
<file path=[Content_Types].xml><?xml version="1.0" encoding="utf-8"?>
<Types xmlns="http://schemas.openxmlformats.org/package/2006/content-types">
  <Default Extension="xml" ContentType="application/xml"/>
  <Default Extension="jpeg" ContentType="image/jpeg"/>
  <Default Extension="JPG" ContentType="image/.jpg"/>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5"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945" windowHeight="8520" tabRatio="877" activeTab="2"/>
  </bookViews>
  <sheets>
    <sheet name="Comments【归档前删除】" sheetId="242" r:id="rId1"/>
    <sheet name="汇总 " sheetId="217" r:id="rId2"/>
    <sheet name="K.00 Lead Sheet" sheetId="225" r:id="rId3"/>
    <sheet name="K.01 Agree SL to GL" sheetId="226" r:id="rId4"/>
    <sheet name="FA list" sheetId="200" r:id="rId5"/>
    <sheet name="K.02.1 新增测试 " sheetId="218" r:id="rId6"/>
    <sheet name="新增清单" sheetId="221" r:id="rId7"/>
    <sheet name="K.02.2 处置测试" sheetId="219" r:id="rId8"/>
    <sheet name="K.02.2a 处置选样输出" sheetId="215" state="hidden" r:id="rId9"/>
    <sheet name="SkywindSettingSheet" sheetId="170" state="veryHidden" r:id="rId10"/>
    <sheet name="处置清单" sheetId="222" r:id="rId11"/>
    <sheet name="K.03.1 SAP" sheetId="237" state="hidden" r:id="rId12"/>
    <sheet name="K.03.2 折旧测试TOD" sheetId="28" state="hidden" r:id="rId13"/>
    <sheet name="K.03.2 折旧测试TOD-by item测试" sheetId="239" r:id="rId14"/>
    <sheet name="K.03.3 折旧政策复核" sheetId="238" r:id="rId15"/>
  </sheets>
  <externalReferences>
    <externalReference r:id="rId19"/>
  </externalReferences>
  <definedNames>
    <definedName name="_xlnm._FilterDatabase" localSheetId="4" hidden="1">'FA list'!$A$7:$AG$3259</definedName>
    <definedName name="_xlnm._FilterDatabase" localSheetId="6" hidden="1">新增清单!$A$8:$AC$164</definedName>
    <definedName name="_xlnm._FilterDatabase" localSheetId="10" hidden="1">处置清单!$A$8:$AB$184</definedName>
    <definedName name="_xlnm._FilterDatabase" localSheetId="13" hidden="1">'K.03.2 折旧测试TOD-by item测试'!$A$7:$W$3266</definedName>
    <definedName name="_____dod1" localSheetId="4" hidden="1">{#N/A,#N/A,TRUE,"CPRD";#N/A,#N/A,TRUE,"BCCPDR";#N/A,#N/A,TRUE,"EWRD";#N/A,#N/A,TRUE,"5100";#N/A,#N/A,TRUE,"5110"}</definedName>
    <definedName name="_____dod1" localSheetId="2" hidden="1">{#N/A,#N/A,TRUE,"CPRD";#N/A,#N/A,TRUE,"BCCPDR";#N/A,#N/A,TRUE,"EWRD";#N/A,#N/A,TRUE,"5100";#N/A,#N/A,TRUE,"5110"}</definedName>
    <definedName name="_____dod1" localSheetId="3" hidden="1">{#N/A,#N/A,TRUE,"CPRD";#N/A,#N/A,TRUE,"BCCPDR";#N/A,#N/A,TRUE,"EWRD";#N/A,#N/A,TRUE,"5100";#N/A,#N/A,TRUE,"5110"}</definedName>
    <definedName name="_____dod1" localSheetId="11" hidden="1">{#N/A,#N/A,TRUE,"CPRD";#N/A,#N/A,TRUE,"BCCPDR";#N/A,#N/A,TRUE,"EWRD";#N/A,#N/A,TRUE,"5100";#N/A,#N/A,TRUE,"5110"}</definedName>
    <definedName name="_____dod1" localSheetId="13" hidden="1">{#N/A,#N/A,TRUE,"CPRD";#N/A,#N/A,TRUE,"BCCPDR";#N/A,#N/A,TRUE,"EWRD";#N/A,#N/A,TRUE,"5100";#N/A,#N/A,TRUE,"5110"}</definedName>
    <definedName name="_____dod1" localSheetId="14" hidden="1">{#N/A,#N/A,TRUE,"CPRD";#N/A,#N/A,TRUE,"BCCPDR";#N/A,#N/A,TRUE,"EWRD";#N/A,#N/A,TRUE,"5100";#N/A,#N/A,TRUE,"5110"}</definedName>
    <definedName name="_____dod1" localSheetId="10" hidden="1">{#N/A,#N/A,TRUE,"CPRD";#N/A,#N/A,TRUE,"BCCPDR";#N/A,#N/A,TRUE,"EWRD";#N/A,#N/A,TRUE,"5100";#N/A,#N/A,TRUE,"5110"}</definedName>
    <definedName name="_____dod1" localSheetId="6" hidden="1">{#N/A,#N/A,TRUE,"CPRD";#N/A,#N/A,TRUE,"BCCPDR";#N/A,#N/A,TRUE,"EWRD";#N/A,#N/A,TRUE,"5100";#N/A,#N/A,TRUE,"5110"}</definedName>
    <definedName name="_____dod1" hidden="1">{#N/A,#N/A,TRUE,"CPRD";#N/A,#N/A,TRUE,"BCCPDR";#N/A,#N/A,TRUE,"EWRD";#N/A,#N/A,TRUE,"5100";#N/A,#N/A,TRUE,"5110"}</definedName>
    <definedName name="____dod1" localSheetId="4" hidden="1">{#N/A,#N/A,TRUE,"CPRD";#N/A,#N/A,TRUE,"BCCPDR";#N/A,#N/A,TRUE,"EWRD";#N/A,#N/A,TRUE,"5100";#N/A,#N/A,TRUE,"5110"}</definedName>
    <definedName name="____dod1" localSheetId="2" hidden="1">{#N/A,#N/A,TRUE,"CPRD";#N/A,#N/A,TRUE,"BCCPDR";#N/A,#N/A,TRUE,"EWRD";#N/A,#N/A,TRUE,"5100";#N/A,#N/A,TRUE,"5110"}</definedName>
    <definedName name="____dod1" localSheetId="3" hidden="1">{#N/A,#N/A,TRUE,"CPRD";#N/A,#N/A,TRUE,"BCCPDR";#N/A,#N/A,TRUE,"EWRD";#N/A,#N/A,TRUE,"5100";#N/A,#N/A,TRUE,"5110"}</definedName>
    <definedName name="____dod1" localSheetId="11" hidden="1">{#N/A,#N/A,TRUE,"CPRD";#N/A,#N/A,TRUE,"BCCPDR";#N/A,#N/A,TRUE,"EWRD";#N/A,#N/A,TRUE,"5100";#N/A,#N/A,TRUE,"5110"}</definedName>
    <definedName name="____dod1" localSheetId="13" hidden="1">{#N/A,#N/A,TRUE,"CPRD";#N/A,#N/A,TRUE,"BCCPDR";#N/A,#N/A,TRUE,"EWRD";#N/A,#N/A,TRUE,"5100";#N/A,#N/A,TRUE,"5110"}</definedName>
    <definedName name="____dod1" localSheetId="14" hidden="1">{#N/A,#N/A,TRUE,"CPRD";#N/A,#N/A,TRUE,"BCCPDR";#N/A,#N/A,TRUE,"EWRD";#N/A,#N/A,TRUE,"5100";#N/A,#N/A,TRUE,"5110"}</definedName>
    <definedName name="____dod1" localSheetId="10" hidden="1">{#N/A,#N/A,TRUE,"CPRD";#N/A,#N/A,TRUE,"BCCPDR";#N/A,#N/A,TRUE,"EWRD";#N/A,#N/A,TRUE,"5100";#N/A,#N/A,TRUE,"5110"}</definedName>
    <definedName name="____dod1" localSheetId="6" hidden="1">{#N/A,#N/A,TRUE,"CPRD";#N/A,#N/A,TRUE,"BCCPDR";#N/A,#N/A,TRUE,"EWRD";#N/A,#N/A,TRUE,"5100";#N/A,#N/A,TRUE,"5110"}</definedName>
    <definedName name="____dod1" hidden="1">{#N/A,#N/A,TRUE,"CPRD";#N/A,#N/A,TRUE,"BCCPDR";#N/A,#N/A,TRUE,"EWRD";#N/A,#N/A,TRUE,"5100";#N/A,#N/A,TRUE,"5110"}</definedName>
    <definedName name="___dod1" localSheetId="4" hidden="1">{#N/A,#N/A,TRUE,"CPRD";#N/A,#N/A,TRUE,"BCCPDR";#N/A,#N/A,TRUE,"EWRD";#N/A,#N/A,TRUE,"5100";#N/A,#N/A,TRUE,"5110"}</definedName>
    <definedName name="___dod1" localSheetId="2" hidden="1">{#N/A,#N/A,TRUE,"CPRD";#N/A,#N/A,TRUE,"BCCPDR";#N/A,#N/A,TRUE,"EWRD";#N/A,#N/A,TRUE,"5100";#N/A,#N/A,TRUE,"5110"}</definedName>
    <definedName name="___dod1" localSheetId="3" hidden="1">{#N/A,#N/A,TRUE,"CPRD";#N/A,#N/A,TRUE,"BCCPDR";#N/A,#N/A,TRUE,"EWRD";#N/A,#N/A,TRUE,"5100";#N/A,#N/A,TRUE,"5110"}</definedName>
    <definedName name="___dod1" localSheetId="11" hidden="1">{#N/A,#N/A,TRUE,"CPRD";#N/A,#N/A,TRUE,"BCCPDR";#N/A,#N/A,TRUE,"EWRD";#N/A,#N/A,TRUE,"5100";#N/A,#N/A,TRUE,"5110"}</definedName>
    <definedName name="___dod1" localSheetId="13" hidden="1">{#N/A,#N/A,TRUE,"CPRD";#N/A,#N/A,TRUE,"BCCPDR";#N/A,#N/A,TRUE,"EWRD";#N/A,#N/A,TRUE,"5100";#N/A,#N/A,TRUE,"5110"}</definedName>
    <definedName name="___dod1" localSheetId="14" hidden="1">{#N/A,#N/A,TRUE,"CPRD";#N/A,#N/A,TRUE,"BCCPDR";#N/A,#N/A,TRUE,"EWRD";#N/A,#N/A,TRUE,"5100";#N/A,#N/A,TRUE,"5110"}</definedName>
    <definedName name="___dod1" localSheetId="10" hidden="1">{#N/A,#N/A,TRUE,"CPRD";#N/A,#N/A,TRUE,"BCCPDR";#N/A,#N/A,TRUE,"EWRD";#N/A,#N/A,TRUE,"5100";#N/A,#N/A,TRUE,"5110"}</definedName>
    <definedName name="___dod1" localSheetId="6" hidden="1">{#N/A,#N/A,TRUE,"CPRD";#N/A,#N/A,TRUE,"BCCPDR";#N/A,#N/A,TRUE,"EWRD";#N/A,#N/A,TRUE,"5100";#N/A,#N/A,TRUE,"5110"}</definedName>
    <definedName name="___dod1" hidden="1">{#N/A,#N/A,TRUE,"CPRD";#N/A,#N/A,TRUE,"BCCPDR";#N/A,#N/A,TRUE,"EWRD";#N/A,#N/A,TRUE,"5100";#N/A,#N/A,TRUE,"5110"}</definedName>
    <definedName name="___dog1" localSheetId="4" hidden="1">{#N/A,#N/A,TRUE,"CPRD";#N/A,#N/A,TRUE,"BCCPDR";#N/A,#N/A,TRUE,"EWRD";#N/A,#N/A,TRUE,"5100";#N/A,#N/A,TRUE,"5110"}</definedName>
    <definedName name="___dog1" localSheetId="2" hidden="1">{#N/A,#N/A,TRUE,"CPRD";#N/A,#N/A,TRUE,"BCCPDR";#N/A,#N/A,TRUE,"EWRD";#N/A,#N/A,TRUE,"5100";#N/A,#N/A,TRUE,"5110"}</definedName>
    <definedName name="___dog1" localSheetId="3" hidden="1">{#N/A,#N/A,TRUE,"CPRD";#N/A,#N/A,TRUE,"BCCPDR";#N/A,#N/A,TRUE,"EWRD";#N/A,#N/A,TRUE,"5100";#N/A,#N/A,TRUE,"5110"}</definedName>
    <definedName name="___dog1" localSheetId="11" hidden="1">{#N/A,#N/A,TRUE,"CPRD";#N/A,#N/A,TRUE,"BCCPDR";#N/A,#N/A,TRUE,"EWRD";#N/A,#N/A,TRUE,"5100";#N/A,#N/A,TRUE,"5110"}</definedName>
    <definedName name="___dog1" localSheetId="13" hidden="1">{#N/A,#N/A,TRUE,"CPRD";#N/A,#N/A,TRUE,"BCCPDR";#N/A,#N/A,TRUE,"EWRD";#N/A,#N/A,TRUE,"5100";#N/A,#N/A,TRUE,"5110"}</definedName>
    <definedName name="___dog1" localSheetId="14" hidden="1">{#N/A,#N/A,TRUE,"CPRD";#N/A,#N/A,TRUE,"BCCPDR";#N/A,#N/A,TRUE,"EWRD";#N/A,#N/A,TRUE,"5100";#N/A,#N/A,TRUE,"5110"}</definedName>
    <definedName name="___dog1" localSheetId="10" hidden="1">{#N/A,#N/A,TRUE,"CPRD";#N/A,#N/A,TRUE,"BCCPDR";#N/A,#N/A,TRUE,"EWRD";#N/A,#N/A,TRUE,"5100";#N/A,#N/A,TRUE,"5110"}</definedName>
    <definedName name="___dog1" localSheetId="6"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localSheetId="13" hidden="1">{#N/A,#N/A,FALSE,"Umsatz 99";#N/A,#N/A,FALSE,"ER 99 "}</definedName>
    <definedName name="__A11" localSheetId="14" hidden="1">{#N/A,#N/A,FALSE,"Umsatz 99";#N/A,#N/A,FALSE,"ER 99 "}</definedName>
    <definedName name="__A11" hidden="1">{#N/A,#N/A,FALSE,"Umsatz 99";#N/A,#N/A,FALSE,"ER 99 "}</definedName>
    <definedName name="__c" localSheetId="13" hidden="1">{"Fiesta Facer Page",#N/A,FALSE,"Q_C_S";"Fiesta Main Page",#N/A,FALSE,"V_L";"Fiesta 95BP Struct",#N/A,FALSE,"StructBP";"Fiesta Post 95BP Struct",#N/A,FALSE,"AdjStructBP"}</definedName>
    <definedName name="__c" localSheetId="14"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dod1" localSheetId="4" hidden="1">{#N/A,#N/A,TRUE,"CPRD";#N/A,#N/A,TRUE,"BCCPDR";#N/A,#N/A,TRUE,"EWRD";#N/A,#N/A,TRUE,"5100";#N/A,#N/A,TRUE,"5110"}</definedName>
    <definedName name="__dod1" localSheetId="2" hidden="1">{#N/A,#N/A,TRUE,"CPRD";#N/A,#N/A,TRUE,"BCCPDR";#N/A,#N/A,TRUE,"EWRD";#N/A,#N/A,TRUE,"5100";#N/A,#N/A,TRUE,"5110"}</definedName>
    <definedName name="__dod1" localSheetId="3" hidden="1">{#N/A,#N/A,TRUE,"CPRD";#N/A,#N/A,TRUE,"BCCPDR";#N/A,#N/A,TRUE,"EWRD";#N/A,#N/A,TRUE,"5100";#N/A,#N/A,TRUE,"5110"}</definedName>
    <definedName name="__dod1" localSheetId="11" hidden="1">{#N/A,#N/A,TRUE,"CPRD";#N/A,#N/A,TRUE,"BCCPDR";#N/A,#N/A,TRUE,"EWRD";#N/A,#N/A,TRUE,"5100";#N/A,#N/A,TRUE,"5110"}</definedName>
    <definedName name="__dod1" localSheetId="13" hidden="1">{#N/A,#N/A,TRUE,"CPRD";#N/A,#N/A,TRUE,"BCCPDR";#N/A,#N/A,TRUE,"EWRD";#N/A,#N/A,TRUE,"5100";#N/A,#N/A,TRUE,"5110"}</definedName>
    <definedName name="__dod1" localSheetId="14" hidden="1">{#N/A,#N/A,TRUE,"CPRD";#N/A,#N/A,TRUE,"BCCPDR";#N/A,#N/A,TRUE,"EWRD";#N/A,#N/A,TRUE,"5100";#N/A,#N/A,TRUE,"5110"}</definedName>
    <definedName name="__dod1" localSheetId="10" hidden="1">{#N/A,#N/A,TRUE,"CPRD";#N/A,#N/A,TRUE,"BCCPDR";#N/A,#N/A,TRUE,"EWRD";#N/A,#N/A,TRUE,"5100";#N/A,#N/A,TRUE,"5110"}</definedName>
    <definedName name="__dod1" localSheetId="6" hidden="1">{#N/A,#N/A,TRUE,"CPRD";#N/A,#N/A,TRUE,"BCCPDR";#N/A,#N/A,TRUE,"EWRD";#N/A,#N/A,TRUE,"5100";#N/A,#N/A,TRUE,"5110"}</definedName>
    <definedName name="__dod1" hidden="1">{#N/A,#N/A,TRUE,"CPRD";#N/A,#N/A,TRUE,"BCCPDR";#N/A,#N/A,TRUE,"EWRD";#N/A,#N/A,TRUE,"5100";#N/A,#N/A,TRUE,"5110"}</definedName>
    <definedName name="__dog1" localSheetId="4" hidden="1">{#N/A,#N/A,TRUE,"CPRD";#N/A,#N/A,TRUE,"BCCPDR";#N/A,#N/A,TRUE,"EWRD";#N/A,#N/A,TRUE,"5100";#N/A,#N/A,TRUE,"5110"}</definedName>
    <definedName name="__dog1" localSheetId="2" hidden="1">{#N/A,#N/A,TRUE,"CPRD";#N/A,#N/A,TRUE,"BCCPDR";#N/A,#N/A,TRUE,"EWRD";#N/A,#N/A,TRUE,"5100";#N/A,#N/A,TRUE,"5110"}</definedName>
    <definedName name="__dog1" localSheetId="3" hidden="1">{#N/A,#N/A,TRUE,"CPRD";#N/A,#N/A,TRUE,"BCCPDR";#N/A,#N/A,TRUE,"EWRD";#N/A,#N/A,TRUE,"5100";#N/A,#N/A,TRUE,"5110"}</definedName>
    <definedName name="__dog1" localSheetId="11" hidden="1">{#N/A,#N/A,TRUE,"CPRD";#N/A,#N/A,TRUE,"BCCPDR";#N/A,#N/A,TRUE,"EWRD";#N/A,#N/A,TRUE,"5100";#N/A,#N/A,TRUE,"5110"}</definedName>
    <definedName name="__dog1" localSheetId="13" hidden="1">{#N/A,#N/A,TRUE,"CPRD";#N/A,#N/A,TRUE,"BCCPDR";#N/A,#N/A,TRUE,"EWRD";#N/A,#N/A,TRUE,"5100";#N/A,#N/A,TRUE,"5110"}</definedName>
    <definedName name="__dog1" localSheetId="14" hidden="1">{#N/A,#N/A,TRUE,"CPRD";#N/A,#N/A,TRUE,"BCCPDR";#N/A,#N/A,TRUE,"EWRD";#N/A,#N/A,TRUE,"5100";#N/A,#N/A,TRUE,"5110"}</definedName>
    <definedName name="__dog1" localSheetId="10" hidden="1">{#N/A,#N/A,TRUE,"CPRD";#N/A,#N/A,TRUE,"BCCPDR";#N/A,#N/A,TRUE,"EWRD";#N/A,#N/A,TRUE,"5100";#N/A,#N/A,TRUE,"5110"}</definedName>
    <definedName name="__dog1" localSheetId="6" hidden="1">{#N/A,#N/A,TRUE,"CPRD";#N/A,#N/A,TRUE,"BCCPDR";#N/A,#N/A,TRUE,"EWRD";#N/A,#N/A,TRUE,"5100";#N/A,#N/A,TRUE,"5110"}</definedName>
    <definedName name="__dog1" hidden="1">{#N/A,#N/A,TRUE,"CPRD";#N/A,#N/A,TRUE,"BCCPDR";#N/A,#N/A,TRUE,"EWRD";#N/A,#N/A,TRUE,"5100";#N/A,#N/A,TRUE,"5110"}</definedName>
    <definedName name="__FDS_HYPERLINK_TOGGLE_STATE__" hidden="1">"ON"</definedName>
    <definedName name="__H200" localSheetId="13" hidden="1">{#N/A,#N/A,FALSE,"ABB HOLDING LTD"}</definedName>
    <definedName name="__H200" localSheetId="14" hidden="1">{#N/A,#N/A,FALSE,"ABB HOLDING LTD"}</definedName>
    <definedName name="__H200" hidden="1">{#N/A,#N/A,FALSE,"ABB HOLDING LTD"}</definedName>
    <definedName name="__IntlFixup" hidden="1">TRUE</definedName>
    <definedName name="_1" hidden="1">#REF!</definedName>
    <definedName name="_1__123Graph_ACHART_3" hidden="1">#REF!</definedName>
    <definedName name="_12c_" localSheetId="13" hidden="1">{"Fiesta Facer Page",#N/A,FALSE,"Q_C_S";"Fiesta Main Page",#N/A,FALSE,"V_L";"Fiesta 95BP Struct",#N/A,FALSE,"StructBP";"Fiesta Post 95BP Struct",#N/A,FALSE,"AdjStructBP"}</definedName>
    <definedName name="_12c_" localSheetId="14" hidden="1">{"Fiesta Facer Page",#N/A,FALSE,"Q_C_S";"Fiesta Main Page",#N/A,FALSE,"V_L";"Fiesta 95BP Struct",#N/A,FALSE,"StructBP";"Fiesta Post 95BP Struct",#N/A,FALSE,"AdjStructBP"}</definedName>
    <definedName name="_12c_" hidden="1">{"Fiesta Facer Page",#N/A,FALSE,"Q_C_S";"Fiesta Main Page",#N/A,FALSE,"V_L";"Fiesta 95BP Struct",#N/A,FALSE,"StructBP";"Fiesta Post 95BP Struct",#N/A,FALSE,"AdjStructBP"}</definedName>
    <definedName name="_12H200_" localSheetId="13" hidden="1">{#N/A,#N/A,FALSE,"ABB HOLDING LTD"}</definedName>
    <definedName name="_12H200_" localSheetId="14" hidden="1">{#N/A,#N/A,FALSE,"ABB HOLDING LTD"}</definedName>
    <definedName name="_12H200_" hidden="1">{#N/A,#N/A,FALSE,"ABB HOLDING LTD"}</definedName>
    <definedName name="_15wrn.²Ä1­Ó¤ë1_Ü20¤H." localSheetId="11" hidden="1">{#N/A,#N/A,FALSE,"²Ä1­Ó¤ë"}</definedName>
    <definedName name="_15wrn.²Ä1­Ó¤ë1_Ü20¤H." localSheetId="13" hidden="1">{#N/A,#N/A,FALSE,"²Ä1­Ó¤ë"}</definedName>
    <definedName name="_15wrn.²Ä1­Ó¤ë1_Ü20¤H." localSheetId="14" hidden="1">{#N/A,#N/A,FALSE,"²Ä1­Ó¤ë"}</definedName>
    <definedName name="_15wrn.²Ä1­Ó¤ë1_Ü20¤H." hidden="1">{#N/A,#N/A,FALSE,"²Ä1­Ó¤ë"}</definedName>
    <definedName name="_16wrn.²Ä1­Ó¤ë1_Ü20¤H." localSheetId="11" hidden="1">{#N/A,#N/A,FALSE,"²Ä1­Ó¤ë"}</definedName>
    <definedName name="_16wrn.²Ä1­Ó¤ë1_Ü20¤H." localSheetId="13" hidden="1">{#N/A,#N/A,FALSE,"²Ä1­Ó¤ë"}</definedName>
    <definedName name="_16wrn.²Ä1­Ó¤ë1_Ü20¤H." localSheetId="14" hidden="1">{#N/A,#N/A,FALSE,"²Ä1­Ó¤ë"}</definedName>
    <definedName name="_16wrn.²Ä1­Ó¤ë1_Ü20¤H." hidden="1">{#N/A,#N/A,FALSE,"²Ä1­Ó¤ë"}</definedName>
    <definedName name="_18wrn.²Ä1­Ó¤ë1_Ü20¤H." localSheetId="13" hidden="1">{#N/A,#N/A,FALSE,"²Ä1­Ó¤ë"}</definedName>
    <definedName name="_18wrn.²Ä1­Ó¤ë1_Ü20¤H." localSheetId="14"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localSheetId="13" hidden="1">{#N/A,#N/A,FALSE,"²Ä1­Ó¤ë"}</definedName>
    <definedName name="_4wrn.²Ä1­Ó¤ë1_Ü20¤H." localSheetId="14" hidden="1">{#N/A,#N/A,FALSE,"²Ä1­Ó¤ë"}</definedName>
    <definedName name="_4wrn.²Ä1­Ó¤ë1_Ü20¤H." hidden="1">{#N/A,#N/A,FALSE,"²Ä1­Ó¤ë"}</definedName>
    <definedName name="_5__123Graph_DCHART_2" hidden="1">#REF!</definedName>
    <definedName name="_57__123Graph_ACHART_1" hidden="1">#REF!</definedName>
    <definedName name="_6__123Graph_DCHART_3" hidden="1">#REF!</definedName>
    <definedName name="_6_0_Table2_"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6A11_" localSheetId="13" hidden="1">{#N/A,#N/A,FALSE,"Umsatz 99";#N/A,#N/A,FALSE,"ER 99 "}</definedName>
    <definedName name="_6A11_" localSheetId="14" hidden="1">{#N/A,#N/A,FALSE,"Umsatz 99";#N/A,#N/A,FALSE,"ER 99 "}</definedName>
    <definedName name="_6A11_" hidden="1">{#N/A,#N/A,FALSE,"Umsatz 99";#N/A,#N/A,FALSE,"ER 99 "}</definedName>
    <definedName name="_a1" localSheetId="13" hidden="1">{#N/A,#N/A,FALSE,"Virgin Flightdeck"}</definedName>
    <definedName name="_a1" localSheetId="14" hidden="1">{#N/A,#N/A,FALSE,"Virgin Flightdeck"}</definedName>
    <definedName name="_a1" hidden="1">{#N/A,#N/A,FALSE,"Virgin Flightdeck"}</definedName>
    <definedName name="_A11" localSheetId="13" hidden="1">{#N/A,#N/A,FALSE,"Umsatz 99";#N/A,#N/A,FALSE,"ER 99 "}</definedName>
    <definedName name="_A11" localSheetId="14" hidden="1">{#N/A,#N/A,FALSE,"Umsatz 99";#N/A,#N/A,FALSE,"ER 99 "}</definedName>
    <definedName name="_A11" hidden="1">{#N/A,#N/A,FALSE,"Umsatz 99";#N/A,#N/A,FALSE,"ER 99 "}</definedName>
    <definedName name="_a2" localSheetId="13" hidden="1">{#N/A,#N/A,FALSE,"Virgin Flightdeck"}</definedName>
    <definedName name="_a2" localSheetId="14" hidden="1">{#N/A,#N/A,FALSE,"Virgin Flightdeck"}</definedName>
    <definedName name="_a2" hidden="1">{#N/A,#N/A,FALSE,"Virgin Flightdeck"}</definedName>
    <definedName name="_a3" localSheetId="13" hidden="1">{#N/A,#N/A,FALSE,"Virgin Flightdeck"}</definedName>
    <definedName name="_a3" localSheetId="14" hidden="1">{#N/A,#N/A,FALSE,"Virgin Flightdeck"}</definedName>
    <definedName name="_a3" hidden="1">{#N/A,#N/A,FALSE,"Virgin Flightdeck"}</definedName>
    <definedName name="_b2" localSheetId="13" hidden="1">{#N/A,#N/A,FALSE,"Virgin Flightdeck"}</definedName>
    <definedName name="_b2" localSheetId="14" hidden="1">{#N/A,#N/A,FALSE,"Virgin Flightdeck"}</definedName>
    <definedName name="_b2" hidden="1">{#N/A,#N/A,FALSE,"Virgin Flightdeck"}</definedName>
    <definedName name="_b3" localSheetId="13" hidden="1">{#N/A,#N/A,FALSE,"Virgin Flightdeck"}</definedName>
    <definedName name="_b3" localSheetId="14" hidden="1">{#N/A,#N/A,FALSE,"Virgin Flightdeck"}</definedName>
    <definedName name="_b3" hidden="1">{#N/A,#N/A,FALSE,"Virgin Flightdeck"}</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c" localSheetId="13" hidden="1">{"Fiesta Facer Page",#N/A,FALSE,"Q_C_S";"Fiesta Main Page",#N/A,FALSE,"V_L";"Fiesta 95BP Struct",#N/A,FALSE,"StructBP";"Fiesta Post 95BP Struct",#N/A,FALSE,"AdjStructBP"}</definedName>
    <definedName name="_c" localSheetId="14"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ist_Bin" hidden="1">#REF!</definedName>
    <definedName name="_dod1" localSheetId="4" hidden="1">{#N/A,#N/A,TRUE,"CPRD";#N/A,#N/A,TRUE,"BCCPDR";#N/A,#N/A,TRUE,"EWRD";#N/A,#N/A,TRUE,"5100";#N/A,#N/A,TRUE,"5110"}</definedName>
    <definedName name="_dod1" localSheetId="2" hidden="1">{#N/A,#N/A,TRUE,"CPRD";#N/A,#N/A,TRUE,"BCCPDR";#N/A,#N/A,TRUE,"EWRD";#N/A,#N/A,TRUE,"5100";#N/A,#N/A,TRUE,"5110"}</definedName>
    <definedName name="_dod1" localSheetId="3" hidden="1">{#N/A,#N/A,TRUE,"CPRD";#N/A,#N/A,TRUE,"BCCPDR";#N/A,#N/A,TRUE,"EWRD";#N/A,#N/A,TRUE,"5100";#N/A,#N/A,TRUE,"5110"}</definedName>
    <definedName name="_dod1" localSheetId="11" hidden="1">{#N/A,#N/A,TRUE,"CPRD";#N/A,#N/A,TRUE,"BCCPDR";#N/A,#N/A,TRUE,"EWRD";#N/A,#N/A,TRUE,"5100";#N/A,#N/A,TRUE,"5110"}</definedName>
    <definedName name="_dod1" localSheetId="13" hidden="1">{#N/A,#N/A,TRUE,"CPRD";#N/A,#N/A,TRUE,"BCCPDR";#N/A,#N/A,TRUE,"EWRD";#N/A,#N/A,TRUE,"5100";#N/A,#N/A,TRUE,"5110"}</definedName>
    <definedName name="_dod1" localSheetId="14" hidden="1">{#N/A,#N/A,TRUE,"CPRD";#N/A,#N/A,TRUE,"BCCPDR";#N/A,#N/A,TRUE,"EWRD";#N/A,#N/A,TRUE,"5100";#N/A,#N/A,TRUE,"5110"}</definedName>
    <definedName name="_dod1" localSheetId="10" hidden="1">{#N/A,#N/A,TRUE,"CPRD";#N/A,#N/A,TRUE,"BCCPDR";#N/A,#N/A,TRUE,"EWRD";#N/A,#N/A,TRUE,"5100";#N/A,#N/A,TRUE,"5110"}</definedName>
    <definedName name="_dod1" localSheetId="6" hidden="1">{#N/A,#N/A,TRUE,"CPRD";#N/A,#N/A,TRUE,"BCCPDR";#N/A,#N/A,TRUE,"EWRD";#N/A,#N/A,TRUE,"5100";#N/A,#N/A,TRUE,"5110"}</definedName>
    <definedName name="_dod1" hidden="1">{#N/A,#N/A,TRUE,"CPRD";#N/A,#N/A,TRUE,"BCCPDR";#N/A,#N/A,TRUE,"EWRD";#N/A,#N/A,TRUE,"5100";#N/A,#N/A,TRUE,"5110"}</definedName>
    <definedName name="_dog1" localSheetId="4" hidden="1">{#N/A,#N/A,TRUE,"CPRD";#N/A,#N/A,TRUE,"BCCPDR";#N/A,#N/A,TRUE,"EWRD";#N/A,#N/A,TRUE,"5100";#N/A,#N/A,TRUE,"5110"}</definedName>
    <definedName name="_dog1" localSheetId="2" hidden="1">{#N/A,#N/A,TRUE,"CPRD";#N/A,#N/A,TRUE,"BCCPDR";#N/A,#N/A,TRUE,"EWRD";#N/A,#N/A,TRUE,"5100";#N/A,#N/A,TRUE,"5110"}</definedName>
    <definedName name="_dog1" localSheetId="3" hidden="1">{#N/A,#N/A,TRUE,"CPRD";#N/A,#N/A,TRUE,"BCCPDR";#N/A,#N/A,TRUE,"EWRD";#N/A,#N/A,TRUE,"5100";#N/A,#N/A,TRUE,"5110"}</definedName>
    <definedName name="_dog1" localSheetId="11" hidden="1">{#N/A,#N/A,TRUE,"CPRD";#N/A,#N/A,TRUE,"BCCPDR";#N/A,#N/A,TRUE,"EWRD";#N/A,#N/A,TRUE,"5100";#N/A,#N/A,TRUE,"5110"}</definedName>
    <definedName name="_dog1" localSheetId="13" hidden="1">{#N/A,#N/A,TRUE,"CPRD";#N/A,#N/A,TRUE,"BCCPDR";#N/A,#N/A,TRUE,"EWRD";#N/A,#N/A,TRUE,"5100";#N/A,#N/A,TRUE,"5110"}</definedName>
    <definedName name="_dog1" localSheetId="14" hidden="1">{#N/A,#N/A,TRUE,"CPRD";#N/A,#N/A,TRUE,"BCCPDR";#N/A,#N/A,TRUE,"EWRD";#N/A,#N/A,TRUE,"5100";#N/A,#N/A,TRUE,"5110"}</definedName>
    <definedName name="_dog1" localSheetId="10" hidden="1">{#N/A,#N/A,TRUE,"CPRD";#N/A,#N/A,TRUE,"BCCPDR";#N/A,#N/A,TRUE,"EWRD";#N/A,#N/A,TRUE,"5100";#N/A,#N/A,TRUE,"5110"}</definedName>
    <definedName name="_dog1" localSheetId="6" hidden="1">{#N/A,#N/A,TRUE,"CPRD";#N/A,#N/A,TRUE,"BCCPDR";#N/A,#N/A,TRUE,"EWRD";#N/A,#N/A,TRUE,"5100";#N/A,#N/A,TRUE,"5110"}</definedName>
    <definedName name="_dog1" hidden="1">{#N/A,#N/A,TRUE,"CPRD";#N/A,#N/A,TRUE,"BCCPDR";#N/A,#N/A,TRUE,"EWRD";#N/A,#N/A,TRUE,"5100";#N/A,#N/A,TRUE,"5110"}</definedName>
    <definedName name="_Fill" localSheetId="4" hidden="1">#REF!</definedName>
    <definedName name="_Fill" localSheetId="2" hidden="1">'K.00 Lead Sheet'!#REF!</definedName>
    <definedName name="_Fill" localSheetId="3" hidden="1">#REF!</definedName>
    <definedName name="_Fill" localSheetId="13" hidden="1">#REF!</definedName>
    <definedName name="_Fill" hidden="1">#REF!</definedName>
    <definedName name="_xlnm._FilterDatabase" localSheetId="2" hidden="1">'K.00 Lead Sheet'!#REF!</definedName>
    <definedName name="_xlnm._FilterDatabase" localSheetId="3" hidden="1">#REF!</definedName>
    <definedName name="_xlnm._FilterDatabase" localSheetId="1" hidden="1">'汇总 '!$B$5:$H$19</definedName>
    <definedName name="_xlnm._FilterDatabase" hidden="1">#REF!</definedName>
    <definedName name="_h2" localSheetId="13" hidden="1">{#N/A,#N/A,FALSE,"Virgin Flightdeck"}</definedName>
    <definedName name="_h2" localSheetId="14" hidden="1">{#N/A,#N/A,FALSE,"Virgin Flightdeck"}</definedName>
    <definedName name="_h2" hidden="1">{#N/A,#N/A,FALSE,"Virgin Flightdeck"}</definedName>
    <definedName name="_H200" localSheetId="13" hidden="1">{#N/A,#N/A,FALSE,"ABB HOLDING LTD"}</definedName>
    <definedName name="_H200" localSheetId="14" hidden="1">{#N/A,#N/A,FALSE,"ABB HOLDING LTD"}</definedName>
    <definedName name="_H200" hidden="1">{#N/A,#N/A,FALSE,"ABB HOLDING LTD"}</definedName>
    <definedName name="_h3" localSheetId="13" hidden="1">{#N/A,#N/A,FALSE,"Virgin Flightdeck"}</definedName>
    <definedName name="_h3" localSheetId="14" hidden="1">{#N/A,#N/A,FALSE,"Virgin Flightdeck"}</definedName>
    <definedName name="_h3" hidden="1">{#N/A,#N/A,FALSE,"Virgin Flightdeck"}</definedName>
    <definedName name="_K7" localSheetId="13" hidden="1">{#N/A,#N/A,FALSE,"Sheet1"}</definedName>
    <definedName name="_K7" localSheetId="14" hidden="1">{#N/A,#N/A,FALSE,"Sheet1"}</definedName>
    <definedName name="_K7" hidden="1">{#N/A,#N/A,FALSE,"Sheet1"}</definedName>
    <definedName name="_Key1" localSheetId="4" hidden="1">#REF!</definedName>
    <definedName name="_Key1" localSheetId="2" hidden="1">'K.00 Lead Sheet'!#REF!</definedName>
    <definedName name="_Key1" localSheetId="3" hidden="1">#REF!</definedName>
    <definedName name="_Key1" localSheetId="13" hidden="1">#REF!</definedName>
    <definedName name="_Key1" hidden="1">#REF!</definedName>
    <definedName name="_Key2" hidden="1">#REF!</definedName>
    <definedName name="_Key3" hidden="1">#REF!</definedName>
    <definedName name="_O1" localSheetId="11" hidden="1">{#N/A,#N/A,FALSE,"970301";#N/A,#N/A,FALSE,"970302";#N/A,#N/A,FALSE,"970303";#N/A,#N/A,FALSE,"970304";#N/A,#N/A,FALSE,"COM1";#N/A,#N/A,FALSE,"COM2"}</definedName>
    <definedName name="_O1" localSheetId="13" hidden="1">{#N/A,#N/A,FALSE,"970301";#N/A,#N/A,FALSE,"970302";#N/A,#N/A,FALSE,"970303";#N/A,#N/A,FALSE,"970304";#N/A,#N/A,FALSE,"COM1";#N/A,#N/A,FALSE,"COM2"}</definedName>
    <definedName name="_O1" localSheetId="14" hidden="1">{#N/A,#N/A,FALSE,"970301";#N/A,#N/A,FALSE,"970302";#N/A,#N/A,FALSE,"970303";#N/A,#N/A,FALSE,"970304";#N/A,#N/A,FALSE,"COM1";#N/A,#N/A,FALSE,"COM2"}</definedName>
    <definedName name="_O1"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OP2" localSheetId="14" hidden="1">{#N/A,#N/A,FALSE,"PLEDGE";#N/A,#N/A,FALSE,"GLADE";#N/A,#N/A,FALSE,"GREEN BIRD";#N/A,#N/A,FALSE,"MR. MUSCLE";#N/A,#N/A,FALSE,"TOILET DUCK";#N/A,#N/A,FALSE,"Other Home Care";#N/A,#N/A,FALSE,"RED BIRD";#N/A,#N/A,FALSE,"SHANGHAI";#N/A,#N/A,FALSE,"RAID";#N/A,#N/A,FALSE,"OFF";#N/A,#N/A,FALSE,"SEAGULL";#N/A,#N/A,FALSE,"HALSA";#N/A,#N/A,FALSE,"SOFT SENSE";#N/A,#N/A,FALSE,"TOTAL"}</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localSheetId="13" hidden="1">{"CSC_1",#N/A,FALSE,"CSC Outputs";"CSC_2",#N/A,FALSE,"CSC Outputs"}</definedName>
    <definedName name="_sd2" localSheetId="14" hidden="1">{"CSC_1",#N/A,FALSE,"CSC Outputs";"CSC_2",#N/A,FALSE,"CSC Outputs"}</definedName>
    <definedName name="_sd2" hidden="1">{"CSC_1",#N/A,FALSE,"CSC Outputs";"CSC_2",#N/A,FALSE,"CSC Outputs"}</definedName>
    <definedName name="_Sort" localSheetId="4" hidden="1">#REF!</definedName>
    <definedName name="_Sort" localSheetId="2" hidden="1">'K.00 Lead Sheet'!#REF!</definedName>
    <definedName name="_Sort" localSheetId="3" hidden="1">#REF!</definedName>
    <definedName name="_Sort" localSheetId="13"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localSheetId="13" hidden="1">{#N/A,#N/A,FALSE,"Virgin Flightdeck"}</definedName>
    <definedName name="_wrn2" localSheetId="14" hidden="1">{#N/A,#N/A,FALSE,"Virgin Flightdeck"}</definedName>
    <definedName name="_wrn2" hidden="1">{#N/A,#N/A,FALSE,"Virgin Flightdeck"}</definedName>
    <definedName name="_wrn3" localSheetId="13" hidden="1">{#N/A,#N/A,FALSE,"Virgin Flightdeck"}</definedName>
    <definedName name="_wrn3" localSheetId="14" hidden="1">{#N/A,#N/A,FALSE,"Virgin Flightdeck"}</definedName>
    <definedName name="_wrn3" hidden="1">{#N/A,#N/A,FALSE,"Virgin Flightdeck"}</definedName>
    <definedName name="_wrn4" localSheetId="13" hidden="1">{#N/A,#N/A,FALSE,"Virgin Flightdeck"}</definedName>
    <definedName name="_wrn4" localSheetId="14"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localSheetId="11" hidden="1">{#N/A,#N/A,FALSE,"OffAdvance";#N/A,#N/A,FALSE,"OffExpRprt";#N/A,#N/A,FALSE,"Travelling";#N/A,#N/A,FALSE,"Entertmnt";#N/A,#N/A,FALSE,"Promotion"}</definedName>
    <definedName name="aavbrdf" localSheetId="13" hidden="1">{#N/A,#N/A,FALSE,"OffAdvance";#N/A,#N/A,FALSE,"OffExpRprt";#N/A,#N/A,FALSE,"Travelling";#N/A,#N/A,FALSE,"Entertmnt";#N/A,#N/A,FALSE,"Promotion"}</definedName>
    <definedName name="aavbrdf" localSheetId="14"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11" hidden="1">{#N/A,#N/A,FALSE,"资产负债表";#N/A,#N/A,FALSE,"资产负债表"}</definedName>
    <definedName name="aaz" localSheetId="13" hidden="1">{#N/A,#N/A,FALSE,"资产负债表";#N/A,#N/A,FALSE,"资产负债表"}</definedName>
    <definedName name="aaz" localSheetId="14" hidden="1">{#N/A,#N/A,FALSE,"资产负债表";#N/A,#N/A,FALSE,"资产负债表"}</definedName>
    <definedName name="aaz"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bcdeg" localSheetId="14" hidden="1">{#N/A,#N/A,FALSE,"PLEDGE";#N/A,#N/A,FALSE,"GLADE";#N/A,#N/A,FALSE,"GREEN BIRD";#N/A,#N/A,FALSE,"MR. MUSCLE";#N/A,#N/A,FALSE,"TOILET DUCK";#N/A,#N/A,FALSE,"Other Home Care";#N/A,#N/A,FALSE,"RED BIRD";#N/A,#N/A,FALSE,"SHANGHAI";#N/A,#N/A,FALSE,"RAID";#N/A,#N/A,FALSE,"OFF";#N/A,#N/A,FALSE,"SEAGULL";#N/A,#N/A,FALSE,"HALSA";#N/A,#N/A,FALSE,"SOFT SENSE";#N/A,#N/A,FALSE,"TOTAL"}</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localSheetId="11" hidden="1">{#N/A,#N/A,FALSE,"资产负债表";#N/A,#N/A,FALSE,"资产负债表"}</definedName>
    <definedName name="ada" localSheetId="13" hidden="1">{#N/A,#N/A,FALSE,"资产负债表";#N/A,#N/A,FALSE,"资产负债表"}</definedName>
    <definedName name="ada" localSheetId="14" hidden="1">{#N/A,#N/A,FALSE,"资产负债表";#N/A,#N/A,FALSE,"资产负债表"}</definedName>
    <definedName name="ada" hidden="1">{#N/A,#N/A,FALSE,"资产负债表";#N/A,#N/A,FALSE,"资产负债表"}</definedName>
    <definedName name="adaf" localSheetId="11" hidden="1">{#N/A,#N/A,FALSE,"资产负债表";#N/A,#N/A,FALSE,"资产负债表"}</definedName>
    <definedName name="adaf" localSheetId="13" hidden="1">{#N/A,#N/A,FALSE,"资产负债表";#N/A,#N/A,FALSE,"资产负债表"}</definedName>
    <definedName name="adaf" localSheetId="14" hidden="1">{#N/A,#N/A,FALSE,"资产负债表";#N/A,#N/A,FALSE,"资产负债表"}</definedName>
    <definedName name="adaf"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11" hidden="1">{"M1Print",#N/A,TRUE,"M1";"M2Print",#N/A,TRUE,"M2";"M1sPrint",#N/A,TRUE,"M1s";"M2aPrint",#N/A,TRUE,"M2a";"M4Print",#N/A,TRUE,"M4";"M5Print",#N/A,TRUE,"M5";"M6Print",#N/A,TRUE,"M6";"M6_1Print",#N/A,TRUE,"M6_1";"M6_2Print",#N/A,TRUE,"M6_2";"M7_1Print",#N/A,TRUE,"M7_1";"M7_2Print",#N/A,TRUE,"M7_2"}</definedName>
    <definedName name="adas" localSheetId="13" hidden="1">{"M1Print",#N/A,TRUE,"M1";"M2Print",#N/A,TRUE,"M2";"M1sPrint",#N/A,TRUE,"M1s";"M2aPrint",#N/A,TRUE,"M2a";"M4Print",#N/A,TRUE,"M4";"M5Print",#N/A,TRUE,"M5";"M6Print",#N/A,TRUE,"M6";"M6_1Print",#N/A,TRUE,"M6_1";"M6_2Print",#N/A,TRUE,"M6_2";"M7_1Print",#N/A,TRUE,"M7_1";"M7_2Print",#N/A,TRUE,"M7_2"}</definedName>
    <definedName name="adas" localSheetId="14" hidden="1">{"M1Print",#N/A,TRUE,"M1";"M2Print",#N/A,TRUE,"M2";"M1sPrint",#N/A,TRUE,"M1s";"M2aPrint",#N/A,TRUE,"M2a";"M4Print",#N/A,TRUE,"M4";"M5Print",#N/A,TRUE,"M5";"M6Print",#N/A,TRUE,"M6";"M6_1Print",#N/A,TRUE,"M6_1";"M6_2Print",#N/A,TRUE,"M6_2";"M7_1Print",#N/A,TRUE,"M7_1";"M7_2Print",#N/A,TRUE,"M7_2"}</definedName>
    <definedName name="adas" localSheetId="10"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df" localSheetId="13" hidden="1">{"toptrial",#N/A,TRUE,"toptrial";"adjustment",#N/A,TRUE,"toptrial";"voucher",#N/A,TRUE,"toptrial"}</definedName>
    <definedName name="adf" localSheetId="14" hidden="1">{"toptrial",#N/A,TRUE,"toptrial";"adjustment",#N/A,TRUE,"toptrial";"voucher",#N/A,TRUE,"toptrial"}</definedName>
    <definedName name="adf"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 localSheetId="14" hidden="1">{"page 1",#N/A,FALSE,"A";"page 2",#N/A,FALSE,"A";"page 3",#N/A,FALSE,"A";"page 4",#N/A,FALSE,"A";"page 5",#N/A,FALSE,"A";"page 6",#N/A,FALSE,"A";"page 7",#N/A,FALSE,"A";"page 8",#N/A,FALSE,"A";"page 9",#N/A,FALSE,"A";"page 10",#N/A,FALSE,"A";"page 11",#N/A,FALSE,"A";"page 12",#N/A,FALSE,"A";"page 13",#N/A,FALSE,"A";"page 14",#N/A,FALSE,"A"}</definedName>
    <definedName name="adfa"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ad"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1" hidden="1">{#N/A,#N/A,FALSE,"资产负债表";#N/A,#N/A,FALSE,"资产负债表"}</definedName>
    <definedName name="afhai" localSheetId="13" hidden="1">{#N/A,#N/A,FALSE,"资产负债表";#N/A,#N/A,FALSE,"资产负债表"}</definedName>
    <definedName name="afhai" localSheetId="14" hidden="1">{#N/A,#N/A,FALSE,"资产负债表";#N/A,#N/A,FALSE,"资产负债表"}</definedName>
    <definedName name="afhai" hidden="1">{#N/A,#N/A,FALSE,"资产负债表";#N/A,#N/A,FALSE,"资产负债表"}</definedName>
    <definedName name="afsdavad" hidden="1">#REF!</definedName>
    <definedName name="AGEDDATABASE" localSheetId="11" hidden="1">{#N/A,#N/A,FALSE,"970301";#N/A,#N/A,FALSE,"970302";#N/A,#N/A,FALSE,"970303";#N/A,#N/A,FALSE,"970304";#N/A,#N/A,FALSE,"COM1";#N/A,#N/A,FALSE,"COM2"}</definedName>
    <definedName name="AGEDDATABASE" localSheetId="13" hidden="1">{#N/A,#N/A,FALSE,"970301";#N/A,#N/A,FALSE,"970302";#N/A,#N/A,FALSE,"970303";#N/A,#N/A,FALSE,"970304";#N/A,#N/A,FALSE,"COM1";#N/A,#N/A,FALSE,"COM2"}</definedName>
    <definedName name="AGEDDATABASE" localSheetId="14" hidden="1">{#N/A,#N/A,FALSE,"970301";#N/A,#N/A,FALSE,"970302";#N/A,#N/A,FALSE,"970303";#N/A,#N/A,FALSE,"970304";#N/A,#N/A,FALSE,"COM1";#N/A,#N/A,FALSE,"COM2"}</definedName>
    <definedName name="AGEDDATABASE" hidden="1">{#N/A,#N/A,FALSE,"970301";#N/A,#N/A,FALSE,"970302";#N/A,#N/A,FALSE,"970303";#N/A,#N/A,FALSE,"970304";#N/A,#N/A,FALSE,"COM1";#N/A,#N/A,FALSE,"COM2"}</definedName>
    <definedName name="aidhaif" localSheetId="11" hidden="1">{#N/A,#N/A,FALSE,"资产负债表";#N/A,#N/A,FALSE,"资产负债表"}</definedName>
    <definedName name="aidhaif" localSheetId="13" hidden="1">{#N/A,#N/A,FALSE,"资产负债表";#N/A,#N/A,FALSE,"资产负债表"}</definedName>
    <definedName name="aidhaif" localSheetId="14" hidden="1">{#N/A,#N/A,FALSE,"资产负债表";#N/A,#N/A,FALSE,"资产负债表"}</definedName>
    <definedName name="aidhaif" hidden="1">{#N/A,#N/A,FALSE,"资产负债表";#N/A,#N/A,FALSE,"资产负债表"}</definedName>
    <definedName name="AJHFkjDGHF" localSheetId="13" hidden="1">{"Annual_Income",#N/A,FALSE,"Report Page";"Balance_Cash_Flow",#N/A,FALSE,"Report Page";"Quarterly_Income",#N/A,FALSE,"Report Page"}</definedName>
    <definedName name="AJHFkjDGHF" localSheetId="14"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nakf" localSheetId="11" hidden="1">{#N/A,#N/A,FALSE,"资产负债表";#N/A,#N/A,FALSE,"资产负债表"}</definedName>
    <definedName name="anakf" localSheetId="13" hidden="1">{#N/A,#N/A,FALSE,"资产负债表";#N/A,#N/A,FALSE,"资产负债表"}</definedName>
    <definedName name="anakf" localSheetId="14" hidden="1">{#N/A,#N/A,FALSE,"资产负债表";#N/A,#N/A,FALSE,"资产负债表"}</definedName>
    <definedName name="anakf" hidden="1">{#N/A,#N/A,FALSE,"资产负债表";#N/A,#N/A,FALSE,"资产负债表"}</definedName>
    <definedName name="ANALSIS._.9511" localSheetId="13" hidden="1">{#N/A,#N/A,FALSE,"ABB HOLDING LTD"}</definedName>
    <definedName name="ANALSIS._.9511" localSheetId="14" hidden="1">{#N/A,#N/A,FALSE,"ABB HOLDING LTD"}</definedName>
    <definedName name="ANALSIS._.9511" hidden="1">{#N/A,#N/A,FALSE,"ABB HOLDING LTD"}</definedName>
    <definedName name="anna" localSheetId="13" hidden="1">{#N/A,#N/A,FALSE,"ABB HOLDING LTD"}</definedName>
    <definedName name="anna" localSheetId="14" hidden="1">{#N/A,#N/A,FALSE,"ABB HOLDING LTD"}</definedName>
    <definedName name="anna" hidden="1">{#N/A,#N/A,FALSE,"ABB HOLDING LTD"}</definedName>
    <definedName name="anscount" hidden="1">1</definedName>
    <definedName name="app0" localSheetId="13" hidden="1">{"M1Print",#N/A,FALSE,"M1"}</definedName>
    <definedName name="app0" localSheetId="14" hidden="1">{"M1Print",#N/A,FALSE,"M1"}</definedName>
    <definedName name="app0" hidden="1">{"M1Print",#N/A,FALSE,"M1"}</definedName>
    <definedName name="are" localSheetId="13" hidden="1">{"toptrial",#N/A,TRUE,"toptrial";"adjustment",#N/A,TRUE,"toptrial";"voucher",#N/A,TRUE,"toptrial"}</definedName>
    <definedName name="are" localSheetId="14" hidden="1">{"toptrial",#N/A,TRUE,"toptrial";"adjustment",#N/A,TRUE,"toptrial";"voucher",#N/A,TRUE,"toptrial"}</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localSheetId="4" hidden="1">#REF!</definedName>
    <definedName name="AS2TickmarkLS" localSheetId="2" hidden="1">'K.00 Lead Sheet'!#REF!</definedName>
    <definedName name="AS2TickmarkLS" localSheetId="3" hidden="1">#REF!</definedName>
    <definedName name="AS2TickmarkLS" localSheetId="13" hidden="1">#REF!</definedName>
    <definedName name="AS2TickmarkLS" hidden="1">#REF!</definedName>
    <definedName name="AS2VersionLS" hidden="1">300</definedName>
    <definedName name="asda" localSheetId="13" hidden="1">{"CSC_1",#N/A,FALSE,"CSC Outputs";"CSC_2",#N/A,FALSE,"CSC Outputs"}</definedName>
    <definedName name="asda" localSheetId="14" hidden="1">{"CSC_1",#N/A,FALSE,"CSC Outputs";"CSC_2",#N/A,FALSE,"CSC Outputs"}</definedName>
    <definedName name="asda" hidden="1">{"CSC_1",#N/A,FALSE,"CSC Outputs";"CSC_2",#N/A,FALSE,"CSC Outputs"}</definedName>
    <definedName name="asdas" hidden="1">{#N/A,#N/A,FALSE,"Marketing";#N/A,#N/A,FALSE,"Selling";#N/A,#N/A,FALSE,"Promotional";#N/A,#N/A,FALSE,"Advertising"}</definedName>
    <definedName name="asdf" localSheetId="13" hidden="1">{#N/A,#N/A,FALSE,"970301";#N/A,#N/A,FALSE,"970302";#N/A,#N/A,FALSE,"970303";#N/A,#N/A,FALSE,"970304";#N/A,#N/A,FALSE,"COM1";#N/A,#N/A,FALSE,"COM2"}</definedName>
    <definedName name="asdf" localSheetId="14" hidden="1">{#N/A,#N/A,FALSE,"970301";#N/A,#N/A,FALSE,"970302";#N/A,#N/A,FALSE,"970303";#N/A,#N/A,FALSE,"970304";#N/A,#N/A,FALSE,"COM1";#N/A,#N/A,FALSE,"COM2"}</definedName>
    <definedName name="asdf" hidden="1">{#N/A,#N/A,FALSE,"970301";#N/A,#N/A,FALSE,"970302";#N/A,#N/A,FALSE,"970303";#N/A,#N/A,FALSE,"970304";#N/A,#N/A,FALSE,"COM1";#N/A,#N/A,FALSE,"COM2"}</definedName>
    <definedName name="asdg" localSheetId="11" hidden="1">{#N/A,#N/A,FALSE,"资产负债表";#N/A,#N/A,FALSE,"资产负债表"}</definedName>
    <definedName name="asdg" localSheetId="13" hidden="1">{#N/A,#N/A,FALSE,"资产负债表";#N/A,#N/A,FALSE,"资产负债表"}</definedName>
    <definedName name="asdg" localSheetId="14" hidden="1">{#N/A,#N/A,FALSE,"资产负债表";#N/A,#N/A,FALSE,"资产负债表"}</definedName>
    <definedName name="asdg" hidden="1">{#N/A,#N/A,FALSE,"资产负债表";#N/A,#N/A,FALSE,"资产负债表"}</definedName>
    <definedName name="ass" localSheetId="4" hidden="1">{#N/A,#N/A,TRUE,"CPRD";#N/A,#N/A,TRUE,"BCCPDR";#N/A,#N/A,TRUE,"EWRD";#N/A,#N/A,TRUE,"5100";#N/A,#N/A,TRUE,"5110"}</definedName>
    <definedName name="ass" localSheetId="2" hidden="1">{#N/A,#N/A,TRUE,"CPRD";#N/A,#N/A,TRUE,"BCCPDR";#N/A,#N/A,TRUE,"EWRD";#N/A,#N/A,TRUE,"5100";#N/A,#N/A,TRUE,"5110"}</definedName>
    <definedName name="ass" localSheetId="3" hidden="1">{#N/A,#N/A,TRUE,"CPRD";#N/A,#N/A,TRUE,"BCCPDR";#N/A,#N/A,TRUE,"EWRD";#N/A,#N/A,TRUE,"5100";#N/A,#N/A,TRUE,"5110"}</definedName>
    <definedName name="ass" localSheetId="11" hidden="1">{#N/A,#N/A,TRUE,"CPRD";#N/A,#N/A,TRUE,"BCCPDR";#N/A,#N/A,TRUE,"EWRD";#N/A,#N/A,TRUE,"5100";#N/A,#N/A,TRUE,"5110"}</definedName>
    <definedName name="ass" localSheetId="13" hidden="1">{#N/A,#N/A,TRUE,"CPRD";#N/A,#N/A,TRUE,"BCCPDR";#N/A,#N/A,TRUE,"EWRD";#N/A,#N/A,TRUE,"5100";#N/A,#N/A,TRUE,"5110"}</definedName>
    <definedName name="ass" localSheetId="14" hidden="1">{#N/A,#N/A,TRUE,"CPRD";#N/A,#N/A,TRUE,"BCCPDR";#N/A,#N/A,TRUE,"EWRD";#N/A,#N/A,TRUE,"5100";#N/A,#N/A,TRUE,"5110"}</definedName>
    <definedName name="ass" localSheetId="10" hidden="1">{#N/A,#N/A,TRUE,"CPRD";#N/A,#N/A,TRUE,"BCCPDR";#N/A,#N/A,TRUE,"EWRD";#N/A,#N/A,TRUE,"5100";#N/A,#N/A,TRUE,"5110"}</definedName>
    <definedName name="ass" localSheetId="6" hidden="1">{#N/A,#N/A,TRUE,"CPRD";#N/A,#N/A,TRUE,"BCCPDR";#N/A,#N/A,TRUE,"EWRD";#N/A,#N/A,TRUE,"5100";#N/A,#N/A,TRUE,"5110"}</definedName>
    <definedName name="ass" hidden="1">{#N/A,#N/A,TRUE,"CPRD";#N/A,#N/A,TRUE,"BCCPDR";#N/A,#N/A,TRUE,"EWRD";#N/A,#N/A,TRUE,"5100";#N/A,#N/A,TRUE,"5110"}</definedName>
    <definedName name="AuraStyleDefaultsReset" hidden="1">#N/A</definedName>
    <definedName name="Bear" localSheetId="13" hidden="1">{#N/A,#N/A,FALSE,"TS";#N/A,#N/A,FALSE,"Combo";#N/A,#N/A,FALSE,"FAIR";#N/A,#N/A,FALSE,"RBC";#N/A,#N/A,FALSE,"xxxx";#N/A,#N/A,FALSE,"A_D";#N/A,#N/A,FALSE,"WACC";#N/A,#N/A,FALSE,"DCF";#N/A,#N/A,FALSE,"LBO";#N/A,#N/A,FALSE,"AcqMults";#N/A,#N/A,FALSE,"CompMults"}</definedName>
    <definedName name="Bear" localSheetId="14"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localSheetId="11" hidden="1">{#N/A,#N/A,FALSE,"OffAdvance";#N/A,#N/A,FALSE,"OffExpRprt";#N/A,#N/A,FALSE,"Entertmnt";#N/A,#N/A,FALSE,"Promotion";#N/A,#N/A,FALSE,"Travelling"}</definedName>
    <definedName name="book" localSheetId="13" hidden="1">{#N/A,#N/A,FALSE,"OffAdvance";#N/A,#N/A,FALSE,"OffExpRprt";#N/A,#N/A,FALSE,"Entertmnt";#N/A,#N/A,FALSE,"Promotion";#N/A,#N/A,FALSE,"Travelling"}</definedName>
    <definedName name="book" localSheetId="14"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11" hidden="1">{#N/A,#N/A,FALSE,"OffAdvance";#N/A,#N/A,FALSE,"OffExpRprt";#N/A,#N/A,FALSE,"Travelling";#N/A,#N/A,FALSE,"Entertmnt";#N/A,#N/A,FALSE,"Promotion"}</definedName>
    <definedName name="book.2" localSheetId="13" hidden="1">{#N/A,#N/A,FALSE,"OffAdvance";#N/A,#N/A,FALSE,"OffExpRprt";#N/A,#N/A,FALSE,"Travelling";#N/A,#N/A,FALSE,"Entertmnt";#N/A,#N/A,FALSE,"Promotion"}</definedName>
    <definedName name="book.2" localSheetId="14" hidden="1">{#N/A,#N/A,FALSE,"OffAdvance";#N/A,#N/A,FALSE,"OffExpRprt";#N/A,#N/A,FALSE,"Travelling";#N/A,#N/A,FALSE,"Entertmnt";#N/A,#N/A,FALSE,"Promotion"}</definedName>
    <definedName name="book.2" hidden="1">{#N/A,#N/A,FALSE,"OffAdvance";#N/A,#N/A,FALSE,"OffExpRprt";#N/A,#N/A,FALSE,"Travelling";#N/A,#N/A,FALSE,"Entertmnt";#N/A,#N/A,FALSE,"Promotion"}</definedName>
    <definedName name="bs_1" localSheetId="13" hidden="1">{#N/A,#N/A,FALSE,"BBPREP"}</definedName>
    <definedName name="bs_1" localSheetId="14" hidden="1">{#N/A,#N/A,FALSE,"BBPREP"}</definedName>
    <definedName name="bs_1" hidden="1">{#N/A,#N/A,FALSE,"BBPREP"}</definedName>
    <definedName name="BYD"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ashflow20030930" localSheetId="14" hidden="1">{"M1Print",#N/A,TRUE,"M1";"M2Print",#N/A,TRUE,"M2";"M1sPrint",#N/A,TRUE,"M1s";"M2aPrint",#N/A,TRUE,"M2a";"M4Print",#N/A,TRUE,"M4";"M5Print",#N/A,TRUE,"M5";"M6Print",#N/A,TRUE,"M6";"M6_1Print",#N/A,TRUE,"M6_1";"M6_2Print",#N/A,TRUE,"M6_2";"M7_1Print",#N/A,TRUE,"M7_1";"M7_2Print",#N/A,TRUE,"M7_2"}</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bx" localSheetId="13" hidden="1">{#N/A,#N/A,FALSE,"M1s Board";#N/A,#N/A,FALSE,"M3 Board";#N/A,#N/A,FALSE,"M6 Board";#N/A,#N/A,FALSE,"M7";#N/A,#N/A,FALSE,"M7B";#N/A,#N/A,FALSE,"M8";#N/A,#N/A,FALSE,"M8A Board";#N/A,#N/A,FALSE,"AF1 Board"}</definedName>
    <definedName name="cbx" localSheetId="14"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11" hidden="1">{#N/A,#N/A,FALSE,"资产负债表";#N/A,#N/A,FALSE,"资产负债表"}</definedName>
    <definedName name="cccvb" localSheetId="13" hidden="1">{#N/A,#N/A,FALSE,"资产负债表";#N/A,#N/A,FALSE,"资产负债表"}</definedName>
    <definedName name="cccvb" localSheetId="14" hidden="1">{#N/A,#N/A,FALSE,"资产负债表";#N/A,#N/A,FALSE,"资产负债表"}</definedName>
    <definedName name="cccvb" hidden="1">{#N/A,#N/A,FALSE,"资产负债表";#N/A,#N/A,FALSE,"资产负债表"}</definedName>
    <definedName name="CFVVHH" localSheetId="11" hidden="1">{#N/A,#N/A,FALSE,"资产负债表";#N/A,#N/A,FALSE,"资产负债表"}</definedName>
    <definedName name="CFVVHH" localSheetId="13" hidden="1">{#N/A,#N/A,FALSE,"资产负债表";#N/A,#N/A,FALSE,"资产负债表"}</definedName>
    <definedName name="CFVVHH" localSheetId="14" hidden="1">{#N/A,#N/A,FALSE,"资产负债表";#N/A,#N/A,FALSE,"资产负债表"}</definedName>
    <definedName name="CFVVHH" hidden="1">{#N/A,#N/A,FALSE,"资产负债表";#N/A,#N/A,FALSE,"资产负债表"}</definedName>
    <definedName name="cfyik" localSheetId="11" hidden="1">{#N/A,#N/A,FALSE,"资产负债表";#N/A,#N/A,FALSE,"资产负债表"}</definedName>
    <definedName name="cfyik" localSheetId="13" hidden="1">{#N/A,#N/A,FALSE,"资产负债表";#N/A,#N/A,FALSE,"资产负债表"}</definedName>
    <definedName name="cfyik" localSheetId="14" hidden="1">{#N/A,#N/A,FALSE,"资产负债表";#N/A,#N/A,FALSE,"资产负债表"}</definedName>
    <definedName name="cfyik" hidden="1">{#N/A,#N/A,FALSE,"资产负债表";#N/A,#N/A,FALSE,"资产负债表"}</definedName>
    <definedName name="cgul" localSheetId="11" hidden="1">{#N/A,#N/A,FALSE,"资产负债表";#N/A,#N/A,FALSE,"资产负债表"}</definedName>
    <definedName name="cgul" localSheetId="13" hidden="1">{#N/A,#N/A,FALSE,"资产负债表";#N/A,#N/A,FALSE,"资产负债表"}</definedName>
    <definedName name="cgul" localSheetId="14" hidden="1">{#N/A,#N/A,FALSE,"资产负债表";#N/A,#N/A,FALSE,"资产负债表"}</definedName>
    <definedName name="cgul" hidden="1">{#N/A,#N/A,FALSE,"资产负债表";#N/A,#N/A,FALSE,"资产负债表"}</definedName>
    <definedName name="cguocnbnl" localSheetId="11" hidden="1">{#N/A,#N/A,FALSE,"资产负债表";#N/A,#N/A,FALSE,"资产负债表"}</definedName>
    <definedName name="cguocnbnl" localSheetId="13" hidden="1">{#N/A,#N/A,FALSE,"资产负债表";#N/A,#N/A,FALSE,"资产负债表"}</definedName>
    <definedName name="cguocnbnl" localSheetId="14"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localSheetId="11" hidden="1">{#N/A,#N/A,FALSE,"970301";#N/A,#N/A,FALSE,"970302";#N/A,#N/A,FALSE,"970303";#N/A,#N/A,FALSE,"970304";#N/A,#N/A,FALSE,"COM1";#N/A,#N/A,FALSE,"COM2"}</definedName>
    <definedName name="Coll" localSheetId="13" hidden="1">{#N/A,#N/A,FALSE,"970301";#N/A,#N/A,FALSE,"970302";#N/A,#N/A,FALSE,"970303";#N/A,#N/A,FALSE,"970304";#N/A,#N/A,FALSE,"COM1";#N/A,#N/A,FALSE,"COM2"}</definedName>
    <definedName name="Coll" localSheetId="14" hidden="1">{#N/A,#N/A,FALSE,"970301";#N/A,#N/A,FALSE,"970302";#N/A,#N/A,FALSE,"970303";#N/A,#N/A,FALSE,"970304";#N/A,#N/A,FALSE,"COM1";#N/A,#N/A,FALSE,"COM2"}</definedName>
    <definedName name="Coll"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opia" localSheetId="14" hidden="1">{#N/A,#N/A,FALSE,"voz corporativa";#N/A,#N/A,FALSE,"Transmisión de datos";#N/A,#N/A,FALSE,"Videoconferencia";#N/A,#N/A,FALSE,"Correo electrónico";#N/A,#N/A,FALSE,"Correo de voz";#N/A,#N/A,FALSE,"Megafax";#N/A,#N/A,FALSE,"Edi";#N/A,#N/A,FALSE,"Internet";#N/A,#N/A,FALSE,"VSAT";#N/A,#N/A,FALSE,"ing ult. milla"}</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CSCGZ" localSheetId="14" hidden="1">Main.SAPF4Help()</definedName>
    <definedName name="CSCGZ" hidden="1">Main.SAPF4Help()</definedName>
    <definedName name="data1" hidden="1">#REF!</definedName>
    <definedName name="data2" hidden="1">#REF!</definedName>
    <definedName name="data3" hidden="1">#REF!</definedName>
    <definedName name="DBS" hidden="1">#REF!</definedName>
    <definedName name="dcca" localSheetId="11" hidden="1">{#N/A,#N/A,FALSE,"资产负债表";#N/A,#N/A,FALSE,"资产负债表"}</definedName>
    <definedName name="dcca" localSheetId="13" hidden="1">{#N/A,#N/A,FALSE,"资产负债表";#N/A,#N/A,FALSE,"资产负债表"}</definedName>
    <definedName name="dcca" localSheetId="14" hidden="1">{#N/A,#N/A,FALSE,"资产负债表";#N/A,#N/A,FALSE,"资产负债表"}</definedName>
    <definedName name="dcca" hidden="1">{#N/A,#N/A,FALSE,"资产负债表";#N/A,#N/A,FALSE,"资产负债表"}</definedName>
    <definedName name="DDDD" localSheetId="13" hidden="1">{#N/A,#N/A,FALSE,"Virgin Flightdeck"}</definedName>
    <definedName name="DDDD" localSheetId="14" hidden="1">{#N/A,#N/A,FALSE,"Virgin Flightdeck"}</definedName>
    <definedName name="DDDD" hidden="1">{#N/A,#N/A,FALSE,"Virgin Flightdeck"}</definedName>
    <definedName name="DDDDDD" localSheetId="13" hidden="1">{#N/A,#N/A,FALSE,"Virgin Flightdeck"}</definedName>
    <definedName name="DDDDDD" localSheetId="14" hidden="1">{#N/A,#N/A,FALSE,"Virgin Flightdeck"}</definedName>
    <definedName name="DDDDDD"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1" hidden="1">{#N/A,#N/A,FALSE,"OffAdvance";#N/A,#N/A,FALSE,"OffExpRprt";#N/A,#N/A,FALSE,"Travelling";#N/A,#N/A,FALSE,"Entertmnt";#N/A,#N/A,FALSE,"Promotion"}</definedName>
    <definedName name="dfgdafsg" localSheetId="13" hidden="1">{#N/A,#N/A,FALSE,"OffAdvance";#N/A,#N/A,FALSE,"OffExpRprt";#N/A,#N/A,FALSE,"Travelling";#N/A,#N/A,FALSE,"Entertmnt";#N/A,#N/A,FALSE,"Promotion"}</definedName>
    <definedName name="dfgdafsg" localSheetId="14" hidden="1">{#N/A,#N/A,FALSE,"OffAdvance";#N/A,#N/A,FALSE,"OffExpRprt";#N/A,#N/A,FALSE,"Travelling";#N/A,#N/A,FALSE,"Entertmnt";#N/A,#N/A,FALSE,"Promotion"}</definedName>
    <definedName name="dfgdafsg"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1" hidden="1">{"M1Print",#N/A,TRUE,"M1";"M2Print",#N/A,TRUE,"M2";"M1sPrint",#N/A,TRUE,"M1s";"M2aPrint",#N/A,TRUE,"M2a";"M4Print",#N/A,TRUE,"M4";"M5Print",#N/A,TRUE,"M5";"M6Print",#N/A,TRUE,"M6";"M6_1Print",#N/A,TRUE,"M6_1";"M6_2Print",#N/A,TRUE,"M6_2";"M7_1Print",#N/A,TRUE,"M7_1";"M7_2Print",#N/A,TRUE,"M7_2"}</definedName>
    <definedName name="dfv" localSheetId="13" hidden="1">{"M1Print",#N/A,TRUE,"M1";"M2Print",#N/A,TRUE,"M2";"M1sPrint",#N/A,TRUE,"M1s";"M2aPrint",#N/A,TRUE,"M2a";"M4Print",#N/A,TRUE,"M4";"M5Print",#N/A,TRUE,"M5";"M6Print",#N/A,TRUE,"M6";"M6_1Print",#N/A,TRUE,"M6_1";"M6_2Print",#N/A,TRUE,"M6_2";"M7_1Print",#N/A,TRUE,"M7_1";"M7_2Print",#N/A,TRUE,"M7_2"}</definedName>
    <definedName name="dfv" localSheetId="14"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h" localSheetId="13" hidden="1">{"M4Print",#N/A,FALSE,"M4"}</definedName>
    <definedName name="dh" localSheetId="14" hidden="1">{"M4Print",#N/A,FALSE,"M4"}</definedName>
    <definedName name="dh" hidden="1">{"M4Print",#N/A,FALSE,"M4"}</definedName>
    <definedName name="Discount" hidden="1">#REF!</definedName>
    <definedName name="display_area_2" hidden="1">#REF!</definedName>
    <definedName name="dlf" localSheetId="11" hidden="1">{"M4Print",#N/A,FALSE,"M4"}</definedName>
    <definedName name="dlf" localSheetId="13" hidden="1">{"M4Print",#N/A,FALSE,"M4"}</definedName>
    <definedName name="dlf" localSheetId="14"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4" hidden="1">{#N/A,#N/A,TRUE,"CPRD";#N/A,#N/A,TRUE,"BCCPDR";#N/A,#N/A,TRUE,"EWRD";#N/A,#N/A,TRUE,"5100";#N/A,#N/A,TRUE,"5110"}</definedName>
    <definedName name="doddd" localSheetId="2" hidden="1">{#N/A,#N/A,TRUE,"CPRD";#N/A,#N/A,TRUE,"BCCPDR";#N/A,#N/A,TRUE,"EWRD";#N/A,#N/A,TRUE,"5100";#N/A,#N/A,TRUE,"5110"}</definedName>
    <definedName name="doddd" localSheetId="3" hidden="1">{#N/A,#N/A,TRUE,"CPRD";#N/A,#N/A,TRUE,"BCCPDR";#N/A,#N/A,TRUE,"EWRD";#N/A,#N/A,TRUE,"5100";#N/A,#N/A,TRUE,"5110"}</definedName>
    <definedName name="doddd" localSheetId="11" hidden="1">{#N/A,#N/A,TRUE,"CPRD";#N/A,#N/A,TRUE,"BCCPDR";#N/A,#N/A,TRUE,"EWRD";#N/A,#N/A,TRUE,"5100";#N/A,#N/A,TRUE,"5110"}</definedName>
    <definedName name="doddd" localSheetId="13" hidden="1">{#N/A,#N/A,TRUE,"CPRD";#N/A,#N/A,TRUE,"BCCPDR";#N/A,#N/A,TRUE,"EWRD";#N/A,#N/A,TRUE,"5100";#N/A,#N/A,TRUE,"5110"}</definedName>
    <definedName name="doddd" localSheetId="14" hidden="1">{#N/A,#N/A,TRUE,"CPRD";#N/A,#N/A,TRUE,"BCCPDR";#N/A,#N/A,TRUE,"EWRD";#N/A,#N/A,TRUE,"5100";#N/A,#N/A,TRUE,"5110"}</definedName>
    <definedName name="doddd" localSheetId="10" hidden="1">{#N/A,#N/A,TRUE,"CPRD";#N/A,#N/A,TRUE,"BCCPDR";#N/A,#N/A,TRUE,"EWRD";#N/A,#N/A,TRUE,"5100";#N/A,#N/A,TRUE,"5110"}</definedName>
    <definedName name="doddd" localSheetId="6" hidden="1">{#N/A,#N/A,TRUE,"CPRD";#N/A,#N/A,TRUE,"BCCPDR";#N/A,#N/A,TRUE,"EWRD";#N/A,#N/A,TRUE,"5100";#N/A,#N/A,TRUE,"5110"}</definedName>
    <definedName name="doddd" hidden="1">{#N/A,#N/A,TRUE,"CPRD";#N/A,#N/A,TRUE,"BCCPDR";#N/A,#N/A,TRUE,"EWRD";#N/A,#N/A,TRUE,"5100";#N/A,#N/A,TRUE,"5110"}</definedName>
    <definedName name="dog" localSheetId="4" hidden="1">{#N/A,#N/A,TRUE,"CPRD";#N/A,#N/A,TRUE,"BCCPDR";#N/A,#N/A,TRUE,"EWRD";#N/A,#N/A,TRUE,"5100";#N/A,#N/A,TRUE,"5110"}</definedName>
    <definedName name="dog" localSheetId="2" hidden="1">{#N/A,#N/A,TRUE,"CPRD";#N/A,#N/A,TRUE,"BCCPDR";#N/A,#N/A,TRUE,"EWRD";#N/A,#N/A,TRUE,"5100";#N/A,#N/A,TRUE,"5110"}</definedName>
    <definedName name="dog" localSheetId="3" hidden="1">{#N/A,#N/A,TRUE,"CPRD";#N/A,#N/A,TRUE,"BCCPDR";#N/A,#N/A,TRUE,"EWRD";#N/A,#N/A,TRUE,"5100";#N/A,#N/A,TRUE,"5110"}</definedName>
    <definedName name="dog" localSheetId="11" hidden="1">{#N/A,#N/A,TRUE,"CPRD";#N/A,#N/A,TRUE,"BCCPDR";#N/A,#N/A,TRUE,"EWRD";#N/A,#N/A,TRUE,"5100";#N/A,#N/A,TRUE,"5110"}</definedName>
    <definedName name="dog" localSheetId="13" hidden="1">{#N/A,#N/A,TRUE,"CPRD";#N/A,#N/A,TRUE,"BCCPDR";#N/A,#N/A,TRUE,"EWRD";#N/A,#N/A,TRUE,"5100";#N/A,#N/A,TRUE,"5110"}</definedName>
    <definedName name="dog" localSheetId="14" hidden="1">{#N/A,#N/A,TRUE,"CPRD";#N/A,#N/A,TRUE,"BCCPDR";#N/A,#N/A,TRUE,"EWRD";#N/A,#N/A,TRUE,"5100";#N/A,#N/A,TRUE,"5110"}</definedName>
    <definedName name="dog" localSheetId="10" hidden="1">{#N/A,#N/A,TRUE,"CPRD";#N/A,#N/A,TRUE,"BCCPDR";#N/A,#N/A,TRUE,"EWRD";#N/A,#N/A,TRUE,"5100";#N/A,#N/A,TRUE,"5110"}</definedName>
    <definedName name="dog" localSheetId="6" hidden="1">{#N/A,#N/A,TRUE,"CPRD";#N/A,#N/A,TRUE,"BCCPDR";#N/A,#N/A,TRUE,"EWRD";#N/A,#N/A,TRUE,"5100";#N/A,#N/A,TRUE,"5110"}</definedName>
    <definedName name="dog" hidden="1">{#N/A,#N/A,TRUE,"CPRD";#N/A,#N/A,TRUE,"BCCPDR";#N/A,#N/A,TRUE,"EWRD";#N/A,#N/A,TRUE,"5100";#N/A,#N/A,TRUE,"5110"}</definedName>
    <definedName name="DPL" hidden="1">#REF!</definedName>
    <definedName name="ds" localSheetId="13" hidden="1">{"CSC_1",#N/A,FALSE,"CSC Outputs";"CSC_2",#N/A,FALSE,"CSC Outputs"}</definedName>
    <definedName name="ds" localSheetId="14" hidden="1">{"CSC_1",#N/A,FALSE,"CSC Outputs";"CSC_2",#N/A,FALSE,"CSC Outputs"}</definedName>
    <definedName name="ds"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asafsadf" localSheetId="14" hidden="1">{"page 1",#N/A,FALSE,"A";"page 2",#N/A,FALSE,"A";"page 3",#N/A,FALSE,"A";"page 4",#N/A,FALSE,"A";"page 5",#N/A,FALSE,"A";"page 6",#N/A,FALSE,"A";"page 7",#N/A,FALSE,"A";"page 8",#N/A,FALSE,"A";"page 9",#N/A,FALSE,"A";"page 10",#N/A,FALSE,"A";"page 11",#N/A,FALSE,"A";"page 12",#N/A,FALSE,"A";"page 13",#N/A,FALSE,"A";"page 14",#N/A,FALSE,"A"}</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SCCD" localSheetId="14" hidden="1">{#N/A,#N/A,FALSE,"Verify at a Glance";#N/A,#N/A,FALSE,"CARMS VS. STAR";#N/A,#N/A,FALSE,"Intel-US";#N/A,#N/A,FALSE,"Intel-PR";#N/A,#N/A,FALSE,"Intel-MISC-6";#N/A,#N/A,FALSE,"Intel-DPA-7";#N/A,#N/A,FALSE,"Intel-IRE";#N/A,#N/A,FALSE,"Intel-HK";#N/A,#N/A,FALSE,"DAILY INPUT";#N/A,#N/A,FALSE,"P5 HK Cash List"}</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localSheetId="11" hidden="1">{#N/A,#N/A,FALSE,"资产负债表";#N/A,#N/A,FALSE,"资产负债表"}</definedName>
    <definedName name="dvbm" localSheetId="13" hidden="1">{#N/A,#N/A,FALSE,"资产负债表";#N/A,#N/A,FALSE,"资产负债表"}</definedName>
    <definedName name="dvbm" localSheetId="14" hidden="1">{#N/A,#N/A,FALSE,"资产负债表";#N/A,#N/A,FALSE,"资产负债表"}</definedName>
    <definedName name="dvbm" hidden="1">{#N/A,#N/A,FALSE,"资产负债表";#N/A,#N/A,FALSE,"资产负债表"}</definedName>
    <definedName name="DWED" hidden="1">#REF!</definedName>
    <definedName name="EDEW" hidden="1">#REF!</definedName>
    <definedName name="edispu" localSheetId="13" hidden="1">{#N/A,#N/A,FALSE,"Sheet1"}</definedName>
    <definedName name="edispu" localSheetId="14" hidden="1">{#N/A,#N/A,FALSE,"Sheet1"}</definedName>
    <definedName name="edispu" hidden="1">{#N/A,#N/A,FALSE,"Sheet1"}</definedName>
    <definedName name="ehdg" localSheetId="11" hidden="1">{#N/A,#N/A,FALSE,"Jan"}</definedName>
    <definedName name="ehdg" localSheetId="13" hidden="1">{#N/A,#N/A,FALSE,"Jan"}</definedName>
    <definedName name="ehdg" localSheetId="14" hidden="1">{#N/A,#N/A,FALSE,"Jan"}</definedName>
    <definedName name="ehdg" localSheetId="10" hidden="1">{#N/A,#N/A,FALSE,"Jan"}</definedName>
    <definedName name="ehdg" localSheetId="6" hidden="1">{#N/A,#N/A,FALSE,"Jan"}</definedName>
    <definedName name="ehdg" hidden="1">{#N/A,#N/A,FALSE,"Jan"}</definedName>
    <definedName name="eqwrwer" localSheetId="13" hidden="1">{"Annual_Income",#N/A,FALSE,"Report Page";"Balance_Cash_Flow",#N/A,FALSE,"Report Page";"Quarterly_Income",#N/A,FALSE,"Report Page"}</definedName>
    <definedName name="eqwrwer" localSheetId="14" hidden="1">{"Annual_Income",#N/A,FALSE,"Report Page";"Balance_Cash_Flow",#N/A,FALSE,"Report Page";"Quarterly_Income",#N/A,FALSE,"Report Page"}</definedName>
    <definedName name="eqwrwer" hidden="1">{"Annual_Income",#N/A,FALSE,"Report Page";"Balance_Cash_Flow",#N/A,FALSE,"Report Page";"Quarterly_Income",#N/A,FALSE,"Report Page"}</definedName>
    <definedName name="erf" localSheetId="11" hidden="1">{#N/A,#N/A,FALSE,"970301";#N/A,#N/A,FALSE,"970302";#N/A,#N/A,FALSE,"970303";#N/A,#N/A,FALSE,"970304";#N/A,#N/A,FALSE,"COM1";#N/A,#N/A,FALSE,"COM2"}</definedName>
    <definedName name="erf" localSheetId="13" hidden="1">{#N/A,#N/A,FALSE,"970301";#N/A,#N/A,FALSE,"970302";#N/A,#N/A,FALSE,"970303";#N/A,#N/A,FALSE,"970304";#N/A,#N/A,FALSE,"COM1";#N/A,#N/A,FALSE,"COM2"}</definedName>
    <definedName name="erf" localSheetId="14" hidden="1">{#N/A,#N/A,FALSE,"970301";#N/A,#N/A,FALSE,"970302";#N/A,#N/A,FALSE,"970303";#N/A,#N/A,FALSE,"970304";#N/A,#N/A,FALSE,"COM1";#N/A,#N/A,FALSE,"COM2"}</definedName>
    <definedName name="erf" hidden="1">{#N/A,#N/A,FALSE,"970301";#N/A,#N/A,FALSE,"970302";#N/A,#N/A,FALSE,"970303";#N/A,#N/A,FALSE,"970304";#N/A,#N/A,FALSE,"COM1";#N/A,#N/A,FALSE,"COM2"}</definedName>
    <definedName name="errrr" localSheetId="13" hidden="1">{"CSC_1",#N/A,FALSE,"CSC Outputs";"CSC_2",#N/A,FALSE,"CSC Outputs"}</definedName>
    <definedName name="errrr" localSheetId="14" hidden="1">{"CSC_1",#N/A,FALSE,"CSC Outputs";"CSC_2",#N/A,FALSE,"CSC Outputs"}</definedName>
    <definedName name="errrr" hidden="1">{"CSC_1",#N/A,FALSE,"CSC Outputs";"CSC_2",#N/A,FALSE,"CSC Outputs"}</definedName>
    <definedName name="eryj" localSheetId="11" hidden="1">{#N/A,#N/A,FALSE,"资产负债表";#N/A,#N/A,FALSE,"资产负债表"}</definedName>
    <definedName name="eryj" localSheetId="13" hidden="1">{#N/A,#N/A,FALSE,"资产负债表";#N/A,#N/A,FALSE,"资产负债表"}</definedName>
    <definedName name="eryj" localSheetId="14" hidden="1">{#N/A,#N/A,FALSE,"资产负债表";#N/A,#N/A,FALSE,"资产负债表"}</definedName>
    <definedName name="eryj" hidden="1">{#N/A,#N/A,FALSE,"资产负债表";#N/A,#N/A,FALSE,"资产负债表"}</definedName>
    <definedName name="EV__LASTREFTIME__" hidden="1">39274.4724884259</definedName>
    <definedName name="ExpenseUpload" localSheetId="4" hidden="1">{#N/A,#N/A,TRUE,"CPRD";#N/A,#N/A,TRUE,"BCCPDR";#N/A,#N/A,TRUE,"EWRD";#N/A,#N/A,TRUE,"5100";#N/A,#N/A,TRUE,"5110"}</definedName>
    <definedName name="ExpenseUpload" localSheetId="2" hidden="1">{#N/A,#N/A,TRUE,"CPRD";#N/A,#N/A,TRUE,"BCCPDR";#N/A,#N/A,TRUE,"EWRD";#N/A,#N/A,TRUE,"5100";#N/A,#N/A,TRUE,"5110"}</definedName>
    <definedName name="ExpenseUpload" localSheetId="3" hidden="1">{#N/A,#N/A,TRUE,"CPRD";#N/A,#N/A,TRUE,"BCCPDR";#N/A,#N/A,TRUE,"EWRD";#N/A,#N/A,TRUE,"5100";#N/A,#N/A,TRUE,"5110"}</definedName>
    <definedName name="ExpenseUpload" localSheetId="11" hidden="1">{#N/A,#N/A,TRUE,"CPRD";#N/A,#N/A,TRUE,"BCCPDR";#N/A,#N/A,TRUE,"EWRD";#N/A,#N/A,TRUE,"5100";#N/A,#N/A,TRUE,"5110"}</definedName>
    <definedName name="ExpenseUpload" localSheetId="13" hidden="1">{#N/A,#N/A,TRUE,"CPRD";#N/A,#N/A,TRUE,"BCCPDR";#N/A,#N/A,TRUE,"EWRD";#N/A,#N/A,TRUE,"5100";#N/A,#N/A,TRUE,"5110"}</definedName>
    <definedName name="ExpenseUpload" localSheetId="14" hidden="1">{#N/A,#N/A,TRUE,"CPRD";#N/A,#N/A,TRUE,"BCCPDR";#N/A,#N/A,TRUE,"EWRD";#N/A,#N/A,TRUE,"5100";#N/A,#N/A,TRUE,"5110"}</definedName>
    <definedName name="ExpenseUpload" localSheetId="10" hidden="1">{#N/A,#N/A,TRUE,"CPRD";#N/A,#N/A,TRUE,"BCCPDR";#N/A,#N/A,TRUE,"EWRD";#N/A,#N/A,TRUE,"5100";#N/A,#N/A,TRUE,"5110"}</definedName>
    <definedName name="ExpenseUpload" localSheetId="6" hidden="1">{#N/A,#N/A,TRUE,"CPRD";#N/A,#N/A,TRUE,"BCCPDR";#N/A,#N/A,TRUE,"EWRD";#N/A,#N/A,TRUE,"5100";#N/A,#N/A,TRUE,"5110"}</definedName>
    <definedName name="ExpenseUpload" hidden="1">{#N/A,#N/A,TRUE,"CPRD";#N/A,#N/A,TRUE,"BCCPDR";#N/A,#N/A,TRUE,"EWRD";#N/A,#N/A,TRUE,"5100";#N/A,#N/A,TRUE,"5110"}</definedName>
    <definedName name="faif" localSheetId="11" hidden="1">{#N/A,#N/A,FALSE,"资产负债表";#N/A,#N/A,FALSE,"资产负债表"}</definedName>
    <definedName name="faif" localSheetId="13" hidden="1">{#N/A,#N/A,FALSE,"资产负债表";#N/A,#N/A,FALSE,"资产负债表"}</definedName>
    <definedName name="faif" localSheetId="14" hidden="1">{#N/A,#N/A,FALSE,"资产负债表";#N/A,#N/A,FALSE,"资产负债表"}</definedName>
    <definedName name="faif" hidden="1">{#N/A,#N/A,FALSE,"资产负债表";#N/A,#N/A,FALSE,"资产负债表"}</definedName>
    <definedName name="FCode" hidden="1">#REF!</definedName>
    <definedName name="fd" localSheetId="11" hidden="1">{"M1sPrint",#N/A,FALSE,"M1s"}</definedName>
    <definedName name="fd" localSheetId="13" hidden="1">{"M1sPrint",#N/A,FALSE,"M1s"}</definedName>
    <definedName name="fd" localSheetId="14" hidden="1">{"M1sPrint",#N/A,FALSE,"M1s"}</definedName>
    <definedName name="fd" hidden="1">{"M1sPrint",#N/A,FALSE,"M1s"}</definedName>
    <definedName name="FDEFRE" hidden="1">#REF!</definedName>
    <definedName name="FDVV" localSheetId="13" hidden="1">{#N/A,#N/A,FALSE,"Verify at a Glance";#N/A,#N/A,FALSE,"CARMS VS. STAR";#N/A,#N/A,FALSE,"Intel-US";#N/A,#N/A,FALSE,"Intel-PR";#N/A,#N/A,FALSE,"Intel-MISC-6";#N/A,#N/A,FALSE,"Intel-DPA-7";#N/A,#N/A,FALSE,"Intel-IRE";#N/A,#N/A,FALSE,"Intel-HK";#N/A,#N/A,FALSE,"DAILY INPUT";#N/A,#N/A,FALSE,"P5 HK Cash List"}</definedName>
    <definedName name="FDVV" localSheetId="14" hidden="1">{#N/A,#N/A,FALSE,"Verify at a Glance";#N/A,#N/A,FALSE,"CARMS VS. STAR";#N/A,#N/A,FALSE,"Intel-US";#N/A,#N/A,FALSE,"Intel-PR";#N/A,#N/A,FALSE,"Intel-MISC-6";#N/A,#N/A,FALSE,"Intel-DPA-7";#N/A,#N/A,FALSE,"Intel-IRE";#N/A,#N/A,FALSE,"Intel-HK";#N/A,#N/A,FALSE,"DAILY INPUT";#N/A,#N/A,FALSE,"P5 HK Cash List"}</definedName>
    <definedName name="FDVV" hidden="1">{#N/A,#N/A,FALSE,"Verify at a Glance";#N/A,#N/A,FALSE,"CARMS VS. STAR";#N/A,#N/A,FALSE,"Intel-US";#N/A,#N/A,FALSE,"Intel-PR";#N/A,#N/A,FALSE,"Intel-MISC-6";#N/A,#N/A,FALSE,"Intel-DPA-7";#N/A,#N/A,FALSE,"Intel-IRE";#N/A,#N/A,FALSE,"Intel-HK";#N/A,#N/A,FALSE,"DAILY INPUT";#N/A,#N/A,FALSE,"P5 HK Cash List"}</definedName>
    <definedName name="feedback" localSheetId="11" hidden="1">{#N/A,#N/A,TRUE,"CPRD";#N/A,#N/A,TRUE,"BCCPDR";#N/A,#N/A,TRUE,"EWRD";#N/A,#N/A,TRUE,"5100";#N/A,#N/A,TRUE,"5110"}</definedName>
    <definedName name="feedback" localSheetId="13" hidden="1">{#N/A,#N/A,TRUE,"CPRD";#N/A,#N/A,TRUE,"BCCPDR";#N/A,#N/A,TRUE,"EWRD";#N/A,#N/A,TRUE,"5100";#N/A,#N/A,TRUE,"5110"}</definedName>
    <definedName name="feedback" localSheetId="14" hidden="1">{#N/A,#N/A,TRUE,"CPRD";#N/A,#N/A,TRUE,"BCCPDR";#N/A,#N/A,TRUE,"EWRD";#N/A,#N/A,TRUE,"5100";#N/A,#N/A,TRUE,"5110"}</definedName>
    <definedName name="feedback"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gdg" localSheetId="13" hidden="1">{"M1Print",#N/A,TRUE,"M1";"M2Print",#N/A,TRUE,"M2";"M1sPrint",#N/A,TRUE,"M1s";"M2aPrint",#N/A,TRUE,"M2a";"M4Print",#N/A,TRUE,"M4";"M5Print",#N/A,TRUE,"M5";"M6Print",#N/A,TRUE,"M6";"M6_1Print",#N/A,TRUE,"M6_1";"M6_2Print",#N/A,TRUE,"M6_2";"M7_1Print",#N/A,TRUE,"M7_1";"M7_2Print",#N/A,TRUE,"M7_2"}</definedName>
    <definedName name="fgdg" localSheetId="14"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 localSheetId="14" hidden="1">{#N/A,#N/A,FALSE,"970301";#N/A,#N/A,FALSE,"970302";#N/A,#N/A,FALSE,"970303";#N/A,#N/A,FALSE,"970304";#N/A,#N/A,FALSE,"COM1";#N/A,#N/A,FALSE,"COM2"}</definedName>
    <definedName name="fggh" hidden="1">{#N/A,#N/A,FALSE,"970301";#N/A,#N/A,FALSE,"970302";#N/A,#N/A,FALSE,"970303";#N/A,#N/A,FALSE,"970304";#N/A,#N/A,FALSE,"COM1";#N/A,#N/A,FALSE,"COM2"}</definedName>
    <definedName name="fggh1" localSheetId="13" hidden="1">{#N/A,#N/A,FALSE,"970301";#N/A,#N/A,FALSE,"970302";#N/A,#N/A,FALSE,"970303";#N/A,#N/A,FALSE,"970304";#N/A,#N/A,FALSE,"COM1";#N/A,#N/A,FALSE,"COM2"}</definedName>
    <definedName name="fggh1" localSheetId="14" hidden="1">{#N/A,#N/A,FALSE,"970301";#N/A,#N/A,FALSE,"970302";#N/A,#N/A,FALSE,"970303";#N/A,#N/A,FALSE,"970304";#N/A,#N/A,FALSE,"COM1";#N/A,#N/A,FALSE,"COM2"}</definedName>
    <definedName name="fggh1" hidden="1">{#N/A,#N/A,FALSE,"970301";#N/A,#N/A,FALSE,"970302";#N/A,#N/A,FALSE,"970303";#N/A,#N/A,FALSE,"970304";#N/A,#N/A,FALSE,"COM1";#N/A,#N/A,FALSE,"COM2"}</definedName>
    <definedName name="fvb" localSheetId="11" hidden="1">{#N/A,#N/A,FALSE,"资产负债表";#N/A,#N/A,FALSE,"资产负债表"}</definedName>
    <definedName name="fvb" localSheetId="13" hidden="1">{#N/A,#N/A,FALSE,"资产负债表";#N/A,#N/A,FALSE,"资产负债表"}</definedName>
    <definedName name="fvb" localSheetId="14" hidden="1">{#N/A,#N/A,FALSE,"资产负债表";#N/A,#N/A,FALSE,"资产负债表"}</definedName>
    <definedName name="fvb" hidden="1">{#N/A,#N/A,FALSE,"资产负债表";#N/A,#N/A,FALSE,"资产负债表"}</definedName>
    <definedName name="G9IJGF" localSheetId="11" hidden="1">{#N/A,#N/A,FALSE,"资产负债表";#N/A,#N/A,FALSE,"资产负债表"}</definedName>
    <definedName name="G9IJGF" localSheetId="13" hidden="1">{#N/A,#N/A,FALSE,"资产负债表";#N/A,#N/A,FALSE,"资产负债表"}</definedName>
    <definedName name="G9IJGF" localSheetId="14" hidden="1">{#N/A,#N/A,FALSE,"资产负债表";#N/A,#N/A,FALSE,"资产负债表"}</definedName>
    <definedName name="G9IJGF" hidden="1">{#N/A,#N/A,FALSE,"资产负债表";#N/A,#N/A,FALSE,"资产负债表"}</definedName>
    <definedName name="gggg" localSheetId="13" hidden="1">{#N/A,#N/A,FALSE,"OffAdvance";#N/A,#N/A,FALSE,"OffExpRprt";#N/A,#N/A,FALSE,"Travelling";#N/A,#N/A,FALSE,"Entertmnt";#N/A,#N/A,FALSE,"Promotion"}</definedName>
    <definedName name="gggg" localSheetId="14" hidden="1">{#N/A,#N/A,FALSE,"OffAdvance";#N/A,#N/A,FALSE,"OffExpRprt";#N/A,#N/A,FALSE,"Travelling";#N/A,#N/A,FALSE,"Entertmnt";#N/A,#N/A,FALSE,"Promotion"}</definedName>
    <definedName name="gggg" hidden="1">{#N/A,#N/A,FALSE,"OffAdvance";#N/A,#N/A,FALSE,"OffExpRprt";#N/A,#N/A,FALSE,"Travelling";#N/A,#N/A,FALSE,"Entertmnt";#N/A,#N/A,FALSE,"Promotion"}</definedName>
    <definedName name="gggg1" localSheetId="13" hidden="1">{#N/A,#N/A,FALSE,"OffAdvance";#N/A,#N/A,FALSE,"OffExpRprt";#N/A,#N/A,FALSE,"Travelling";#N/A,#N/A,FALSE,"Entertmnt";#N/A,#N/A,FALSE,"Promotion"}</definedName>
    <definedName name="gggg1" localSheetId="14" hidden="1">{#N/A,#N/A,FALSE,"OffAdvance";#N/A,#N/A,FALSE,"OffExpRprt";#N/A,#N/A,FALSE,"Travelling";#N/A,#N/A,FALSE,"Entertmnt";#N/A,#N/A,FALSE,"Promotion"}</definedName>
    <definedName name="gggg1" hidden="1">{#N/A,#N/A,FALSE,"OffAdvance";#N/A,#N/A,FALSE,"OffExpRprt";#N/A,#N/A,FALSE,"Travelling";#N/A,#N/A,FALSE,"Entertmnt";#N/A,#N/A,FALSE,"Promotion"}</definedName>
    <definedName name="hadiah" localSheetId="11" hidden="1">{#N/A,#N/A,FALSE,"资产负债表";#N/A,#N/A,FALSE,"资产负债表"}</definedName>
    <definedName name="hadiah" localSheetId="13" hidden="1">{#N/A,#N/A,FALSE,"资产负债表";#N/A,#N/A,FALSE,"资产负债表"}</definedName>
    <definedName name="hadiah" localSheetId="14" hidden="1">{#N/A,#N/A,FALSE,"资产负债表";#N/A,#N/A,FALSE,"资产负债表"}</definedName>
    <definedName name="hadiah" hidden="1">{#N/A,#N/A,FALSE,"资产负债表";#N/A,#N/A,FALSE,"资产负债表"}</definedName>
    <definedName name="HdctTrnd" localSheetId="4" hidden="1">{#N/A,#N/A,TRUE,"CPRD";#N/A,#N/A,TRUE,"BCCPDR";#N/A,#N/A,TRUE,"EWRD";#N/A,#N/A,TRUE,"5100";#N/A,#N/A,TRUE,"5110"}</definedName>
    <definedName name="HdctTrnd" localSheetId="2" hidden="1">{#N/A,#N/A,TRUE,"CPRD";#N/A,#N/A,TRUE,"BCCPDR";#N/A,#N/A,TRUE,"EWRD";#N/A,#N/A,TRUE,"5100";#N/A,#N/A,TRUE,"5110"}</definedName>
    <definedName name="HdctTrnd" localSheetId="3" hidden="1">{#N/A,#N/A,TRUE,"CPRD";#N/A,#N/A,TRUE,"BCCPDR";#N/A,#N/A,TRUE,"EWRD";#N/A,#N/A,TRUE,"5100";#N/A,#N/A,TRUE,"5110"}</definedName>
    <definedName name="HdctTrnd" localSheetId="11" hidden="1">{#N/A,#N/A,TRUE,"CPRD";#N/A,#N/A,TRUE,"BCCPDR";#N/A,#N/A,TRUE,"EWRD";#N/A,#N/A,TRUE,"5100";#N/A,#N/A,TRUE,"5110"}</definedName>
    <definedName name="HdctTrnd" localSheetId="13" hidden="1">{#N/A,#N/A,TRUE,"CPRD";#N/A,#N/A,TRUE,"BCCPDR";#N/A,#N/A,TRUE,"EWRD";#N/A,#N/A,TRUE,"5100";#N/A,#N/A,TRUE,"5110"}</definedName>
    <definedName name="HdctTrnd" localSheetId="14" hidden="1">{#N/A,#N/A,TRUE,"CPRD";#N/A,#N/A,TRUE,"BCCPDR";#N/A,#N/A,TRUE,"EWRD";#N/A,#N/A,TRUE,"5100";#N/A,#N/A,TRUE,"5110"}</definedName>
    <definedName name="HdctTrnd" localSheetId="10" hidden="1">{#N/A,#N/A,TRUE,"CPRD";#N/A,#N/A,TRUE,"BCCPDR";#N/A,#N/A,TRUE,"EWRD";#N/A,#N/A,TRUE,"5100";#N/A,#N/A,TRUE,"5110"}</definedName>
    <definedName name="HdctTrnd" localSheetId="6" hidden="1">{#N/A,#N/A,TRUE,"CPRD";#N/A,#N/A,TRUE,"BCCPDR";#N/A,#N/A,TRUE,"EWRD";#N/A,#N/A,TRUE,"5100";#N/A,#N/A,TRUE,"5110"}</definedName>
    <definedName name="HdctTrnd" hidden="1">{#N/A,#N/A,TRUE,"CPRD";#N/A,#N/A,TRUE,"BCCPDR";#N/A,#N/A,TRUE,"EWRD";#N/A,#N/A,TRUE,"5100";#N/A,#N/A,TRUE,"5110"}</definedName>
    <definedName name="HiddenRows" hidden="1">#REF!</definedName>
    <definedName name="hod" localSheetId="13" hidden="1">{#N/A,#N/A,FALSE,"TS";#N/A,#N/A,FALSE,"Combo";#N/A,#N/A,FALSE,"FAIR";#N/A,#N/A,FALSE,"RBC";#N/A,#N/A,FALSE,"xxxx";#N/A,#N/A,FALSE,"A_D";#N/A,#N/A,FALSE,"WACC";#N/A,#N/A,FALSE,"DCF";#N/A,#N/A,FALSE,"LBO";#N/A,#N/A,FALSE,"AcqMults";#N/A,#N/A,FALSE,"CompMults"}</definedName>
    <definedName name="hod" localSheetId="14"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ouy" localSheetId="14" hidden="1">{#N/A,#N/A,FALSE,"AD_Purchase";#N/A,#N/A,FALSE,"Credit";#N/A,#N/A,FALSE,"PF Acquisition";#N/A,#N/A,FALSE,"PF Offering"}</definedName>
    <definedName name="houy" hidden="1">{#N/A,#N/A,FALSE,"AD_Purchase";#N/A,#N/A,FALSE,"Credit";#N/A,#N/A,FALSE,"PF Acquisition";#N/A,#N/A,FALSE,"PF Offering"}</definedName>
    <definedName name="HTL_Cotrol1" localSheetId="11" hidden="1">{"'Sheet3'!$A$47:$M$47"}</definedName>
    <definedName name="HTL_Cotrol1" localSheetId="13" hidden="1">{"'Sheet3'!$A$47:$M$47"}</definedName>
    <definedName name="HTL_Cotrol1" localSheetId="14" hidden="1">{"'Sheet3'!$A$47:$M$47"}</definedName>
    <definedName name="HTL_Cotrol1" hidden="1">{"'Sheet3'!$A$47:$M$47"}</definedName>
    <definedName name="HTML_CodePage" hidden="1">1252</definedName>
    <definedName name="HTML_Control" localSheetId="4" hidden="1">{"'Vxxe_times_J750 (2)'!$A$3:$E$14"}</definedName>
    <definedName name="HTML_Control" localSheetId="2" hidden="1">{"'Vxxe_times_J750 (2)'!$A$3:$E$14"}</definedName>
    <definedName name="HTML_Control" localSheetId="3" hidden="1">{"'Vxxe_times_J750 (2)'!$A$3:$E$14"}</definedName>
    <definedName name="HTML_Control" localSheetId="11" hidden="1">{"'Vxxe_times_J750 (2)'!$A$3:$E$14"}</definedName>
    <definedName name="HTML_Control" localSheetId="13" hidden="1">{"'Vxxe_times_J750 (2)'!$A$3:$E$14"}</definedName>
    <definedName name="HTML_Control" localSheetId="14" hidden="1">{"'Vxxe_times_J750 (2)'!$A$3:$E$14"}</definedName>
    <definedName name="HTML_Control" localSheetId="10" hidden="1">{"'Vxxe_times_J750 (2)'!$A$3:$E$14"}</definedName>
    <definedName name="HTML_Control" localSheetId="6"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11" hidden="1">{#N/A,#N/A,FALSE,"资产负债表";#N/A,#N/A,FALSE,"资产负债表"}</definedName>
    <definedName name="hueoa" localSheetId="13" hidden="1">{#N/A,#N/A,FALSE,"资产负债表";#N/A,#N/A,FALSE,"资产负债表"}</definedName>
    <definedName name="hueoa" localSheetId="14" hidden="1">{#N/A,#N/A,FALSE,"资产负债表";#N/A,#N/A,FALSE,"资产负债表"}</definedName>
    <definedName name="hueoa" hidden="1">{#N/A,#N/A,FALSE,"资产负债表";#N/A,#N/A,FALSE,"资产负债表"}</definedName>
    <definedName name="ieji" localSheetId="11" hidden="1">{#N/A,#N/A,FALSE,"970301";#N/A,#N/A,FALSE,"970302";#N/A,#N/A,FALSE,"970303";#N/A,#N/A,FALSE,"970304";#N/A,#N/A,FALSE,"COM1";#N/A,#N/A,FALSE,"COM2"}</definedName>
    <definedName name="ieji" localSheetId="13" hidden="1">{#N/A,#N/A,FALSE,"970301";#N/A,#N/A,FALSE,"970302";#N/A,#N/A,FALSE,"970303";#N/A,#N/A,FALSE,"970304";#N/A,#N/A,FALSE,"COM1";#N/A,#N/A,FALSE,"COM2"}</definedName>
    <definedName name="ieji" localSheetId="14" hidden="1">{#N/A,#N/A,FALSE,"970301";#N/A,#N/A,FALSE,"970302";#N/A,#N/A,FALSE,"970303";#N/A,#N/A,FALSE,"970304";#N/A,#N/A,FALSE,"COM1";#N/A,#N/A,FALSE,"COM2"}</definedName>
    <definedName name="ieji" hidden="1">{#N/A,#N/A,FALSE,"970301";#N/A,#N/A,FALSE,"970302";#N/A,#N/A,FALSE,"970303";#N/A,#N/A,FALSE,"970304";#N/A,#N/A,FALSE,"COM1";#N/A,#N/A,FALSE,"COM2"}</definedName>
    <definedName name="iiiiii" localSheetId="13" hidden="1">{#N/A,#N/A,FALSE,"PERSONAL";#N/A,#N/A,FALSE,"explotación";#N/A,#N/A,FALSE,"generales"}</definedName>
    <definedName name="iiiiii" localSheetId="14" hidden="1">{#N/A,#N/A,FALSE,"PERSONAL";#N/A,#N/A,FALSE,"explotación";#N/A,#N/A,FALSE,"generales"}</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11" hidden="1">{"M4Print",#N/A,FALSE,"M4"}</definedName>
    <definedName name="jdda" localSheetId="13" hidden="1">{"M4Print",#N/A,FALSE,"M4"}</definedName>
    <definedName name="jdda" localSheetId="14" hidden="1">{"M4Print",#N/A,FALSE,"M4"}</definedName>
    <definedName name="jdda" hidden="1">{"M4Print",#N/A,FALSE,"M4"}</definedName>
    <definedName name="jdfslsajdflasdkjpf" localSheetId="11" hidden="1">{#N/A,#N/A,FALSE,"OffAdvance";#N/A,#N/A,FALSE,"OffExpRprt";#N/A,#N/A,FALSE,"Entertmnt";#N/A,#N/A,FALSE,"Promotion";#N/A,#N/A,FALSE,"Travelling"}</definedName>
    <definedName name="jdfslsajdflasdkjpf" localSheetId="13" hidden="1">{#N/A,#N/A,FALSE,"OffAdvance";#N/A,#N/A,FALSE,"OffExpRprt";#N/A,#N/A,FALSE,"Entertmnt";#N/A,#N/A,FALSE,"Promotion";#N/A,#N/A,FALSE,"Travelling"}</definedName>
    <definedName name="jdfslsajdflasdkjpf" localSheetId="14"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11" hidden="1">{"M1sPrint",#N/A,FALSE,"M1s"}</definedName>
    <definedName name="jfgh" localSheetId="13" hidden="1">{"M1sPrint",#N/A,FALSE,"M1s"}</definedName>
    <definedName name="jfgh" localSheetId="14" hidden="1">{"M1sPrint",#N/A,FALSE,"M1s"}</definedName>
    <definedName name="jfgh" hidden="1">{"M1sPrint",#N/A,FALSE,"M1s"}</definedName>
    <definedName name="jgfhfg" localSheetId="11" hidden="1">{"M1sPrint",#N/A,FALSE,"M1s"}</definedName>
    <definedName name="jgfhfg" localSheetId="13" hidden="1">{"M1sPrint",#N/A,FALSE,"M1s"}</definedName>
    <definedName name="jgfhfg" localSheetId="14" hidden="1">{"M1sPrint",#N/A,FALSE,"M1s"}</definedName>
    <definedName name="jgfhfg" hidden="1">{"M1sPrint",#N/A,FALSE,"M1s"}</definedName>
    <definedName name="jlj" localSheetId="11" hidden="1">{"M2aPrint",#N/A,FALSE,"M2a"}</definedName>
    <definedName name="jlj" localSheetId="13" hidden="1">{"M2aPrint",#N/A,FALSE,"M2a"}</definedName>
    <definedName name="jlj" localSheetId="14" hidden="1">{"M2aPrint",#N/A,FALSE,"M2a"}</definedName>
    <definedName name="jlj" hidden="1">{"M2aPrint",#N/A,FALSE,"M2a"}</definedName>
    <definedName name="jughn" localSheetId="11" hidden="1">{"M7_1Print",#N/A,TRUE,"M7_1";"M7_2Print",#N/A,TRUE,"M7_2"}</definedName>
    <definedName name="jughn" localSheetId="13" hidden="1">{"M7_1Print",#N/A,TRUE,"M7_1";"M7_2Print",#N/A,TRUE,"M7_2"}</definedName>
    <definedName name="jughn" localSheetId="14" hidden="1">{"M7_1Print",#N/A,TRUE,"M7_1";"M7_2Print",#N/A,TRUE,"M7_2"}</definedName>
    <definedName name="jughn" hidden="1">{"M7_1Print",#N/A,TRUE,"M7_1";"M7_2Print",#N/A,TRUE,"M7_2"}</definedName>
    <definedName name="jytj" localSheetId="11" hidden="1">{"M7_1Print",#N/A,TRUE,"M7_1";"M7_2Print",#N/A,TRUE,"M7_2"}</definedName>
    <definedName name="jytj" localSheetId="13" hidden="1">{"M7_1Print",#N/A,TRUE,"M7_1";"M7_2Print",#N/A,TRUE,"M7_2"}</definedName>
    <definedName name="jytj" localSheetId="14" hidden="1">{"M7_1Print",#N/A,TRUE,"M7_1";"M7_2Print",#N/A,TRUE,"M7_2"}</definedName>
    <definedName name="jytj" hidden="1">{"M7_1Print",#N/A,TRUE,"M7_1";"M7_2Print",#N/A,TRUE,"M7_2"}</definedName>
    <definedName name="K1_500减值测试2022" hidden="1">{#N/A,#N/A,TRUE,"CPRD";#N/A,#N/A,TRUE,"BCCPDR";#N/A,#N/A,TRUE,"EWRD";#N/A,#N/A,TRUE,"5100";#N/A,#N/A,TRUE,"5110"}</definedName>
    <definedName name="K2_WBEVMODE" hidden="1">-1</definedName>
    <definedName name="klj" localSheetId="13" hidden="1">{#N/A,#N/A,FALSE,"OffAdvance";#N/A,#N/A,FALSE,"OffExpRprt";#N/A,#N/A,FALSE,"Travelling";#N/A,#N/A,FALSE,"Entertmnt";#N/A,#N/A,FALSE,"Promotion"}</definedName>
    <definedName name="klj" localSheetId="14" hidden="1">{#N/A,#N/A,FALSE,"OffAdvance";#N/A,#N/A,FALSE,"OffExpRprt";#N/A,#N/A,FALSE,"Travelling";#N/A,#N/A,FALSE,"Entertmnt";#N/A,#N/A,FALSE,"Promotion"}</definedName>
    <definedName name="klj" hidden="1">{#N/A,#N/A,FALSE,"OffAdvance";#N/A,#N/A,FALSE,"OffExpRprt";#N/A,#N/A,FALSE,"Travelling";#N/A,#N/A,FALSE,"Entertmnt";#N/A,#N/A,FALSE,"Promotion"}</definedName>
    <definedName name="kljik" localSheetId="11" hidden="1">{#N/A,#N/A,FALSE,"OffAdvance";#N/A,#N/A,FALSE,"OffExpRprt";#N/A,#N/A,FALSE,"Entertmnt";#N/A,#N/A,FALSE,"Promotion";#N/A,#N/A,FALSE,"Travelling"}</definedName>
    <definedName name="kljik" localSheetId="13" hidden="1">{#N/A,#N/A,FALSE,"OffAdvance";#N/A,#N/A,FALSE,"OffExpRprt";#N/A,#N/A,FALSE,"Entertmnt";#N/A,#N/A,FALSE,"Promotion";#N/A,#N/A,FALSE,"Travelling"}</definedName>
    <definedName name="kljik" localSheetId="14" hidden="1">{#N/A,#N/A,FALSE,"OffAdvance";#N/A,#N/A,FALSE,"OffExpRprt";#N/A,#N/A,FALSE,"Entertmnt";#N/A,#N/A,FALSE,"Promotion";#N/A,#N/A,FALSE,"Travelling"}</definedName>
    <definedName name="kljik" hidden="1">{#N/A,#N/A,FALSE,"OffAdvance";#N/A,#N/A,FALSE,"OffExpRprt";#N/A,#N/A,FALSE,"Entertmnt";#N/A,#N/A,FALSE,"Promotion";#N/A,#N/A,FALSE,"Travelling"}</definedName>
    <definedName name="kmk" localSheetId="13" hidden="1">{#N/A,#N/A,FALSE,"Marketing";#N/A,#N/A,FALSE,"Selling";#N/A,#N/A,FALSE,"Promotional";#N/A,#N/A,FALSE,"Advertising"}</definedName>
    <definedName name="kmk" localSheetId="14" hidden="1">{#N/A,#N/A,FALSE,"Marketing";#N/A,#N/A,FALSE,"Selling";#N/A,#N/A,FALSE,"Promotional";#N/A,#N/A,FALSE,"Advertising"}</definedName>
    <definedName name="kmk" hidden="1">{#N/A,#N/A,FALSE,"Marketing";#N/A,#N/A,FALSE,"Selling";#N/A,#N/A,FALSE,"Promotional";#N/A,#N/A,FALSE,"Advertising"}</definedName>
    <definedName name="kuj" localSheetId="11" hidden="1">{"M6Print",#N/A,FALSE,"M6";"M6_1Print",#N/A,FALSE,"M6_1";"M6_2Print",#N/A,FALSE,"M6_2"}</definedName>
    <definedName name="kuj" localSheetId="13" hidden="1">{"M6Print",#N/A,FALSE,"M6";"M6_1Print",#N/A,FALSE,"M6_1";"M6_2Print",#N/A,FALSE,"M6_2"}</definedName>
    <definedName name="kuj" localSheetId="14" hidden="1">{"M6Print",#N/A,FALSE,"M6";"M6_1Print",#N/A,FALSE,"M6_1";"M6_2Print",#N/A,FALSE,"M6_2"}</definedName>
    <definedName name="kuj" hidden="1">{"M6Print",#N/A,FALSE,"M6";"M6_1Print",#N/A,FALSE,"M6_1";"M6_2Print",#N/A,FALSE,"M6_2"}</definedName>
    <definedName name="lbo" localSheetId="13" hidden="1">{#N/A,#N/A,FALSE,"Summary";#N/A,#N/A,FALSE,"Projections";#N/A,#N/A,FALSE,"Mkt Mults";#N/A,#N/A,FALSE,"DCF";#N/A,#N/A,FALSE,"Accr Dil";#N/A,#N/A,FALSE,"PIC LBO";#N/A,#N/A,FALSE,"MULT10_4";#N/A,#N/A,FALSE,"CBI LBO"}</definedName>
    <definedName name="lbo" localSheetId="14"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istOffset" hidden="1">1</definedName>
    <definedName name="lm" localSheetId="13" hidden="1">{#N/A,#N/A,FALSE,"970301";#N/A,#N/A,FALSE,"970302";#N/A,#N/A,FALSE,"970303";#N/A,#N/A,FALSE,"970304";#N/A,#N/A,FALSE,"COM1";#N/A,#N/A,FALSE,"COM2"}</definedName>
    <definedName name="lm" localSheetId="14" hidden="1">{#N/A,#N/A,FALSE,"970301";#N/A,#N/A,FALSE,"970302";#N/A,#N/A,FALSE,"970303";#N/A,#N/A,FALSE,"970304";#N/A,#N/A,FALSE,"COM1";#N/A,#N/A,FALSE,"COM2"}</definedName>
    <definedName name="lm" hidden="1">{#N/A,#N/A,FALSE,"970301";#N/A,#N/A,FALSE,"970302";#N/A,#N/A,FALSE,"970303";#N/A,#N/A,FALSE,"970304";#N/A,#N/A,FALSE,"COM1";#N/A,#N/A,FALSE,"COM2"}</definedName>
    <definedName name="lola" localSheetId="13" hidden="1">{#N/A,#N/A,FALSE,"PERSONAL";#N/A,#N/A,FALSE,"explotación";#N/A,#N/A,FALSE,"generales"}</definedName>
    <definedName name="lola" localSheetId="14" hidden="1">{#N/A,#N/A,FALSE,"PERSONAL";#N/A,#N/A,FALSE,"explotación";#N/A,#N/A,FALSE,"generales"}</definedName>
    <definedName name="lola"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l" localSheetId="1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 localSheetId="14" hidden="1">{#N/A,#N/A,FALSE,"voz corporativa";#N/A,#N/A,FALSE,"Transmisión de datos";#N/A,#N/A,FALSE,"Videoconferencia";#N/A,#N/A,FALSE,"Correo electrónico";#N/A,#N/A,FALSE,"Correo de voz";#N/A,#N/A,FALSE,"Megafax";#N/A,#N/A,FALSE,"Edi";#N/A,#N/A,FALSE,"Internet";#N/A,#N/A,FALSE,"VSAT";#N/A,#N/A,FALSE,"ing ult. milla"}</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localSheetId="1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localSheetId="11" hidden="1">{"M1sPrint",#N/A,FALSE,"M1s"}</definedName>
    <definedName name="lu" localSheetId="13" hidden="1">{"M1sPrint",#N/A,FALSE,"M1s"}</definedName>
    <definedName name="lu" localSheetId="14" hidden="1">{"M1sPrint",#N/A,FALSE,"M1s"}</definedName>
    <definedName name="lu" hidden="1">{"M1sPrint",#N/A,FALSE,"M1s"}</definedName>
    <definedName name="m" localSheetId="13" hidden="1">{#N/A,#N/A,FALSE,"Virgin Flightdeck"}</definedName>
    <definedName name="m" localSheetId="14" hidden="1">{#N/A,#N/A,FALSE,"Virgin Flightdeck"}</definedName>
    <definedName name="m" hidden="1">{#N/A,#N/A,FALSE,"Virgin Flightdeck"}</definedName>
    <definedName name="M_PlaceofPath" hidden="1">"F:\danders\COMPANY\HET\HET_VDF.XLS"</definedName>
    <definedName name="n" localSheetId="11" hidden="1">{"M2Print",#N/A,FALSE,"M2"}</definedName>
    <definedName name="n" localSheetId="13" hidden="1">{"M2Print",#N/A,FALSE,"M2"}</definedName>
    <definedName name="n" localSheetId="14" hidden="1">{"M2Print",#N/A,FALSE,"M2"}</definedName>
    <definedName name="n"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1" hidden="1">{"M1Print",#N/A,TRUE,"M1";"M2Print",#N/A,TRUE,"M2";"M1sPrint",#N/A,TRUE,"M1s";"M2aPrint",#N/A,TRUE,"M2a";"M4Print",#N/A,TRUE,"M4";"M5Print",#N/A,TRUE,"M5";"M6Print",#N/A,TRUE,"M6";"M6_1Print",#N/A,TRUE,"M6_1";"M6_2Print",#N/A,TRUE,"M6_2";"M7_1Print",#N/A,TRUE,"M7_1";"M7_2Print",#N/A,TRUE,"M7_2"}</definedName>
    <definedName name="ngn" localSheetId="13" hidden="1">{"M1Print",#N/A,TRUE,"M1";"M2Print",#N/A,TRUE,"M2";"M1sPrint",#N/A,TRUE,"M1s";"M2aPrint",#N/A,TRUE,"M2a";"M4Print",#N/A,TRUE,"M4";"M5Print",#N/A,TRUE,"M5";"M6Print",#N/A,TRUE,"M6";"M6_1Print",#N/A,TRUE,"M6_1";"M6_2Print",#N/A,TRUE,"M6_2";"M7_1Print",#N/A,TRUE,"M7_1";"M7_2Print",#N/A,TRUE,"M7_2"}</definedName>
    <definedName name="ngn" localSheetId="14"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mm" localSheetId="14" hidden="1">{#N/A,#N/A,FALSE,"Marketing";#N/A,#N/A,FALSE,"Selling";#N/A,#N/A,FALSE,"Promotional";#N/A,#N/A,FALSE,"Advertising"}</definedName>
    <definedName name="nmm" hidden="1">{#N/A,#N/A,FALSE,"Marketing";#N/A,#N/A,FALSE,"Selling";#N/A,#N/A,FALSE,"Promotional";#N/A,#N/A,FALSE,"Advertising"}</definedName>
    <definedName name="notused" localSheetId="4" hidden="1">{#N/A,#N/A,TRUE,"CPRD";#N/A,#N/A,TRUE,"BCCPDR";#N/A,#N/A,TRUE,"EWRD";#N/A,#N/A,TRUE,"5100";#N/A,#N/A,TRUE,"5110"}</definedName>
    <definedName name="notused" localSheetId="2" hidden="1">{#N/A,#N/A,TRUE,"CPRD";#N/A,#N/A,TRUE,"BCCPDR";#N/A,#N/A,TRUE,"EWRD";#N/A,#N/A,TRUE,"5100";#N/A,#N/A,TRUE,"5110"}</definedName>
    <definedName name="notused" localSheetId="3" hidden="1">{#N/A,#N/A,TRUE,"CPRD";#N/A,#N/A,TRUE,"BCCPDR";#N/A,#N/A,TRUE,"EWRD";#N/A,#N/A,TRUE,"5100";#N/A,#N/A,TRUE,"5110"}</definedName>
    <definedName name="notused" localSheetId="11" hidden="1">{#N/A,#N/A,TRUE,"CPRD";#N/A,#N/A,TRUE,"BCCPDR";#N/A,#N/A,TRUE,"EWRD";#N/A,#N/A,TRUE,"5100";#N/A,#N/A,TRUE,"5110"}</definedName>
    <definedName name="notused" localSheetId="13" hidden="1">{#N/A,#N/A,TRUE,"CPRD";#N/A,#N/A,TRUE,"BCCPDR";#N/A,#N/A,TRUE,"EWRD";#N/A,#N/A,TRUE,"5100";#N/A,#N/A,TRUE,"5110"}</definedName>
    <definedName name="notused" localSheetId="14" hidden="1">{#N/A,#N/A,TRUE,"CPRD";#N/A,#N/A,TRUE,"BCCPDR";#N/A,#N/A,TRUE,"EWRD";#N/A,#N/A,TRUE,"5100";#N/A,#N/A,TRUE,"5110"}</definedName>
    <definedName name="notused" localSheetId="10" hidden="1">{#N/A,#N/A,TRUE,"CPRD";#N/A,#N/A,TRUE,"BCCPDR";#N/A,#N/A,TRUE,"EWRD";#N/A,#N/A,TRUE,"5100";#N/A,#N/A,TRUE,"5110"}</definedName>
    <definedName name="notused" localSheetId="6" hidden="1">{#N/A,#N/A,TRUE,"CPRD";#N/A,#N/A,TRUE,"BCCPDR";#N/A,#N/A,TRUE,"EWRD";#N/A,#N/A,TRUE,"5100";#N/A,#N/A,TRUE,"5110"}</definedName>
    <definedName name="notused" hidden="1">{#N/A,#N/A,TRUE,"CPRD";#N/A,#N/A,TRUE,"BCCPDR";#N/A,#N/A,TRUE,"EWRD";#N/A,#N/A,TRUE,"5100";#N/A,#N/A,TRUE,"5110"}</definedName>
    <definedName name="ooiuy" localSheetId="13" hidden="1">{#N/A,#N/A,FALSE,"ABB HOLDING LTD"}</definedName>
    <definedName name="ooiuy" localSheetId="14" hidden="1">{#N/A,#N/A,FALSE,"ABB HOLDING LTD"}</definedName>
    <definedName name="ooiuy" hidden="1">{#N/A,#N/A,FALSE,"ABB HOLDING LTD"}</definedName>
    <definedName name="ooo" hidden="1">{#N/A,#N/A,FALSE,"Sales  total 9712";#N/A,#N/A,FALSE,"Sales  total 9712";#N/A,#N/A,FALSE,"Sales  total 9712";#N/A,#N/A,FALSE,"Sales  total 9712"}</definedName>
    <definedName name="OrderTable" hidden="1">#REF!</definedName>
    <definedName name="others" hidden="1">#REF!</definedName>
    <definedName name="Print_CSC_Report_2" localSheetId="13" hidden="1">{"CSC_1",#N/A,FALSE,"CSC Outputs";"CSC_2",#N/A,FALSE,"CSC Outputs"}</definedName>
    <definedName name="Print_CSC_Report_2" localSheetId="14" hidden="1">{"CSC_1",#N/A,FALSE,"CSC Outputs";"CSC_2",#N/A,FALSE,"CSC Outputs"}</definedName>
    <definedName name="Print_CSC_Report_2" hidden="1">{"CSC_1",#N/A,FALSE,"CSC Outputs";"CSC_2",#N/A,FALSE,"CSC Outputs"}</definedName>
    <definedName name="print_CSC_Report_22" localSheetId="13" hidden="1">{"CSC_1",#N/A,FALSE,"CSC Outputs";"CSC_2",#N/A,FALSE,"CSC Outputs"}</definedName>
    <definedName name="print_CSC_Report_22" localSheetId="14" hidden="1">{"CSC_1",#N/A,FALSE,"CSC Outputs";"CSC_2",#N/A,FALSE,"CSC Outputs"}</definedName>
    <definedName name="print_CSC_Report_22" hidden="1">{"CSC_1",#N/A,FALSE,"CSC Outputs";"CSC_2",#N/A,FALSE,"CSC Outputs"}</definedName>
    <definedName name="Print_CSC_Report_3" localSheetId="13" hidden="1">{"CSC_1",#N/A,FALSE,"CSC Outputs";"CSC_2",#N/A,FALSE,"CSC Outputs"}</definedName>
    <definedName name="Print_CSC_Report_3" localSheetId="14"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localSheetId="4" hidden="1">{"M2aPrint",#N/A,FALSE,"M2a"}</definedName>
    <definedName name="qwertyuiopasdfghjkl" localSheetId="2" hidden="1">{"M2aPrint",#N/A,FALSE,"M2a"}</definedName>
    <definedName name="qwertyuiopasdfghjkl" localSheetId="3" hidden="1">{"M2aPrint",#N/A,FALSE,"M2a"}</definedName>
    <definedName name="qwertyuiopasdfghjkl" localSheetId="11" hidden="1">{"M2aPrint",#N/A,FALSE,"M2a"}</definedName>
    <definedName name="qwertyuiopasdfghjkl" localSheetId="13" hidden="1">{"M2aPrint",#N/A,FALSE,"M2a"}</definedName>
    <definedName name="qwertyuiopasdfghjkl" localSheetId="14" hidden="1">{"M2aPrint",#N/A,FALSE,"M2a"}</definedName>
    <definedName name="qwertyuiopasdfghjkl" localSheetId="10" hidden="1">{"M2aPrint",#N/A,FALSE,"M2a"}</definedName>
    <definedName name="qwertyuiopasdfghjkl" localSheetId="6" hidden="1">{"M2aPrint",#N/A,FALSE,"M2a"}</definedName>
    <definedName name="qwertyuiopasdfghjkl" hidden="1">{"M2aPrint",#N/A,FALSE,"M2a"}</definedName>
    <definedName name="qwwertyuiop" localSheetId="4" hidden="1">{"M2Print",#N/A,FALSE,"M2"}</definedName>
    <definedName name="qwwertyuiop" localSheetId="2" hidden="1">{"M2Print",#N/A,FALSE,"M2"}</definedName>
    <definedName name="qwwertyuiop" localSheetId="3" hidden="1">{"M2Print",#N/A,FALSE,"M2"}</definedName>
    <definedName name="qwwertyuiop" localSheetId="11" hidden="1">{"M2Print",#N/A,FALSE,"M2"}</definedName>
    <definedName name="qwwertyuiop" localSheetId="13" hidden="1">{"M2Print",#N/A,FALSE,"M2"}</definedName>
    <definedName name="qwwertyuiop" localSheetId="14" hidden="1">{"M2Print",#N/A,FALSE,"M2"}</definedName>
    <definedName name="qwwertyuiop" localSheetId="10" hidden="1">{"M2Print",#N/A,FALSE,"M2"}</definedName>
    <definedName name="qwwertyuiop" localSheetId="6" hidden="1">{"M2Print",#N/A,FALSE,"M2"}</definedName>
    <definedName name="qwwertyuiop" hidden="1">{"M2Print",#N/A,FALSE,"M2"}</definedName>
    <definedName name="RCArea" hidden="1">#REF!</definedName>
    <definedName name="ReportPage1" localSheetId="13" hidden="1">{"Annual_Income",#N/A,FALSE,"Report Page";"Balance_Cash_Flow",#N/A,FALSE,"Report Page";"Quarterly_Income",#N/A,FALSE,"Report Page"}</definedName>
    <definedName name="ReportPage1" localSheetId="14"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fsd" localSheetId="13" hidden="1">{#N/A,#N/A,FALSE,"ABB HOLDING LTD"}</definedName>
    <definedName name="rfsd" localSheetId="14" hidden="1">{#N/A,#N/A,FALSE,"ABB HOLDING LTD"}</definedName>
    <definedName name="rfsd" hidden="1">{#N/A,#N/A,FALSE,"ABB HOLDING LTD"}</definedName>
    <definedName name="RJE" localSheetId="11" hidden="1">{"toptrial",#N/A,TRUE,"toptrial";"adjustment",#N/A,TRUE,"toptrial";"voucher",#N/A,TRUE,"toptrial"}</definedName>
    <definedName name="RJE" localSheetId="13" hidden="1">{"toptrial",#N/A,TRUE,"toptrial";"adjustment",#N/A,TRUE,"toptrial";"voucher",#N/A,TRUE,"toptrial"}</definedName>
    <definedName name="RJE" localSheetId="14" hidden="1">{"toptrial",#N/A,TRUE,"toptrial";"adjustment",#N/A,TRUE,"toptrial";"voucher",#N/A,TRUE,"toptrial"}</definedName>
    <definedName name="RJE" hidden="1">{"toptrial",#N/A,TRUE,"toptrial";"adjustment",#N/A,TRUE,"toptrial";"voucher",#N/A,TRUE,"toptrial"}</definedName>
    <definedName name="rweqrerqw" localSheetId="13" hidden="1">{"CSC_1",#N/A,FALSE,"CSC Outputs";"CSC_2",#N/A,FALSE,"CSC Outputs"}</definedName>
    <definedName name="rweqrerqw" localSheetId="14" hidden="1">{"CSC_1",#N/A,FALSE,"CSC Outputs";"CSC_2",#N/A,FALSE,"CSC Outputs"}</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localSheetId="13" hidden="1">Main.SAPF4Help()</definedName>
    <definedName name="SAPFuncF4Help" localSheetId="14" hidden="1">Main.SAPF4Help()</definedName>
    <definedName name="SAPFuncF4Help" hidden="1">Main.SAPF4Help()</definedName>
    <definedName name="sdfs" localSheetId="11" hidden="1">{"M1sPrint",#N/A,FALSE,"M1s"}</definedName>
    <definedName name="sdfs" localSheetId="13" hidden="1">{"M1sPrint",#N/A,FALSE,"M1s"}</definedName>
    <definedName name="sdfs" localSheetId="14" hidden="1">{"M1sPrint",#N/A,FALSE,"M1s"}</definedName>
    <definedName name="sdfs" hidden="1">{"M1sPrint",#N/A,FALSE,"M1s"}</definedName>
    <definedName name="Sheet1_BNE_MESSAGES" localSheetId="4" hidden="1">#REF!</definedName>
    <definedName name="Sheet1_BNE_MESSAGES" localSheetId="2" hidden="1">'K.00 Lead Sheet'!#REF!</definedName>
    <definedName name="Sheet1_BNE_MESSAGES" localSheetId="3" hidden="1">#REF!</definedName>
    <definedName name="Sheet1_BNE_MESSAGES" localSheetId="13"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localSheetId="13" hidden="1">{#N/A,#N/A,FALSE,"Virgin Flightdeck"}</definedName>
    <definedName name="SHOA" localSheetId="14" hidden="1">{#N/A,#N/A,FALSE,"Virgin Flightdeck"}</definedName>
    <definedName name="SHOA" hidden="1">{#N/A,#N/A,FALSE,"Virgin Flightdeck"}</definedName>
    <definedName name="Snow" localSheetId="13" hidden="1">{#N/A,#N/A,FALSE,"Virgin Flightdeck"}</definedName>
    <definedName name="Snow" localSheetId="14"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localSheetId="11" hidden="1">{#N/A,#N/A,FALSE,"资产负债表";#N/A,#N/A,FALSE,"资产负债表"}</definedName>
    <definedName name="sssz" localSheetId="13" hidden="1">{#N/A,#N/A,FALSE,"资产负债表";#N/A,#N/A,FALSE,"资产负债表"}</definedName>
    <definedName name="sssz" localSheetId="14" hidden="1">{#N/A,#N/A,FALSE,"资产负债表";#N/A,#N/A,FALSE,"资产负债表"}</definedName>
    <definedName name="sssz" hidden="1">{#N/A,#N/A,FALSE,"资产负债表";#N/A,#N/A,FALSE,"资产负债表"}</definedName>
    <definedName name="ste" localSheetId="13" hidden="1">{#N/A,#N/A,FALSE,"Virgin Flightdeck"}</definedName>
    <definedName name="ste" localSheetId="14" hidden="1">{#N/A,#N/A,FALSE,"Virgin Flightdeck"}</definedName>
    <definedName name="ste" hidden="1">{#N/A,#N/A,FALSE,"Virgin Flightdeck"}</definedName>
    <definedName name="Summary2" localSheetId="13" hidden="1">{#N/A,#N/A,FALSE,"FACTSHEETS";#N/A,#N/A,FALSE,"pump";#N/A,#N/A,FALSE,"filter"}</definedName>
    <definedName name="Summary2" localSheetId="14" hidden="1">{#N/A,#N/A,FALSE,"FACTSHEETS";#N/A,#N/A,FALSE,"pump";#N/A,#N/A,FALSE,"filter"}</definedName>
    <definedName name="Summary2" hidden="1">{#N/A,#N/A,FALSE,"FACTSHEETS";#N/A,#N/A,FALSE,"pump";#N/A,#N/A,FALSE,"filter"}</definedName>
    <definedName name="summary3" localSheetId="13" hidden="1">{#N/A,#N/A,FALSE,"Virgin Flightdeck"}</definedName>
    <definedName name="summary3" localSheetId="14" hidden="1">{#N/A,#N/A,FALSE,"Virgin Flightdeck"}</definedName>
    <definedName name="summary3" hidden="1">{#N/A,#N/A,FALSE,"Virgin Flightdeck"}</definedName>
    <definedName name="tbl_ProdInfo" hidden="1">#REF!</definedName>
    <definedName name="terh" localSheetId="11" hidden="1">{#N/A,#N/A,FALSE,"OffAdvance";#N/A,#N/A,FALSE,"OffExpRprt";#N/A,#N/A,FALSE,"Entertmnt";#N/A,#N/A,FALSE,"Promotion";#N/A,#N/A,FALSE,"Travelling"}</definedName>
    <definedName name="terh" localSheetId="13" hidden="1">{#N/A,#N/A,FALSE,"OffAdvance";#N/A,#N/A,FALSE,"OffExpRprt";#N/A,#N/A,FALSE,"Entertmnt";#N/A,#N/A,FALSE,"Promotion";#N/A,#N/A,FALSE,"Travelling"}</definedName>
    <definedName name="terh" localSheetId="14"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hidden="1">4</definedName>
    <definedName name="tfhg" localSheetId="11" hidden="1">{"M1Print",#N/A,FALSE,"M1"}</definedName>
    <definedName name="tfhg" localSheetId="13" hidden="1">{"M1Print",#N/A,FALSE,"M1"}</definedName>
    <definedName name="tfhg" localSheetId="14" hidden="1">{"M1Print",#N/A,FALSE,"M1"}</definedName>
    <definedName name="tfhg" hidden="1">{"M1Print",#N/A,FALSE,"M1"}</definedName>
    <definedName name="the" localSheetId="11" hidden="1">{#N/A,#N/A,FALSE,"Marketing";#N/A,#N/A,FALSE,"Selling";#N/A,#N/A,FALSE,"Promotional";#N/A,#N/A,FALSE,"Advertising"}</definedName>
    <definedName name="the" localSheetId="13" hidden="1">{#N/A,#N/A,FALSE,"Marketing";#N/A,#N/A,FALSE,"Selling";#N/A,#N/A,FALSE,"Promotional";#N/A,#N/A,FALSE,"Advertising"}</definedName>
    <definedName name="the" localSheetId="14" hidden="1">{#N/A,#N/A,FALSE,"Marketing";#N/A,#N/A,FALSE,"Selling";#N/A,#N/A,FALSE,"Promotional";#N/A,#N/A,FALSE,"Advertising"}</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localSheetId="13" hidden="1">{#N/A,#N/A,FALSE,"Virgin Flightdeck"}</definedName>
    <definedName name="tta" localSheetId="14" hidden="1">{#N/A,#N/A,FALSE,"Virgin Flightdeck"}</definedName>
    <definedName name="tta" hidden="1">{#N/A,#N/A,FALSE,"Virgin Flightdeck"}</definedName>
    <definedName name="ufliuf" localSheetId="13" hidden="1">{#N/A,#N/A,FALSE,"Virgin Flightdeck"}</definedName>
    <definedName name="ufliuf" localSheetId="14" hidden="1">{#N/A,#N/A,FALSE,"Virgin Flightdeck"}</definedName>
    <definedName name="ufliuf" hidden="1">{#N/A,#N/A,FALSE,"Virgin Flightdeck"}</definedName>
    <definedName name="ulead" localSheetId="11" hidden="1">{#N/A,#N/A,FALSE,"970301";#N/A,#N/A,FALSE,"970302";#N/A,#N/A,FALSE,"970303";#N/A,#N/A,FALSE,"970304";#N/A,#N/A,FALSE,"COM1";#N/A,#N/A,FALSE,"COM2"}</definedName>
    <definedName name="ulead" localSheetId="13" hidden="1">{#N/A,#N/A,FALSE,"970301";#N/A,#N/A,FALSE,"970302";#N/A,#N/A,FALSE,"970303";#N/A,#N/A,FALSE,"970304";#N/A,#N/A,FALSE,"COM1";#N/A,#N/A,FALSE,"COM2"}</definedName>
    <definedName name="ulead" localSheetId="14" hidden="1">{#N/A,#N/A,FALSE,"970301";#N/A,#N/A,FALSE,"970302";#N/A,#N/A,FALSE,"970303";#N/A,#N/A,FALSE,"970304";#N/A,#N/A,FALSE,"COM1";#N/A,#N/A,FALSE,"COM2"}</definedName>
    <definedName name="ulead" hidden="1">{#N/A,#N/A,FALSE,"970301";#N/A,#N/A,FALSE,"970302";#N/A,#N/A,FALSE,"970303";#N/A,#N/A,FALSE,"970304";#N/A,#N/A,FALSE,"COM1";#N/A,#N/A,FALSE,"COM2"}</definedName>
    <definedName name="uuuuuuuu" localSheetId="13" hidden="1">Main.SAPF4Help()</definedName>
    <definedName name="uuuuuuuu" localSheetId="14" hidden="1">Main.SAPF4Help()</definedName>
    <definedName name="uuuuuuuu" hidden="1">Main.SAPF4Help()</definedName>
    <definedName name="uygh" localSheetId="11" hidden="1">{"M6Print",#N/A,FALSE,"M6";"M6_1Print",#N/A,FALSE,"M6_1";"M6_2Print",#N/A,FALSE,"M6_2"}</definedName>
    <definedName name="uygh" localSheetId="13" hidden="1">{"M6Print",#N/A,FALSE,"M6";"M6_1Print",#N/A,FALSE,"M6_1";"M6_2Print",#N/A,FALSE,"M6_2"}</definedName>
    <definedName name="uygh" localSheetId="14" hidden="1">{"M6Print",#N/A,FALSE,"M6";"M6_1Print",#N/A,FALSE,"M6_1";"M6_2Print",#N/A,FALSE,"M6_2"}</definedName>
    <definedName name="uygh" hidden="1">{"M6Print",#N/A,FALSE,"M6";"M6_1Print",#N/A,FALSE,"M6_1";"M6_2Print",#N/A,FALSE,"M6_2"}</definedName>
    <definedName name="vhvkb" localSheetId="11" hidden="1">{#N/A,#N/A,FALSE,"资产负债表";#N/A,#N/A,FALSE,"资产负债表"}</definedName>
    <definedName name="vhvkb" localSheetId="13" hidden="1">{#N/A,#N/A,FALSE,"资产负债表";#N/A,#N/A,FALSE,"资产负债表"}</definedName>
    <definedName name="vhvkb" localSheetId="14" hidden="1">{#N/A,#N/A,FALSE,"资产负债表";#N/A,#N/A,FALSE,"资产负债表"}</definedName>
    <definedName name="vhvkb" hidden="1">{#N/A,#N/A,FALSE,"资产负债表";#N/A,#N/A,FALSE,"资产负债表"}</definedName>
    <definedName name="wacc" localSheetId="13" hidden="1">{#N/A,#N/A,FALSE,"Virgin Flightdeck"}</definedName>
    <definedName name="wacc" localSheetId="14" hidden="1">{#N/A,#N/A,FALSE,"Virgin Flightdeck"}</definedName>
    <definedName name="wacc" hidden="1">{#N/A,#N/A,FALSE,"Virgin Flightdeck"}</definedName>
    <definedName name="WACC_new" localSheetId="13" hidden="1">{#N/A,#N/A,FALSE,"Virgin Flightdeck"}</definedName>
    <definedName name="WACC_new" localSheetId="14" hidden="1">{#N/A,#N/A,FALSE,"Virgin Flightdeck"}</definedName>
    <definedName name="WACC_new"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acc1" localSheetId="14" hidden="1">{#N/A,#N/A,FALSE,"voz corporativa";#N/A,#N/A,FALSE,"Transmisión de datos";#N/A,#N/A,FALSE,"Videoconferencia";#N/A,#N/A,FALSE,"Correo electrónico";#N/A,#N/A,FALSE,"Correo de voz";#N/A,#N/A,FALSE,"Megafax";#N/A,#N/A,FALSE,"Edi";#N/A,#N/A,FALSE,"Internet";#N/A,#N/A,FALSE,"VSAT";#N/A,#N/A,FALSE,"ing ult. milla"}</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eqrerqwe" localSheetId="14" hidden="1">{"page 1",#N/A,FALSE,"A";"page 2",#N/A,FALSE,"A";"page 3",#N/A,FALSE,"A";"page 4",#N/A,FALSE,"A";"page 5",#N/A,FALSE,"A";"page 6",#N/A,FALSE,"A";"page 7",#N/A,FALSE,"A";"page 8",#N/A,FALSE,"A";"page 9",#N/A,FALSE,"A";"page 10",#N/A,FALSE,"A";"page 11",#N/A,FALSE,"A";"page 12",#N/A,FALSE,"A";"page 13",#N/A,FALSE,"A";"page 14",#N/A,FALSE,"A"}</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localSheetId="13" hidden="1">{#N/A,#N/A,FALSE,"Summary";#N/A,#N/A,FALSE,"Projections";#N/A,#N/A,FALSE,"Mkt Mults";#N/A,#N/A,FALSE,"DCF";#N/A,#N/A,FALSE,"Accr Dil";#N/A,#N/A,FALSE,"PIC LBO";#N/A,#N/A,FALSE,"MULT10_4";#N/A,#N/A,FALSE,"CBI LBO"}</definedName>
    <definedName name="whatisthis" localSheetId="14"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 localSheetId="14"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hatisthisssss" localSheetId="14"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 localSheetId="14" hidden="1">{#N/A,#N/A,FALSE,"OffAdvance";#N/A,#N/A,FALSE,"OffExpRprt";#N/A,#N/A,FALSE,"Entertmnt";#N/A,#N/A,FALSE,"Promotion";#N/A,#N/A,FALSE,"Travelling"}</definedName>
    <definedName name="wq"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qererwerwq"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eqrqe"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 localSheetId="14" hidden="1">{"Overview",#N/A,TRUE,"Trading Levels";"Overview",#N/A,TRUE,"Overview";"Overview",#N/A,TRUE,"Classic Qwest";"Overview",#N/A,TRUE,"US WEST";"Overview",#N/A,TRUE,"Wireless";"Overview",#N/A,TRUE,"DEX";"Overview",#N/A,TRUE,"Cash Flow";"Overview",#N/A,TRUE,"Debt and Interest";"Overview",#N/A,TRUE,"Coverage";"Overview",#N/A,TRUE,"Wk Cap"}</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_VALUATION." localSheetId="14"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13" hidden="1">{#N/A,#N/A,FALSE,"Debt Accr";#N/A,#N/A,FALSE,"Stock Accr";#N/A,#N/A,FALSE,"Debt Stock Accr"}</definedName>
    <definedName name="wrn.Accr_Dil." localSheetId="14" hidden="1">{#N/A,#N/A,FALSE,"Debt Accr";#N/A,#N/A,FALSE,"Stock Accr";#N/A,#N/A,FALSE,"Debt Stock Accr"}</definedName>
    <definedName name="wrn.Accr_Dil." hidden="1">{#N/A,#N/A,FALSE,"Debt Accr";#N/A,#N/A,FALSE,"Stock Accr";#N/A,#N/A,FALSE,"Debt Stock Accr"}</definedName>
    <definedName name="wrn.Aging._.and._.Trend._.Analysis." localSheetId="4"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4" hidden="1">{#N/A,#N/A,FALSE,"SUM";#N/A,#N/A,FALSE,"SK_TOT";#N/A,#N/A,FALSE,"YM";#N/A,#N/A,FALSE,"TSMC";#N/A,#N/A,FALSE,"ICW";#N/A,#N/A,FALSE,"Sheet1"}</definedName>
    <definedName name="wrn.ALL." localSheetId="2" hidden="1">{#N/A,#N/A,FALSE,"SUM";#N/A,#N/A,FALSE,"SK_TOT";#N/A,#N/A,FALSE,"YM";#N/A,#N/A,FALSE,"TSMC";#N/A,#N/A,FALSE,"ICW";#N/A,#N/A,FALSE,"Sheet1"}</definedName>
    <definedName name="wrn.ALL." localSheetId="3" hidden="1">{#N/A,#N/A,FALSE,"SUM";#N/A,#N/A,FALSE,"SK_TOT";#N/A,#N/A,FALSE,"YM";#N/A,#N/A,FALSE,"TSMC";#N/A,#N/A,FALSE,"ICW";#N/A,#N/A,FALSE,"Sheet1"}</definedName>
    <definedName name="wrn.ALL." localSheetId="11" hidden="1">{#N/A,#N/A,FALSE,"SUM";#N/A,#N/A,FALSE,"SK_TOT";#N/A,#N/A,FALSE,"YM";#N/A,#N/A,FALSE,"TSMC";#N/A,#N/A,FALSE,"ICW";#N/A,#N/A,FALSE,"Sheet1"}</definedName>
    <definedName name="wrn.ALL." localSheetId="13" hidden="1">{#N/A,#N/A,FALSE,"SUM";#N/A,#N/A,FALSE,"SK_TOT";#N/A,#N/A,FALSE,"YM";#N/A,#N/A,FALSE,"TSMC";#N/A,#N/A,FALSE,"ICW";#N/A,#N/A,FALSE,"Sheet1"}</definedName>
    <definedName name="wrn.ALL." localSheetId="14" hidden="1">{#N/A,#N/A,FALSE,"SUM";#N/A,#N/A,FALSE,"SK_TOT";#N/A,#N/A,FALSE,"YM";#N/A,#N/A,FALSE,"TSMC";#N/A,#N/A,FALSE,"ICW";#N/A,#N/A,FALSE,"Sheet1"}</definedName>
    <definedName name="wrn.ALL." localSheetId="10" hidden="1">{#N/A,#N/A,FALSE,"SUM";#N/A,#N/A,FALSE,"SK_TOT";#N/A,#N/A,FALSE,"YM";#N/A,#N/A,FALSE,"TSMC";#N/A,#N/A,FALSE,"ICW";#N/A,#N/A,FALSE,"Sheet1"}</definedName>
    <definedName name="wrn.ALL." localSheetId="6" hidden="1">{#N/A,#N/A,FALSE,"SUM";#N/A,#N/A,FALSE,"SK_TOT";#N/A,#N/A,FALSE,"YM";#N/A,#N/A,FALSE,"TSMC";#N/A,#N/A,FALSE,"ICW";#N/A,#N/A,FALSE,"Sheet1"}</definedName>
    <definedName name="wrn.ALL."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 localSheetId="14" hidden="1">{"M1Print",#N/A,TRUE,"M1";"M2Print",#N/A,TRUE,"M2";"M1sPrint",#N/A,TRUE,"M1s";"M2aPrint",#N/A,TRUE,"M2a";"M4Print",#N/A,TRUE,"M4";"M5Print",#N/A,TRUE,"M5";"M6Print",#N/A,TRUE,"M6";"M6_1Print",#N/A,TRUE,"M6_1";"M6_2Print",#N/A,TRUE,"M6_2";"M7_1Print",#N/A,TRUE,"M7_1";"M7_2Print",#N/A,TRUE,"M7_2"}</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M._.Schedules.1" localSheetId="14"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PAGES." localSheetId="14" hidden="1">{#N/A,#N/A,FALSE,"puboff";#N/A,#N/A,FALSE,"financials";#N/A,#N/A,FALSE,"valuation";#N/A,#N/A,FALSE,"split"}</definedName>
    <definedName name="wrn.ALL._.PAGES."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SHEETS." localSheetId="14"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Worksheets." localSheetId="14"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_.Scheduleds。1" localSheetId="14"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Models." localSheetId="14"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_Sheets." localSheetId="14"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llModels." localSheetId="14" hidden="1">{#N/A,#N/A,FALSE,"AD_Purchase";#N/A,#N/A,FALSE,"Credit";#N/A,#N/A,FALSE,"PF Acquisition";#N/A,#N/A,FALSE,"PF Offering"}</definedName>
    <definedName name="wrn.AllModels." hidden="1">{#N/A,#N/A,FALSE,"AD_Purchase";#N/A,#N/A,FALSE,"Credit";#N/A,#N/A,FALSE,"PF Acquisition";#N/A,#N/A,FALSE,"PF Offering"}</definedName>
    <definedName name="wrn.ANALYSIS._.9507." localSheetId="13" hidden="1">{#N/A,#N/A,FALSE,"ABB HOLDING LTD"}</definedName>
    <definedName name="wrn.ANALYSIS._.9507." localSheetId="14" hidden="1">{#N/A,#N/A,FALSE,"ABB HOLDING LTD"}</definedName>
    <definedName name="wrn.ANALYSIS._.9507." hidden="1">{#N/A,#N/A,FALSE,"ABB HOLDING LTD"}</definedName>
    <definedName name="WRN.ANALYSIS._.9511." localSheetId="13" hidden="1">{#N/A,#N/A,FALSE,"ABB HOLDING LTD"}</definedName>
    <definedName name="WRN.ANALYSIS._.9511." localSheetId="14" hidden="1">{#N/A,#N/A,FALSE,"ABB HOLDING LTD"}</definedName>
    <definedName name="WRN.ANALYSIS._.9511." hidden="1">{#N/A,#N/A,FALSE,"ABB HOLDING LTD"}</definedName>
    <definedName name="wrn.Anixter." localSheetId="13" hidden="1">{#N/A,#N/A,FALSE,"Gao Jia Cheng, Jeffery";#N/A,#N/A,FALSE,"Dennis Pak - Feb to Mar 97";#N/A,#N/A,FALSE,"Dennis Pak - Jan 97";#N/A,#N/A,FALSE,"Dennis Pak - Jun to Dec 96"}</definedName>
    <definedName name="wrn.Anixter." localSheetId="14" hidden="1">{#N/A,#N/A,FALSE,"Gao Jia Cheng, Jeffery";#N/A,#N/A,FALSE,"Dennis Pak - Feb to Mar 97";#N/A,#N/A,FALSE,"Dennis Pak - Jan 97";#N/A,#N/A,FALSE,"Dennis Pak - Jun to Dec 96"}</definedName>
    <definedName name="wrn.Anixter."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asics." localSheetId="14" hidden="1">{#N/A,#N/A,FALSE,"TSUM";#N/A,#N/A,FALSE,"shares";#N/A,#N/A,FALSE,"earnout";#N/A,#N/A,FALSE,"Heaty";#N/A,#N/A,FALSE,"self-tend";#N/A,#N/A,FALSE,"self-sum"}</definedName>
    <definedName name="wrn.basics." hidden="1">{#N/A,#N/A,FALSE,"TSUM";#N/A,#N/A,FALSE,"shares";#N/A,#N/A,FALSE,"earnout";#N/A,#N/A,FALSE,"Heaty";#N/A,#N/A,FALSE,"self-tend";#N/A,#N/A,FALSE,"self-sum"}</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localSheetId="3" hidden="1">{#N/A,#N/A,FALSE,"M1s Board";#N/A,#N/A,FALSE,"M3 Board";#N/A,#N/A,FALSE,"M6 Board";#N/A,#N/A,FALSE,"M7";#N/A,#N/A,FALSE,"M7B";#N/A,#N/A,FALSE,"M8";#N/A,#N/A,FALSE,"M8A Board";#N/A,#N/A,FALSE,"AF1 Board"}</definedName>
    <definedName name="wrn.Board._.Reports." localSheetId="11" hidden="1">{#N/A,#N/A,FALSE,"M1s Board";#N/A,#N/A,FALSE,"M3 Board";#N/A,#N/A,FALSE,"M6 Board";#N/A,#N/A,FALSE,"M7";#N/A,#N/A,FALSE,"M7B";#N/A,#N/A,FALSE,"M8";#N/A,#N/A,FALSE,"M8A Board";#N/A,#N/A,FALSE,"AF1 Board"}</definedName>
    <definedName name="wrn.Board._.Reports." localSheetId="13" hidden="1">{#N/A,#N/A,FALSE,"M1s Board";#N/A,#N/A,FALSE,"M3 Board";#N/A,#N/A,FALSE,"M6 Board";#N/A,#N/A,FALSE,"M7";#N/A,#N/A,FALSE,"M7B";#N/A,#N/A,FALSE,"M8";#N/A,#N/A,FALSE,"M8A Board";#N/A,#N/A,FALSE,"AF1 Board"}</definedName>
    <definedName name="wrn.Board._.Reports." localSheetId="14" hidden="1">{#N/A,#N/A,FALSE,"M1s Board";#N/A,#N/A,FALSE,"M3 Board";#N/A,#N/A,FALSE,"M6 Board";#N/A,#N/A,FALSE,"M7";#N/A,#N/A,FALSE,"M7B";#N/A,#N/A,FALSE,"M8";#N/A,#N/A,FALSE,"M8A Board";#N/A,#N/A,FALSE,"AF1 Board"}</definedName>
    <definedName name="wrn.Board._.Reports." localSheetId="10"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dget." localSheetId="14" hidden="1">{#N/A,#N/A,FALSE,"SummByYr";#N/A,#N/A,FALSE,"DetailByYr";#N/A,#N/A,FALSE,"SummByQtr";#N/A,#N/A,FALSE,"SummByMon";#N/A,#N/A,FALSE,"DetailByQtr";#N/A,#N/A,FALSE,"DetailByMon";#N/A,#N/A,FALSE,"StationYTD";#N/A,#N/A,FALSE,"StationYr";#N/A,#N/A,FALSE,"StationMon";#N/A,#N/A,FALSE,"Actual97";#N/A,#N/A,FALSE,"Actual96";#N/A,#N/A,FALSE,"Actual95";#N/A,#N/A,FALSE,"Actual94"}</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bullshit1." localSheetId="14" hidden="1">{#N/A,#N/A,FALSE,"Sheet1";#N/A,#N/A,FALSE,"Summary";#N/A,#N/A,FALSE,"proj1";#N/A,#N/A,FALSE,"proj2"}</definedName>
    <definedName name="wrn.bullshit1." hidden="1">{#N/A,#N/A,FALSE,"Sheet1";#N/A,#N/A,FALSE,"Summary";#N/A,#N/A,FALSE,"proj1";#N/A,#N/A,FALSE,"proj2"}</definedName>
    <definedName name="wrn.contribution." localSheetId="13" hidden="1">{#N/A,#N/A,FALSE,"Contribution Analysis"}</definedName>
    <definedName name="wrn.contribution." localSheetId="14" hidden="1">{#N/A,#N/A,FALSE,"Contribution Analysis"}</definedName>
    <definedName name="wrn.contribution."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over." localSheetId="14"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 localSheetId="14" hidden="1">{"orixcsc",#N/A,FALSE,"ORIX CSC";"orixcsc2",#N/A,FALSE,"ORIX CSC"}</definedName>
    <definedName name="wrn.csc." hidden="1">{"orixcsc",#N/A,FALSE,"ORIX CSC";"orixcsc2",#N/A,FALSE,"ORIX CSC"}</definedName>
    <definedName name="wrn.csc2." localSheetId="13" hidden="1">{#N/A,#N/A,FALSE,"ORIX CSC"}</definedName>
    <definedName name="wrn.csc2." localSheetId="14" hidden="1">{#N/A,#N/A,FALSE,"ORIX CSC"}</definedName>
    <definedName name="wrn.csc2." hidden="1">{#N/A,#N/A,FALSE,"ORIX CSC"}</definedName>
    <definedName name="wrn.Current_External." localSheetId="13" hidden="1">{"Current_View",#N/A,TRUE,"P&amp;L - External";#N/A,#N/A,TRUE,"Backlog";#N/A,#N/A,TRUE,"Revenue";#N/A,#N/A,TRUE,"Std Margin";#N/A,#N/A,TRUE,"Waterfall - External"}</definedName>
    <definedName name="wrn.Current_External." localSheetId="14" hidden="1">{"Current_View",#N/A,TRUE,"P&amp;L - External";#N/A,#N/A,TRUE,"Backlog";#N/A,#N/A,TRUE,"Revenue";#N/A,#N/A,TRUE,"Std Margin";#N/A,#N/A,TRUE,"Waterfall - External"}</definedName>
    <definedName name="wrn.Current_External."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Current_Internal." localSheetId="14" hidden="1">{"Current_View",#N/A,TRUE,"P&amp;L";#N/A,#N/A,TRUE,"Backlog";#N/A,#N/A,TRUE,"Revenue";#N/A,#N/A,TRUE,"Std Margin";#N/A,#N/A,TRUE,"Waterfall"}</definedName>
    <definedName name="wrn.Current_Internal."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posit._.By._.Day." localSheetId="11" hidden="1">{#N/A,#N/A,FALSE,"Deposits by day"}</definedName>
    <definedName name="wrn.Deposit._.By._.Day." localSheetId="13" hidden="1">{#N/A,#N/A,FALSE,"Deposits by day"}</definedName>
    <definedName name="wrn.Deposit._.By._.Day." localSheetId="14" hidden="1">{#N/A,#N/A,FALSE,"Deposits by day"}</definedName>
    <definedName name="wrn.Deposit._.By._.Day." localSheetId="10" hidden="1">{#N/A,#N/A,FALSE,"Deposits by day"}</definedName>
    <definedName name="wrn.Deposit._.By._.Day." localSheetId="6" hidden="1">{#N/A,#N/A,FALSE,"Deposits by day"}</definedName>
    <definedName name="wrn.Deposit._.By._.Day." hidden="1">{#N/A,#N/A,FALSE,"Deposits by day"}</definedName>
    <definedName name="wrn.Deptartment._.Expenses." localSheetId="4" hidden="1">{#N/A,#N/A,TRUE,"CPRD";#N/A,#N/A,TRUE,"BCCPDR";#N/A,#N/A,TRUE,"EWRD";#N/A,#N/A,TRUE,"5100";#N/A,#N/A,TRUE,"5110"}</definedName>
    <definedName name="wrn.Deptartment._.Expenses." localSheetId="2" hidden="1">{#N/A,#N/A,TRUE,"CPRD";#N/A,#N/A,TRUE,"BCCPDR";#N/A,#N/A,TRUE,"EWRD";#N/A,#N/A,TRUE,"5100";#N/A,#N/A,TRUE,"5110"}</definedName>
    <definedName name="wrn.Deptartment._.Expenses." localSheetId="3" hidden="1">{#N/A,#N/A,TRUE,"CPRD";#N/A,#N/A,TRUE,"BCCPDR";#N/A,#N/A,TRUE,"EWRD";#N/A,#N/A,TRUE,"5100";#N/A,#N/A,TRUE,"5110"}</definedName>
    <definedName name="wrn.Deptartment._.Expenses." localSheetId="11" hidden="1">{#N/A,#N/A,TRUE,"CPRD";#N/A,#N/A,TRUE,"BCCPDR";#N/A,#N/A,TRUE,"EWRD";#N/A,#N/A,TRUE,"5100";#N/A,#N/A,TRUE,"5110"}</definedName>
    <definedName name="wrn.Deptartment._.Expenses." localSheetId="13" hidden="1">{#N/A,#N/A,TRUE,"CPRD";#N/A,#N/A,TRUE,"BCCPDR";#N/A,#N/A,TRUE,"EWRD";#N/A,#N/A,TRUE,"5100";#N/A,#N/A,TRUE,"5110"}</definedName>
    <definedName name="wrn.Deptartment._.Expenses." localSheetId="14" hidden="1">{#N/A,#N/A,TRUE,"CPRD";#N/A,#N/A,TRUE,"BCCPDR";#N/A,#N/A,TRUE,"EWRD";#N/A,#N/A,TRUE,"5100";#N/A,#N/A,TRUE,"5110"}</definedName>
    <definedName name="wrn.Deptartment._.Expenses." localSheetId="10" hidden="1">{#N/A,#N/A,TRUE,"CPRD";#N/A,#N/A,TRUE,"BCCPDR";#N/A,#N/A,TRUE,"EWRD";#N/A,#N/A,TRUE,"5100";#N/A,#N/A,TRUE,"5110"}</definedName>
    <definedName name="wrn.Deptartment._.Expenses." localSheetId="6" hidden="1">{#N/A,#N/A,TRUE,"CPRD";#N/A,#N/A,TRUE,"BCCPDR";#N/A,#N/A,TRUE,"EWRD";#N/A,#N/A,TRUE,"5100";#N/A,#N/A,TRUE,"5110"}</definedName>
    <definedName name="wrn.Deptartment._.Expenses." hidden="1">{#N/A,#N/A,TRUE,"CPRD";#N/A,#N/A,TRUE,"BCCPDR";#N/A,#N/A,TRUE,"EWRD";#N/A,#N/A,TRUE,"5100";#N/A,#N/A,TRUE,"5110"}</definedName>
    <definedName name="wrn.Detail._.income._.and._.expense." localSheetId="13" hidden="1">{#N/A,#N/A,TRUE,"Assumptions";#N/A,#N/A,TRUE,"Revenue &amp; Direct Expense";#N/A,#N/A,TRUE,"Indirect Expense"}</definedName>
    <definedName name="wrn.Detail._.income._.and._.expense." localSheetId="14" hidden="1">{#N/A,#N/A,TRUE,"Assumptions";#N/A,#N/A,TRUE,"Revenue &amp; Direct Expense";#N/A,#N/A,TRUE,"Indirect Expense"}</definedName>
    <definedName name="wrn.Detail._.income._.and._.expense."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dir." localSheetId="14"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1" hidden="1">{#N/A,#N/A,FALSE,"YTCHAN";#N/A,#N/A,FALSE,"TOMMY";#N/A,#N/A,FALSE,"REP.OFFICE";#N/A,#N/A,FALSE,"E&amp;Y_CONSULTANT";#N/A,#N/A,FALSE,"BT &amp; CIT"}</definedName>
    <definedName name="wrn.ERNST." localSheetId="13" hidden="1">{#N/A,#N/A,FALSE,"YTCHAN";#N/A,#N/A,FALSE,"TOMMY";#N/A,#N/A,FALSE,"REP.OFFICE";#N/A,#N/A,FALSE,"E&amp;Y_CONSULTANT";#N/A,#N/A,FALSE,"BT &amp; CIT"}</definedName>
    <definedName name="wrn.ERNST." localSheetId="14" hidden="1">{#N/A,#N/A,FALSE,"YTCHAN";#N/A,#N/A,FALSE,"TOMMY";#N/A,#N/A,FALSE,"REP.OFFICE";#N/A,#N/A,FALSE,"E&amp;Y_CONSULTANT";#N/A,#N/A,FALSE,"BT &amp; CIT"}</definedName>
    <definedName name="wrn.ERNST."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 localSheetId="14" hidden="1">{"External_Annual_Income",#N/A,FALSE,"External";"External_Quarterly_Income",#N/A,FALSE,"External"}</definedName>
    <definedName name="wrn.External." hidden="1">{"External_Annual_Income",#N/A,FALSE,"External";"External_Quarterly_Income",#N/A,FALSE,"External"}</definedName>
    <definedName name="wrn.external.2" localSheetId="13" hidden="1">{"External_Annual_Income",#N/A,FALSE,"External";"External_Quarterly_Income",#N/A,FALSE,"External"}</definedName>
    <definedName name="wrn.external.2" localSheetId="14" hidden="1">{"External_Annual_Income",#N/A,FALSE,"External";"External_Quarterly_Income",#N/A,FALSE,"External"}</definedName>
    <definedName name="wrn.external.2"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lter." localSheetId="14"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nancials." localSheetId="14" hidden="1">{"Overview",#N/A,FALSE,"Overview";"Overview",#N/A,FALSE,"Classic Qwest"}</definedName>
    <definedName name="wrn.Financials." hidden="1">{"Overview",#N/A,FALSE,"Overview";"Overview",#N/A,FALSE,"Classic Qwest"}</definedName>
    <definedName name="wrn.first2." localSheetId="13" hidden="1">{#N/A,#N/A,FALSE,"sum-don";#N/A,#N/A,FALSE,"inc-don"}</definedName>
    <definedName name="wrn.first2." localSheetId="14" hidden="1">{#N/A,#N/A,FALSE,"sum-don";#N/A,#N/A,FALSE,"inc-don"}</definedName>
    <definedName name="wrn.first2." hidden="1">{#N/A,#N/A,FALSE,"sum-don";#N/A,#N/A,FALSE,"inc-don"}</definedName>
    <definedName name="wrn.first3." localSheetId="13" hidden="1">{#N/A,#N/A,FALSE,"Summary";#N/A,#N/A,FALSE,"proj1";#N/A,#N/A,FALSE,"proj2"}</definedName>
    <definedName name="wrn.first3." localSheetId="14" hidden="1">{#N/A,#N/A,FALSE,"Summary";#N/A,#N/A,FALSE,"proj1";#N/A,#N/A,FALSE,"proj2"}</definedName>
    <definedName name="wrn.first3." hidden="1">{#N/A,#N/A,FALSE,"Summary";#N/A,#N/A,FALSE,"proj1";#N/A,#N/A,FALSE,"proj2"}</definedName>
    <definedName name="wrn.first4." localSheetId="13" hidden="1">{#N/A,#N/A,FALSE,"Summary";#N/A,#N/A,FALSE,"proj1";#N/A,#N/A,FALSE,"proj2";#N/A,#N/A,FALSE,"DCF"}</definedName>
    <definedName name="wrn.first4." localSheetId="14" hidden="1">{#N/A,#N/A,FALSE,"Summary";#N/A,#N/A,FALSE,"proj1";#N/A,#N/A,FALSE,"proj2";#N/A,#N/A,FALSE,"DCF"}</definedName>
    <definedName name="wrn.first4." hidden="1">{#N/A,#N/A,FALSE,"Summary";#N/A,#N/A,FALSE,"proj1";#N/A,#N/A,FALSE,"proj2";#N/A,#N/A,FALSE,"DCF"}</definedName>
    <definedName name="wrn.form." localSheetId="11" hidden="1">{#N/A,#N/A,FALSE,"OffAdvance";#N/A,#N/A,FALSE,"OffExpRprt";#N/A,#N/A,FALSE,"Entertmnt";#N/A,#N/A,FALSE,"Promotion";#N/A,#N/A,FALSE,"Travelling"}</definedName>
    <definedName name="wrn.form." localSheetId="13" hidden="1">{#N/A,#N/A,FALSE,"OffAdvance";#N/A,#N/A,FALSE,"OffExpRprt";#N/A,#N/A,FALSE,"Entertmnt";#N/A,#N/A,FALSE,"Promotion";#N/A,#N/A,FALSE,"Travelling"}</definedName>
    <definedName name="wrn.form." localSheetId="14" hidden="1">{#N/A,#N/A,FALSE,"OffAdvance";#N/A,#N/A,FALSE,"OffExpRprt";#N/A,#N/A,FALSE,"Entertmnt";#N/A,#N/A,FALSE,"Promotion";#N/A,#N/A,FALSE,"Travelling"}</definedName>
    <definedName name="wrn.form." hidden="1">{#N/A,#N/A,FALSE,"OffAdvance";#N/A,#N/A,FALSE,"OffExpRprt";#N/A,#N/A,FALSE,"Entertmnt";#N/A,#N/A,FALSE,"Promotion";#N/A,#N/A,FALSE,"Travelling"}</definedName>
    <definedName name="wrn.fy00_Q1Q2." localSheetId="13" hidden="1">{#N/A,#N/A,FALSE,"Sheet1"}</definedName>
    <definedName name="wrn.fy00_Q1Q2." localSheetId="14" hidden="1">{#N/A,#N/A,FALSE,"Sheet1"}</definedName>
    <definedName name="wrn.fy00_Q1Q2." hidden="1">{#N/A,#N/A,FALSE,"Sheet1"}</definedName>
    <definedName name="wrn.gastos." localSheetId="13" hidden="1">{#N/A,#N/A,FALSE,"PERSONAL";#N/A,#N/A,FALSE,"explotación";#N/A,#N/A,FALSE,"generales"}</definedName>
    <definedName name="wrn.gastos." localSheetId="14" hidden="1">{#N/A,#N/A,FALSE,"PERSONAL";#N/A,#N/A,FALSE,"explotación";#N/A,#N/A,FALSE,"generales"}</definedName>
    <definedName name="wrn.gastos." hidden="1">{#N/A,#N/A,FALSE,"PERSONAL";#N/A,#N/A,FALSE,"explotación";#N/A,#N/A,FALSE,"generales"}</definedName>
    <definedName name="wrn.gb." localSheetId="11" hidden="1">{#N/A,#N/A,FALSE,"资产负债表";#N/A,#N/A,FALSE,"资产负债表"}</definedName>
    <definedName name="wrn.gb." localSheetId="13" hidden="1">{#N/A,#N/A,FALSE,"资产负债表";#N/A,#N/A,FALSE,"资产负债表"}</definedName>
    <definedName name="wrn.gb." localSheetId="14" hidden="1">{#N/A,#N/A,FALSE,"资产负债表";#N/A,#N/A,FALSE,"资产负债表"}</definedName>
    <definedName name="wrn.gb." hidden="1">{#N/A,#N/A,FALSE,"资产负债表";#N/A,#N/A,FALSE,"资产负债表"}</definedName>
    <definedName name="wrn.HEAT." localSheetId="13" hidden="1">{#N/A,#N/A,FALSE,"Heat";#N/A,#N/A,FALSE,"DCF";#N/A,#N/A,FALSE,"LBO";#N/A,#N/A,FALSE,"A";#N/A,#N/A,FALSE,"C";#N/A,#N/A,FALSE,"impd";#N/A,#N/A,FALSE,"Accr-Dilu"}</definedName>
    <definedName name="wrn.HEAT." localSheetId="14" hidden="1">{#N/A,#N/A,FALSE,"Heat";#N/A,#N/A,FALSE,"DCF";#N/A,#N/A,FALSE,"LBO";#N/A,#N/A,FALSE,"A";#N/A,#N/A,FALSE,"C";#N/A,#N/A,FALSE,"impd";#N/A,#N/A,FALSE,"Accr-Dilu"}</definedName>
    <definedName name="wrn.HEAT."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Hydraulic2." localSheetId="14"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come._.Statement." localSheetId="14" hidden="1">{#N/A,#N/A,FALSE,"Report Print"}</definedName>
    <definedName name="wrn.Income._.Statement."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 localSheetId="14" hidden="1">{#N/A,#N/A,FALSE,"voz corporativa";#N/A,#N/A,FALSE,"Transmisión de datos";#N/A,#N/A,FALSE,"Videoconferencia";#N/A,#N/A,FALSE,"Correo electrónico";#N/A,#N/A,FALSE,"Correo de voz";#N/A,#N/A,FALSE,"Megafax";#N/A,#N/A,FALSE,"Edi";#N/A,#N/A,FALSE,"Internet";#N/A,#N/A,FALSE,"VSAT";#N/A,#N/A,FALSE,"ing ult. milla"}</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4"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localSheetId="11" hidden="1">{"Input_Fin",#N/A,FALSE,"By Code";"Input_Opt",#N/A,FALSE,"By Code"}</definedName>
    <definedName name="wrn.Input._.Data." localSheetId="13" hidden="1">{"Input_Fin",#N/A,FALSE,"By Code";"Input_Opt",#N/A,FALSE,"By Code"}</definedName>
    <definedName name="wrn.Input._.Data." localSheetId="14" hidden="1">{"Input_Fin",#N/A,FALSE,"By Code";"Input_Opt",#N/A,FALSE,"By Code"}</definedName>
    <definedName name="wrn.Input._.Data."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puts._.and._.detail._.calculations." localSheetId="14" hidden="1">{#N/A,#N/A,TRUE,"Revenue &amp; Direct Expense";#N/A,#N/A,TRUE,"Indirect Expense";#N/A,#N/A,TRUE,"Assumptions";#N/A,#N/A,TRUE,"Headcount Inputs";#N/A,#N/A,TRUE,"Markets";#N/A,#N/A,TRUE,"Colocation";#N/A,#N/A,TRUE,"Demographics";#N/A,#N/A,TRUE,"ILEC Rates"}</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nventory._.aging." localSheetId="14" hidden="1">{#N/A,#N/A,FALSE,"PLEDGE";#N/A,#N/A,FALSE,"GLADE";#N/A,#N/A,FALSE,"GREEN BIRD";#N/A,#N/A,FALSE,"MR. MUSCLE";#N/A,#N/A,FALSE,"TOILET DUCK";#N/A,#N/A,FALSE,"Other Home Care";#N/A,#N/A,FALSE,"RED BIRD";#N/A,#N/A,FALSE,"SHANGHAI";#N/A,#N/A,FALSE,"RAID";#N/A,#N/A,FALSE,"OFF";#N/A,#N/A,FALSE,"SEAGULL";#N/A,#N/A,FALSE,"HALSA";#N/A,#N/A,FALSE,"SOFT SENSE";#N/A,#N/A,FALSE,"TOTAL"}</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IX." localSheetId="14" hidden="1">{#N/A,#N/A,FALSE,"Report Print"}</definedName>
    <definedName name="wrn.IPIX." hidden="1">{#N/A,#N/A,FALSE,"Report Print"}</definedName>
    <definedName name="wrn.IPO._.Valuation." localSheetId="13" hidden="1">{"assumptions",#N/A,FALSE,"Scenario 1";"valuation",#N/A,FALSE,"Scenario 1"}</definedName>
    <definedName name="wrn.IPO._.Valuation." localSheetId="14" hidden="1">{"assumptions",#N/A,FALSE,"Scenario 1";"valuation",#N/A,FALSE,"Scenario 1"}</definedName>
    <definedName name="wrn.IPO._.Valuation." hidden="1">{"assumptions",#N/A,FALSE,"Scenario 1";"valuation",#N/A,FALSE,"Scenario 1"}</definedName>
    <definedName name="wrn.ipovalue." localSheetId="13" hidden="1">{#N/A,#N/A,FALSE,"puboff";#N/A,#N/A,FALSE,"valuation";#N/A,#N/A,FALSE,"finanalsis";#N/A,#N/A,FALSE,"split";#N/A,#N/A,FALSE,"ownership"}</definedName>
    <definedName name="wrn.ipovalue." localSheetId="14" hidden="1">{#N/A,#N/A,FALSE,"puboff";#N/A,#N/A,FALSE,"valuation";#N/A,#N/A,FALSE,"finanalsis";#N/A,#N/A,FALSE,"split";#N/A,#N/A,FALSE,"ownership"}</definedName>
    <definedName name="wrn.ipovalue."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ISCG._.model." localSheetId="14"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 localSheetId="11" hidden="1">{#N/A,#N/A,FALSE,"Jan"}</definedName>
    <definedName name="wrn.jan." localSheetId="13" hidden="1">{#N/A,#N/A,FALSE,"Jan"}</definedName>
    <definedName name="wrn.jan." localSheetId="14" hidden="1">{#N/A,#N/A,FALSE,"Jan"}</definedName>
    <definedName name="wrn.jan." localSheetId="10" hidden="1">{#N/A,#N/A,FALSE,"Jan"}</definedName>
    <definedName name="wrn.jan." localSheetId="6" hidden="1">{#N/A,#N/A,FALSE,"Jan"}</definedName>
    <definedName name="wrn.jan." hidden="1">{#N/A,#N/A,FALSE,"Jan"}</definedName>
    <definedName name="wrn.LBO._.Summary." localSheetId="13" hidden="1">{"LBO Summary",#N/A,FALSE,"Summary"}</definedName>
    <definedName name="wrn.LBO._.Summary." localSheetId="14" hidden="1">{"LBO Summary",#N/A,FALSE,"Summary"}</definedName>
    <definedName name="wrn.LBO._.Summary." hidden="1">{"LBO Summary",#N/A,FALSE,"Summary"}</definedName>
    <definedName name="wrn.M1._.Operating._.Statement." localSheetId="4" hidden="1">{"M1Print",#N/A,FALSE,"M1"}</definedName>
    <definedName name="wrn.M1._.Operating._.Statement." localSheetId="2" hidden="1">{"M1Print",#N/A,FALSE,"M1"}</definedName>
    <definedName name="wrn.M1._.Operating._.Statement." localSheetId="3" hidden="1">{"M1Print",#N/A,FALSE,"M1"}</definedName>
    <definedName name="wrn.M1._.Operating._.Statement." localSheetId="11" hidden="1">{"M1Print",#N/A,FALSE,"M1"}</definedName>
    <definedName name="wrn.M1._.Operating._.Statement." localSheetId="13" hidden="1">{"M1Print",#N/A,FALSE,"M1"}</definedName>
    <definedName name="wrn.M1._.Operating._.Statement." localSheetId="14" hidden="1">{"M1Print",#N/A,FALSE,"M1"}</definedName>
    <definedName name="wrn.M1._.Operating._.Statement." localSheetId="10" hidden="1">{"M1Print",#N/A,FALSE,"M1"}</definedName>
    <definedName name="wrn.M1._.Operating._.Statement." localSheetId="6" hidden="1">{"M1Print",#N/A,FALSE,"M1"}</definedName>
    <definedName name="wrn.M1._.Operating._.Statement." hidden="1">{"M1Print",#N/A,FALSE,"M1"}</definedName>
    <definedName name="wrn.M1s._.Statistics." localSheetId="4" hidden="1">{"M1sPrint",#N/A,FALSE,"M1s"}</definedName>
    <definedName name="wrn.M1s._.Statistics." localSheetId="2" hidden="1">{"M1sPrint",#N/A,FALSE,"M1s"}</definedName>
    <definedName name="wrn.M1s._.Statistics." localSheetId="3" hidden="1">{"M1sPrint",#N/A,FALSE,"M1s"}</definedName>
    <definedName name="wrn.M1s._.Statistics." localSheetId="11" hidden="1">{"M1sPrint",#N/A,FALSE,"M1s"}</definedName>
    <definedName name="wrn.M1s._.Statistics." localSheetId="13" hidden="1">{"M1sPrint",#N/A,FALSE,"M1s"}</definedName>
    <definedName name="wrn.M1s._.Statistics." localSheetId="14" hidden="1">{"M1sPrint",#N/A,FALSE,"M1s"}</definedName>
    <definedName name="wrn.M1s._.Statistics." localSheetId="10" hidden="1">{"M1sPrint",#N/A,FALSE,"M1s"}</definedName>
    <definedName name="wrn.M1s._.Statistics." localSheetId="6" hidden="1">{"M1sPrint",#N/A,FALSE,"M1s"}</definedName>
    <definedName name="wrn.M1s._.Statistics." hidden="1">{"M1sPrint",#N/A,FALSE,"M1s"}</definedName>
    <definedName name="wrn.M2._.Balance._.Sheet." localSheetId="4" hidden="1">{"M2Print",#N/A,FALSE,"M2"}</definedName>
    <definedName name="wrn.M2._.Balance._.Sheet." localSheetId="2" hidden="1">{"M2Print",#N/A,FALSE,"M2"}</definedName>
    <definedName name="wrn.M2._.Balance._.Sheet." localSheetId="3" hidden="1">{"M2Print",#N/A,FALSE,"M2"}</definedName>
    <definedName name="wrn.M2._.Balance._.Sheet." localSheetId="11" hidden="1">{"M2Print",#N/A,FALSE,"M2"}</definedName>
    <definedName name="wrn.M2._.Balance._.Sheet." localSheetId="13" hidden="1">{"M2Print",#N/A,FALSE,"M2"}</definedName>
    <definedName name="wrn.M2._.Balance._.Sheet." localSheetId="14" hidden="1">{"M2Print",#N/A,FALSE,"M2"}</definedName>
    <definedName name="wrn.M2._.Balance._.Sheet." localSheetId="10" hidden="1">{"M2Print",#N/A,FALSE,"M2"}</definedName>
    <definedName name="wrn.M2._.Balance._.Sheet." localSheetId="6" hidden="1">{"M2Print",#N/A,FALSE,"M2"}</definedName>
    <definedName name="wrn.M2._.Balance._.Sheet." hidden="1">{"M2Print",#N/A,FALSE,"M2"}</definedName>
    <definedName name="wrn.M2a._.Cashflow." localSheetId="4" hidden="1">{"M2aPrint",#N/A,FALSE,"M2a"}</definedName>
    <definedName name="wrn.M2a._.Cashflow." localSheetId="2" hidden="1">{"M2aPrint",#N/A,FALSE,"M2a"}</definedName>
    <definedName name="wrn.M2a._.Cashflow." localSheetId="3" hidden="1">{"M2aPrint",#N/A,FALSE,"M2a"}</definedName>
    <definedName name="wrn.M2a._.Cashflow." localSheetId="11" hidden="1">{"M2aPrint",#N/A,FALSE,"M2a"}</definedName>
    <definedName name="wrn.M2a._.Cashflow." localSheetId="13" hidden="1">{"M2aPrint",#N/A,FALSE,"M2a"}</definedName>
    <definedName name="wrn.M2a._.Cashflow." localSheetId="14" hidden="1">{"M2aPrint",#N/A,FALSE,"M2a"}</definedName>
    <definedName name="wrn.M2a._.Cashflow." localSheetId="10" hidden="1">{"M2aPrint",#N/A,FALSE,"M2a"}</definedName>
    <definedName name="wrn.M2a._.Cashflow." localSheetId="6" hidden="1">{"M2aPrint",#N/A,FALSE,"M2a"}</definedName>
    <definedName name="wrn.M2a._.Cashflow." hidden="1">{"M2aPrint",#N/A,FALSE,"M2a"}</definedName>
    <definedName name="wrn.M4._.Inventories." localSheetId="4" hidden="1">{"M4Print",#N/A,FALSE,"M4"}</definedName>
    <definedName name="wrn.M4._.Inventories." localSheetId="2" hidden="1">{"M4Print",#N/A,FALSE,"M4"}</definedName>
    <definedName name="wrn.M4._.Inventories." localSheetId="3" hidden="1">{"M4Print",#N/A,FALSE,"M4"}</definedName>
    <definedName name="wrn.M4._.Inventories." localSheetId="11" hidden="1">{"M4Print",#N/A,FALSE,"M4"}</definedName>
    <definedName name="wrn.M4._.Inventories." localSheetId="13" hidden="1">{"M4Print",#N/A,FALSE,"M4"}</definedName>
    <definedName name="wrn.M4._.Inventories." localSheetId="14" hidden="1">{"M4Print",#N/A,FALSE,"M4"}</definedName>
    <definedName name="wrn.M4._.Inventories." localSheetId="10" hidden="1">{"M4Print",#N/A,FALSE,"M4"}</definedName>
    <definedName name="wrn.M4._.Inventories." localSheetId="6" hidden="1">{"M4Print",#N/A,FALSE,"M4"}</definedName>
    <definedName name="wrn.M4._.Inventories." hidden="1">{"M4Print",#N/A,FALSE,"M4"}</definedName>
    <definedName name="wrn.M5._.Flash._.and._.Forecast." localSheetId="4" hidden="1">{"M5Print",#N/A,FALSE,"M5"}</definedName>
    <definedName name="wrn.M5._.Flash._.and._.Forecast." localSheetId="2" hidden="1">{"M5Print",#N/A,FALSE,"M5"}</definedName>
    <definedName name="wrn.M5._.Flash._.and._.Forecast." localSheetId="3" hidden="1">{"M5Print",#N/A,FALSE,"M5"}</definedName>
    <definedName name="wrn.M5._.Flash._.and._.Forecast." localSheetId="11" hidden="1">{"M5Print",#N/A,FALSE,"M5"}</definedName>
    <definedName name="wrn.M5._.Flash._.and._.Forecast." localSheetId="13" hidden="1">{"M5Print",#N/A,FALSE,"M5"}</definedName>
    <definedName name="wrn.M5._.Flash._.and._.Forecast." localSheetId="14" hidden="1">{"M5Print",#N/A,FALSE,"M5"}</definedName>
    <definedName name="wrn.M5._.Flash._.and._.Forecast." localSheetId="10" hidden="1">{"M5Print",#N/A,FALSE,"M5"}</definedName>
    <definedName name="wrn.M5._.Flash._.and._.Forecast." localSheetId="6" hidden="1">{"M5Print",#N/A,FALSE,"M5"}</definedName>
    <definedName name="wrn.M5._.Flash._.and._.Forecast." hidden="1">{"M5Print",#N/A,FALSE,"M5"}</definedName>
    <definedName name="wrn.M6._.Management._.Summary." localSheetId="4" hidden="1">{"M6Print",#N/A,FALSE,"M6";"M6_1Print",#N/A,FALSE,"M6_1";"M6_2Print",#N/A,FALSE,"M6_2"}</definedName>
    <definedName name="wrn.M6._.Management._.Summary." localSheetId="2" hidden="1">{"M6Print",#N/A,FALSE,"M6";"M6_1Print",#N/A,FALSE,"M6_1";"M6_2Print",#N/A,FALSE,"M6_2"}</definedName>
    <definedName name="wrn.M6._.Management._.Summary." localSheetId="3" hidden="1">{"M6Print",#N/A,FALSE,"M6";"M6_1Print",#N/A,FALSE,"M6_1";"M6_2Print",#N/A,FALSE,"M6_2"}</definedName>
    <definedName name="wrn.M6._.Management._.Summary." localSheetId="11" hidden="1">{"M6Print",#N/A,FALSE,"M6";"M6_1Print",#N/A,FALSE,"M6_1";"M6_2Print",#N/A,FALSE,"M6_2"}</definedName>
    <definedName name="wrn.M6._.Management._.Summary." localSheetId="13" hidden="1">{"M6Print",#N/A,FALSE,"M6";"M6_1Print",#N/A,FALSE,"M6_1";"M6_2Print",#N/A,FALSE,"M6_2"}</definedName>
    <definedName name="wrn.M6._.Management._.Summary." localSheetId="14" hidden="1">{"M6Print",#N/A,FALSE,"M6";"M6_1Print",#N/A,FALSE,"M6_1";"M6_2Print",#N/A,FALSE,"M6_2"}</definedName>
    <definedName name="wrn.M6._.Management._.Summary." localSheetId="10" hidden="1">{"M6Print",#N/A,FALSE,"M6";"M6_1Print",#N/A,FALSE,"M6_1";"M6_2Print",#N/A,FALSE,"M6_2"}</definedName>
    <definedName name="wrn.M6._.Management._.Summary." localSheetId="6" hidden="1">{"M6Print",#N/A,FALSE,"M6";"M6_1Print",#N/A,FALSE,"M6_1";"M6_2Print",#N/A,FALSE,"M6_2"}</definedName>
    <definedName name="wrn.M6._.Management._.Summary." hidden="1">{"M6Print",#N/A,FALSE,"M6";"M6_1Print",#N/A,FALSE,"M6_1";"M6_2Print",#N/A,FALSE,"M6_2"}</definedName>
    <definedName name="wrn.M7._.Financial._.Controllers._.report." localSheetId="4" hidden="1">{"M7_1Print",#N/A,TRUE,"M7_1";"M7_2Print",#N/A,TRUE,"M7_2"}</definedName>
    <definedName name="wrn.M7._.Financial._.Controllers._.report." localSheetId="2" hidden="1">{"M7_1Print",#N/A,TRUE,"M7_1";"M7_2Print",#N/A,TRUE,"M7_2"}</definedName>
    <definedName name="wrn.M7._.Financial._.Controllers._.report." localSheetId="3" hidden="1">{"M7_1Print",#N/A,TRUE,"M7_1";"M7_2Print",#N/A,TRUE,"M7_2"}</definedName>
    <definedName name="wrn.M7._.Financial._.Controllers._.report." localSheetId="11" hidden="1">{"M7_1Print",#N/A,TRUE,"M7_1";"M7_2Print",#N/A,TRUE,"M7_2"}</definedName>
    <definedName name="wrn.M7._.Financial._.Controllers._.report." localSheetId="13" hidden="1">{"M7_1Print",#N/A,TRUE,"M7_1";"M7_2Print",#N/A,TRUE,"M7_2"}</definedName>
    <definedName name="wrn.M7._.Financial._.Controllers._.report." localSheetId="14" hidden="1">{"M7_1Print",#N/A,TRUE,"M7_1";"M7_2Print",#N/A,TRUE,"M7_2"}</definedName>
    <definedName name="wrn.M7._.Financial._.Controllers._.report." localSheetId="10" hidden="1">{"M7_1Print",#N/A,TRUE,"M7_1";"M7_2Print",#N/A,TRUE,"M7_2"}</definedName>
    <definedName name="wrn.M7._.Financial._.Controllers._.report." localSheetId="6" hidden="1">{"M7_1Print",#N/A,TRUE,"M7_1";"M7_2Print",#N/A,TRUE,"M7_2"}</definedName>
    <definedName name="wrn.M7._.Financial._.Controllers._.report." hidden="1">{"M7_1Print",#N/A,TRUE,"M7_1";"M7_2Print",#N/A,TRUE,"M7_2"}</definedName>
    <definedName name="wrn.Maine." localSheetId="13" hidden="1">{"Assumptions",#N/A,TRUE,"Assumptions";"Income",#N/A,TRUE,"Income";"Balance",#N/A,TRUE,"Balance"}</definedName>
    <definedName name="wrn.Maine." localSheetId="14" hidden="1">{"Assumptions",#N/A,TRUE,"Assumptions";"Income",#N/A,TRUE,"Income";"Balance",#N/A,TRUE,"Balance"}</definedName>
    <definedName name="wrn.Maine."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aster_Income." localSheetId="14" hidden="1">{"Annual_Income",#N/A,FALSE,"Master Model";"Quarterly_Income",#N/A,FALSE,"Master Model"}</definedName>
    <definedName name="wrn.Master_Income." hidden="1">{"Annual_Income",#N/A,FALSE,"Master Model";"Quarterly_Income",#N/A,FALSE,"Master Model"}</definedName>
    <definedName name="wrn.merge." localSheetId="13" hidden="1">{#N/A,#N/A,FALSE,"IPO";#N/A,#N/A,FALSE,"DCF";#N/A,#N/A,FALSE,"LBO";#N/A,#N/A,FALSE,"MULT_VAL";#N/A,#N/A,FALSE,"Status Quo";#N/A,#N/A,FALSE,"Recap"}</definedName>
    <definedName name="wrn.merge." localSheetId="14" hidden="1">{#N/A,#N/A,FALSE,"IPO";#N/A,#N/A,FALSE,"DCF";#N/A,#N/A,FALSE,"LBO";#N/A,#N/A,FALSE,"MULT_VAL";#N/A,#N/A,FALSE,"Status Quo";#N/A,#N/A,FALSE,"Recap"}</definedName>
    <definedName name="wrn.merge."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_.END._.SPREADS." localSheetId="14"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VENUE._.REPORT." localSheetId="13" hidden="1">{#N/A,#N/A,FALSE,"REV RPT";#N/A,#N/A,FALSE,"AFF COMP";#N/A,#N/A,FALSE,"REP COMM";#N/A,#N/A,FALSE,"REVBYADV";#N/A,#N/A,FALSE,"DAYPART";#N/A,#N/A,FALSE,"FLASH"}</definedName>
    <definedName name="wrn.MONTHLY._.REVENUE._.REPORT." localSheetId="14" hidden="1">{#N/A,#N/A,FALSE,"REV RPT";#N/A,#N/A,FALSE,"AFF COMP";#N/A,#N/A,FALSE,"REP COMM";#N/A,#N/A,FALSE,"REVBYADV";#N/A,#N/A,FALSE,"DAYPART";#N/A,#N/A,FALSE,"FLASH"}</definedName>
    <definedName name="wrn.MONTHLY._.REVENUE._.REPORT." hidden="1">{#N/A,#N/A,FALSE,"REV RPT";#N/A,#N/A,FALSE,"AFF COMP";#N/A,#N/A,FALSE,"REP COMM";#N/A,#N/A,FALSE,"REVBYADV";#N/A,#N/A,FALSE,"DAYPART";#N/A,#N/A,FALSE,"FLASH"}</definedName>
    <definedName name="wrn.monthly._.review." localSheetId="13" hidden="1">{#N/A,#N/A,FALSE,"SUMMARY";#N/A,#N/A,FALSE,"MTD";#N/A,#N/A,FALSE,"YTD";#N/A,#N/A,FALSE,"Forecast"}</definedName>
    <definedName name="wrn.monthly._.review." localSheetId="14" hidden="1">{#N/A,#N/A,FALSE,"SUMMARY";#N/A,#N/A,FALSE,"MTD";#N/A,#N/A,FALSE,"YTD";#N/A,#N/A,FALSE,"Forecast"}</definedName>
    <definedName name="wrn.monthly._.review." hidden="1">{#N/A,#N/A,FALSE,"SUMMARY";#N/A,#N/A,FALSE,"MTD";#N/A,#N/A,FALSE,"YTD";#N/A,#N/A,FALSE,"Forecast"}</definedName>
    <definedName name="wrn.monthly._.to._.issue." localSheetId="13" hidden="1">{#N/A,#N/A,FALSE,"SUMMARY";#N/A,#N/A,FALSE,"MTD";#N/A,#N/A,FALSE,"YTD";#N/A,#N/A,FALSE,"Forecast";#N/A,#N/A,FALSE,"Debt Structure";#N/A,#N/A,FALSE,"RATINGS"}</definedName>
    <definedName name="wrn.monthly._.to._.issue." localSheetId="14" hidden="1">{#N/A,#N/A,FALSE,"SUMMARY";#N/A,#N/A,FALSE,"MTD";#N/A,#N/A,FALSE,"YTD";#N/A,#N/A,FALSE,"Forecast";#N/A,#N/A,FALSE,"Debt Structure";#N/A,#N/A,FALSE,"RATINGS"}</definedName>
    <definedName name="wrn.monthly._.to._.issue." hidden="1">{#N/A,#N/A,FALSE,"SUMMARY";#N/A,#N/A,FALSE,"MTD";#N/A,#N/A,FALSE,"YTD";#N/A,#N/A,FALSE,"Forecast";#N/A,#N/A,FALSE,"Debt Structure";#N/A,#N/A,FALSE,"RATINGS"}</definedName>
    <definedName name="wrn.newest." localSheetId="13" hidden="1">{#N/A,#N/A,TRUE,"TS";#N/A,#N/A,TRUE,"Combo";#N/A,#N/A,TRUE,"FAIR";#N/A,#N/A,TRUE,"RBC";#N/A,#N/A,TRUE,"xxxx"}</definedName>
    <definedName name="wrn.newest." localSheetId="14" hidden="1">{#N/A,#N/A,TRUE,"TS";#N/A,#N/A,TRUE,"Combo";#N/A,#N/A,TRUE,"FAIR";#N/A,#N/A,TRUE,"RBC";#N/A,#N/A,TRUE,"xxxx"}</definedName>
    <definedName name="wrn.newest." hidden="1">{#N/A,#N/A,TRUE,"TS";#N/A,#N/A,TRUE,"Combo";#N/A,#N/A,TRUE,"FAIR";#N/A,#N/A,TRUE,"RBC";#N/A,#N/A,TRUE,"xxxx"}</definedName>
    <definedName name="wrn.Office." localSheetId="11" hidden="1">{#N/A,#N/A,FALSE,"OffAdvance";#N/A,#N/A,FALSE,"OffExpRprt";#N/A,#N/A,FALSE,"Travelling";#N/A,#N/A,FALSE,"Entertmnt";#N/A,#N/A,FALSE,"Promotion"}</definedName>
    <definedName name="wrn.Office." localSheetId="13" hidden="1">{#N/A,#N/A,FALSE,"OffAdvance";#N/A,#N/A,FALSE,"OffExpRprt";#N/A,#N/A,FALSE,"Travelling";#N/A,#N/A,FALSE,"Entertmnt";#N/A,#N/A,FALSE,"Promotion"}</definedName>
    <definedName name="wrn.Office." localSheetId="14"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External." localSheetId="14" hidden="1">{"PE_View",#N/A,TRUE,"P&amp;L - External";#N/A,#N/A,TRUE,"Backlog";#N/A,#N/A,TRUE,"Revenue";#N/A,#N/A,TRUE,"Std Margin";#N/A,#N/A,TRUE,"Waterfall - External"}</definedName>
    <definedName name="wrn.PE_External."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_Internal." localSheetId="14" hidden="1">{"PE_View",#N/A,TRUE,"P&amp;L";#N/A,#N/A,TRUE,"Backlog";#N/A,#N/A,TRUE,"Revenue";#N/A,#N/A,TRUE,"Std Margin";#N/A,#N/A,TRUE,"Waterfall"}</definedName>
    <definedName name="wrn.PE_Internal."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E2_External." localSheetId="14" hidden="1">{"PE_View",#N/A,TRUE,"P&amp;L - External";#N/A,#N/A,TRUE,"Backlog";#N/A,#N/A,TRUE,"Revenue";#N/A,#N/A,TRUE,"Std Margin";#N/A,#N/A,TRUE,"Waterfall - External"}</definedName>
    <definedName name="wrn.PE2_External."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standalone." localSheetId="14" hidden="1">{"standalone1",#N/A,FALSE,"DCFBase";"standalone2",#N/A,FALSE,"DCFBase"}</definedName>
    <definedName name="wrn.print._.standalone." hidden="1">{"standalone1",#N/A,FALSE,"DCFBase";"standalone2",#N/A,FALSE,"DCFBase"}</definedName>
    <definedName name="wrn.Print_CSC." localSheetId="13" hidden="1">{"CSC_1",#N/A,FALSE,"CSC Outputs";"CSC_2",#N/A,FALSE,"CSC Outputs"}</definedName>
    <definedName name="wrn.Print_CSC." localSheetId="14" hidden="1">{"CSC_1",#N/A,FALSE,"CSC Outputs";"CSC_2",#N/A,FALSE,"CSC Outputs"}</definedName>
    <definedName name="wrn.Print_CSC." hidden="1">{"CSC_1",#N/A,FALSE,"CSC Outputs";"CSC_2",#N/A,FALSE,"CSC Outputs"}</definedName>
    <definedName name="wrn.print_csc.2" localSheetId="13" hidden="1">{"CSC_1",#N/A,FALSE,"CSC Outputs";"CSC_2",#N/A,FALSE,"CSC Outputs"}</definedName>
    <definedName name="wrn.print_csc.2" localSheetId="14" hidden="1">{"CSC_1",#N/A,FALSE,"CSC Outputs";"CSC_2",#N/A,FALSE,"CSC Outputs"}</definedName>
    <definedName name="wrn.print_csc.2" hidden="1">{"CSC_1",#N/A,FALSE,"CSC Outputs";"CSC_2",#N/A,FALSE,"CSC Outputs"}</definedName>
    <definedName name="wrn.Print_CSC2" localSheetId="13" hidden="1">{"CSC_1",#N/A,FALSE,"CSC Outputs";"CSC_2",#N/A,FALSE,"CSC Outputs"}</definedName>
    <definedName name="wrn.Print_CSC2" localSheetId="14" hidden="1">{"CSC_1",#N/A,FALSE,"CSC Outputs";"CSC_2",#N/A,FALSE,"CSC Outputs"}</definedName>
    <definedName name="wrn.Print_CSC2" hidden="1">{"CSC_1",#N/A,FALSE,"CSC Outputs";"CSC_2",#N/A,FALSE,"CSC Outputs"}</definedName>
    <definedName name="wrn.printall." localSheetId="13" hidden="1">{"projections1",#N/A,FALSE,"projections";"dcf2",#N/A,FALSE,"dcf";"dcf no profit sharing",#N/A,FALSE,"dcf no profit sharing";"avp1",#N/A,FALSE,"avp"}</definedName>
    <definedName name="wrn.printall." localSheetId="14"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Pump." localSheetId="14"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review." localSheetId="14" hidden="1">{#N/A,#N/A,FALSE,"SUMMARY";#N/A,#N/A,FALSE,"MTD";#N/A,#N/A,FALSE,"QTD";#N/A,#N/A,FALSE,"YTD"}</definedName>
    <definedName name="wrn.qtr._.review."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qtr._.to._.issue." localSheetId="14" hidden="1">{#N/A,#N/A,FALSE,"SUMMARY";#N/A,#N/A,FALSE,"MTD";#N/A,#N/A,FALSE,"QTD";#N/A,#N/A,FALSE,"YTD";#N/A,#N/A,FALSE,"Combined";#N/A,#N/A,FALSE,"Forecast";#N/A,#N/A,FALSE,"Debt Structure";#N/A,#N/A,FALSE,"RATINGS";#N/A,#N/A,FALSE,"HEADCOUNT"}</definedName>
    <definedName name="wrn.qtr._.to._.issue." hidden="1">{#N/A,#N/A,FALSE,"SUMMARY";#N/A,#N/A,FALSE,"MTD";#N/A,#N/A,FALSE,"QTD";#N/A,#N/A,FALSE,"YTD";#N/A,#N/A,FALSE,"Combined";#N/A,#N/A,FALSE,"Forecast";#N/A,#N/A,FALSE,"Debt Structure";#N/A,#N/A,FALSE,"RATINGS";#N/A,#N/A,FALSE,"HEADCOUNT"}</definedName>
    <definedName name="wrn.Radio." localSheetId="13" hidden="1">{#N/A,#N/A,FALSE,"Virgin Flightdeck"}</definedName>
    <definedName name="wrn.Radio." localSheetId="14" hidden="1">{#N/A,#N/A,FALSE,"Virgin Flightdeck"}</definedName>
    <definedName name="wrn.Radio." hidden="1">{#N/A,#N/A,FALSE,"Virgin Flightdeck"}</definedName>
    <definedName name="wrn.RELEVANTSHEETS." localSheetId="13" hidden="1">{#N/A,#N/A,FALSE,"AD_Purch";#N/A,#N/A,FALSE,"Projections";#N/A,#N/A,FALSE,"DCF";#N/A,#N/A,FALSE,"Mkt Val"}</definedName>
    <definedName name="wrn.RELEVANTSHEETS." localSheetId="14" hidden="1">{#N/A,#N/A,FALSE,"AD_Purch";#N/A,#N/A,FALSE,"Projections";#N/A,#N/A,FALSE,"DCF";#N/A,#N/A,FALSE,"Mkt Val"}</definedName>
    <definedName name="wrn.RELEVANTSHEETS." hidden="1">{#N/A,#N/A,FALSE,"AD_Purch";#N/A,#N/A,FALSE,"Projections";#N/A,#N/A,FALSE,"DCF";#N/A,#N/A,FALSE,"Mkt Val"}</definedName>
    <definedName name="wrn.rep_page." localSheetId="13" hidden="1">{"Annual_Income",#N/A,FALSE,"Report Page";"Balance_Cash_Flow",#N/A,FALSE,"Report Page";"Quarterly_Income",#N/A,FALSE,"Report Page"}</definedName>
    <definedName name="wrn.rep_page." localSheetId="14"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 localSheetId="14"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Report_Page." localSheetId="14"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Sales." localSheetId="11" hidden="1">{#N/A,#N/A,FALSE,"Marketing";#N/A,#N/A,FALSE,"Selling";#N/A,#N/A,FALSE,"Promotional";#N/A,#N/A,FALSE,"Advertising"}</definedName>
    <definedName name="wrn.Sales." localSheetId="13" hidden="1">{#N/A,#N/A,FALSE,"Marketing";#N/A,#N/A,FALSE,"Selling";#N/A,#N/A,FALSE,"Promotional";#N/A,#N/A,FALSE,"Advertising"}</definedName>
    <definedName name="wrn.Sales." localSheetId="14" hidden="1">{#N/A,#N/A,FALSE,"Marketing";#N/A,#N/A,FALSE,"Selling";#N/A,#N/A,FALSE,"Promotional";#N/A,#N/A,FALSE,"Advertising"}</definedName>
    <definedName name="wrn.Sales." hidden="1">{#N/A,#N/A,FALSE,"Marketing";#N/A,#N/A,FALSE,"Selling";#N/A,#N/A,FALSE,"Promotional";#N/A,#N/A,FALSE,"Advertising"}</definedName>
    <definedName name="wrn.Schedule._.A." localSheetId="13" hidden="1">{#N/A,#N/A,FALSE,"ALLOFFSUM-A1"}</definedName>
    <definedName name="wrn.Schedule._.A." localSheetId="14" hidden="1">{#N/A,#N/A,FALSE,"ALLOFFSUM-A1"}</definedName>
    <definedName name="wrn.Schedule._.A." hidden="1">{#N/A,#N/A,FALSE,"ALLOFFSUM-A1"}</definedName>
    <definedName name="wrn.SKSCS1." localSheetId="13" hidden="1">{#N/A,#N/A,FALSE,"Antony Financials";#N/A,#N/A,FALSE,"Cowboy Financials";#N/A,#N/A,FALSE,"Combined";#N/A,#N/A,FALSE,"Valuematrix";#N/A,#N/A,FALSE,"DCFAntony";#N/A,#N/A,FALSE,"DCFCowboy";#N/A,#N/A,FALSE,"DCFCombined"}</definedName>
    <definedName name="wrn.SKSCS1." localSheetId="14"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mithtj." localSheetId="14" hidden="1">{#N/A,#N/A,FALSE,"LIN CALVIN";#N/A,#N/A,FALSE,"KOO JOYCE";#N/A,#N/A,FALSE,"MAK PAUL";#N/A,#N/A,FALSE,"LAM BING";#N/A,#N/A,FALSE,"WU JOHN";#N/A,#N/A,FALSE,"DR SEET LIP CHAI";#N/A,#N/A,FALSE,"ZUDNECK ZENON";#N/A,#N/A,FALSE,"MENG JANE";#N/A,#N/A,FALSE,"T C CHENG";#N/A,#N/A,FALSE,"MARCHALL MA"}</definedName>
    <definedName name="wrn.smithtj."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tandard." localSheetId="14" hidden="1">{"Financials",#N/A,FALSE,"Financials";"AVP",#N/A,FALSE,"AVP";"DCF",#N/A,FALSE,"DCF";"CSC",#N/A,FALSE,"CSC";"Deal_Comp",#N/A,FALSE,"DealComp"}</definedName>
    <definedName name="wrn.Standard."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Month." localSheetId="14" hidden="1">{#N/A,#N/A,TRUE,"Cover Page";#N/A,#N/A,TRUE,"Summary Stats Month";#N/A,#N/A,TRUE,"Balance Sheet Month";#N/A,#N/A,TRUE,"Cash Flow Month";#N/A,#N/A,TRUE,"Income Statement Month";#N/A,#N/A,TRUE,"CAPEX Month";#N/A,#N/A,TRUE,"Headcount Summary Month";#N/A,#N/A,TRUE,"Assumptions"}</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_.Report._.by._.Year." localSheetId="14" hidden="1">{#N/A,#N/A,TRUE,"Cover Page";#N/A,#N/A,TRUE,"Summary Stats Annual";#N/A,#N/A,TRUE,"Balance Sheet Annual";#N/A,#N/A,TRUE,"Cash Flow Annual";#N/A,#N/A,TRUE,"Income Statement Annual";#N/A,#N/A,TRUE,"CAPEX Annual";#N/A,#N/A,TRUE,"Assumptions"}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mmaryPgs." localSheetId="14"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icro." localSheetId="11" hidden="1">{#N/A,#N/A,FALSE,"FREEMAN";#N/A,#N/A,FALSE,"STEPHEN";#N/A,#N/A,FALSE,"VICTOR"}</definedName>
    <definedName name="wrn.sunmicro." localSheetId="13" hidden="1">{#N/A,#N/A,FALSE,"FREEMAN";#N/A,#N/A,FALSE,"STEPHEN";#N/A,#N/A,FALSE,"VICTOR"}</definedName>
    <definedName name="wrn.sunmicro." localSheetId="14" hidden="1">{#N/A,#N/A,FALSE,"FREEMAN";#N/A,#N/A,FALSE,"STEPHEN";#N/A,#N/A,FALSE,"VICTOR"}</definedName>
    <definedName name="wrn.sunmicro."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2." localSheetId="14"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lem." localSheetId="14"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13" hidden="1">{"test2",#N/A,TRUE,"Prices"}</definedName>
    <definedName name="wrn.test." localSheetId="14" hidden="1">{"test2",#N/A,TRUE,"Prices"}</definedName>
    <definedName name="wrn.test." hidden="1">{"test2",#N/A,TRUE,"Prices"}</definedName>
    <definedName name="wrn.test1." hidden="1">{#N/A,#N/A,FALSE,"Earn'gs &amp; Val'n";#N/A,#N/A,FALSE,"Interim"}</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 localSheetId="1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1" hidden="1">{"toptrial",#N/A,TRUE,"toptrial";"adjustment",#N/A,TRUE,"toptrial";"voucher",#N/A,TRUE,"toptrial"}</definedName>
    <definedName name="wrn.tope" localSheetId="13" hidden="1">{"toptrial",#N/A,TRUE,"toptrial";"adjustment",#N/A,TRUE,"toptrial";"voucher",#N/A,TRUE,"toptrial"}</definedName>
    <definedName name="wrn.tope" localSheetId="14" hidden="1">{"toptrial",#N/A,TRUE,"toptrial";"adjustment",#N/A,TRUE,"toptrial";"voucher",#N/A,TRUE,"toptrial"}</definedName>
    <definedName name="wrn.tope" hidden="1">{"toptrial",#N/A,TRUE,"toptrial";"adjustment",#N/A,TRUE,"toptrial";"voucher",#N/A,TRUE,"toptrial"}</definedName>
    <definedName name="wrn.toptrial." localSheetId="11" hidden="1">{"toptrial",#N/A,TRUE,"toptrial";"adjustment",#N/A,TRUE,"toptrial";"voucher",#N/A,TRUE,"toptrial"}</definedName>
    <definedName name="wrn.toptrial." localSheetId="13" hidden="1">{"toptrial",#N/A,TRUE,"toptrial";"adjustment",#N/A,TRUE,"toptrial";"voucher",#N/A,TRUE,"toptrial"}</definedName>
    <definedName name="wrn.toptrial." localSheetId="14" hidden="1">{"toptrial",#N/A,TRUE,"toptrial";"adjustment",#N/A,TRUE,"toptrial";"voucher",#N/A,TRUE,"toptrial"}</definedName>
    <definedName name="wrn.toptrial."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otal." localSheetId="14"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ransPrcd_123." localSheetId="14" hidden="1">{#N/A,#N/A,TRUE,"TransPrcd 1";#N/A,#N/A,TRUE,"TransPrcd 2";#N/A,#N/A,TRUE,"TransPrcd 3"}</definedName>
    <definedName name="wrn.TransPrcd_123." hidden="1">{#N/A,#N/A,TRUE,"TransPrcd 1";#N/A,#N/A,TRUE,"TransPrcd 2";#N/A,#N/A,TRUE,"TransPrcd 3"}</definedName>
    <definedName name="wrn.Tweety." localSheetId="13" hidden="1">{#N/A,#N/A,FALSE,"A&amp;E";#N/A,#N/A,FALSE,"HighTop";#N/A,#N/A,FALSE,"JG";#N/A,#N/A,FALSE,"RI";#N/A,#N/A,FALSE,"woHT";#N/A,#N/A,FALSE,"woHT&amp;JG"}</definedName>
    <definedName name="wrn.Tweety." localSheetId="14" hidden="1">{#N/A,#N/A,FALSE,"A&amp;E";#N/A,#N/A,FALSE,"HighTop";#N/A,#N/A,FALSE,"JG";#N/A,#N/A,FALSE,"RI";#N/A,#N/A,FALSE,"woHT";#N/A,#N/A,FALSE,"woHT&amp;JG"}</definedName>
    <definedName name="wrn.Tweety."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localSheetId="14"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 localSheetId="14" hidden="1">{#N/A,#N/A,FALSE,"Pooling";#N/A,#N/A,FALSE,"income";#N/A,#N/A,FALSE,"valuation"}</definedName>
    <definedName name="wrn.VALUATION."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4"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1" hidden="1">{#N/A,#N/A,FALSE,"970301";#N/A,#N/A,FALSE,"970302";#N/A,#N/A,FALSE,"970303";#N/A,#N/A,FALSE,"970304";#N/A,#N/A,FALSE,"COM1";#N/A,#N/A,FALSE,"COM2"}</definedName>
    <definedName name="wrn.voucher9703." localSheetId="13" hidden="1">{#N/A,#N/A,FALSE,"970301";#N/A,#N/A,FALSE,"970302";#N/A,#N/A,FALSE,"970303";#N/A,#N/A,FALSE,"970304";#N/A,#N/A,FALSE,"COM1";#N/A,#N/A,FALSE,"COM2"}</definedName>
    <definedName name="wrn.voucher9703." localSheetId="14" hidden="1">{#N/A,#N/A,FALSE,"970301";#N/A,#N/A,FALSE,"970302";#N/A,#N/A,FALSE,"970303";#N/A,#N/A,FALSE,"970304";#N/A,#N/A,FALSE,"COM1";#N/A,#N/A,FALSE,"COM2"}</definedName>
    <definedName name="wrn.voucher970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_.document." localSheetId="14"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wicor." localSheetId="14" hidden="1">{#N/A,#N/A,FALSE,"FACTSHEETS";#N/A,#N/A,FALSE,"pump";#N/A,#N/A,FALSE,"filter"}</definedName>
    <definedName name="wrn.wicor." hidden="1">{#N/A,#N/A,FALSE,"FACTSHEETS";#N/A,#N/A,FALSE,"pump";#N/A,#N/A,FALSE,"filter"}</definedName>
    <definedName name="wrn.ytd." localSheetId="11" hidden="1">{#N/A,#N/A,FALSE,"YTD"}</definedName>
    <definedName name="wrn.ytd." localSheetId="13" hidden="1">{#N/A,#N/A,FALSE,"YTD"}</definedName>
    <definedName name="wrn.ytd." localSheetId="14" hidden="1">{#N/A,#N/A,FALSE,"YTD"}</definedName>
    <definedName name="wrn.ytd." localSheetId="10" hidden="1">{#N/A,#N/A,FALSE,"YTD"}</definedName>
    <definedName name="wrn.ytd." localSheetId="6" hidden="1">{#N/A,#N/A,FALSE,"YTD"}</definedName>
    <definedName name="wrn.ytd." hidden="1">{#N/A,#N/A,FALSE,"YTD"}</definedName>
    <definedName name="wrn.채권채무조회서." localSheetId="13" hidden="1">{#N/A,#N/A,FALSE,"채권채무";#N/A,#N/A,FALSE,"control sheet"}</definedName>
    <definedName name="wrn.채권채무조회서." localSheetId="14" hidden="1">{#N/A,#N/A,FALSE,"채권채무";#N/A,#N/A,FALSE,"control sheet"}</definedName>
    <definedName name="wrn.채권채무조회서." hidden="1">{#N/A,#N/A,FALSE,"채권채무";#N/A,#N/A,FALSE,"control sheet"}</definedName>
    <definedName name="wrn100.gb" localSheetId="11" hidden="1">{#N/A,#N/A,FALSE,"资产负债表";#N/A,#N/A,FALSE,"资产负债表"}</definedName>
    <definedName name="wrn100.gb" localSheetId="13" hidden="1">{#N/A,#N/A,FALSE,"资产负债表";#N/A,#N/A,FALSE,"资产负债表"}</definedName>
    <definedName name="wrn100.gb" localSheetId="14" hidden="1">{#N/A,#N/A,FALSE,"资产负债表";#N/A,#N/A,FALSE,"资产负债表"}</definedName>
    <definedName name="wrn100.gb" hidden="1">{#N/A,#N/A,FALSE,"资产负债表";#N/A,#N/A,FALSE,"资产负债表"}</definedName>
    <definedName name="wrnn" localSheetId="13" hidden="1">{#N/A,#N/A,FALSE,"PERSONAL";#N/A,#N/A,FALSE,"explotación";#N/A,#N/A,FALSE,"generales"}</definedName>
    <definedName name="wrnn" localSheetId="14" hidden="1">{#N/A,#N/A,FALSE,"PERSONAL";#N/A,#N/A,FALSE,"explotación";#N/A,#N/A,FALSE,"generales"}</definedName>
    <definedName name="wrnn" hidden="1">{#N/A,#N/A,FALSE,"PERSONAL";#N/A,#N/A,FALSE,"explotación";#N/A,#N/A,FALSE,"generales"}</definedName>
    <definedName name="wrnn.all." localSheetId="4" hidden="1">{#N/A,#N/A,FALSE,"SUM";#N/A,#N/A,FALSE,"SK_TOT";#N/A,#N/A,FALSE,"YM";#N/A,#N/A,FALSE,"TSMC";#N/A,#N/A,FALSE,"ICW";#N/A,#N/A,FALSE,"Sheet1"}</definedName>
    <definedName name="wrnn.all." localSheetId="2" hidden="1">{#N/A,#N/A,FALSE,"SUM";#N/A,#N/A,FALSE,"SK_TOT";#N/A,#N/A,FALSE,"YM";#N/A,#N/A,FALSE,"TSMC";#N/A,#N/A,FALSE,"ICW";#N/A,#N/A,FALSE,"Sheet1"}</definedName>
    <definedName name="wrnn.all." localSheetId="3" hidden="1">{#N/A,#N/A,FALSE,"SUM";#N/A,#N/A,FALSE,"SK_TOT";#N/A,#N/A,FALSE,"YM";#N/A,#N/A,FALSE,"TSMC";#N/A,#N/A,FALSE,"ICW";#N/A,#N/A,FALSE,"Sheet1"}</definedName>
    <definedName name="wrnn.all." localSheetId="11" hidden="1">{#N/A,#N/A,FALSE,"SUM";#N/A,#N/A,FALSE,"SK_TOT";#N/A,#N/A,FALSE,"YM";#N/A,#N/A,FALSE,"TSMC";#N/A,#N/A,FALSE,"ICW";#N/A,#N/A,FALSE,"Sheet1"}</definedName>
    <definedName name="wrnn.all." localSheetId="13" hidden="1">{#N/A,#N/A,FALSE,"SUM";#N/A,#N/A,FALSE,"SK_TOT";#N/A,#N/A,FALSE,"YM";#N/A,#N/A,FALSE,"TSMC";#N/A,#N/A,FALSE,"ICW";#N/A,#N/A,FALSE,"Sheet1"}</definedName>
    <definedName name="wrnn.all." localSheetId="14" hidden="1">{#N/A,#N/A,FALSE,"SUM";#N/A,#N/A,FALSE,"SK_TOT";#N/A,#N/A,FALSE,"YM";#N/A,#N/A,FALSE,"TSMC";#N/A,#N/A,FALSE,"ICW";#N/A,#N/A,FALSE,"Sheet1"}</definedName>
    <definedName name="wrnn.all." localSheetId="10" hidden="1">{#N/A,#N/A,FALSE,"SUM";#N/A,#N/A,FALSE,"SK_TOT";#N/A,#N/A,FALSE,"YM";#N/A,#N/A,FALSE,"TSMC";#N/A,#N/A,FALSE,"ICW";#N/A,#N/A,FALSE,"Sheet1"}</definedName>
    <definedName name="wrnn.all." localSheetId="6" hidden="1">{#N/A,#N/A,FALSE,"SUM";#N/A,#N/A,FALSE,"SK_TOT";#N/A,#N/A,FALSE,"YM";#N/A,#N/A,FALSE,"TSMC";#N/A,#N/A,FALSE,"ICW";#N/A,#N/A,FALSE,"Sheet1"}</definedName>
    <definedName name="wrnn.all." hidden="1">{#N/A,#N/A,FALSE,"SUM";#N/A,#N/A,FALSE,"SK_TOT";#N/A,#N/A,FALSE,"YM";#N/A,#N/A,FALSE,"TSMC";#N/A,#N/A,FALSE,"ICW";#N/A,#N/A,FALSE,"Sheet1"}</definedName>
    <definedName name="wro.fy00_Q1Q2." localSheetId="13" hidden="1">{#N/A,#N/A,FALSE,"Sheet1"}</definedName>
    <definedName name="wro.fy00_Q1Q2." localSheetId="14" hidden="1">{#N/A,#N/A,FALSE,"Sheet1"}</definedName>
    <definedName name="wro.fy00_Q1Q2." hidden="1">{#N/A,#N/A,FALSE,"Sheet1"}</definedName>
    <definedName name="wtr" localSheetId="11" hidden="1">{#N/A,#N/A,FALSE,"资产负债表";#N/A,#N/A,FALSE,"资产负债表"}</definedName>
    <definedName name="wtr" localSheetId="13" hidden="1">{#N/A,#N/A,FALSE,"资产负债表";#N/A,#N/A,FALSE,"资产负债表"}</definedName>
    <definedName name="wtr" localSheetId="14" hidden="1">{#N/A,#N/A,FALSE,"资产负债表";#N/A,#N/A,FALSE,"资产负债表"}</definedName>
    <definedName name="wtr"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Curr_View." localSheetId="14"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vu.P01_View." localSheetId="14"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localSheetId="4" hidden="1">#REF!</definedName>
    <definedName name="XREF_COLUMN_10" localSheetId="2" hidden="1">'K.00 Lead Sheet'!#REF!</definedName>
    <definedName name="XREF_COLUMN_10" localSheetId="3" hidden="1">#REF!</definedName>
    <definedName name="XREF_COLUMN_10" localSheetId="13" hidden="1">#REF!</definedName>
    <definedName name="XREF_COLUMN_10" hidden="1">#REF!</definedName>
    <definedName name="XREF_COLUMN_11" localSheetId="4" hidden="1">#REF!</definedName>
    <definedName name="XREF_COLUMN_11" localSheetId="2" hidden="1">'K.00 Lead Sheet'!#REF!</definedName>
    <definedName name="XREF_COLUMN_11" localSheetId="3" hidden="1">#REF!</definedName>
    <definedName name="XREF_COLUMN_11" localSheetId="13" hidden="1">#REF!</definedName>
    <definedName name="XREF_COLUMN_11" hidden="1">#REF!</definedName>
    <definedName name="XREF_COLUMN_12" hidden="1">#REF!</definedName>
    <definedName name="XREF_COLUMN_19" localSheetId="4" hidden="1">#REF!</definedName>
    <definedName name="XREF_COLUMN_19" localSheetId="2" hidden="1">'K.00 Lead Sheet'!#REF!</definedName>
    <definedName name="XREF_COLUMN_19" localSheetId="3" hidden="1">#REF!</definedName>
    <definedName name="XREF_COLUMN_19" localSheetId="13" hidden="1">#REF!</definedName>
    <definedName name="XREF_COLUMN_19" hidden="1">#REF!</definedName>
    <definedName name="XREF_COLUMN_2" localSheetId="4" hidden="1">#REF!</definedName>
    <definedName name="XREF_COLUMN_2" localSheetId="2" hidden="1">'K.00 Lead Sheet'!#REF!</definedName>
    <definedName name="XREF_COLUMN_2" localSheetId="3" hidden="1">#REF!</definedName>
    <definedName name="XREF_COLUMN_2" localSheetId="13" hidden="1">#REF!</definedName>
    <definedName name="XREF_COLUMN_2" hidden="1">#REF!</definedName>
    <definedName name="XREF_COLUMN_20" localSheetId="4" hidden="1">#REF!</definedName>
    <definedName name="XREF_COLUMN_20" localSheetId="2" hidden="1">'K.00 Lead Sheet'!#REF!</definedName>
    <definedName name="XREF_COLUMN_20" localSheetId="3" hidden="1">#REF!</definedName>
    <definedName name="XREF_COLUMN_20" localSheetId="13" hidden="1">#REF!</definedName>
    <definedName name="XREF_COLUMN_20" hidden="1">#REF!</definedName>
    <definedName name="XREF_COLUMN_21" hidden="1">#REF!</definedName>
    <definedName name="XREF_COLUMN_3" localSheetId="4" hidden="1">#REF!</definedName>
    <definedName name="XREF_COLUMN_3" localSheetId="2" hidden="1">'K.00 Lead Sheet'!#REF!</definedName>
    <definedName name="XREF_COLUMN_3" localSheetId="3" hidden="1">#REF!</definedName>
    <definedName name="XREF_COLUMN_3" localSheetId="13" hidden="1">#REF!</definedName>
    <definedName name="XREF_COLUMN_3" hidden="1">#REF!</definedName>
    <definedName name="XREF_COLUMN_4" localSheetId="4" hidden="1">#REF!</definedName>
    <definedName name="XREF_COLUMN_4" localSheetId="2" hidden="1">'K.00 Lead Sheet'!#REF!</definedName>
    <definedName name="XREF_COLUMN_4" localSheetId="3" hidden="1">#REF!</definedName>
    <definedName name="XREF_COLUMN_4" localSheetId="13" hidden="1">#REF!</definedName>
    <definedName name="XREF_COLUMN_4" hidden="1">#REF!</definedName>
    <definedName name="XREF_COLUMN_5" localSheetId="4" hidden="1">#REF!</definedName>
    <definedName name="XREF_COLUMN_5" localSheetId="2" hidden="1">'K.00 Lead Sheet'!#REF!</definedName>
    <definedName name="XREF_COLUMN_5" localSheetId="3" hidden="1">#REF!</definedName>
    <definedName name="XREF_COLUMN_5" localSheetId="13" hidden="1">#REF!</definedName>
    <definedName name="XREF_COLUMN_5" hidden="1">#REF!</definedName>
    <definedName name="XREF_COLUMN_6" localSheetId="4" hidden="1">#REF!</definedName>
    <definedName name="XREF_COLUMN_6" localSheetId="2" hidden="1">'K.00 Lead Sheet'!#REF!</definedName>
    <definedName name="XREF_COLUMN_6" localSheetId="3" hidden="1">#REF!</definedName>
    <definedName name="XREF_COLUMN_6" localSheetId="13" hidden="1">#REF!</definedName>
    <definedName name="XREF_COLUMN_6" hidden="1">#REF!</definedName>
    <definedName name="XREF_COLUMN_7" hidden="1">#REF!</definedName>
    <definedName name="XRefActiveRow" localSheetId="4" hidden="1">#REF!</definedName>
    <definedName name="XRefActiveRow" localSheetId="2" hidden="1">'K.00 Lead Sheet'!#REF!</definedName>
    <definedName name="XRefActiveRow" localSheetId="3" hidden="1">#REF!</definedName>
    <definedName name="XRefActiveRow" localSheetId="13" hidden="1">#REF!</definedName>
    <definedName name="XRefActiveRow" hidden="1">#REF!</definedName>
    <definedName name="XRefColumnsCount" hidden="1">2</definedName>
    <definedName name="XRefCopy1" localSheetId="4" hidden="1">#REF!</definedName>
    <definedName name="XRefCopy1" localSheetId="2" hidden="1">'K.00 Lead Sheet'!#REF!</definedName>
    <definedName name="XRefCopy1" localSheetId="3" hidden="1">#REF!</definedName>
    <definedName name="XRefCopy1" localSheetId="13" hidden="1">#REF!</definedName>
    <definedName name="XRefCopy1" hidden="1">#REF!</definedName>
    <definedName name="XRefCopy10" hidden="1">#REF!</definedName>
    <definedName name="XRefCopy10Row" hidden="1">#REF!</definedName>
    <definedName name="XRefCopy11" localSheetId="4" hidden="1">#REF!</definedName>
    <definedName name="XRefCopy11" localSheetId="2" hidden="1">'K.00 Lead Sheet'!#REF!</definedName>
    <definedName name="XRefCopy11" localSheetId="3" hidden="1">#REF!</definedName>
    <definedName name="XRefCopy11" localSheetId="13" hidden="1">#REF!</definedName>
    <definedName name="XRefCopy11" hidden="1">#REF!</definedName>
    <definedName name="XRefCopy11Row" localSheetId="4" hidden="1">#REF!</definedName>
    <definedName name="XRefCopy11Row" localSheetId="2" hidden="1">'K.00 Lead Sheet'!#REF!</definedName>
    <definedName name="XRefCopy11Row" localSheetId="3" hidden="1">#REF!</definedName>
    <definedName name="XRefCopy11Row" localSheetId="13" hidden="1">#REF!</definedName>
    <definedName name="XRefCopy11Row" hidden="1">#REF!</definedName>
    <definedName name="XRefCopy12" hidden="1">#REF!</definedName>
    <definedName name="XRefCopy13" hidden="1">#REF!</definedName>
    <definedName name="XRefCopy13Row" localSheetId="4" hidden="1">#REF!</definedName>
    <definedName name="XRefCopy13Row" localSheetId="2" hidden="1">'K.00 Lead Sheet'!#REF!</definedName>
    <definedName name="XRefCopy13Row" localSheetId="3" hidden="1">#REF!</definedName>
    <definedName name="XRefCopy13Row" localSheetId="13" hidden="1">#REF!</definedName>
    <definedName name="XRefCopy13Row" hidden="1">#REF!</definedName>
    <definedName name="XRefCopy14" localSheetId="4" hidden="1">#REF!</definedName>
    <definedName name="XRefCopy14" localSheetId="2" hidden="1">'K.00 Lead Sheet'!#REF!</definedName>
    <definedName name="XRefCopy14" localSheetId="3" hidden="1">#REF!</definedName>
    <definedName name="XRefCopy14" localSheetId="13" hidden="1">#REF!</definedName>
    <definedName name="XRefCopy14" hidden="1">#REF!</definedName>
    <definedName name="XRefCopy15" hidden="1">#REF!</definedName>
    <definedName name="XRefCopy16" hidden="1">#REF!</definedName>
    <definedName name="XRefCopy16Row" localSheetId="4" hidden="1">#REF!</definedName>
    <definedName name="XRefCopy16Row" localSheetId="2" hidden="1">'K.00 Lead Sheet'!#REF!</definedName>
    <definedName name="XRefCopy16Row" localSheetId="3" hidden="1">#REF!</definedName>
    <definedName name="XRefCopy16Row" localSheetId="13" hidden="1">#REF!</definedName>
    <definedName name="XRefCopy16Row" hidden="1">#REF!</definedName>
    <definedName name="XRefCopy17" hidden="1">#REF!</definedName>
    <definedName name="XRefCopy1Row" localSheetId="4" hidden="1">#REF!</definedName>
    <definedName name="XRefCopy1Row" localSheetId="2" hidden="1">'K.00 Lead Sheet'!#REF!</definedName>
    <definedName name="XRefCopy1Row" localSheetId="3" hidden="1">#REF!</definedName>
    <definedName name="XRefCopy1Row" localSheetId="13"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localSheetId="4" hidden="1">#REF!</definedName>
    <definedName name="XRefPaste2" localSheetId="2" hidden="1">'K.00 Lead Sheet'!#REF!</definedName>
    <definedName name="XRefPaste2" localSheetId="3" hidden="1">#REF!</definedName>
    <definedName name="XRefPaste2" localSheetId="13" hidden="1">#REF!</definedName>
    <definedName name="XRefPaste2" hidden="1">#REF!</definedName>
    <definedName name="XRefPaste24" localSheetId="4" hidden="1">#REF!</definedName>
    <definedName name="XRefPaste24" localSheetId="2" hidden="1">'K.00 Lead Sheet'!#REF!</definedName>
    <definedName name="XRefPaste24" localSheetId="3" hidden="1">#REF!</definedName>
    <definedName name="XRefPaste24" localSheetId="13"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4" hidden="1">#REF!</definedName>
    <definedName name="XRefPaste2Row" localSheetId="2" hidden="1">'K.00 Lead Sheet'!#REF!</definedName>
    <definedName name="XRefPaste2Row" localSheetId="3" hidden="1">#REF!</definedName>
    <definedName name="XRefPaste2Row" localSheetId="13" hidden="1">#REF!</definedName>
    <definedName name="XRefPaste2Row" hidden="1">#REF!</definedName>
    <definedName name="XRefPaste3" localSheetId="4" hidden="1">#REF!</definedName>
    <definedName name="XRefPaste3" localSheetId="2" hidden="1">'K.00 Lead Sheet'!#REF!</definedName>
    <definedName name="XRefPaste3" localSheetId="3" hidden="1">#REF!</definedName>
    <definedName name="XRefPaste3" localSheetId="13"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4" hidden="1">#REF!</definedName>
    <definedName name="XRefPaste6Row" localSheetId="2" hidden="1">'K.00 Lead Sheet'!#REF!</definedName>
    <definedName name="XRefPaste6Row" localSheetId="3" hidden="1">#REF!</definedName>
    <definedName name="XRefPaste6Row" localSheetId="13" hidden="1">#REF!</definedName>
    <definedName name="XRefPaste6Row" hidden="1">#REF!</definedName>
    <definedName name="XRefPaste7" localSheetId="4" hidden="1">#REF!</definedName>
    <definedName name="XRefPaste7" localSheetId="2" hidden="1">'K.00 Lead Sheet'!#REF!</definedName>
    <definedName name="XRefPaste7" localSheetId="3" hidden="1">#REF!</definedName>
    <definedName name="XRefPaste7" localSheetId="13"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localSheetId="13" hidden="1">{#N/A,#N/A,FALSE,"Virgin Flightdeck"}</definedName>
    <definedName name="xxx" localSheetId="14" hidden="1">{#N/A,#N/A,FALSE,"Virgin Flightdeck"}</definedName>
    <definedName name="xxx" hidden="1">{#N/A,#N/A,FALSE,"Virgin Flightdeck"}</definedName>
    <definedName name="XXXXXXXXXXXX" hidden="1">#REF!</definedName>
    <definedName name="xyz" hidden="1">#REF!</definedName>
    <definedName name="xzxsfd" localSheetId="4" hidden="1">{"M1Print",#N/A,FALSE,"M1"}</definedName>
    <definedName name="xzxsfd" localSheetId="2" hidden="1">{"M1Print",#N/A,FALSE,"M1"}</definedName>
    <definedName name="xzxsfd" localSheetId="3" hidden="1">{"M1Print",#N/A,FALSE,"M1"}</definedName>
    <definedName name="xzxsfd" localSheetId="11" hidden="1">{"M1Print",#N/A,FALSE,"M1"}</definedName>
    <definedName name="xzxsfd" localSheetId="13" hidden="1">{"M1Print",#N/A,FALSE,"M1"}</definedName>
    <definedName name="xzxsfd" localSheetId="14" hidden="1">{"M1Print",#N/A,FALSE,"M1"}</definedName>
    <definedName name="xzxsfd" localSheetId="10" hidden="1">{"M1Print",#N/A,FALSE,"M1"}</definedName>
    <definedName name="xzxsfd" localSheetId="6" hidden="1">{"M1Print",#N/A,FALSE,"M1"}</definedName>
    <definedName name="xzxsfd" hidden="1">{"M1Print",#N/A,FALSE,"M1"}</definedName>
    <definedName name="y" localSheetId="11" hidden="1">{#N/A,#N/A,FALSE,"970301";#N/A,#N/A,FALSE,"970302";#N/A,#N/A,FALSE,"970303";#N/A,#N/A,FALSE,"970304";#N/A,#N/A,FALSE,"COM1";#N/A,#N/A,FALSE,"COM2"}</definedName>
    <definedName name="y" localSheetId="13" hidden="1">{#N/A,#N/A,FALSE,"970301";#N/A,#N/A,FALSE,"970302";#N/A,#N/A,FALSE,"970303";#N/A,#N/A,FALSE,"970304";#N/A,#N/A,FALSE,"COM1";#N/A,#N/A,FALSE,"COM2"}</definedName>
    <definedName name="y" localSheetId="14" hidden="1">{#N/A,#N/A,FALSE,"970301";#N/A,#N/A,FALSE,"970302";#N/A,#N/A,FALSE,"970303";#N/A,#N/A,FALSE,"970304";#N/A,#N/A,FALSE,"COM1";#N/A,#N/A,FALSE,"COM2"}</definedName>
    <definedName name="y" hidden="1">{#N/A,#N/A,FALSE,"970301";#N/A,#N/A,FALSE,"970302";#N/A,#N/A,FALSE,"970303";#N/A,#N/A,FALSE,"970304";#N/A,#N/A,FALSE,"COM1";#N/A,#N/A,FALSE,"COM2"}</definedName>
    <definedName name="yy" localSheetId="13" hidden="1">{#N/A,#N/A,FALSE,"ABB HOLDING LTD"}</definedName>
    <definedName name="yy" localSheetId="14" hidden="1">{#N/A,#N/A,FALSE,"ABB HOLDING LTD"}</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localSheetId="4" hidden="1">#REF!</definedName>
    <definedName name="Z_E738B51C_56AE_4F9F_8D8A_36AD6137B90D_.wvu.Cols" localSheetId="2" hidden="1">'K.00 Lead Sheet'!#REF!</definedName>
    <definedName name="Z_E738B51C_56AE_4F9F_8D8A_36AD6137B90D_.wvu.Cols" localSheetId="3" hidden="1">#REF!</definedName>
    <definedName name="Z_E738B51C_56AE_4F9F_8D8A_36AD6137B90D_.wvu.Cols" localSheetId="13"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4" hidden="1">#REF!,#REF!</definedName>
    <definedName name="Z_E738B51C_56AE_4F9F_8D8A_36AD6137B90D_.wvu.PrintTitles" localSheetId="2" hidden="1">'K.00 Lead Sheet'!#REF!,'K.00 Lead Sheet'!#REF!</definedName>
    <definedName name="Z_E738B51C_56AE_4F9F_8D8A_36AD6137B90D_.wvu.PrintTitles" localSheetId="3" hidden="1">#REF!,#REF!</definedName>
    <definedName name="Z_E738B51C_56AE_4F9F_8D8A_36AD6137B90D_.wvu.PrintTitles" localSheetId="13" hidden="1">#REF!,#REF!</definedName>
    <definedName name="Z_E738B51C_56AE_4F9F_8D8A_36AD6137B90D_.wvu.PrintTitles" hidden="1">#REF!,#REF!</definedName>
    <definedName name="Z_E738B51C_56AE_4F9F_8D8A_36AD6137B90D_.wvu.Rows" localSheetId="4" hidden="1">#REF!</definedName>
    <definedName name="Z_E738B51C_56AE_4F9F_8D8A_36AD6137B90D_.wvu.Rows" localSheetId="2" hidden="1">'K.00 Lead Sheet'!#REF!</definedName>
    <definedName name="Z_E738B51C_56AE_4F9F_8D8A_36AD6137B90D_.wvu.Rows" localSheetId="3" hidden="1">#REF!</definedName>
    <definedName name="Z_E738B51C_56AE_4F9F_8D8A_36AD6137B90D_.wvu.Rows" localSheetId="13" hidden="1">#REF!</definedName>
    <definedName name="Z_E738B51C_56AE_4F9F_8D8A_36AD6137B90D_.wvu.Rows" hidden="1">#REF!</definedName>
    <definedName name="zdry" localSheetId="11" hidden="1">{#N/A,#N/A,FALSE,"资产负债表";#N/A,#N/A,FALSE,"资产负债表"}</definedName>
    <definedName name="zdry" localSheetId="13" hidden="1">{#N/A,#N/A,FALSE,"资产负债表";#N/A,#N/A,FALSE,"资产负债表"}</definedName>
    <definedName name="zdry" localSheetId="14" hidden="1">{#N/A,#N/A,FALSE,"资产负债表";#N/A,#N/A,FALSE,"资产负债表"}</definedName>
    <definedName name="zdry" hidden="1">{#N/A,#N/A,FALSE,"资产负债表";#N/A,#N/A,FALSE,"资产负债表"}</definedName>
    <definedName name="zerey" localSheetId="11" hidden="1">{#N/A,#N/A,FALSE,"资产负债表";#N/A,#N/A,FALSE,"资产负债表"}</definedName>
    <definedName name="zerey" localSheetId="13" hidden="1">{#N/A,#N/A,FALSE,"资产负债表";#N/A,#N/A,FALSE,"资产负债表"}</definedName>
    <definedName name="zerey" localSheetId="14" hidden="1">{#N/A,#N/A,FALSE,"资产负债表";#N/A,#N/A,FALSE,"资产负债表"}</definedName>
    <definedName name="zerey" hidden="1">{#N/A,#N/A,FALSE,"资产负债表";#N/A,#N/A,FALSE,"资产负债表"}</definedName>
    <definedName name="zxc" localSheetId="13" hidden="1">{#N/A,#N/A,FALSE,"OffAdvance";#N/A,#N/A,FALSE,"OffExpRprt";#N/A,#N/A,FALSE,"Travelling";#N/A,#N/A,FALSE,"Entertmnt";#N/A,#N/A,FALSE,"Promotion"}</definedName>
    <definedName name="zxc" localSheetId="14" hidden="1">{#N/A,#N/A,FALSE,"OffAdvance";#N/A,#N/A,FALSE,"OffExpRprt";#N/A,#N/A,FALSE,"Travelling";#N/A,#N/A,FALSE,"Entertmnt";#N/A,#N/A,FALSE,"Promotion"}</definedName>
    <definedName name="zxc" hidden="1">{#N/A,#N/A,FALSE,"OffAdvance";#N/A,#N/A,FALSE,"OffExpRprt";#N/A,#N/A,FALSE,"Travelling";#N/A,#N/A,FALSE,"Entertmnt";#N/A,#N/A,FALSE,"Promotion"}</definedName>
    <definedName name="ZZZZZZZZZZZZZ" hidden="1">#REF!</definedName>
    <definedName name="啊" localSheetId="11" hidden="1">{#N/A,#N/A,FALSE,"970301";#N/A,#N/A,FALSE,"970302";#N/A,#N/A,FALSE,"970303";#N/A,#N/A,FALSE,"970304";#N/A,#N/A,FALSE,"COM1";#N/A,#N/A,FALSE,"COM2"}</definedName>
    <definedName name="啊" localSheetId="13" hidden="1">{#N/A,#N/A,FALSE,"970301";#N/A,#N/A,FALSE,"970302";#N/A,#N/A,FALSE,"970303";#N/A,#N/A,FALSE,"970304";#N/A,#N/A,FALSE,"COM1";#N/A,#N/A,FALSE,"COM2"}</definedName>
    <definedName name="啊" localSheetId="14" hidden="1">{#N/A,#N/A,FALSE,"970301";#N/A,#N/A,FALSE,"970302";#N/A,#N/A,FALSE,"970303";#N/A,#N/A,FALSE,"970304";#N/A,#N/A,FALSE,"COM1";#N/A,#N/A,FALSE,"COM2"}</definedName>
    <definedName name="啊" hidden="1">{#N/A,#N/A,FALSE,"970301";#N/A,#N/A,FALSE,"970302";#N/A,#N/A,FALSE,"970303";#N/A,#N/A,FALSE,"970304";#N/A,#N/A,FALSE,"COM1";#N/A,#N/A,FALSE,"COM2"}</definedName>
    <definedName name="把" localSheetId="13" hidden="1">{#N/A,#N/A,FALSE,"Virgin Flightdeck"}</definedName>
    <definedName name="把" localSheetId="14" hidden="1">{#N/A,#N/A,FALSE,"Virgin Flightdeck"}</definedName>
    <definedName name="把" hidden="1">{#N/A,#N/A,FALSE,"Virgin Flightdeck"}</definedName>
    <definedName name="备用" localSheetId="11" hidden="1">{#N/A,#N/A,FALSE,"OffAdvance";#N/A,#N/A,FALSE,"OffExpRprt";#N/A,#N/A,FALSE,"Entertmnt";#N/A,#N/A,FALSE,"Promotion";#N/A,#N/A,FALSE,"Travelling"}</definedName>
    <definedName name="备用" localSheetId="13" hidden="1">{#N/A,#N/A,FALSE,"OffAdvance";#N/A,#N/A,FALSE,"OffExpRprt";#N/A,#N/A,FALSE,"Entertmnt";#N/A,#N/A,FALSE,"Promotion";#N/A,#N/A,FALSE,"Travelling"}</definedName>
    <definedName name="备用" localSheetId="14" hidden="1">{#N/A,#N/A,FALSE,"OffAdvance";#N/A,#N/A,FALSE,"OffExpRprt";#N/A,#N/A,FALSE,"Entertmnt";#N/A,#N/A,FALSE,"Promotion";#N/A,#N/A,FALSE,"Travelling"}</definedName>
    <definedName name="备用" hidden="1">{#N/A,#N/A,FALSE,"OffAdvance";#N/A,#N/A,FALSE,"OffExpRprt";#N/A,#N/A,FALSE,"Entertmnt";#N/A,#N/A,FALSE,"Promotion";#N/A,#N/A,FALSE,"Travelling"}</definedName>
    <definedName name="本循环科目" hidden="1">#REF!</definedName>
    <definedName name="借款" localSheetId="11" hidden="1">{#N/A,#N/A,FALSE,"970301";#N/A,#N/A,FALSE,"970302";#N/A,#N/A,FALSE,"970303";#N/A,#N/A,FALSE,"970304";#N/A,#N/A,FALSE,"COM1";#N/A,#N/A,FALSE,"COM2"}</definedName>
    <definedName name="借款" localSheetId="13" hidden="1">{#N/A,#N/A,FALSE,"970301";#N/A,#N/A,FALSE,"970302";#N/A,#N/A,FALSE,"970303";#N/A,#N/A,FALSE,"970304";#N/A,#N/A,FALSE,"COM1";#N/A,#N/A,FALSE,"COM2"}</definedName>
    <definedName name="借款" localSheetId="14" hidden="1">{#N/A,#N/A,FALSE,"970301";#N/A,#N/A,FALSE,"970302";#N/A,#N/A,FALSE,"970303";#N/A,#N/A,FALSE,"970304";#N/A,#N/A,FALSE,"COM1";#N/A,#N/A,FALSE,"COM2"}</definedName>
    <definedName name="借款" hidden="1">{#N/A,#N/A,FALSE,"970301";#N/A,#N/A,FALSE,"970302";#N/A,#N/A,FALSE,"970303";#N/A,#N/A,FALSE,"970304";#N/A,#N/A,FALSE,"COM1";#N/A,#N/A,FALSE,"COM2"}</definedName>
    <definedName name="苛" localSheetId="4" hidden="1">{"M1sPrint",#N/A,FALSE,"M1s"}</definedName>
    <definedName name="苛" localSheetId="2" hidden="1">{"M1sPrint",#N/A,FALSE,"M1s"}</definedName>
    <definedName name="苛" localSheetId="3" hidden="1">{"M1sPrint",#N/A,FALSE,"M1s"}</definedName>
    <definedName name="苛" localSheetId="11" hidden="1">{"M1sPrint",#N/A,FALSE,"M1s"}</definedName>
    <definedName name="苛" localSheetId="13" hidden="1">{"M1sPrint",#N/A,FALSE,"M1s"}</definedName>
    <definedName name="苛" localSheetId="14" hidden="1">{"M1sPrint",#N/A,FALSE,"M1s"}</definedName>
    <definedName name="苛" localSheetId="10" hidden="1">{"M1sPrint",#N/A,FALSE,"M1s"}</definedName>
    <definedName name="苛" localSheetId="6" hidden="1">{"M1sPrint",#N/A,FALSE,"M1s"}</definedName>
    <definedName name="苛" hidden="1">{"M1sPrint",#N/A,FALSE,"M1s"}</definedName>
    <definedName name="试验" localSheetId="11" hidden="1">{#N/A,#N/A,FALSE,"OffAdvance";#N/A,#N/A,FALSE,"OffExpRprt";#N/A,#N/A,FALSE,"Travelling";#N/A,#N/A,FALSE,"Entertmnt";#N/A,#N/A,FALSE,"Promotion"}</definedName>
    <definedName name="试验" localSheetId="13" hidden="1">{#N/A,#N/A,FALSE,"OffAdvance";#N/A,#N/A,FALSE,"OffExpRprt";#N/A,#N/A,FALSE,"Travelling";#N/A,#N/A,FALSE,"Entertmnt";#N/A,#N/A,FALSE,"Promotion"}</definedName>
    <definedName name="试验" localSheetId="14"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已05" localSheetId="13" hidden="1">{"M1Print",#N/A,TRUE,"M1";"M2Print",#N/A,TRUE,"M2";"M1sPrint",#N/A,TRUE,"M1s";"M2aPrint",#N/A,TRUE,"M2a";"M4Print",#N/A,TRUE,"M4";"M5Print",#N/A,TRUE,"M5";"M6Print",#N/A,TRUE,"M6";"M6_1Print",#N/A,TRUE,"M6_1";"M6_2Print",#N/A,TRUE,"M6_2";"M7_1Print",#N/A,TRUE,"M7_1";"M7_2Print",#N/A,TRUE,"M7_2"}</definedName>
    <definedName name="已05" localSheetId="14"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 localSheetId="13" hidden="1">{#N/A,#N/A,FALSE,"970301";#N/A,#N/A,FALSE,"970302";#N/A,#N/A,FALSE,"970303";#N/A,#N/A,FALSE,"970304";#N/A,#N/A,FALSE,"COM1";#N/A,#N/A,FALSE,"COM2"}</definedName>
    <definedName name="应手款" localSheetId="14"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1" hidden="1">{#N/A,#N/A,FALSE,"Marketing";#N/A,#N/A,FALSE,"Selling";#N/A,#N/A,FALSE,"Promotional";#N/A,#N/A,FALSE,"Advertising"}</definedName>
    <definedName name="应手款1月" localSheetId="13" hidden="1">{#N/A,#N/A,FALSE,"Marketing";#N/A,#N/A,FALSE,"Selling";#N/A,#N/A,FALSE,"Promotional";#N/A,#N/A,FALSE,"Advertising"}</definedName>
    <definedName name="应手款1月" localSheetId="14" hidden="1">{#N/A,#N/A,FALSE,"Marketing";#N/A,#N/A,FALSE,"Selling";#N/A,#N/A,FALSE,"Promotional";#N/A,#N/A,FALSE,"Advertising"}</definedName>
    <definedName name="应手款1月" hidden="1">{#N/A,#N/A,FALSE,"Marketing";#N/A,#N/A,FALSE,"Selling";#N/A,#N/A,FALSE,"Promotional";#N/A,#N/A,FALSE,"Advertising"}</definedName>
    <definedName name="최재호"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tc={EE98D7EC-E1CD-4B06-A1F1-83420D04848C}</author>
  </authors>
  <commentList>
    <comment ref="G18"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未执行SAP，这里选否，下一行TOD测试选是。我直接改了。
答复:
    已知悉</t>
        </r>
      </text>
    </comment>
  </commentList>
</comments>
</file>

<file path=xl/comments2.xml><?xml version="1.0" encoding="utf-8"?>
<comments xmlns="http://schemas.openxmlformats.org/spreadsheetml/2006/main">
  <authors>
    <author>tc={45836BAF-1451-4F52-A1E6-FECE23A33901}</author>
    <author>tc={7D1CD5B5-2A89-4AEA-9EA1-526B31968284}</author>
    <author>tc={F08DB68A-840D-4E60-A46A-D8E3815F8722}</author>
  </authors>
  <commentList>
    <comment ref="F16"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更新，下表并没有关键项样本
答复:
    已修改</t>
        </r>
      </text>
    </comment>
    <comment ref="B20" authorId="1">
      <text>
        <r>
          <rPr>
            <sz val="10"/>
            <rFont val="宋体"/>
            <charset val="134"/>
          </rPr>
          <t>[线程批注]
你的Excel版本可读取此线程批注; 但如果在更新版本的Excel中打开文件，则对批注所作的任何改动都将被删除。了解详细信息: https://go.microsoft.com/fwlink/?linkid=870924
注释:
    参考SOP更新
答复:
    已修改</t>
        </r>
      </text>
    </comment>
    <comment ref="M33" authorId="2">
      <text>
        <r>
          <rPr>
            <sz val="10"/>
            <rFont val="宋体"/>
            <charset val="134"/>
          </rPr>
          <t>[线程批注]
你的Excel版本可读取此线程批注; 但如果在更新版本的Excel中打开文件，则对批注所作的任何改动都将被删除。了解详细信息: https://go.microsoft.com/fwlink/?linkid=870924
注释:
    你放在one drive的压缩包，打不开，也解压不了</t>
        </r>
      </text>
    </comment>
  </commentList>
</comments>
</file>

<file path=xl/comments3.xml><?xml version="1.0" encoding="utf-8"?>
<comments xmlns="http://schemas.openxmlformats.org/spreadsheetml/2006/main">
  <authors>
    <author>tc={F5535501-D5A7-4D9C-9D93-26C7F4CAD82B}</author>
    <author>tc={D62B5E70-262C-4DED-9065-D999EBA53D11}</author>
  </authors>
  <commentList>
    <comment ref="R36"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这还有用吗，没用删掉
答复:
    已修改</t>
        </r>
      </text>
    </comment>
    <comment ref="B41" authorId="1">
      <text>
        <r>
          <rPr>
            <sz val="10"/>
            <rFont val="宋体"/>
            <charset val="134"/>
          </rPr>
          <t>[线程批注]
你的Excel版本可读取此线程批注; 但如果在更新版本的Excel中打开文件，则对批注所作的任何改动都将被删除。了解详细信息: https://go.microsoft.com/fwlink/?linkid=870924
注释:
    更新
答复:
    已更新</t>
        </r>
      </text>
    </comment>
  </commentList>
</comments>
</file>

<file path=xl/comments4.xml><?xml version="1.0" encoding="utf-8"?>
<comments xmlns="http://schemas.openxmlformats.org/spreadsheetml/2006/main">
  <authors>
    <author>user</author>
    <author>宋歆(财务会计总部财务管理部资产管理二科)</author>
  </authors>
  <commentList>
    <comment ref="E8" authorId="0">
      <text>
        <r>
          <rPr>
            <b/>
            <sz val="9"/>
            <rFont val="宋体"/>
            <charset val="134"/>
          </rPr>
          <t>user:</t>
        </r>
        <r>
          <rPr>
            <sz val="9"/>
            <rFont val="宋体"/>
            <charset val="134"/>
          </rPr>
          <t xml:space="preserve">
M:  制造类
IS: 信息类
R&amp;D:研发类
H:  管理类 </t>
        </r>
      </text>
    </comment>
    <comment ref="F8" authorId="0">
      <text>
        <r>
          <rPr>
            <b/>
            <sz val="9"/>
            <rFont val="宋体"/>
            <charset val="134"/>
          </rPr>
          <t>user:</t>
        </r>
        <r>
          <rPr>
            <sz val="9"/>
            <rFont val="宋体"/>
            <charset val="134"/>
          </rPr>
          <t xml:space="preserve">
1、设备
2、车辆
3、房屋、建筑物</t>
        </r>
      </text>
    </comment>
    <comment ref="O8" authorId="0">
      <text>
        <r>
          <rPr>
            <sz val="9"/>
            <rFont val="宋体"/>
            <charset val="134"/>
          </rPr>
          <t xml:space="preserve">
1、毁损或使用状态差
2、战略性投资涉及报废
3、通常性投资涉及报废
4、维持性投资涉及报废
5、工艺变更、产品转型、工厂布局调整
6、已到使用寿命，正常报废
</t>
        </r>
      </text>
    </comment>
    <comment ref="P8" authorId="0">
      <text>
        <r>
          <rPr>
            <b/>
            <sz val="9"/>
            <rFont val="宋体"/>
            <charset val="134"/>
          </rPr>
          <t>user:</t>
        </r>
        <r>
          <rPr>
            <sz val="9"/>
            <rFont val="宋体"/>
            <charset val="134"/>
          </rPr>
          <t xml:space="preserve">
1、废旧金属；
2、整机变卖</t>
        </r>
      </text>
    </comment>
    <comment ref="Q8" authorId="1">
      <text>
        <r>
          <rPr>
            <b/>
            <sz val="8"/>
            <rFont val="宋体"/>
            <charset val="134"/>
          </rPr>
          <t>1.原值≥10M美元或重大资产如生产线等，向公司经营委员会提案；</t>
        </r>
      </text>
    </comment>
    <comment ref="R8" authorId="0">
      <text>
        <r>
          <rPr>
            <b/>
            <sz val="9"/>
            <rFont val="宋体"/>
            <charset val="134"/>
          </rPr>
          <t>user:</t>
        </r>
        <r>
          <rPr>
            <sz val="9"/>
            <rFont val="宋体"/>
            <charset val="134"/>
          </rPr>
          <t xml:space="preserve">
涉及到因投资项目需要报废更新的项目，需要说明2021年战略、通常投资项目</t>
        </r>
      </text>
    </comment>
  </commentList>
</comments>
</file>

<file path=xl/comments5.xml><?xml version="1.0" encoding="utf-8"?>
<comments xmlns="http://schemas.openxmlformats.org/spreadsheetml/2006/main">
  <authors>
    <author>tc={CA6E7600-E4CB-423D-8292-E23FC01A0E70}</author>
  </authors>
  <commentList>
    <comment ref="L3260"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差异更新
答复:
    已修改</t>
        </r>
      </text>
    </comment>
  </commentList>
</comments>
</file>

<file path=xl/sharedStrings.xml><?xml version="1.0" encoding="utf-8"?>
<sst xmlns="http://schemas.openxmlformats.org/spreadsheetml/2006/main" count="80266" uniqueCount="15901">
  <si>
    <t>EY Ref.</t>
  </si>
  <si>
    <t>Tab Ref.</t>
  </si>
  <si>
    <t>Cell Ref.</t>
  </si>
  <si>
    <t>Question/Comment</t>
  </si>
  <si>
    <t>Answer/Comment</t>
  </si>
  <si>
    <t>Closed?</t>
  </si>
  <si>
    <t xml:space="preserve">汇总 </t>
  </si>
  <si>
    <t>$G$18</t>
  </si>
  <si>
    <t xml:space="preserve">Ruby YR Li:
未执行SAP，这里选否，下一行TOD测试选是。我直接改了。
</t>
  </si>
  <si>
    <t xml:space="preserve">Jayla Zhang:
已知悉
</t>
  </si>
  <si>
    <t>No</t>
  </si>
  <si>
    <t xml:space="preserve">K.02.1 新增测试 </t>
  </si>
  <si>
    <t>$F$16</t>
  </si>
  <si>
    <t xml:space="preserve">Dana D Li:
更新，下表并没有关键项样本
</t>
  </si>
  <si>
    <t xml:space="preserve">Jayla Zhang:
已修改
</t>
  </si>
  <si>
    <t>$B$20</t>
  </si>
  <si>
    <t xml:space="preserve">Dana D Li:
参考SOP更新
</t>
  </si>
  <si>
    <t>$M$33</t>
  </si>
  <si>
    <t xml:space="preserve">Dana D Li:
你放在one drive的压缩包，打不开，也解压不了
</t>
  </si>
  <si>
    <t>K.02.2 处置测试</t>
  </si>
  <si>
    <t>$R$36</t>
  </si>
  <si>
    <t xml:space="preserve">Dana D Li:
这还有用吗，没用删掉
</t>
  </si>
  <si>
    <t>$B$41</t>
  </si>
  <si>
    <t xml:space="preserve">Dana D Li:
更新
</t>
  </si>
  <si>
    <t xml:space="preserve">Jayla Zhang:
已更新
</t>
  </si>
  <si>
    <t>处置清单</t>
  </si>
  <si>
    <t>$E$8</t>
  </si>
  <si>
    <t xml:space="preserve">user:
M:  制造类
IS: 信息类
R&amp;D:研发类
H:  管理类 </t>
  </si>
  <si>
    <t>$F$8</t>
  </si>
  <si>
    <t>user:
1、设备
2、车辆
3、房屋、建筑物</t>
  </si>
  <si>
    <t>$O$8</t>
  </si>
  <si>
    <t xml:space="preserve">
1、毁损或使用状态差
2、战略性投资涉及报废
3、通常性投资涉及报废
4、维持性投资涉及报废
5、工艺变更、产品转型、工厂布局调整
6、已到使用寿命，正常报废
</t>
  </si>
  <si>
    <t>$P$8</t>
  </si>
  <si>
    <t>user:
1、废旧金属；
2、整机变卖</t>
  </si>
  <si>
    <t>$Q$8</t>
  </si>
  <si>
    <t>1.原值≥10M美元或重大资产如生产线等，向公司经营委员会提案；</t>
  </si>
  <si>
    <t>$R$8</t>
  </si>
  <si>
    <t>user:
涉及到因投资项目需要报废更新的项目，需要说明2021年战略、通常投资项目</t>
  </si>
  <si>
    <t>K.03.2 折旧测试TOD-by item测试</t>
  </si>
  <si>
    <t>$L$3260</t>
  </si>
  <si>
    <t xml:space="preserve">Dana D Li:
差异更新
</t>
  </si>
  <si>
    <t>V6 SWP</t>
  </si>
  <si>
    <r>
      <rPr>
        <b/>
        <sz val="14"/>
        <color rgb="FF000000"/>
        <rFont val="微软雅黑"/>
        <charset val="134"/>
      </rPr>
      <t>该科目涉及</t>
    </r>
    <r>
      <rPr>
        <b/>
        <sz val="14"/>
        <color rgb="FF000000"/>
        <rFont val="Arial"/>
        <charset val="134"/>
      </rPr>
      <t>OSP</t>
    </r>
    <r>
      <rPr>
        <b/>
        <sz val="14"/>
        <color rgb="FF000000"/>
        <rFont val="微软雅黑"/>
        <charset val="134"/>
      </rPr>
      <t>底稿可参考此链接</t>
    </r>
  </si>
  <si>
    <t>OSP K1 SWP 固定资产及在建工程盘点 202YMMDD XYZ公司.xlsx</t>
  </si>
  <si>
    <t>OSP K1 SWP 固定资产权属检查 202YMMDD XYZ公司.xlsx</t>
  </si>
  <si>
    <t>K.00</t>
  </si>
  <si>
    <t>K.00 Lead Sheet</t>
  </si>
  <si>
    <r>
      <rPr>
        <b/>
        <sz val="10"/>
        <rFont val="微软雅黑"/>
        <charset val="134"/>
      </rPr>
      <t>程序页</t>
    </r>
  </si>
  <si>
    <r>
      <rPr>
        <b/>
        <sz val="10"/>
        <rFont val="微软雅黑"/>
        <charset val="134"/>
      </rPr>
      <t>执行</t>
    </r>
  </si>
  <si>
    <r>
      <rPr>
        <b/>
        <sz val="10"/>
        <rFont val="微软雅黑"/>
        <charset val="134"/>
      </rPr>
      <t>不执行的原因</t>
    </r>
  </si>
  <si>
    <r>
      <rPr>
        <b/>
        <sz val="10"/>
        <rFont val="微软雅黑"/>
        <charset val="134"/>
      </rPr>
      <t>注意事项</t>
    </r>
  </si>
  <si>
    <r>
      <rPr>
        <sz val="10"/>
        <color theme="1"/>
        <rFont val="微软雅黑"/>
        <charset val="134"/>
      </rPr>
      <t>获取和编制固定资产两期变动的引导表，并与试算平衡表和上年底稿核对一致。对固定资产变动建立预期并说明理由，对不符合预期的变动以及异常变动进行调查和分析。</t>
    </r>
  </si>
  <si>
    <t>是</t>
  </si>
  <si>
    <t>K.01</t>
  </si>
  <si>
    <r>
      <rPr>
        <b/>
        <sz val="10"/>
        <rFont val="Arial"/>
        <charset val="134"/>
      </rPr>
      <t>K.01 Agree SL to GL</t>
    </r>
    <r>
      <rPr>
        <b/>
        <sz val="10"/>
        <rFont val="微软雅黑"/>
        <charset val="134"/>
      </rPr>
      <t>（认定：</t>
    </r>
    <r>
      <rPr>
        <b/>
        <sz val="10"/>
        <rFont val="Arial"/>
        <charset val="134"/>
      </rPr>
      <t>IS</t>
    </r>
    <r>
      <rPr>
        <b/>
        <sz val="10"/>
        <rFont val="微软雅黑"/>
        <charset val="134"/>
      </rPr>
      <t>：</t>
    </r>
    <r>
      <rPr>
        <b/>
        <sz val="10"/>
        <rFont val="Arial"/>
        <charset val="134"/>
      </rPr>
      <t>E</t>
    </r>
    <r>
      <rPr>
        <b/>
        <sz val="10"/>
        <rFont val="微软雅黑"/>
        <charset val="134"/>
      </rPr>
      <t>、</t>
    </r>
    <r>
      <rPr>
        <b/>
        <sz val="10"/>
        <rFont val="Arial"/>
        <charset val="134"/>
      </rPr>
      <t>V</t>
    </r>
    <r>
      <rPr>
        <b/>
        <sz val="10"/>
        <rFont val="微软雅黑"/>
        <charset val="134"/>
      </rPr>
      <t>、</t>
    </r>
    <r>
      <rPr>
        <b/>
        <sz val="10"/>
        <rFont val="Arial"/>
        <charset val="134"/>
      </rPr>
      <t>C</t>
    </r>
    <r>
      <rPr>
        <b/>
        <sz val="10"/>
        <rFont val="微软雅黑"/>
        <charset val="134"/>
      </rPr>
      <t>、</t>
    </r>
    <r>
      <rPr>
        <b/>
        <sz val="10"/>
        <rFont val="Arial"/>
        <charset val="134"/>
      </rPr>
      <t>M</t>
    </r>
    <r>
      <rPr>
        <b/>
        <sz val="10"/>
        <rFont val="微软雅黑"/>
        <charset val="134"/>
      </rPr>
      <t>）</t>
    </r>
  </si>
  <si>
    <r>
      <rPr>
        <sz val="10"/>
        <color theme="1"/>
        <rFont val="微软雅黑"/>
        <charset val="134"/>
      </rPr>
      <t>获取固定资产后推明细表，并将其与试算平衡表和固定资产清单核对一致。</t>
    </r>
  </si>
  <si>
    <t>K.01 Agree SL to GL</t>
  </si>
  <si>
    <t>K.02</t>
  </si>
  <si>
    <r>
      <rPr>
        <b/>
        <sz val="10"/>
        <color rgb="FF000000"/>
        <rFont val="Arial"/>
        <charset val="134"/>
      </rPr>
      <t xml:space="preserve">K.02.1 </t>
    </r>
    <r>
      <rPr>
        <b/>
        <sz val="10"/>
        <color rgb="FF000000"/>
        <rFont val="微软雅黑"/>
        <charset val="134"/>
      </rPr>
      <t>新增测试</t>
    </r>
    <r>
      <rPr>
        <b/>
        <sz val="10"/>
        <color rgb="FF000000"/>
        <rFont val="Microsoft YaHei"/>
        <charset val="134"/>
      </rPr>
      <t>（认定：</t>
    </r>
    <r>
      <rPr>
        <b/>
        <sz val="10"/>
        <color rgb="FF000000"/>
        <rFont val="Arial"/>
        <charset val="134"/>
      </rPr>
      <t>E</t>
    </r>
    <r>
      <rPr>
        <b/>
        <sz val="10"/>
        <color rgb="FF000000"/>
        <rFont val="Microsoft YaHei"/>
        <charset val="134"/>
      </rPr>
      <t>、</t>
    </r>
    <r>
      <rPr>
        <b/>
        <sz val="10"/>
        <color rgb="FF000000"/>
        <rFont val="Arial"/>
        <charset val="134"/>
      </rPr>
      <t>V</t>
    </r>
    <r>
      <rPr>
        <b/>
        <sz val="10"/>
        <color rgb="FF000000"/>
        <rFont val="Microsoft YaHei"/>
        <charset val="134"/>
      </rPr>
      <t>、</t>
    </r>
    <r>
      <rPr>
        <b/>
        <sz val="10"/>
        <color rgb="FF000000"/>
        <rFont val="Arial"/>
        <charset val="134"/>
      </rPr>
      <t>C</t>
    </r>
    <r>
      <rPr>
        <b/>
        <sz val="10"/>
        <color rgb="FF000000"/>
        <rFont val="Microsoft YaHei"/>
        <charset val="134"/>
      </rPr>
      <t>、</t>
    </r>
    <r>
      <rPr>
        <b/>
        <sz val="10"/>
        <color rgb="FF000000"/>
        <rFont val="Arial"/>
        <charset val="134"/>
      </rPr>
      <t>P&amp;D</t>
    </r>
    <r>
      <rPr>
        <b/>
        <sz val="10"/>
        <color rgb="FF000000"/>
        <rFont val="Microsoft YaHei"/>
        <charset val="134"/>
      </rPr>
      <t>）</t>
    </r>
  </si>
  <si>
    <r>
      <rPr>
        <sz val="10"/>
        <color theme="1"/>
        <rFont val="微软雅黑"/>
        <charset val="134"/>
      </rPr>
      <t>获取当期按类别划分的所有固定资产新增清单，并将该清单与固定资产后推核对一致，调查超过</t>
    </r>
    <r>
      <rPr>
        <sz val="10"/>
        <color theme="1"/>
        <rFont val="Arial"/>
        <charset val="134"/>
      </rPr>
      <t>SAD</t>
    </r>
    <r>
      <rPr>
        <sz val="10"/>
        <color theme="1"/>
        <rFont val="微软雅黑"/>
        <charset val="134"/>
      </rPr>
      <t>名义金额的差额。</t>
    </r>
  </si>
  <si>
    <r>
      <rPr>
        <b/>
        <u/>
        <sz val="10"/>
        <color theme="4"/>
        <rFont val="微软雅黑"/>
        <charset val="134"/>
      </rPr>
      <t>新增清单</t>
    </r>
  </si>
  <si>
    <r>
      <rPr>
        <sz val="10"/>
        <color rgb="FF000000"/>
        <rFont val="微软雅黑"/>
        <charset val="134"/>
      </rPr>
      <t>若在建工程为不重大账户未开底稿，则项目组需要在</t>
    </r>
    <r>
      <rPr>
        <sz val="10"/>
        <color rgb="FF000000"/>
        <rFont val="Arial"/>
        <charset val="134"/>
      </rPr>
      <t>K1 SWP</t>
    </r>
    <r>
      <rPr>
        <sz val="10"/>
        <color rgb="FF000000"/>
        <rFont val="微软雅黑"/>
        <charset val="134"/>
      </rPr>
      <t>中核对在建工程转入与转出金额是否一致，并按照</t>
    </r>
    <r>
      <rPr>
        <sz val="10"/>
        <color rgb="FF000000"/>
        <rFont val="Arial"/>
        <charset val="134"/>
      </rPr>
      <t>&lt;J.02.2 CIP transfer (ToD)&gt;</t>
    </r>
    <r>
      <rPr>
        <sz val="10"/>
        <color rgb="FF000000"/>
        <rFont val="Microsoft YaHei"/>
        <charset val="134"/>
      </rPr>
      <t>的测试属性执行该程序</t>
    </r>
    <r>
      <rPr>
        <sz val="10"/>
        <color rgb="FF000000"/>
        <rFont val="微软雅黑"/>
        <charset val="134"/>
      </rPr>
      <t>。</t>
    </r>
  </si>
  <si>
    <r>
      <rPr>
        <sz val="10"/>
        <color theme="1"/>
        <rFont val="微软雅黑"/>
        <charset val="134"/>
      </rPr>
      <t>对本年新增资产执行关键性样本测试和代表性样本测试（如需要）。</t>
    </r>
  </si>
  <si>
    <r>
      <rPr>
        <b/>
        <u/>
        <sz val="10"/>
        <color theme="4"/>
        <rFont val="Arial"/>
        <charset val="134"/>
      </rPr>
      <t xml:space="preserve">K.02.1 </t>
    </r>
    <r>
      <rPr>
        <b/>
        <u/>
        <sz val="10"/>
        <color theme="4"/>
        <rFont val="微软雅黑"/>
        <charset val="134"/>
      </rPr>
      <t>新增测试</t>
    </r>
  </si>
  <si>
    <t>否</t>
  </si>
  <si>
    <t>K.02.1a 新增选样输出</t>
  </si>
  <si>
    <r>
      <rPr>
        <b/>
        <sz val="10"/>
        <color rgb="FF000000"/>
        <rFont val="Arial"/>
        <charset val="134"/>
      </rPr>
      <t xml:space="preserve">K.02.2 </t>
    </r>
    <r>
      <rPr>
        <b/>
        <sz val="10"/>
        <color rgb="FF000000"/>
        <rFont val="微软雅黑"/>
        <charset val="134"/>
      </rPr>
      <t>处置测试（认定：E、V、R&amp;O）</t>
    </r>
  </si>
  <si>
    <r>
      <rPr>
        <sz val="10"/>
        <color theme="1"/>
        <rFont val="微软雅黑"/>
        <charset val="134"/>
      </rPr>
      <t>获取当期按类别划分的所有固定资产处置清单，包括记录的处置的损益，并将该清单与固定资产后推核对一致，我们调查超过</t>
    </r>
    <r>
      <rPr>
        <sz val="10"/>
        <color theme="1"/>
        <rFont val="Arial"/>
        <charset val="134"/>
      </rPr>
      <t>SAD</t>
    </r>
    <r>
      <rPr>
        <sz val="10"/>
        <color theme="1"/>
        <rFont val="微软雅黑"/>
        <charset val="134"/>
      </rPr>
      <t>名义金额的差额。</t>
    </r>
  </si>
  <si>
    <r>
      <rPr>
        <b/>
        <u/>
        <sz val="10"/>
        <color theme="4"/>
        <rFont val="微软雅黑"/>
        <charset val="134"/>
      </rPr>
      <t>处置清单</t>
    </r>
  </si>
  <si>
    <t>对本年处置资产执行关键性样本测试和代表性样本测试（如需要）。</t>
  </si>
  <si>
    <r>
      <rPr>
        <b/>
        <u/>
        <sz val="10"/>
        <color theme="4"/>
        <rFont val="Arial"/>
        <charset val="134"/>
      </rPr>
      <t xml:space="preserve">K.02.2 </t>
    </r>
    <r>
      <rPr>
        <b/>
        <u/>
        <sz val="11"/>
        <color theme="4"/>
        <rFont val="微软雅黑"/>
        <charset val="134"/>
      </rPr>
      <t>处置测试</t>
    </r>
  </si>
  <si>
    <t>K.02.2a 处置选样输出</t>
  </si>
  <si>
    <t>K.03</t>
  </si>
  <si>
    <r>
      <rPr>
        <b/>
        <sz val="10"/>
        <rFont val="Arial"/>
        <charset val="134"/>
      </rPr>
      <t xml:space="preserve">K.03 </t>
    </r>
    <r>
      <rPr>
        <b/>
        <sz val="10"/>
        <rFont val="微软雅黑"/>
        <charset val="134"/>
      </rPr>
      <t>折旧测试（认定：</t>
    </r>
    <r>
      <rPr>
        <b/>
        <sz val="10"/>
        <rFont val="Arial"/>
        <charset val="134"/>
      </rPr>
      <t>IS:V</t>
    </r>
    <r>
      <rPr>
        <b/>
        <sz val="10"/>
        <rFont val="微软雅黑"/>
        <charset val="134"/>
      </rPr>
      <t>、</t>
    </r>
    <r>
      <rPr>
        <b/>
        <sz val="10"/>
        <rFont val="Arial"/>
        <charset val="134"/>
      </rPr>
      <t>O</t>
    </r>
    <r>
      <rPr>
        <b/>
        <sz val="10"/>
        <rFont val="微软雅黑"/>
        <charset val="134"/>
      </rPr>
      <t>、</t>
    </r>
    <r>
      <rPr>
        <b/>
        <sz val="10"/>
        <rFont val="Arial"/>
        <charset val="134"/>
      </rPr>
      <t>M</t>
    </r>
    <r>
      <rPr>
        <b/>
        <sz val="10"/>
        <rFont val="微软雅黑"/>
        <charset val="134"/>
      </rPr>
      <t>、</t>
    </r>
    <r>
      <rPr>
        <b/>
        <sz val="10"/>
        <rFont val="Arial"/>
        <charset val="134"/>
      </rPr>
      <t>P&amp;D</t>
    </r>
    <r>
      <rPr>
        <b/>
        <sz val="10"/>
        <rFont val="微软雅黑"/>
        <charset val="134"/>
      </rPr>
      <t>）</t>
    </r>
  </si>
  <si>
    <r>
      <rPr>
        <sz val="10"/>
        <color rgb="FF000000"/>
        <rFont val="微软雅黑"/>
        <charset val="134"/>
      </rPr>
      <t>执行实质性分析程序</t>
    </r>
    <r>
      <rPr>
        <sz val="10"/>
        <color rgb="FF000000"/>
        <rFont val="Arial"/>
        <charset val="134"/>
      </rPr>
      <t>(SAP)</t>
    </r>
    <r>
      <rPr>
        <sz val="10"/>
        <color rgb="FF000000"/>
        <rFont val="微软雅黑"/>
        <charset val="134"/>
      </rPr>
      <t>测试折旧费用，可参考264 GL 或K.03.1 SAP模板执行。如不执行，可直接执行K.03.2 折旧测试TOD。</t>
    </r>
  </si>
  <si>
    <t>K.03.1 SAP</t>
  </si>
  <si>
    <t>如选择执行详细测试，可使用该底稿记录。</t>
  </si>
  <si>
    <r>
      <rPr>
        <b/>
        <u/>
        <sz val="10"/>
        <color theme="4"/>
        <rFont val="Arial"/>
        <charset val="134"/>
      </rPr>
      <t xml:space="preserve">K.03.2 </t>
    </r>
    <r>
      <rPr>
        <b/>
        <u/>
        <sz val="10"/>
        <color theme="4"/>
        <rFont val="微软雅黑"/>
        <charset val="134"/>
      </rPr>
      <t>折旧测试</t>
    </r>
    <r>
      <rPr>
        <b/>
        <u/>
        <sz val="10"/>
        <color theme="4"/>
        <rFont val="Arial"/>
        <charset val="134"/>
      </rPr>
      <t>TOD</t>
    </r>
  </si>
  <si>
    <t>检查固定资产各项目的折旧政策是否符合有关规定，是否与上期一致，评价其合理性。若改变折旧政策，检查其依据是否充分。</t>
  </si>
  <si>
    <r>
      <rPr>
        <b/>
        <u/>
        <sz val="10"/>
        <color theme="4"/>
        <rFont val="Arial"/>
        <charset val="134"/>
      </rPr>
      <t xml:space="preserve">K.03.3 </t>
    </r>
    <r>
      <rPr>
        <b/>
        <u/>
        <sz val="10"/>
        <color theme="4"/>
        <rFont val="微软雅黑"/>
        <charset val="134"/>
      </rPr>
      <t>折旧政策复核</t>
    </r>
  </si>
  <si>
    <t>K.04</t>
  </si>
  <si>
    <r>
      <rPr>
        <b/>
        <sz val="10"/>
        <color rgb="FF000000"/>
        <rFont val="Arial"/>
        <charset val="134"/>
      </rPr>
      <t>K.04 固定资产的减值</t>
    </r>
    <r>
      <rPr>
        <b/>
        <sz val="10"/>
        <color rgb="FF000000"/>
        <rFont val="Microsoft YaHei"/>
        <charset val="134"/>
      </rPr>
      <t>（认定：BS：</t>
    </r>
    <r>
      <rPr>
        <b/>
        <sz val="10"/>
        <color rgb="FF000000"/>
        <rFont val="Arial"/>
        <charset val="134"/>
      </rPr>
      <t>V  IS：M</t>
    </r>
    <r>
      <rPr>
        <b/>
        <sz val="10"/>
        <color rgb="FF000000"/>
        <rFont val="Microsoft YaHei"/>
        <charset val="134"/>
      </rPr>
      <t>）</t>
    </r>
  </si>
  <si>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</si>
  <si>
    <t>项目组自行填写底稿索引</t>
  </si>
  <si>
    <r>
      <rPr>
        <b/>
        <sz val="14"/>
        <color rgb="FFFFFFFF"/>
        <rFont val="微软雅黑"/>
        <charset val="134"/>
      </rPr>
      <t xml:space="preserve">                                                                                                                             标准工作底稿</t>
    </r>
    <r>
      <rPr>
        <b/>
        <sz val="14"/>
        <color rgb="FFFFFFFF"/>
        <rFont val="Arial"/>
        <charset val="134"/>
      </rPr>
      <t xml:space="preserve">: K1 SWP </t>
    </r>
    <r>
      <rPr>
        <b/>
        <sz val="14"/>
        <color rgb="FFFFFFFF"/>
        <rFont val="微软雅黑"/>
        <charset val="134"/>
      </rPr>
      <t>不动产、厂房和设备及相关账户（</t>
    </r>
    <r>
      <rPr>
        <b/>
        <sz val="14"/>
        <color rgb="FFFFFFFF"/>
        <rFont val="Arial"/>
        <charset val="134"/>
      </rPr>
      <t>PPE</t>
    </r>
    <r>
      <rPr>
        <b/>
        <sz val="14"/>
        <color rgb="FFFFFFFF"/>
        <rFont val="微软雅黑"/>
        <charset val="134"/>
      </rPr>
      <t>）</t>
    </r>
  </si>
  <si>
    <r>
      <rPr>
        <b/>
        <sz val="12"/>
        <rFont val="微软雅黑"/>
        <charset val="134"/>
      </rPr>
      <t>客户名称</t>
    </r>
  </si>
  <si>
    <r>
      <rPr>
        <b/>
        <sz val="12"/>
        <color rgb="FF000000"/>
        <rFont val="微软雅黑"/>
        <charset val="134"/>
      </rPr>
      <t>此工作底稿需要与以下</t>
    </r>
    <r>
      <rPr>
        <b/>
        <sz val="12"/>
        <color rgb="FF000000"/>
        <rFont val="Arial"/>
        <charset val="134"/>
      </rPr>
      <t xml:space="preserve"> Canvas PSP guided workflow forms</t>
    </r>
    <r>
      <rPr>
        <b/>
        <sz val="12"/>
        <color rgb="FF000000"/>
        <rFont val="微软雅黑"/>
        <charset val="134"/>
      </rPr>
      <t xml:space="preserve">一起使用：
</t>
    </r>
    <r>
      <rPr>
        <b/>
        <sz val="12"/>
        <color rgb="FF000000"/>
        <rFont val="Arial"/>
        <charset val="134"/>
      </rPr>
      <t>•K.00 PPE</t>
    </r>
    <r>
      <rPr>
        <b/>
        <sz val="12"/>
        <color rgb="FF000000"/>
        <rFont val="微软雅黑"/>
        <charset val="134"/>
      </rPr>
      <t xml:space="preserve">引导表
</t>
    </r>
    <r>
      <rPr>
        <b/>
        <sz val="12"/>
        <color rgb="FF000000"/>
        <rFont val="Arial"/>
        <charset val="134"/>
      </rPr>
      <t xml:space="preserve">•K.01 </t>
    </r>
    <r>
      <rPr>
        <b/>
        <sz val="12"/>
        <color rgb="FF000000"/>
        <rFont val="微软雅黑"/>
        <charset val="134"/>
      </rPr>
      <t xml:space="preserve">将明细账与总账核对一致
</t>
    </r>
    <r>
      <rPr>
        <b/>
        <sz val="12"/>
        <color rgb="FF000000"/>
        <rFont val="Arial"/>
        <charset val="134"/>
      </rPr>
      <t xml:space="preserve">•K.02 </t>
    </r>
    <r>
      <rPr>
        <b/>
        <sz val="12"/>
        <color rgb="FF000000"/>
        <rFont val="微软雅黑"/>
        <charset val="134"/>
      </rPr>
      <t xml:space="preserve">增加和处置
</t>
    </r>
    <r>
      <rPr>
        <b/>
        <sz val="12"/>
        <color rgb="FF000000"/>
        <rFont val="Arial"/>
        <charset val="134"/>
      </rPr>
      <t xml:space="preserve">•K.03 </t>
    </r>
    <r>
      <rPr>
        <b/>
        <sz val="12"/>
        <color rgb="FF000000"/>
        <rFont val="微软雅黑"/>
        <charset val="134"/>
      </rPr>
      <t xml:space="preserve">折旧、损耗和摊销
</t>
    </r>
    <r>
      <rPr>
        <b/>
        <sz val="12"/>
        <color rgb="FF000000"/>
        <rFont val="Arial"/>
        <charset val="134"/>
      </rPr>
      <t xml:space="preserve">•K.04 </t>
    </r>
    <r>
      <rPr>
        <b/>
        <sz val="12"/>
        <color rgb="FF000000"/>
        <rFont val="微软雅黑"/>
        <charset val="134"/>
      </rPr>
      <t xml:space="preserve">固定资产减值
</t>
    </r>
    <r>
      <rPr>
        <b/>
        <sz val="12"/>
        <color rgb="FF000000"/>
        <rFont val="Arial"/>
        <charset val="134"/>
      </rPr>
      <t>•</t>
    </r>
    <r>
      <rPr>
        <b/>
        <sz val="12"/>
        <color rgb="FF000000"/>
        <rFont val="微软雅黑"/>
        <charset val="134"/>
      </rPr>
      <t>账户结论</t>
    </r>
  </si>
  <si>
    <r>
      <rPr>
        <b/>
        <sz val="12"/>
        <rFont val="微软雅黑"/>
        <charset val="134"/>
      </rPr>
      <t>期末</t>
    </r>
  </si>
  <si>
    <r>
      <rPr>
        <b/>
        <sz val="12"/>
        <rFont val="微软雅黑"/>
        <charset val="134"/>
      </rPr>
      <t>分析日期</t>
    </r>
  </si>
  <si>
    <r>
      <rPr>
        <b/>
        <sz val="12"/>
        <rFont val="微软雅黑"/>
        <charset val="134"/>
      </rPr>
      <t>可容忍误差（</t>
    </r>
    <r>
      <rPr>
        <b/>
        <sz val="12"/>
        <rFont val="Arial"/>
        <charset val="134"/>
      </rPr>
      <t>TE</t>
    </r>
    <r>
      <rPr>
        <b/>
        <sz val="12"/>
        <rFont val="微软雅黑"/>
        <charset val="134"/>
      </rPr>
      <t>）</t>
    </r>
  </si>
  <si>
    <r>
      <rPr>
        <b/>
        <sz val="12"/>
        <rFont val="微软雅黑"/>
        <charset val="134"/>
      </rPr>
      <t>名义金额（</t>
    </r>
    <r>
      <rPr>
        <b/>
        <sz val="12"/>
        <rFont val="Arial"/>
        <charset val="134"/>
      </rPr>
      <t>SAD</t>
    </r>
    <r>
      <rPr>
        <b/>
        <sz val="12"/>
        <rFont val="微软雅黑"/>
        <charset val="134"/>
      </rPr>
      <t>）</t>
    </r>
  </si>
  <si>
    <r>
      <rPr>
        <b/>
        <sz val="12"/>
        <rFont val="微软雅黑"/>
        <charset val="134"/>
      </rPr>
      <t>适用会计准则（</t>
    </r>
    <r>
      <rPr>
        <b/>
        <sz val="12"/>
        <rFont val="Arial"/>
        <charset val="134"/>
      </rPr>
      <t>GAAP</t>
    </r>
    <r>
      <rPr>
        <b/>
        <sz val="12"/>
        <rFont val="微软雅黑"/>
        <charset val="134"/>
      </rPr>
      <t>）</t>
    </r>
  </si>
  <si>
    <t>PRC</t>
  </si>
  <si>
    <r>
      <rPr>
        <b/>
        <sz val="12"/>
        <rFont val="微软雅黑"/>
        <charset val="134"/>
      </rPr>
      <t>记账本位币</t>
    </r>
  </si>
  <si>
    <t>CNY</t>
  </si>
  <si>
    <r>
      <rPr>
        <b/>
        <sz val="12"/>
        <color rgb="FF000000"/>
        <rFont val="Arial"/>
        <charset val="134"/>
      </rPr>
      <t xml:space="preserve">K.00 </t>
    </r>
    <r>
      <rPr>
        <b/>
        <sz val="12"/>
        <color rgb="FF000000"/>
        <rFont val="微软雅黑"/>
        <charset val="134"/>
      </rPr>
      <t>编制引导表并比较余额</t>
    </r>
  </si>
  <si>
    <t>返回汇总页</t>
  </si>
  <si>
    <t>Threshold(s)</t>
  </si>
  <si>
    <r>
      <rPr>
        <b/>
        <sz val="10"/>
        <rFont val="微软雅黑"/>
        <charset val="134"/>
      </rPr>
      <t>安永标记</t>
    </r>
  </si>
  <si>
    <r>
      <rPr>
        <b/>
        <sz val="10"/>
        <rFont val="微软雅黑"/>
        <charset val="134"/>
      </rPr>
      <t>认定</t>
    </r>
  </si>
  <si>
    <t>CRA</t>
  </si>
  <si>
    <r>
      <rPr>
        <b/>
        <sz val="10"/>
        <rFont val="微软雅黑"/>
        <charset val="134"/>
      </rPr>
      <t>各项认定</t>
    </r>
    <r>
      <rPr>
        <b/>
        <vertAlign val="superscript"/>
        <sz val="10"/>
        <color rgb="FFFF0000"/>
        <rFont val="Arial"/>
        <charset val="134"/>
      </rPr>
      <t>1</t>
    </r>
  </si>
  <si>
    <r>
      <rPr>
        <b/>
        <sz val="10"/>
        <rFont val="微软雅黑"/>
        <charset val="134"/>
      </rPr>
      <t>所有相关认定</t>
    </r>
    <r>
      <rPr>
        <b/>
        <sz val="10"/>
        <rFont val="Arial"/>
        <charset val="134"/>
      </rPr>
      <t xml:space="preserve"> </t>
    </r>
    <r>
      <rPr>
        <b/>
        <vertAlign val="superscript"/>
        <sz val="10"/>
        <color rgb="FFFF0000"/>
        <rFont val="Arial"/>
        <charset val="134"/>
      </rPr>
      <t>2</t>
    </r>
  </si>
  <si>
    <t>TB</t>
  </si>
  <si>
    <r>
      <rPr>
        <sz val="10"/>
        <color rgb="FF000000"/>
        <rFont val="微软雅黑"/>
        <charset val="134"/>
      </rPr>
      <t>已与科目余额表核对无误</t>
    </r>
  </si>
  <si>
    <r>
      <rPr>
        <sz val="10"/>
        <color rgb="FF000000"/>
        <rFont val="微软雅黑"/>
        <charset val="134"/>
      </rPr>
      <t>完整性（</t>
    </r>
    <r>
      <rPr>
        <sz val="10"/>
        <color rgb="FF000000"/>
        <rFont val="Arial"/>
        <charset val="134"/>
      </rPr>
      <t>C</t>
    </r>
    <r>
      <rPr>
        <sz val="10"/>
        <color rgb="FF000000"/>
        <rFont val="微软雅黑"/>
        <charset val="134"/>
      </rPr>
      <t>）</t>
    </r>
  </si>
  <si>
    <t>N/A</t>
  </si>
  <si>
    <t>PY</t>
  </si>
  <si>
    <r>
      <rPr>
        <sz val="10"/>
        <color rgb="FF000000"/>
        <rFont val="微软雅黑"/>
        <charset val="134"/>
      </rPr>
      <t>与上年最终审定数核对一致</t>
    </r>
  </si>
  <si>
    <r>
      <rPr>
        <sz val="10"/>
        <color rgb="FF000000"/>
        <rFont val="微软雅黑"/>
        <charset val="134"/>
      </rPr>
      <t>存在性</t>
    </r>
    <r>
      <rPr>
        <sz val="10"/>
        <color rgb="FF000000"/>
        <rFont val="Arial"/>
        <charset val="134"/>
      </rPr>
      <t>/</t>
    </r>
    <r>
      <rPr>
        <sz val="10"/>
        <color rgb="FF000000"/>
        <rFont val="微软雅黑"/>
        <charset val="134"/>
      </rPr>
      <t>发生</t>
    </r>
    <r>
      <rPr>
        <sz val="10"/>
        <color rgb="FF000000"/>
        <rFont val="Arial"/>
        <charset val="134"/>
      </rPr>
      <t xml:space="preserve"> (E/O)</t>
    </r>
  </si>
  <si>
    <t>Minimal</t>
  </si>
  <si>
    <t>A3</t>
  </si>
  <si>
    <r>
      <rPr>
        <sz val="10"/>
        <rFont val="微软雅黑"/>
        <charset val="134"/>
      </rPr>
      <t>与未审数、审定数核对一致</t>
    </r>
  </si>
  <si>
    <r>
      <rPr>
        <sz val="10"/>
        <color rgb="FF000000"/>
        <rFont val="微软雅黑"/>
        <charset val="134"/>
      </rPr>
      <t>计价</t>
    </r>
    <r>
      <rPr>
        <sz val="10"/>
        <color rgb="FF000000"/>
        <rFont val="Arial"/>
        <charset val="134"/>
      </rPr>
      <t>/</t>
    </r>
    <r>
      <rPr>
        <sz val="10"/>
        <color rgb="FF000000"/>
        <rFont val="微软雅黑"/>
        <charset val="134"/>
      </rPr>
      <t>计量（</t>
    </r>
    <r>
      <rPr>
        <sz val="10"/>
        <color rgb="FF000000"/>
        <rFont val="Arial"/>
        <charset val="134"/>
      </rPr>
      <t>V/M</t>
    </r>
    <r>
      <rPr>
        <sz val="10"/>
        <color rgb="FF000000"/>
        <rFont val="微软雅黑"/>
        <charset val="134"/>
      </rPr>
      <t>）</t>
    </r>
  </si>
  <si>
    <t>A5</t>
  </si>
  <si>
    <r>
      <rPr>
        <sz val="10"/>
        <rFont val="微软雅黑"/>
        <charset val="134"/>
      </rPr>
      <t>与审计调整核对一致</t>
    </r>
  </si>
  <si>
    <r>
      <rPr>
        <sz val="10"/>
        <color rgb="FF000000"/>
        <rFont val="微软雅黑"/>
        <charset val="134"/>
      </rPr>
      <t>权利和义务（</t>
    </r>
    <r>
      <rPr>
        <sz val="10"/>
        <color rgb="FF000000"/>
        <rFont val="Arial"/>
        <charset val="134"/>
      </rPr>
      <t>R&amp;O</t>
    </r>
    <r>
      <rPr>
        <sz val="10"/>
        <color rgb="FF000000"/>
        <rFont val="微软雅黑"/>
        <charset val="134"/>
      </rPr>
      <t>）</t>
    </r>
  </si>
  <si>
    <t>FS</t>
  </si>
  <si>
    <r>
      <rPr>
        <sz val="10"/>
        <color rgb="FF000000"/>
        <rFont val="微软雅黑"/>
        <charset val="134"/>
      </rPr>
      <t>与</t>
    </r>
    <r>
      <rPr>
        <sz val="10"/>
        <color rgb="FF000000"/>
        <rFont val="Arial"/>
        <charset val="134"/>
      </rPr>
      <t>FS.0x</t>
    </r>
    <r>
      <rPr>
        <sz val="10"/>
        <color rgb="FF000000"/>
        <rFont val="微软雅黑"/>
        <charset val="134"/>
      </rPr>
      <t>与财务报表核对无误</t>
    </r>
  </si>
  <si>
    <r>
      <rPr>
        <sz val="10"/>
        <color rgb="FF000000"/>
        <rFont val="微软雅黑"/>
        <charset val="134"/>
      </rPr>
      <t>列报和披露（</t>
    </r>
    <r>
      <rPr>
        <sz val="10"/>
        <color rgb="FF000000"/>
        <rFont val="Arial"/>
        <charset val="134"/>
      </rPr>
      <t>P&amp;D</t>
    </r>
    <r>
      <rPr>
        <sz val="10"/>
        <color rgb="FF000000"/>
        <rFont val="微软雅黑"/>
        <charset val="134"/>
      </rPr>
      <t>）</t>
    </r>
  </si>
  <si>
    <t>w</t>
  </si>
  <si>
    <r>
      <rPr>
        <sz val="10"/>
        <color rgb="FF000000"/>
        <rFont val="微软雅黑"/>
        <charset val="134"/>
      </rPr>
      <t>低于</t>
    </r>
    <r>
      <rPr>
        <sz val="10"/>
        <color rgb="FF000000"/>
        <rFont val="Arial"/>
        <charset val="134"/>
      </rPr>
      <t>SAD</t>
    </r>
    <r>
      <rPr>
        <sz val="10"/>
        <color rgb="FF000000"/>
        <rFont val="微软雅黑"/>
        <charset val="134"/>
      </rPr>
      <t>的金额</t>
    </r>
    <r>
      <rPr>
        <sz val="10"/>
        <color rgb="FF000000"/>
        <rFont val="Arial"/>
        <charset val="134"/>
      </rPr>
      <t>——</t>
    </r>
    <r>
      <rPr>
        <sz val="10"/>
        <color rgb="FF000000"/>
        <rFont val="微软雅黑"/>
        <charset val="134"/>
      </rPr>
      <t>放弃进一步调查</t>
    </r>
  </si>
  <si>
    <r>
      <rPr>
        <b/>
        <i/>
        <sz val="9"/>
        <color rgb="FFFF0000"/>
        <rFont val="Arial"/>
        <charset val="134"/>
      </rPr>
      <t xml:space="preserve">1 </t>
    </r>
    <r>
      <rPr>
        <b/>
        <i/>
        <sz val="9"/>
        <color rgb="FFFF0000"/>
        <rFont val="微软雅黑"/>
        <charset val="134"/>
      </rPr>
      <t>各项认定的测试阈值，是根据</t>
    </r>
    <r>
      <rPr>
        <b/>
        <i/>
        <sz val="9"/>
        <color rgb="FFFF0000"/>
        <rFont val="Arial"/>
        <charset val="134"/>
      </rPr>
      <t xml:space="preserve">EY GAM SUBSTANTIVE DESIGN 2.2.1 </t>
    </r>
  </si>
  <si>
    <t>Rx</t>
  </si>
  <si>
    <r>
      <rPr>
        <sz val="10"/>
        <color rgb="FF000000"/>
        <rFont val="微软雅黑"/>
        <charset val="134"/>
      </rPr>
      <t>重新计算，无异常</t>
    </r>
  </si>
  <si>
    <r>
      <rPr>
        <b/>
        <i/>
        <sz val="9"/>
        <color rgb="FFFF0000"/>
        <rFont val="微软雅黑"/>
        <charset val="134"/>
      </rPr>
      <t>中的示例测试阈值（用占</t>
    </r>
    <r>
      <rPr>
        <b/>
        <i/>
        <sz val="9"/>
        <color rgb="FFFF0000"/>
        <rFont val="Arial"/>
        <charset val="134"/>
      </rPr>
      <t>TE</t>
    </r>
    <r>
      <rPr>
        <b/>
        <i/>
        <sz val="9"/>
        <color rgb="FFFF0000"/>
        <rFont val="微软雅黑"/>
        <charset val="134"/>
      </rPr>
      <t>的百分比表示）在相应风险等级（</t>
    </r>
    <r>
      <rPr>
        <b/>
        <i/>
        <sz val="9"/>
        <color rgb="FFFF0000"/>
        <rFont val="Arial"/>
        <charset val="134"/>
      </rPr>
      <t>CRA</t>
    </r>
    <r>
      <rPr>
        <b/>
        <i/>
        <sz val="9"/>
        <color rgb="FFFF0000"/>
        <rFont val="微软雅黑"/>
        <charset val="134"/>
      </rPr>
      <t>）区间的上限计算得出的。</t>
    </r>
  </si>
  <si>
    <t>m</t>
  </si>
  <si>
    <r>
      <rPr>
        <sz val="10"/>
        <color rgb="FF000000"/>
        <rFont val="微软雅黑"/>
        <charset val="134"/>
      </rPr>
      <t>余额</t>
    </r>
    <r>
      <rPr>
        <sz val="10"/>
        <color rgb="FF000000"/>
        <rFont val="Arial"/>
        <charset val="134"/>
      </rPr>
      <t>/</t>
    </r>
    <r>
      <rPr>
        <sz val="10"/>
        <color rgb="FF000000"/>
        <rFont val="微软雅黑"/>
        <charset val="134"/>
      </rPr>
      <t>活动不符合测试范围</t>
    </r>
    <r>
      <rPr>
        <sz val="10"/>
        <color rgb="FF000000"/>
        <rFont val="Arial"/>
        <charset val="134"/>
      </rPr>
      <t>–</t>
    </r>
    <r>
      <rPr>
        <sz val="10"/>
        <color rgb="FF000000"/>
        <rFont val="微软雅黑"/>
        <charset val="134"/>
      </rPr>
      <t>无需进一步调查</t>
    </r>
  </si>
  <si>
    <r>
      <rPr>
        <b/>
        <i/>
        <sz val="9"/>
        <color rgb="FFFF0000"/>
        <rFont val="微软雅黑"/>
        <charset val="134"/>
      </rPr>
      <t>除负债</t>
    </r>
    <r>
      <rPr>
        <b/>
        <i/>
        <sz val="9"/>
        <color rgb="FFFF0000"/>
        <rFont val="Arial"/>
        <charset val="134"/>
      </rPr>
      <t>/</t>
    </r>
    <r>
      <rPr>
        <b/>
        <i/>
        <sz val="9"/>
        <color rgb="FFFF0000"/>
        <rFont val="微软雅黑"/>
        <charset val="134"/>
      </rPr>
      <t>费用类别账户的完整性认定应当使用负债</t>
    </r>
    <r>
      <rPr>
        <b/>
        <i/>
        <sz val="9"/>
        <color rgb="FFFF0000"/>
        <rFont val="Arial"/>
        <charset val="134"/>
      </rPr>
      <t>/</t>
    </r>
    <r>
      <rPr>
        <b/>
        <i/>
        <sz val="9"/>
        <color rgb="FFFF0000"/>
        <rFont val="微软雅黑"/>
        <charset val="134"/>
      </rPr>
      <t>费用账户表之外，其他类别账户和认定均可使用资产</t>
    </r>
    <r>
      <rPr>
        <b/>
        <i/>
        <sz val="9"/>
        <color rgb="FFFF0000"/>
        <rFont val="Arial"/>
        <charset val="134"/>
      </rPr>
      <t>/</t>
    </r>
    <r>
      <rPr>
        <b/>
        <i/>
        <sz val="9"/>
        <color rgb="FFFF0000"/>
        <rFont val="微软雅黑"/>
        <charset val="134"/>
      </rPr>
      <t>收入账户表。</t>
    </r>
  </si>
  <si>
    <t>SL</t>
  </si>
  <si>
    <r>
      <rPr>
        <sz val="10"/>
        <color rgb="FF000000"/>
        <rFont val="微软雅黑"/>
        <charset val="134"/>
      </rPr>
      <t>已与明细账核对无误</t>
    </r>
  </si>
  <si>
    <r>
      <rPr>
        <b/>
        <i/>
        <sz val="9"/>
        <color rgb="FFFF0000"/>
        <rFont val="Arial"/>
        <charset val="134"/>
      </rPr>
      <t xml:space="preserve">2 </t>
    </r>
    <r>
      <rPr>
        <b/>
        <i/>
        <sz val="9"/>
        <color rgb="FFFF0000"/>
        <rFont val="微软雅黑"/>
        <charset val="134"/>
      </rPr>
      <t>所有相关认定的测试阈值，是所有有效认定对应之测试阈值的最小值。我们在</t>
    </r>
    <r>
      <rPr>
        <b/>
        <i/>
        <sz val="9"/>
        <color rgb="FFFF0000"/>
        <rFont val="Arial"/>
        <charset val="134"/>
      </rPr>
      <t xml:space="preserve"> </t>
    </r>
  </si>
  <si>
    <r>
      <rPr>
        <b/>
        <i/>
        <sz val="9"/>
        <color rgb="FFFF0000"/>
        <rFont val="Arial"/>
        <charset val="134"/>
      </rPr>
      <t>Lead</t>
    </r>
    <r>
      <rPr>
        <b/>
        <i/>
        <sz val="9"/>
        <color rgb="FFFF0000"/>
        <rFont val="微软雅黑"/>
        <charset val="134"/>
      </rPr>
      <t>中使用该测试阈值：（</t>
    </r>
    <r>
      <rPr>
        <b/>
        <i/>
        <sz val="9"/>
        <color rgb="FFFF0000"/>
        <rFont val="Arial"/>
        <charset val="134"/>
      </rPr>
      <t>a</t>
    </r>
    <r>
      <rPr>
        <b/>
        <i/>
        <sz val="9"/>
        <color rgb="FFFF0000"/>
        <rFont val="微软雅黑"/>
        <charset val="134"/>
      </rPr>
      <t>）作为选取总账账户进行测试的起点；（</t>
    </r>
    <r>
      <rPr>
        <b/>
        <i/>
        <sz val="9"/>
        <color rgb="FFFF0000"/>
        <rFont val="Arial"/>
        <charset val="134"/>
      </rPr>
      <t>b</t>
    </r>
    <r>
      <rPr>
        <b/>
        <i/>
        <sz val="9"/>
        <color rgb="FFFF0000"/>
        <rFont val="微软雅黑"/>
        <charset val="134"/>
      </rPr>
      <t>）作为（需要进一步调查的）金额波动范围的起点。</t>
    </r>
  </si>
  <si>
    <r>
      <rPr>
        <b/>
        <sz val="10"/>
        <rFont val="微软雅黑"/>
        <charset val="134"/>
      </rPr>
      <t>在下文中描述我们对固定资产在此期间的相关账户余额和相关波动的预期，以及我们对这些预期的依据和理由。</t>
    </r>
  </si>
  <si>
    <r>
      <rPr>
        <b/>
        <sz val="10"/>
        <color theme="1"/>
        <rFont val="微软雅黑"/>
        <charset val="134"/>
      </rPr>
      <t>账户变更</t>
    </r>
  </si>
  <si>
    <r>
      <rPr>
        <b/>
        <sz val="10"/>
        <color theme="1"/>
        <rFont val="微软雅黑"/>
        <charset val="134"/>
      </rPr>
      <t>预期及额外考虑</t>
    </r>
  </si>
  <si>
    <r>
      <rPr>
        <b/>
        <i/>
        <sz val="10"/>
        <color theme="1"/>
        <rFont val="微软雅黑"/>
        <charset val="134"/>
      </rPr>
      <t>新增</t>
    </r>
  </si>
  <si>
    <t>被审计单位为了满足不断增长的客户需求，购买新的设备和生产用具等资产，以取代已折旧和处置的资产支持其现有的生产经营活动；因此，我们预计本期固定资产的原值将存在新增的变动。</t>
  </si>
  <si>
    <r>
      <rPr>
        <b/>
        <i/>
        <sz val="10"/>
        <color theme="1"/>
        <rFont val="微软雅黑"/>
        <charset val="134"/>
      </rPr>
      <t>减少</t>
    </r>
  </si>
  <si>
    <t>本期实际为24年减少，24年13期调表不调账，已获取该部分清单。</t>
  </si>
  <si>
    <r>
      <rPr>
        <b/>
        <i/>
        <sz val="10"/>
        <color theme="1"/>
        <rFont val="微软雅黑"/>
        <charset val="134"/>
      </rPr>
      <t>在建工程转入（如适用）</t>
    </r>
  </si>
  <si>
    <t>以前年度购买的需要安装的固定资产预计本期达到使用状态而转固。</t>
  </si>
  <si>
    <r>
      <rPr>
        <b/>
        <i/>
        <sz val="10"/>
        <color theme="1"/>
        <rFont val="微软雅黑"/>
        <charset val="134"/>
      </rPr>
      <t>转让、外汇和其他调整</t>
    </r>
  </si>
  <si>
    <t>被审计单位本期不涉及其他资产的转让、外汇业务等事项。</t>
  </si>
  <si>
    <r>
      <rPr>
        <b/>
        <i/>
        <sz val="10"/>
        <color theme="1"/>
        <rFont val="微软雅黑"/>
        <charset val="134"/>
      </rPr>
      <t>折旧方法</t>
    </r>
  </si>
  <si>
    <t>直线法，我们预计本年较上年无变化。</t>
  </si>
  <si>
    <r>
      <rPr>
        <b/>
        <i/>
        <sz val="10"/>
        <color theme="1"/>
        <rFont val="微软雅黑"/>
        <charset val="134"/>
      </rPr>
      <t>折旧费用</t>
    </r>
  </si>
  <si>
    <t>因为被审计单位折旧方法和使用寿命没有变化，将与往年一样正常计提折旧；因此，我们预计本年度累计折旧较上年增加。</t>
  </si>
  <si>
    <r>
      <rPr>
        <b/>
        <i/>
        <sz val="10"/>
        <color theme="1"/>
        <rFont val="微软雅黑"/>
        <charset val="134"/>
      </rPr>
      <t>使用寿命变化</t>
    </r>
  </si>
  <si>
    <t>由于本年度被审计单位的折旧政策未发生变化，我们预计被审计单位固定资产的使用寿命也不会发生变化。</t>
  </si>
  <si>
    <r>
      <rPr>
        <b/>
        <sz val="10"/>
        <rFont val="微软雅黑"/>
        <charset val="134"/>
      </rPr>
      <t>波动范围</t>
    </r>
  </si>
  <si>
    <r>
      <rPr>
        <b/>
        <sz val="10"/>
        <rFont val="微软雅黑"/>
        <charset val="134"/>
      </rPr>
      <t>波动幅度</t>
    </r>
    <r>
      <rPr>
        <b/>
        <sz val="10"/>
        <rFont val="Arial"/>
        <charset val="134"/>
      </rPr>
      <t xml:space="preserve"> (%):</t>
    </r>
  </si>
  <si>
    <r>
      <rPr>
        <b/>
        <sz val="10"/>
        <rFont val="微软雅黑"/>
        <charset val="134"/>
      </rPr>
      <t>我们获取或编制了与上期对比的重大账户（固定资产）引导表。我们将本期余额与试算平衡表核对一致，并将上期余额与上期审定数核对一致</t>
    </r>
    <r>
      <rPr>
        <b/>
        <sz val="10"/>
        <color rgb="FFFF0000"/>
        <rFont val="微软雅黑"/>
        <charset val="134"/>
      </rPr>
      <t>（如适用）</t>
    </r>
    <r>
      <rPr>
        <b/>
        <sz val="10"/>
        <rFont val="微软雅黑"/>
        <charset val="134"/>
      </rPr>
      <t>。</t>
    </r>
  </si>
  <si>
    <r>
      <rPr>
        <b/>
        <sz val="10"/>
        <rFont val="微软雅黑"/>
        <charset val="134"/>
      </rPr>
      <t>我们将期末余额与上期余额进行对比。调查超出测试阈值（金额和百分比）的波动，以及代表异常或预期外变动或未发生预期中变动的波动，并确定其对我们计划实质性程序的影响</t>
    </r>
    <r>
      <rPr>
        <b/>
        <sz val="10"/>
        <color rgb="FFFF0000"/>
        <rFont val="Arial"/>
        <charset val="134"/>
      </rPr>
      <t xml:space="preserve"> (</t>
    </r>
    <r>
      <rPr>
        <b/>
        <sz val="10"/>
        <color rgb="FFFF0000"/>
        <rFont val="微软雅黑"/>
        <charset val="134"/>
      </rPr>
      <t>如有</t>
    </r>
    <r>
      <rPr>
        <b/>
        <sz val="10"/>
        <color rgb="FFFF0000"/>
        <rFont val="Arial"/>
        <charset val="134"/>
      </rPr>
      <t>)</t>
    </r>
    <r>
      <rPr>
        <b/>
        <sz val="10"/>
        <rFont val="微软雅黑"/>
        <charset val="134"/>
      </rPr>
      <t>。</t>
    </r>
  </si>
  <si>
    <t>|------- TB -------|</t>
  </si>
  <si>
    <t>|------- PY -------|</t>
  </si>
  <si>
    <t>本期和上期期末余额</t>
  </si>
  <si>
    <t>基于波动幅度判断，是否进一步调查？</t>
  </si>
  <si>
    <t>基于定性考虑判断，是否进一步调查？</t>
  </si>
  <si>
    <t>总账科目编码</t>
  </si>
  <si>
    <t>科目名称</t>
  </si>
  <si>
    <t>索引号</t>
  </si>
  <si>
    <t>期末账面数</t>
  </si>
  <si>
    <t>账表调整数</t>
  </si>
  <si>
    <t>期末未审数</t>
  </si>
  <si>
    <t>审计调整数</t>
  </si>
  <si>
    <t>期末审定数</t>
  </si>
  <si>
    <t>上期末审定数</t>
  </si>
  <si>
    <t>变动金额</t>
  </si>
  <si>
    <t>变动%</t>
  </si>
  <si>
    <t>Notes</t>
  </si>
  <si>
    <r>
      <rPr>
        <b/>
        <sz val="10"/>
        <rFont val="微软雅黑"/>
        <charset val="134"/>
      </rPr>
      <t>原值</t>
    </r>
  </si>
  <si>
    <t>[A]</t>
  </si>
  <si>
    <r>
      <rPr>
        <b/>
        <sz val="10"/>
        <rFont val="微软雅黑"/>
        <charset val="134"/>
      </rPr>
      <t>累计折旧</t>
    </r>
  </si>
  <si>
    <r>
      <rPr>
        <b/>
        <sz val="10"/>
        <rFont val="微软雅黑"/>
        <charset val="134"/>
      </rPr>
      <t>减值准备</t>
    </r>
  </si>
  <si>
    <r>
      <rPr>
        <b/>
        <sz val="10"/>
        <color rgb="FF000000"/>
        <rFont val="微软雅黑"/>
        <charset val="134"/>
      </rPr>
      <t>净值</t>
    </r>
  </si>
  <si>
    <t>check with A3</t>
  </si>
  <si>
    <t>Diff</t>
  </si>
  <si>
    <t>波动说明</t>
  </si>
  <si>
    <t>本期固定资产较上期变动10,436千元约11.03%，其中在建工程部分转入固定资产9,465千元。折旧较上期增加6,103千元，已对折旧进行合理性测试，未见异常。</t>
  </si>
  <si>
    <r>
      <rPr>
        <b/>
        <sz val="14"/>
        <color theme="0"/>
        <rFont val="微软雅黑"/>
        <charset val="134"/>
      </rPr>
      <t>标准工作底稿</t>
    </r>
    <r>
      <rPr>
        <b/>
        <sz val="14"/>
        <color theme="0"/>
        <rFont val="Arial"/>
        <charset val="134"/>
      </rPr>
      <t xml:space="preserve">: K1 SWP </t>
    </r>
    <r>
      <rPr>
        <b/>
        <sz val="14"/>
        <color theme="0"/>
        <rFont val="微软雅黑"/>
        <charset val="134"/>
      </rPr>
      <t>不动产、厂房和设备及相关账户（</t>
    </r>
    <r>
      <rPr>
        <b/>
        <sz val="14"/>
        <color theme="0"/>
        <rFont val="Arial"/>
        <charset val="134"/>
      </rPr>
      <t>PPE</t>
    </r>
    <r>
      <rPr>
        <b/>
        <sz val="14"/>
        <color theme="0"/>
        <rFont val="微软雅黑"/>
        <charset val="134"/>
      </rPr>
      <t>）</t>
    </r>
  </si>
  <si>
    <r>
      <rPr>
        <b/>
        <sz val="12"/>
        <color rgb="FF000000"/>
        <rFont val="Arial"/>
        <charset val="134"/>
      </rPr>
      <t xml:space="preserve">K.01 </t>
    </r>
    <r>
      <rPr>
        <b/>
        <sz val="12"/>
        <color rgb="FF000000"/>
        <rFont val="微软雅黑"/>
        <charset val="134"/>
      </rPr>
      <t>将明细账与总账核对一致</t>
    </r>
  </si>
  <si>
    <r>
      <rPr>
        <b/>
        <sz val="10"/>
        <rFont val="微软雅黑"/>
        <charset val="134"/>
      </rPr>
      <t>获取上期末至本期末（或中期，如适用）固定资产及相关新增、处置、转让和折旧的后推明细表。（原值、累计折旧、减值均为正数填列，本期减少以负数填列，账表调整、审计调整数据均直接链接至</t>
    </r>
    <r>
      <rPr>
        <b/>
        <sz val="10"/>
        <rFont val="Arial"/>
        <charset val="134"/>
      </rPr>
      <t>K.00 Lead</t>
    </r>
    <r>
      <rPr>
        <b/>
        <sz val="10"/>
        <rFont val="微软雅黑"/>
        <charset val="134"/>
      </rPr>
      <t>。）</t>
    </r>
  </si>
  <si>
    <r>
      <rPr>
        <b/>
        <sz val="10"/>
        <rFont val="微软雅黑"/>
        <charset val="134"/>
      </rPr>
      <t>我们将期初固定资产余额与上期审定数核对一致，将期末固定资产余额与固定资产明细账和试算表核对一致。我们调查了大于</t>
    </r>
    <r>
      <rPr>
        <b/>
        <sz val="10"/>
        <rFont val="Arial"/>
        <charset val="134"/>
      </rPr>
      <t>SAD</t>
    </r>
    <r>
      <rPr>
        <b/>
        <sz val="10"/>
        <rFont val="微软雅黑"/>
        <charset val="134"/>
      </rPr>
      <t>的差异。我们将利润表金额（如，折旧费用）与试算表核对一致</t>
    </r>
    <r>
      <rPr>
        <b/>
        <sz val="10"/>
        <color rgb="FFFF0000"/>
        <rFont val="微软雅黑"/>
        <charset val="134"/>
      </rPr>
      <t>（如适用）</t>
    </r>
    <r>
      <rPr>
        <b/>
        <sz val="10"/>
        <rFont val="微软雅黑"/>
        <charset val="134"/>
      </rPr>
      <t>。</t>
    </r>
  </si>
  <si>
    <r>
      <rPr>
        <b/>
        <sz val="10"/>
        <rFont val="微软雅黑"/>
        <charset val="134"/>
      </rPr>
      <t>我们选择了超过测试阈值的后推活动（如，新增、处置、固定资产转入、转移和折旧费用），以执行</t>
    </r>
    <r>
      <rPr>
        <b/>
        <sz val="10"/>
        <rFont val="Arial"/>
        <charset val="134"/>
      </rPr>
      <t>K.02</t>
    </r>
    <r>
      <rPr>
        <b/>
        <sz val="10"/>
        <rFont val="微软雅黑"/>
        <charset val="134"/>
      </rPr>
      <t>和</t>
    </r>
    <r>
      <rPr>
        <b/>
        <sz val="10"/>
        <rFont val="Arial"/>
        <charset val="134"/>
      </rPr>
      <t>K.03</t>
    </r>
    <r>
      <rPr>
        <b/>
        <sz val="10"/>
        <rFont val="微软雅黑"/>
        <charset val="134"/>
      </rPr>
      <t>的实质性程序。对于未包含在本程序表范围内的程序，我们交叉索引至完成该程序的单独程序表。我们评估了固定资产的转移和其他调整，以了解调整的性质，并确定是否需要执行额外程序。</t>
    </r>
  </si>
  <si>
    <t xml:space="preserve"> </t>
  </si>
  <si>
    <r>
      <rPr>
        <b/>
        <sz val="10"/>
        <color rgb="FFFF0000"/>
        <rFont val="微软雅黑"/>
        <charset val="134"/>
      </rPr>
      <t>表</t>
    </r>
    <r>
      <rPr>
        <b/>
        <sz val="10"/>
        <color rgb="FFFF0000"/>
        <rFont val="Arial"/>
        <charset val="134"/>
      </rPr>
      <t>1</t>
    </r>
  </si>
  <si>
    <t>模具及工装</t>
  </si>
  <si>
    <t>其他</t>
  </si>
  <si>
    <t>|--------------------------- Rx ------------------------------|</t>
  </si>
  <si>
    <r>
      <rPr>
        <b/>
        <sz val="10"/>
        <rFont val="微软雅黑"/>
        <charset val="134"/>
      </rPr>
      <t>固定资产类别</t>
    </r>
  </si>
  <si>
    <t>房屋建筑物</t>
  </si>
  <si>
    <t>机器设备</t>
  </si>
  <si>
    <t>运输设备</t>
  </si>
  <si>
    <t>电子产品及通讯设备</t>
  </si>
  <si>
    <t>其他（办公用品）</t>
  </si>
  <si>
    <r>
      <rPr>
        <b/>
        <sz val="10"/>
        <rFont val="微软雅黑"/>
        <charset val="134"/>
      </rPr>
      <t>【</t>
    </r>
    <r>
      <rPr>
        <b/>
        <sz val="10"/>
        <rFont val="Arial"/>
        <charset val="134"/>
      </rPr>
      <t>…</t>
    </r>
    <r>
      <rPr>
        <b/>
        <sz val="10"/>
        <rFont val="微软雅黑"/>
        <charset val="134"/>
      </rPr>
      <t>】</t>
    </r>
  </si>
  <si>
    <r>
      <rPr>
        <b/>
        <sz val="10"/>
        <rFont val="微软雅黑"/>
        <charset val="134"/>
      </rPr>
      <t>合计</t>
    </r>
  </si>
  <si>
    <r>
      <rPr>
        <sz val="10"/>
        <rFont val="微软雅黑"/>
        <charset val="134"/>
      </rPr>
      <t>账面数</t>
    </r>
  </si>
  <si>
    <r>
      <rPr>
        <sz val="10"/>
        <rFont val="微软雅黑"/>
        <charset val="134"/>
      </rPr>
      <t>账表调整</t>
    </r>
    <r>
      <rPr>
        <sz val="10"/>
        <rFont val="Arial"/>
        <charset val="134"/>
      </rPr>
      <t>/</t>
    </r>
    <r>
      <rPr>
        <sz val="10"/>
        <rFont val="微软雅黑"/>
        <charset val="134"/>
      </rPr>
      <t>审计调整</t>
    </r>
  </si>
  <si>
    <r>
      <rPr>
        <sz val="10"/>
        <rFont val="微软雅黑"/>
        <charset val="134"/>
      </rPr>
      <t>审定数</t>
    </r>
  </si>
  <si>
    <t>CHECK</t>
  </si>
  <si>
    <r>
      <rPr>
        <b/>
        <sz val="10"/>
        <rFont val="微软雅黑"/>
        <charset val="134"/>
      </rPr>
      <t>年初余额</t>
    </r>
  </si>
  <si>
    <r>
      <rPr>
        <sz val="10"/>
        <rFont val="微软雅黑"/>
        <charset val="134"/>
      </rPr>
      <t>购置</t>
    </r>
  </si>
  <si>
    <t>K.02.1</t>
  </si>
  <si>
    <r>
      <rPr>
        <sz val="10"/>
        <rFont val="微软雅黑"/>
        <charset val="134"/>
      </rPr>
      <t>在建工程转入</t>
    </r>
  </si>
  <si>
    <t>J1.02</t>
  </si>
  <si>
    <r>
      <rPr>
        <sz val="10"/>
        <rFont val="微软雅黑"/>
        <charset val="134"/>
      </rPr>
      <t>处置或报废</t>
    </r>
  </si>
  <si>
    <t>K.02.2</t>
  </si>
  <si>
    <r>
      <rPr>
        <sz val="10"/>
        <rFont val="微软雅黑"/>
        <charset val="134"/>
      </rPr>
      <t>内部重分类</t>
    </r>
  </si>
  <si>
    <t>[…]</t>
  </si>
  <si>
    <r>
      <rPr>
        <b/>
        <sz val="10"/>
        <rFont val="微软雅黑"/>
        <charset val="134"/>
      </rPr>
      <t>年末余额</t>
    </r>
  </si>
  <si>
    <r>
      <rPr>
        <sz val="10"/>
        <rFont val="微软雅黑"/>
        <charset val="134"/>
      </rPr>
      <t>计提</t>
    </r>
  </si>
  <si>
    <t>K.03.2</t>
  </si>
  <si>
    <r>
      <rPr>
        <b/>
        <sz val="10"/>
        <color rgb="FFFF0000"/>
        <rFont val="Arial"/>
        <charset val="134"/>
      </rPr>
      <t xml:space="preserve">&lt;K.03 </t>
    </r>
    <r>
      <rPr>
        <b/>
        <sz val="10"/>
        <color rgb="FFFF0000"/>
        <rFont val="宋体"/>
        <charset val="134"/>
      </rPr>
      <t>折旧测试</t>
    </r>
    <r>
      <rPr>
        <b/>
        <sz val="10"/>
        <color rgb="FFFF0000"/>
        <rFont val="Arial"/>
        <charset val="134"/>
      </rPr>
      <t>&gt;</t>
    </r>
  </si>
  <si>
    <r>
      <rPr>
        <b/>
        <sz val="10"/>
        <color rgb="FFFF0000"/>
        <rFont val="Arial"/>
        <charset val="134"/>
      </rPr>
      <t xml:space="preserve">SWP </t>
    </r>
    <r>
      <rPr>
        <b/>
        <sz val="10"/>
        <color rgb="FFFF0000"/>
        <rFont val="微软雅黑"/>
        <charset val="134"/>
      </rPr>
      <t>减值</t>
    </r>
  </si>
  <si>
    <r>
      <rPr>
        <b/>
        <sz val="10"/>
        <rFont val="微软雅黑"/>
        <charset val="134"/>
      </rPr>
      <t>净值</t>
    </r>
    <r>
      <rPr>
        <b/>
        <sz val="10"/>
        <rFont val="Arial"/>
        <charset val="134"/>
      </rPr>
      <t xml:space="preserve"> (NBV)</t>
    </r>
  </si>
  <si>
    <r>
      <rPr>
        <b/>
        <sz val="10"/>
        <rFont val="微软雅黑"/>
        <charset val="134"/>
      </rPr>
      <t>变动</t>
    </r>
  </si>
  <si>
    <r>
      <rPr>
        <sz val="10"/>
        <rFont val="微软雅黑"/>
        <charset val="134"/>
      </rPr>
      <t>原值变动金额</t>
    </r>
  </si>
  <si>
    <r>
      <rPr>
        <sz val="10"/>
        <rFont val="微软雅黑"/>
        <charset val="134"/>
      </rPr>
      <t>本年</t>
    </r>
    <r>
      <rPr>
        <sz val="10"/>
        <rFont val="Arial"/>
        <charset val="134"/>
      </rPr>
      <t>VS</t>
    </r>
    <r>
      <rPr>
        <sz val="10"/>
        <rFont val="微软雅黑"/>
        <charset val="134"/>
      </rPr>
      <t>上年</t>
    </r>
  </si>
  <si>
    <r>
      <rPr>
        <sz val="10"/>
        <rFont val="微软雅黑"/>
        <charset val="134"/>
      </rPr>
      <t>原值变动比例</t>
    </r>
  </si>
  <si>
    <t>%</t>
  </si>
  <si>
    <r>
      <rPr>
        <sz val="10"/>
        <rFont val="微软雅黑"/>
        <charset val="134"/>
      </rPr>
      <t>累计折旧变动金额</t>
    </r>
  </si>
  <si>
    <r>
      <rPr>
        <sz val="10"/>
        <rFont val="微软雅黑"/>
        <charset val="134"/>
      </rPr>
      <t>累计折旧变动比例</t>
    </r>
  </si>
  <si>
    <r>
      <rPr>
        <sz val="10"/>
        <rFont val="微软雅黑"/>
        <charset val="134"/>
      </rPr>
      <t>减值准备变动金额</t>
    </r>
  </si>
  <si>
    <r>
      <rPr>
        <sz val="10"/>
        <rFont val="微软雅黑"/>
        <charset val="134"/>
      </rPr>
      <t>减值准备变动比例</t>
    </r>
  </si>
  <si>
    <r>
      <rPr>
        <sz val="10"/>
        <rFont val="微软雅黑"/>
        <charset val="134"/>
      </rPr>
      <t>净值变动金额</t>
    </r>
  </si>
  <si>
    <r>
      <rPr>
        <sz val="10"/>
        <rFont val="微软雅黑"/>
        <charset val="134"/>
      </rPr>
      <t>净值变动比例</t>
    </r>
  </si>
  <si>
    <r>
      <rPr>
        <b/>
        <sz val="10"/>
        <color rgb="FFFF0000"/>
        <rFont val="Arial"/>
        <charset val="134"/>
      </rPr>
      <t>TB-</t>
    </r>
    <r>
      <rPr>
        <b/>
        <sz val="10"/>
        <color rgb="FFFF0000"/>
        <rFont val="微软雅黑"/>
        <charset val="134"/>
      </rPr>
      <t>原值</t>
    </r>
  </si>
  <si>
    <r>
      <rPr>
        <b/>
        <sz val="10"/>
        <color rgb="FFFF0000"/>
        <rFont val="微软雅黑"/>
        <charset val="134"/>
      </rPr>
      <t>差异</t>
    </r>
  </si>
  <si>
    <r>
      <rPr>
        <b/>
        <sz val="10"/>
        <color rgb="FFFF0000"/>
        <rFont val="Arial"/>
        <charset val="134"/>
      </rPr>
      <t>TB-</t>
    </r>
    <r>
      <rPr>
        <b/>
        <sz val="10"/>
        <color rgb="FFFF0000"/>
        <rFont val="微软雅黑"/>
        <charset val="134"/>
      </rPr>
      <t>累计折旧</t>
    </r>
  </si>
  <si>
    <r>
      <rPr>
        <b/>
        <sz val="10"/>
        <color rgb="FFFF0000"/>
        <rFont val="Arial"/>
        <charset val="134"/>
      </rPr>
      <t>TB-</t>
    </r>
    <r>
      <rPr>
        <b/>
        <sz val="10"/>
        <color rgb="FFFF0000"/>
        <rFont val="微软雅黑"/>
        <charset val="134"/>
      </rPr>
      <t>减值准备</t>
    </r>
  </si>
  <si>
    <r>
      <rPr>
        <b/>
        <sz val="10"/>
        <color rgb="FFFF0000"/>
        <rFont val="Arial"/>
        <charset val="134"/>
      </rPr>
      <t>TB-</t>
    </r>
    <r>
      <rPr>
        <b/>
        <sz val="10"/>
        <color rgb="FFFF0000"/>
        <rFont val="微软雅黑"/>
        <charset val="134"/>
      </rPr>
      <t>净值</t>
    </r>
  </si>
  <si>
    <r>
      <rPr>
        <b/>
        <sz val="10"/>
        <rFont val="微软雅黑"/>
        <charset val="134"/>
      </rPr>
      <t>获取期末的固定资产明细清单，我们将固定资产明细清单的金额与表</t>
    </r>
    <r>
      <rPr>
        <b/>
        <sz val="10"/>
        <rFont val="Arial"/>
        <charset val="134"/>
      </rPr>
      <t>1</t>
    </r>
    <r>
      <rPr>
        <b/>
        <sz val="10"/>
        <rFont val="微软雅黑"/>
        <charset val="134"/>
      </rPr>
      <t>金额进行核对，调查大于</t>
    </r>
    <r>
      <rPr>
        <b/>
        <sz val="10"/>
        <rFont val="Arial"/>
        <charset val="134"/>
      </rPr>
      <t>SAD</t>
    </r>
    <r>
      <rPr>
        <b/>
        <sz val="10"/>
        <rFont val="微软雅黑"/>
        <charset val="134"/>
      </rPr>
      <t>的差异。</t>
    </r>
  </si>
  <si>
    <r>
      <rPr>
        <b/>
        <sz val="10"/>
        <color rgb="FFFF0000"/>
        <rFont val="微软雅黑"/>
        <charset val="134"/>
      </rPr>
      <t>表</t>
    </r>
    <r>
      <rPr>
        <b/>
        <sz val="10"/>
        <color rgb="FFFF0000"/>
        <rFont val="Arial"/>
        <charset val="134"/>
      </rPr>
      <t>2</t>
    </r>
  </si>
  <si>
    <r>
      <rPr>
        <b/>
        <sz val="10"/>
        <color rgb="FFFF0000"/>
        <rFont val="微软雅黑"/>
        <charset val="134"/>
      </rPr>
      <t>表</t>
    </r>
    <r>
      <rPr>
        <b/>
        <sz val="10"/>
        <color rgb="FFFF0000"/>
        <rFont val="Arial"/>
        <charset val="134"/>
      </rPr>
      <t>3</t>
    </r>
  </si>
  <si>
    <r>
      <rPr>
        <b/>
        <sz val="10"/>
        <color theme="1"/>
        <rFont val="微软雅黑"/>
        <charset val="134"/>
      </rPr>
      <t>汇总</t>
    </r>
  </si>
  <si>
    <r>
      <rPr>
        <b/>
        <sz val="10"/>
        <color rgb="FFFF0000"/>
        <rFont val="微软雅黑"/>
        <charset val="134"/>
      </rPr>
      <t>表</t>
    </r>
    <r>
      <rPr>
        <b/>
        <sz val="10"/>
        <color rgb="FFFF0000"/>
        <rFont val="Arial"/>
        <charset val="134"/>
      </rPr>
      <t xml:space="preserve">2 check with </t>
    </r>
    <r>
      <rPr>
        <b/>
        <sz val="10"/>
        <color rgb="FFFF0000"/>
        <rFont val="微软雅黑"/>
        <charset val="134"/>
      </rPr>
      <t>表</t>
    </r>
    <r>
      <rPr>
        <b/>
        <sz val="10"/>
        <color rgb="FFFF0000"/>
        <rFont val="Arial"/>
        <charset val="134"/>
      </rPr>
      <t>1</t>
    </r>
  </si>
  <si>
    <r>
      <rPr>
        <b/>
        <sz val="10"/>
        <color theme="1"/>
        <rFont val="微软雅黑"/>
        <charset val="134"/>
      </rPr>
      <t>固定资产类别</t>
    </r>
  </si>
  <si>
    <r>
      <rPr>
        <b/>
        <sz val="10"/>
        <color theme="1"/>
        <rFont val="微软雅黑"/>
        <charset val="134"/>
      </rPr>
      <t>原值</t>
    </r>
  </si>
  <si>
    <r>
      <rPr>
        <b/>
        <sz val="10"/>
        <color theme="1"/>
        <rFont val="微软雅黑"/>
        <charset val="134"/>
      </rPr>
      <t>累计折旧</t>
    </r>
  </si>
  <si>
    <r>
      <rPr>
        <b/>
        <sz val="10"/>
        <color theme="1"/>
        <rFont val="微软雅黑"/>
        <charset val="134"/>
      </rPr>
      <t>减值准备</t>
    </r>
  </si>
  <si>
    <r>
      <rPr>
        <b/>
        <sz val="10"/>
        <color theme="1"/>
        <rFont val="微软雅黑"/>
        <charset val="134"/>
      </rPr>
      <t>净值</t>
    </r>
  </si>
  <si>
    <r>
      <rPr>
        <b/>
        <sz val="10"/>
        <color theme="1"/>
        <rFont val="微软雅黑"/>
        <charset val="134"/>
      </rPr>
      <t>合计</t>
    </r>
  </si>
  <si>
    <r>
      <rPr>
        <b/>
        <sz val="10"/>
        <color rgb="FFFF0000"/>
        <rFont val="Arial"/>
        <charset val="134"/>
      </rPr>
      <t>Notes</t>
    </r>
    <r>
      <rPr>
        <sz val="10"/>
        <color rgb="FF000000"/>
        <rFont val="Arial"/>
        <charset val="134"/>
      </rPr>
      <t xml:space="preserve">  </t>
    </r>
    <r>
      <rPr>
        <sz val="10"/>
        <color rgb="FF000000"/>
        <rFont val="微软雅黑"/>
        <charset val="134"/>
      </rPr>
      <t>请在此记录固定资产明细账和总账的差异，并详细记录对差异进行的核查程序。</t>
    </r>
  </si>
  <si>
    <t>总账与明细账无差异，未见异常。</t>
  </si>
  <si>
    <t>将固定资产本年折旧与利润表相关科目金额核对。复核本期折旧是否正确，与利润表科目核对是否相符。</t>
  </si>
  <si>
    <t>表4</t>
  </si>
  <si>
    <t>折旧费用与利润表科目核对</t>
  </si>
  <si>
    <r>
      <rPr>
        <b/>
        <sz val="10"/>
        <rFont val="微软雅黑"/>
        <charset val="134"/>
      </rPr>
      <t>账套名称</t>
    </r>
    <r>
      <rPr>
        <b/>
        <sz val="10"/>
        <rFont val="Arial"/>
        <charset val="134"/>
      </rPr>
      <t>/</t>
    </r>
    <r>
      <rPr>
        <b/>
        <sz val="10"/>
        <rFont val="微软雅黑"/>
        <charset val="134"/>
      </rPr>
      <t>账套编码</t>
    </r>
  </si>
  <si>
    <r>
      <rPr>
        <b/>
        <sz val="10"/>
        <rFont val="微软雅黑"/>
        <charset val="134"/>
      </rPr>
      <t>科目编码</t>
    </r>
  </si>
  <si>
    <r>
      <rPr>
        <b/>
        <sz val="10"/>
        <rFont val="微软雅黑"/>
        <charset val="134"/>
      </rPr>
      <t>交叉索引</t>
    </r>
  </si>
  <si>
    <r>
      <rPr>
        <b/>
        <sz val="10"/>
        <rFont val="微软雅黑"/>
        <charset val="134"/>
      </rPr>
      <t>科目名称</t>
    </r>
  </si>
  <si>
    <r>
      <rPr>
        <b/>
        <sz val="10"/>
        <rFont val="微软雅黑"/>
        <charset val="134"/>
      </rPr>
      <t>金额</t>
    </r>
  </si>
  <si>
    <t>U_other</t>
  </si>
  <si>
    <r>
      <rPr>
        <sz val="10"/>
        <color theme="1"/>
        <rFont val="微软雅黑"/>
        <charset val="134"/>
      </rPr>
      <t>制造费用</t>
    </r>
  </si>
  <si>
    <t>U_EXP</t>
  </si>
  <si>
    <r>
      <rPr>
        <sz val="10"/>
        <rFont val="微软雅黑"/>
        <charset val="134"/>
      </rPr>
      <t>销售费用</t>
    </r>
  </si>
  <si>
    <r>
      <rPr>
        <sz val="10"/>
        <rFont val="微软雅黑"/>
        <charset val="134"/>
      </rPr>
      <t>管理费用</t>
    </r>
  </si>
  <si>
    <r>
      <rPr>
        <sz val="10"/>
        <rFont val="微软雅黑"/>
        <charset val="134"/>
      </rPr>
      <t>研发费用</t>
    </r>
  </si>
  <si>
    <r>
      <rPr>
        <sz val="10"/>
        <rFont val="微软雅黑"/>
        <charset val="134"/>
      </rPr>
      <t>合计</t>
    </r>
  </si>
  <si>
    <t>K1</t>
  </si>
  <si>
    <r>
      <rPr>
        <sz val="10"/>
        <rFont val="微软雅黑"/>
        <charset val="134"/>
      </rPr>
      <t>累计折旧科目</t>
    </r>
    <r>
      <rPr>
        <sz val="10"/>
        <rFont val="Arial"/>
        <charset val="134"/>
      </rPr>
      <t>-</t>
    </r>
    <r>
      <rPr>
        <sz val="10"/>
        <rFont val="微软雅黑"/>
        <charset val="134"/>
      </rPr>
      <t>本年计提</t>
    </r>
  </si>
  <si>
    <r>
      <rPr>
        <sz val="10"/>
        <rFont val="微软雅黑"/>
        <charset val="134"/>
      </rPr>
      <t>差异</t>
    </r>
  </si>
  <si>
    <t>折旧费用与利润表科目核对无差异，未见异常。</t>
  </si>
  <si>
    <t>1.项目组可以自定义固定资产清单表格，也可直接使用系统导出的固定资产清单，但必须确保必需字段（固定资产类别、编号、名称、开始入账日期、使用寿命、残值率、原值、累计折旧、净值）完整。可参考链接：</t>
  </si>
  <si>
    <r>
      <rPr>
        <b/>
        <sz val="14"/>
        <color rgb="FFFF0000"/>
        <rFont val="微软雅黑"/>
        <charset val="134"/>
      </rPr>
      <t>2.获取期末的固定资产明细清单，将固定资产明细清单的金额与K.01 Agree SL to GL</t>
    </r>
    <r>
      <rPr>
        <sz val="14"/>
        <color rgb="FFFF0000"/>
        <rFont val="微软雅黑"/>
        <charset val="134"/>
      </rPr>
      <t xml:space="preserve"> </t>
    </r>
    <r>
      <rPr>
        <b/>
        <sz val="14"/>
        <color rgb="FFFF0000"/>
        <rFont val="微软雅黑"/>
        <charset val="134"/>
      </rPr>
      <t>表1的金额进行核对，核对结果详见K.01 Agree SL to GL 表2，并调查大于SAD的差异。</t>
    </r>
  </si>
  <si>
    <t>3.固定资产的类别：请使用被审计单位的台账，无需对资产的类别添加自己的重分类修改。</t>
  </si>
  <si>
    <t>4.如果折旧测试较难执行实质性分析程序或从实质性分析程序中获得的证据水平不足以得出审计结论，我们可在&lt;FA List&gt;中执行全量折旧测试，底稿形式可参考：</t>
  </si>
  <si>
    <t>类别</t>
  </si>
  <si>
    <t>资产分类</t>
  </si>
  <si>
    <t>资产类别描述</t>
  </si>
  <si>
    <t>资产编号</t>
  </si>
  <si>
    <t>资本化日期</t>
  </si>
  <si>
    <t>资产次级编号</t>
  </si>
  <si>
    <t>存货号</t>
  </si>
  <si>
    <t>资产描述</t>
  </si>
  <si>
    <t>序列号</t>
  </si>
  <si>
    <t>原值</t>
  </si>
  <si>
    <t>本月折旧</t>
  </si>
  <si>
    <t>累计折旧</t>
  </si>
  <si>
    <t>本年累计折旧</t>
  </si>
  <si>
    <t>减值准备</t>
  </si>
  <si>
    <t>净值</t>
  </si>
  <si>
    <t>存货注记</t>
  </si>
  <si>
    <t>报废日期</t>
  </si>
  <si>
    <t>资产类别编码</t>
  </si>
  <si>
    <t>用途</t>
  </si>
  <si>
    <t>使用地点</t>
  </si>
  <si>
    <t>使用人</t>
  </si>
  <si>
    <t>使用人(停用)</t>
  </si>
  <si>
    <t>资产附加描述</t>
  </si>
  <si>
    <t>制造商</t>
  </si>
  <si>
    <t>折旧方法</t>
  </si>
  <si>
    <t>使用年限</t>
  </si>
  <si>
    <t>使用年限（月）</t>
  </si>
  <si>
    <t>残值率</t>
  </si>
  <si>
    <t>使用部门</t>
  </si>
  <si>
    <t>A0010</t>
  </si>
  <si>
    <t>固定资产-机械设备</t>
  </si>
  <si>
    <t>000010000001</t>
  </si>
  <si>
    <t>0000</t>
  </si>
  <si>
    <t>792A010110021911002</t>
  </si>
  <si>
    <t>精车机</t>
  </si>
  <si>
    <t>非标</t>
  </si>
  <si>
    <t>65-C-214</t>
  </si>
  <si>
    <t>20-制造</t>
  </si>
  <si>
    <t>01-制造</t>
  </si>
  <si>
    <t>100-起动机车间</t>
  </si>
  <si>
    <t/>
  </si>
  <si>
    <t>586-王西平、敖华卫</t>
  </si>
  <si>
    <t>J14-791A-114</t>
  </si>
  <si>
    <t>长沙丹堡威自动化设备有限公司</t>
  </si>
  <si>
    <t>Z000</t>
  </si>
  <si>
    <t>12</t>
  </si>
  <si>
    <t>3007030003起动机机加制造</t>
  </si>
  <si>
    <t>000010000002</t>
  </si>
  <si>
    <t>792A010110031911001</t>
  </si>
  <si>
    <t>普通车床</t>
  </si>
  <si>
    <t>CM6125</t>
  </si>
  <si>
    <t>65-C-017</t>
  </si>
  <si>
    <t>101-发电机车间</t>
  </si>
  <si>
    <t>588-吕涛</t>
  </si>
  <si>
    <t>.</t>
  </si>
  <si>
    <t>济南一机</t>
  </si>
  <si>
    <t>36</t>
  </si>
  <si>
    <t>3006020003发电机转子制造</t>
  </si>
  <si>
    <t>000010000003</t>
  </si>
  <si>
    <t>792A010116020409001</t>
  </si>
  <si>
    <t>C6140</t>
  </si>
  <si>
    <t>63-C121</t>
  </si>
  <si>
    <t>102-电子工厂设备保全科</t>
  </si>
  <si>
    <t>101-闫红卫</t>
  </si>
  <si>
    <t>\</t>
  </si>
  <si>
    <t>上海第二机床厂</t>
  </si>
  <si>
    <t>1016010000禁用工程技术制造组（制造一般费用）</t>
  </si>
  <si>
    <t>000010000007</t>
  </si>
  <si>
    <t>792A010120061911001</t>
  </si>
  <si>
    <t>二轴排钻</t>
  </si>
  <si>
    <t>65F200308</t>
  </si>
  <si>
    <t>65-Z-174</t>
  </si>
  <si>
    <t>603-孟凡军</t>
  </si>
  <si>
    <t>电气公司</t>
  </si>
  <si>
    <t>000010000008</t>
  </si>
  <si>
    <t>792A010121081911001</t>
  </si>
  <si>
    <t>其它钻床、刨床和</t>
  </si>
  <si>
    <t>ZXJ7016</t>
  </si>
  <si>
    <t>65-Z-123</t>
  </si>
  <si>
    <t>103-设备保全科</t>
  </si>
  <si>
    <t>杭州西湖台钻厂</t>
  </si>
  <si>
    <t>30</t>
  </si>
  <si>
    <t>000010000009</t>
  </si>
  <si>
    <t>792A010123019110002</t>
  </si>
  <si>
    <t>摇臂钻床</t>
  </si>
  <si>
    <t>Z30</t>
  </si>
  <si>
    <t>63-Z017</t>
  </si>
  <si>
    <t>沈阳中捷友谊厂</t>
  </si>
  <si>
    <t>31</t>
  </si>
  <si>
    <t>000010000010</t>
  </si>
  <si>
    <t>792A010124017111002</t>
  </si>
  <si>
    <t>单柱座标镗床</t>
  </si>
  <si>
    <t>TS4132</t>
  </si>
  <si>
    <t>63-T001</t>
  </si>
  <si>
    <t>北京机床厂</t>
  </si>
  <si>
    <t>51</t>
  </si>
  <si>
    <t>000010000011</t>
  </si>
  <si>
    <t>792A010124019312002</t>
  </si>
  <si>
    <t>坐标镗床（单柱）</t>
  </si>
  <si>
    <t>T4163C</t>
  </si>
  <si>
    <t>63-T003</t>
  </si>
  <si>
    <t>昆明机床厂</t>
  </si>
  <si>
    <t>29</t>
  </si>
  <si>
    <t>000010000013</t>
  </si>
  <si>
    <t>792A010131041911001</t>
  </si>
  <si>
    <t>外圆磨床</t>
  </si>
  <si>
    <t>ME1332A</t>
  </si>
  <si>
    <t>65-M-087</t>
  </si>
  <si>
    <t>陕西机床厂</t>
  </si>
  <si>
    <t>000010000014</t>
  </si>
  <si>
    <t>792A010133011911001</t>
  </si>
  <si>
    <t>砂轮机</t>
  </si>
  <si>
    <t>MC3025B</t>
  </si>
  <si>
    <t>65-QT-520</t>
  </si>
  <si>
    <t>105-新能源车间</t>
  </si>
  <si>
    <t>560-张全</t>
  </si>
  <si>
    <t>I/791AF17165/01</t>
  </si>
  <si>
    <t>杭州临安西湖砂轮机厂</t>
  </si>
  <si>
    <t>4006020003新能源组件制造</t>
  </si>
  <si>
    <t>000010000015</t>
  </si>
  <si>
    <t>792A010133011911002</t>
  </si>
  <si>
    <t>65-QT-521</t>
  </si>
  <si>
    <t>000010000016</t>
  </si>
  <si>
    <t>792A010133011911003</t>
  </si>
  <si>
    <t>65-QT-522</t>
  </si>
  <si>
    <t>000010000017</t>
  </si>
  <si>
    <t>792A010133091911001</t>
  </si>
  <si>
    <t>金相试验磨抛机</t>
  </si>
  <si>
    <t>MP-2</t>
  </si>
  <si>
    <t>65-QT-503</t>
  </si>
  <si>
    <t>106-质量管理部</t>
  </si>
  <si>
    <t>597-龚平</t>
  </si>
  <si>
    <t>J14-791A-111</t>
  </si>
  <si>
    <t>上海光相制样设备有限公司</t>
  </si>
  <si>
    <t>1009010000质量制造组（制造一般费用）</t>
  </si>
  <si>
    <t>000010000018</t>
  </si>
  <si>
    <t>792A010133091911002</t>
  </si>
  <si>
    <t>金相试样抛光机</t>
  </si>
  <si>
    <t>P-2</t>
  </si>
  <si>
    <t>65-QT-504</t>
  </si>
  <si>
    <t>000010000020</t>
  </si>
  <si>
    <t>792A010166010203002</t>
  </si>
  <si>
    <t>卧式升降台铣床</t>
  </si>
  <si>
    <t>B1-400K</t>
  </si>
  <si>
    <t>63-X021</t>
  </si>
  <si>
    <t>北京第一机床厂</t>
  </si>
  <si>
    <t>000010000021</t>
  </si>
  <si>
    <t>792A010166011911001</t>
  </si>
  <si>
    <t>X62W(X6BZ)</t>
  </si>
  <si>
    <t>65-X-004</t>
  </si>
  <si>
    <t>610-黄禅军</t>
  </si>
  <si>
    <t>齐齐哈尔二机</t>
  </si>
  <si>
    <t>37</t>
  </si>
  <si>
    <t>000010000023</t>
  </si>
  <si>
    <t>792A010168011911001</t>
  </si>
  <si>
    <t>工具铣床</t>
  </si>
  <si>
    <t>X8130</t>
  </si>
  <si>
    <t>65-X-056</t>
  </si>
  <si>
    <t>J05-791A-104</t>
  </si>
  <si>
    <t>北京京仪世纪自动化设备有限公司</t>
  </si>
  <si>
    <t>000010000024</t>
  </si>
  <si>
    <t>792A010169071911001</t>
  </si>
  <si>
    <t>下刻机</t>
  </si>
  <si>
    <t>XK-2E</t>
  </si>
  <si>
    <t>65-X-064</t>
  </si>
  <si>
    <t>697-周高辉、王毅</t>
  </si>
  <si>
    <t>J09-791A-129</t>
  </si>
  <si>
    <t>长沙捷翔科技发展有限公司</t>
  </si>
  <si>
    <t>3007020003起动机初装制造</t>
  </si>
  <si>
    <t>000010000025</t>
  </si>
  <si>
    <t>792A010169071911002</t>
  </si>
  <si>
    <t>全自动下刻机</t>
  </si>
  <si>
    <t>65-X-069</t>
  </si>
  <si>
    <t>J13-791A-105</t>
  </si>
  <si>
    <t>000010000026</t>
  </si>
  <si>
    <t>792A010169071911003</t>
  </si>
  <si>
    <t>65-X-070</t>
  </si>
  <si>
    <t>J15-791A-115</t>
  </si>
  <si>
    <t>东风汽车电气有限公司</t>
  </si>
  <si>
    <t>000010000030</t>
  </si>
  <si>
    <t>792A010221010206001</t>
  </si>
  <si>
    <t>气动压力机</t>
  </si>
  <si>
    <t>SQR-10A</t>
  </si>
  <si>
    <t>63-YJ174</t>
  </si>
  <si>
    <t>108-电子工厂仪装车间</t>
  </si>
  <si>
    <t>106-朱成东</t>
  </si>
  <si>
    <t>上海第二锻压机床厂</t>
  </si>
  <si>
    <t>2006030003仪装模块班制造</t>
  </si>
  <si>
    <t>000010000031</t>
  </si>
  <si>
    <t>792A010221010410001</t>
  </si>
  <si>
    <t>液压机</t>
  </si>
  <si>
    <t>Y41-2.5T</t>
  </si>
  <si>
    <t>63-YJ177</t>
  </si>
  <si>
    <t>107-电子工厂传装车间</t>
  </si>
  <si>
    <t>107-殷艳</t>
  </si>
  <si>
    <t>上海邺丰液压设备有限公司</t>
  </si>
  <si>
    <t>2007030003传装电子班制造</t>
  </si>
  <si>
    <t>000010000032</t>
  </si>
  <si>
    <t>792A010221010410002</t>
  </si>
  <si>
    <t>63-YJ178</t>
  </si>
  <si>
    <t>徐向荣</t>
  </si>
  <si>
    <t>000010000033</t>
  </si>
  <si>
    <t>792A010221010410003</t>
  </si>
  <si>
    <t>63-YJ179</t>
  </si>
  <si>
    <t>000010000034</t>
  </si>
  <si>
    <t>792A010221011210001</t>
  </si>
  <si>
    <t>铆合液压机</t>
  </si>
  <si>
    <t>Y41C-10</t>
  </si>
  <si>
    <t>63-YJ187</t>
  </si>
  <si>
    <t>324-张娇</t>
  </si>
  <si>
    <t>J11-7920-199</t>
  </si>
  <si>
    <t>天津第二锻压机床厂</t>
  </si>
  <si>
    <t>2007020003传装水浮班制造</t>
  </si>
  <si>
    <t>000010000035</t>
  </si>
  <si>
    <t>792A010221018908001</t>
  </si>
  <si>
    <t>开式压力机</t>
  </si>
  <si>
    <t>J23-16</t>
  </si>
  <si>
    <t>63-YJ008</t>
  </si>
  <si>
    <t>109-李密</t>
  </si>
  <si>
    <t>33</t>
  </si>
  <si>
    <t>2007050003传装丝印班制造</t>
  </si>
  <si>
    <t>000010000036</t>
  </si>
  <si>
    <t>792A010221019111001</t>
  </si>
  <si>
    <t>精密压力机</t>
  </si>
  <si>
    <t>J94-4A</t>
  </si>
  <si>
    <t>63-YJ113</t>
  </si>
  <si>
    <t>国营建光机器厂</t>
  </si>
  <si>
    <t>000010000038</t>
  </si>
  <si>
    <t>792A010221019204001</t>
  </si>
  <si>
    <t>J135GBWN</t>
  </si>
  <si>
    <t>63-YJ120</t>
  </si>
  <si>
    <t>江苏宝应电子工艺设备厂</t>
  </si>
  <si>
    <t>000010000040</t>
  </si>
  <si>
    <t>792A010221019210002</t>
  </si>
  <si>
    <t>J1310/BD</t>
  </si>
  <si>
    <t>63-YJ124</t>
  </si>
  <si>
    <t>000010000043</t>
  </si>
  <si>
    <t>792A010221019604003</t>
  </si>
  <si>
    <t>气动压机</t>
  </si>
  <si>
    <t>JB1310</t>
  </si>
  <si>
    <t>63-YJ146</t>
  </si>
  <si>
    <t>江苏宝应电子工艺装备厂</t>
  </si>
  <si>
    <t>27</t>
  </si>
  <si>
    <t>000010000044</t>
  </si>
  <si>
    <t>792A010221019604006</t>
  </si>
  <si>
    <t>63-YJ149</t>
  </si>
  <si>
    <t>000010000045</t>
  </si>
  <si>
    <t>792A010221019604007</t>
  </si>
  <si>
    <t>63-YJ150</t>
  </si>
  <si>
    <t>000010000046</t>
  </si>
  <si>
    <t>792A010221030012002</t>
  </si>
  <si>
    <t>可倾斜压力机</t>
  </si>
  <si>
    <t>J23-25</t>
  </si>
  <si>
    <t>63-YJ167</t>
  </si>
  <si>
    <t>000010000047</t>
  </si>
  <si>
    <t>792A010221030206002</t>
  </si>
  <si>
    <t>开式可倾压力机</t>
  </si>
  <si>
    <t>J23-40A</t>
  </si>
  <si>
    <t>63-YJ171</t>
  </si>
  <si>
    <t>000010000051</t>
  </si>
  <si>
    <t>792A010222011210001</t>
  </si>
  <si>
    <t>摆碾铆接机</t>
  </si>
  <si>
    <t>GM10</t>
  </si>
  <si>
    <t>63-YJ188</t>
  </si>
  <si>
    <t>J11-7920-211</t>
  </si>
  <si>
    <t>武汉长江铆接机有限公司</t>
  </si>
  <si>
    <t>000010000052</t>
  </si>
  <si>
    <t>792A010226991504001</t>
  </si>
  <si>
    <t>多点热熔机</t>
  </si>
  <si>
    <t>63-QT835</t>
  </si>
  <si>
    <t>649-孙青平</t>
  </si>
  <si>
    <t>J13-7920-168</t>
  </si>
  <si>
    <t>苏州亿技佳机电科技有限公司</t>
  </si>
  <si>
    <t>2006010003仪装仪表班制造</t>
  </si>
  <si>
    <t>000010000053</t>
  </si>
  <si>
    <t>792A010229991109001</t>
  </si>
  <si>
    <t>气动压力机更新</t>
  </si>
  <si>
    <t>J1320</t>
  </si>
  <si>
    <t>63-YJ182</t>
  </si>
  <si>
    <t>J10-7920-165</t>
  </si>
  <si>
    <t>江苏省宝应县金星机电设备制造有限公司</t>
  </si>
  <si>
    <t>000010000054</t>
  </si>
  <si>
    <t>792A010229991109002</t>
  </si>
  <si>
    <t>气动压力机改造</t>
  </si>
  <si>
    <t>63-YJ184</t>
  </si>
  <si>
    <t>000010000055</t>
  </si>
  <si>
    <t>792A010229991109003</t>
  </si>
  <si>
    <t>63-YJ185</t>
  </si>
  <si>
    <t>000010000056</t>
  </si>
  <si>
    <t>792A010229991109004</t>
  </si>
  <si>
    <t>63-YJ186</t>
  </si>
  <si>
    <t>000010000057</t>
  </si>
  <si>
    <t>792A010229991109005</t>
  </si>
  <si>
    <t>63-YJ183</t>
  </si>
  <si>
    <t>000010000058</t>
  </si>
  <si>
    <t>792A010229991312005</t>
  </si>
  <si>
    <t>北奔传感器气动压力机</t>
  </si>
  <si>
    <t>63-QT794</t>
  </si>
  <si>
    <t>J13-7920-191</t>
  </si>
  <si>
    <t>宝应机电公司</t>
  </si>
  <si>
    <t>000010000059</t>
  </si>
  <si>
    <t>792A010229991312006</t>
  </si>
  <si>
    <t>台式可倾压力机</t>
  </si>
  <si>
    <t>10KG</t>
  </si>
  <si>
    <t>63-QT797</t>
  </si>
  <si>
    <t>J13-7920-184</t>
  </si>
  <si>
    <t>上海思远气动压力机有限公司</t>
  </si>
  <si>
    <t>000010000060</t>
  </si>
  <si>
    <t>792A010229991312007</t>
  </si>
  <si>
    <t>SQY-10A</t>
  </si>
  <si>
    <t>63-QT798</t>
  </si>
  <si>
    <t>J13-7920-181</t>
  </si>
  <si>
    <t>000010000061</t>
  </si>
  <si>
    <t>792A010229991312008</t>
  </si>
  <si>
    <t>63-QT799</t>
  </si>
  <si>
    <t>000010000062</t>
  </si>
  <si>
    <t>792A010229991403002</t>
  </si>
  <si>
    <t>Y41-4</t>
  </si>
  <si>
    <t>63-YJ189</t>
  </si>
  <si>
    <t>J09-7920-189</t>
  </si>
  <si>
    <t>000010000063</t>
  </si>
  <si>
    <t>792A010229991405001</t>
  </si>
  <si>
    <t>自动打孔机</t>
  </si>
  <si>
    <t>SD06-1A-3</t>
  </si>
  <si>
    <t>63-QT812</t>
  </si>
  <si>
    <t>J13-7920-164</t>
  </si>
  <si>
    <t>宁波三盾电子科技有限公司</t>
  </si>
  <si>
    <t>000010000064</t>
  </si>
  <si>
    <t>792A010229991407003</t>
  </si>
  <si>
    <t>25T冲床</t>
  </si>
  <si>
    <t>63-YJ195</t>
  </si>
  <si>
    <t>J12-7920-234</t>
  </si>
  <si>
    <t>徐州锻压机床厂</t>
  </si>
  <si>
    <t>000010000065</t>
  </si>
  <si>
    <t>792A010229991407004</t>
  </si>
  <si>
    <t>16T冲床</t>
  </si>
  <si>
    <t>63-YJ200</t>
  </si>
  <si>
    <t>000010000066</t>
  </si>
  <si>
    <t>792A010229991410001</t>
  </si>
  <si>
    <t>63-YJ198</t>
  </si>
  <si>
    <t>J14-7920-153</t>
  </si>
  <si>
    <t>000010000067</t>
  </si>
  <si>
    <t>792A010229991410002</t>
  </si>
  <si>
    <t>63-YJ199</t>
  </si>
  <si>
    <t>104-丁伦丽</t>
  </si>
  <si>
    <t>2007010003传装报警器制造</t>
  </si>
  <si>
    <t>000010000068</t>
  </si>
  <si>
    <t>792A010229991410003</t>
  </si>
  <si>
    <t>63-YJ201</t>
  </si>
  <si>
    <t>000010000069</t>
  </si>
  <si>
    <t>792A010229991911001</t>
  </si>
  <si>
    <t>自动压接机</t>
  </si>
  <si>
    <t>HBQ-001</t>
  </si>
  <si>
    <t>65-YJ-163</t>
  </si>
  <si>
    <t>558-戴先平</t>
  </si>
  <si>
    <t>J12-791A-112</t>
  </si>
  <si>
    <t>鹤壁海昌专用设备有限公司</t>
  </si>
  <si>
    <t>000010000070</t>
  </si>
  <si>
    <t>792A010229991911002</t>
  </si>
  <si>
    <t>驱盖装轴承压机</t>
  </si>
  <si>
    <t>65-ZX-021/2</t>
  </si>
  <si>
    <t>30-研发</t>
  </si>
  <si>
    <t>J16-791A-313</t>
  </si>
  <si>
    <t>长沙纽泰自动化科技有限公司</t>
  </si>
  <si>
    <t>000010000071</t>
  </si>
  <si>
    <t>792A010229991911003</t>
  </si>
  <si>
    <t>转子压驱盖伺服压机</t>
  </si>
  <si>
    <t>65-ZX-021/3</t>
  </si>
  <si>
    <t>J16-791A-301-03</t>
  </si>
  <si>
    <t>000010000072</t>
  </si>
  <si>
    <t>792A010229991911004</t>
  </si>
  <si>
    <t>整机压合组装台</t>
  </si>
  <si>
    <t>65-ZX-021/4</t>
  </si>
  <si>
    <t>J16-791A-316</t>
  </si>
  <si>
    <t>000010000073</t>
  </si>
  <si>
    <t>792A010229991911005</t>
  </si>
  <si>
    <t>铁芯压装机</t>
  </si>
  <si>
    <t>无</t>
  </si>
  <si>
    <t>65-YJ-172</t>
  </si>
  <si>
    <t>I/791AL17208/01</t>
  </si>
  <si>
    <t>纳瑞盛(上海)实业有限公司</t>
  </si>
  <si>
    <t>000010000076</t>
  </si>
  <si>
    <t>792A010241001407004</t>
  </si>
  <si>
    <t>Y30C-4</t>
  </si>
  <si>
    <t>63-YJ190</t>
  </si>
  <si>
    <t>J13-7920-182</t>
  </si>
  <si>
    <t>000010000077</t>
  </si>
  <si>
    <t>792A010241001407005</t>
  </si>
  <si>
    <t>63-YJ191</t>
  </si>
  <si>
    <t>陈锋光</t>
  </si>
  <si>
    <t>000010000078</t>
  </si>
  <si>
    <t>792A010241001407006</t>
  </si>
  <si>
    <t>63-YJ192</t>
  </si>
  <si>
    <t>000010000081</t>
  </si>
  <si>
    <t>792A010241001911001</t>
  </si>
  <si>
    <t>Y41-10B3</t>
  </si>
  <si>
    <t>65-YJ-125</t>
  </si>
  <si>
    <t>698-王宗刚、王鲲鹏</t>
  </si>
  <si>
    <t>天津第二锻压机床</t>
  </si>
  <si>
    <t>000010000082</t>
  </si>
  <si>
    <t>792A010241001911002</t>
  </si>
  <si>
    <t>单柱活动台压力机</t>
  </si>
  <si>
    <t>Y30-6.3</t>
  </si>
  <si>
    <t>65-YJ-093</t>
  </si>
  <si>
    <t>699-孙菊英、杨俊杰</t>
  </si>
  <si>
    <t>天津二锻厂</t>
  </si>
  <si>
    <t>000010000083</t>
  </si>
  <si>
    <t>792A010241001911003</t>
  </si>
  <si>
    <t>65-YJ-011</t>
  </si>
  <si>
    <t>天津二锻压</t>
  </si>
  <si>
    <t>34</t>
  </si>
  <si>
    <t>000010000084</t>
  </si>
  <si>
    <t>792A010241001911004</t>
  </si>
  <si>
    <t>万能液压机</t>
  </si>
  <si>
    <t>Y30-63T</t>
  </si>
  <si>
    <t>65-YJ-010</t>
  </si>
  <si>
    <t>613-孙金红</t>
  </si>
  <si>
    <t>000010000086</t>
  </si>
  <si>
    <t>792A010243001911001</t>
  </si>
  <si>
    <t>压装液压机</t>
  </si>
  <si>
    <t>Y30-2.5</t>
  </si>
  <si>
    <t>65-YJ-007</t>
  </si>
  <si>
    <t>700-邓华明、覃扶俊</t>
  </si>
  <si>
    <t>000010000087</t>
  </si>
  <si>
    <t>792A010243001911002</t>
  </si>
  <si>
    <t>65-YJ-004</t>
  </si>
  <si>
    <t>701-聂昭辉</t>
  </si>
  <si>
    <t>35</t>
  </si>
  <si>
    <t>000010000088</t>
  </si>
  <si>
    <t>792A010243001911003</t>
  </si>
  <si>
    <t>Y41-10B</t>
  </si>
  <si>
    <t>65-YJ-014</t>
  </si>
  <si>
    <t>3006010003发电机装配制造</t>
  </si>
  <si>
    <t>000010000089</t>
  </si>
  <si>
    <t>792A010243001911004</t>
  </si>
  <si>
    <t>JG23-40A</t>
  </si>
  <si>
    <t>65-YJ-016</t>
  </si>
  <si>
    <t>40</t>
  </si>
  <si>
    <t>000010000090</t>
  </si>
  <si>
    <t>792A010243001911005</t>
  </si>
  <si>
    <t>意大利电枢轴压装机</t>
  </si>
  <si>
    <t>650型</t>
  </si>
  <si>
    <t>65-YJ-143</t>
  </si>
  <si>
    <t>702-方丽、张红梅</t>
  </si>
  <si>
    <t>J04791AA05001-024S</t>
  </si>
  <si>
    <t>TECNOMATICS.P.A</t>
  </si>
  <si>
    <t>000010000091</t>
  </si>
  <si>
    <t>792A010243001911006</t>
  </si>
  <si>
    <t>Y41-25B2</t>
  </si>
  <si>
    <t>65-YJ-136</t>
  </si>
  <si>
    <t>000010000092</t>
  </si>
  <si>
    <t>792A010243001911007</t>
  </si>
  <si>
    <t>电枢铁芯压轴机</t>
  </si>
  <si>
    <t>CS11991</t>
  </si>
  <si>
    <t>65-YJ-162</t>
  </si>
  <si>
    <t>703-方丽</t>
  </si>
  <si>
    <t>J11-791A-001-01</t>
  </si>
  <si>
    <t>000010000094</t>
  </si>
  <si>
    <t>792A010249001911001</t>
  </si>
  <si>
    <t>O-40KN</t>
  </si>
  <si>
    <t>65-YJ-142</t>
  </si>
  <si>
    <t>J04791AA04018S</t>
  </si>
  <si>
    <t>无锡宏德机械厂</t>
  </si>
  <si>
    <t>000010000095</t>
  </si>
  <si>
    <t>792A010255001504001</t>
  </si>
  <si>
    <t>商用车D760TFT组合仪表刻度盘热铆设备</t>
  </si>
  <si>
    <t>63-QT830</t>
  </si>
  <si>
    <t>J12-7920-179</t>
  </si>
  <si>
    <t>台湾明和超音波工业股份有限公司</t>
  </si>
  <si>
    <t>000010000096</t>
  </si>
  <si>
    <t>792A010265001911001</t>
  </si>
  <si>
    <t>意大利“S”型插槽绝缘机</t>
  </si>
  <si>
    <t>557型</t>
  </si>
  <si>
    <t>65-QT-449</t>
  </si>
  <si>
    <t>616-王长城、丁明惠</t>
  </si>
  <si>
    <t>J04791AA05001-015S</t>
  </si>
  <si>
    <t>000010000098</t>
  </si>
  <si>
    <t>792A010292001911001</t>
  </si>
  <si>
    <t>铆接机</t>
  </si>
  <si>
    <t>JM6TQ</t>
  </si>
  <si>
    <t>65-YJ-151</t>
  </si>
  <si>
    <t>J09-791A-140</t>
  </si>
  <si>
    <t>武汉瑞威特机械有限公司</t>
  </si>
  <si>
    <t>000010000099</t>
  </si>
  <si>
    <t>792A010299001911001</t>
  </si>
  <si>
    <t>J1320B</t>
  </si>
  <si>
    <t>65-YJ-124</t>
  </si>
  <si>
    <t>上海无线电专用机</t>
  </si>
  <si>
    <t>000010000101</t>
  </si>
  <si>
    <t>792A010299001911003</t>
  </si>
  <si>
    <t>意大利换向器压装机</t>
  </si>
  <si>
    <t>674型</t>
  </si>
  <si>
    <t>65-YJ-144</t>
  </si>
  <si>
    <t>607-刘华、张雪华</t>
  </si>
  <si>
    <t>J04791AA05001-018S</t>
  </si>
  <si>
    <t>000010000103</t>
  </si>
  <si>
    <t>792A010299001911005</t>
  </si>
  <si>
    <t>换向器压装机</t>
  </si>
  <si>
    <t>QDJ2710;QDJ2816;QD</t>
  </si>
  <si>
    <t>65-YJ-150</t>
  </si>
  <si>
    <t>587-胡文辉、周培兵</t>
  </si>
  <si>
    <t>J07-791A-001-04</t>
  </si>
  <si>
    <t>武汉博世精密机械有限公司</t>
  </si>
  <si>
    <t>000010000104</t>
  </si>
  <si>
    <t>792A010299001911007</t>
  </si>
  <si>
    <t>驱盖气动压装机</t>
  </si>
  <si>
    <t>1.5T</t>
  </si>
  <si>
    <t>65-YJ-166</t>
  </si>
  <si>
    <t>J05-791A-003-10</t>
  </si>
  <si>
    <t>000010000105</t>
  </si>
  <si>
    <t>792A010299001911008</t>
  </si>
  <si>
    <t>转子轴承压装机</t>
  </si>
  <si>
    <t>2.5T</t>
  </si>
  <si>
    <t>65-YJ-167</t>
  </si>
  <si>
    <t>000010000106</t>
  </si>
  <si>
    <t>792A010299001911009</t>
  </si>
  <si>
    <t>整机压合压力机</t>
  </si>
  <si>
    <t>65-YJ-168</t>
  </si>
  <si>
    <t>000010000107</t>
  </si>
  <si>
    <t>792A010299001911010</t>
  </si>
  <si>
    <t>65-YJ-164</t>
  </si>
  <si>
    <t>606-朱丽琴</t>
  </si>
  <si>
    <t>J11-791A-001-06</t>
  </si>
  <si>
    <t>上海翰鹏龙自动化设备有限公司</t>
  </si>
  <si>
    <t>000010000108</t>
  </si>
  <si>
    <t>792A010299001911011</t>
  </si>
  <si>
    <t>压力机</t>
  </si>
  <si>
    <t>65-YJ-169</t>
  </si>
  <si>
    <t>J15-791A-103</t>
  </si>
  <si>
    <t>慈溪广锐精密机械厂</t>
  </si>
  <si>
    <t>000010000109</t>
  </si>
  <si>
    <t>792A010299001911012</t>
  </si>
  <si>
    <t>1T</t>
  </si>
  <si>
    <t>65-YJ-170</t>
  </si>
  <si>
    <t>000010000110</t>
  </si>
  <si>
    <t>792A010299001911013</t>
  </si>
  <si>
    <t>压轴机</t>
  </si>
  <si>
    <t>GR-YZJ</t>
  </si>
  <si>
    <t>65-YJ-171</t>
  </si>
  <si>
    <t>704-刘敬霞</t>
  </si>
  <si>
    <t>I/791AE16234/01</t>
  </si>
  <si>
    <t>慈溪市广锐机械</t>
  </si>
  <si>
    <t>000010000111</t>
  </si>
  <si>
    <t>792A010311011911001</t>
  </si>
  <si>
    <t>单梁悬挂起重机</t>
  </si>
  <si>
    <t>LXI-10</t>
  </si>
  <si>
    <t>65-QJ-053</t>
  </si>
  <si>
    <t>104-制造管理部</t>
  </si>
  <si>
    <t>J09-791A-127</t>
  </si>
  <si>
    <t>中原圣起有限公司重</t>
  </si>
  <si>
    <t>1017010000安全储运部制造组</t>
  </si>
  <si>
    <t>000010000112</t>
  </si>
  <si>
    <t>792A010311011911002</t>
  </si>
  <si>
    <t>起重机</t>
  </si>
  <si>
    <t>LD-2</t>
  </si>
  <si>
    <t>65-QJ-035</t>
  </si>
  <si>
    <t>新乡起重机厂</t>
  </si>
  <si>
    <t>26</t>
  </si>
  <si>
    <t>000010000113</t>
  </si>
  <si>
    <t>792A010311011911003</t>
  </si>
  <si>
    <t>LX-2</t>
  </si>
  <si>
    <t>65-QJ-034</t>
  </si>
  <si>
    <t>000010000114</t>
  </si>
  <si>
    <t>792A010311011911004</t>
  </si>
  <si>
    <t>电动单梁悬挂起重</t>
  </si>
  <si>
    <t>5T</t>
  </si>
  <si>
    <t>65-QJ-029</t>
  </si>
  <si>
    <t>洛阳起重机厂</t>
  </si>
  <si>
    <t>000010000115</t>
  </si>
  <si>
    <t>792A010311011911005</t>
  </si>
  <si>
    <t>TV2T</t>
  </si>
  <si>
    <t>65-QJ-007</t>
  </si>
  <si>
    <t>350厂</t>
  </si>
  <si>
    <t>46</t>
  </si>
  <si>
    <t>000010000116</t>
  </si>
  <si>
    <t>792A010311011911006</t>
  </si>
  <si>
    <t>电动单梁桥式起重机</t>
  </si>
  <si>
    <t>LDA-5</t>
  </si>
  <si>
    <t>65-QJ-005新</t>
  </si>
  <si>
    <t>J05-791A-137</t>
  </si>
  <si>
    <t>中原起重机械有限公司</t>
  </si>
  <si>
    <t>4006010003新能源电机制造</t>
  </si>
  <si>
    <t>000010000117</t>
  </si>
  <si>
    <t>792A010311011911007</t>
  </si>
  <si>
    <t>电动单梁悬挂起重机</t>
  </si>
  <si>
    <t>LX1</t>
  </si>
  <si>
    <t>65-QJ-054</t>
  </si>
  <si>
    <t>J13-791A-109</t>
  </si>
  <si>
    <t>山东泰山起重机械有限公司</t>
  </si>
  <si>
    <t>000010000118</t>
  </si>
  <si>
    <t>792A010311991911001</t>
  </si>
  <si>
    <t>其他电动工具</t>
  </si>
  <si>
    <t>CB-113</t>
  </si>
  <si>
    <t>65-YS-013</t>
  </si>
  <si>
    <t>无锡装卸机械厂</t>
  </si>
  <si>
    <t>000010000120</t>
  </si>
  <si>
    <t>792A010313001911002</t>
  </si>
  <si>
    <t>YET80-1</t>
  </si>
  <si>
    <t>65-QJ-064</t>
  </si>
  <si>
    <t>I/791AL17196/01</t>
  </si>
  <si>
    <t>山东圣起重型机械有限公司</t>
  </si>
  <si>
    <t>000010000121</t>
  </si>
  <si>
    <t>792A010316001911001</t>
  </si>
  <si>
    <t>定柱式悬臂起重机</t>
  </si>
  <si>
    <t>BZ05-S</t>
  </si>
  <si>
    <t>65-QJ-050</t>
  </si>
  <si>
    <t>J04791AA01002-006S-05</t>
  </si>
  <si>
    <t>18</t>
  </si>
  <si>
    <t>000010000122</t>
  </si>
  <si>
    <t>792A010316001911002</t>
  </si>
  <si>
    <t>单臂吊</t>
  </si>
  <si>
    <t>BZD0.5</t>
  </si>
  <si>
    <t>65-QJ-055</t>
  </si>
  <si>
    <t>109-研发管理部</t>
  </si>
  <si>
    <t>435-陈刚</t>
  </si>
  <si>
    <t>J13-791A-120</t>
  </si>
  <si>
    <t>000010000123</t>
  </si>
  <si>
    <t>792A010316001911003</t>
  </si>
  <si>
    <t>0.95T</t>
  </si>
  <si>
    <t>65-QJ-056</t>
  </si>
  <si>
    <t>02-研发</t>
  </si>
  <si>
    <t>J14-791A-116</t>
  </si>
  <si>
    <t>1008010000研发管理部（研发费）</t>
  </si>
  <si>
    <t>000010000124</t>
  </si>
  <si>
    <t>792A010319001911001</t>
  </si>
  <si>
    <t>组合梁式起重机</t>
  </si>
  <si>
    <t>MLCSL250-5.3AL-8</t>
  </si>
  <si>
    <t>65-QJ-057</t>
  </si>
  <si>
    <t>J16-791A-120</t>
  </si>
  <si>
    <t>000010000125</t>
  </si>
  <si>
    <t>792A010319001911002</t>
  </si>
  <si>
    <t>YEJ80-1</t>
  </si>
  <si>
    <t>65-QJ-058</t>
  </si>
  <si>
    <t>I/791AA16250/01</t>
  </si>
  <si>
    <t>000010000126</t>
  </si>
  <si>
    <t>792A010319001911003</t>
  </si>
  <si>
    <t>YEP80-2/6</t>
  </si>
  <si>
    <t>65-QJ-060</t>
  </si>
  <si>
    <t>000010000127</t>
  </si>
  <si>
    <t>792A010319001911004</t>
  </si>
  <si>
    <t>65-QJ-059</t>
  </si>
  <si>
    <t>000010000128</t>
  </si>
  <si>
    <t>792A010319001911005</t>
  </si>
  <si>
    <t>65-QJ-061</t>
  </si>
  <si>
    <t>000010000129</t>
  </si>
  <si>
    <t>792A010319001911006</t>
  </si>
  <si>
    <t>65-QJ-062</t>
  </si>
  <si>
    <t>000010000130</t>
  </si>
  <si>
    <t>792A010319001911007</t>
  </si>
  <si>
    <t>IBBQ-IP55</t>
  </si>
  <si>
    <t>65-QJ-063</t>
  </si>
  <si>
    <t>000010000139</t>
  </si>
  <si>
    <t>792A010339001911002</t>
  </si>
  <si>
    <t>电梯</t>
  </si>
  <si>
    <t>XHJ1000/0.5</t>
  </si>
  <si>
    <t>65-QJ-047</t>
  </si>
  <si>
    <t>*西子奥的</t>
  </si>
  <si>
    <t>000010000140</t>
  </si>
  <si>
    <t>792A010339001911003</t>
  </si>
  <si>
    <t>65-QJ-046</t>
  </si>
  <si>
    <t>000010000142</t>
  </si>
  <si>
    <t>792A010399001911002</t>
  </si>
  <si>
    <t>悬臂起重机</t>
  </si>
  <si>
    <t>HKDL002501</t>
  </si>
  <si>
    <t>65-QJ-066</t>
  </si>
  <si>
    <t>I/791AD18002/01</t>
  </si>
  <si>
    <t>000010000143</t>
  </si>
  <si>
    <t>792A010399001911003</t>
  </si>
  <si>
    <t>行吊</t>
  </si>
  <si>
    <t>65-QJ-065</t>
  </si>
  <si>
    <t>I/791AL18010/01</t>
  </si>
  <si>
    <t>000010000145</t>
  </si>
  <si>
    <t>792A010719001911002</t>
  </si>
  <si>
    <t>转子滴漆机</t>
  </si>
  <si>
    <t>ZDGJ-150</t>
  </si>
  <si>
    <t>65-RQ-116</t>
  </si>
  <si>
    <t>J11-791A-112</t>
  </si>
  <si>
    <t>嘉兴市机械研究所有限责任公司</t>
  </si>
  <si>
    <t>000010000146</t>
  </si>
  <si>
    <t>792A010719001911003</t>
  </si>
  <si>
    <t>定子滴漆机</t>
  </si>
  <si>
    <t>DJ-177</t>
  </si>
  <si>
    <t>65-RQ-115</t>
  </si>
  <si>
    <t>475-洪卫华</t>
  </si>
  <si>
    <t>J11-791A-110</t>
  </si>
  <si>
    <t>000010000148</t>
  </si>
  <si>
    <t>792A010719001911005</t>
  </si>
  <si>
    <t>真空浸漆机</t>
  </si>
  <si>
    <t>ZH1000</t>
  </si>
  <si>
    <t>65-RQ-118</t>
  </si>
  <si>
    <t>J14-791A-118</t>
  </si>
  <si>
    <t>张家港市双成电工设备有限公司</t>
  </si>
  <si>
    <t>000010000149</t>
  </si>
  <si>
    <t>792A010719001911006</t>
  </si>
  <si>
    <t>真空连续浸漆机</t>
  </si>
  <si>
    <t>ZJC3</t>
  </si>
  <si>
    <t>65-RQ-119</t>
  </si>
  <si>
    <t>I/791AL16191</t>
  </si>
  <si>
    <t>000010000156</t>
  </si>
  <si>
    <t>792A010750001112005</t>
  </si>
  <si>
    <t>激光打标机</t>
  </si>
  <si>
    <t>63-QT761</t>
  </si>
  <si>
    <t>J11-7920-202</t>
  </si>
  <si>
    <t>深圳大族激光设备有限公司</t>
  </si>
  <si>
    <t>000010000157</t>
  </si>
  <si>
    <t>792A010750001112006</t>
  </si>
  <si>
    <t>63-QT762</t>
  </si>
  <si>
    <t>000010000158</t>
  </si>
  <si>
    <t>792A010750001312005</t>
  </si>
  <si>
    <t>商用车D760TFT组合仪表刻度盘激光照排机</t>
  </si>
  <si>
    <t>鹰神6008</t>
  </si>
  <si>
    <t>63-QT792</t>
  </si>
  <si>
    <t>J12-7920-184</t>
  </si>
  <si>
    <t>深圳东方宇之光电子科技有限公司</t>
  </si>
  <si>
    <t>000010000160</t>
  </si>
  <si>
    <t>792A010750001312007</t>
  </si>
  <si>
    <t>YLP-DG20</t>
  </si>
  <si>
    <t>63-QT803</t>
  </si>
  <si>
    <t>J12-7920-126</t>
  </si>
  <si>
    <t>深圳市大族激光科技股份有限公司</t>
  </si>
  <si>
    <t>000010000161</t>
  </si>
  <si>
    <t>792A010750001312008</t>
  </si>
  <si>
    <t>63-QT804</t>
  </si>
  <si>
    <t>000010000162</t>
  </si>
  <si>
    <t>792A010750001403002</t>
  </si>
  <si>
    <t>光纤激光打标机</t>
  </si>
  <si>
    <t>YLP-D20</t>
  </si>
  <si>
    <t>63-QT806</t>
  </si>
  <si>
    <t>J13-7920-157</t>
  </si>
  <si>
    <t>深圳大族激光技术有限公司</t>
  </si>
  <si>
    <t>000010000163</t>
  </si>
  <si>
    <t>792A010750001410001</t>
  </si>
  <si>
    <t>63-QT820</t>
  </si>
  <si>
    <t>J13-7920-177</t>
  </si>
  <si>
    <t>000010000165</t>
  </si>
  <si>
    <t>792A010750001504001</t>
  </si>
  <si>
    <t>激光打标记更新</t>
  </si>
  <si>
    <t>63-QT836</t>
  </si>
  <si>
    <t>J14-7920-159</t>
  </si>
  <si>
    <t>000010000168</t>
  </si>
  <si>
    <t>792A010750001911004</t>
  </si>
  <si>
    <t>YLP-F20</t>
  </si>
  <si>
    <t>65-QT-490</t>
  </si>
  <si>
    <t>J13-791A-114</t>
  </si>
  <si>
    <t>深圳大族激光科技股份有限公司</t>
  </si>
  <si>
    <t>000010000169</t>
  </si>
  <si>
    <t>792A010750001911005</t>
  </si>
  <si>
    <t>65-QT-483</t>
  </si>
  <si>
    <t>601-沈海欣、田玲</t>
  </si>
  <si>
    <t>J12-791A-126</t>
  </si>
  <si>
    <t>3007010003起动机装配制造</t>
  </si>
  <si>
    <t>000010000170</t>
  </si>
  <si>
    <t>792A010750001911006</t>
  </si>
  <si>
    <t>打标机</t>
  </si>
  <si>
    <t>LSF30</t>
  </si>
  <si>
    <t>65-QT-524</t>
  </si>
  <si>
    <t>I/791AF17163/01</t>
  </si>
  <si>
    <t>武汉华工激光工程有限责任公司</t>
  </si>
  <si>
    <t>000010000171</t>
  </si>
  <si>
    <t>792A010750001911007</t>
  </si>
  <si>
    <t>LSF50</t>
  </si>
  <si>
    <t>65-QT-525</t>
  </si>
  <si>
    <t>I/791AL17197/01</t>
  </si>
  <si>
    <t>000010000172</t>
  </si>
  <si>
    <t>792A010750001911008</t>
  </si>
  <si>
    <t>HM30</t>
  </si>
  <si>
    <t>65-QT-526</t>
  </si>
  <si>
    <t>I/791AF18001/01</t>
  </si>
  <si>
    <t>大族激光科技产业集团股份有限公司</t>
  </si>
  <si>
    <t>000010000174</t>
  </si>
  <si>
    <t>792A010790000202001</t>
  </si>
  <si>
    <t>摆辗铆接机</t>
  </si>
  <si>
    <t>GM5T</t>
  </si>
  <si>
    <t>63-YJ170</t>
  </si>
  <si>
    <t>武汉长江铆接制造有限公司</t>
  </si>
  <si>
    <t>000010000177</t>
  </si>
  <si>
    <t>792A010790000212010</t>
  </si>
  <si>
    <t>滚边机</t>
  </si>
  <si>
    <t>63-QT462</t>
  </si>
  <si>
    <t>武汉华阳数控设备公司</t>
  </si>
  <si>
    <t>000010000182</t>
  </si>
  <si>
    <t>792A010790000407003</t>
  </si>
  <si>
    <t>63-QT492</t>
  </si>
  <si>
    <t>东风襄樊仪表系统有限公司</t>
  </si>
  <si>
    <t>000010000183</t>
  </si>
  <si>
    <t>792A010790000410001</t>
  </si>
  <si>
    <t>感应膜片疲劳试验机</t>
  </si>
  <si>
    <t>63-QT342</t>
  </si>
  <si>
    <t>自制</t>
  </si>
  <si>
    <t>000010000185</t>
  </si>
  <si>
    <t>792A010790000412002</t>
  </si>
  <si>
    <t>径向旋铆机</t>
  </si>
  <si>
    <t>JM5B</t>
  </si>
  <si>
    <t>63-YJ181</t>
  </si>
  <si>
    <t>武汉长江融达电子有限公司</t>
  </si>
  <si>
    <t>000010000186</t>
  </si>
  <si>
    <t>792A010790000607001</t>
  </si>
  <si>
    <t>缠绕机</t>
  </si>
  <si>
    <t>YP-8156</t>
  </si>
  <si>
    <t>63-QT706</t>
  </si>
  <si>
    <t>05-物流</t>
  </si>
  <si>
    <t>117-梁莉娜</t>
  </si>
  <si>
    <t>上海元昶包装器材有限公司</t>
  </si>
  <si>
    <t>2002020000电子SCM部制造物流组（制造物流费）</t>
  </si>
  <si>
    <t>000010000189</t>
  </si>
  <si>
    <t>792A010790000906003</t>
  </si>
  <si>
    <t>真空灌注机</t>
  </si>
  <si>
    <t>63-QT728</t>
  </si>
  <si>
    <t>J07-7920-269</t>
  </si>
  <si>
    <t>西安奉腾</t>
  </si>
  <si>
    <t>000010000190</t>
  </si>
  <si>
    <t>792A010790000906004</t>
  </si>
  <si>
    <t>绕线机</t>
  </si>
  <si>
    <t>SKR-4DY</t>
  </si>
  <si>
    <t>63-QT730</t>
  </si>
  <si>
    <t>J09-7920-196</t>
  </si>
  <si>
    <t>杭州奥士玛有限公司</t>
  </si>
  <si>
    <t>000010000192</t>
  </si>
  <si>
    <t>792A010790001012005</t>
  </si>
  <si>
    <t>自动冲孔机</t>
  </si>
  <si>
    <t>63-QT734</t>
  </si>
  <si>
    <t>J08-7920-167</t>
  </si>
  <si>
    <t>11</t>
  </si>
  <si>
    <t>000010000193</t>
  </si>
  <si>
    <t>792A010790001012006</t>
  </si>
  <si>
    <t>63-QT735</t>
  </si>
  <si>
    <t>000010000194</t>
  </si>
  <si>
    <t>792A010790001012007</t>
  </si>
  <si>
    <t>3834绕线机更新1台</t>
  </si>
  <si>
    <t>M21S</t>
  </si>
  <si>
    <t>63-QT733</t>
  </si>
  <si>
    <t>J09-7920-198</t>
  </si>
  <si>
    <t>METEOR</t>
  </si>
  <si>
    <t>000010000195</t>
  </si>
  <si>
    <t>792A010790001012008</t>
  </si>
  <si>
    <t>63-QT736</t>
  </si>
  <si>
    <t>J08-7920-205</t>
  </si>
  <si>
    <t>东风富士汤姆森调温器有限公司</t>
  </si>
  <si>
    <t>000010000196</t>
  </si>
  <si>
    <t>792A010790001112005</t>
  </si>
  <si>
    <t>YAG-M50S</t>
  </si>
  <si>
    <t>63-QT744</t>
  </si>
  <si>
    <t>J10-7920-155</t>
  </si>
  <si>
    <t>000010000197</t>
  </si>
  <si>
    <t>792A010790001112006</t>
  </si>
  <si>
    <t>63-QT745</t>
  </si>
  <si>
    <t>000010000198</t>
  </si>
  <si>
    <t>792A010790001210001</t>
  </si>
  <si>
    <t>精密绕线机</t>
  </si>
  <si>
    <t>63-QT768</t>
  </si>
  <si>
    <t>J10-7920-164</t>
  </si>
  <si>
    <t>瑞士METEOR(上海进和贸易公司)</t>
  </si>
  <si>
    <t>000010000199</t>
  </si>
  <si>
    <t>792A010790001210002</t>
  </si>
  <si>
    <t>跑台式丝网印刷机</t>
  </si>
  <si>
    <t>AT-80P</t>
  </si>
  <si>
    <t>63-QT767</t>
  </si>
  <si>
    <t>J11-7920-208</t>
  </si>
  <si>
    <t>东远精技工业股份有限公司</t>
  </si>
  <si>
    <t>000010000201</t>
  </si>
  <si>
    <t>792A010790001312007</t>
  </si>
  <si>
    <t>自动点胶机</t>
  </si>
  <si>
    <t>63-QT790</t>
  </si>
  <si>
    <t>J12-7920-219</t>
  </si>
  <si>
    <t>深圳市轴心自控技术有限公司</t>
  </si>
  <si>
    <t>000010000202</t>
  </si>
  <si>
    <t>792A010790001312008</t>
  </si>
  <si>
    <t>丝印机</t>
  </si>
  <si>
    <t>63-QT795</t>
  </si>
  <si>
    <t>J13-7920-165</t>
  </si>
  <si>
    <t>000010000203</t>
  </si>
  <si>
    <t>792A010790001312009</t>
  </si>
  <si>
    <t>63-QT796</t>
  </si>
  <si>
    <t>000010000207</t>
  </si>
  <si>
    <t>792A010790001504002</t>
  </si>
  <si>
    <t>气压过低报警器总成涂胶设备</t>
  </si>
  <si>
    <t>SEC-150C</t>
  </si>
  <si>
    <t>63-QT833</t>
  </si>
  <si>
    <t>J13-7920-193</t>
  </si>
  <si>
    <t>深圳市世椿自动化设备有限公司</t>
  </si>
  <si>
    <t>000010000208</t>
  </si>
  <si>
    <t>792A010790001504003</t>
  </si>
  <si>
    <t>里程表充磁机更新</t>
  </si>
  <si>
    <t>63-QT837</t>
  </si>
  <si>
    <t>J14-7920-161</t>
  </si>
  <si>
    <t>杭州永磁</t>
  </si>
  <si>
    <t>000010000209</t>
  </si>
  <si>
    <t>792A010790001706001</t>
  </si>
  <si>
    <t>自动洗网机</t>
  </si>
  <si>
    <t>DY-3000</t>
  </si>
  <si>
    <t>63-QT915</t>
  </si>
  <si>
    <t>J15-7920-162</t>
  </si>
  <si>
    <t>深圳市德雅科技有限公司</t>
  </si>
  <si>
    <t>000010000210</t>
  </si>
  <si>
    <t>792A010790001706002</t>
  </si>
  <si>
    <t>绷网机</t>
  </si>
  <si>
    <t>63-QT917</t>
  </si>
  <si>
    <t>J16-7920-162</t>
  </si>
  <si>
    <t>深圳市广顺发印刷设备有限公司</t>
  </si>
  <si>
    <t>000010000211</t>
  </si>
  <si>
    <t>792A010790001706003</t>
  </si>
  <si>
    <t>机械手</t>
  </si>
  <si>
    <t>B9001DAGY</t>
  </si>
  <si>
    <t>63-QT918</t>
  </si>
  <si>
    <t>103-宗超</t>
  </si>
  <si>
    <t>J15-7920-166</t>
  </si>
  <si>
    <t>艾尔发智能科技股份有限公司</t>
  </si>
  <si>
    <t>2007040003传装成型班制造</t>
  </si>
  <si>
    <t>000010000212</t>
  </si>
  <si>
    <t>792A010790001706004</t>
  </si>
  <si>
    <t>P650V</t>
  </si>
  <si>
    <t>63-QT919</t>
  </si>
  <si>
    <t>000010000213</t>
  </si>
  <si>
    <t>792A010790001706005</t>
  </si>
  <si>
    <t>63-QT920</t>
  </si>
  <si>
    <t>000010000214</t>
  </si>
  <si>
    <t>792A010790001706006</t>
  </si>
  <si>
    <t>63-QT921</t>
  </si>
  <si>
    <t>000010000215</t>
  </si>
  <si>
    <t>792A010790001706007</t>
  </si>
  <si>
    <t>63-QT922</t>
  </si>
  <si>
    <t>000010000216</t>
  </si>
  <si>
    <t>792A010790001706008</t>
  </si>
  <si>
    <t>63-QT923</t>
  </si>
  <si>
    <t>000010000218</t>
  </si>
  <si>
    <t>792A010790001801001</t>
  </si>
  <si>
    <t>46电阻板自动点胶设备</t>
  </si>
  <si>
    <t>63-QT909</t>
  </si>
  <si>
    <t>J16-7920-124</t>
  </si>
  <si>
    <t>深圳世椿自动化设备有限公司</t>
  </si>
  <si>
    <t>000010000219</t>
  </si>
  <si>
    <t>792A010790001811001</t>
  </si>
  <si>
    <t>低压注塑机</t>
  </si>
  <si>
    <t>LPMS1000</t>
  </si>
  <si>
    <t>63-QT912</t>
  </si>
  <si>
    <t>I/7927F17001/01</t>
  </si>
  <si>
    <t>东莞天赛塑胶机械有限公司</t>
  </si>
  <si>
    <t>000010000220</t>
  </si>
  <si>
    <t>792A010790001904001</t>
  </si>
  <si>
    <t>D760彩屏组合仪表程序烧录设备</t>
  </si>
  <si>
    <t>63-CL1263</t>
  </si>
  <si>
    <t>105-温建斌</t>
  </si>
  <si>
    <t>I/7927A18009/01</t>
  </si>
  <si>
    <t>东风电驱动系统有限公司</t>
  </si>
  <si>
    <t>000010000221</t>
  </si>
  <si>
    <t>792A010790001904002</t>
  </si>
  <si>
    <t>自动上料设备</t>
  </si>
  <si>
    <t>63-QT924</t>
  </si>
  <si>
    <t>I/7927E17001/01</t>
  </si>
  <si>
    <t>000010000222</t>
  </si>
  <si>
    <t>792A010790001904003</t>
  </si>
  <si>
    <t>印刷机械手</t>
  </si>
  <si>
    <t>JY－BS</t>
  </si>
  <si>
    <t>63-QT906</t>
  </si>
  <si>
    <t>I/7927E17002/01</t>
  </si>
  <si>
    <t>长沙建宇网印机电设备有限公司</t>
  </si>
  <si>
    <t>000010000223</t>
  </si>
  <si>
    <t>792A010790001904004</t>
  </si>
  <si>
    <t>63-QT907</t>
  </si>
  <si>
    <t>000010000224</t>
  </si>
  <si>
    <t>792A010790001904005</t>
  </si>
  <si>
    <t>63-QT910</t>
  </si>
  <si>
    <t>000010000225</t>
  </si>
  <si>
    <t>792A010790001904006</t>
  </si>
  <si>
    <t>63-QT911</t>
  </si>
  <si>
    <t>000010000227</t>
  </si>
  <si>
    <t>792A010790001911001</t>
  </si>
  <si>
    <t>自动绕线机</t>
  </si>
  <si>
    <t>XFB-IB</t>
  </si>
  <si>
    <t>65-QT-462</t>
  </si>
  <si>
    <t>J08-791A-117</t>
  </si>
  <si>
    <t>江西九江先锋数控绕线设备有限公司</t>
  </si>
  <si>
    <t>000010000228</t>
  </si>
  <si>
    <t>792A010790001911002</t>
  </si>
  <si>
    <t>刷削机</t>
  </si>
  <si>
    <t>65-QT-473</t>
  </si>
  <si>
    <t>J09-791A-113</t>
  </si>
  <si>
    <t>长沙华锐机电实业有限公司</t>
  </si>
  <si>
    <t>000010000229</t>
  </si>
  <si>
    <t>792A010790001911003</t>
  </si>
  <si>
    <t>65-QT-474</t>
  </si>
  <si>
    <t>000010000230</t>
  </si>
  <si>
    <t>792A010790001911004</t>
  </si>
  <si>
    <t>XFR-1B</t>
  </si>
  <si>
    <t>65-QT-471</t>
  </si>
  <si>
    <t>J09-791A-117</t>
  </si>
  <si>
    <t>中国先锋数控设备厂</t>
  </si>
  <si>
    <t>000010000231</t>
  </si>
  <si>
    <t>792A010790001911005</t>
  </si>
  <si>
    <t>扭头机</t>
  </si>
  <si>
    <t>CE端</t>
  </si>
  <si>
    <t>65-QT-466</t>
  </si>
  <si>
    <t>J07-791A-001-03</t>
  </si>
  <si>
    <t>000010000232</t>
  </si>
  <si>
    <t>792A010790001911006</t>
  </si>
  <si>
    <t>换向器过速机</t>
  </si>
  <si>
    <t>150KG</t>
  </si>
  <si>
    <t>65-ZK-123</t>
  </si>
  <si>
    <t>二汽电气厂</t>
  </si>
  <si>
    <t>000010000233</t>
  </si>
  <si>
    <t>792A010790001911007</t>
  </si>
  <si>
    <t>东风ⅡA型</t>
  </si>
  <si>
    <t>65-QT-010</t>
  </si>
  <si>
    <t>天津电工设备厂</t>
  </si>
  <si>
    <t>000010000234</t>
  </si>
  <si>
    <t>792A010790001911008</t>
  </si>
  <si>
    <t>半自动绕线机</t>
  </si>
  <si>
    <t>65-QT-008</t>
  </si>
  <si>
    <t>41</t>
  </si>
  <si>
    <t>000010000235</t>
  </si>
  <si>
    <t>792A010790001911009</t>
  </si>
  <si>
    <t>东风IA型</t>
  </si>
  <si>
    <t>65-QT-007</t>
  </si>
  <si>
    <t>42</t>
  </si>
  <si>
    <t>000010000236</t>
  </si>
  <si>
    <t>792A010790001911010</t>
  </si>
  <si>
    <t>全自动剥线机</t>
  </si>
  <si>
    <t>ACW-7H</t>
  </si>
  <si>
    <t>65-QT-461</t>
  </si>
  <si>
    <t>J08-791A-108</t>
  </si>
  <si>
    <t>洛阳新思路智能控制有限公司</t>
  </si>
  <si>
    <t>000010000237</t>
  </si>
  <si>
    <t>792A010790001911011</t>
  </si>
  <si>
    <t>意大利扭头机</t>
  </si>
  <si>
    <t>663型</t>
  </si>
  <si>
    <t>65-QT-451</t>
  </si>
  <si>
    <t>589-王付华、杜萌爱</t>
  </si>
  <si>
    <t>J04791AA05001-017S,J04791AA05001-025S</t>
  </si>
  <si>
    <t>000010000238</t>
  </si>
  <si>
    <t>792A010790001911012</t>
  </si>
  <si>
    <t>全自动捆扎机</t>
  </si>
  <si>
    <t>MH-101</t>
  </si>
  <si>
    <t>65-QT-457</t>
  </si>
  <si>
    <t>590-王翔、李新社</t>
  </si>
  <si>
    <t>J07-791A-112</t>
  </si>
  <si>
    <t>杭州永创机械有限公司</t>
  </si>
  <si>
    <t>000010000239</t>
  </si>
  <si>
    <t>792A010790001911013</t>
  </si>
  <si>
    <t>MH-101A</t>
  </si>
  <si>
    <t>65-QT-455</t>
  </si>
  <si>
    <t>J07-791A-135</t>
  </si>
  <si>
    <t>000010000242</t>
  </si>
  <si>
    <t>792A010790001911018</t>
  </si>
  <si>
    <t>台架底座</t>
  </si>
  <si>
    <t>2M*1.5M*0.2M</t>
  </si>
  <si>
    <t>65-QT-419</t>
  </si>
  <si>
    <t>襄樊市铁鑫机械厂</t>
  </si>
  <si>
    <t>000010000243</t>
  </si>
  <si>
    <t>792A010790001911019</t>
  </si>
  <si>
    <t>65-QT-418</t>
  </si>
  <si>
    <t>000010000244</t>
  </si>
  <si>
    <t>792A010790001911020</t>
  </si>
  <si>
    <t>65-QT-417</t>
  </si>
  <si>
    <t>000010000245</t>
  </si>
  <si>
    <t>792A010790001911021</t>
  </si>
  <si>
    <t>65-QT-416</t>
  </si>
  <si>
    <t>000010000246</t>
  </si>
  <si>
    <t>792A010790001911022</t>
  </si>
  <si>
    <t>65-QT-415</t>
  </si>
  <si>
    <t>000010000247</t>
  </si>
  <si>
    <t>792A010790001911023</t>
  </si>
  <si>
    <t>65-QT-414</t>
  </si>
  <si>
    <t>000010000250</t>
  </si>
  <si>
    <t>792A010790001911026</t>
  </si>
  <si>
    <t>国产化绕线机模</t>
  </si>
  <si>
    <t>Z3L5-1020</t>
  </si>
  <si>
    <t>65-QT-480</t>
  </si>
  <si>
    <t>J11-791A-108</t>
  </si>
  <si>
    <t>山东中际电工装备股份有限公司</t>
  </si>
  <si>
    <t>000010000253</t>
  </si>
  <si>
    <t>792A010790001911029</t>
  </si>
  <si>
    <t>拧紧机</t>
  </si>
  <si>
    <t>65-ZX-016S/1</t>
  </si>
  <si>
    <t>J10-791A-127</t>
  </si>
  <si>
    <t>000010000255</t>
  </si>
  <si>
    <t>792A010790001911032</t>
  </si>
  <si>
    <t>“S”形插槽绝缘机</t>
  </si>
  <si>
    <t>65-QT-468</t>
  </si>
  <si>
    <t>J07-791A-001-02</t>
  </si>
  <si>
    <t>000010000256</t>
  </si>
  <si>
    <t>792A010790001911033</t>
  </si>
  <si>
    <t>并头机</t>
  </si>
  <si>
    <t>65-QT-467</t>
  </si>
  <si>
    <t>J07-791A-001-05</t>
  </si>
  <si>
    <t>000010000259</t>
  </si>
  <si>
    <t>792A010790001911036</t>
  </si>
  <si>
    <t>65-ZX-016S/3</t>
  </si>
  <si>
    <t>J11-791A-101</t>
  </si>
  <si>
    <t>000010000260</t>
  </si>
  <si>
    <t>792A010790001911037</t>
  </si>
  <si>
    <t>注油泵</t>
  </si>
  <si>
    <t>65-ZX-015S/3</t>
  </si>
  <si>
    <t>591-沈华堂、吕大伟</t>
  </si>
  <si>
    <t>J09-791A-101</t>
  </si>
  <si>
    <t>000010000261</t>
  </si>
  <si>
    <t>792A010790001911038</t>
  </si>
  <si>
    <t>端盖装备机</t>
  </si>
  <si>
    <t>65-ZX-015S/5</t>
  </si>
  <si>
    <t>592-陈猛、崔超</t>
  </si>
  <si>
    <t>J09-791A-106</t>
  </si>
  <si>
    <t>000010000262</t>
  </si>
  <si>
    <t>792A010790001911039</t>
  </si>
  <si>
    <t>双工位扭头切断机</t>
  </si>
  <si>
    <t>GRNT-3001</t>
  </si>
  <si>
    <t>65-QT-481</t>
  </si>
  <si>
    <t>593-李惠平</t>
  </si>
  <si>
    <t>J12-791A-108</t>
  </si>
  <si>
    <t>000010000263</t>
  </si>
  <si>
    <t>792A010790001911040</t>
  </si>
  <si>
    <t>线头切断机</t>
  </si>
  <si>
    <t>GRCZ-4001</t>
  </si>
  <si>
    <t>65-QT-482</t>
  </si>
  <si>
    <t>J13-791A-115</t>
  </si>
  <si>
    <t>000010000265</t>
  </si>
  <si>
    <t>792A010790001911042</t>
  </si>
  <si>
    <t>长螺钉拧紧机</t>
  </si>
  <si>
    <t>65-ZX-017S/3</t>
  </si>
  <si>
    <t>594-杨涛、张峰</t>
  </si>
  <si>
    <t>J12-791A-124</t>
  </si>
  <si>
    <t>000010000267</t>
  </si>
  <si>
    <t>792A010790001911044</t>
  </si>
  <si>
    <t>打包机</t>
  </si>
  <si>
    <t>MH101A</t>
  </si>
  <si>
    <t>65-QT-493</t>
  </si>
  <si>
    <t>J12-791A-115</t>
  </si>
  <si>
    <t>杭州永创智能设备股份有限公司</t>
  </si>
  <si>
    <t>000010000269</t>
  </si>
  <si>
    <t>792A010790001911046</t>
  </si>
  <si>
    <t>高速下线机</t>
  </si>
  <si>
    <t>65-QT-496</t>
  </si>
  <si>
    <t>595-沈延河、倘保民</t>
  </si>
  <si>
    <t>J09-791A-138</t>
  </si>
  <si>
    <t>000010000271</t>
  </si>
  <si>
    <t>792A010790001911048</t>
  </si>
  <si>
    <t>插槽绝缘机</t>
  </si>
  <si>
    <t>65-QT-486</t>
  </si>
  <si>
    <t>J11-791A-001-02</t>
  </si>
  <si>
    <t>000010000272</t>
  </si>
  <si>
    <t>792A010790001911049</t>
  </si>
  <si>
    <t>65-QT-487</t>
  </si>
  <si>
    <t>J11-791A-001-05</t>
  </si>
  <si>
    <t>000010000273</t>
  </si>
  <si>
    <t>792A010790001911050</t>
  </si>
  <si>
    <t>下线弯P机</t>
  </si>
  <si>
    <t>65-QT-484</t>
  </si>
  <si>
    <t>J11-791A-001-03</t>
  </si>
  <si>
    <t>000010000274</t>
  </si>
  <si>
    <t>792A010790001911051</t>
  </si>
  <si>
    <t>元件成型插入机</t>
  </si>
  <si>
    <t>65-QT-485</t>
  </si>
  <si>
    <t>J11-791A-001-04</t>
  </si>
  <si>
    <t>000010000276</t>
  </si>
  <si>
    <t>792A010790001911053</t>
  </si>
  <si>
    <t>T400</t>
  </si>
  <si>
    <t>65-QT-510</t>
  </si>
  <si>
    <t>J16-791A-119</t>
  </si>
  <si>
    <t>上海宝延包装机械有限公司</t>
  </si>
  <si>
    <t>000010000278</t>
  </si>
  <si>
    <t>792A010790001911055</t>
  </si>
  <si>
    <t>65-QT-519</t>
  </si>
  <si>
    <t>I/791AF17161/01</t>
  </si>
  <si>
    <t>000010000279</t>
  </si>
  <si>
    <t>792A010790001911056</t>
  </si>
  <si>
    <t>单面绑线机</t>
  </si>
  <si>
    <t>SMTDW300</t>
  </si>
  <si>
    <t>65-QT-518</t>
  </si>
  <si>
    <t>I/791AL17190/01</t>
  </si>
  <si>
    <t>苏州市圣玛特电机设备制造有限公司</t>
  </si>
  <si>
    <t>000010000280</t>
  </si>
  <si>
    <t>792A010790001911057</t>
  </si>
  <si>
    <t>绝缘纸插入机</t>
  </si>
  <si>
    <t>SMT-CW200</t>
  </si>
  <si>
    <t>65-QT-515</t>
  </si>
  <si>
    <t>I/791AL17186/01</t>
  </si>
  <si>
    <t>000010000281</t>
  </si>
  <si>
    <t>792A010790001911058</t>
  </si>
  <si>
    <t>立式绕线机</t>
  </si>
  <si>
    <t>LR300</t>
  </si>
  <si>
    <t>65-QT-512</t>
  </si>
  <si>
    <t>I/791AL17187/01</t>
  </si>
  <si>
    <t>000010000282</t>
  </si>
  <si>
    <t>792A010790001911059</t>
  </si>
  <si>
    <t>嵌线机</t>
  </si>
  <si>
    <t>SMT-QX-10</t>
  </si>
  <si>
    <t>65-QT-513</t>
  </si>
  <si>
    <t>I/791AL17188/01</t>
  </si>
  <si>
    <t>000010000283</t>
  </si>
  <si>
    <t>792A010790001911060</t>
  </si>
  <si>
    <t>线圈扩张机</t>
  </si>
  <si>
    <t>SMT-KZ300</t>
  </si>
  <si>
    <t>65-QT-514</t>
  </si>
  <si>
    <t>000010000284</t>
  </si>
  <si>
    <t>792A010790001911061</t>
  </si>
  <si>
    <t>中间整形机</t>
  </si>
  <si>
    <t>SMT-FZ300</t>
  </si>
  <si>
    <t>65-QT-516</t>
  </si>
  <si>
    <t>I/791AL17189/01</t>
  </si>
  <si>
    <t>000010000285</t>
  </si>
  <si>
    <t>792A010790001911062</t>
  </si>
  <si>
    <t>最终整形机</t>
  </si>
  <si>
    <t>SMT-ZZ300</t>
  </si>
  <si>
    <t>65-QT-517</t>
  </si>
  <si>
    <t>苏州市圣玛特电机设备制造有限公司3</t>
  </si>
  <si>
    <t>000010000286</t>
  </si>
  <si>
    <t>792A010790001911063</t>
  </si>
  <si>
    <t>电枢机加自动线</t>
  </si>
  <si>
    <t>65-QT-531</t>
  </si>
  <si>
    <t>I/791AN16223/01、I/791AN16223/02</t>
  </si>
  <si>
    <t>东风汽车电气有限公司装备部</t>
  </si>
  <si>
    <t>000010000287</t>
  </si>
  <si>
    <t>792A010790001911064</t>
  </si>
  <si>
    <t>驱动电机拆解台</t>
  </si>
  <si>
    <t>65-QT-533</t>
  </si>
  <si>
    <t>I/791AA16249/01</t>
  </si>
  <si>
    <t>慈溪市广锐机械有限公司</t>
  </si>
  <si>
    <t>000010000288</t>
  </si>
  <si>
    <t>792A010790001911065</t>
  </si>
  <si>
    <t>发动机固定底板</t>
  </si>
  <si>
    <t>2100*1400*100</t>
  </si>
  <si>
    <t>65-QT-499</t>
  </si>
  <si>
    <t>J13-791A-310</t>
  </si>
  <si>
    <t>泊头宏通铸造机械厂</t>
  </si>
  <si>
    <t>000010000289</t>
  </si>
  <si>
    <t>792A010790001911066</t>
  </si>
  <si>
    <t>65-QT-500</t>
  </si>
  <si>
    <t>000010000290</t>
  </si>
  <si>
    <t>792A010790001911067</t>
  </si>
  <si>
    <t>65-QT-501</t>
  </si>
  <si>
    <t>000010000291</t>
  </si>
  <si>
    <t>792A010790001911068</t>
  </si>
  <si>
    <t>65-QT-502</t>
  </si>
  <si>
    <t>000010000292</t>
  </si>
  <si>
    <t>792A010790001911069</t>
  </si>
  <si>
    <t>多功能试制组装台</t>
  </si>
  <si>
    <t>65-QT-498</t>
  </si>
  <si>
    <t>J14-791A-310</t>
  </si>
  <si>
    <t>000010000294</t>
  </si>
  <si>
    <t>792A010790001911071</t>
  </si>
  <si>
    <t>定子装后盖组装台</t>
  </si>
  <si>
    <t>65-ZX-021/1</t>
  </si>
  <si>
    <t>J16-791A-315</t>
  </si>
  <si>
    <t>000010000295</t>
  </si>
  <si>
    <t>792A010790001911072</t>
  </si>
  <si>
    <t>定子热扣机械臂</t>
  </si>
  <si>
    <t>65-ZX-022/01</t>
  </si>
  <si>
    <t>I/791AL17178/01</t>
  </si>
  <si>
    <t>000010000296</t>
  </si>
  <si>
    <t>792A010790001911073</t>
  </si>
  <si>
    <t>定子热扣机</t>
  </si>
  <si>
    <t>65-ZX-022/02</t>
  </si>
  <si>
    <t>I/791AL17177/01</t>
  </si>
  <si>
    <t>000010000297</t>
  </si>
  <si>
    <t>792A010790001911074</t>
  </si>
  <si>
    <t>注塑机</t>
  </si>
  <si>
    <t>TYU-1600.3R.3F</t>
  </si>
  <si>
    <t>65-QT-529</t>
  </si>
  <si>
    <t>I/791AL17206/01</t>
  </si>
  <si>
    <t>杭州大禹机械有限公司</t>
  </si>
  <si>
    <t>000010000298</t>
  </si>
  <si>
    <t>792A010790001911075</t>
  </si>
  <si>
    <t>自动插磁钢机</t>
  </si>
  <si>
    <t>65-QT-528</t>
  </si>
  <si>
    <t>I/791AL17205/01</t>
  </si>
  <si>
    <t>纳瑞盛（上海）实业有限公司</t>
  </si>
  <si>
    <t>000010000299</t>
  </si>
  <si>
    <t>792A010790001911076</t>
  </si>
  <si>
    <t>充磁机</t>
  </si>
  <si>
    <t>PC-4550-P-2CH</t>
  </si>
  <si>
    <t>65-QT-530</t>
  </si>
  <si>
    <t>I/791AL17207/01</t>
  </si>
  <si>
    <t>麦格雷博电子（深圳）有限公司</t>
  </si>
  <si>
    <t>000010000300</t>
  </si>
  <si>
    <t>792A010790008802001</t>
  </si>
  <si>
    <t>电流表磁钢充磁机</t>
  </si>
  <si>
    <t>63-QT093</t>
  </si>
  <si>
    <t>000010000301</t>
  </si>
  <si>
    <t>792A010790008912006</t>
  </si>
  <si>
    <t>压力传感器膜室卷边机</t>
  </si>
  <si>
    <t>A43</t>
  </si>
  <si>
    <t>63-QT073</t>
  </si>
  <si>
    <t>德国ＶＤＯ公司</t>
  </si>
  <si>
    <t>000010000302</t>
  </si>
  <si>
    <t>792A010790009510003</t>
  </si>
  <si>
    <t>双轴滚铆机</t>
  </si>
  <si>
    <t>KMT</t>
  </si>
  <si>
    <t>63-YJ137</t>
  </si>
  <si>
    <t>西德</t>
  </si>
  <si>
    <t>000010000304</t>
  </si>
  <si>
    <t>792A010336012009001</t>
  </si>
  <si>
    <t>载货电梯</t>
  </si>
  <si>
    <t>MEGA-F</t>
  </si>
  <si>
    <t>65-QJ-067</t>
  </si>
  <si>
    <t>138-胡虎</t>
  </si>
  <si>
    <t>I/7927A18015/01-03</t>
  </si>
  <si>
    <t>住友富士电梯有限公司</t>
  </si>
  <si>
    <t>000010000305</t>
  </si>
  <si>
    <t>792A010750002009001</t>
  </si>
  <si>
    <t>65-QT-536</t>
  </si>
  <si>
    <t>705-赵剑</t>
  </si>
  <si>
    <t>I/791AL18008/01</t>
  </si>
  <si>
    <t>武汉华工激光工程有限公司</t>
  </si>
  <si>
    <t>000010000306</t>
  </si>
  <si>
    <t>792A010790002005001</t>
  </si>
  <si>
    <t>65-QT-534</t>
  </si>
  <si>
    <t>I/791AF19014/01</t>
  </si>
  <si>
    <t>000010000307</t>
  </si>
  <si>
    <t>792A010790002005002</t>
  </si>
  <si>
    <t>65-QT-535</t>
  </si>
  <si>
    <t>000010000308</t>
  </si>
  <si>
    <t>792A010790002101001</t>
  </si>
  <si>
    <t>65-QT-539</t>
  </si>
  <si>
    <t>I/791AA18006/01</t>
  </si>
  <si>
    <t>000010000309</t>
  </si>
  <si>
    <t>792A010719002101001</t>
  </si>
  <si>
    <t>G系列连续浸漆机</t>
  </si>
  <si>
    <t>G-200-86</t>
  </si>
  <si>
    <t>65-RQ-120</t>
  </si>
  <si>
    <t>I/791AD19017/01</t>
  </si>
  <si>
    <t>无锡市帝森机械制造有限公司</t>
  </si>
  <si>
    <t>8</t>
  </si>
  <si>
    <t>000010000310</t>
  </si>
  <si>
    <t>792A010790002101002</t>
  </si>
  <si>
    <t>圆线插槽绝缘机</t>
  </si>
  <si>
    <t>SFA-CC</t>
  </si>
  <si>
    <t>65-QT-537</t>
  </si>
  <si>
    <t>I/791AF19017/01</t>
  </si>
  <si>
    <t>浙江巨力自动化设备有限公司</t>
  </si>
  <si>
    <t>000010000311</t>
  </si>
  <si>
    <t>792A010312042101001</t>
  </si>
  <si>
    <t>SLX0.25T-53.M A3</t>
  </si>
  <si>
    <t>65-QJ-072</t>
  </si>
  <si>
    <t>I/791AL18006/01-04</t>
  </si>
  <si>
    <t>000010000312</t>
  </si>
  <si>
    <t>792A010312042101002</t>
  </si>
  <si>
    <t>65-QJ-073</t>
  </si>
  <si>
    <t>000010000313</t>
  </si>
  <si>
    <t>792A010312042101003</t>
  </si>
  <si>
    <t>SLX0.25T-5.3M A3</t>
  </si>
  <si>
    <t>65-QJ-068</t>
  </si>
  <si>
    <t>I/791AA18008/01-04</t>
  </si>
  <si>
    <t>000010000314</t>
  </si>
  <si>
    <t>792A010312042101004</t>
  </si>
  <si>
    <t>65-QJ-069</t>
  </si>
  <si>
    <t>000010000315</t>
  </si>
  <si>
    <t>792A010312042101005</t>
  </si>
  <si>
    <t>65-QJ-070</t>
  </si>
  <si>
    <t>000010000316</t>
  </si>
  <si>
    <t>792A010312042101006</t>
  </si>
  <si>
    <t>65-QJ-071</t>
  </si>
  <si>
    <t>000010000317</t>
  </si>
  <si>
    <t>792A010790002101003</t>
  </si>
  <si>
    <t>圆线元件插入成型机</t>
  </si>
  <si>
    <t>SCF-10</t>
  </si>
  <si>
    <t>65-QT-538</t>
  </si>
  <si>
    <t>I/791AF19016/01&amp;/791AF19009/01</t>
  </si>
  <si>
    <t>巨力自动化设备（浙江）有限公司</t>
  </si>
  <si>
    <t>000010000318</t>
  </si>
  <si>
    <t>792A010790002101004</t>
  </si>
  <si>
    <t>装减速器工位</t>
  </si>
  <si>
    <t>65-ZX-025/S1</t>
  </si>
  <si>
    <t>I/791AN18001/01</t>
  </si>
  <si>
    <t>000010000319</t>
  </si>
  <si>
    <t>792A010790002101005</t>
  </si>
  <si>
    <t>装驱动齿轮工位</t>
  </si>
  <si>
    <t>65-ZX-025/S3</t>
  </si>
  <si>
    <t>000010000320</t>
  </si>
  <si>
    <t>792A010790002101006</t>
  </si>
  <si>
    <t>装压板橡胶垫工位</t>
  </si>
  <si>
    <t>65-ZX-025/S4</t>
  </si>
  <si>
    <t>000010000321</t>
  </si>
  <si>
    <t>792A010790002101007</t>
  </si>
  <si>
    <t>行星架找正工位</t>
  </si>
  <si>
    <t>65-ZX-025/S5</t>
  </si>
  <si>
    <t>000010000322</t>
  </si>
  <si>
    <t>792A010790002101008</t>
  </si>
  <si>
    <t>装行星轮钢球工位</t>
  </si>
  <si>
    <t>65-ZX-025/S6</t>
  </si>
  <si>
    <t>000010000323</t>
  </si>
  <si>
    <t>792A010790002101009</t>
  </si>
  <si>
    <t>注脂装盖板工位</t>
  </si>
  <si>
    <t>65-ZX-025/S7</t>
  </si>
  <si>
    <t>000010000324</t>
  </si>
  <si>
    <t>792A010790002101010</t>
  </si>
  <si>
    <t>安装电磁开关工位</t>
  </si>
  <si>
    <t>65-ZX-025/S8</t>
  </si>
  <si>
    <t>000010000325</t>
  </si>
  <si>
    <t>792A010790002101011</t>
  </si>
  <si>
    <t>装壳体、电枢工位</t>
  </si>
  <si>
    <t>65-ZX-025/S9</t>
  </si>
  <si>
    <t>000010000326</t>
  </si>
  <si>
    <t>792A010790002101012</t>
  </si>
  <si>
    <t>固紧螺钉工位</t>
  </si>
  <si>
    <t>65-ZX-025/S10</t>
  </si>
  <si>
    <t>博士力十乐</t>
  </si>
  <si>
    <t>000010000327</t>
  </si>
  <si>
    <t>792A010790002101013</t>
  </si>
  <si>
    <t>固紧开关接触螺母</t>
  </si>
  <si>
    <t>65-ZX-025/S11</t>
  </si>
  <si>
    <t>000010000328</t>
  </si>
  <si>
    <t>792A010750002101001</t>
  </si>
  <si>
    <t>激光打标贴标工位</t>
  </si>
  <si>
    <t>LSF50D</t>
  </si>
  <si>
    <t>65-ZX-025/S12</t>
  </si>
  <si>
    <t>000010000329</t>
  </si>
  <si>
    <t>792A010221012109001</t>
  </si>
  <si>
    <t>气动冲床</t>
  </si>
  <si>
    <t>APA-45</t>
  </si>
  <si>
    <t>63-YJ222</t>
  </si>
  <si>
    <t>I/7927D20020/01</t>
  </si>
  <si>
    <t>浙江易锻精密机械有限公司</t>
  </si>
  <si>
    <t>000010000330</t>
  </si>
  <si>
    <t>792A010220012109001</t>
  </si>
  <si>
    <t>步进电机压指针设备</t>
  </si>
  <si>
    <t>63-QT931</t>
  </si>
  <si>
    <t>108-肖芃</t>
  </si>
  <si>
    <t>I/7927D19001/01</t>
  </si>
  <si>
    <t>湖北鸣哲自动化设备有限公司</t>
  </si>
  <si>
    <t>000010000331</t>
  </si>
  <si>
    <t>792A010790002109004</t>
  </si>
  <si>
    <t>立式绕线机TZ180线</t>
  </si>
  <si>
    <t>65-QT-555</t>
  </si>
  <si>
    <t>I/791AA18008/01-01&amp;05</t>
  </si>
  <si>
    <t>000010000332</t>
  </si>
  <si>
    <t>792A010790002109005</t>
  </si>
  <si>
    <t>绝缘插纸机TZ180线</t>
  </si>
  <si>
    <t>65-QT-556</t>
  </si>
  <si>
    <t>000010000333</t>
  </si>
  <si>
    <t>792A010790002109006</t>
  </si>
  <si>
    <t>嵌扩一体机TZ180线</t>
  </si>
  <si>
    <t>65-QT-557</t>
  </si>
  <si>
    <t>000010000334</t>
  </si>
  <si>
    <t>792A010790002109007</t>
  </si>
  <si>
    <t>预整形机TZ180线</t>
  </si>
  <si>
    <t>65-QT-558</t>
  </si>
  <si>
    <t>000010000335</t>
  </si>
  <si>
    <t>792A010790002109008</t>
  </si>
  <si>
    <t>终整形机TZ180线</t>
  </si>
  <si>
    <t>65-QT-559</t>
  </si>
  <si>
    <t>000010000336</t>
  </si>
  <si>
    <t>792A010790002109009</t>
  </si>
  <si>
    <t>绑线机(TZ180线)</t>
  </si>
  <si>
    <t>65-QT-560</t>
  </si>
  <si>
    <t>000010000337</t>
  </si>
  <si>
    <t>792A010790002109010</t>
  </si>
  <si>
    <t>立式绕线机TZ236线</t>
  </si>
  <si>
    <t>TZ236</t>
  </si>
  <si>
    <t>65-QT-561</t>
  </si>
  <si>
    <t>000010000338</t>
  </si>
  <si>
    <t>792A010790002109011</t>
  </si>
  <si>
    <t>绝缘插纸机TZ236线</t>
  </si>
  <si>
    <t>65-QT-562</t>
  </si>
  <si>
    <t>000010000339</t>
  </si>
  <si>
    <t>792A010790002109012</t>
  </si>
  <si>
    <t>嵌扩一体机TZ236线</t>
  </si>
  <si>
    <t>65-QT-563</t>
  </si>
  <si>
    <t>000010000340</t>
  </si>
  <si>
    <t>792A010790002109013</t>
  </si>
  <si>
    <t>65-QT-564</t>
  </si>
  <si>
    <t>000010000341</t>
  </si>
  <si>
    <t>792A010790002109014</t>
  </si>
  <si>
    <t>终整形机TZ236</t>
  </si>
  <si>
    <t>65-QT-565</t>
  </si>
  <si>
    <t>000010000342</t>
  </si>
  <si>
    <t>792A010790002109015</t>
  </si>
  <si>
    <t>绑线机（TZ236线）</t>
  </si>
  <si>
    <t>65-QT-566</t>
  </si>
  <si>
    <t>I/791AA18008/01&amp;05</t>
  </si>
  <si>
    <t>000010000343</t>
  </si>
  <si>
    <t>792A010790002109016</t>
  </si>
  <si>
    <t>驱盖压轴承专机</t>
  </si>
  <si>
    <t>65-ZX-028/S1</t>
  </si>
  <si>
    <t>I/791AA18003/01</t>
  </si>
  <si>
    <t>000010000344</t>
  </si>
  <si>
    <t>792A010790002109017</t>
  </si>
  <si>
    <t>驱盖转子合装专机</t>
  </si>
  <si>
    <t>65-ZX-028/S2</t>
  </si>
  <si>
    <t>000010000345</t>
  </si>
  <si>
    <t>792A010790002109018</t>
  </si>
  <si>
    <t>定子总成合装专机</t>
  </si>
  <si>
    <t>65-ZX-028/S3</t>
  </si>
  <si>
    <t>000010000346</t>
  </si>
  <si>
    <t>792A010790002109019</t>
  </si>
  <si>
    <t>定转子合装专机</t>
  </si>
  <si>
    <t>65-ZX-028/S4</t>
  </si>
  <si>
    <t>000010000347</t>
  </si>
  <si>
    <t>792A010790002109020</t>
  </si>
  <si>
    <t>驱盖拧紧专机</t>
  </si>
  <si>
    <t>65-ZX-028/S5</t>
  </si>
  <si>
    <t>000010000348</t>
  </si>
  <si>
    <t>792A010110022109001</t>
  </si>
  <si>
    <t>数控精车机</t>
  </si>
  <si>
    <t>NT041</t>
  </si>
  <si>
    <t>65-C-215</t>
  </si>
  <si>
    <t>I/791AE19008/01</t>
  </si>
  <si>
    <t>000010000349</t>
  </si>
  <si>
    <t>792A010110022109002</t>
  </si>
  <si>
    <t>电枢精车机</t>
  </si>
  <si>
    <t>65-C-216</t>
  </si>
  <si>
    <t>478-杨俊</t>
  </si>
  <si>
    <t>I/7927D20003/01</t>
  </si>
  <si>
    <t>000010000350</t>
  </si>
  <si>
    <t>792A010790002109001</t>
  </si>
  <si>
    <t>铁芯上料环线</t>
  </si>
  <si>
    <t>65-QT-540</t>
  </si>
  <si>
    <t>494-张丽</t>
  </si>
  <si>
    <t>I/791AL18006/02-01</t>
  </si>
  <si>
    <t>000010000351</t>
  </si>
  <si>
    <t>792A010790002109002</t>
  </si>
  <si>
    <t>MMS-200200F-M19080</t>
  </si>
  <si>
    <t>65-QT-541</t>
  </si>
  <si>
    <t>000010000352</t>
  </si>
  <si>
    <t>792A010790002109003</t>
  </si>
  <si>
    <t>转子压轴承机</t>
  </si>
  <si>
    <t>65-QT-542</t>
  </si>
  <si>
    <t>000010000353</t>
  </si>
  <si>
    <t>792A010790002109021</t>
  </si>
  <si>
    <t>起动机后盖轴承室加热装置</t>
  </si>
  <si>
    <t>65-QT-569</t>
  </si>
  <si>
    <t>121-总装班</t>
  </si>
  <si>
    <t>I/7927D20019/01</t>
  </si>
  <si>
    <t>自制设备（电气工厂技术质量科）</t>
  </si>
  <si>
    <t>000010000354</t>
  </si>
  <si>
    <t>792A010790002109022</t>
  </si>
  <si>
    <t>起动机下线机械手</t>
  </si>
  <si>
    <t>65-QT-570</t>
  </si>
  <si>
    <t>I/791AN18005/01</t>
  </si>
  <si>
    <t>000010000355</t>
  </si>
  <si>
    <t>792A010790002109023</t>
  </si>
  <si>
    <t>油冷却系统</t>
  </si>
  <si>
    <t>ET4900JY</t>
  </si>
  <si>
    <t>65-QT-568</t>
  </si>
  <si>
    <t>489-周琼</t>
  </si>
  <si>
    <t>I/791AL19020/01</t>
  </si>
  <si>
    <t>四川诚邦测控技术有限公司</t>
  </si>
  <si>
    <t>000010000356</t>
  </si>
  <si>
    <t>792A010220012111001</t>
  </si>
  <si>
    <t>柳汽M31B半自动压指针设备</t>
  </si>
  <si>
    <t>63-QT932</t>
  </si>
  <si>
    <t>I/7927A19004/01</t>
  </si>
  <si>
    <t>000010000357</t>
  </si>
  <si>
    <t>792A010790002111001</t>
  </si>
  <si>
    <t>充磁磁通检测设备</t>
  </si>
  <si>
    <t>H4-C065 MMS-200200</t>
  </si>
  <si>
    <t>65-QT-546</t>
  </si>
  <si>
    <t>I/7927A20056/01-02</t>
  </si>
  <si>
    <t>麦格雷博电子(深圳)有限公司</t>
  </si>
  <si>
    <t>000010000358</t>
  </si>
  <si>
    <t>792A010790002112011</t>
  </si>
  <si>
    <t>自动焊锡机</t>
  </si>
  <si>
    <t>QUICK9584EY</t>
  </si>
  <si>
    <t>63-QT934</t>
  </si>
  <si>
    <t>I/7927A20055/01</t>
  </si>
  <si>
    <t>快克智能装备股份有限公司</t>
  </si>
  <si>
    <t>000010000359</t>
  </si>
  <si>
    <t>792A010790002112001</t>
  </si>
  <si>
    <t>铁芯入轴</t>
  </si>
  <si>
    <t>65-ZX-024/01</t>
  </si>
  <si>
    <t>I/791AF18008/01</t>
  </si>
  <si>
    <t>巨力自动化设备(浙江)有限公司</t>
  </si>
  <si>
    <t>000010000360</t>
  </si>
  <si>
    <t>792A010790002112002</t>
  </si>
  <si>
    <t>插槽绝缘纸设备</t>
  </si>
  <si>
    <t>65-ZX-024/02</t>
  </si>
  <si>
    <t>000010000361</t>
  </si>
  <si>
    <t>792A010790002112003</t>
  </si>
  <si>
    <t>绝缘纸扩口及对地检测</t>
  </si>
  <si>
    <t>65-ZX-024/03</t>
  </si>
  <si>
    <t>000010000362</t>
  </si>
  <si>
    <t>792A010790002112004</t>
  </si>
  <si>
    <t>65-ZX-024/04</t>
  </si>
  <si>
    <t>000010000363</t>
  </si>
  <si>
    <t>792A010790002112005</t>
  </si>
  <si>
    <t>电枢线压紧及装驱动端环氧环</t>
  </si>
  <si>
    <t>65-ZX-024/05</t>
  </si>
  <si>
    <t>000010000364</t>
  </si>
  <si>
    <t>792A010790002112006</t>
  </si>
  <si>
    <t>测插线、绝缘纸检测及扭线头</t>
  </si>
  <si>
    <t>65-ZX-024/06</t>
  </si>
  <si>
    <t>000010000365</t>
  </si>
  <si>
    <t>792A010790002112007</t>
  </si>
  <si>
    <t>工件翻转扩口及插层间绝缘纸及漏插纸检测</t>
  </si>
  <si>
    <t>65-ZX-024/07</t>
  </si>
  <si>
    <t>000010000366</t>
  </si>
  <si>
    <t>792A010790002112008</t>
  </si>
  <si>
    <t>换向器自动压装及高度检测</t>
  </si>
  <si>
    <t>65-ZX-024/08</t>
  </si>
  <si>
    <t>000010000367</t>
  </si>
  <si>
    <t>792A010790002112009</t>
  </si>
  <si>
    <t>转子整体充磁机</t>
  </si>
  <si>
    <t>MMS-200200F-M22040</t>
  </si>
  <si>
    <t>65-QT-547</t>
  </si>
  <si>
    <t>I/791AL19033/01-02</t>
  </si>
  <si>
    <t>000010000368</t>
  </si>
  <si>
    <t>792A010790002112010</t>
  </si>
  <si>
    <t>伺服扭头机</t>
  </si>
  <si>
    <t>NT042</t>
  </si>
  <si>
    <t>65-QT-572</t>
  </si>
  <si>
    <t>I/791AL19025/01</t>
  </si>
  <si>
    <t>000010000369</t>
  </si>
  <si>
    <t>792A010790002208001</t>
  </si>
  <si>
    <t>四工位驱动端盖压装锁口机</t>
  </si>
  <si>
    <t>DGYZSKJ-A</t>
  </si>
  <si>
    <t>65-QT-576</t>
  </si>
  <si>
    <t>朱丽丽</t>
  </si>
  <si>
    <t>I/7927D20013/01</t>
  </si>
  <si>
    <t>湖北匠达智能装备有限公司</t>
  </si>
  <si>
    <t>000010000370</t>
  </si>
  <si>
    <t>792A010790002208002</t>
  </si>
  <si>
    <t>浸漆机自动装卸系统</t>
  </si>
  <si>
    <t>65-QT-577</t>
  </si>
  <si>
    <t>杨俊</t>
  </si>
  <si>
    <t>I/7927N20003/01</t>
  </si>
  <si>
    <t>000010000371</t>
  </si>
  <si>
    <t>792A010790002209001</t>
  </si>
  <si>
    <t>扭型机</t>
  </si>
  <si>
    <t>65-QT-573</t>
  </si>
  <si>
    <t>I/7927D20010/01</t>
  </si>
  <si>
    <t>000010000372</t>
  </si>
  <si>
    <t>792A010790002209002</t>
  </si>
  <si>
    <t>压换向器机</t>
  </si>
  <si>
    <t>65-QT-574</t>
  </si>
  <si>
    <t>I/7927D20011/01</t>
  </si>
  <si>
    <t>000010000373</t>
  </si>
  <si>
    <t>792A010790002209003</t>
  </si>
  <si>
    <t>65-QT-575</t>
  </si>
  <si>
    <t>I/7927D20012/01</t>
  </si>
  <si>
    <t>000010000374</t>
  </si>
  <si>
    <t>792A010750002210001</t>
  </si>
  <si>
    <t>LSF20H</t>
  </si>
  <si>
    <t>65-QT-554</t>
  </si>
  <si>
    <t>戴先平</t>
  </si>
  <si>
    <t>I/7927A20036/01</t>
  </si>
  <si>
    <t>000010000375</t>
  </si>
  <si>
    <t>792A010750002211001</t>
  </si>
  <si>
    <t>紫外激光打标机(附带扫码枪)</t>
  </si>
  <si>
    <t>3W AR-FL3</t>
  </si>
  <si>
    <t>63-QT933</t>
  </si>
  <si>
    <t>张娇</t>
  </si>
  <si>
    <t>I/7927D18003/01</t>
  </si>
  <si>
    <t>武汉爱锐激光打标设备有限公司</t>
  </si>
  <si>
    <t>000010000376</t>
  </si>
  <si>
    <t>792A010790002211001</t>
  </si>
  <si>
    <t>发电机输出端盖轴承室加热装置</t>
  </si>
  <si>
    <t>JFZ-HGJR-400W*2</t>
  </si>
  <si>
    <t>65-QT-578</t>
  </si>
  <si>
    <t>I/7927D20023/01</t>
  </si>
  <si>
    <t>东风电驱动公司工程技术部</t>
  </si>
  <si>
    <t>000010000377</t>
  </si>
  <si>
    <t>792A010220032212001</t>
  </si>
  <si>
    <t>翻边伺服压机</t>
  </si>
  <si>
    <t>63-YJ225</t>
  </si>
  <si>
    <t>唐艳</t>
  </si>
  <si>
    <t>I/7927D21004/01</t>
  </si>
  <si>
    <t>苏州施米特机械有限公司</t>
  </si>
  <si>
    <t>000010000378</t>
  </si>
  <si>
    <t>792A010790002212001</t>
  </si>
  <si>
    <t>驱动电机定子预装线</t>
  </si>
  <si>
    <t>65-ZX-029</t>
  </si>
  <si>
    <t>新能源装配班</t>
  </si>
  <si>
    <t>I/7927D20014/01$02</t>
  </si>
  <si>
    <t>000010000379</t>
  </si>
  <si>
    <t>792A010790002304003</t>
  </si>
  <si>
    <t>65-QT-548</t>
  </si>
  <si>
    <t>赵剑</t>
  </si>
  <si>
    <t>I/791AL18006/01-01&amp;05</t>
  </si>
  <si>
    <t>000010000380</t>
  </si>
  <si>
    <t>792A010790002304004</t>
  </si>
  <si>
    <t>CW300II</t>
  </si>
  <si>
    <t>65-QT-549</t>
  </si>
  <si>
    <t>000010000381</t>
  </si>
  <si>
    <t>792A010790002304005</t>
  </si>
  <si>
    <t>卧式嵌扩一体机</t>
  </si>
  <si>
    <t>QKT350C</t>
  </si>
  <si>
    <t>65-QT-550</t>
  </si>
  <si>
    <t>000010000382</t>
  </si>
  <si>
    <t>792A010790002304006</t>
  </si>
  <si>
    <t>FYZ300</t>
  </si>
  <si>
    <t>65-QT-551</t>
  </si>
  <si>
    <t>000010000383</t>
  </si>
  <si>
    <t>792A010790002304007</t>
  </si>
  <si>
    <t>FZZ300C</t>
  </si>
  <si>
    <t>65-QT-552</t>
  </si>
  <si>
    <t>000010000384</t>
  </si>
  <si>
    <t>792A010790002304008</t>
  </si>
  <si>
    <t>DW350</t>
  </si>
  <si>
    <t>65-QT-553</t>
  </si>
  <si>
    <t>000010000385</t>
  </si>
  <si>
    <t>792A010790002304001</t>
  </si>
  <si>
    <t>JK-LR13</t>
  </si>
  <si>
    <t>65-QT-579</t>
  </si>
  <si>
    <t>张全</t>
  </si>
  <si>
    <t>I/7927E22013/02</t>
  </si>
  <si>
    <t>常州金康精工机械股份有限公司</t>
  </si>
  <si>
    <t>000010000386</t>
  </si>
  <si>
    <t>792A010790002304002</t>
  </si>
  <si>
    <t>伺服定子嵌线-扩展机</t>
  </si>
  <si>
    <t>JK-QZ25</t>
  </si>
  <si>
    <t>65-QT-580</t>
  </si>
  <si>
    <t>000010000387</t>
  </si>
  <si>
    <t>792A010790002305001</t>
  </si>
  <si>
    <t>转子自动激磁绕线机</t>
  </si>
  <si>
    <t>MTV-2150</t>
  </si>
  <si>
    <t>65-QT-581</t>
  </si>
  <si>
    <t>吕涛</t>
  </si>
  <si>
    <t>I/7927B21001/01</t>
  </si>
  <si>
    <t>厦门米特自动化设备有限公司</t>
  </si>
  <si>
    <t>000010000388</t>
  </si>
  <si>
    <t>792A010790002307001</t>
  </si>
  <si>
    <t>静音自动压接机</t>
  </si>
  <si>
    <t>LX-003</t>
  </si>
  <si>
    <t>65-QT-583</t>
  </si>
  <si>
    <t>I/7927D22015/01</t>
  </si>
  <si>
    <t>鹤壁市天都电器厂</t>
  </si>
  <si>
    <t>000010000389</t>
  </si>
  <si>
    <t>792A010790002307002</t>
  </si>
  <si>
    <t>T-400</t>
  </si>
  <si>
    <t>63-QT950</t>
  </si>
  <si>
    <t>李密</t>
  </si>
  <si>
    <t>I/7927E22032/01</t>
  </si>
  <si>
    <t>上海宝廷包装机械有限公司</t>
  </si>
  <si>
    <t>000010000390</t>
  </si>
  <si>
    <t>792A010790002307003</t>
  </si>
  <si>
    <t>65-QT-584</t>
  </si>
  <si>
    <t>张丽</t>
  </si>
  <si>
    <t>000010000391</t>
  </si>
  <si>
    <t>792A010790002308001</t>
  </si>
  <si>
    <t>SMT-OKT350C</t>
  </si>
  <si>
    <t>65-QT-586</t>
  </si>
  <si>
    <t>I7927F22012/01</t>
  </si>
  <si>
    <t>000010000392</t>
  </si>
  <si>
    <t>792A010790002308002</t>
  </si>
  <si>
    <t>SMT-LR300A</t>
  </si>
  <si>
    <t>65-QT-585</t>
  </si>
  <si>
    <t>000010000393</t>
  </si>
  <si>
    <t>792A010790002309001</t>
  </si>
  <si>
    <t>静音自动压接机&amp;测试仪</t>
  </si>
  <si>
    <t>65-QT-587</t>
  </si>
  <si>
    <t>I/7927D23018/01</t>
  </si>
  <si>
    <t>000010000394</t>
  </si>
  <si>
    <t>792A010316002310001</t>
  </si>
  <si>
    <t>悬臂吊</t>
  </si>
  <si>
    <t>BZD-0.25T</t>
  </si>
  <si>
    <t>65-QJ-075</t>
  </si>
  <si>
    <t>徐红</t>
  </si>
  <si>
    <t>600-徐红</t>
  </si>
  <si>
    <t>I/7927D22014/01-02</t>
  </si>
  <si>
    <t>河南圣起机械集团有限公司</t>
  </si>
  <si>
    <t>000010000395</t>
  </si>
  <si>
    <t>792A010790002312016</t>
  </si>
  <si>
    <t>65-QT-591</t>
  </si>
  <si>
    <t>I/7927E22023/01</t>
  </si>
  <si>
    <t>苏州圣玛特电机设备制造有限公司</t>
  </si>
  <si>
    <t>000010000396</t>
  </si>
  <si>
    <t>792A010790002312017</t>
  </si>
  <si>
    <t>SMT-QKT350C</t>
  </si>
  <si>
    <t>65-QT-592</t>
  </si>
  <si>
    <t>000010000397</t>
  </si>
  <si>
    <t>792A010790002312010</t>
  </si>
  <si>
    <t>63-QT960</t>
  </si>
  <si>
    <t>I/7927E22014/01</t>
  </si>
  <si>
    <t>上海德梅柯汽车装备制造有限公司</t>
  </si>
  <si>
    <t>000010000398</t>
  </si>
  <si>
    <t>792A010229992312001</t>
  </si>
  <si>
    <t>铁芯叠压机</t>
  </si>
  <si>
    <t>63-QT962</t>
  </si>
  <si>
    <t>000010000399</t>
  </si>
  <si>
    <t>792A010790002312011</t>
  </si>
  <si>
    <t>H4-C013</t>
  </si>
  <si>
    <t>63-QT964</t>
  </si>
  <si>
    <t>000010000400</t>
  </si>
  <si>
    <t>792A010790002312013</t>
  </si>
  <si>
    <t>63-QT952</t>
  </si>
  <si>
    <t>I/7927E22019/01</t>
  </si>
  <si>
    <t>000010000401</t>
  </si>
  <si>
    <t>792A010790002312012</t>
  </si>
  <si>
    <t>63-QT953</t>
  </si>
  <si>
    <t>000010000402</t>
  </si>
  <si>
    <t>792A010299002312001</t>
  </si>
  <si>
    <t>63-QT956</t>
  </si>
  <si>
    <t>000010000404</t>
  </si>
  <si>
    <t>792A010790002312001</t>
  </si>
  <si>
    <t>铁芯检测机</t>
  </si>
  <si>
    <t>ND-JC-170/250-TC</t>
  </si>
  <si>
    <t>65-ZX-031/01</t>
  </si>
  <si>
    <t>I/7927E22018/01</t>
  </si>
  <si>
    <t>江苏本格自动化科技有限公司</t>
  </si>
  <si>
    <t>000010000405</t>
  </si>
  <si>
    <t>792A010790002312002</t>
  </si>
  <si>
    <t>插纸机</t>
  </si>
  <si>
    <t>ND-CZ-160/200</t>
  </si>
  <si>
    <t>65-ZX-031/02</t>
  </si>
  <si>
    <t>000010000406</t>
  </si>
  <si>
    <t>792A010790002312003</t>
  </si>
  <si>
    <t>绕嵌一体机</t>
  </si>
  <si>
    <t>ND-RQ-1-200-250</t>
  </si>
  <si>
    <t>65-ZX-031/03</t>
  </si>
  <si>
    <t>000010000407</t>
  </si>
  <si>
    <t>792A010790002312004</t>
  </si>
  <si>
    <t>65-ZX-031/04</t>
  </si>
  <si>
    <t>000010000408</t>
  </si>
  <si>
    <t>792A010790002312005</t>
  </si>
  <si>
    <t>四工位扩张机</t>
  </si>
  <si>
    <t>ND-KZ-4-160/250-S</t>
  </si>
  <si>
    <t>65-ZX-031/05</t>
  </si>
  <si>
    <t>000010000409</t>
  </si>
  <si>
    <t>792A010790002312006</t>
  </si>
  <si>
    <t>预整机</t>
  </si>
  <si>
    <t>ND-ZIX-160/250-S</t>
  </si>
  <si>
    <t>65-ZX-031/06</t>
  </si>
  <si>
    <t>000010000410</t>
  </si>
  <si>
    <t>792A010790002312007</t>
  </si>
  <si>
    <t>精整机</t>
  </si>
  <si>
    <t>ND-Z3X-170/250-SHJ</t>
  </si>
  <si>
    <t>65-ZX-031/07</t>
  </si>
  <si>
    <t>000010000411</t>
  </si>
  <si>
    <t>792A010790002312008</t>
  </si>
  <si>
    <t>双面绑线机</t>
  </si>
  <si>
    <t>ND-BX-170-250-8</t>
  </si>
  <si>
    <t>65-ZX-031/08</t>
  </si>
  <si>
    <t>000010000412</t>
  </si>
  <si>
    <t>792A010790002312009</t>
  </si>
  <si>
    <t>扩槽机</t>
  </si>
  <si>
    <t>ND-KC-200/250</t>
  </si>
  <si>
    <t>65-ZX-031/09</t>
  </si>
  <si>
    <t>000010000413</t>
  </si>
  <si>
    <t>792A010790002312014</t>
  </si>
  <si>
    <t>DV850.2R.2V</t>
  </si>
  <si>
    <t>63-QT954</t>
  </si>
  <si>
    <t>杭州德耐机械有限公司</t>
  </si>
  <si>
    <t>000010000414</t>
  </si>
  <si>
    <t>792A010790002312015</t>
  </si>
  <si>
    <t>63-QT955</t>
  </si>
  <si>
    <t>000010000415</t>
  </si>
  <si>
    <t>792A010790002404001</t>
  </si>
  <si>
    <t>自动切纸机</t>
  </si>
  <si>
    <t>HZX-300</t>
  </si>
  <si>
    <t>65-QT-596</t>
  </si>
  <si>
    <t>I/7927F23007/01</t>
  </si>
  <si>
    <t>深圳市华之鑫自动化设备有限公司</t>
  </si>
  <si>
    <t>000010000416</t>
  </si>
  <si>
    <t>792A010790002508003</t>
  </si>
  <si>
    <t>真空包装机</t>
  </si>
  <si>
    <t>DZW-500B 蓝莓</t>
  </si>
  <si>
    <t>63-QT980</t>
  </si>
  <si>
    <t>131-电子工厂生产管理科</t>
  </si>
  <si>
    <t>电子库杨万云</t>
  </si>
  <si>
    <t>I/7927O23002/01</t>
  </si>
  <si>
    <t>上海义光包装设备制造有限公司</t>
  </si>
  <si>
    <t>2002010000电子SCM部制造一般组(制造一般费用)</t>
  </si>
  <si>
    <t>000010000417</t>
  </si>
  <si>
    <t>792A010220012509001</t>
  </si>
  <si>
    <t>自动总成压合机</t>
  </si>
  <si>
    <t>63-ZX040-6</t>
  </si>
  <si>
    <t>仪装模块朱成东</t>
  </si>
  <si>
    <t>I/7927A23028/01</t>
  </si>
  <si>
    <t>江苏烁范智能装备有限公司</t>
  </si>
  <si>
    <t>000010000418</t>
  </si>
  <si>
    <t>792A010750002509002</t>
  </si>
  <si>
    <t>在线激光打标机</t>
  </si>
  <si>
    <t>63-ZX040-8</t>
  </si>
  <si>
    <t>000010000419</t>
  </si>
  <si>
    <t>792A010750002509001</t>
  </si>
  <si>
    <t>63-ZX041-7</t>
  </si>
  <si>
    <t>仪装仪表肖芃</t>
  </si>
  <si>
    <t>I/7927D23016/01-01</t>
  </si>
  <si>
    <t>A0030</t>
  </si>
  <si>
    <t>固定资产-动力设备-管道除外</t>
  </si>
  <si>
    <t>000030000001</t>
  </si>
  <si>
    <t>792A020310001410001</t>
  </si>
  <si>
    <t>空气压缩机</t>
  </si>
  <si>
    <t>GXE11FFA13TM</t>
  </si>
  <si>
    <t>63-DK013</t>
  </si>
  <si>
    <t>新能源转子班张丽</t>
  </si>
  <si>
    <t>J13-7920-518</t>
  </si>
  <si>
    <t>阿特拉斯 科普柯</t>
  </si>
  <si>
    <t>000030000002</t>
  </si>
  <si>
    <t>792A020310001410002</t>
  </si>
  <si>
    <t>GA55PA13MK5</t>
  </si>
  <si>
    <t>63-DK012</t>
  </si>
  <si>
    <t>118-刘军锋</t>
  </si>
  <si>
    <t>J14-7920-165</t>
  </si>
  <si>
    <t>000030000003</t>
  </si>
  <si>
    <t>792A020310001911001</t>
  </si>
  <si>
    <t>空压机</t>
  </si>
  <si>
    <t>Z-0.6/10</t>
  </si>
  <si>
    <t>65-DK-327</t>
  </si>
  <si>
    <t>J07791A-169</t>
  </si>
  <si>
    <t>武汉巨业压缩机有限公司</t>
  </si>
  <si>
    <t>000030000004</t>
  </si>
  <si>
    <t>792A020310001911003</t>
  </si>
  <si>
    <t>MM75</t>
  </si>
  <si>
    <t>65-DK-310</t>
  </si>
  <si>
    <t>J04791AA05022S</t>
  </si>
  <si>
    <t>上海英格索兰公司</t>
  </si>
  <si>
    <t>000030000005</t>
  </si>
  <si>
    <t>792A020310001911004</t>
  </si>
  <si>
    <t>英格索兰空压机</t>
  </si>
  <si>
    <t>MM90SE</t>
  </si>
  <si>
    <t>65-DK-299</t>
  </si>
  <si>
    <t>上海英格索兰</t>
  </si>
  <si>
    <t>000030000006</t>
  </si>
  <si>
    <t>792A020310001911006</t>
  </si>
  <si>
    <t>移动式空压机</t>
  </si>
  <si>
    <t>JS-2.0/12.5</t>
  </si>
  <si>
    <t>65-DK-348</t>
  </si>
  <si>
    <t>J15-791A-108</t>
  </si>
  <si>
    <t>浙江捷豹</t>
  </si>
  <si>
    <t>000030000007</t>
  </si>
  <si>
    <t>792A020310001911007</t>
  </si>
  <si>
    <t>螺杆空压机</t>
  </si>
  <si>
    <t>JF-25A</t>
  </si>
  <si>
    <t>65-DK-349</t>
  </si>
  <si>
    <t>596-杨俊，席慧明</t>
  </si>
  <si>
    <t>J16-791A-114</t>
  </si>
  <si>
    <t>襄阳海春节能科技有限公司</t>
  </si>
  <si>
    <t>000030000008</t>
  </si>
  <si>
    <t>792A020310001911008</t>
  </si>
  <si>
    <t>AS3708AC</t>
  </si>
  <si>
    <t>65-DK-350</t>
  </si>
  <si>
    <t>J16-791A-129</t>
  </si>
  <si>
    <t>深圳寿力亚洲实业有限公司</t>
  </si>
  <si>
    <t>000030000009</t>
  </si>
  <si>
    <t>792A020310001911009</t>
  </si>
  <si>
    <t>螺杆式空压机</t>
  </si>
  <si>
    <t>65-DK-374</t>
  </si>
  <si>
    <t>I/791AF17164/01</t>
  </si>
  <si>
    <t>000030000017</t>
  </si>
  <si>
    <t>792A020313001911001</t>
  </si>
  <si>
    <t>冷干机</t>
  </si>
  <si>
    <t>SLAD-6HTF</t>
  </si>
  <si>
    <t>65-DK-375</t>
  </si>
  <si>
    <t>I/791AF18005/01</t>
  </si>
  <si>
    <t>杭州山立净化设备股份有限公司</t>
  </si>
  <si>
    <t>000030000018</t>
  </si>
  <si>
    <t>792A020313001911002</t>
  </si>
  <si>
    <t>SLAD-10HTF</t>
  </si>
  <si>
    <t>65-DK-376</t>
  </si>
  <si>
    <t>000030000019</t>
  </si>
  <si>
    <t>792A020313001911003</t>
  </si>
  <si>
    <t>SLAD-15HTF</t>
  </si>
  <si>
    <t>65-DK-377</t>
  </si>
  <si>
    <t>000030000024</t>
  </si>
  <si>
    <t>792A020810001911002</t>
  </si>
  <si>
    <t>抽风机</t>
  </si>
  <si>
    <t>3号</t>
  </si>
  <si>
    <t>65-DF-094</t>
  </si>
  <si>
    <t>06-环保</t>
  </si>
  <si>
    <t>102修理厂</t>
  </si>
  <si>
    <t>000030000025</t>
  </si>
  <si>
    <t>792A020810001911003</t>
  </si>
  <si>
    <t>发电机车止口车床通风</t>
  </si>
  <si>
    <t>65-DF-112</t>
  </si>
  <si>
    <t>J13-791A-117</t>
  </si>
  <si>
    <t>襄阳菱电楼宇自动化有限公司</t>
  </si>
  <si>
    <t>000030000026</t>
  </si>
  <si>
    <t>792A020810001911004</t>
  </si>
  <si>
    <t>发电机烘箱通风</t>
  </si>
  <si>
    <t>65-DF-113</t>
  </si>
  <si>
    <t>000030000027</t>
  </si>
  <si>
    <t>792A020810001911005</t>
  </si>
  <si>
    <t>发电机滴漆机通风</t>
  </si>
  <si>
    <t>65-DF-115</t>
  </si>
  <si>
    <t>000030000028</t>
  </si>
  <si>
    <t>792A020810001911006</t>
  </si>
  <si>
    <t>65-DF-116</t>
  </si>
  <si>
    <t>000030000029</t>
  </si>
  <si>
    <t>792A020810001911008</t>
  </si>
  <si>
    <t>除尘机</t>
  </si>
  <si>
    <t>LMT09H40-PT36A</t>
  </si>
  <si>
    <t>65-DF-118</t>
  </si>
  <si>
    <t>J14-791A-115</t>
  </si>
  <si>
    <t>张家港市洁皇工业吸尘器制造有限公司</t>
  </si>
  <si>
    <t>000030000030</t>
  </si>
  <si>
    <t>792A020810001911009</t>
  </si>
  <si>
    <t>101厂房抽风</t>
  </si>
  <si>
    <t>65-DF-124</t>
  </si>
  <si>
    <t>J16-791A-130</t>
  </si>
  <si>
    <t>襄阳市利全达机电有限公司</t>
  </si>
  <si>
    <t>000030000031</t>
  </si>
  <si>
    <t>792A020810001911010</t>
  </si>
  <si>
    <t>新能源试验厂房抽风</t>
  </si>
  <si>
    <t>65-DF-125</t>
  </si>
  <si>
    <t>湖北希旺建设工程科技有限公司</t>
  </si>
  <si>
    <t>1001010000公司主管制造领导（制造一般）</t>
  </si>
  <si>
    <t>000030000032</t>
  </si>
  <si>
    <t>792A020810001911011</t>
  </si>
  <si>
    <t>离心通风机</t>
  </si>
  <si>
    <t>F4-72</t>
  </si>
  <si>
    <t>65-DF-133</t>
  </si>
  <si>
    <t>I/791AA18002/01</t>
  </si>
  <si>
    <t>河北才汇环保设备有限公司</t>
  </si>
  <si>
    <t>000030000033</t>
  </si>
  <si>
    <t>792A020810001911012</t>
  </si>
  <si>
    <t>65-DF-134</t>
  </si>
  <si>
    <t>000030000035</t>
  </si>
  <si>
    <t>792A020811001911001</t>
  </si>
  <si>
    <t>抽风设备</t>
  </si>
  <si>
    <t>CBF-400</t>
  </si>
  <si>
    <t>65-DF-101</t>
  </si>
  <si>
    <t>J06791A-120</t>
  </si>
  <si>
    <t>德力西集团襄樊分公司</t>
  </si>
  <si>
    <t>000030000036</t>
  </si>
  <si>
    <t>792A020999001911001</t>
  </si>
  <si>
    <t>行驶记录仪空调</t>
  </si>
  <si>
    <t>KFRG-33GW/21</t>
  </si>
  <si>
    <t>65-DK-311</t>
  </si>
  <si>
    <t>J05-791A-001-04-01</t>
  </si>
  <si>
    <t>青岛海尔</t>
  </si>
  <si>
    <t>17</t>
  </si>
  <si>
    <t>000030000037</t>
  </si>
  <si>
    <t>792A020999001911002</t>
  </si>
  <si>
    <t>65-DK-312</t>
  </si>
  <si>
    <t>000030000038</t>
  </si>
  <si>
    <t>792A020999001911003</t>
  </si>
  <si>
    <t>65-DK-313</t>
  </si>
  <si>
    <t>000030000039</t>
  </si>
  <si>
    <t>792A020999001911004</t>
  </si>
  <si>
    <t>65-DK-314</t>
  </si>
  <si>
    <t>000030000040</t>
  </si>
  <si>
    <t>792A020999001911005</t>
  </si>
  <si>
    <t>65-DK-315</t>
  </si>
  <si>
    <t>000030000042</t>
  </si>
  <si>
    <t>792A020999001911007</t>
  </si>
  <si>
    <t>KFRD-70LW/Z</t>
  </si>
  <si>
    <t>65-DK-318</t>
  </si>
  <si>
    <t>000030000043</t>
  </si>
  <si>
    <t>792A020999001911008</t>
  </si>
  <si>
    <t>65-DK-317</t>
  </si>
  <si>
    <t>000030000044</t>
  </si>
  <si>
    <t>792A020999001911009</t>
  </si>
  <si>
    <t>65-DK-316</t>
  </si>
  <si>
    <t>000030000048</t>
  </si>
  <si>
    <t>792A020999001911013</t>
  </si>
  <si>
    <t>柜式空调</t>
  </si>
  <si>
    <t>KPR-71W/SDY-S</t>
  </si>
  <si>
    <t>65-DK-300</t>
  </si>
  <si>
    <t>美的公司</t>
  </si>
  <si>
    <t>000030000049</t>
  </si>
  <si>
    <t>792A020999001911014</t>
  </si>
  <si>
    <t>3P空调</t>
  </si>
  <si>
    <t>65-DK-301</t>
  </si>
  <si>
    <t>19</t>
  </si>
  <si>
    <t>000030000050</t>
  </si>
  <si>
    <t>792A020999001911015</t>
  </si>
  <si>
    <t>海尔空调</t>
  </si>
  <si>
    <t>KFRD-58LW/EF</t>
  </si>
  <si>
    <t>65-DK-305</t>
  </si>
  <si>
    <t>07-管理</t>
  </si>
  <si>
    <t>111-工会工作部</t>
  </si>
  <si>
    <t>海尔公司</t>
  </si>
  <si>
    <t>1013010000禁用工会工作部（其他管理费）</t>
  </si>
  <si>
    <t>000030000051</t>
  </si>
  <si>
    <t>792A020999001911016</t>
  </si>
  <si>
    <t>KFRD-71LW/SXF</t>
  </si>
  <si>
    <t>65-DK-291</t>
  </si>
  <si>
    <t>112-党委工作部</t>
  </si>
  <si>
    <t>20</t>
  </si>
  <si>
    <t>1012010000党群工作部(其他管理费)</t>
  </si>
  <si>
    <t>000030000052</t>
  </si>
  <si>
    <t>792A020999001911017</t>
  </si>
  <si>
    <t>KFRD-51LW/@F</t>
  </si>
  <si>
    <t>65-DK-290</t>
  </si>
  <si>
    <t>000030000053</t>
  </si>
  <si>
    <t>792A020999001911018</t>
  </si>
  <si>
    <t>65-DK-289</t>
  </si>
  <si>
    <t>000030000054</t>
  </si>
  <si>
    <t>792A020999001911019</t>
  </si>
  <si>
    <t>65-DK-288</t>
  </si>
  <si>
    <t>113-经营规划部</t>
  </si>
  <si>
    <t>1004020000经营部综合组(其他管理费)</t>
  </si>
  <si>
    <t>000030000055</t>
  </si>
  <si>
    <t>792A020999001911020</t>
  </si>
  <si>
    <t>65-DK-287</t>
  </si>
  <si>
    <t>000030000056</t>
  </si>
  <si>
    <t>792A020999001911021</t>
  </si>
  <si>
    <t>65-DK-286</t>
  </si>
  <si>
    <t>000030000057</t>
  </si>
  <si>
    <t>792A020999001911022</t>
  </si>
  <si>
    <t>65-DK-285</t>
  </si>
  <si>
    <t>000030000058</t>
  </si>
  <si>
    <t>792A020999001911023</t>
  </si>
  <si>
    <t>KFRD-35GW/CF</t>
  </si>
  <si>
    <t>65-DK-284</t>
  </si>
  <si>
    <t>000030000059</t>
  </si>
  <si>
    <t>792A020999001911024</t>
  </si>
  <si>
    <t>KFRD-120LW</t>
  </si>
  <si>
    <t>65-DK-283</t>
  </si>
  <si>
    <t>114-财务会计部</t>
  </si>
  <si>
    <t>598-财务部办公室</t>
  </si>
  <si>
    <t>1002070000财务部综合组（其他管理费）</t>
  </si>
  <si>
    <t>000030000060</t>
  </si>
  <si>
    <t>792A020999001911025</t>
  </si>
  <si>
    <t>65-DK-282</t>
  </si>
  <si>
    <t>000030000061</t>
  </si>
  <si>
    <t>792A020999001911026</t>
  </si>
  <si>
    <t>65-DK-281</t>
  </si>
  <si>
    <t>599-财务部部长办公室</t>
  </si>
  <si>
    <t>000030000062</t>
  </si>
  <si>
    <t>792A020999001911027</t>
  </si>
  <si>
    <t>65-DK-280</t>
  </si>
  <si>
    <t>000030000063</t>
  </si>
  <si>
    <t>792A020999001911028</t>
  </si>
  <si>
    <t>65-DK-279</t>
  </si>
  <si>
    <t>115-公司办公室</t>
  </si>
  <si>
    <t>1001030000公司总经理及其它高管（其它管理费）</t>
  </si>
  <si>
    <t>000030000064</t>
  </si>
  <si>
    <t>792A020999001911029</t>
  </si>
  <si>
    <t>65-DK-278</t>
  </si>
  <si>
    <t>000030000065</t>
  </si>
  <si>
    <t>792A020999001911030</t>
  </si>
  <si>
    <t>65-DK-277</t>
  </si>
  <si>
    <t>000030000067</t>
  </si>
  <si>
    <t>792A020999001911032</t>
  </si>
  <si>
    <t>65-DK-275</t>
  </si>
  <si>
    <t>000030000068</t>
  </si>
  <si>
    <t>792A020999001911033</t>
  </si>
  <si>
    <t>65-DK-274</t>
  </si>
  <si>
    <t>000030000069</t>
  </si>
  <si>
    <t>792A020999001911034</t>
  </si>
  <si>
    <t>65-DK-273</t>
  </si>
  <si>
    <t>000030000070</t>
  </si>
  <si>
    <t>792A020999001911035</t>
  </si>
  <si>
    <t>65-DK-272</t>
  </si>
  <si>
    <t>000030000072</t>
  </si>
  <si>
    <t>792A020999001911037</t>
  </si>
  <si>
    <t>65-DK-270</t>
  </si>
  <si>
    <t>000030000073</t>
  </si>
  <si>
    <t>792A020999001911038</t>
  </si>
  <si>
    <t>65-DK-269</t>
  </si>
  <si>
    <t>000030000075</t>
  </si>
  <si>
    <t>792A020999001911040</t>
  </si>
  <si>
    <t>65-DK-267</t>
  </si>
  <si>
    <t>000030000076</t>
  </si>
  <si>
    <t>792A020999001911041</t>
  </si>
  <si>
    <t>65-DK-266</t>
  </si>
  <si>
    <t>000030000077</t>
  </si>
  <si>
    <t>792A020999001911042</t>
  </si>
  <si>
    <t>65-DK-265</t>
  </si>
  <si>
    <t>000030000078</t>
  </si>
  <si>
    <t>792A020999001911043</t>
  </si>
  <si>
    <t>65-DK-264</t>
  </si>
  <si>
    <t>000030000079</t>
  </si>
  <si>
    <t>792A020999001911044</t>
  </si>
  <si>
    <t>65-DK-263</t>
  </si>
  <si>
    <t>000030000080</t>
  </si>
  <si>
    <t>792A020999001911045</t>
  </si>
  <si>
    <t>65-DK-262</t>
  </si>
  <si>
    <t>000030000081</t>
  </si>
  <si>
    <t>792A020999001911046</t>
  </si>
  <si>
    <t>65-DK-261</t>
  </si>
  <si>
    <t>000030000082</t>
  </si>
  <si>
    <t>792A020999001911047</t>
  </si>
  <si>
    <t>65-DK-260</t>
  </si>
  <si>
    <t>000030000083</t>
  </si>
  <si>
    <t>792A020999001911048</t>
  </si>
  <si>
    <t>65-DK-259</t>
  </si>
  <si>
    <t>000030000084</t>
  </si>
  <si>
    <t>792A020999001911049</t>
  </si>
  <si>
    <t>65-DK-257</t>
  </si>
  <si>
    <t>000030000085</t>
  </si>
  <si>
    <t>792A020999001911050</t>
  </si>
  <si>
    <t>65-DK-255</t>
  </si>
  <si>
    <t>000030000086</t>
  </si>
  <si>
    <t>792A020999001911051</t>
  </si>
  <si>
    <t>65-DK-254</t>
  </si>
  <si>
    <t>000030000087</t>
  </si>
  <si>
    <t>792A020999001911052</t>
  </si>
  <si>
    <t>65-DK-253</t>
  </si>
  <si>
    <t>000030000088</t>
  </si>
  <si>
    <t>792A020999001911053</t>
  </si>
  <si>
    <t>65-DK-252</t>
  </si>
  <si>
    <t>000030000089</t>
  </si>
  <si>
    <t>792A020999001911054</t>
  </si>
  <si>
    <t>65-DK-251</t>
  </si>
  <si>
    <t>168-101厂房</t>
  </si>
  <si>
    <t>夏春洪</t>
  </si>
  <si>
    <t>480-夏春洪</t>
  </si>
  <si>
    <t>000030000090</t>
  </si>
  <si>
    <t>792A020999001911055</t>
  </si>
  <si>
    <t>65-DK-250</t>
  </si>
  <si>
    <t>000030000091</t>
  </si>
  <si>
    <t>792A020999001911056</t>
  </si>
  <si>
    <t>65-DK-249</t>
  </si>
  <si>
    <t>000030000093</t>
  </si>
  <si>
    <t>792A020999001911058</t>
  </si>
  <si>
    <t>65-DK-247</t>
  </si>
  <si>
    <t>000030000094</t>
  </si>
  <si>
    <t>792A020999001911059</t>
  </si>
  <si>
    <t>65-DK-246</t>
  </si>
  <si>
    <t>000030000095</t>
  </si>
  <si>
    <t>792A020999001911060</t>
  </si>
  <si>
    <t>65-DK-245</t>
  </si>
  <si>
    <t>116-人力资源部</t>
  </si>
  <si>
    <t>1003060000人事综合部综合组(其他管理费)</t>
  </si>
  <si>
    <t>000030000096</t>
  </si>
  <si>
    <t>792A020999001911061</t>
  </si>
  <si>
    <t>65-DK-244</t>
  </si>
  <si>
    <t>000030000097</t>
  </si>
  <si>
    <t>792A020999001911062</t>
  </si>
  <si>
    <t>KE-50LW/E</t>
  </si>
  <si>
    <t>65-DK-231</t>
  </si>
  <si>
    <t>格力公司</t>
  </si>
  <si>
    <t>1009050000质量综合组（其他管理费）</t>
  </si>
  <si>
    <t>000030000098</t>
  </si>
  <si>
    <t>792A020999001911063</t>
  </si>
  <si>
    <t>柜式空调(三菱重工)</t>
  </si>
  <si>
    <t>RFD-13WD</t>
  </si>
  <si>
    <t>65-DK-230</t>
  </si>
  <si>
    <t>178-黄瑞康</t>
  </si>
  <si>
    <t>000030000100</t>
  </si>
  <si>
    <t>792A020999001911065</t>
  </si>
  <si>
    <t>KFRD-50L/EY</t>
  </si>
  <si>
    <t>65-DK-227</t>
  </si>
  <si>
    <t>04-销售</t>
  </si>
  <si>
    <t>117-市场营销部</t>
  </si>
  <si>
    <t>TCL集团</t>
  </si>
  <si>
    <t>1014040000营销管理组（销售一般费用）</t>
  </si>
  <si>
    <t>000030000101</t>
  </si>
  <si>
    <t>792A020999001911066</t>
  </si>
  <si>
    <t>KFRD-60LW/F</t>
  </si>
  <si>
    <t>65-DK-222</t>
  </si>
  <si>
    <t>江苏新科</t>
  </si>
  <si>
    <t>000030000105</t>
  </si>
  <si>
    <t>792A021011001911001</t>
  </si>
  <si>
    <t>输气管道</t>
  </si>
  <si>
    <t>100*4</t>
  </si>
  <si>
    <t>65A261</t>
  </si>
  <si>
    <t>000030000106</t>
  </si>
  <si>
    <t>792A021011001911002</t>
  </si>
  <si>
    <t>630厂房压缩空气管道</t>
  </si>
  <si>
    <t>57*3.5</t>
  </si>
  <si>
    <t>65A-273</t>
  </si>
  <si>
    <t>J14-791A-125</t>
  </si>
  <si>
    <t>000030000107</t>
  </si>
  <si>
    <t>792A021011001911003</t>
  </si>
  <si>
    <t>305厂房压缩空气管路</t>
  </si>
  <si>
    <t>65A-281</t>
  </si>
  <si>
    <t>000030000108</t>
  </si>
  <si>
    <t>792A021011001911004</t>
  </si>
  <si>
    <t>新能源试验厂房空气管道</t>
  </si>
  <si>
    <t>65A-279</t>
  </si>
  <si>
    <t>000030000109</t>
  </si>
  <si>
    <t>792A021017001911001</t>
  </si>
  <si>
    <t>排水管道</t>
  </si>
  <si>
    <t>400*30</t>
  </si>
  <si>
    <t>65A0211</t>
  </si>
  <si>
    <t>49</t>
  </si>
  <si>
    <t>000030000110</t>
  </si>
  <si>
    <t>792A021017001911002</t>
  </si>
  <si>
    <t>630厂房给水消防管道</t>
  </si>
  <si>
    <t>DN80</t>
  </si>
  <si>
    <t>65A-272</t>
  </si>
  <si>
    <t>000030000111</t>
  </si>
  <si>
    <t>792A021017001911003</t>
  </si>
  <si>
    <t>消防管道</t>
  </si>
  <si>
    <t>65A-280</t>
  </si>
  <si>
    <t>J16-791A-128</t>
  </si>
  <si>
    <t>000030000113</t>
  </si>
  <si>
    <t>792A021310001911002</t>
  </si>
  <si>
    <t>除尘器</t>
  </si>
  <si>
    <t>XQJ-1000</t>
  </si>
  <si>
    <t>65-QT-409</t>
  </si>
  <si>
    <t>沈阳市除尘净化设备厂</t>
  </si>
  <si>
    <t>000030000114</t>
  </si>
  <si>
    <t>792A021310001911003</t>
  </si>
  <si>
    <t>65-QT-406</t>
  </si>
  <si>
    <t>000030000115</t>
  </si>
  <si>
    <t>792A021311001911001</t>
  </si>
  <si>
    <t>烟雾净化器</t>
  </si>
  <si>
    <t>LB-QX-480</t>
  </si>
  <si>
    <t>65-DF-120</t>
  </si>
  <si>
    <t>J14-791A-123</t>
  </si>
  <si>
    <t>青岛路博宏业环保技术开发有限公司</t>
  </si>
  <si>
    <t>000030000116</t>
  </si>
  <si>
    <t>792A021311001911002</t>
  </si>
  <si>
    <t>65-DF-121</t>
  </si>
  <si>
    <t>000030000117</t>
  </si>
  <si>
    <t>792A021311001911003</t>
  </si>
  <si>
    <t>焊接烟尘净化器</t>
  </si>
  <si>
    <t>LB-JZ1200</t>
  </si>
  <si>
    <t>65-DF-122</t>
  </si>
  <si>
    <t>602-周培兵</t>
  </si>
  <si>
    <t>000030000118</t>
  </si>
  <si>
    <t>792A021311001911004</t>
  </si>
  <si>
    <t>GX-300TD</t>
  </si>
  <si>
    <t>65-DF-128</t>
  </si>
  <si>
    <t>I/791AF18013/01</t>
  </si>
  <si>
    <t>张家港市旋洁工业吸尘器厂</t>
  </si>
  <si>
    <t>000030000119</t>
  </si>
  <si>
    <t>792A021311001911005</t>
  </si>
  <si>
    <t>烟尘净化器</t>
  </si>
  <si>
    <t>LB-MF400</t>
  </si>
  <si>
    <t>65-DF-129</t>
  </si>
  <si>
    <t>I/791AH18002/01</t>
  </si>
  <si>
    <t>青岛埃菲尔机电设备有限公司</t>
  </si>
  <si>
    <t>000030000120</t>
  </si>
  <si>
    <t>792A021311001911006</t>
  </si>
  <si>
    <t>65-DF-130</t>
  </si>
  <si>
    <t>000030000121</t>
  </si>
  <si>
    <t>792A021311001911007</t>
  </si>
  <si>
    <t>65-DF-131</t>
  </si>
  <si>
    <t>000030000122</t>
  </si>
  <si>
    <t>792A021319001911001</t>
  </si>
  <si>
    <t>65-DF-126</t>
  </si>
  <si>
    <t>000030000123</t>
  </si>
  <si>
    <t>792A021319001911002</t>
  </si>
  <si>
    <t>65-DF-127</t>
  </si>
  <si>
    <t>000030000124</t>
  </si>
  <si>
    <t>792A021319001911003</t>
  </si>
  <si>
    <t>工业吸尘器</t>
  </si>
  <si>
    <t>GJ80B/4</t>
  </si>
  <si>
    <t>65-DF-132</t>
  </si>
  <si>
    <t>I/791AF18004/01</t>
  </si>
  <si>
    <t>青岛川亿机电设备有限公司</t>
  </si>
  <si>
    <t>000030000126</t>
  </si>
  <si>
    <t>792A021610001911003</t>
  </si>
  <si>
    <t>超声波清洗机</t>
  </si>
  <si>
    <t>GRB-QL102</t>
  </si>
  <si>
    <t>65-RX-013</t>
  </si>
  <si>
    <t>I/791AD17165/01</t>
  </si>
  <si>
    <t>襄阳高润宝特种油品有限公司</t>
  </si>
  <si>
    <t>000030000134</t>
  </si>
  <si>
    <t>792A020999002011001</t>
  </si>
  <si>
    <t>电机冷却恒温系统</t>
  </si>
  <si>
    <t>BCA-08T</t>
  </si>
  <si>
    <t>65-DK-389</t>
  </si>
  <si>
    <t>I/791AL18007/01</t>
  </si>
  <si>
    <t>000030000135</t>
  </si>
  <si>
    <t>792A020810002101001</t>
  </si>
  <si>
    <t>抽风系统</t>
  </si>
  <si>
    <t>65-DF-135</t>
  </si>
  <si>
    <t>I/791AL18006/02-03</t>
  </si>
  <si>
    <t>湖北希旺建设工程有限公司</t>
  </si>
  <si>
    <t>6</t>
  </si>
  <si>
    <t>000030000136</t>
  </si>
  <si>
    <t>792A020899002108001</t>
  </si>
  <si>
    <t>305厂房空调及通风系统</t>
  </si>
  <si>
    <t>65-DK-390</t>
  </si>
  <si>
    <t>I/7927F20015/01-02</t>
  </si>
  <si>
    <t>000030000137</t>
  </si>
  <si>
    <t>792A020810002109001</t>
  </si>
  <si>
    <t>VOCs废气处理装置</t>
  </si>
  <si>
    <t>65-DF-138</t>
  </si>
  <si>
    <t>I/7927G20001/01</t>
  </si>
  <si>
    <t>武汉天引环保科技有限公司</t>
  </si>
  <si>
    <t>000030000138</t>
  </si>
  <si>
    <t>792A020810002109002</t>
  </si>
  <si>
    <t>65-DF-139</t>
  </si>
  <si>
    <t>000030000139</t>
  </si>
  <si>
    <t>792A020810002109003</t>
  </si>
  <si>
    <t>65-DF-140</t>
  </si>
  <si>
    <t>000030000140</t>
  </si>
  <si>
    <t>792A020810002109004</t>
  </si>
  <si>
    <t>65-DF-141</t>
  </si>
  <si>
    <t>000030000141</t>
  </si>
  <si>
    <t>792A020810002109005</t>
  </si>
  <si>
    <t>发电机总装线通风</t>
  </si>
  <si>
    <t>F4-72-4A</t>
  </si>
  <si>
    <t>65-DF-142</t>
  </si>
  <si>
    <t>I/7927H20001/01</t>
  </si>
  <si>
    <t>000030000142</t>
  </si>
  <si>
    <t>792A020510002305001</t>
  </si>
  <si>
    <t>无负压供水设备</t>
  </si>
  <si>
    <t>MXZH40-74-7.5/3</t>
  </si>
  <si>
    <t>65-DB-041</t>
  </si>
  <si>
    <t>鲁广忠</t>
  </si>
  <si>
    <t>139-鲁广忠</t>
  </si>
  <si>
    <t>I/7927O21001/01</t>
  </si>
  <si>
    <t>上海凯泉泵业（集团）有限公司</t>
  </si>
  <si>
    <t>000030000143</t>
  </si>
  <si>
    <t>792A021402002312001</t>
  </si>
  <si>
    <t>工业冷水机</t>
  </si>
  <si>
    <t>CA-05</t>
  </si>
  <si>
    <t>65-DK-391</t>
  </si>
  <si>
    <t>广州亨龙智能装备股份有限公司</t>
  </si>
  <si>
    <t>000030000144</t>
  </si>
  <si>
    <t>792A020899002403001</t>
  </si>
  <si>
    <t>活性炭吸附箱</t>
  </si>
  <si>
    <t>HXT-III型</t>
  </si>
  <si>
    <t>63-DF001</t>
  </si>
  <si>
    <t>I/7927H23004/01</t>
  </si>
  <si>
    <t>深圳曼维森能源科技有限公司</t>
  </si>
  <si>
    <t>000030000145</t>
  </si>
  <si>
    <t>792A020899002403002</t>
  </si>
  <si>
    <t>63-DF002</t>
  </si>
  <si>
    <t>000030000146</t>
  </si>
  <si>
    <t>792A020899002403003</t>
  </si>
  <si>
    <t>63-DF003</t>
  </si>
  <si>
    <t>丁伦丽</t>
  </si>
  <si>
    <t>000030000147</t>
  </si>
  <si>
    <t>792A020899002403004</t>
  </si>
  <si>
    <t>63-DF004</t>
  </si>
  <si>
    <t>朱成东</t>
  </si>
  <si>
    <t>000030000148</t>
  </si>
  <si>
    <t>792A020899002403005</t>
  </si>
  <si>
    <t>63-DF005</t>
  </si>
  <si>
    <t>000030000149</t>
  </si>
  <si>
    <t>792A021116002503001</t>
  </si>
  <si>
    <t>清洁机</t>
  </si>
  <si>
    <t>CGBF-300</t>
  </si>
  <si>
    <t>63-DH062-1</t>
  </si>
  <si>
    <t>肖芃</t>
  </si>
  <si>
    <t>I/7927A24049/01</t>
  </si>
  <si>
    <t>苏州康贝尔电子设备有限公司</t>
  </si>
  <si>
    <t>000030000150</t>
  </si>
  <si>
    <t>792A021402002506001</t>
  </si>
  <si>
    <t>水泵机组</t>
  </si>
  <si>
    <t>63-DN1000</t>
  </si>
  <si>
    <t>唐磊</t>
  </si>
  <si>
    <t>I/7927F25013/01</t>
  </si>
  <si>
    <t>湖北堰起新能源发展有限公司</t>
  </si>
  <si>
    <t>2001010000电子生产部制造组(制造一般费)</t>
  </si>
  <si>
    <t>000030000151</t>
  </si>
  <si>
    <t>792A020711002510001</t>
  </si>
  <si>
    <t>潍柴WP14T63OE62发动机</t>
  </si>
  <si>
    <t>WP14TG765E304</t>
  </si>
  <si>
    <t>63-QT985</t>
  </si>
  <si>
    <t>试验中心陈刚</t>
  </si>
  <si>
    <t>I/7927L25015/01</t>
  </si>
  <si>
    <t>潍柴（山东）动力总成有限公司</t>
  </si>
  <si>
    <t>000030000152</t>
  </si>
  <si>
    <t>792A020810002510001</t>
  </si>
  <si>
    <t>东津新能源生产阵地尾气处理系统</t>
  </si>
  <si>
    <t>SH-27K</t>
  </si>
  <si>
    <t>65-DF-143</t>
  </si>
  <si>
    <t>新能源东津定子班</t>
  </si>
  <si>
    <t>I/7927H23003/01</t>
  </si>
  <si>
    <t>湖北胜豪智能科技有限公司</t>
  </si>
  <si>
    <t>A0050</t>
  </si>
  <si>
    <t>固定资产-电器及传导设备-传导设备除外</t>
  </si>
  <si>
    <t>000050000000</t>
  </si>
  <si>
    <t>792A030110001911001</t>
  </si>
  <si>
    <t>电力变压器</t>
  </si>
  <si>
    <t>SJL-320KVA</t>
  </si>
  <si>
    <t>65-DY-009</t>
  </si>
  <si>
    <t>保定变压器厂</t>
  </si>
  <si>
    <t>000050000002</t>
  </si>
  <si>
    <t>792A030110001911003</t>
  </si>
  <si>
    <t>S9-500/10 电力变压</t>
  </si>
  <si>
    <t>S9-500/10</t>
  </si>
  <si>
    <t>65-DY-076</t>
  </si>
  <si>
    <t>老河口变压器集团</t>
  </si>
  <si>
    <t>000050000003</t>
  </si>
  <si>
    <t>792A030110001911004</t>
  </si>
  <si>
    <t>干式电力变压器</t>
  </si>
  <si>
    <t>SCB10-1000/10</t>
  </si>
  <si>
    <t>65-DG-324</t>
  </si>
  <si>
    <t>湖北同城电气有限公司</t>
  </si>
  <si>
    <t>4002010000新能源技术质量部制造组（制造一般费用）</t>
  </si>
  <si>
    <t>000050000004</t>
  </si>
  <si>
    <t>792A030110001911005</t>
  </si>
  <si>
    <t>SCB10-800/10</t>
  </si>
  <si>
    <t>65-DG-325</t>
  </si>
  <si>
    <t>000050000005</t>
  </si>
  <si>
    <t>792A030110001911006</t>
  </si>
  <si>
    <t>高压柜（用变柜））</t>
  </si>
  <si>
    <t>KYN28-12</t>
  </si>
  <si>
    <t>65-DG-341</t>
  </si>
  <si>
    <t>I/791AG17168/02/03/04/06</t>
  </si>
  <si>
    <t>湖北同成电气有限公司</t>
  </si>
  <si>
    <t>000050000006</t>
  </si>
  <si>
    <t>792A030112001911001</t>
  </si>
  <si>
    <t>变频电源</t>
  </si>
  <si>
    <t>LX60-1102C</t>
  </si>
  <si>
    <t>65-DY-085</t>
  </si>
  <si>
    <t>J15-791A-301</t>
  </si>
  <si>
    <t>六星电源</t>
  </si>
  <si>
    <t>000050000009</t>
  </si>
  <si>
    <t>792A030113001911003</t>
  </si>
  <si>
    <t>模拟电源</t>
  </si>
  <si>
    <t>DHQD-3 30V/3000A</t>
  </si>
  <si>
    <t>65-DZ-092</t>
  </si>
  <si>
    <t>J11-791A-301</t>
  </si>
  <si>
    <t>北京星光明汽车电器有限公司</t>
  </si>
  <si>
    <t>000050000010</t>
  </si>
  <si>
    <t>792A030113001911004</t>
  </si>
  <si>
    <t>WWL-XQ31</t>
  </si>
  <si>
    <t>65-DZ-093</t>
  </si>
  <si>
    <t>J13-791A-302</t>
  </si>
  <si>
    <t>扬州双鸿电子有限公司</t>
  </si>
  <si>
    <t>000050000011</t>
  </si>
  <si>
    <t>792A030113001911005</t>
  </si>
  <si>
    <t>直流稳压电源</t>
  </si>
  <si>
    <t>65-DZ-094</t>
  </si>
  <si>
    <t>J14-791A-311</t>
  </si>
  <si>
    <t>000050000012</t>
  </si>
  <si>
    <t>792A030113001911006</t>
  </si>
  <si>
    <t>WYK-HCP-5050</t>
  </si>
  <si>
    <t>65-DZ-095</t>
  </si>
  <si>
    <t>扬州裕红</t>
  </si>
  <si>
    <t>000050000013</t>
  </si>
  <si>
    <t>792A030113001911007</t>
  </si>
  <si>
    <t>直流稳压稳流开关电源</t>
  </si>
  <si>
    <t>DSP750-300A</t>
  </si>
  <si>
    <t>65-DZ-096</t>
  </si>
  <si>
    <t>I/791AL16185/01</t>
  </si>
  <si>
    <t>扬州鼎华电子有限公司</t>
  </si>
  <si>
    <t>000050000014</t>
  </si>
  <si>
    <t>792A030113001911008</t>
  </si>
  <si>
    <t>DSP450-300A</t>
  </si>
  <si>
    <t>65-DZ-097</t>
  </si>
  <si>
    <t>000050000015</t>
  </si>
  <si>
    <t>792A030113001911009</t>
  </si>
  <si>
    <t>驱动电源</t>
  </si>
  <si>
    <t>REP-600A/800V</t>
  </si>
  <si>
    <t>65-DZ-098</t>
  </si>
  <si>
    <t>I/791AL17171/01-02</t>
  </si>
  <si>
    <t>000050000023</t>
  </si>
  <si>
    <t>792A030210001911001</t>
  </si>
  <si>
    <t>高压出线柜</t>
  </si>
  <si>
    <t>65-DG-333</t>
  </si>
  <si>
    <t>000050000024</t>
  </si>
  <si>
    <t>792A030210001911002</t>
  </si>
  <si>
    <t>65-DG-334</t>
  </si>
  <si>
    <t>000050000025</t>
  </si>
  <si>
    <t>792A030210001911003</t>
  </si>
  <si>
    <t>65-DG-335</t>
  </si>
  <si>
    <t>000050000026</t>
  </si>
  <si>
    <t>792A030210001911004</t>
  </si>
  <si>
    <t>高压环网柜</t>
  </si>
  <si>
    <t>HXGN15-12</t>
  </si>
  <si>
    <t>65-DG-310</t>
  </si>
  <si>
    <t>000050000027</t>
  </si>
  <si>
    <t>792A030210001911005</t>
  </si>
  <si>
    <t>65-DG-311</t>
  </si>
  <si>
    <t>000050000028</t>
  </si>
  <si>
    <t>792A030210001911006</t>
  </si>
  <si>
    <t>65-DG-312</t>
  </si>
  <si>
    <t>000050000029</t>
  </si>
  <si>
    <t>792A030210001911007</t>
  </si>
  <si>
    <t>高压柜（出线））</t>
  </si>
  <si>
    <t>65-DG-336</t>
  </si>
  <si>
    <t>I/791AH16227/01</t>
  </si>
  <si>
    <t>000050000030</t>
  </si>
  <si>
    <t>792A030210001911008</t>
  </si>
  <si>
    <t>65-DG-337</t>
  </si>
  <si>
    <t>000050000031</t>
  </si>
  <si>
    <t>792A030210001911009</t>
  </si>
  <si>
    <t>高压柜（进线））</t>
  </si>
  <si>
    <t>65-DG-338</t>
  </si>
  <si>
    <t>000050000032</t>
  </si>
  <si>
    <t>792A030210001911010</t>
  </si>
  <si>
    <t>高压柜（计量））</t>
  </si>
  <si>
    <t>65-DG-339</t>
  </si>
  <si>
    <t>000050000033</t>
  </si>
  <si>
    <t>792A030210001911011</t>
  </si>
  <si>
    <t>高压柜（PT)）</t>
  </si>
  <si>
    <t>65-DG-340</t>
  </si>
  <si>
    <t>000050000054</t>
  </si>
  <si>
    <t>792A030212001911001</t>
  </si>
  <si>
    <t>动力配电柜</t>
  </si>
  <si>
    <t>XL-21</t>
  </si>
  <si>
    <t>65-DG-202</t>
  </si>
  <si>
    <t>武汉江北开关有限责任公司</t>
  </si>
  <si>
    <t>000050000055</t>
  </si>
  <si>
    <t>792A030212001911002</t>
  </si>
  <si>
    <t>65-DG-200</t>
  </si>
  <si>
    <t>000050000056</t>
  </si>
  <si>
    <t>792A030212001911003</t>
  </si>
  <si>
    <t>进线柜</t>
  </si>
  <si>
    <t>GGD-1000A</t>
  </si>
  <si>
    <t>65-DG-306</t>
  </si>
  <si>
    <t>000050000057</t>
  </si>
  <si>
    <t>792A030212001911004</t>
  </si>
  <si>
    <t>电容补偿柜</t>
  </si>
  <si>
    <t>GGD</t>
  </si>
  <si>
    <t>65-DG-307</t>
  </si>
  <si>
    <t>000050000058</t>
  </si>
  <si>
    <t>792A030212001911005</t>
  </si>
  <si>
    <t>65-DG-308</t>
  </si>
  <si>
    <t>000050000059</t>
  </si>
  <si>
    <t>792A030212001911006</t>
  </si>
  <si>
    <t>65-DG-309</t>
  </si>
  <si>
    <t>000050000060</t>
  </si>
  <si>
    <t>792A030212001911007</t>
  </si>
  <si>
    <t>低压进线柜</t>
  </si>
  <si>
    <t>GGD型</t>
  </si>
  <si>
    <t>65-DG-326</t>
  </si>
  <si>
    <t>000050000061</t>
  </si>
  <si>
    <t>792A030212001911008</t>
  </si>
  <si>
    <t>低压出线柜</t>
  </si>
  <si>
    <t>65-DG-327</t>
  </si>
  <si>
    <t>000050000062</t>
  </si>
  <si>
    <t>792A030212001911009</t>
  </si>
  <si>
    <t>65-DG-328</t>
  </si>
  <si>
    <t>000050000063</t>
  </si>
  <si>
    <t>792A030212001911010</t>
  </si>
  <si>
    <t>65-DG-329</t>
  </si>
  <si>
    <t>000050000064</t>
  </si>
  <si>
    <t>792A030212001911011</t>
  </si>
  <si>
    <t>GGD型 180KVAR</t>
  </si>
  <si>
    <t>65-DG-330</t>
  </si>
  <si>
    <t>000050000065</t>
  </si>
  <si>
    <t>792A030212001911012</t>
  </si>
  <si>
    <t>动力柜</t>
  </si>
  <si>
    <t>XL-21型</t>
  </si>
  <si>
    <t>65-DG-331</t>
  </si>
  <si>
    <t>000050000066</t>
  </si>
  <si>
    <t>792A030212001911013</t>
  </si>
  <si>
    <t>照明动力柜</t>
  </si>
  <si>
    <t>65-DG-332</t>
  </si>
  <si>
    <t>000050000067</t>
  </si>
  <si>
    <t>792A030212001911014</t>
  </si>
  <si>
    <t>65-DG-313</t>
  </si>
  <si>
    <t>000050000068</t>
  </si>
  <si>
    <t>792A030212001911015</t>
  </si>
  <si>
    <t>65-DG-314</t>
  </si>
  <si>
    <t>000050000069</t>
  </si>
  <si>
    <t>792A030212001911016</t>
  </si>
  <si>
    <t>65-DG-315</t>
  </si>
  <si>
    <t>000050000070</t>
  </si>
  <si>
    <t>792A030212001911017</t>
  </si>
  <si>
    <t>65-DG-316</t>
  </si>
  <si>
    <t>000050000071</t>
  </si>
  <si>
    <t>792A030212001911018</t>
  </si>
  <si>
    <t>65-DG-317</t>
  </si>
  <si>
    <t>000050000072</t>
  </si>
  <si>
    <t>792A030212001911019</t>
  </si>
  <si>
    <t>65-DG-318</t>
  </si>
  <si>
    <t>000050000073</t>
  </si>
  <si>
    <t>792A030212001911020</t>
  </si>
  <si>
    <t>65-DG-319</t>
  </si>
  <si>
    <t>000050000074</t>
  </si>
  <si>
    <t>792A030212001911021</t>
  </si>
  <si>
    <t>低压联络柜</t>
  </si>
  <si>
    <t>65-DG-320</t>
  </si>
  <si>
    <t>000050000075</t>
  </si>
  <si>
    <t>792A030212001911022</t>
  </si>
  <si>
    <t>GGD型 360KVAR</t>
  </si>
  <si>
    <t>65-DG-321</t>
  </si>
  <si>
    <t>000050000076</t>
  </si>
  <si>
    <t>792A030212001911023</t>
  </si>
  <si>
    <t>65-DG-322</t>
  </si>
  <si>
    <t>000050000077</t>
  </si>
  <si>
    <t>792A030212001911024</t>
  </si>
  <si>
    <t>综合控制柜</t>
  </si>
  <si>
    <t>65-DG-323</t>
  </si>
  <si>
    <t>000050000082</t>
  </si>
  <si>
    <t>792A030215001911001</t>
  </si>
  <si>
    <t>计算机防雷工程</t>
  </si>
  <si>
    <t>DXH01-380XJ/60KA</t>
  </si>
  <si>
    <t>65-DQ-014</t>
  </si>
  <si>
    <t>J06791A-123</t>
  </si>
  <si>
    <t>襄樊克雷神雷电防护工程有限公司</t>
  </si>
  <si>
    <t>000050000089</t>
  </si>
  <si>
    <t>792A030299001911001</t>
  </si>
  <si>
    <t>综合自动化系统</t>
  </si>
  <si>
    <t>65-DG-342</t>
  </si>
  <si>
    <t>I/791AG17168/01</t>
  </si>
  <si>
    <t>湖北新百特设备股份有限公司</t>
  </si>
  <si>
    <t>000050000090</t>
  </si>
  <si>
    <t>792A030313001911001</t>
  </si>
  <si>
    <t>高频感应加热设备</t>
  </si>
  <si>
    <t>IGBT-60</t>
  </si>
  <si>
    <t>651908005</t>
  </si>
  <si>
    <t>J04791AA06008S</t>
  </si>
  <si>
    <t>郑州日佳电子有限公司</t>
  </si>
  <si>
    <t>000050000093</t>
  </si>
  <si>
    <t>792A030511001509001</t>
  </si>
  <si>
    <t>机芯骨架焊接检测系统设备（N01系列）</t>
  </si>
  <si>
    <t>63-QT838</t>
  </si>
  <si>
    <t>J11-7920-192</t>
  </si>
  <si>
    <t>上海交大</t>
  </si>
  <si>
    <t>000050000095</t>
  </si>
  <si>
    <t>792A030512000306002</t>
  </si>
  <si>
    <t>浸焊机</t>
  </si>
  <si>
    <t>63-DQ008</t>
  </si>
  <si>
    <t>无锡国邦电子有限公司</t>
  </si>
  <si>
    <t>000050000096</t>
  </si>
  <si>
    <t>792A030512000407001</t>
  </si>
  <si>
    <t>点焊机</t>
  </si>
  <si>
    <t>P105</t>
  </si>
  <si>
    <t>63-DH050</t>
  </si>
  <si>
    <t>镇江无线电专用设备厂</t>
  </si>
  <si>
    <t>000050000098</t>
  </si>
  <si>
    <t>792A030512001410001</t>
  </si>
  <si>
    <t>自动焊接机</t>
  </si>
  <si>
    <t>ERSA</t>
  </si>
  <si>
    <t>63-QT827-1</t>
  </si>
  <si>
    <t>115-赵斌</t>
  </si>
  <si>
    <t>J13-7920-155</t>
  </si>
  <si>
    <t>2006020003仪装北斗班制造</t>
  </si>
  <si>
    <t>000050000099</t>
  </si>
  <si>
    <t>792A030512001410002</t>
  </si>
  <si>
    <t>63-QT827-2</t>
  </si>
  <si>
    <t>J13-7920-196</t>
  </si>
  <si>
    <t>000050000101</t>
  </si>
  <si>
    <t>792A030512001911002</t>
  </si>
  <si>
    <t>整流桥焊接机</t>
  </si>
  <si>
    <t>PW-S10K</t>
  </si>
  <si>
    <t>65-DH-076</t>
  </si>
  <si>
    <t>J09-791A-115</t>
  </si>
  <si>
    <t>深圳鹏煜威焊接科技有限公司</t>
  </si>
  <si>
    <t>000050000102</t>
  </si>
  <si>
    <t>792A030512001911004</t>
  </si>
  <si>
    <t>JDTQ-1</t>
  </si>
  <si>
    <t>65-DH-079</t>
  </si>
  <si>
    <t>J12-791A-119</t>
  </si>
  <si>
    <t>徐州嘉迪汽车电器有限公司</t>
  </si>
  <si>
    <t>000050000103</t>
  </si>
  <si>
    <t>792A030512001911006</t>
  </si>
  <si>
    <t>钎焊机</t>
  </si>
  <si>
    <t>GRDH-1001</t>
  </si>
  <si>
    <t>65-DH-082</t>
  </si>
  <si>
    <t>J11-791A-001-07</t>
  </si>
  <si>
    <t>000050000104</t>
  </si>
  <si>
    <t>792A030512001911007</t>
  </si>
  <si>
    <t>65-DH-083</t>
  </si>
  <si>
    <t>000050000106</t>
  </si>
  <si>
    <t>792A030512001911009</t>
  </si>
  <si>
    <t>GRDHJ</t>
  </si>
  <si>
    <t>65-DH-085</t>
  </si>
  <si>
    <t>J15-791A-130</t>
  </si>
  <si>
    <t>000050000107</t>
  </si>
  <si>
    <t>792A030512001911010</t>
  </si>
  <si>
    <t>GR-DHJ-2</t>
  </si>
  <si>
    <t>65-DH-087</t>
  </si>
  <si>
    <t>J16-791A-109</t>
  </si>
  <si>
    <t>000050000108</t>
  </si>
  <si>
    <t>792A030512001911011</t>
  </si>
  <si>
    <t>储能凸焊专机</t>
  </si>
  <si>
    <t>TR-30000</t>
  </si>
  <si>
    <t>65-DH-088</t>
  </si>
  <si>
    <t>J16-791A-131</t>
  </si>
  <si>
    <t>天津市先瑞科技有限公司</t>
  </si>
  <si>
    <t>000050000109</t>
  </si>
  <si>
    <t>792A030512001911012</t>
  </si>
  <si>
    <t>熔焊机</t>
  </si>
  <si>
    <t>DB-220</t>
  </si>
  <si>
    <t>65-DH-086</t>
  </si>
  <si>
    <t>I791AL16193</t>
  </si>
  <si>
    <t>000050000110</t>
  </si>
  <si>
    <t>792A030512001911013</t>
  </si>
  <si>
    <t>中心点焊接机</t>
  </si>
  <si>
    <t>65-DH-089</t>
  </si>
  <si>
    <t>I/791AL17194/01</t>
  </si>
  <si>
    <t>000050000111</t>
  </si>
  <si>
    <t>792A030512008912003</t>
  </si>
  <si>
    <t>超声波塑料焊接机</t>
  </si>
  <si>
    <t>20KHZ8400</t>
  </si>
  <si>
    <t>63-DH031</t>
  </si>
  <si>
    <t>必能信香港公司</t>
  </si>
  <si>
    <t>000050000113</t>
  </si>
  <si>
    <t>792A030515001911001</t>
  </si>
  <si>
    <t>氩弧焊机</t>
  </si>
  <si>
    <t>MASTERTIGMLS4000W</t>
  </si>
  <si>
    <t>65-DH-075</t>
  </si>
  <si>
    <t>J07791A-107</t>
  </si>
  <si>
    <t>芬兰肯比公司</t>
  </si>
  <si>
    <t>000050000114</t>
  </si>
  <si>
    <t>792A030515001911002</t>
  </si>
  <si>
    <t>MASTERTIG3500MLS</t>
  </si>
  <si>
    <t>65-DH-071</t>
  </si>
  <si>
    <t>J04791AA06003S</t>
  </si>
  <si>
    <t>北京肯比科技公司</t>
  </si>
  <si>
    <t>000050000115</t>
  </si>
  <si>
    <t>792A030515001911003</t>
  </si>
  <si>
    <t>GRYH-2001</t>
  </si>
  <si>
    <t>65-DH-080</t>
  </si>
  <si>
    <t>J13-791A-113</t>
  </si>
  <si>
    <t>000050000116</t>
  </si>
  <si>
    <t>792A030515001911004</t>
  </si>
  <si>
    <t>65-DH-081</t>
  </si>
  <si>
    <t>000050000117</t>
  </si>
  <si>
    <t>792A030515001911005</t>
  </si>
  <si>
    <t>YHJ</t>
  </si>
  <si>
    <t>65-DH-084</t>
  </si>
  <si>
    <t>J15-791A-129</t>
  </si>
  <si>
    <t>000050000118</t>
  </si>
  <si>
    <t>792A030599001911001</t>
  </si>
  <si>
    <t>定子叠片焊</t>
  </si>
  <si>
    <t>ASⅢ180</t>
  </si>
  <si>
    <t>65-DH-048</t>
  </si>
  <si>
    <t>德国</t>
  </si>
  <si>
    <t>000050000121</t>
  </si>
  <si>
    <t>792A030610001911001</t>
  </si>
  <si>
    <t>21K动力线改造</t>
  </si>
  <si>
    <t>65-DW-017</t>
  </si>
  <si>
    <t>J05791A-148</t>
  </si>
  <si>
    <t>东风电气装备部</t>
  </si>
  <si>
    <t>000050000122</t>
  </si>
  <si>
    <t>792A030610001911002</t>
  </si>
  <si>
    <t>630厂房动力线路</t>
  </si>
  <si>
    <t>三相四线制250A</t>
  </si>
  <si>
    <t>65-DW-020</t>
  </si>
  <si>
    <t>襄阳凯伦电气有限公司</t>
  </si>
  <si>
    <t>000050000123</t>
  </si>
  <si>
    <t>792A030610001911003</t>
  </si>
  <si>
    <t>101厂房综合布线</t>
  </si>
  <si>
    <t>65-DW-025</t>
  </si>
  <si>
    <t>湖北创企网络有限公司</t>
  </si>
  <si>
    <t>000050000127</t>
  </si>
  <si>
    <t>792A030613001911001</t>
  </si>
  <si>
    <t>后山办公大楼配电线路</t>
  </si>
  <si>
    <t>LG-J-150钢VV-4*95铜</t>
  </si>
  <si>
    <t>65-DW-013</t>
  </si>
  <si>
    <t>1016040000禁用工程技术管理组（其他管理费用）</t>
  </si>
  <si>
    <t>000050000128</t>
  </si>
  <si>
    <t>792A030614001911001</t>
  </si>
  <si>
    <t>开闭所至501高压电缆</t>
  </si>
  <si>
    <t>VJV22-10-3*120</t>
  </si>
  <si>
    <t>65-DW-028</t>
  </si>
  <si>
    <t>000050000130</t>
  </si>
  <si>
    <t>792A030615001911001</t>
  </si>
  <si>
    <t>22K动力电源线</t>
  </si>
  <si>
    <t>VV22-3*240+1*120MM</t>
  </si>
  <si>
    <t>65-DW-016</t>
  </si>
  <si>
    <t>J05791A-149</t>
  </si>
  <si>
    <t>电气动力</t>
  </si>
  <si>
    <t>000050000131</t>
  </si>
  <si>
    <t>792A030615001911002</t>
  </si>
  <si>
    <t>301至631埋地电缆</t>
  </si>
  <si>
    <t>VV22-3*150+1*70</t>
  </si>
  <si>
    <t>65-DW-019</t>
  </si>
  <si>
    <t>J13-791A-108</t>
  </si>
  <si>
    <t>上海华通机电有限公司</t>
  </si>
  <si>
    <t>000050000132</t>
  </si>
  <si>
    <t>792A030615001911003</t>
  </si>
  <si>
    <t>631至630厂房埋地电缆</t>
  </si>
  <si>
    <t>65-DW-021</t>
  </si>
  <si>
    <t>000050000133</t>
  </si>
  <si>
    <t>792A030615001911004</t>
  </si>
  <si>
    <t>301至501埋地电缆</t>
  </si>
  <si>
    <t>VV22-3*240+1*120</t>
  </si>
  <si>
    <t>65-DW-022</t>
  </si>
  <si>
    <t>J15-791A-123</t>
  </si>
  <si>
    <t>湖北红旗电缆</t>
  </si>
  <si>
    <t>000050000134</t>
  </si>
  <si>
    <t>792A030615001911005</t>
  </si>
  <si>
    <t>301至101厂房电缆</t>
  </si>
  <si>
    <t>65-DW-023</t>
  </si>
  <si>
    <t>000050000135</t>
  </si>
  <si>
    <t>792A030615001911006</t>
  </si>
  <si>
    <t>101厂房电缆</t>
  </si>
  <si>
    <t>VJV-3*120+1*70</t>
  </si>
  <si>
    <t>65-DW-024</t>
  </si>
  <si>
    <t>000050000136</t>
  </si>
  <si>
    <t>792A030615001911007</t>
  </si>
  <si>
    <t>501至新能源试验间电缆</t>
  </si>
  <si>
    <t>VJV-3*240+1*120</t>
  </si>
  <si>
    <t>65-DW-027</t>
  </si>
  <si>
    <t>000050000137</t>
  </si>
  <si>
    <t>792A030616001911001</t>
  </si>
  <si>
    <t>机房至305厂房电话线缆</t>
  </si>
  <si>
    <t>65-DW-026</t>
  </si>
  <si>
    <t>000050000138</t>
  </si>
  <si>
    <t>792A030799001911001</t>
  </si>
  <si>
    <t>630厂房LED照明系统</t>
  </si>
  <si>
    <t>80W</t>
  </si>
  <si>
    <t>65-DQ-023</t>
  </si>
  <si>
    <t>000050000139</t>
  </si>
  <si>
    <t>792A030799001911002</t>
  </si>
  <si>
    <t>101厂房LED照明系统</t>
  </si>
  <si>
    <t>65-DQ-024</t>
  </si>
  <si>
    <t>000050000140</t>
  </si>
  <si>
    <t>792A030799001911003</t>
  </si>
  <si>
    <t>305厂房LED照明</t>
  </si>
  <si>
    <t>PG42L 80W</t>
  </si>
  <si>
    <t>65-DQ-025</t>
  </si>
  <si>
    <t>山东普瑞斯照明有限公司</t>
  </si>
  <si>
    <t>000050000142</t>
  </si>
  <si>
    <t>792A039900001911002</t>
  </si>
  <si>
    <t>数据控制系统</t>
  </si>
  <si>
    <t>65-QT-532</t>
  </si>
  <si>
    <t>I/791AL16239/02</t>
  </si>
  <si>
    <t>000050000144</t>
  </si>
  <si>
    <t>792A030110002009001</t>
  </si>
  <si>
    <t>SC(B)10-1250/10</t>
  </si>
  <si>
    <t>65-DG-355</t>
  </si>
  <si>
    <t>I/7927A18015/01-05</t>
  </si>
  <si>
    <t>湖北新昇变压器有限公司</t>
  </si>
  <si>
    <t>3005010000（禁用）电气设备保全组</t>
  </si>
  <si>
    <t>000050000145</t>
  </si>
  <si>
    <t>792A030113002011001</t>
  </si>
  <si>
    <t>蓄电池模拟电源</t>
  </si>
  <si>
    <t>DHQD-3</t>
  </si>
  <si>
    <t>65-DZ-099</t>
  </si>
  <si>
    <t>I/791AL19006/01</t>
  </si>
  <si>
    <t>000050000146</t>
  </si>
  <si>
    <t>792A030113002011002</t>
  </si>
  <si>
    <t>PBA450-100A</t>
  </si>
  <si>
    <t>65-DZ-101</t>
  </si>
  <si>
    <t>I/791AD18016/01-02</t>
  </si>
  <si>
    <t>000050000147</t>
  </si>
  <si>
    <t>792A030113002011003</t>
  </si>
  <si>
    <t>PBA700-100A</t>
  </si>
  <si>
    <t>65-DZ-100</t>
  </si>
  <si>
    <t>000050000148</t>
  </si>
  <si>
    <t>792A030210002009001</t>
  </si>
  <si>
    <t>HXGN15-1</t>
  </si>
  <si>
    <t>65-DG-343</t>
  </si>
  <si>
    <t>000050000149</t>
  </si>
  <si>
    <t>792A030210002009002</t>
  </si>
  <si>
    <t>65-DG-344</t>
  </si>
  <si>
    <t>000050000150</t>
  </si>
  <si>
    <t>792A030212002009001</t>
  </si>
  <si>
    <t>65-DG-345</t>
  </si>
  <si>
    <t>000050000151</t>
  </si>
  <si>
    <t>792A030212002009002</t>
  </si>
  <si>
    <t>65-DG-346</t>
  </si>
  <si>
    <t>000050000152</t>
  </si>
  <si>
    <t>792A030212002009003</t>
  </si>
  <si>
    <t>65-DG-347</t>
  </si>
  <si>
    <t>000050000153</t>
  </si>
  <si>
    <t>792A030212002009004</t>
  </si>
  <si>
    <t>65-DG-348</t>
  </si>
  <si>
    <t>000050000154</t>
  </si>
  <si>
    <t>792A030212002009005</t>
  </si>
  <si>
    <t>65-DG-349</t>
  </si>
  <si>
    <t>000050000155</t>
  </si>
  <si>
    <t>792A030212002009006</t>
  </si>
  <si>
    <t>65-DG-350</t>
  </si>
  <si>
    <t>000050000156</t>
  </si>
  <si>
    <t>792A030212002009007</t>
  </si>
  <si>
    <t>65-DG-351</t>
  </si>
  <si>
    <t>000050000157</t>
  </si>
  <si>
    <t>792A030212002009008</t>
  </si>
  <si>
    <t>GGD型 480KVAR</t>
  </si>
  <si>
    <t>65-DG-352</t>
  </si>
  <si>
    <t>000050000158</t>
  </si>
  <si>
    <t>792A030212002009009</t>
  </si>
  <si>
    <t>65-DG-353</t>
  </si>
  <si>
    <t>000050000159</t>
  </si>
  <si>
    <t>792A030212002009010</t>
  </si>
  <si>
    <t>65-DG-354</t>
  </si>
  <si>
    <t>000050000161</t>
  </si>
  <si>
    <t>792A030512002109002</t>
  </si>
  <si>
    <t>65-DH-090</t>
  </si>
  <si>
    <t>I/791AA18008/01-03</t>
  </si>
  <si>
    <t>000050000162</t>
  </si>
  <si>
    <t>792A030512002109003</t>
  </si>
  <si>
    <t>65-DH-091</t>
  </si>
  <si>
    <t>000050000163</t>
  </si>
  <si>
    <t>792A030512002109001</t>
  </si>
  <si>
    <t>65-DH-092</t>
  </si>
  <si>
    <t>I/791AL18006/01-03</t>
  </si>
  <si>
    <t>000050000164</t>
  </si>
  <si>
    <t>792A030216002208001</t>
  </si>
  <si>
    <t>柱上高压断路器</t>
  </si>
  <si>
    <t>ZW32M-12/630-25</t>
  </si>
  <si>
    <t>65-DG-356</t>
  </si>
  <si>
    <t>188-开闭所</t>
  </si>
  <si>
    <t>丁海涛</t>
  </si>
  <si>
    <t>I/7927G21002/01</t>
  </si>
  <si>
    <t>上海赣高电力设备有限公司</t>
  </si>
  <si>
    <t>000050000165</t>
  </si>
  <si>
    <t>792A030510002208001</t>
  </si>
  <si>
    <t>组合仪表面板摩擦焊设备</t>
  </si>
  <si>
    <t>AV502H</t>
  </si>
  <si>
    <t>63-QT937</t>
  </si>
  <si>
    <t>I/7927A20028/01</t>
  </si>
  <si>
    <t>拓塬智能科技（武汉）有限公司</t>
  </si>
  <si>
    <t>000050000166</t>
  </si>
  <si>
    <t>792A030512002211001</t>
  </si>
  <si>
    <t>GR-DHJ</t>
  </si>
  <si>
    <t>65-DH-093</t>
  </si>
  <si>
    <t>I/7927D20018/01</t>
  </si>
  <si>
    <t>000050000167</t>
  </si>
  <si>
    <t>792A030113002303001</t>
  </si>
  <si>
    <t>DHQD30-2000A</t>
  </si>
  <si>
    <t>63-DY011</t>
  </si>
  <si>
    <t>168-张贤杰</t>
  </si>
  <si>
    <t>I/7927L22039/01</t>
  </si>
  <si>
    <t>000050000168</t>
  </si>
  <si>
    <t>792A030113002303002</t>
  </si>
  <si>
    <t>63-DY012</t>
  </si>
  <si>
    <t>000050000169</t>
  </si>
  <si>
    <t>792A030512002311001</t>
  </si>
  <si>
    <t>焊接机</t>
  </si>
  <si>
    <t>65-DH-094</t>
  </si>
  <si>
    <t>000050000170</t>
  </si>
  <si>
    <t>792A030512002312003</t>
  </si>
  <si>
    <t>逆变点焊机</t>
  </si>
  <si>
    <t>65-DH-095</t>
  </si>
  <si>
    <t>000050000171</t>
  </si>
  <si>
    <t>792A030113002312002</t>
  </si>
  <si>
    <t>充磁电源</t>
  </si>
  <si>
    <t>PC-3580TP-3CH</t>
  </si>
  <si>
    <t>63-QT965</t>
  </si>
  <si>
    <t>000050000172</t>
  </si>
  <si>
    <t>792A030113002312001</t>
  </si>
  <si>
    <t>高精度双向直流电源</t>
  </si>
  <si>
    <t>ANEVT 1200-150C</t>
  </si>
  <si>
    <t>63-ZK482</t>
  </si>
  <si>
    <t>张贤杰</t>
  </si>
  <si>
    <t>I/7927L23013/01</t>
  </si>
  <si>
    <t>山东艾诺智能仪器有限公司</t>
  </si>
  <si>
    <t>000050000173</t>
  </si>
  <si>
    <t>792A030512002312001</t>
  </si>
  <si>
    <t>星点焊接机</t>
  </si>
  <si>
    <t>DZH160X-ZL</t>
  </si>
  <si>
    <t>65-DH-096</t>
  </si>
  <si>
    <t>000050000174</t>
  </si>
  <si>
    <t>792A030512002312002</t>
  </si>
  <si>
    <t>端子焊接机</t>
  </si>
  <si>
    <t>65-DH-097</t>
  </si>
  <si>
    <t>A0060</t>
  </si>
  <si>
    <t>固定资产-工业炉窑</t>
  </si>
  <si>
    <t>000060000000</t>
  </si>
  <si>
    <t>792A040413001112006</t>
  </si>
  <si>
    <t>箱式电阻炉</t>
  </si>
  <si>
    <t>SX2-10-13 10KW</t>
  </si>
  <si>
    <t>63-RL054</t>
  </si>
  <si>
    <t>J11-7920-215</t>
  </si>
  <si>
    <t>湘潭湘仪仪器有限公司</t>
  </si>
  <si>
    <t>10</t>
  </si>
  <si>
    <t>000060000001</t>
  </si>
  <si>
    <t>792A040413001306001</t>
  </si>
  <si>
    <t>高温箱</t>
  </si>
  <si>
    <t>TX-CT4025PF</t>
  </si>
  <si>
    <t>63-RH136</t>
  </si>
  <si>
    <t>110-技术中心研发管理部</t>
  </si>
  <si>
    <t>124-张成威</t>
  </si>
  <si>
    <t>J11-7920-513</t>
  </si>
  <si>
    <t>重庆银河试验仪器有限公司</t>
  </si>
  <si>
    <t>000060000002</t>
  </si>
  <si>
    <t>792A040413001306002</t>
  </si>
  <si>
    <t>试验室干燥箱</t>
  </si>
  <si>
    <t>101A-2E</t>
  </si>
  <si>
    <t>63-RH135</t>
  </si>
  <si>
    <t>J12-7920-335</t>
  </si>
  <si>
    <t>东风电子公司SCM部</t>
  </si>
  <si>
    <t>000060000003</t>
  </si>
  <si>
    <t>792A040413001312004</t>
  </si>
  <si>
    <t>试验室高低温箱</t>
  </si>
  <si>
    <t>GL6025F</t>
  </si>
  <si>
    <t>63-RH138</t>
  </si>
  <si>
    <t>J12-7920-334</t>
  </si>
  <si>
    <t>000060000004</t>
  </si>
  <si>
    <t>792A040413001312005</t>
  </si>
  <si>
    <t>63-RH139</t>
  </si>
  <si>
    <t>000060000005</t>
  </si>
  <si>
    <t>792A040413001312006</t>
  </si>
  <si>
    <t>网版烘箱</t>
  </si>
  <si>
    <t>SD-1212FL</t>
  </si>
  <si>
    <t>63-RH140</t>
  </si>
  <si>
    <t>J12-7920-185</t>
  </si>
  <si>
    <t>深圳市三恩驰科技有限公司</t>
  </si>
  <si>
    <t>000060000007</t>
  </si>
  <si>
    <t>792A040413001403005</t>
  </si>
  <si>
    <t>高低温试验箱</t>
  </si>
  <si>
    <t>GDW-1000</t>
  </si>
  <si>
    <t>63-RH133</t>
  </si>
  <si>
    <t>无锡科隆试验设备有限公司</t>
  </si>
  <si>
    <t>000060000009</t>
  </si>
  <si>
    <t>792A040413001405001</t>
  </si>
  <si>
    <t>烘箱</t>
  </si>
  <si>
    <t>GHX-640</t>
  </si>
  <si>
    <t>63-RH141</t>
  </si>
  <si>
    <t>J13-7920-183</t>
  </si>
  <si>
    <t>000060000010</t>
  </si>
  <si>
    <t>792A040413001405002</t>
  </si>
  <si>
    <t>63-RH142</t>
  </si>
  <si>
    <t>000060000011</t>
  </si>
  <si>
    <t>792A040413001405003</t>
  </si>
  <si>
    <t>63-RH143</t>
  </si>
  <si>
    <t>000060000014</t>
  </si>
  <si>
    <t>792A040413001911001</t>
  </si>
  <si>
    <t>干燥箱</t>
  </si>
  <si>
    <t>DF-302</t>
  </si>
  <si>
    <t>65-RH-010</t>
  </si>
  <si>
    <t>609-刘艳平</t>
  </si>
  <si>
    <t>北京西城区医疗器</t>
  </si>
  <si>
    <t>000060000016</t>
  </si>
  <si>
    <t>792A040413001911003</t>
  </si>
  <si>
    <t>TDL-IA</t>
  </si>
  <si>
    <t>65-RH-121</t>
  </si>
  <si>
    <t>J04791AA06006S</t>
  </si>
  <si>
    <t>宁波东方加热设备公司</t>
  </si>
  <si>
    <t>000060000017</t>
  </si>
  <si>
    <t>792A040413001911004</t>
  </si>
  <si>
    <t>鼓风干燥箱</t>
  </si>
  <si>
    <t>TDL-3A 500℃</t>
  </si>
  <si>
    <t>65-RH-124</t>
  </si>
  <si>
    <t>J04791AA01002-007S</t>
  </si>
  <si>
    <t>16</t>
  </si>
  <si>
    <t>000060000018</t>
  </si>
  <si>
    <t>792A040413001911005</t>
  </si>
  <si>
    <t>防爆烘箱</t>
  </si>
  <si>
    <t>DGT2006</t>
  </si>
  <si>
    <t>65-RH-118</t>
  </si>
  <si>
    <t>*重庆试设</t>
  </si>
  <si>
    <t>000060000019</t>
  </si>
  <si>
    <t>792A040413001911006</t>
  </si>
  <si>
    <t>GHK-136</t>
  </si>
  <si>
    <t>65-RH-129</t>
  </si>
  <si>
    <t>171-李逢春</t>
  </si>
  <si>
    <t>J12-791A-110</t>
  </si>
  <si>
    <t>无锡苏南试验设备有限公司</t>
  </si>
  <si>
    <t>000060000020</t>
  </si>
  <si>
    <t>792A040413001911008</t>
  </si>
  <si>
    <t>高温试验箱</t>
  </si>
  <si>
    <t>GW-010</t>
  </si>
  <si>
    <t>65-RH-130</t>
  </si>
  <si>
    <t>J13-791A-307</t>
  </si>
  <si>
    <t>000060000021</t>
  </si>
  <si>
    <t>792A040413001911009</t>
  </si>
  <si>
    <t>GW-100</t>
  </si>
  <si>
    <t>65-RH-131</t>
  </si>
  <si>
    <t>1009060000质量试制组（研发费）</t>
  </si>
  <si>
    <t>000060000024</t>
  </si>
  <si>
    <t>792A040511002311001</t>
  </si>
  <si>
    <t>绝缘滴（滚）浸处理自动线</t>
  </si>
  <si>
    <t>FDJ405-52</t>
  </si>
  <si>
    <t>65-RQ-121</t>
  </si>
  <si>
    <t>I/7927E22021/02</t>
  </si>
  <si>
    <t>苏州吴江丰信机械设备有限公司</t>
  </si>
  <si>
    <t>000060000025</t>
  </si>
  <si>
    <t>792A040519002509006</t>
  </si>
  <si>
    <t>老化测试炉</t>
  </si>
  <si>
    <t>63-ZX040-9</t>
  </si>
  <si>
    <t>000060000026</t>
  </si>
  <si>
    <t>792A040519002509007</t>
  </si>
  <si>
    <t>63-ZX040-10</t>
  </si>
  <si>
    <t>000060000027</t>
  </si>
  <si>
    <t>792A040519002509008</t>
  </si>
  <si>
    <t>63-ZX040-11</t>
  </si>
  <si>
    <t>000060000028</t>
  </si>
  <si>
    <t>792A040519002509009</t>
  </si>
  <si>
    <t>63-ZX040-12</t>
  </si>
  <si>
    <t>000060000029</t>
  </si>
  <si>
    <t>792A040519002509010</t>
  </si>
  <si>
    <t>63-ZX040-13</t>
  </si>
  <si>
    <t>000060000030</t>
  </si>
  <si>
    <t>792A040519002509001</t>
  </si>
  <si>
    <t>63-ZX041-8</t>
  </si>
  <si>
    <t>000060000031</t>
  </si>
  <si>
    <t>792A040519002509002</t>
  </si>
  <si>
    <t>63-ZX041-9</t>
  </si>
  <si>
    <t>000060000032</t>
  </si>
  <si>
    <t>792A040519002509003</t>
  </si>
  <si>
    <t>63-ZX041-10</t>
  </si>
  <si>
    <t>000060000033</t>
  </si>
  <si>
    <t>792A040519002509004</t>
  </si>
  <si>
    <t>63-ZX041-11</t>
  </si>
  <si>
    <t>000060000034</t>
  </si>
  <si>
    <t>792A040519002509005</t>
  </si>
  <si>
    <t>63-ZX041-12</t>
  </si>
  <si>
    <t>A0070</t>
  </si>
  <si>
    <t>固定资产-自动化控制及汽车生产专用设备</t>
  </si>
  <si>
    <t>000070000000</t>
  </si>
  <si>
    <t>792A050210011911002</t>
  </si>
  <si>
    <t>数控车床</t>
  </si>
  <si>
    <t>CK250-500B-1</t>
  </si>
  <si>
    <t>65-C-208</t>
  </si>
  <si>
    <t>J08-791A-101</t>
  </si>
  <si>
    <t>沈阳西格玛数控机床有限公司</t>
  </si>
  <si>
    <t>000070000001</t>
  </si>
  <si>
    <t>792A050210011911003</t>
  </si>
  <si>
    <t>J1BNC320B</t>
  </si>
  <si>
    <t>65-C-177</t>
  </si>
  <si>
    <t>济南第一机床厂</t>
  </si>
  <si>
    <t>000070000002</t>
  </si>
  <si>
    <t>792A050210011911006</t>
  </si>
  <si>
    <t>CJK6146</t>
  </si>
  <si>
    <t>65-C-145</t>
  </si>
  <si>
    <t>000070000003</t>
  </si>
  <si>
    <t>792A050210011911007</t>
  </si>
  <si>
    <t>CK250*500</t>
  </si>
  <si>
    <t>65-C-203</t>
  </si>
  <si>
    <t>611-杨敏、王拥军</t>
  </si>
  <si>
    <t>J05791A-003-12</t>
  </si>
  <si>
    <t>沈阳西格马数控公司</t>
  </si>
  <si>
    <t>000070000004</t>
  </si>
  <si>
    <t>792A050210011911008</t>
  </si>
  <si>
    <t>数控车</t>
  </si>
  <si>
    <t>CK250X500B-1</t>
  </si>
  <si>
    <t>65-C-211</t>
  </si>
  <si>
    <t>辽宁西格马数控机床有限公司</t>
  </si>
  <si>
    <t>000070000005</t>
  </si>
  <si>
    <t>792A050210011911009</t>
  </si>
  <si>
    <t>CK250-500B</t>
  </si>
  <si>
    <t>65-C-210</t>
  </si>
  <si>
    <t>000070000006</t>
  </si>
  <si>
    <t>792A050210011911010</t>
  </si>
  <si>
    <t>CK-250*500B-1</t>
  </si>
  <si>
    <t>65-C-212</t>
  </si>
  <si>
    <t>J11-791A-114</t>
  </si>
  <si>
    <t>沈阳市西格马数控机床有限公司</t>
  </si>
  <si>
    <t>000070000007</t>
  </si>
  <si>
    <t>792A050210011911011</t>
  </si>
  <si>
    <t>65-C-213</t>
  </si>
  <si>
    <t>000070000008</t>
  </si>
  <si>
    <t>792A050210041911001</t>
  </si>
  <si>
    <t>数控磨床</t>
  </si>
  <si>
    <t>MK1320*350</t>
  </si>
  <si>
    <t>65-M-102</t>
  </si>
  <si>
    <t>612-孟润</t>
  </si>
  <si>
    <t>J08-791A-104</t>
  </si>
  <si>
    <t>济南四机数控机床有限公司</t>
  </si>
  <si>
    <t>000070000009</t>
  </si>
  <si>
    <t>792A050210041911002</t>
  </si>
  <si>
    <t>65-M-101</t>
  </si>
  <si>
    <t>000070000012</t>
  </si>
  <si>
    <t>792A050210041911005</t>
  </si>
  <si>
    <t>数控外圆磨</t>
  </si>
  <si>
    <t>65-M-103</t>
  </si>
  <si>
    <t>JII-791A-113</t>
  </si>
  <si>
    <t>000070000015</t>
  </si>
  <si>
    <t>792A050220001911003</t>
  </si>
  <si>
    <t>6.3T数显压力机</t>
  </si>
  <si>
    <t>YCK-6.3T</t>
  </si>
  <si>
    <t>65-YJ-160</t>
  </si>
  <si>
    <t>J10-791A-105</t>
  </si>
  <si>
    <t>江苏省无锡市宏得机械厂</t>
  </si>
  <si>
    <t>000070000016</t>
  </si>
  <si>
    <t>792A050220001911004</t>
  </si>
  <si>
    <t>数显压力机</t>
  </si>
  <si>
    <t>HD-6.3T</t>
  </si>
  <si>
    <t>65-YJ-153</t>
  </si>
  <si>
    <t>J05-791A-003-05</t>
  </si>
  <si>
    <t>000070000017</t>
  </si>
  <si>
    <t>792A050220001911005</t>
  </si>
  <si>
    <t>2.5T数显压力机</t>
  </si>
  <si>
    <t>HD-2.5T</t>
  </si>
  <si>
    <t>65-YJ-157</t>
  </si>
  <si>
    <t>614-王文、马力</t>
  </si>
  <si>
    <t>000070000018</t>
  </si>
  <si>
    <t>792A050220001911006</t>
  </si>
  <si>
    <t>65-YJ-161</t>
  </si>
  <si>
    <t>615-李玉平</t>
  </si>
  <si>
    <t>000070000019</t>
  </si>
  <si>
    <t>792A050220001911007</t>
  </si>
  <si>
    <t>65-YJ-158</t>
  </si>
  <si>
    <t>000070000020</t>
  </si>
  <si>
    <t>792A050220001911008</t>
  </si>
  <si>
    <t>YCK-10T</t>
  </si>
  <si>
    <t>65-YJ-159</t>
  </si>
  <si>
    <t>J05-791A-003-11</t>
  </si>
  <si>
    <t>000070000021</t>
  </si>
  <si>
    <t>792A050220001911009</t>
  </si>
  <si>
    <t>数显压力装配机</t>
  </si>
  <si>
    <t>65-ZX-015S/2</t>
  </si>
  <si>
    <t>J09-791A-100</t>
  </si>
  <si>
    <t>000070000022</t>
  </si>
  <si>
    <t>792A050220001911010</t>
  </si>
  <si>
    <t>65-ZX-017S/1</t>
  </si>
  <si>
    <t>J12-791A-122</t>
  </si>
  <si>
    <t>000070000023</t>
  </si>
  <si>
    <t>792A050290001911001</t>
  </si>
  <si>
    <t>意大利元件成型插入机</t>
  </si>
  <si>
    <t>708型</t>
  </si>
  <si>
    <t>65-QT-450</t>
  </si>
  <si>
    <t>J04791AA05001-016S</t>
  </si>
  <si>
    <t>000070000030</t>
  </si>
  <si>
    <t>792A050340001806001</t>
  </si>
  <si>
    <t>VCU装配流水线</t>
  </si>
  <si>
    <t>63-ZX036</t>
  </si>
  <si>
    <t>118-新能源事业部制造技术科</t>
  </si>
  <si>
    <t>I/7927L17403/01</t>
  </si>
  <si>
    <t>无锡市云之杰自控设备有限公司</t>
  </si>
  <si>
    <t>4006030003新能源系统制造</t>
  </si>
  <si>
    <t>000070000031</t>
  </si>
  <si>
    <t>792A050340001911001</t>
  </si>
  <si>
    <t>起动机总装线</t>
  </si>
  <si>
    <t>65-ZX-015</t>
  </si>
  <si>
    <t>617-范环宇、闫正友</t>
  </si>
  <si>
    <t>J10-791A-120</t>
  </si>
  <si>
    <t>000070000032</t>
  </si>
  <si>
    <t>792A050340001911002</t>
  </si>
  <si>
    <t>发电机装配线</t>
  </si>
  <si>
    <t>CZ-P2</t>
  </si>
  <si>
    <t>65-ZX-007</t>
  </si>
  <si>
    <t>浙江温岭长城电子</t>
  </si>
  <si>
    <t>000070000033</t>
  </si>
  <si>
    <t>792A050340001911003</t>
  </si>
  <si>
    <t>总装线</t>
  </si>
  <si>
    <t>65-ZX-016</t>
  </si>
  <si>
    <t>J11-791A-100</t>
  </si>
  <si>
    <t>000070000034</t>
  </si>
  <si>
    <t>792A050340001911004</t>
  </si>
  <si>
    <t>减速式起动机线</t>
  </si>
  <si>
    <t>65-ZX-017</t>
  </si>
  <si>
    <t>J12-791A-121</t>
  </si>
  <si>
    <t>000070000035</t>
  </si>
  <si>
    <t>792A050340001911005</t>
  </si>
  <si>
    <t>电机总成装配线</t>
  </si>
  <si>
    <t>65-ZX-019</t>
  </si>
  <si>
    <t>J15-791A-111</t>
  </si>
  <si>
    <t>000070000036</t>
  </si>
  <si>
    <t>792A050340001911006</t>
  </si>
  <si>
    <t>继电器生产线</t>
  </si>
  <si>
    <t>65-ZX-020</t>
  </si>
  <si>
    <t>000070000037</t>
  </si>
  <si>
    <t>792A050340001911007</t>
  </si>
  <si>
    <t>定子流水线</t>
  </si>
  <si>
    <t>65-ZX-023</t>
  </si>
  <si>
    <t>I/791AL17192/01</t>
  </si>
  <si>
    <t>000070000038</t>
  </si>
  <si>
    <t>792A050340001911008</t>
  </si>
  <si>
    <t>装配流水线</t>
  </si>
  <si>
    <t>65-ZX-021</t>
  </si>
  <si>
    <t>J16-791A-301-01</t>
  </si>
  <si>
    <t>000070000039</t>
  </si>
  <si>
    <t>792A050340001911009</t>
  </si>
  <si>
    <t>定子热扣装配线</t>
  </si>
  <si>
    <t>65-ZX-022</t>
  </si>
  <si>
    <t>I/791AL17202/01</t>
  </si>
  <si>
    <t>000070000041</t>
  </si>
  <si>
    <t>792A050399001410001</t>
  </si>
  <si>
    <t>VECU外壳线路板装配装置</t>
  </si>
  <si>
    <t>63-QT828</t>
  </si>
  <si>
    <t>J13-7920-156</t>
  </si>
  <si>
    <t>东风汽车电子有限公司制造技术部装备室</t>
  </si>
  <si>
    <t>000070000042</t>
  </si>
  <si>
    <t>792A050410000809002</t>
  </si>
  <si>
    <t>自动焊接机（小霸王组合仪表系统）</t>
  </si>
  <si>
    <t>63-CL654</t>
  </si>
  <si>
    <t>J07-7920-104</t>
  </si>
  <si>
    <t>000070000043</t>
  </si>
  <si>
    <t>792A050420001910001</t>
  </si>
  <si>
    <t>标牌除尘除静电机</t>
  </si>
  <si>
    <t>WM-L650RH</t>
  </si>
  <si>
    <t>63-QT927</t>
  </si>
  <si>
    <t>I/7927D19002/01</t>
  </si>
  <si>
    <t>东莞市伟盟自动化机械有限公司</t>
  </si>
  <si>
    <t>000070000044</t>
  </si>
  <si>
    <t>792A050420001910002</t>
  </si>
  <si>
    <t>63-QT928</t>
  </si>
  <si>
    <t>000070000045</t>
  </si>
  <si>
    <t>792A050430001410001</t>
  </si>
  <si>
    <t>63-QT822</t>
  </si>
  <si>
    <t>J13-7920-167</t>
  </si>
  <si>
    <t>苏州伽马自动化科技有限公司</t>
  </si>
  <si>
    <t>000070000046</t>
  </si>
  <si>
    <t>792A050440000202001</t>
  </si>
  <si>
    <t>耐压测试仪</t>
  </si>
  <si>
    <t>MS2670A</t>
  </si>
  <si>
    <t>63-EY005</t>
  </si>
  <si>
    <t>156-万成</t>
  </si>
  <si>
    <t>000070000049</t>
  </si>
  <si>
    <t>792A050440000202004</t>
  </si>
  <si>
    <t>台式投影仪</t>
  </si>
  <si>
    <t>23JA</t>
  </si>
  <si>
    <t>63-LS013</t>
  </si>
  <si>
    <t>157-李建军</t>
  </si>
  <si>
    <t>000070000050</t>
  </si>
  <si>
    <t>792A050440000212001</t>
  </si>
  <si>
    <t>涂层测厚仪</t>
  </si>
  <si>
    <t>600B</t>
  </si>
  <si>
    <t>63-LS014</t>
  </si>
  <si>
    <t>119-电子工厂技术质量科</t>
  </si>
  <si>
    <t>158-李新华</t>
  </si>
  <si>
    <t>美国</t>
  </si>
  <si>
    <t>000070000051</t>
  </si>
  <si>
    <t>792A050440000212002</t>
  </si>
  <si>
    <t>三坐标检测仪</t>
  </si>
  <si>
    <t>GLOBALS7107</t>
  </si>
  <si>
    <t>63-LS015</t>
  </si>
  <si>
    <t>608-姚琨</t>
  </si>
  <si>
    <t>000070000054</t>
  </si>
  <si>
    <t>792A050440000306001</t>
  </si>
  <si>
    <t>TOS5050</t>
  </si>
  <si>
    <t>63-EY006</t>
  </si>
  <si>
    <t>000070000055</t>
  </si>
  <si>
    <t>792A050440000306002</t>
  </si>
  <si>
    <t>万用表（双路电源、电阻箱）</t>
  </si>
  <si>
    <t>F187</t>
  </si>
  <si>
    <t>63-EY010</t>
  </si>
  <si>
    <t>2003010000电子制造支持组（制造一般费用）</t>
  </si>
  <si>
    <t>000070000059</t>
  </si>
  <si>
    <t>792A050440000312002</t>
  </si>
  <si>
    <t>编程器</t>
  </si>
  <si>
    <t>SUPERPR01680</t>
  </si>
  <si>
    <t>63-KZ001</t>
  </si>
  <si>
    <t>155-于泳</t>
  </si>
  <si>
    <t>000070000060</t>
  </si>
  <si>
    <t>792A050440000312003</t>
  </si>
  <si>
    <t>可程式电子负载</t>
  </si>
  <si>
    <t>PEL-300</t>
  </si>
  <si>
    <t>63-KZ002</t>
  </si>
  <si>
    <t>000070000061</t>
  </si>
  <si>
    <t>792A050440000312005</t>
  </si>
  <si>
    <t>电子线路实验机</t>
  </si>
  <si>
    <t>TPZ-AG</t>
  </si>
  <si>
    <t>63-KZ004</t>
  </si>
  <si>
    <t>000070000062</t>
  </si>
  <si>
    <t>792A050440000312006</t>
  </si>
  <si>
    <t>63-KZ005</t>
  </si>
  <si>
    <t>000070000068</t>
  </si>
  <si>
    <t>792A050440001509001</t>
  </si>
  <si>
    <t>63-QT840</t>
  </si>
  <si>
    <t>J15-7920-163</t>
  </si>
  <si>
    <t>000070000069</t>
  </si>
  <si>
    <t>792A050440001509002</t>
  </si>
  <si>
    <t>63-QT841</t>
  </si>
  <si>
    <t>000070000070</t>
  </si>
  <si>
    <t>792A050440001911001</t>
  </si>
  <si>
    <t>装配机械臂</t>
  </si>
  <si>
    <t>65-ZX-021/6</t>
  </si>
  <si>
    <t>J16-791A-314</t>
  </si>
  <si>
    <t>000070000071</t>
  </si>
  <si>
    <t>792A050440001911002</t>
  </si>
  <si>
    <t>65-ZX-021/7</t>
  </si>
  <si>
    <t>000070000072</t>
  </si>
  <si>
    <t>792A050440001911003</t>
  </si>
  <si>
    <t>65-ZX-021/8</t>
  </si>
  <si>
    <t>000070000073</t>
  </si>
  <si>
    <t>792A050340002007001</t>
  </si>
  <si>
    <t>ER30电机控制器总成装配流水线</t>
  </si>
  <si>
    <t>63-ZX038</t>
  </si>
  <si>
    <t>I/7927A18013/01</t>
  </si>
  <si>
    <t>广东中山天骄自动化设备科技有限公司</t>
  </si>
  <si>
    <t>000070000074</t>
  </si>
  <si>
    <t>792A050340002012001</t>
  </si>
  <si>
    <t>自主电机控制器生产单元-总成装配流水线</t>
  </si>
  <si>
    <t>63-ZX039</t>
  </si>
  <si>
    <t>潘卓</t>
  </si>
  <si>
    <t>I/7927A18015/01-01</t>
  </si>
  <si>
    <t>武汉芬能科技有限公司</t>
  </si>
  <si>
    <t>000070000075</t>
  </si>
  <si>
    <t>792A050340002101001</t>
  </si>
  <si>
    <t>自动总装线</t>
  </si>
  <si>
    <t>65-ZX-025</t>
  </si>
  <si>
    <t>000070000076</t>
  </si>
  <si>
    <t>792A050440002101001</t>
  </si>
  <si>
    <t>ABB机器人</t>
  </si>
  <si>
    <t>IRB4600</t>
  </si>
  <si>
    <t>65-ZX-025/S2</t>
  </si>
  <si>
    <t>ABB Engineering</t>
  </si>
  <si>
    <t>000070000077</t>
  </si>
  <si>
    <t>792A050340002109001</t>
  </si>
  <si>
    <t>轻型驱动电机定子线TZ180</t>
  </si>
  <si>
    <t>TZ180</t>
  </si>
  <si>
    <t>65-ZX-027</t>
  </si>
  <si>
    <t>000070000078</t>
  </si>
  <si>
    <t>792A050340002109002</t>
  </si>
  <si>
    <t>轻型驱动电机定子线TZ236</t>
  </si>
  <si>
    <t>65-ZX-026</t>
  </si>
  <si>
    <t>000070000079</t>
  </si>
  <si>
    <t>792A050340002109003</t>
  </si>
  <si>
    <t>重型驱动电机总成装配线</t>
  </si>
  <si>
    <t>65-ZX-028</t>
  </si>
  <si>
    <t>000070000080</t>
  </si>
  <si>
    <t>792A050430002109001</t>
  </si>
  <si>
    <t>工业机器人</t>
  </si>
  <si>
    <t>IRB6700-235/2.65</t>
  </si>
  <si>
    <t>65-QT-567</t>
  </si>
  <si>
    <t>I/791AL18013/01</t>
  </si>
  <si>
    <t>000070000081</t>
  </si>
  <si>
    <t>792A050430002109002</t>
  </si>
  <si>
    <t>机器人</t>
  </si>
  <si>
    <t>IRB 6700</t>
  </si>
  <si>
    <t>65-QT-543</t>
  </si>
  <si>
    <t>000070000082</t>
  </si>
  <si>
    <t>792A050430002109003</t>
  </si>
  <si>
    <t>65-QT-544</t>
  </si>
  <si>
    <t>000070000083</t>
  </si>
  <si>
    <t>792A050340002112001</t>
  </si>
  <si>
    <t>M90电枢总成初装线线体</t>
  </si>
  <si>
    <t>65-ZX-024</t>
  </si>
  <si>
    <t>000070000084</t>
  </si>
  <si>
    <t>792A050340002212001</t>
  </si>
  <si>
    <t>福田U3自动烧录设备</t>
  </si>
  <si>
    <t>63-CL1326</t>
  </si>
  <si>
    <t>I/7927A20041/01-03</t>
  </si>
  <si>
    <t>000070000085</t>
  </si>
  <si>
    <t>792A050340002212002</t>
  </si>
  <si>
    <t>福田U3功能检设备</t>
  </si>
  <si>
    <t>63-CL1327</t>
  </si>
  <si>
    <t>000070000086</t>
  </si>
  <si>
    <t>792A050340002212003</t>
  </si>
  <si>
    <t>福田U3总成检设备</t>
  </si>
  <si>
    <t>63-CL1328</t>
  </si>
  <si>
    <t>000070000087</t>
  </si>
  <si>
    <t>792A050440002311001</t>
  </si>
  <si>
    <t>定柱式悬臂吊</t>
  </si>
  <si>
    <t>63-QJ025</t>
  </si>
  <si>
    <t>姚琨</t>
  </si>
  <si>
    <t>I/7927N23001/01</t>
  </si>
  <si>
    <t>河南圣起机械集团有限公司襄阳分公司</t>
  </si>
  <si>
    <t>000070000088</t>
  </si>
  <si>
    <t>792A050340002312002</t>
  </si>
  <si>
    <t>EM26电枢装配线</t>
  </si>
  <si>
    <t>65-ZX-030</t>
  </si>
  <si>
    <t>000070000089</t>
  </si>
  <si>
    <t>792A050440002312001</t>
  </si>
  <si>
    <t>IRB6700</t>
  </si>
  <si>
    <t>63-QT967</t>
  </si>
  <si>
    <t>ABB工程（上海）有限公司</t>
  </si>
  <si>
    <t>000070000090</t>
  </si>
  <si>
    <t>792A050399002312001</t>
  </si>
  <si>
    <t>HD120转子线</t>
  </si>
  <si>
    <t>63-ZX040</t>
  </si>
  <si>
    <t>000070000091</t>
  </si>
  <si>
    <t>792A050430002312003</t>
  </si>
  <si>
    <t>63-QT959</t>
  </si>
  <si>
    <t>000070000092</t>
  </si>
  <si>
    <t>792A050399002312002</t>
  </si>
  <si>
    <t>东风日产启辰V120转子线</t>
  </si>
  <si>
    <t>63-ZX041</t>
  </si>
  <si>
    <t>000070000093</t>
  </si>
  <si>
    <t>792A050340002312001</t>
  </si>
  <si>
    <t>ND-LSX-2022016-1</t>
  </si>
  <si>
    <t>65-ZX-031</t>
  </si>
  <si>
    <t>000070000094</t>
  </si>
  <si>
    <t>792A050430002312001</t>
  </si>
  <si>
    <t>发那科机器人</t>
  </si>
  <si>
    <t>A05B-1337-B201</t>
  </si>
  <si>
    <t>65-QT-593</t>
  </si>
  <si>
    <t>上海发那科机器人有限公司</t>
  </si>
  <si>
    <t>000070000095</t>
  </si>
  <si>
    <t>792A050430002312002</t>
  </si>
  <si>
    <t>65-QT-594</t>
  </si>
  <si>
    <t>000070000096</t>
  </si>
  <si>
    <t>792A050399002404001</t>
  </si>
  <si>
    <t>自动插磁钢涂胶机</t>
  </si>
  <si>
    <t>BD90</t>
  </si>
  <si>
    <t>65-QT-595</t>
  </si>
  <si>
    <t>I/7927E22024/01</t>
  </si>
  <si>
    <t>000070000097</t>
  </si>
  <si>
    <t>792A050440002411001</t>
  </si>
  <si>
    <t>老化搬运机器人</t>
  </si>
  <si>
    <t>63-QT955-2</t>
  </si>
  <si>
    <t>I/7927A23029/01</t>
  </si>
  <si>
    <t>昆山利斯特自动化科技有限公司</t>
  </si>
  <si>
    <t>000070000098</t>
  </si>
  <si>
    <t>792A050440002411002</t>
  </si>
  <si>
    <t>测试搬运机器人</t>
  </si>
  <si>
    <t>63-QT956-2</t>
  </si>
  <si>
    <t>000070000099</t>
  </si>
  <si>
    <t>792A050430002503001</t>
  </si>
  <si>
    <t>轨道（600mm接驳台）</t>
  </si>
  <si>
    <t>CGBC-100A</t>
  </si>
  <si>
    <t>63-DH062-3</t>
  </si>
  <si>
    <t>000070000100</t>
  </si>
  <si>
    <t>792A050430002503002</t>
  </si>
  <si>
    <t>工作站（600mm接驳台）</t>
  </si>
  <si>
    <t>CGWT-100A</t>
  </si>
  <si>
    <t>63-DH062-4</t>
  </si>
  <si>
    <t>000070000101</t>
  </si>
  <si>
    <t>792A050430002503003</t>
  </si>
  <si>
    <t>63-DH062-5</t>
  </si>
  <si>
    <t>000070000102</t>
  </si>
  <si>
    <t>792A050440002503001</t>
  </si>
  <si>
    <t>翻板机</t>
  </si>
  <si>
    <t>CIV-180</t>
  </si>
  <si>
    <t>63-DH062-2</t>
  </si>
  <si>
    <t>000070000103</t>
  </si>
  <si>
    <t>792A050340002509002</t>
  </si>
  <si>
    <t>中控屏全自动化生产线</t>
  </si>
  <si>
    <t>000070000104</t>
  </si>
  <si>
    <t>792A050430002509005</t>
  </si>
  <si>
    <t>ABB机械手1及工装</t>
  </si>
  <si>
    <t>ABB</t>
  </si>
  <si>
    <t>63-ZX040-1</t>
  </si>
  <si>
    <t>000070000105</t>
  </si>
  <si>
    <t>792A050420002509002</t>
  </si>
  <si>
    <t>UV 三防漆自动喷涂生产线</t>
  </si>
  <si>
    <t>63-ZX040-3</t>
  </si>
  <si>
    <t>000070000106</t>
  </si>
  <si>
    <t>792A050430002509006</t>
  </si>
  <si>
    <t>ABB机械手2及工装（上料机）</t>
  </si>
  <si>
    <t>63-ZX040-4</t>
  </si>
  <si>
    <t>000070000107</t>
  </si>
  <si>
    <t>792A050440002509002</t>
  </si>
  <si>
    <t>自动锁丝机</t>
  </si>
  <si>
    <t>63-ZX040-5</t>
  </si>
  <si>
    <t>000070000108</t>
  </si>
  <si>
    <t>792A050430002509007</t>
  </si>
  <si>
    <t>机械手3及工装</t>
  </si>
  <si>
    <t>63-ZX040-14</t>
  </si>
  <si>
    <t>000070000109</t>
  </si>
  <si>
    <t>792A050430002509008</t>
  </si>
  <si>
    <t>ABB机械手4及工装</t>
  </si>
  <si>
    <t>63-ZX040-15</t>
  </si>
  <si>
    <t>000070000110</t>
  </si>
  <si>
    <t>792A050440002509003</t>
  </si>
  <si>
    <t>堵头自动安装站</t>
  </si>
  <si>
    <t>63-ZX040-18</t>
  </si>
  <si>
    <t>000070000111</t>
  </si>
  <si>
    <t>792A050340002509001</t>
  </si>
  <si>
    <t>S31乘用车组合仪表总成生产线</t>
  </si>
  <si>
    <t>000070000112</t>
  </si>
  <si>
    <t>792A050430002509001</t>
  </si>
  <si>
    <t>63-ZX041-1</t>
  </si>
  <si>
    <t>000070000113</t>
  </si>
  <si>
    <t>792A050420002509001</t>
  </si>
  <si>
    <t>63-ZX041-3</t>
  </si>
  <si>
    <t>000070000114</t>
  </si>
  <si>
    <t>792A050430002509002</t>
  </si>
  <si>
    <t>ABB机械手2及工装</t>
  </si>
  <si>
    <t>63-ZX041-4</t>
  </si>
  <si>
    <t>000070000115</t>
  </si>
  <si>
    <t>792A050440002509001</t>
  </si>
  <si>
    <t>在线标螺钉打入设备</t>
  </si>
  <si>
    <t>63-ZX041-5</t>
  </si>
  <si>
    <t>000070000116</t>
  </si>
  <si>
    <t>792A050430002509003</t>
  </si>
  <si>
    <t>老化上下料机械手</t>
  </si>
  <si>
    <t>63-ZX041-13</t>
  </si>
  <si>
    <t>000070000117</t>
  </si>
  <si>
    <t>792A050430002509004</t>
  </si>
  <si>
    <t>63-ZX041-14</t>
  </si>
  <si>
    <t>A0080</t>
  </si>
  <si>
    <t>固定资产-运输设备</t>
  </si>
  <si>
    <t>000080000003</t>
  </si>
  <si>
    <t>792A060105031301001</t>
  </si>
  <si>
    <t>别克商务车</t>
  </si>
  <si>
    <t>BL958</t>
  </si>
  <si>
    <t>63-958</t>
  </si>
  <si>
    <t>160-张文</t>
  </si>
  <si>
    <t>J10-7920-245</t>
  </si>
  <si>
    <t>别克</t>
  </si>
  <si>
    <t>000080000006</t>
  </si>
  <si>
    <t>792A060106021911002</t>
  </si>
  <si>
    <t>本田商务车</t>
  </si>
  <si>
    <t>DHW6495R8CRE</t>
  </si>
  <si>
    <t>鄂FA2K01</t>
  </si>
  <si>
    <t>I/791AJ18001/01</t>
  </si>
  <si>
    <t>东风本田汽车有限公司</t>
  </si>
  <si>
    <t>000080000010</t>
  </si>
  <si>
    <t>792A060201021911004</t>
  </si>
  <si>
    <t>电动堆垛搬动车</t>
  </si>
  <si>
    <t>CD20H</t>
  </si>
  <si>
    <t>65-YS-041</t>
  </si>
  <si>
    <t>483-李晶</t>
  </si>
  <si>
    <t>J14-791A-106</t>
  </si>
  <si>
    <t>宁波如意股份有限公司</t>
  </si>
  <si>
    <t>1017020000安全储运部物流组</t>
  </si>
  <si>
    <t>000080000011</t>
  </si>
  <si>
    <t>792A060201021911005</t>
  </si>
  <si>
    <t>65-YS-042</t>
  </si>
  <si>
    <t>000080000012</t>
  </si>
  <si>
    <t>792A060201021911006</t>
  </si>
  <si>
    <t>65-YS-043</t>
  </si>
  <si>
    <t>427-张明清</t>
  </si>
  <si>
    <t>000080000013</t>
  </si>
  <si>
    <t>792A060201021911007</t>
  </si>
  <si>
    <t>托盘堆垛车</t>
  </si>
  <si>
    <t>CDD20H-2.5M</t>
  </si>
  <si>
    <t>65-YS-045</t>
  </si>
  <si>
    <t>J16-791A-122</t>
  </si>
  <si>
    <t>上海东明玛西尔电动车有限公司</t>
  </si>
  <si>
    <t>000080000014</t>
  </si>
  <si>
    <t>792A060201021911008</t>
  </si>
  <si>
    <t>电动叉车</t>
  </si>
  <si>
    <t>CPD30HA</t>
  </si>
  <si>
    <t>65-YS-049</t>
  </si>
  <si>
    <t>619-刘刚</t>
  </si>
  <si>
    <t>I/791AM17198/01</t>
  </si>
  <si>
    <t>安徽合力股份公司</t>
  </si>
  <si>
    <t>000080000015</t>
  </si>
  <si>
    <t>792A060201021911009</t>
  </si>
  <si>
    <t>65-YS-050</t>
  </si>
  <si>
    <t>620-乔建清</t>
  </si>
  <si>
    <t>000080000016</t>
  </si>
  <si>
    <t>792A060201021911010</t>
  </si>
  <si>
    <t>CPD30G</t>
  </si>
  <si>
    <t>65-YS-044</t>
  </si>
  <si>
    <t>621-马江</t>
  </si>
  <si>
    <t>J16-791A-127</t>
  </si>
  <si>
    <t>000080000017</t>
  </si>
  <si>
    <t>792A060201021911011</t>
  </si>
  <si>
    <t>蓄电池式平衡重式叉车</t>
  </si>
  <si>
    <t>65-YS-051</t>
  </si>
  <si>
    <t>622-张彬彬</t>
  </si>
  <si>
    <t>I/791AM18001/01</t>
  </si>
  <si>
    <t>合车叉车</t>
  </si>
  <si>
    <t>000080000018</t>
  </si>
  <si>
    <t>792A060201021911012</t>
  </si>
  <si>
    <t>65-YS-052</t>
  </si>
  <si>
    <t>162-李猛</t>
  </si>
  <si>
    <t>000080000019</t>
  </si>
  <si>
    <t>792A060201021911013</t>
  </si>
  <si>
    <t>65-YS-053</t>
  </si>
  <si>
    <t>623-何玉梅</t>
  </si>
  <si>
    <t>000080000020</t>
  </si>
  <si>
    <t>792A060201031911001</t>
  </si>
  <si>
    <t>全电动堆高车</t>
  </si>
  <si>
    <t>CDD20H</t>
  </si>
  <si>
    <t>65-YS-047</t>
  </si>
  <si>
    <t>I/791AM17199/01</t>
  </si>
  <si>
    <t>上海东明</t>
  </si>
  <si>
    <t>000080000021</t>
  </si>
  <si>
    <t>792A060201031911002</t>
  </si>
  <si>
    <t>电动托盘车</t>
  </si>
  <si>
    <t>CBD20-ABC1S</t>
  </si>
  <si>
    <t>65-YS-048</t>
  </si>
  <si>
    <t>I/791AM17200/01</t>
  </si>
  <si>
    <t>杭州叉车</t>
  </si>
  <si>
    <t>4006010001新能源电机物流</t>
  </si>
  <si>
    <t>000080000022</t>
  </si>
  <si>
    <t>792A060201040512001</t>
  </si>
  <si>
    <t>电动运转车</t>
  </si>
  <si>
    <t>SCM部</t>
  </si>
  <si>
    <t>63-QJ023</t>
  </si>
  <si>
    <t>119-刘青菊</t>
  </si>
  <si>
    <t>000080000023</t>
  </si>
  <si>
    <t>792A060201041509001</t>
  </si>
  <si>
    <t>电动叉车更新</t>
  </si>
  <si>
    <t>ES15-100X</t>
  </si>
  <si>
    <t>63-QJ024</t>
  </si>
  <si>
    <t>J15-7920-170</t>
  </si>
  <si>
    <t>宝骊叉车</t>
  </si>
  <si>
    <t>000080000026</t>
  </si>
  <si>
    <t>792A060202021911002</t>
  </si>
  <si>
    <t>全电动托盘搬运车</t>
  </si>
  <si>
    <t>CBD200</t>
  </si>
  <si>
    <t>651908009</t>
  </si>
  <si>
    <t>J11-791A-128</t>
  </si>
  <si>
    <t>无锡汇丰公司</t>
  </si>
  <si>
    <t>000080000027</t>
  </si>
  <si>
    <t>792A060201032009001</t>
  </si>
  <si>
    <t>前移式叉车堆垛车</t>
  </si>
  <si>
    <t>CQDM</t>
  </si>
  <si>
    <t>65-YS-054</t>
  </si>
  <si>
    <t>I/791AL18002/01-02</t>
  </si>
  <si>
    <t>宁波力达物流设备有限公司</t>
  </si>
  <si>
    <t>000080000028</t>
  </si>
  <si>
    <t>792A060201022109001</t>
  </si>
  <si>
    <t>ES02型</t>
  </si>
  <si>
    <t>65-YS-055</t>
  </si>
  <si>
    <t>406-曹国栋</t>
  </si>
  <si>
    <t>I/791AM19006/01</t>
  </si>
  <si>
    <t>浙江中力机械有限公司</t>
  </si>
  <si>
    <t>000080000029</t>
  </si>
  <si>
    <t>792A060201022109002</t>
  </si>
  <si>
    <t>65-YS-056</t>
  </si>
  <si>
    <t>000080000030</t>
  </si>
  <si>
    <t>792A060101032111001</t>
  </si>
  <si>
    <t>东风多利卡</t>
  </si>
  <si>
    <t>鄂FJ29V0</t>
  </si>
  <si>
    <t>314-贾永强</t>
  </si>
  <si>
    <t>载货汽车东风多利卡-股份奖励</t>
  </si>
  <si>
    <t>东风汽车股份有限公司</t>
  </si>
  <si>
    <t>3002020000电气SCM部制造物流组(制造物流费)</t>
  </si>
  <si>
    <t>000080000031</t>
  </si>
  <si>
    <t>792A060201022206001</t>
  </si>
  <si>
    <t>ES20-20RAS</t>
  </si>
  <si>
    <t>65-YS-058</t>
  </si>
  <si>
    <t>杨智伟</t>
  </si>
  <si>
    <t>I/791AM19005/01</t>
  </si>
  <si>
    <t>000080000032</t>
  </si>
  <si>
    <t>792A060201022206002</t>
  </si>
  <si>
    <t>65-YS-057</t>
  </si>
  <si>
    <t>韩丽蓉</t>
  </si>
  <si>
    <t>000080000033</t>
  </si>
  <si>
    <t>792A060101032208001</t>
  </si>
  <si>
    <t>轻型小货车</t>
  </si>
  <si>
    <t>东风ZN1027U5N6</t>
  </si>
  <si>
    <t>鄂F8ST78</t>
  </si>
  <si>
    <t>121-售后服务部</t>
  </si>
  <si>
    <t>李陆军</t>
  </si>
  <si>
    <t>I/7927J21001/01</t>
  </si>
  <si>
    <t>郑州日产汽车有限公司</t>
  </si>
  <si>
    <t>1007010000禁用售后部综合组（销售一般费用）</t>
  </si>
  <si>
    <t>000080000034</t>
  </si>
  <si>
    <t>792A060201032211001</t>
  </si>
  <si>
    <t>叉车（平衡重式叉车）</t>
  </si>
  <si>
    <t>EFS101</t>
  </si>
  <si>
    <t>65-YS-059</t>
  </si>
  <si>
    <t>聂朝晖</t>
  </si>
  <si>
    <t>I/7927M21001/01</t>
  </si>
  <si>
    <t>浙江中力机械股份有限公司</t>
  </si>
  <si>
    <t>A0090</t>
  </si>
  <si>
    <t>固定资产-检测设备</t>
  </si>
  <si>
    <t>000090000000</t>
  </si>
  <si>
    <t>792A070101100012002</t>
  </si>
  <si>
    <t>温度表</t>
  </si>
  <si>
    <t>WYZS-1</t>
  </si>
  <si>
    <t>63-E105</t>
  </si>
  <si>
    <t>000090000001</t>
  </si>
  <si>
    <t>792A070101991911003</t>
  </si>
  <si>
    <t>多路温度巡回测量仪</t>
  </si>
  <si>
    <t>65TT06</t>
  </si>
  <si>
    <t>000090000002</t>
  </si>
  <si>
    <t>792A070102061911001</t>
  </si>
  <si>
    <t>起动机电枢全自动平衡机</t>
  </si>
  <si>
    <t>ABM 3242CNVA</t>
  </si>
  <si>
    <t>65-ZK-393</t>
  </si>
  <si>
    <t>624-李苏、王红燕、刘莉华</t>
  </si>
  <si>
    <t>J04791AA05001-021S</t>
  </si>
  <si>
    <t>日本国际计测株式会社</t>
  </si>
  <si>
    <t>000090000003</t>
  </si>
  <si>
    <t>792A070102061911002</t>
  </si>
  <si>
    <t>力距测试仪</t>
  </si>
  <si>
    <t>ACTA3000B</t>
  </si>
  <si>
    <t>65FM04</t>
  </si>
  <si>
    <t>阿特拉斯科善柯</t>
  </si>
  <si>
    <t>000090000004</t>
  </si>
  <si>
    <t>792A070102061911003</t>
  </si>
  <si>
    <t>数显量具测力计</t>
  </si>
  <si>
    <t>65FP04</t>
  </si>
  <si>
    <t>000090000006</t>
  </si>
  <si>
    <t>792A070102161911004</t>
  </si>
  <si>
    <t>动平衡机</t>
  </si>
  <si>
    <t>YYQ-30A</t>
  </si>
  <si>
    <t>65-ZK-457</t>
  </si>
  <si>
    <t>J14-791A-306</t>
  </si>
  <si>
    <t>孝感松林国际计测器有限公司</t>
  </si>
  <si>
    <t>000090000007</t>
  </si>
  <si>
    <t>792A070102161911005</t>
  </si>
  <si>
    <t>YYQC160</t>
  </si>
  <si>
    <t>65-ZK-463</t>
  </si>
  <si>
    <t>J16-791A-302</t>
  </si>
  <si>
    <t>000090000010</t>
  </si>
  <si>
    <t>792A070108021911003</t>
  </si>
  <si>
    <t>数据采集器</t>
  </si>
  <si>
    <t>FULLKE</t>
  </si>
  <si>
    <t>65TT18</t>
  </si>
  <si>
    <t>J05791A-116</t>
  </si>
  <si>
    <t>000090000011</t>
  </si>
  <si>
    <t>792A070202011911001</t>
  </si>
  <si>
    <t>数字多用表</t>
  </si>
  <si>
    <t>344621A</t>
  </si>
  <si>
    <t>65ER18</t>
  </si>
  <si>
    <t>I/791AF17162/01</t>
  </si>
  <si>
    <t>keysight是德科技</t>
  </si>
  <si>
    <t>000090000012</t>
  </si>
  <si>
    <t>792A070202081911001</t>
  </si>
  <si>
    <t>晶闸管伏安特性测试仪</t>
  </si>
  <si>
    <t>400V</t>
  </si>
  <si>
    <t>65ER13</t>
  </si>
  <si>
    <t>120-技术质量科</t>
  </si>
  <si>
    <t>625-刘霞</t>
  </si>
  <si>
    <t>J12-791A-111</t>
  </si>
  <si>
    <t>襄樊荣恒电力电子有限公司</t>
  </si>
  <si>
    <t>000090000013</t>
  </si>
  <si>
    <t>792A070202081911002</t>
  </si>
  <si>
    <t>钳形电流表</t>
  </si>
  <si>
    <t>2003A</t>
  </si>
  <si>
    <t>65EV14</t>
  </si>
  <si>
    <t>J14-791A-108</t>
  </si>
  <si>
    <t>日本共力</t>
  </si>
  <si>
    <t>000090000014</t>
  </si>
  <si>
    <t>792A070202081911003</t>
  </si>
  <si>
    <t>65EV15</t>
  </si>
  <si>
    <t>日本共力电气株式会社</t>
  </si>
  <si>
    <t>000090000015</t>
  </si>
  <si>
    <t>792A070202091911001</t>
  </si>
  <si>
    <t>LCR数字电桥</t>
  </si>
  <si>
    <t>JK2817B</t>
  </si>
  <si>
    <t>65ER15</t>
  </si>
  <si>
    <t>J15-791A-308</t>
  </si>
  <si>
    <t>常州金艾联电子科技有限公司</t>
  </si>
  <si>
    <t>000090000018</t>
  </si>
  <si>
    <t>792A070202119201001</t>
  </si>
  <si>
    <t>YJ43</t>
  </si>
  <si>
    <t>63-EP003</t>
  </si>
  <si>
    <t>000090000021</t>
  </si>
  <si>
    <t>792A070202991911001</t>
  </si>
  <si>
    <t>直流毫伏发生器</t>
  </si>
  <si>
    <t>FLUKE725S</t>
  </si>
  <si>
    <t>65RI98</t>
  </si>
  <si>
    <t>J15-791A-114</t>
  </si>
  <si>
    <t>美国福禄克</t>
  </si>
  <si>
    <t>000090000022</t>
  </si>
  <si>
    <t>792A070202991911002</t>
  </si>
  <si>
    <t>000000000000007152</t>
  </si>
  <si>
    <t>65RR22</t>
  </si>
  <si>
    <t>J15-791A-306</t>
  </si>
  <si>
    <t>华仪电子股份有限公司</t>
  </si>
  <si>
    <t>000090000023</t>
  </si>
  <si>
    <t>792A070204000906002</t>
  </si>
  <si>
    <t>直流数字电阻测试仪</t>
  </si>
  <si>
    <t>34420A</t>
  </si>
  <si>
    <t>63-FP025</t>
  </si>
  <si>
    <t>J08-7920-180</t>
  </si>
  <si>
    <t>000090000024</t>
  </si>
  <si>
    <t>792A070204001706001</t>
  </si>
  <si>
    <t>电阻箱转速装置</t>
  </si>
  <si>
    <t>SS7300</t>
  </si>
  <si>
    <t>63EP-049</t>
  </si>
  <si>
    <t>J16-7920-123</t>
  </si>
  <si>
    <t>上海电工仪器厂</t>
  </si>
  <si>
    <t>000090000025</t>
  </si>
  <si>
    <t>792A070204001911001</t>
  </si>
  <si>
    <t>电脑导体电阻试验仪</t>
  </si>
  <si>
    <t>DY-10</t>
  </si>
  <si>
    <t>65ER12</t>
  </si>
  <si>
    <t>J07791A-128</t>
  </si>
  <si>
    <t>湖南宇航科技实业有限公司</t>
  </si>
  <si>
    <t>000090000026</t>
  </si>
  <si>
    <t>792A070204001911002</t>
  </si>
  <si>
    <t>接地电阻测量仪</t>
  </si>
  <si>
    <t>DER2571</t>
  </si>
  <si>
    <t>65ER10</t>
  </si>
  <si>
    <t>402-丁海涛</t>
  </si>
  <si>
    <t>武汉市康达公司</t>
  </si>
  <si>
    <t>000090000027</t>
  </si>
  <si>
    <t>792A070204001911003</t>
  </si>
  <si>
    <t>微电阻测试仪</t>
  </si>
  <si>
    <t>TH2516B</t>
  </si>
  <si>
    <t>65-ZK-483</t>
  </si>
  <si>
    <t>I/791AD17167/01</t>
  </si>
  <si>
    <t>常州同惠电子股份有限公司</t>
  </si>
  <si>
    <t>000090000028</t>
  </si>
  <si>
    <t>792A070204001911004</t>
  </si>
  <si>
    <t>65-ZK-484</t>
  </si>
  <si>
    <t>000090000031</t>
  </si>
  <si>
    <t>792A070205061911001</t>
  </si>
  <si>
    <t>示波表</t>
  </si>
  <si>
    <t>190-104S/CT9693</t>
  </si>
  <si>
    <t>65RI102</t>
  </si>
  <si>
    <t>J15-791A-302</t>
  </si>
  <si>
    <t>美国FULKE公司</t>
  </si>
  <si>
    <t>000090000032</t>
  </si>
  <si>
    <t>792A070205071911001</t>
  </si>
  <si>
    <t>数显卡规</t>
  </si>
  <si>
    <t>HT-2005W</t>
  </si>
  <si>
    <t>65RI85</t>
  </si>
  <si>
    <t>J07791A-131</t>
  </si>
  <si>
    <t>哈尔滨海太精密量仪有限公司</t>
  </si>
  <si>
    <t>000090000033</t>
  </si>
  <si>
    <t>792A070205071911002</t>
  </si>
  <si>
    <t>65RI84</t>
  </si>
  <si>
    <t>000090000034</t>
  </si>
  <si>
    <t>792A070205071911003</t>
  </si>
  <si>
    <t>数字示波表</t>
  </si>
  <si>
    <t>FULLKE124</t>
  </si>
  <si>
    <t>65RI81</t>
  </si>
  <si>
    <t>J05791A-115</t>
  </si>
  <si>
    <t>美国FULL公司</t>
  </si>
  <si>
    <t>000090000040</t>
  </si>
  <si>
    <t>792A070205071911009</t>
  </si>
  <si>
    <t>存储示波器</t>
  </si>
  <si>
    <t>横河DLM2054</t>
  </si>
  <si>
    <t>65RI97</t>
  </si>
  <si>
    <t>J13-791A-304</t>
  </si>
  <si>
    <t>日本横河</t>
  </si>
  <si>
    <t>000090000041</t>
  </si>
  <si>
    <t>792A070205991911001</t>
  </si>
  <si>
    <t>晶体管特性图示仪</t>
  </si>
  <si>
    <t>QT-2A</t>
  </si>
  <si>
    <t>65RI103</t>
  </si>
  <si>
    <t>I/791AF17146/01</t>
  </si>
  <si>
    <t>上海新建仪器设备有限公司</t>
  </si>
  <si>
    <t>000090000042</t>
  </si>
  <si>
    <t>792A070205991911002</t>
  </si>
  <si>
    <t>四通道示波器</t>
  </si>
  <si>
    <t>DP03034</t>
  </si>
  <si>
    <t>65RI95</t>
  </si>
  <si>
    <t>J11-791A-302</t>
  </si>
  <si>
    <t>北京东方中科公司</t>
  </si>
  <si>
    <t>000090000043</t>
  </si>
  <si>
    <t>792A070205991911003</t>
  </si>
  <si>
    <t>旋变角测试台</t>
  </si>
  <si>
    <t>XB200-01</t>
  </si>
  <si>
    <t>65-ZK-469</t>
  </si>
  <si>
    <t>J16-791A-301-04</t>
  </si>
  <si>
    <t>湖北襄阳东风汽车电气有限公司</t>
  </si>
  <si>
    <t>000090000044</t>
  </si>
  <si>
    <t>792A070205991911004</t>
  </si>
  <si>
    <t>反电势相序检测台</t>
  </si>
  <si>
    <t>65-ZX-021/5</t>
  </si>
  <si>
    <t>J16-791A-301-05</t>
  </si>
  <si>
    <t>000090000045</t>
  </si>
  <si>
    <t>792A070205991911005</t>
  </si>
  <si>
    <t>旋变检测调整台</t>
  </si>
  <si>
    <t>65-ZK-494</t>
  </si>
  <si>
    <t>I/791AD18015/01</t>
  </si>
  <si>
    <t>电驱动公司装备部</t>
  </si>
  <si>
    <t>000090000048</t>
  </si>
  <si>
    <t>792A070206991101001</t>
  </si>
  <si>
    <t>智能多功能校准仪</t>
  </si>
  <si>
    <t>DO30-3A</t>
  </si>
  <si>
    <t>63-FP026</t>
  </si>
  <si>
    <t>J10-7920-409</t>
  </si>
  <si>
    <t>山东潍坊</t>
  </si>
  <si>
    <t>000090000049</t>
  </si>
  <si>
    <t>792A070206991911001</t>
  </si>
  <si>
    <t>发电机定子测试台</t>
  </si>
  <si>
    <t>DS800</t>
  </si>
  <si>
    <t>65-ZK-402</t>
  </si>
  <si>
    <t>J09-791A-118</t>
  </si>
  <si>
    <t>上海奥波电子有限公司</t>
  </si>
  <si>
    <t>000090000050</t>
  </si>
  <si>
    <t>792A070206991911003</t>
  </si>
  <si>
    <t>测磁仪器</t>
  </si>
  <si>
    <t>CZ1</t>
  </si>
  <si>
    <t>65EM01</t>
  </si>
  <si>
    <t>牡丹江电工厂</t>
  </si>
  <si>
    <t>000090000051</t>
  </si>
  <si>
    <t>792A070206991911004</t>
  </si>
  <si>
    <t>短路找点仪</t>
  </si>
  <si>
    <t>65F200602</t>
  </si>
  <si>
    <t>65-ZK-376</t>
  </si>
  <si>
    <t>626-刘岩平</t>
  </si>
  <si>
    <t>J06791A-142</t>
  </si>
  <si>
    <t>装备分厂</t>
  </si>
  <si>
    <t>000090000053</t>
  </si>
  <si>
    <t>792A070206991911006</t>
  </si>
  <si>
    <t>晶体管二极管峰值测试台</t>
  </si>
  <si>
    <t>HSVQ-1</t>
  </si>
  <si>
    <t>65RR10</t>
  </si>
  <si>
    <t>无锡市华胜动力测试仪器厂</t>
  </si>
  <si>
    <t>000090000056</t>
  </si>
  <si>
    <t>792A070206991911010</t>
  </si>
  <si>
    <t>电机电枢综合测试仪</t>
  </si>
  <si>
    <t>DS920</t>
  </si>
  <si>
    <t>65-ZK-410</t>
  </si>
  <si>
    <t>627-周慧</t>
  </si>
  <si>
    <t>J07-791A-001-07</t>
  </si>
  <si>
    <t>000090000057</t>
  </si>
  <si>
    <t>792A070206991911011</t>
  </si>
  <si>
    <t>电机定子综合测试仪</t>
  </si>
  <si>
    <t>DZ800</t>
  </si>
  <si>
    <t>65-ZK-418</t>
  </si>
  <si>
    <t>J11-791A-118</t>
  </si>
  <si>
    <t>000090000058</t>
  </si>
  <si>
    <t>792A070206991911012</t>
  </si>
  <si>
    <t>耐压测试台</t>
  </si>
  <si>
    <t>VG2670A</t>
  </si>
  <si>
    <t>65RR20</t>
  </si>
  <si>
    <t>111-席慧明</t>
  </si>
  <si>
    <t>J10-791A-128</t>
  </si>
  <si>
    <t>杭州威格电子科技有限公司</t>
  </si>
  <si>
    <t>000090000059</t>
  </si>
  <si>
    <t>792A070206991911013</t>
  </si>
  <si>
    <t>脉冲匝间短路测试仪</t>
  </si>
  <si>
    <t>WT-B</t>
  </si>
  <si>
    <t>65RR21</t>
  </si>
  <si>
    <t>J14-791A-119</t>
  </si>
  <si>
    <t>000090000061</t>
  </si>
  <si>
    <t>792A070206991911015</t>
  </si>
  <si>
    <t>定子综合性能检测仪</t>
  </si>
  <si>
    <t>DZZB</t>
  </si>
  <si>
    <t>65-ZK-474</t>
  </si>
  <si>
    <t>I/791AA16253/01</t>
  </si>
  <si>
    <t>上海亿绪电机测控科技有限公司</t>
  </si>
  <si>
    <t>000090000063</t>
  </si>
  <si>
    <t>792A070206991911017</t>
  </si>
  <si>
    <t>VG2672C</t>
  </si>
  <si>
    <t>65RR18</t>
  </si>
  <si>
    <t>J12-791A-305</t>
  </si>
  <si>
    <t>000090000068</t>
  </si>
  <si>
    <t>792A070208001911006</t>
  </si>
  <si>
    <t>直流电阻箱</t>
  </si>
  <si>
    <t>ZX74</t>
  </si>
  <si>
    <t>65ER09</t>
  </si>
  <si>
    <t>上海电表厂</t>
  </si>
  <si>
    <t>000090000069</t>
  </si>
  <si>
    <t>792A070208001911007</t>
  </si>
  <si>
    <t>LCR自动测量仪</t>
  </si>
  <si>
    <t>YY2812</t>
  </si>
  <si>
    <t>65RR05</t>
  </si>
  <si>
    <t>天津中环仪器厂</t>
  </si>
  <si>
    <t>000090000072</t>
  </si>
  <si>
    <t>792A070208001911010</t>
  </si>
  <si>
    <t>多功能校准仪</t>
  </si>
  <si>
    <t>HG30-3B</t>
  </si>
  <si>
    <t>65ER16</t>
  </si>
  <si>
    <t>J16-791A-116</t>
  </si>
  <si>
    <t>潍坊华光高科电子有限公司</t>
  </si>
  <si>
    <t>000090000079</t>
  </si>
  <si>
    <t>792A070301991910001</t>
  </si>
  <si>
    <t>D320/D560车载终端总成自动检测设备A站</t>
  </si>
  <si>
    <t>63-CL1264</t>
  </si>
  <si>
    <t>I/7927A17387/01</t>
  </si>
  <si>
    <t>苏州欧菲特电子股份有限公司</t>
  </si>
  <si>
    <t>000090000080</t>
  </si>
  <si>
    <t>792A070301991910002</t>
  </si>
  <si>
    <t>D320/D560车载终端总成自动检测设备B站</t>
  </si>
  <si>
    <t>63-CL1265</t>
  </si>
  <si>
    <t>000090000081</t>
  </si>
  <si>
    <t>792A070301991910003</t>
  </si>
  <si>
    <t>D320/D560车载终端总成自动检测设备C站</t>
  </si>
  <si>
    <t>63-CL1266</t>
  </si>
  <si>
    <t>000090000082</t>
  </si>
  <si>
    <t>792A070301991911001</t>
  </si>
  <si>
    <t>回弹角试验仪</t>
  </si>
  <si>
    <t>HTJ-16A</t>
  </si>
  <si>
    <t>65RI90</t>
  </si>
  <si>
    <t>J08-791A-118</t>
  </si>
  <si>
    <t>长沙鑫雄仪器科技有限公司</t>
  </si>
  <si>
    <t>000090000083</t>
  </si>
  <si>
    <t>792A070302041911001</t>
  </si>
  <si>
    <t>稳幅信号发生器</t>
  </si>
  <si>
    <t>SFG-830</t>
  </si>
  <si>
    <t>65RI80</t>
  </si>
  <si>
    <t>0306520202Y015</t>
  </si>
  <si>
    <t>台湾固玮公司</t>
  </si>
  <si>
    <t>000090000084</t>
  </si>
  <si>
    <t>792A070302051509001</t>
  </si>
  <si>
    <t>泰克APG3021IC系列波形发生器</t>
  </si>
  <si>
    <t>APG3021C</t>
  </si>
  <si>
    <t>63EP-047</t>
  </si>
  <si>
    <t>122-技术中心电子商品开发部</t>
  </si>
  <si>
    <t>172-叶龙</t>
  </si>
  <si>
    <t>J14-7920-521</t>
  </si>
  <si>
    <t>日本</t>
  </si>
  <si>
    <t>1008030000电子商品研发部（研发费）</t>
  </si>
  <si>
    <t>000090000085</t>
  </si>
  <si>
    <t>792A070401011911001</t>
  </si>
  <si>
    <t>三座标测量仪</t>
  </si>
  <si>
    <t>GLOBALIMAGE544型</t>
  </si>
  <si>
    <t>65-ZK-321</t>
  </si>
  <si>
    <t>青岛前哨郞普测量公司</t>
  </si>
  <si>
    <t>000090000086</t>
  </si>
  <si>
    <t>792A070401011911002</t>
  </si>
  <si>
    <t>三坐标测量仪</t>
  </si>
  <si>
    <t>QUANT UM2.5</t>
  </si>
  <si>
    <t>65-ZK-479</t>
  </si>
  <si>
    <t>I/791AL17176/01</t>
  </si>
  <si>
    <t>美国法如科技</t>
  </si>
  <si>
    <t>000090000087</t>
  </si>
  <si>
    <t>792A070401021911001</t>
  </si>
  <si>
    <t>阿贝比长仪</t>
  </si>
  <si>
    <t>6W</t>
  </si>
  <si>
    <t>65LS02</t>
  </si>
  <si>
    <t>上海光仪厂</t>
  </si>
  <si>
    <t>000090000088</t>
  </si>
  <si>
    <t>792A070401021911002</t>
  </si>
  <si>
    <t>外形尺寸检测仪</t>
  </si>
  <si>
    <t>65-ZX-016S/2</t>
  </si>
  <si>
    <t>J11-791A-103</t>
  </si>
  <si>
    <t>000090000089</t>
  </si>
  <si>
    <t>792A070401021911003</t>
  </si>
  <si>
    <t>检测仪</t>
  </si>
  <si>
    <t>65-ZX-015S/4</t>
  </si>
  <si>
    <t>J09-791A-102</t>
  </si>
  <si>
    <t>000090000090</t>
  </si>
  <si>
    <t>792A070401021911004</t>
  </si>
  <si>
    <t>尺寸检测专机</t>
  </si>
  <si>
    <t>65-ZX-017S/2</t>
  </si>
  <si>
    <t>J12-791A-123</t>
  </si>
  <si>
    <t>000090000091</t>
  </si>
  <si>
    <t>792A070401021911005</t>
  </si>
  <si>
    <t>气电量仪</t>
  </si>
  <si>
    <t>65LS37</t>
  </si>
  <si>
    <t>636-李兵</t>
  </si>
  <si>
    <t>J11-791A-138</t>
  </si>
  <si>
    <t>武汉明锐测控设备有限公司</t>
  </si>
  <si>
    <t>000090000092</t>
  </si>
  <si>
    <t>792A070401021911006</t>
  </si>
  <si>
    <t>AEC-300</t>
  </si>
  <si>
    <t>65LS38</t>
  </si>
  <si>
    <t>J13-791A-104</t>
  </si>
  <si>
    <t>000090000093</t>
  </si>
  <si>
    <t>792A070401021911007</t>
  </si>
  <si>
    <t>65LS39</t>
  </si>
  <si>
    <t>000090000094</t>
  </si>
  <si>
    <t>792A070401021911008</t>
  </si>
  <si>
    <t>65LS40</t>
  </si>
  <si>
    <t>000090000097</t>
  </si>
  <si>
    <t>792A070401021911011</t>
  </si>
  <si>
    <t>马波斯量仪</t>
  </si>
  <si>
    <t>X3408387015</t>
  </si>
  <si>
    <t>65LS45</t>
  </si>
  <si>
    <t>637-樊星</t>
  </si>
  <si>
    <t>J15-791A-112</t>
  </si>
  <si>
    <t>MPS</t>
  </si>
  <si>
    <t>000090000098</t>
  </si>
  <si>
    <t>792A070401031911001</t>
  </si>
  <si>
    <t>数字测厚仪</t>
  </si>
  <si>
    <t>TT260</t>
  </si>
  <si>
    <t>65LG11</t>
  </si>
  <si>
    <t>J06791A-126</t>
  </si>
  <si>
    <t>北京时代公司</t>
  </si>
  <si>
    <t>000090000099</t>
  </si>
  <si>
    <t>792A070401031911002</t>
  </si>
  <si>
    <t>CMI153</t>
  </si>
  <si>
    <t>65FH19</t>
  </si>
  <si>
    <t>J12-791A-116</t>
  </si>
  <si>
    <t>北京时代元峰公司</t>
  </si>
  <si>
    <t>000090000100</t>
  </si>
  <si>
    <t>792A070401031911003</t>
  </si>
  <si>
    <t>65FH20</t>
  </si>
  <si>
    <t>638-王平</t>
  </si>
  <si>
    <t>000090000101</t>
  </si>
  <si>
    <t>792A070401041911001</t>
  </si>
  <si>
    <t>金相显微镜</t>
  </si>
  <si>
    <t>AXIOVERA1</t>
  </si>
  <si>
    <t>65-ZK-433</t>
  </si>
  <si>
    <t>J13-791A-110</t>
  </si>
  <si>
    <t>北京普瑞赛司仪器有限公司</t>
  </si>
  <si>
    <t>000090000102</t>
  </si>
  <si>
    <t>792A070401071911001</t>
  </si>
  <si>
    <t>偏摆检查仪</t>
  </si>
  <si>
    <t>XT500</t>
  </si>
  <si>
    <t>65ZK385</t>
  </si>
  <si>
    <t>J07791A-130</t>
  </si>
  <si>
    <t>北京量具厂</t>
  </si>
  <si>
    <t>000090000103</t>
  </si>
  <si>
    <t>792A070401071911004</t>
  </si>
  <si>
    <t>偏摆仪</t>
  </si>
  <si>
    <t>000000000000000500</t>
  </si>
  <si>
    <t>65-ZK-427</t>
  </si>
  <si>
    <t>639-周高辉、杨敏、王拥军、王毅</t>
  </si>
  <si>
    <t>J12-791A-105</t>
  </si>
  <si>
    <t>泊头市华宇量仪科技有限公司</t>
  </si>
  <si>
    <t>000090000104</t>
  </si>
  <si>
    <t>792A070401091911001</t>
  </si>
  <si>
    <t>MAC-A</t>
  </si>
  <si>
    <t>65LS42</t>
  </si>
  <si>
    <t>J15-791A-102</t>
  </si>
  <si>
    <t>000090000105</t>
  </si>
  <si>
    <t>792A070401091911002</t>
  </si>
  <si>
    <t>MRC-A（Φ40)</t>
  </si>
  <si>
    <t>65LS46</t>
  </si>
  <si>
    <t>000090000107</t>
  </si>
  <si>
    <t>792A070401091911004</t>
  </si>
  <si>
    <t>MRC-A（Φ35\Φ56)</t>
  </si>
  <si>
    <t>65LS48</t>
  </si>
  <si>
    <t>000090000108</t>
  </si>
  <si>
    <t>792A070401091911005</t>
  </si>
  <si>
    <t>MRC-A（Φ52)</t>
  </si>
  <si>
    <t>65LS49</t>
  </si>
  <si>
    <t>000090000109</t>
  </si>
  <si>
    <t>792A070401091911006</t>
  </si>
  <si>
    <t>MRC-A（Φ25\Φ22)</t>
  </si>
  <si>
    <t>65LS50</t>
  </si>
  <si>
    <t>000090000110</t>
  </si>
  <si>
    <t>792A070401091911007</t>
  </si>
  <si>
    <t>MRC-A（Φ17\Φ15)</t>
  </si>
  <si>
    <t>65LS51</t>
  </si>
  <si>
    <t>000090000111</t>
  </si>
  <si>
    <t>792A070401091911008</t>
  </si>
  <si>
    <t>MAC-A（Φ20)</t>
  </si>
  <si>
    <t>65LS52</t>
  </si>
  <si>
    <t>000090000112</t>
  </si>
  <si>
    <t>792A070401091911009</t>
  </si>
  <si>
    <t>65-LS-53</t>
  </si>
  <si>
    <t>I/791AL17201/01</t>
  </si>
  <si>
    <t>000090000113</t>
  </si>
  <si>
    <t>792A070401091911010</t>
  </si>
  <si>
    <t>气动量仪</t>
  </si>
  <si>
    <t>MRC</t>
  </si>
  <si>
    <t>65LS54</t>
  </si>
  <si>
    <t>I/791AD18004/01</t>
  </si>
  <si>
    <t>000090000114</t>
  </si>
  <si>
    <t>792A070401991911001</t>
  </si>
  <si>
    <t>粗糙度仪</t>
  </si>
  <si>
    <t>TR200</t>
  </si>
  <si>
    <t>65LF04</t>
  </si>
  <si>
    <t>J05-791A-118</t>
  </si>
  <si>
    <t>北京时代之峰</t>
  </si>
  <si>
    <t>000090000115</t>
  </si>
  <si>
    <t>792A070401991911002</t>
  </si>
  <si>
    <t>影像测量机</t>
  </si>
  <si>
    <t>VMA3020</t>
  </si>
  <si>
    <t>65-ZK-452</t>
  </si>
  <si>
    <t>苏州天准精密技术有限公司</t>
  </si>
  <si>
    <t>000090000118</t>
  </si>
  <si>
    <t>792A070401991911005</t>
  </si>
  <si>
    <t>表面粗糙度测量仪</t>
  </si>
  <si>
    <t>TIME3200</t>
  </si>
  <si>
    <t>65LF05</t>
  </si>
  <si>
    <t>I/791AD17147/01</t>
  </si>
  <si>
    <t>北京时代之峰科技有限公司</t>
  </si>
  <si>
    <t>000090000119</t>
  </si>
  <si>
    <t>792A070402031210001</t>
  </si>
  <si>
    <t>721分光光度计</t>
  </si>
  <si>
    <t>721N</t>
  </si>
  <si>
    <t>63-EP034</t>
  </si>
  <si>
    <t>J11-7920-210</t>
  </si>
  <si>
    <t>上海精密仪器厂</t>
  </si>
  <si>
    <t>000090000120</t>
  </si>
  <si>
    <t>792A070403021911001</t>
  </si>
  <si>
    <t>硬度计</t>
  </si>
  <si>
    <t>TH200</t>
  </si>
  <si>
    <t>65FH18</t>
  </si>
  <si>
    <t>J11-791A-122</t>
  </si>
  <si>
    <t>武汉时代之星科技有限公司</t>
  </si>
  <si>
    <t>000090000121</t>
  </si>
  <si>
    <t>792A070403030801002</t>
  </si>
  <si>
    <t>洛氏硬度计</t>
  </si>
  <si>
    <t>TH300</t>
  </si>
  <si>
    <t>63-FP024</t>
  </si>
  <si>
    <t>J07-7920-116</t>
  </si>
  <si>
    <t>000090000122</t>
  </si>
  <si>
    <t>792A070403031911001</t>
  </si>
  <si>
    <t>表面洛氏硬度计（数显)</t>
  </si>
  <si>
    <t>HSKD-45</t>
  </si>
  <si>
    <t>65FH16</t>
  </si>
  <si>
    <t>J10-791A-115</t>
  </si>
  <si>
    <t>山东莱州华银试验仪器有限公司</t>
  </si>
  <si>
    <t>000090000123</t>
  </si>
  <si>
    <t>792A070403031911002</t>
  </si>
  <si>
    <t>HRD-150</t>
  </si>
  <si>
    <t>65FH08</t>
  </si>
  <si>
    <t>莱州试验机厂</t>
  </si>
  <si>
    <t>000090000124</t>
  </si>
  <si>
    <t>792A070403031911003</t>
  </si>
  <si>
    <t>电动洛氏硬度计</t>
  </si>
  <si>
    <t>200HRD150</t>
  </si>
  <si>
    <t>65FH21</t>
  </si>
  <si>
    <t>I/791AF17167/01</t>
  </si>
  <si>
    <t>山东莱洲华银试验仪器有限公司</t>
  </si>
  <si>
    <t>000090000125</t>
  </si>
  <si>
    <t>792A070403041911002</t>
  </si>
  <si>
    <t>维式硬度计</t>
  </si>
  <si>
    <t>ZDAVK</t>
  </si>
  <si>
    <t>65FH06</t>
  </si>
  <si>
    <t>000090000126</t>
  </si>
  <si>
    <t>792A070403071911001</t>
  </si>
  <si>
    <t>HXD-1000TMC</t>
  </si>
  <si>
    <t>65FH13</t>
  </si>
  <si>
    <t>J04791AA04033S</t>
  </si>
  <si>
    <t>上海仪器联合公司</t>
  </si>
  <si>
    <t>000090000128</t>
  </si>
  <si>
    <t>792A070404071509001</t>
  </si>
  <si>
    <t>MINI-DIFF材料光学特性检测仪</t>
  </si>
  <si>
    <t>LIQHT TEC-MINIDIFF</t>
  </si>
  <si>
    <t>63EP-046</t>
  </si>
  <si>
    <t>177-董琦飞</t>
  </si>
  <si>
    <t>J14-7920-520</t>
  </si>
  <si>
    <t>法国</t>
  </si>
  <si>
    <t>000090000129</t>
  </si>
  <si>
    <t>792A070404071911001</t>
  </si>
  <si>
    <t>卧式光学计</t>
  </si>
  <si>
    <t>JD2A</t>
  </si>
  <si>
    <t>65LS43</t>
  </si>
  <si>
    <t>J15-791A-109</t>
  </si>
  <si>
    <t>贵阳新天光科技有限公司</t>
  </si>
  <si>
    <t>000090000130</t>
  </si>
  <si>
    <t>792A070405011911001</t>
  </si>
  <si>
    <t>精密脉冲声级计</t>
  </si>
  <si>
    <t>AWA5661-1型</t>
  </si>
  <si>
    <t>65RR24</t>
  </si>
  <si>
    <t>I/791AD17164/01</t>
  </si>
  <si>
    <t>杭州爱华仪器有限公司</t>
  </si>
  <si>
    <t>000090000131</t>
  </si>
  <si>
    <t>792A070405011911002</t>
  </si>
  <si>
    <t>65RR23</t>
  </si>
  <si>
    <t>000090000132</t>
  </si>
  <si>
    <t>792A070405011911003</t>
  </si>
  <si>
    <t>65RR25</t>
  </si>
  <si>
    <t>000090000134</t>
  </si>
  <si>
    <t>792A070406031911001</t>
  </si>
  <si>
    <t>多功能校准源</t>
  </si>
  <si>
    <t>5500A</t>
  </si>
  <si>
    <t>65RI82</t>
  </si>
  <si>
    <t>J05791A-114</t>
  </si>
  <si>
    <t>美国福禄克公司</t>
  </si>
  <si>
    <t>000090000135</t>
  </si>
  <si>
    <t>792A070408051911001</t>
  </si>
  <si>
    <t>皮带张力计</t>
  </si>
  <si>
    <t>RTM-400</t>
  </si>
  <si>
    <t>65FP61</t>
  </si>
  <si>
    <t>J12-791A-306</t>
  </si>
  <si>
    <t>德国SCHMIDT</t>
  </si>
  <si>
    <t>000090000136</t>
  </si>
  <si>
    <t>792A070408061911001</t>
  </si>
  <si>
    <t>粘度计</t>
  </si>
  <si>
    <t>SNB-3</t>
  </si>
  <si>
    <t>65FH17</t>
  </si>
  <si>
    <t>J11-791A-121</t>
  </si>
  <si>
    <t>上海尼润智能科技有限公司</t>
  </si>
  <si>
    <t>000090000137</t>
  </si>
  <si>
    <t>792A070408071911001</t>
  </si>
  <si>
    <t>密封性测试台</t>
  </si>
  <si>
    <t>65-ZK-448</t>
  </si>
  <si>
    <t>J14-791A-305</t>
  </si>
  <si>
    <t>000090000138</t>
  </si>
  <si>
    <t>792A070408071911002</t>
  </si>
  <si>
    <t>壳体气密封检测台</t>
  </si>
  <si>
    <t>65-ZK-468</t>
  </si>
  <si>
    <t>J16-791A-321</t>
  </si>
  <si>
    <t>000090000139</t>
  </si>
  <si>
    <t>792A070408071911003</t>
  </si>
  <si>
    <t>总成防护等级检测台</t>
  </si>
  <si>
    <t>COSMO型号：LS-1866</t>
  </si>
  <si>
    <t>I/791AA16248/01</t>
  </si>
  <si>
    <t>长沙纽泰公司</t>
  </si>
  <si>
    <t>000090000140</t>
  </si>
  <si>
    <t>792A070408071911004</t>
  </si>
  <si>
    <t>气密检测仪</t>
  </si>
  <si>
    <t>F620</t>
  </si>
  <si>
    <t>65-ZK-485</t>
  </si>
  <si>
    <t>I/791AL17199/01</t>
  </si>
  <si>
    <t>阿黛凯检测技术（上海）有限公司）</t>
  </si>
  <si>
    <t>000090000141</t>
  </si>
  <si>
    <t>792A070501031911001</t>
  </si>
  <si>
    <t>齿轮跳动仪</t>
  </si>
  <si>
    <t>CT-300</t>
  </si>
  <si>
    <t>65-ZK-379</t>
  </si>
  <si>
    <t>J06791A-146</t>
  </si>
  <si>
    <t>成都成量集团有限公司襄樊分公司</t>
  </si>
  <si>
    <t>000090000142</t>
  </si>
  <si>
    <t>792A070501031911002</t>
  </si>
  <si>
    <t>齿圈跳动检查仪</t>
  </si>
  <si>
    <t>65-ZK-426</t>
  </si>
  <si>
    <t>J11-791A-001-08</t>
  </si>
  <si>
    <t>成都成量精密机械有限公司</t>
  </si>
  <si>
    <t>000090000143</t>
  </si>
  <si>
    <t>792A070501031911003</t>
  </si>
  <si>
    <t>齿轮测量仪</t>
  </si>
  <si>
    <t>JE20T</t>
  </si>
  <si>
    <t>65-ZK-459</t>
  </si>
  <si>
    <t>J14-791A-110</t>
  </si>
  <si>
    <t>哈尔滨精达测量技术有限公司</t>
  </si>
  <si>
    <t>000090000144</t>
  </si>
  <si>
    <t>792A070501051407001</t>
  </si>
  <si>
    <t>万能工具显微镜</t>
  </si>
  <si>
    <t>19JA</t>
  </si>
  <si>
    <t>63-EP044</t>
  </si>
  <si>
    <t>J14-7920-528</t>
  </si>
  <si>
    <t>贵州科维达测量设备有限公司</t>
  </si>
  <si>
    <t>000090000145</t>
  </si>
  <si>
    <t>792A070501051911001</t>
  </si>
  <si>
    <t>JX7</t>
  </si>
  <si>
    <t>65LS04</t>
  </si>
  <si>
    <t>新添光仪厂</t>
  </si>
  <si>
    <t>000090000146</t>
  </si>
  <si>
    <t>792A070501051911002</t>
  </si>
  <si>
    <t>JGX3</t>
  </si>
  <si>
    <t>65LS05</t>
  </si>
  <si>
    <t>000090000147</t>
  </si>
  <si>
    <t>792A070501061911001</t>
  </si>
  <si>
    <t>合金研磨平板</t>
  </si>
  <si>
    <t>500*500MM</t>
  </si>
  <si>
    <t>65LP01</t>
  </si>
  <si>
    <t>湖南省沙田量具厂</t>
  </si>
  <si>
    <t>000090000149</t>
  </si>
  <si>
    <t>792A070503011911001</t>
  </si>
  <si>
    <t>电子台秤</t>
  </si>
  <si>
    <t>WT600L</t>
  </si>
  <si>
    <t>65-FP26</t>
  </si>
  <si>
    <t>J09-791A-125</t>
  </si>
  <si>
    <t>梅特勒-托利多(常州)测量技术有限公司</t>
  </si>
  <si>
    <t>000090000150</t>
  </si>
  <si>
    <t>792A070503011911002</t>
  </si>
  <si>
    <t>扭矩传感器</t>
  </si>
  <si>
    <t>IRTT25-10</t>
  </si>
  <si>
    <t>65-FP27</t>
  </si>
  <si>
    <t>J09-791A-141</t>
  </si>
  <si>
    <t>阿特拉斯、科普木可</t>
  </si>
  <si>
    <t>000090000151</t>
  </si>
  <si>
    <t>792A070503011911003</t>
  </si>
  <si>
    <t>电子分析天平</t>
  </si>
  <si>
    <t>XB220A</t>
  </si>
  <si>
    <t>65-FP-114</t>
  </si>
  <si>
    <t>I/791AF18012/01</t>
  </si>
  <si>
    <t>瑞士普利赛斯</t>
  </si>
  <si>
    <t>000090000152</t>
  </si>
  <si>
    <t>792A070503051306001</t>
  </si>
  <si>
    <t>二等活塞压力计</t>
  </si>
  <si>
    <t>YS-60</t>
  </si>
  <si>
    <t>63-EP035</t>
  </si>
  <si>
    <t>J12-7920-227</t>
  </si>
  <si>
    <t>西仪集团</t>
  </si>
  <si>
    <t>000090000153</t>
  </si>
  <si>
    <t>792A070503051911001</t>
  </si>
  <si>
    <t>压力校验器</t>
  </si>
  <si>
    <t>CST2002</t>
  </si>
  <si>
    <t>65FP05</t>
  </si>
  <si>
    <t>北京康斯特公司</t>
  </si>
  <si>
    <t>000090000154</t>
  </si>
  <si>
    <t>792A070503061911002</t>
  </si>
  <si>
    <t>数显测力仪</t>
  </si>
  <si>
    <t>DCJ-8</t>
  </si>
  <si>
    <t>65ZK386</t>
  </si>
  <si>
    <t>J07791A-125</t>
  </si>
  <si>
    <t>西安帅起电器有限公司</t>
  </si>
  <si>
    <t>000090000160</t>
  </si>
  <si>
    <t>792A070503061911008</t>
  </si>
  <si>
    <t>数显力矩扳手</t>
  </si>
  <si>
    <t>DWT-10</t>
  </si>
  <si>
    <t>65FP18</t>
  </si>
  <si>
    <t>J05-791A-002-06</t>
  </si>
  <si>
    <t>北京航天峰光电子技术有限公司</t>
  </si>
  <si>
    <t>000090000161</t>
  </si>
  <si>
    <t>792A070503061911009</t>
  </si>
  <si>
    <t>DWT-250</t>
  </si>
  <si>
    <t>65FP19</t>
  </si>
  <si>
    <t>J05-791A-002-07</t>
  </si>
  <si>
    <t>000090000162</t>
  </si>
  <si>
    <t>792A070503061911010</t>
  </si>
  <si>
    <t>数显力矩板手</t>
  </si>
  <si>
    <t>DWT-100</t>
  </si>
  <si>
    <t>65FP20</t>
  </si>
  <si>
    <t>J05-791A-002-05</t>
  </si>
  <si>
    <t>000090000163</t>
  </si>
  <si>
    <t>792A070503061911014</t>
  </si>
  <si>
    <t>数显力矩检测扳手</t>
  </si>
  <si>
    <t>SNB-10B</t>
  </si>
  <si>
    <t>65FP31</t>
  </si>
  <si>
    <t>J09-791A-120</t>
  </si>
  <si>
    <t>国营东方仪器厂</t>
  </si>
  <si>
    <t>000090000164</t>
  </si>
  <si>
    <t>792A070503061911015</t>
  </si>
  <si>
    <t>SNB-20B</t>
  </si>
  <si>
    <t>65FP33</t>
  </si>
  <si>
    <t>J09-791A-121</t>
  </si>
  <si>
    <t>000090000165</t>
  </si>
  <si>
    <t>792A070503061911016</t>
  </si>
  <si>
    <t>力矩扳手</t>
  </si>
  <si>
    <t>FG101/1.5X-11</t>
  </si>
  <si>
    <t>65FP34</t>
  </si>
  <si>
    <t>641-彭庆山</t>
  </si>
  <si>
    <t>J11-791A-104</t>
  </si>
  <si>
    <t>北京航天峰光电子技术有限责任公司</t>
  </si>
  <si>
    <t>000090000166</t>
  </si>
  <si>
    <t>792A070503061911017</t>
  </si>
  <si>
    <t>螺钉拧紧电动轴</t>
  </si>
  <si>
    <t>65FP35</t>
  </si>
  <si>
    <t>德国博世公司</t>
  </si>
  <si>
    <t>000090000167</t>
  </si>
  <si>
    <t>792A070503061911018</t>
  </si>
  <si>
    <t>65FP36</t>
  </si>
  <si>
    <t>000090000168</t>
  </si>
  <si>
    <t>792A070503061911019</t>
  </si>
  <si>
    <t>65FP37</t>
  </si>
  <si>
    <t>000090000169</t>
  </si>
  <si>
    <t>792A070503061911020</t>
  </si>
  <si>
    <t>65FP38</t>
  </si>
  <si>
    <t>000090000170</t>
  </si>
  <si>
    <t>792A070503061911021</t>
  </si>
  <si>
    <t>65FP39</t>
  </si>
  <si>
    <t>000090000172</t>
  </si>
  <si>
    <t>792A070503061911044</t>
  </si>
  <si>
    <t>定扭矩扳手</t>
  </si>
  <si>
    <t>EP12PTS150HR13-RE</t>
  </si>
  <si>
    <t>65FP67</t>
  </si>
  <si>
    <t>J13-791A-102</t>
  </si>
  <si>
    <t>阿特拉斯</t>
  </si>
  <si>
    <t>000090000173</t>
  </si>
  <si>
    <t>792A070503061911045</t>
  </si>
  <si>
    <t>EP4PTX9SR42</t>
  </si>
  <si>
    <t>65FP68</t>
  </si>
  <si>
    <t>000090000174</t>
  </si>
  <si>
    <t>792A070503061911046</t>
  </si>
  <si>
    <t>EP5PTX14SR42</t>
  </si>
  <si>
    <t>65FP69</t>
  </si>
  <si>
    <t>000090000175</t>
  </si>
  <si>
    <t>792A070503061911047</t>
  </si>
  <si>
    <t>EP6PTX18SR42</t>
  </si>
  <si>
    <t>65FP70</t>
  </si>
  <si>
    <t>000090000176</t>
  </si>
  <si>
    <t>792A070503061911048</t>
  </si>
  <si>
    <t>65FP71</t>
  </si>
  <si>
    <t>000090000177</t>
  </si>
  <si>
    <t>792A070503061911049</t>
  </si>
  <si>
    <t>EP7PTX28SR42</t>
  </si>
  <si>
    <t>65FP72</t>
  </si>
  <si>
    <t>000090000178</t>
  </si>
  <si>
    <t>792A070503061911050</t>
  </si>
  <si>
    <t>65FP73</t>
  </si>
  <si>
    <t>000090000179</t>
  </si>
  <si>
    <t>792A070503061911051</t>
  </si>
  <si>
    <t>65FP74</t>
  </si>
  <si>
    <t>000090000180</t>
  </si>
  <si>
    <t>792A070503061911052</t>
  </si>
  <si>
    <t>EP8PTX38SR42</t>
  </si>
  <si>
    <t>65FP75</t>
  </si>
  <si>
    <t>000090000181</t>
  </si>
  <si>
    <t>792A070503061911053</t>
  </si>
  <si>
    <t>65FP76</t>
  </si>
  <si>
    <t>640-张红燕</t>
  </si>
  <si>
    <t>J13-791A-106</t>
  </si>
  <si>
    <t>000090000182</t>
  </si>
  <si>
    <t>792A070503061911054</t>
  </si>
  <si>
    <t>电动定扭工具</t>
  </si>
  <si>
    <t>60N.M-150N.M</t>
  </si>
  <si>
    <t>65FP77</t>
  </si>
  <si>
    <t>德国博世</t>
  </si>
  <si>
    <t>000090000183</t>
  </si>
  <si>
    <t>792A070503061911055</t>
  </si>
  <si>
    <t>6N.M-15N.M</t>
  </si>
  <si>
    <t>65FP78</t>
  </si>
  <si>
    <t>000090000184</t>
  </si>
  <si>
    <t>792A070503061911056</t>
  </si>
  <si>
    <t>65FP79</t>
  </si>
  <si>
    <t>000090000185</t>
  </si>
  <si>
    <t>792A070503061911057</t>
  </si>
  <si>
    <t>65FP80</t>
  </si>
  <si>
    <t>000090000186</t>
  </si>
  <si>
    <t>792A070503061911058</t>
  </si>
  <si>
    <t>65FP81</t>
  </si>
  <si>
    <t>000090000187</t>
  </si>
  <si>
    <t>792A070503061911059</t>
  </si>
  <si>
    <t>CNB20</t>
  </si>
  <si>
    <t>65FP82</t>
  </si>
  <si>
    <t>J13-791A-107</t>
  </si>
  <si>
    <t>中航东方仪器厂</t>
  </si>
  <si>
    <t>000090000188</t>
  </si>
  <si>
    <t>792A070503061911060</t>
  </si>
  <si>
    <t>CNB10</t>
  </si>
  <si>
    <t>65FP83</t>
  </si>
  <si>
    <t>000090000189</t>
  </si>
  <si>
    <t>792A070503061911061</t>
  </si>
  <si>
    <t>CNB50</t>
  </si>
  <si>
    <t>65FP84</t>
  </si>
  <si>
    <t>642-聂平娟</t>
  </si>
  <si>
    <t>000090000190</t>
  </si>
  <si>
    <t>792A070503061911062</t>
  </si>
  <si>
    <t>65FP85</t>
  </si>
  <si>
    <t>643-高永姣</t>
  </si>
  <si>
    <t>000090000191</t>
  </si>
  <si>
    <t>792A070503061911063</t>
  </si>
  <si>
    <t>65FP86</t>
  </si>
  <si>
    <t>000090000192</t>
  </si>
  <si>
    <t>792A070503061911064</t>
  </si>
  <si>
    <t>5PTX14SE42</t>
  </si>
  <si>
    <t>65FP89</t>
  </si>
  <si>
    <t>J15-791A-105</t>
  </si>
  <si>
    <t>000090000193</t>
  </si>
  <si>
    <t>792A070503061911065</t>
  </si>
  <si>
    <t>9PTX80HR13-RE</t>
  </si>
  <si>
    <t>65FP90</t>
  </si>
  <si>
    <t>000090000194</t>
  </si>
  <si>
    <t>792A070503061911066</t>
  </si>
  <si>
    <t>65FP91</t>
  </si>
  <si>
    <t>000090000195</t>
  </si>
  <si>
    <t>792A070503061911067</t>
  </si>
  <si>
    <t>YZEM0130</t>
  </si>
  <si>
    <t>65FP100</t>
  </si>
  <si>
    <t>J16-791A-118</t>
  </si>
  <si>
    <t>美国优霸</t>
  </si>
  <si>
    <t>000090000196</t>
  </si>
  <si>
    <t>792A070503061911068</t>
  </si>
  <si>
    <t>YZEM3135</t>
  </si>
  <si>
    <t>65FP101</t>
  </si>
  <si>
    <t>000090000197</t>
  </si>
  <si>
    <t>792A070503061911069</t>
  </si>
  <si>
    <t>65FP102</t>
  </si>
  <si>
    <t>000090000198</t>
  </si>
  <si>
    <t>792A070503061911070</t>
  </si>
  <si>
    <t>65FP103</t>
  </si>
  <si>
    <t>000090000199</t>
  </si>
  <si>
    <t>792A070503061911071</t>
  </si>
  <si>
    <t>65FP104</t>
  </si>
  <si>
    <t>000090000200</t>
  </si>
  <si>
    <t>792A070503061911072</t>
  </si>
  <si>
    <t>65FP105</t>
  </si>
  <si>
    <t>000090000201</t>
  </si>
  <si>
    <t>792A070503061911073</t>
  </si>
  <si>
    <t>65FP106</t>
  </si>
  <si>
    <t>000090000202</t>
  </si>
  <si>
    <t>792A070503061911074</t>
  </si>
  <si>
    <t>65FP107</t>
  </si>
  <si>
    <t>000090000203</t>
  </si>
  <si>
    <t>792A070503061911075</t>
  </si>
  <si>
    <t>65FP108</t>
  </si>
  <si>
    <t>000090000204</t>
  </si>
  <si>
    <t>792A070503061911076</t>
  </si>
  <si>
    <t>65FP109</t>
  </si>
  <si>
    <t>000090000205</t>
  </si>
  <si>
    <t>792A070503061911077</t>
  </si>
  <si>
    <t>65FP110</t>
  </si>
  <si>
    <t>000090000206</t>
  </si>
  <si>
    <t>792A070503061911078</t>
  </si>
  <si>
    <t>SN-006BN</t>
  </si>
  <si>
    <t>65FP111</t>
  </si>
  <si>
    <t>000090000207</t>
  </si>
  <si>
    <t>792A070503061911079</t>
  </si>
  <si>
    <t>SN-020BN</t>
  </si>
  <si>
    <t>65FP112</t>
  </si>
  <si>
    <t>000090000208</t>
  </si>
  <si>
    <t>792A070503061911080</t>
  </si>
  <si>
    <t>65FP113</t>
  </si>
  <si>
    <t>000090000209</t>
  </si>
  <si>
    <t>792A070503061911081</t>
  </si>
  <si>
    <t>定扭工具</t>
  </si>
  <si>
    <t>EP4PTX9 SR42</t>
  </si>
  <si>
    <t>65FP125</t>
  </si>
  <si>
    <t>I/791AD17149/01</t>
  </si>
  <si>
    <t>000090000210</t>
  </si>
  <si>
    <t>792A070503061911082</t>
  </si>
  <si>
    <t>65FP124</t>
  </si>
  <si>
    <t>000090000211</t>
  </si>
  <si>
    <t>792A070503061911083</t>
  </si>
  <si>
    <t>65FP123</t>
  </si>
  <si>
    <t>000090000212</t>
  </si>
  <si>
    <t>792A070503061911084</t>
  </si>
  <si>
    <t>65FP122</t>
  </si>
  <si>
    <t>000090000213</t>
  </si>
  <si>
    <t>792A070503061911085</t>
  </si>
  <si>
    <t>EP12PTS150HR13-AT</t>
  </si>
  <si>
    <t>65FP114</t>
  </si>
  <si>
    <t>I/791AD17163/01</t>
  </si>
  <si>
    <t>000090000214</t>
  </si>
  <si>
    <t>792A070503061911086</t>
  </si>
  <si>
    <t>65FP115</t>
  </si>
  <si>
    <t>000090000215</t>
  </si>
  <si>
    <t>792A070503061911087</t>
  </si>
  <si>
    <t>EP6PTX25HR10-RE-L</t>
  </si>
  <si>
    <t>65FP116</t>
  </si>
  <si>
    <t>000090000216</t>
  </si>
  <si>
    <t>792A070503061911088</t>
  </si>
  <si>
    <t>EP4PTX9SR10-AT</t>
  </si>
  <si>
    <t>65FP117</t>
  </si>
  <si>
    <t>000090000217</t>
  </si>
  <si>
    <t>792A070503061911089</t>
  </si>
  <si>
    <t>65FP118</t>
  </si>
  <si>
    <t>000090000218</t>
  </si>
  <si>
    <t>792A070503061911090</t>
  </si>
  <si>
    <t>65FP119</t>
  </si>
  <si>
    <t>000090000219</t>
  </si>
  <si>
    <t>792A070503061911091</t>
  </si>
  <si>
    <t>EP5PTX13R10-RE-L</t>
  </si>
  <si>
    <t>65FP120</t>
  </si>
  <si>
    <t>000090000220</t>
  </si>
  <si>
    <t>792A070503061911092</t>
  </si>
  <si>
    <t>65FP121</t>
  </si>
  <si>
    <t>000090000221</t>
  </si>
  <si>
    <t>792A070503061911093</t>
  </si>
  <si>
    <t>65FP126</t>
  </si>
  <si>
    <t>000090000222</t>
  </si>
  <si>
    <t>792A070503061911094</t>
  </si>
  <si>
    <t>65FP127</t>
  </si>
  <si>
    <t>000090000223</t>
  </si>
  <si>
    <t>792A070503061911095</t>
  </si>
  <si>
    <t>EP4PTXP18 SR42</t>
  </si>
  <si>
    <t>65FP128</t>
  </si>
  <si>
    <t>000090000224</t>
  </si>
  <si>
    <t>792A070503061911096</t>
  </si>
  <si>
    <t>65FP129</t>
  </si>
  <si>
    <t>000090000225</t>
  </si>
  <si>
    <t>792A070503061911097</t>
  </si>
  <si>
    <t>65FP130</t>
  </si>
  <si>
    <t>000090000226</t>
  </si>
  <si>
    <t>792A070503061911098</t>
  </si>
  <si>
    <t>EP4PTXP38 SR42</t>
  </si>
  <si>
    <t>65FP131</t>
  </si>
  <si>
    <t>000090000227</t>
  </si>
  <si>
    <t>792A070503061911099</t>
  </si>
  <si>
    <t>65FP132</t>
  </si>
  <si>
    <t>000090000228</t>
  </si>
  <si>
    <t>792A070503061911100</t>
  </si>
  <si>
    <t>扳手试验机</t>
  </si>
  <si>
    <t>LC20N3-G</t>
  </si>
  <si>
    <t>65-ZK-491</t>
  </si>
  <si>
    <t>I/791AD18001/01</t>
  </si>
  <si>
    <t>日本东日</t>
  </si>
  <si>
    <t>000090000229</t>
  </si>
  <si>
    <t>792A070503061911101</t>
  </si>
  <si>
    <t>LC200N3-G</t>
  </si>
  <si>
    <t>65-ZK-492</t>
  </si>
  <si>
    <t>000090000230</t>
  </si>
  <si>
    <t>792A070503061911102</t>
  </si>
  <si>
    <t>65-ZK-493</t>
  </si>
  <si>
    <t>000090000231</t>
  </si>
  <si>
    <t>792A070503061911103</t>
  </si>
  <si>
    <t>FG-101</t>
  </si>
  <si>
    <t>65FP87</t>
  </si>
  <si>
    <t>J14-791A-308</t>
  </si>
  <si>
    <t>000090000232</t>
  </si>
  <si>
    <t>792A070503061911105</t>
  </si>
  <si>
    <t>油压脉冲定扭扳手</t>
  </si>
  <si>
    <t>5PTXHR10ATL</t>
  </si>
  <si>
    <t>65FP92</t>
  </si>
  <si>
    <t>644-赵建萍</t>
  </si>
  <si>
    <t>J16-791A-312</t>
  </si>
  <si>
    <t>ATLAS COPCO</t>
  </si>
  <si>
    <t>000090000233</t>
  </si>
  <si>
    <t>792A070503061911106</t>
  </si>
  <si>
    <t>6PTX25HR10ATL</t>
  </si>
  <si>
    <t>65FP93</t>
  </si>
  <si>
    <t>000090000234</t>
  </si>
  <si>
    <t>792A070503061911107</t>
  </si>
  <si>
    <t>5PTX13HR10ATL</t>
  </si>
  <si>
    <t>65FP94</t>
  </si>
  <si>
    <t>000090000235</t>
  </si>
  <si>
    <t>792A070503061911108</t>
  </si>
  <si>
    <t>65FP95</t>
  </si>
  <si>
    <t>000090000236</t>
  </si>
  <si>
    <t>792A070503061911109</t>
  </si>
  <si>
    <t>65FP96</t>
  </si>
  <si>
    <t>000090000237</t>
  </si>
  <si>
    <t>792A070503061911110</t>
  </si>
  <si>
    <t>8PTX13HR10ATL</t>
  </si>
  <si>
    <t>65FP97</t>
  </si>
  <si>
    <t>000090000238</t>
  </si>
  <si>
    <t>792A070503061911111</t>
  </si>
  <si>
    <t>伺服电动拧紧轴</t>
  </si>
  <si>
    <t>BG3.6-32S</t>
  </si>
  <si>
    <t>65FP98</t>
  </si>
  <si>
    <t>000090000239</t>
  </si>
  <si>
    <t>792A070503061911112</t>
  </si>
  <si>
    <t>BG3.6-55S</t>
  </si>
  <si>
    <t>65FP99</t>
  </si>
  <si>
    <t>000090000240</t>
  </si>
  <si>
    <t>792A070503061911113</t>
  </si>
  <si>
    <t>000090000241</t>
  </si>
  <si>
    <t>792A070503081911001</t>
  </si>
  <si>
    <t>标准转速装置</t>
  </si>
  <si>
    <t>SZJ-4</t>
  </si>
  <si>
    <t>65FN01</t>
  </si>
  <si>
    <t>上海转速表厂</t>
  </si>
  <si>
    <t>000090000242</t>
  </si>
  <si>
    <t>792A070503081911002</t>
  </si>
  <si>
    <t>422RBTUC</t>
  </si>
  <si>
    <t>65-ZK-437</t>
  </si>
  <si>
    <t>J12-791A-103</t>
  </si>
  <si>
    <t>上海申克机械有限公司</t>
  </si>
  <si>
    <t>000090000244</t>
  </si>
  <si>
    <t>792A070503091911001</t>
  </si>
  <si>
    <t>弹簧拉压试验机</t>
  </si>
  <si>
    <t>TLS-S500</t>
  </si>
  <si>
    <t>65-ZK-495</t>
  </si>
  <si>
    <t>I/791AD18017/01</t>
  </si>
  <si>
    <t>济南时代试验机有限公司</t>
  </si>
  <si>
    <t>000090000246</t>
  </si>
  <si>
    <t>792A070504011911002</t>
  </si>
  <si>
    <t>34411A</t>
  </si>
  <si>
    <t>65-EV-12</t>
  </si>
  <si>
    <t>美国安捷伦公司</t>
  </si>
  <si>
    <t>000090000247</t>
  </si>
  <si>
    <t>792A070504050808002</t>
  </si>
  <si>
    <t>充磁检测设备</t>
  </si>
  <si>
    <t>63-CL653</t>
  </si>
  <si>
    <t>上海舍米爱</t>
  </si>
  <si>
    <t>000090000250</t>
  </si>
  <si>
    <t>792A070507011403001</t>
  </si>
  <si>
    <t>照度计</t>
  </si>
  <si>
    <t>CL-200</t>
  </si>
  <si>
    <t>63-EP041</t>
  </si>
  <si>
    <t>J13-7920-512</t>
  </si>
  <si>
    <t>日本柯尼卡美能达公司</t>
  </si>
  <si>
    <t>000090000251</t>
  </si>
  <si>
    <t>792A070507011403002</t>
  </si>
  <si>
    <t>亮度计</t>
  </si>
  <si>
    <t>CS-200</t>
  </si>
  <si>
    <t>63-EP040</t>
  </si>
  <si>
    <t>J13-7920-511</t>
  </si>
  <si>
    <t>000090000252</t>
  </si>
  <si>
    <t>792A070508991911001</t>
  </si>
  <si>
    <t>电子塞规</t>
  </si>
  <si>
    <t>∮52</t>
  </si>
  <si>
    <t>65-RI-87</t>
  </si>
  <si>
    <t>J05-791A-003-13</t>
  </si>
  <si>
    <t>000090000253</t>
  </si>
  <si>
    <t>792A070508991911002</t>
  </si>
  <si>
    <t>∮35</t>
  </si>
  <si>
    <t>65-RI-86</t>
  </si>
  <si>
    <t>000090000254</t>
  </si>
  <si>
    <t>792A070508991911003</t>
  </si>
  <si>
    <t>电子卡规</t>
  </si>
  <si>
    <t>？</t>
  </si>
  <si>
    <t>65-RI-89</t>
  </si>
  <si>
    <t>J07-791A-119</t>
  </si>
  <si>
    <t>000090000255</t>
  </si>
  <si>
    <t>792A070508991911004</t>
  </si>
  <si>
    <t>？62</t>
  </si>
  <si>
    <t>65-RI-88</t>
  </si>
  <si>
    <t>J07-791A-120</t>
  </si>
  <si>
    <t>000090000256</t>
  </si>
  <si>
    <t>792A070509011911001</t>
  </si>
  <si>
    <t>地中衡</t>
  </si>
  <si>
    <t>XK3190-A1</t>
  </si>
  <si>
    <t>65-ZK-304</t>
  </si>
  <si>
    <t>645-余明锋</t>
  </si>
  <si>
    <t>*襄樊物流</t>
  </si>
  <si>
    <t>000090000257</t>
  </si>
  <si>
    <t>792A070606111509001</t>
  </si>
  <si>
    <t>日置10通道汽车数据测试记录仪</t>
  </si>
  <si>
    <t>MR8880-21</t>
  </si>
  <si>
    <t>63EP-048</t>
  </si>
  <si>
    <t>J14-7920-522</t>
  </si>
  <si>
    <t>000090000258</t>
  </si>
  <si>
    <t>792A070700000009006</t>
  </si>
  <si>
    <t>游丝力矩仪</t>
  </si>
  <si>
    <t>63-F031</t>
  </si>
  <si>
    <t>000090000259</t>
  </si>
  <si>
    <t>792A070700000012014</t>
  </si>
  <si>
    <t>63-EY001</t>
  </si>
  <si>
    <t>000090000261</t>
  </si>
  <si>
    <t>792A070700000012017</t>
  </si>
  <si>
    <t>标准铂电阻温度计</t>
  </si>
  <si>
    <t>WZPB-2</t>
  </si>
  <si>
    <t>63-TT003</t>
  </si>
  <si>
    <t>000090000262</t>
  </si>
  <si>
    <t>792A070700000208005</t>
  </si>
  <si>
    <t>接地电阻测试表</t>
  </si>
  <si>
    <t>63-ER008</t>
  </si>
  <si>
    <t>000090000263</t>
  </si>
  <si>
    <t>792A070700000208006</t>
  </si>
  <si>
    <t>数字微欧计</t>
  </si>
  <si>
    <t>SB2230</t>
  </si>
  <si>
    <t>63-ER018</t>
  </si>
  <si>
    <t>000090000264</t>
  </si>
  <si>
    <t>792A070700000306006</t>
  </si>
  <si>
    <t>静电电位计</t>
  </si>
  <si>
    <t>SP-2</t>
  </si>
  <si>
    <t>63-EV001</t>
  </si>
  <si>
    <t>000090000265</t>
  </si>
  <si>
    <t>792A070700000306008</t>
  </si>
  <si>
    <t>压力源</t>
  </si>
  <si>
    <t>SYSTEM4</t>
  </si>
  <si>
    <t>63-FP013</t>
  </si>
  <si>
    <t>000090000267</t>
  </si>
  <si>
    <t>792A070700000609001</t>
  </si>
  <si>
    <t>压力自动系统</t>
  </si>
  <si>
    <t>63-FP021</t>
  </si>
  <si>
    <t>000090000270</t>
  </si>
  <si>
    <t>792A070700000802003</t>
  </si>
  <si>
    <t>46校验台改造</t>
  </si>
  <si>
    <t>63-CL089</t>
  </si>
  <si>
    <t>J07-7920-105</t>
  </si>
  <si>
    <t>000090000271</t>
  </si>
  <si>
    <t>792A070700000802006</t>
  </si>
  <si>
    <t>智能化组合仪表校验台</t>
  </si>
  <si>
    <t>63-CL650</t>
  </si>
  <si>
    <t>181-高文波</t>
  </si>
  <si>
    <t>J06-7920-129</t>
  </si>
  <si>
    <t>000090000274</t>
  </si>
  <si>
    <t>792A070700000903002</t>
  </si>
  <si>
    <t>63-CL664</t>
  </si>
  <si>
    <t>J07-7920-106</t>
  </si>
  <si>
    <t>000090000276</t>
  </si>
  <si>
    <t>792A070700000906004</t>
  </si>
  <si>
    <t>D530电子水位报警器校验台</t>
  </si>
  <si>
    <t>63-CL988</t>
  </si>
  <si>
    <t>J08-7920-176</t>
  </si>
  <si>
    <t>000090000277</t>
  </si>
  <si>
    <t>792A070700001504002</t>
  </si>
  <si>
    <t>防静电测试仪</t>
  </si>
  <si>
    <t>3007A</t>
  </si>
  <si>
    <t>63-EP045</t>
  </si>
  <si>
    <t>J14-7920-527</t>
  </si>
  <si>
    <t>000090000278</t>
  </si>
  <si>
    <t>792A070700001911001</t>
  </si>
  <si>
    <t>YYQ-18</t>
  </si>
  <si>
    <t>65-ZK-419</t>
  </si>
  <si>
    <t>J11-791A-117</t>
  </si>
  <si>
    <t>000090000279</t>
  </si>
  <si>
    <t>792A070700001911002</t>
  </si>
  <si>
    <t>检测台</t>
  </si>
  <si>
    <t>800*600MM</t>
  </si>
  <si>
    <t>65-ZK-432</t>
  </si>
  <si>
    <t>J12-791A-104</t>
  </si>
  <si>
    <t>000090000280</t>
  </si>
  <si>
    <t>792A070700001911003</t>
  </si>
  <si>
    <t>定子耐压测试台</t>
  </si>
  <si>
    <t>PYV-5</t>
  </si>
  <si>
    <t>65-ZK-482</t>
  </si>
  <si>
    <t>I/791AD17168/01</t>
  </si>
  <si>
    <t>000090000281</t>
  </si>
  <si>
    <t>792A070700001911005</t>
  </si>
  <si>
    <t>多功能磁性测试台</t>
  </si>
  <si>
    <t>65-ZK-449</t>
  </si>
  <si>
    <t>J14-791A-309</t>
  </si>
  <si>
    <t>000090000282</t>
  </si>
  <si>
    <t>792A070700001911006</t>
  </si>
  <si>
    <t>功率分析仪</t>
  </si>
  <si>
    <t>FLUKE-N5K4PP54IP</t>
  </si>
  <si>
    <t>65-ZK-488</t>
  </si>
  <si>
    <t>I/791AL17171/01-03</t>
  </si>
  <si>
    <t>美国FULLKE</t>
  </si>
  <si>
    <t>000090000284</t>
  </si>
  <si>
    <t>792A070700009304001</t>
  </si>
  <si>
    <t>活塞压力计</t>
  </si>
  <si>
    <t>SR8</t>
  </si>
  <si>
    <t>63-FP004</t>
  </si>
  <si>
    <t>000090000288</t>
  </si>
  <si>
    <t>792A070700009912012</t>
  </si>
  <si>
    <t>万用示波表</t>
  </si>
  <si>
    <t>105B</t>
  </si>
  <si>
    <t>63-RI003</t>
  </si>
  <si>
    <t>000090000290</t>
  </si>
  <si>
    <t>792A070301992012001</t>
  </si>
  <si>
    <t>试验用CAN总线收发系统</t>
  </si>
  <si>
    <t>VALUECAN 4-2</t>
  </si>
  <si>
    <t>63-CL1277-1</t>
  </si>
  <si>
    <t>I/7927L19005/01</t>
  </si>
  <si>
    <t>RA汽车工程技术（北京）有限公司</t>
  </si>
  <si>
    <t>000090000291</t>
  </si>
  <si>
    <t>792A070301992012002</t>
  </si>
  <si>
    <t>63-CL1277-2</t>
  </si>
  <si>
    <t>000090000292</t>
  </si>
  <si>
    <t>792A070301992012003</t>
  </si>
  <si>
    <t>63-CL1277-3</t>
  </si>
  <si>
    <t>000090000293</t>
  </si>
  <si>
    <t>792A070301992012004</t>
  </si>
  <si>
    <t>试验用CAN总线收发系统-笔记本电脑</t>
  </si>
  <si>
    <t>THINKPAD翼480（47CD）</t>
  </si>
  <si>
    <t>63-CL1278-1</t>
  </si>
  <si>
    <t>I/7927L19005/02</t>
  </si>
  <si>
    <t>联想(北京)有限公司</t>
  </si>
  <si>
    <t>000090000294</t>
  </si>
  <si>
    <t>792A070301992012005</t>
  </si>
  <si>
    <t>63-CL1278-2</t>
  </si>
  <si>
    <t>000090000295</t>
  </si>
  <si>
    <t>792A070301992012006</t>
  </si>
  <si>
    <t>63-CL1278-3</t>
  </si>
  <si>
    <t>000090000296</t>
  </si>
  <si>
    <t>792A070401042011001</t>
  </si>
  <si>
    <t>体式显微镜</t>
  </si>
  <si>
    <t>ZOOM645S</t>
  </si>
  <si>
    <t>65-ZK-502</t>
  </si>
  <si>
    <t>I/791AD19008/01</t>
  </si>
  <si>
    <t>南京麦迪森仪器有限公司</t>
  </si>
  <si>
    <t>000090000297</t>
  </si>
  <si>
    <t>792A070402032011001</t>
  </si>
  <si>
    <t>电解分析仪</t>
  </si>
  <si>
    <t>44B</t>
  </si>
  <si>
    <t>65-ZK-501</t>
  </si>
  <si>
    <t>I/791AD19009/01</t>
  </si>
  <si>
    <t>上海仪电科学仪器有限公司</t>
  </si>
  <si>
    <t>000090000298</t>
  </si>
  <si>
    <t>792A070408072011001</t>
  </si>
  <si>
    <t>气密性检测仪</t>
  </si>
  <si>
    <t>65-ZK-500</t>
  </si>
  <si>
    <t>125-赵富红</t>
  </si>
  <si>
    <t>I/791L18009/01</t>
  </si>
  <si>
    <t>阿黛凯检测技术有限公司</t>
  </si>
  <si>
    <t>000090000299</t>
  </si>
  <si>
    <t>792A070503052009001</t>
  </si>
  <si>
    <t>台式油压泵</t>
  </si>
  <si>
    <t>CONST135A</t>
  </si>
  <si>
    <t>65-ZK-497</t>
  </si>
  <si>
    <t>I/791AD19007/01</t>
  </si>
  <si>
    <t>北京康斯特仪表科技股份有限公司</t>
  </si>
  <si>
    <t>000090000300</t>
  </si>
  <si>
    <t>792A070503062005001</t>
  </si>
  <si>
    <t>QXC2PT04PQ4-K22</t>
  </si>
  <si>
    <t>65FP133</t>
  </si>
  <si>
    <t>I/791AL18011/01</t>
  </si>
  <si>
    <t>英格索兰</t>
  </si>
  <si>
    <t>000090000301</t>
  </si>
  <si>
    <t>792A070503062005002</t>
  </si>
  <si>
    <t>QXC2PT12PQ4-K22</t>
  </si>
  <si>
    <t>65FP134</t>
  </si>
  <si>
    <t>000090000302</t>
  </si>
  <si>
    <t>792A070503062005003</t>
  </si>
  <si>
    <t>QXC5AT80PS08-K22</t>
  </si>
  <si>
    <t>65FP135</t>
  </si>
  <si>
    <t>000090000303</t>
  </si>
  <si>
    <t>792A070606992007001</t>
  </si>
  <si>
    <t>股份公司B07BCM功能检测设备</t>
  </si>
  <si>
    <t>63-CL1281</t>
  </si>
  <si>
    <t>I/7927A18007/01</t>
  </si>
  <si>
    <t>000090000304</t>
  </si>
  <si>
    <t>792A070606992007002</t>
  </si>
  <si>
    <t>商用车车门控制单元总成程序写入设备</t>
  </si>
  <si>
    <t>63-CL1273</t>
  </si>
  <si>
    <t>I/7927A18011/01</t>
  </si>
  <si>
    <t>芜湖瑞佑工程设备技术有限公司</t>
  </si>
  <si>
    <t>000090000305</t>
  </si>
  <si>
    <t>792A070606992007003</t>
  </si>
  <si>
    <t>商用车车门控制单元总成老化设备</t>
  </si>
  <si>
    <t>63-CL1274</t>
  </si>
  <si>
    <t>000090000306</t>
  </si>
  <si>
    <t>792A070606992007004</t>
  </si>
  <si>
    <t>商用车车门控制单元总成检测设备</t>
  </si>
  <si>
    <t>63-CL1275</t>
  </si>
  <si>
    <t>000090000307</t>
  </si>
  <si>
    <t>792A070606992007005</t>
  </si>
  <si>
    <t>商用车车门控制单元总成遥控学习、检测设备</t>
  </si>
  <si>
    <t>63-CL1276</t>
  </si>
  <si>
    <t>000090000308</t>
  </si>
  <si>
    <t>792A070606992012001</t>
  </si>
  <si>
    <t>自主电机控制器生产单元-控制板及驱动板功能检测设备</t>
  </si>
  <si>
    <t>63-CL1277</t>
  </si>
  <si>
    <t>I/7927A18015/01-02</t>
  </si>
  <si>
    <t>武汉瑞弘鑫精密制造有限公司</t>
  </si>
  <si>
    <t>000090000309</t>
  </si>
  <si>
    <t>792A070606992012002</t>
  </si>
  <si>
    <t>潍柴载荷控制器程序写入及总成检设备</t>
  </si>
  <si>
    <t>63-CL1282</t>
  </si>
  <si>
    <t>I/7927A18014/01</t>
  </si>
  <si>
    <t>000090000310</t>
  </si>
  <si>
    <t>792A070606992012003</t>
  </si>
  <si>
    <t>7寸屏仪表写程序设备</t>
  </si>
  <si>
    <t>63-CL1285</t>
  </si>
  <si>
    <t>I/7927A19006/01</t>
  </si>
  <si>
    <t>苏州工业园区精泰达自动化有限公司</t>
  </si>
  <si>
    <t>000090000311</t>
  </si>
  <si>
    <t>792A070606992012004</t>
  </si>
  <si>
    <t>D320D560组合仪表功能检设备</t>
  </si>
  <si>
    <t>63-CL1283</t>
  </si>
  <si>
    <t>I/7927A20016/01</t>
  </si>
  <si>
    <t>上海伟世通汽车电子系统有限公司</t>
  </si>
  <si>
    <t>000090000312</t>
  </si>
  <si>
    <t>792A070700002009001</t>
  </si>
  <si>
    <t>在线镜像防错检测机</t>
  </si>
  <si>
    <t>65-ZK-498</t>
  </si>
  <si>
    <t>I/791AD18021/0</t>
  </si>
  <si>
    <t>武汉兰皓科技有限责任公司</t>
  </si>
  <si>
    <t>000090000313</t>
  </si>
  <si>
    <t>792A070405992104001</t>
  </si>
  <si>
    <t>噪音振动频谱检测仪</t>
  </si>
  <si>
    <t>DISCOM TAS28</t>
  </si>
  <si>
    <t>65-ZK-510</t>
  </si>
  <si>
    <t>I/791AL19007/01</t>
  </si>
  <si>
    <t>武汉东风汽车进出口有限公司</t>
  </si>
  <si>
    <t>000090000314</t>
  </si>
  <si>
    <t>792A070503062107010</t>
  </si>
  <si>
    <t>气动定扭工具</t>
  </si>
  <si>
    <t>EP5PTX14SR42-AT 7-</t>
  </si>
  <si>
    <t>65FP145</t>
  </si>
  <si>
    <t>I/7927D20007/01</t>
  </si>
  <si>
    <t>000090000315</t>
  </si>
  <si>
    <t>792A070503062107011</t>
  </si>
  <si>
    <t>EP5PTX14SR42-AT7-1</t>
  </si>
  <si>
    <t>65FP146</t>
  </si>
  <si>
    <t>000090000316</t>
  </si>
  <si>
    <t>792A070503062107012</t>
  </si>
  <si>
    <t>EP6PTX18SR42-AT 9-</t>
  </si>
  <si>
    <t>65FP147</t>
  </si>
  <si>
    <t>000090000317</t>
  </si>
  <si>
    <t>792A070503062107013</t>
  </si>
  <si>
    <t>65FP148</t>
  </si>
  <si>
    <t>000090000318</t>
  </si>
  <si>
    <t>792A070503062107014</t>
  </si>
  <si>
    <t>65FP149</t>
  </si>
  <si>
    <t>000090000319</t>
  </si>
  <si>
    <t>792A070503062107015</t>
  </si>
  <si>
    <t>EP4PTX9SR10-AT 4-9</t>
  </si>
  <si>
    <t>65FP150</t>
  </si>
  <si>
    <t>000090000320</t>
  </si>
  <si>
    <t>792A070503062107016</t>
  </si>
  <si>
    <t>65FP151</t>
  </si>
  <si>
    <t>000090000321</t>
  </si>
  <si>
    <t>792A070503062107017</t>
  </si>
  <si>
    <t>EP8PTX45SR10-AT 24</t>
  </si>
  <si>
    <t>65FP152</t>
  </si>
  <si>
    <t>000090000322</t>
  </si>
  <si>
    <t>792A070503062107018</t>
  </si>
  <si>
    <t>EP8PTX38SR42-AT 22</t>
  </si>
  <si>
    <t>65FP153</t>
  </si>
  <si>
    <t>000090000323</t>
  </si>
  <si>
    <t>792A070503062107019</t>
  </si>
  <si>
    <t>EP7PTX28SR42-AT 17</t>
  </si>
  <si>
    <t>65FP154</t>
  </si>
  <si>
    <t>000090000324</t>
  </si>
  <si>
    <t>792A070503062107020</t>
  </si>
  <si>
    <t>EP3PTX5SR42-AT 2-5</t>
  </si>
  <si>
    <t>65FP155</t>
  </si>
  <si>
    <t>000090000325</t>
  </si>
  <si>
    <t>792A070503062107001</t>
  </si>
  <si>
    <t>EP3PTX5 SR42-AT 2-</t>
  </si>
  <si>
    <t>65FP136</t>
  </si>
  <si>
    <t>I/7927F20007/01</t>
  </si>
  <si>
    <t>000090000326</t>
  </si>
  <si>
    <t>792A070503062107002</t>
  </si>
  <si>
    <t>65FP137</t>
  </si>
  <si>
    <t>000090000327</t>
  </si>
  <si>
    <t>792A070503062107003</t>
  </si>
  <si>
    <t>65FP138</t>
  </si>
  <si>
    <t>000090000328</t>
  </si>
  <si>
    <t>792A070503062107004</t>
  </si>
  <si>
    <t>65FP139</t>
  </si>
  <si>
    <t>000090000329</t>
  </si>
  <si>
    <t>792A070503062107005</t>
  </si>
  <si>
    <t>65FP140</t>
  </si>
  <si>
    <t>000090000330</t>
  </si>
  <si>
    <t>792A070503062107006</t>
  </si>
  <si>
    <t>65FP141</t>
  </si>
  <si>
    <t>000090000331</t>
  </si>
  <si>
    <t>792A070503062107007</t>
  </si>
  <si>
    <t>65FP142</t>
  </si>
  <si>
    <t>000090000332</t>
  </si>
  <si>
    <t>792A070503062107008</t>
  </si>
  <si>
    <t>65FP143</t>
  </si>
  <si>
    <t>000090000333</t>
  </si>
  <si>
    <t>792A070503062107009</t>
  </si>
  <si>
    <t>65FP144</t>
  </si>
  <si>
    <t>000090000334</t>
  </si>
  <si>
    <t>792A070606992109001</t>
  </si>
  <si>
    <t>气密性检测设备</t>
  </si>
  <si>
    <t>63-CL1305</t>
  </si>
  <si>
    <t>I/7927A20014/01-02</t>
  </si>
  <si>
    <t>000090000335</t>
  </si>
  <si>
    <t>792A070408072109001</t>
  </si>
  <si>
    <t>气密性检测机</t>
  </si>
  <si>
    <t>LS-1866(A1VG改造)</t>
  </si>
  <si>
    <t>65-ZK-512</t>
  </si>
  <si>
    <t>000090000336</t>
  </si>
  <si>
    <t>792A070408072109002</t>
  </si>
  <si>
    <t>LS-1866(A1MG)</t>
  </si>
  <si>
    <t>65-ZK-513</t>
  </si>
  <si>
    <t>000090000337</t>
  </si>
  <si>
    <t>792A070102162109001</t>
  </si>
  <si>
    <t>511RBTU</t>
  </si>
  <si>
    <t>65-ZK-514</t>
  </si>
  <si>
    <t>000090000338</t>
  </si>
  <si>
    <t>792A070208002109001</t>
  </si>
  <si>
    <t>多通道采集系统</t>
  </si>
  <si>
    <t>SHK-2020C</t>
  </si>
  <si>
    <t>65-ZK-515</t>
  </si>
  <si>
    <t>I/791AL19002/01</t>
  </si>
  <si>
    <t>武汉山阔机电技术有限责任公司</t>
  </si>
  <si>
    <t>000090000339</t>
  </si>
  <si>
    <t>792A070700002111001</t>
  </si>
  <si>
    <t>底盘控制器、网关控制器ICT设备</t>
  </si>
  <si>
    <t>63-CL1287</t>
  </si>
  <si>
    <t>I/7927A20049/01</t>
  </si>
  <si>
    <t>德律泰电子(深圳)有限公司</t>
  </si>
  <si>
    <t>000090000340</t>
  </si>
  <si>
    <t>792A070606992112001</t>
  </si>
  <si>
    <t>D760功能、总成检测、电老化设备</t>
  </si>
  <si>
    <t>63-CL1296</t>
  </si>
  <si>
    <t>I/7927A20013/01-01</t>
  </si>
  <si>
    <t>000090000341</t>
  </si>
  <si>
    <t>792A070606992112002</t>
  </si>
  <si>
    <t>D320环境温度传感器检验设备</t>
  </si>
  <si>
    <t>63-CL1313</t>
  </si>
  <si>
    <t>I/7927D18012/01</t>
  </si>
  <si>
    <t>襄阳科明机械有限责任公司</t>
  </si>
  <si>
    <t>000090000342</t>
  </si>
  <si>
    <t>792A070606112112001</t>
  </si>
  <si>
    <t>B07组合仪表终检设备</t>
  </si>
  <si>
    <t>63-CL1309</t>
  </si>
  <si>
    <t>I/7927A18003/01</t>
  </si>
  <si>
    <t>上海典涵自动化设备有限公司</t>
  </si>
  <si>
    <t>000090000343</t>
  </si>
  <si>
    <t>792A070606992112003</t>
  </si>
  <si>
    <t>5寸屏仪表写程序设备</t>
  </si>
  <si>
    <t>63-CL1310</t>
  </si>
  <si>
    <t>I/7927A19005/01</t>
  </si>
  <si>
    <t>襄阳金百强机电设备贸易有限公司</t>
  </si>
  <si>
    <t>000090000344</t>
  </si>
  <si>
    <t>792A070700002112001</t>
  </si>
  <si>
    <t>D760BCM模具及设备工装</t>
  </si>
  <si>
    <t>63-CL1295</t>
  </si>
  <si>
    <t>I/7927A20012/01-01</t>
  </si>
  <si>
    <t>000090000345</t>
  </si>
  <si>
    <t>792A070606992112004</t>
  </si>
  <si>
    <t>D760程序写入及总成检测设备</t>
  </si>
  <si>
    <t>63-CL1288</t>
  </si>
  <si>
    <t>I/7927A20014/01-01</t>
  </si>
  <si>
    <t>000090000346</t>
  </si>
  <si>
    <t>792A070606992112005</t>
  </si>
  <si>
    <t>上汽红岩程序写入设备</t>
  </si>
  <si>
    <t>63-CL1289</t>
  </si>
  <si>
    <t>I/7927A20039/01</t>
  </si>
  <si>
    <t>西安诺方信息科技有限公司</t>
  </si>
  <si>
    <t>000090000347</t>
  </si>
  <si>
    <t>792A070606992112006</t>
  </si>
  <si>
    <t>上汽红岩功能检测设备</t>
  </si>
  <si>
    <t>63-CL1290</t>
  </si>
  <si>
    <t>000090000348</t>
  </si>
  <si>
    <t>792A070606992112007</t>
  </si>
  <si>
    <t>上汽红岩总成装配台架</t>
  </si>
  <si>
    <t>63-CL1291</t>
  </si>
  <si>
    <t>000090000349</t>
  </si>
  <si>
    <t>792A070606992112008</t>
  </si>
  <si>
    <t>上汽红岩电老化设备</t>
  </si>
  <si>
    <t>63-CL1292</t>
  </si>
  <si>
    <t>000090000350</t>
  </si>
  <si>
    <t>792A070606992112009</t>
  </si>
  <si>
    <t>上汽红岩应用程序写入设备</t>
  </si>
  <si>
    <t>63-CL1293</t>
  </si>
  <si>
    <t>000090000351</t>
  </si>
  <si>
    <t>792A070606992112010</t>
  </si>
  <si>
    <t>上汽红岩总成检测设备</t>
  </si>
  <si>
    <t>63-CL1294</t>
  </si>
  <si>
    <t>000090000352</t>
  </si>
  <si>
    <t>792A070606992112011</t>
  </si>
  <si>
    <t>D760智能座舱总成校验设备</t>
  </si>
  <si>
    <t>63-CL1311</t>
  </si>
  <si>
    <t>I/7927A20046/01</t>
  </si>
  <si>
    <t>000090000353</t>
  </si>
  <si>
    <t>792A070606992112012</t>
  </si>
  <si>
    <t>曲轴通风箱压力传感器性能检测设备</t>
  </si>
  <si>
    <t>63-CL1304</t>
  </si>
  <si>
    <t>I/7927A20048/01</t>
  </si>
  <si>
    <t>000090000354</t>
  </si>
  <si>
    <t>792A070606992112013</t>
  </si>
  <si>
    <t>红岩2.5M底盘控制模块-气密性检测设备</t>
  </si>
  <si>
    <t>63-CL1302</t>
  </si>
  <si>
    <t>I/7927A20057/01</t>
  </si>
  <si>
    <t>000090000355</t>
  </si>
  <si>
    <t>792A070700002112002</t>
  </si>
  <si>
    <t>红岩2.5M底盘控制模块-ICT检测设备</t>
  </si>
  <si>
    <t>63-CL1298</t>
  </si>
  <si>
    <t>I/7927A21036/01-01</t>
  </si>
  <si>
    <t>000090000356</t>
  </si>
  <si>
    <t>792A070606992112014</t>
  </si>
  <si>
    <t>红岩2.5M底盘控制器程序写入及功能检设备</t>
  </si>
  <si>
    <t>63-CL1299</t>
  </si>
  <si>
    <t>I/7927A21036/01-02</t>
  </si>
  <si>
    <t>安徽瑞佑自动化科技有限公司</t>
  </si>
  <si>
    <t>000090000357</t>
  </si>
  <si>
    <t>792A070606992112015</t>
  </si>
  <si>
    <t>红岩2.5M底盘控制器程序写入及总成检设备</t>
  </si>
  <si>
    <t>63-CL1300</t>
  </si>
  <si>
    <t>000090000358</t>
  </si>
  <si>
    <t>792A070606992112016</t>
  </si>
  <si>
    <t>红岩2.5M底盘控制器高温电老化设备</t>
  </si>
  <si>
    <t>63-CL1301</t>
  </si>
  <si>
    <t>000090000359</t>
  </si>
  <si>
    <t>792A070606992112017</t>
  </si>
  <si>
    <t>红岩卧铺模块程序写入及总成检测设备</t>
  </si>
  <si>
    <t>63-CL1312</t>
  </si>
  <si>
    <t>I/7927A21044/01</t>
  </si>
  <si>
    <t>泉州奇诺电子有限公司</t>
  </si>
  <si>
    <t>000090000360</t>
  </si>
  <si>
    <t>792A070700002112003</t>
  </si>
  <si>
    <t>步进电机自动压指针设备</t>
  </si>
  <si>
    <t>63-QT935</t>
  </si>
  <si>
    <t>I/7927D18008/01</t>
  </si>
  <si>
    <t>000090000361</t>
  </si>
  <si>
    <t>792A070606992112018</t>
  </si>
  <si>
    <t>商用车BCM程序写入设备</t>
  </si>
  <si>
    <t>63-CL1307</t>
  </si>
  <si>
    <t>I/7927E20010/01</t>
  </si>
  <si>
    <t>000090000362</t>
  </si>
  <si>
    <t>792A070606992112019</t>
  </si>
  <si>
    <t>63-CL1308</t>
  </si>
  <si>
    <t>000090000363</t>
  </si>
  <si>
    <t>792A070700002112004</t>
  </si>
  <si>
    <t>柔性化程序写入设备</t>
  </si>
  <si>
    <t>63-CL1306</t>
  </si>
  <si>
    <t>I/7927E20011/01</t>
  </si>
  <si>
    <t>000090000364</t>
  </si>
  <si>
    <t>792A070206992112001</t>
  </si>
  <si>
    <t>表磁检测设备</t>
  </si>
  <si>
    <t>MAS-300300R-MH4-B0</t>
  </si>
  <si>
    <t>65-ZK-503</t>
  </si>
  <si>
    <t>I/791AL19026/01</t>
  </si>
  <si>
    <t>000090000365</t>
  </si>
  <si>
    <t>792A070700002207001</t>
  </si>
  <si>
    <t>T-Box半自动化测试设备</t>
  </si>
  <si>
    <t>63-CL0001</t>
  </si>
  <si>
    <t>125-技术中心武汉分部</t>
  </si>
  <si>
    <t>120-操作者</t>
  </si>
  <si>
    <t>I/7927L20002/02</t>
  </si>
  <si>
    <t>沈阳东信创智科技有限公司</t>
  </si>
  <si>
    <t>1008050000禁用武汉研发分部（研发费）</t>
  </si>
  <si>
    <t>000090000366</t>
  </si>
  <si>
    <t>792A070101162207001</t>
  </si>
  <si>
    <t>热成像仪</t>
  </si>
  <si>
    <t>TI401 PRO</t>
  </si>
  <si>
    <t>63EP-067</t>
  </si>
  <si>
    <t>I/7927L21007/01</t>
  </si>
  <si>
    <t>福禄克测试仪器(上海)有限公司</t>
  </si>
  <si>
    <t>000090000367</t>
  </si>
  <si>
    <t>792A070202112207001</t>
  </si>
  <si>
    <t>大功率直流电源</t>
  </si>
  <si>
    <t>IT6005D-80-150</t>
  </si>
  <si>
    <t>63EP-068-1</t>
  </si>
  <si>
    <t>I/7927L21012/01</t>
  </si>
  <si>
    <t>艾德克斯电子(南京)有限公司</t>
  </si>
  <si>
    <t>000090000368</t>
  </si>
  <si>
    <t>792A070202112207002</t>
  </si>
  <si>
    <t>63EP-068-2</t>
  </si>
  <si>
    <t>000090000369</t>
  </si>
  <si>
    <t>792A070202112207003</t>
  </si>
  <si>
    <t>63EP-068-3</t>
  </si>
  <si>
    <t>000090000370</t>
  </si>
  <si>
    <t>792A070301062207001</t>
  </si>
  <si>
    <t>CANoe</t>
  </si>
  <si>
    <t>63-CL1315</t>
  </si>
  <si>
    <t>218-周斌</t>
  </si>
  <si>
    <t>I/7927L21021/01</t>
  </si>
  <si>
    <t>维克多汽车技术(上海)有限公司</t>
  </si>
  <si>
    <t>000090000371</t>
  </si>
  <si>
    <t>792A070606992207001</t>
  </si>
  <si>
    <t>360环景影像系统总成检验设备</t>
  </si>
  <si>
    <t>63-CL1314</t>
  </si>
  <si>
    <t>I/7927A20047/01</t>
  </si>
  <si>
    <t>000090000372</t>
  </si>
  <si>
    <t>792A070301992209001</t>
  </si>
  <si>
    <t>彩屏数字化仪表开发系统</t>
  </si>
  <si>
    <t>VALUECAN</t>
  </si>
  <si>
    <t>63-CL1317</t>
  </si>
  <si>
    <t>何银山</t>
  </si>
  <si>
    <t>I/7927L21029/01</t>
  </si>
  <si>
    <t>000090000373</t>
  </si>
  <si>
    <t>792A070301992209002</t>
  </si>
  <si>
    <t>ValueCAN 4</t>
  </si>
  <si>
    <t>63-CL1316-1</t>
  </si>
  <si>
    <t>周斌</t>
  </si>
  <si>
    <t>I/7927L22031/01</t>
  </si>
  <si>
    <t>美国英特佩斯控制系统有限公司</t>
  </si>
  <si>
    <t>000090000374</t>
  </si>
  <si>
    <t>792A070301992209003</t>
  </si>
  <si>
    <t>63-CL1316-2</t>
  </si>
  <si>
    <t>000090000375</t>
  </si>
  <si>
    <t>792A070301992209004</t>
  </si>
  <si>
    <t>63-CL1316-3</t>
  </si>
  <si>
    <t>000090000376</t>
  </si>
  <si>
    <t>792A070301992209005</t>
  </si>
  <si>
    <t>63-CL1316-4</t>
  </si>
  <si>
    <t>000090000377</t>
  </si>
  <si>
    <t>792A070301992209006</t>
  </si>
  <si>
    <t>63-CL1316-5</t>
  </si>
  <si>
    <t>000090000378</t>
  </si>
  <si>
    <t>792A070301992209007</t>
  </si>
  <si>
    <t>63-CL1316-6</t>
  </si>
  <si>
    <t>000090000379</t>
  </si>
  <si>
    <t>792A070301992209008</t>
  </si>
  <si>
    <t>63-CL1316-7</t>
  </si>
  <si>
    <t>000090000380</t>
  </si>
  <si>
    <t>792A070301992209009</t>
  </si>
  <si>
    <t>63-CL1316-8</t>
  </si>
  <si>
    <t>000090000381</t>
  </si>
  <si>
    <t>792A070301992209010</t>
  </si>
  <si>
    <t>63-CL1316-9</t>
  </si>
  <si>
    <t>000090000382</t>
  </si>
  <si>
    <t>792A070301992209011</t>
  </si>
  <si>
    <t>63-CL1316-10</t>
  </si>
  <si>
    <t>000090000383</t>
  </si>
  <si>
    <t>792A070301992209012</t>
  </si>
  <si>
    <t>63-CL1316-11</t>
  </si>
  <si>
    <t>000090000384</t>
  </si>
  <si>
    <t>792A070301992209013</t>
  </si>
  <si>
    <t>63-CL1316-12</t>
  </si>
  <si>
    <t>000090000385</t>
  </si>
  <si>
    <t>792A070301992209014</t>
  </si>
  <si>
    <t>63-CL1316-13</t>
  </si>
  <si>
    <t>000090000386</t>
  </si>
  <si>
    <t>792A070301992209015</t>
  </si>
  <si>
    <t>63-CL1316-14</t>
  </si>
  <si>
    <t>000090000387</t>
  </si>
  <si>
    <t>792A070102162210001</t>
  </si>
  <si>
    <t>SYYQ</t>
  </si>
  <si>
    <t>65-ZK-525</t>
  </si>
  <si>
    <t>I/7927D21011/01</t>
  </si>
  <si>
    <t>孝感松林智能计测器有限公司</t>
  </si>
  <si>
    <t>000090000388</t>
  </si>
  <si>
    <t>792A070102162211001</t>
  </si>
  <si>
    <t>振动仪</t>
  </si>
  <si>
    <t>63-CL1320</t>
  </si>
  <si>
    <t>I/7927D21002/01</t>
  </si>
  <si>
    <t>上海慧夏仪器设备有限公司</t>
  </si>
  <si>
    <t>000090000389</t>
  </si>
  <si>
    <t>792A070606992211001</t>
  </si>
  <si>
    <t>东风乘用车D53B网关控制器ICT夹具</t>
  </si>
  <si>
    <t>63-CL1318</t>
  </si>
  <si>
    <t>I/7927A22011/01-02</t>
  </si>
  <si>
    <t>武汉博钜科技有限公司</t>
  </si>
  <si>
    <t>000090000390</t>
  </si>
  <si>
    <t>792A070606992212003</t>
  </si>
  <si>
    <t>B19仪表功能检设备</t>
  </si>
  <si>
    <t>63-CL1323</t>
  </si>
  <si>
    <t>I/7927D20024/01</t>
  </si>
  <si>
    <t>000090000391</t>
  </si>
  <si>
    <t>792A070606992212001</t>
  </si>
  <si>
    <t>7寸组合仪表电老化设备</t>
  </si>
  <si>
    <t>63-CL1321</t>
  </si>
  <si>
    <t>I/7927A21027/01</t>
  </si>
  <si>
    <t>000090000392</t>
  </si>
  <si>
    <t>792A070606992212002</t>
  </si>
  <si>
    <t>63-CL1322</t>
  </si>
  <si>
    <t>000090000393</t>
  </si>
  <si>
    <t>792A070202012212001</t>
  </si>
  <si>
    <t>电流钳</t>
  </si>
  <si>
    <t>FLUKE 325</t>
  </si>
  <si>
    <t>63EP-69-1</t>
  </si>
  <si>
    <t>张成威</t>
  </si>
  <si>
    <t>I/7927L22046/01</t>
  </si>
  <si>
    <t>福禄克</t>
  </si>
  <si>
    <t>000090000394</t>
  </si>
  <si>
    <t>792A070204002212001</t>
  </si>
  <si>
    <t>毫欧表</t>
  </si>
  <si>
    <t>MO-100</t>
  </si>
  <si>
    <t>63EP-69-2</t>
  </si>
  <si>
    <t>安博</t>
  </si>
  <si>
    <t>000090000395</t>
  </si>
  <si>
    <t>792A070102112212001</t>
  </si>
  <si>
    <t>油压表</t>
  </si>
  <si>
    <t>CPG1500</t>
  </si>
  <si>
    <t>63EP-69-4</t>
  </si>
  <si>
    <t>威卡</t>
  </si>
  <si>
    <t>000090000396</t>
  </si>
  <si>
    <t>792A070301992212001</t>
  </si>
  <si>
    <t>CAN FD 转USB 接口</t>
  </si>
  <si>
    <t>PCAN-USB PRO FD</t>
  </si>
  <si>
    <t>63-CL1325-1</t>
  </si>
  <si>
    <t>I/7927L21035/01</t>
  </si>
  <si>
    <t>PEAK</t>
  </si>
  <si>
    <t>000090000397</t>
  </si>
  <si>
    <t>792A070301992212002</t>
  </si>
  <si>
    <t>63-CL1325-2</t>
  </si>
  <si>
    <t>000090000398</t>
  </si>
  <si>
    <t>792A070301992212003</t>
  </si>
  <si>
    <t>63-CL1325-3</t>
  </si>
  <si>
    <t>000090000399</t>
  </si>
  <si>
    <t>792A070301992212004</t>
  </si>
  <si>
    <t>PCAN-USB X6</t>
  </si>
  <si>
    <t>63-CL1325-4</t>
  </si>
  <si>
    <t>000090000400</t>
  </si>
  <si>
    <t>792A070301992212005</t>
  </si>
  <si>
    <t>63-CL1325-5</t>
  </si>
  <si>
    <t>000090000401</t>
  </si>
  <si>
    <t>792A070301992212006</t>
  </si>
  <si>
    <t>63-CL1325-6</t>
  </si>
  <si>
    <t>000090000402</t>
  </si>
  <si>
    <t>792A070301992212007</t>
  </si>
  <si>
    <t>63-CL1325-7</t>
  </si>
  <si>
    <t>000090000403</t>
  </si>
  <si>
    <t>792A070301992212008</t>
  </si>
  <si>
    <t>63-CL1325-8</t>
  </si>
  <si>
    <t>000090000404</t>
  </si>
  <si>
    <t>792A070301992212009</t>
  </si>
  <si>
    <t>63-CL1325-9</t>
  </si>
  <si>
    <t>000090000405</t>
  </si>
  <si>
    <t>792A070301992212010</t>
  </si>
  <si>
    <t>63-CL1325-10</t>
  </si>
  <si>
    <t>000090000406</t>
  </si>
  <si>
    <t>792A070403012212001</t>
  </si>
  <si>
    <t>邵氏硬度计</t>
  </si>
  <si>
    <t>SHYC80A</t>
  </si>
  <si>
    <t>65-ZK-529</t>
  </si>
  <si>
    <t>质管部理化室</t>
  </si>
  <si>
    <t>I/7927F21010/01</t>
  </si>
  <si>
    <t>莱州华银试验仪器有限公司</t>
  </si>
  <si>
    <t>000090000407</t>
  </si>
  <si>
    <t>792A070206992212001</t>
  </si>
  <si>
    <t>通用电机短路测试仪</t>
  </si>
  <si>
    <t>DDT-2</t>
  </si>
  <si>
    <t>65-ZK-528</t>
  </si>
  <si>
    <t>I/7927D20022/01</t>
  </si>
  <si>
    <t>西安镭泽电子科技有限公司</t>
  </si>
  <si>
    <t>000090000408</t>
  </si>
  <si>
    <t>792A070206992212002</t>
  </si>
  <si>
    <t>65-ZK-527</t>
  </si>
  <si>
    <t>000090000409</t>
  </si>
  <si>
    <t>792A070606992303001</t>
  </si>
  <si>
    <t>温度传感器恒温检测台</t>
  </si>
  <si>
    <t>63-CL1333</t>
  </si>
  <si>
    <t>I/7927A20055/02</t>
  </si>
  <si>
    <t>000090000410</t>
  </si>
  <si>
    <t>792A070606112305001</t>
  </si>
  <si>
    <t>福田2.0组合仪表程序参数自动烧写设备</t>
  </si>
  <si>
    <t>63-CL1334</t>
  </si>
  <si>
    <t>I/7927A21048/01</t>
  </si>
  <si>
    <t>000090000411</t>
  </si>
  <si>
    <t>792A070700002305001</t>
  </si>
  <si>
    <t>东风越野车M20振动试验台</t>
  </si>
  <si>
    <t>YSCD-CYTF6</t>
  </si>
  <si>
    <t>63-QT938</t>
  </si>
  <si>
    <t>I/7927A22026/01-04</t>
  </si>
  <si>
    <t>上海毅硕实验仪器厂</t>
  </si>
  <si>
    <t>000090000412</t>
  </si>
  <si>
    <t>792A070606992305001</t>
  </si>
  <si>
    <t>吉利车身控制器BCM-应用程序柔性华写入设备</t>
  </si>
  <si>
    <t>63-CL1319</t>
  </si>
  <si>
    <t>I/7927A21052/01-02</t>
  </si>
  <si>
    <t>000090000413</t>
  </si>
  <si>
    <t>792A070700002306001</t>
  </si>
  <si>
    <t>热铆机</t>
  </si>
  <si>
    <t>BYX-RA1600</t>
  </si>
  <si>
    <t>63-YJ226</t>
  </si>
  <si>
    <t>I/7927A22019/01</t>
  </si>
  <si>
    <t>深圳市百易兴科技有限公司</t>
  </si>
  <si>
    <t>000090000414</t>
  </si>
  <si>
    <t>792A070606992306001</t>
  </si>
  <si>
    <t>陕汽X6000环境监控系统FCT检测设备</t>
  </si>
  <si>
    <t>63-CL1330</t>
  </si>
  <si>
    <t>I/7927A22021/01</t>
  </si>
  <si>
    <t>湖北襄上智能装备有限公司</t>
  </si>
  <si>
    <t>000090000415</t>
  </si>
  <si>
    <t>792A070606992306002</t>
  </si>
  <si>
    <t>陕汽X6000环境监控系统总成检测设备</t>
  </si>
  <si>
    <t>63-CL1331</t>
  </si>
  <si>
    <t>000090000416</t>
  </si>
  <si>
    <t>792A070606992306003</t>
  </si>
  <si>
    <t>M20中控总成标定及检测设备</t>
  </si>
  <si>
    <t>63-CL1335</t>
  </si>
  <si>
    <t>I/7927A22027/01</t>
  </si>
  <si>
    <t>000090000417</t>
  </si>
  <si>
    <t>792A070606992307001</t>
  </si>
  <si>
    <t>7寸彩屏组合仪表写程序设备</t>
  </si>
  <si>
    <t>63-CL1345</t>
  </si>
  <si>
    <t>I/7927A20015/01</t>
  </si>
  <si>
    <t>000090000418</t>
  </si>
  <si>
    <t>792A070606992307002</t>
  </si>
  <si>
    <t>7寸彩屏组合仪表功能检设备</t>
  </si>
  <si>
    <t>63-CL1346</t>
  </si>
  <si>
    <t>000090000419</t>
  </si>
  <si>
    <t>792A070606992307003</t>
  </si>
  <si>
    <t>7寸彩屏组合仪表总成检设备</t>
  </si>
  <si>
    <t>63-CL1347</t>
  </si>
  <si>
    <t>000090000420</t>
  </si>
  <si>
    <t>792A070606992307004</t>
  </si>
  <si>
    <t>7寸彩屏组合仪表图像成型检测设备</t>
  </si>
  <si>
    <t>63-CL1348</t>
  </si>
  <si>
    <t>I/7927A21026/01</t>
  </si>
  <si>
    <t>000090000421</t>
  </si>
  <si>
    <t>792A070503062307001</t>
  </si>
  <si>
    <t>（2-10）N.M</t>
  </si>
  <si>
    <t>65FP156</t>
  </si>
  <si>
    <t>I/7927F21012/01</t>
  </si>
  <si>
    <t>上海泓贝</t>
  </si>
  <si>
    <t>000090000422</t>
  </si>
  <si>
    <t>792A070503062307002</t>
  </si>
  <si>
    <t>65FP157</t>
  </si>
  <si>
    <t>000090000423</t>
  </si>
  <si>
    <t>792A070403072307001</t>
  </si>
  <si>
    <t>数字显微硬度计</t>
  </si>
  <si>
    <t>HXD-1000TMC/LCD</t>
  </si>
  <si>
    <t>65-ZK-533</t>
  </si>
  <si>
    <t>黄婵军</t>
  </si>
  <si>
    <t>I/7927D22017/01</t>
  </si>
  <si>
    <t>上海泰明光学仪器有限公司</t>
  </si>
  <si>
    <t>000090000424</t>
  </si>
  <si>
    <t>792A070401012307001</t>
  </si>
  <si>
    <t>三座标测量机</t>
  </si>
  <si>
    <t>EXPLORER CLASS 10.</t>
  </si>
  <si>
    <t>65-ZK-532</t>
  </si>
  <si>
    <t>I/7927D22014/01-01</t>
  </si>
  <si>
    <t>青岛海克斯康制造智能有限公司</t>
  </si>
  <si>
    <t>000090000425</t>
  </si>
  <si>
    <t>792A070102162307001</t>
  </si>
  <si>
    <t>自动动平衡机</t>
  </si>
  <si>
    <t>A1WZ1-50</t>
  </si>
  <si>
    <t>65-ZK-531</t>
  </si>
  <si>
    <t>I/7927E21010/01</t>
  </si>
  <si>
    <t>上海剑平动平衡机制造有限公司</t>
  </si>
  <si>
    <t>000090000426</t>
  </si>
  <si>
    <t>792A070606992310001</t>
  </si>
  <si>
    <t>CMS控制器总成检测设备</t>
  </si>
  <si>
    <t>63-CL1353</t>
  </si>
  <si>
    <t>I/7927A23037/03</t>
  </si>
  <si>
    <t>000090000427</t>
  </si>
  <si>
    <t>792A070606992310002</t>
  </si>
  <si>
    <t>CMS显示屏总成检测设备</t>
  </si>
  <si>
    <t>63-CL1354</t>
  </si>
  <si>
    <t>000090000428</t>
  </si>
  <si>
    <t>792A070606992310003</t>
  </si>
  <si>
    <t>CMS系统检测终端设备</t>
  </si>
  <si>
    <t>63-CL1355</t>
  </si>
  <si>
    <t>000090000429</t>
  </si>
  <si>
    <t>792A070606992310004</t>
  </si>
  <si>
    <t>CMS电路板测试仪器设备</t>
  </si>
  <si>
    <t>63-CL1356</t>
  </si>
  <si>
    <t>I/7927A23037/01</t>
  </si>
  <si>
    <t>000090000430</t>
  </si>
  <si>
    <t>792A070202992311001</t>
  </si>
  <si>
    <t>工频耐压测试仪</t>
  </si>
  <si>
    <t>PVT-3智能型</t>
  </si>
  <si>
    <t>65-ZK-540</t>
  </si>
  <si>
    <t>I/7927E22022/01</t>
  </si>
  <si>
    <t>000090000431</t>
  </si>
  <si>
    <t>792A070202992311002</t>
  </si>
  <si>
    <t>65-ZK-541</t>
  </si>
  <si>
    <t>000090000432</t>
  </si>
  <si>
    <t>792A070202992311003</t>
  </si>
  <si>
    <t>65-ZK-542</t>
  </si>
  <si>
    <t>000090000433</t>
  </si>
  <si>
    <t>792A070204002311001</t>
  </si>
  <si>
    <t>微电阻测量仪</t>
  </si>
  <si>
    <t>65-ZK-543</t>
  </si>
  <si>
    <t>000090000434</t>
  </si>
  <si>
    <t>792A070204002311002</t>
  </si>
  <si>
    <t>65-ZK-544</t>
  </si>
  <si>
    <t>000090000435</t>
  </si>
  <si>
    <t>792A070204002311003</t>
  </si>
  <si>
    <t>65-ZK-545</t>
  </si>
  <si>
    <t>000090000436</t>
  </si>
  <si>
    <t>792A070102162312002</t>
  </si>
  <si>
    <t>全自动平衡机</t>
  </si>
  <si>
    <t>63-QT963</t>
  </si>
  <si>
    <t>000090000437</t>
  </si>
  <si>
    <t>792A070206992312001</t>
  </si>
  <si>
    <t>表磁检测台</t>
  </si>
  <si>
    <t>H4-B088</t>
  </si>
  <si>
    <t>63-QT966</t>
  </si>
  <si>
    <t>000090000438</t>
  </si>
  <si>
    <t>792A070102162312003</t>
  </si>
  <si>
    <t>63-QT957</t>
  </si>
  <si>
    <t>000090000439</t>
  </si>
  <si>
    <t>792A070206992312002</t>
  </si>
  <si>
    <t>H4-B089</t>
  </si>
  <si>
    <t>63-QT958</t>
  </si>
  <si>
    <t>000090000440</t>
  </si>
  <si>
    <t>792A070102162312001</t>
  </si>
  <si>
    <t>65-ZK-546</t>
  </si>
  <si>
    <t>I/7927D22016/01</t>
  </si>
  <si>
    <t>000090000441</t>
  </si>
  <si>
    <t>792A070606112403001</t>
  </si>
  <si>
    <t>PDIV测试仪（脉冲线圈测试仪）</t>
  </si>
  <si>
    <t>DWX-05PD(C2)</t>
  </si>
  <si>
    <t>65-ZK-547</t>
  </si>
  <si>
    <t>I/7927D23019/01</t>
  </si>
  <si>
    <t>ECG-KOKUSAI株式会社</t>
  </si>
  <si>
    <t>000090000442</t>
  </si>
  <si>
    <t>792A070606992404001</t>
  </si>
  <si>
    <t>控制器性能检测台</t>
  </si>
  <si>
    <t>RK040JX001</t>
  </si>
  <si>
    <t>63-CL1364</t>
  </si>
  <si>
    <t>I/7927L21015/01</t>
  </si>
  <si>
    <t>安徽瑞控智能科技有限公司</t>
  </si>
  <si>
    <t>000090000443</t>
  </si>
  <si>
    <t>792A070301992404001</t>
  </si>
  <si>
    <t>Vector开发测试工具</t>
  </si>
  <si>
    <t>63-CL1365</t>
  </si>
  <si>
    <t>王良川</t>
  </si>
  <si>
    <t>I/7927L23023/01</t>
  </si>
  <si>
    <t>000090000444</t>
  </si>
  <si>
    <t>792A070204002408001</t>
  </si>
  <si>
    <t>直流低电阻测试仪</t>
  </si>
  <si>
    <t>TH2515</t>
  </si>
  <si>
    <t>63-CL1366</t>
  </si>
  <si>
    <t>I/7927L24021/01</t>
  </si>
  <si>
    <t>曲尺技术（武汉）有限公司</t>
  </si>
  <si>
    <t>000090000445</t>
  </si>
  <si>
    <t>792A070101162408001</t>
  </si>
  <si>
    <t>测温采集系统</t>
  </si>
  <si>
    <t>PLUKE 2638A</t>
  </si>
  <si>
    <t>63-CL1367</t>
  </si>
  <si>
    <t>I/7927L22041/01</t>
  </si>
  <si>
    <t>北京星光明汽车电器测控技术有限公司</t>
  </si>
  <si>
    <t>000090000446</t>
  </si>
  <si>
    <t>792A070606112409001</t>
  </si>
  <si>
    <t>多工位起动机气密性测试设备</t>
  </si>
  <si>
    <t>RHX-A901</t>
  </si>
  <si>
    <t>65-ZK-549</t>
  </si>
  <si>
    <t>柴俊</t>
  </si>
  <si>
    <t>I/7927D23017/01</t>
  </si>
  <si>
    <t>000090000447</t>
  </si>
  <si>
    <t>792A070606992411001</t>
  </si>
  <si>
    <t>程序写入设备</t>
  </si>
  <si>
    <t>63-CL1368</t>
  </si>
  <si>
    <t>000090000448</t>
  </si>
  <si>
    <t>792A070606992411002</t>
  </si>
  <si>
    <t>线路板功能检测设备1</t>
  </si>
  <si>
    <t>63-CL1369</t>
  </si>
  <si>
    <t>000090000449</t>
  </si>
  <si>
    <t>792A070606992411003</t>
  </si>
  <si>
    <t>线路板功能检测设备2</t>
  </si>
  <si>
    <t>63-CL1370</t>
  </si>
  <si>
    <t>000090000450</t>
  </si>
  <si>
    <t>792A070700002411001</t>
  </si>
  <si>
    <t>主从自动装配设备</t>
  </si>
  <si>
    <t>63-QT954-2</t>
  </si>
  <si>
    <t>000090000451</t>
  </si>
  <si>
    <t>792A070606992411004</t>
  </si>
  <si>
    <t>老化测试箱-主板1</t>
  </si>
  <si>
    <t>63-RH167</t>
  </si>
  <si>
    <t>000090000452</t>
  </si>
  <si>
    <t>792A070606992411005</t>
  </si>
  <si>
    <t>老化测试箱-主板2</t>
  </si>
  <si>
    <t>63-RH168</t>
  </si>
  <si>
    <t>000090000453</t>
  </si>
  <si>
    <t>792A070606992411006</t>
  </si>
  <si>
    <t>老化测试箱-主板3</t>
  </si>
  <si>
    <t>63-RH169</t>
  </si>
  <si>
    <t>000090000454</t>
  </si>
  <si>
    <t>792A070606992411007</t>
  </si>
  <si>
    <t>老化测试箱-主板4</t>
  </si>
  <si>
    <t>63-RH170</t>
  </si>
  <si>
    <t>000090000455</t>
  </si>
  <si>
    <t>792A070606992411008</t>
  </si>
  <si>
    <t>老化测试箱-主板5</t>
  </si>
  <si>
    <t>63-RH171</t>
  </si>
  <si>
    <t>000090000456</t>
  </si>
  <si>
    <t>792A070606992411009</t>
  </si>
  <si>
    <t>老化测试箱-从板1</t>
  </si>
  <si>
    <t>63-RH172</t>
  </si>
  <si>
    <t>000090000457</t>
  </si>
  <si>
    <t>792A070606992411010</t>
  </si>
  <si>
    <t>老化测试箱-从板2</t>
  </si>
  <si>
    <t>63-RH173</t>
  </si>
  <si>
    <t>000090000458</t>
  </si>
  <si>
    <t>792A070606992411011</t>
  </si>
  <si>
    <t>老化测试箱-从板3</t>
  </si>
  <si>
    <t>63-RH174</t>
  </si>
  <si>
    <t>000090000459</t>
  </si>
  <si>
    <t>792A070606992411012</t>
  </si>
  <si>
    <t>老化测试箱-从板4</t>
  </si>
  <si>
    <t>63-RH175</t>
  </si>
  <si>
    <t>000090000460</t>
  </si>
  <si>
    <t>792A070606992411013</t>
  </si>
  <si>
    <t>老化测试箱-从板5</t>
  </si>
  <si>
    <t>63-RH176</t>
  </si>
  <si>
    <t>000090000461</t>
  </si>
  <si>
    <t>792A070606992411014</t>
  </si>
  <si>
    <t>主板安规测试设备</t>
  </si>
  <si>
    <t>63-CL1371</t>
  </si>
  <si>
    <t>000090000462</t>
  </si>
  <si>
    <t>792A070606992411015</t>
  </si>
  <si>
    <t>从板安规测试设备</t>
  </si>
  <si>
    <t>63-CL1372</t>
  </si>
  <si>
    <t>000090000463</t>
  </si>
  <si>
    <t>792A070606992411016</t>
  </si>
  <si>
    <t>总成检测设备1</t>
  </si>
  <si>
    <t>63-CL1373</t>
  </si>
  <si>
    <t>000090000464</t>
  </si>
  <si>
    <t>792A070606992411017</t>
  </si>
  <si>
    <t>总成检测设备2</t>
  </si>
  <si>
    <t>63-CL1374</t>
  </si>
  <si>
    <t>000090000465</t>
  </si>
  <si>
    <t>792A070606992411018</t>
  </si>
  <si>
    <t>APP烧录设备1</t>
  </si>
  <si>
    <t>63-CL1375</t>
  </si>
  <si>
    <t>000090000466</t>
  </si>
  <si>
    <t>792A070606992411019</t>
  </si>
  <si>
    <t>APP烧录设备2</t>
  </si>
  <si>
    <t>63-CL1376</t>
  </si>
  <si>
    <t>000090000467</t>
  </si>
  <si>
    <t>792A070606992411020</t>
  </si>
  <si>
    <t>APP烧录设备3</t>
  </si>
  <si>
    <t>63-CL1377</t>
  </si>
  <si>
    <t>000090000468</t>
  </si>
  <si>
    <t>792A070606992411021</t>
  </si>
  <si>
    <t>APP烧录设备4</t>
  </si>
  <si>
    <t>63-CL1378</t>
  </si>
  <si>
    <t>000090000469</t>
  </si>
  <si>
    <t>792A070700002411002</t>
  </si>
  <si>
    <t>冷却台</t>
  </si>
  <si>
    <t>63-QT957-2</t>
  </si>
  <si>
    <t>000090000470</t>
  </si>
  <si>
    <t>792A070700002411003</t>
  </si>
  <si>
    <t>返工台</t>
  </si>
  <si>
    <t>63-QT958-2</t>
  </si>
  <si>
    <t>000090000471</t>
  </si>
  <si>
    <t>792A070606992411022</t>
  </si>
  <si>
    <t>S31门把手程序写入设备</t>
  </si>
  <si>
    <t>63-CL1358</t>
  </si>
  <si>
    <t>I/7927A23017/01</t>
  </si>
  <si>
    <t>000090000472</t>
  </si>
  <si>
    <t>792A070199002411001</t>
  </si>
  <si>
    <t>S31门把手功能检测设备</t>
  </si>
  <si>
    <t>63-CL1359</t>
  </si>
  <si>
    <t>000090000473</t>
  </si>
  <si>
    <t>792A070606992411023</t>
  </si>
  <si>
    <t>S31门把手应用程序设备</t>
  </si>
  <si>
    <t>63-CL1362</t>
  </si>
  <si>
    <t>000090000474</t>
  </si>
  <si>
    <t>792A070199002411002</t>
  </si>
  <si>
    <t>S31门把手总成检测设备</t>
  </si>
  <si>
    <t>63-CL1363</t>
  </si>
  <si>
    <t>000090000475</t>
  </si>
  <si>
    <t>792A070406062411001</t>
  </si>
  <si>
    <t>SYYQ-16</t>
  </si>
  <si>
    <t>65-ZK-548</t>
  </si>
  <si>
    <t>I/7927F23005/01</t>
  </si>
  <si>
    <t>000090000476</t>
  </si>
  <si>
    <t>792A070606992505001</t>
  </si>
  <si>
    <t>压力传感器校验设备</t>
  </si>
  <si>
    <t>63-CL1406</t>
  </si>
  <si>
    <t>I/7927A24017/01</t>
  </si>
  <si>
    <t>东风电驱动系统有限公司技术质量科装备技术室</t>
  </si>
  <si>
    <t>000090000477</t>
  </si>
  <si>
    <t>792A070606992505002</t>
  </si>
  <si>
    <t>压力传感器检测设备</t>
  </si>
  <si>
    <t>63-CL1407</t>
  </si>
  <si>
    <t>000090000478</t>
  </si>
  <si>
    <t>792A070700002506001</t>
  </si>
  <si>
    <t>起动机齿轮照相防错设备</t>
  </si>
  <si>
    <t>CLFC-A</t>
  </si>
  <si>
    <t>65-ZK-551</t>
  </si>
  <si>
    <t>I/7927D24001/01</t>
  </si>
  <si>
    <t>000090000479</t>
  </si>
  <si>
    <t>792A070401042508003</t>
  </si>
  <si>
    <t>电子显微镜/工业锡锅</t>
  </si>
  <si>
    <t>AO-HK830-0318</t>
  </si>
  <si>
    <t>63EP-070</t>
  </si>
  <si>
    <t>奥斯微（AOSVI）</t>
  </si>
  <si>
    <t>000090000480</t>
  </si>
  <si>
    <t>792A070606992509004</t>
  </si>
  <si>
    <t>烧录/功能检测测试台</t>
  </si>
  <si>
    <t>63-ZX040-2</t>
  </si>
  <si>
    <t>000090000481</t>
  </si>
  <si>
    <t>792A070606992509005</t>
  </si>
  <si>
    <t>总成视觉检测设备</t>
  </si>
  <si>
    <t>63-ZX040-16</t>
  </si>
  <si>
    <t>000090000482</t>
  </si>
  <si>
    <t>792A070606992509006</t>
  </si>
  <si>
    <t>63-ZX040-17</t>
  </si>
  <si>
    <t>000090000483</t>
  </si>
  <si>
    <t>792A070606992509001</t>
  </si>
  <si>
    <t>组合仪表程序烧录/功能检测测试台</t>
  </si>
  <si>
    <t>63-ZX041-2</t>
  </si>
  <si>
    <t>000090000484</t>
  </si>
  <si>
    <t>792A070606992509002</t>
  </si>
  <si>
    <t>组合仪表检测设备1</t>
  </si>
  <si>
    <t>63-ZX041-21</t>
  </si>
  <si>
    <t>000090000485</t>
  </si>
  <si>
    <t>792A070606992509003</t>
  </si>
  <si>
    <t>组合仪表检测设备2</t>
  </si>
  <si>
    <t>63-ZX041-22</t>
  </si>
  <si>
    <t>000090000486</t>
  </si>
  <si>
    <t>792A070301992510001</t>
  </si>
  <si>
    <t>同星12路CAN工具</t>
  </si>
  <si>
    <t>2EA75414A71F3374</t>
  </si>
  <si>
    <t>63-CL1417-1</t>
  </si>
  <si>
    <t>办公楼407饶旭</t>
  </si>
  <si>
    <t>I/7927L25014/01</t>
  </si>
  <si>
    <t>上海同星智能科技有限公司</t>
  </si>
  <si>
    <t>000090000487</t>
  </si>
  <si>
    <t>792A070301992510002</t>
  </si>
  <si>
    <t>A0100</t>
  </si>
  <si>
    <t>固定资产-试验设备</t>
  </si>
  <si>
    <t>000100000000</t>
  </si>
  <si>
    <t>792A080101011911001</t>
  </si>
  <si>
    <t>微机控制电子式万能试验机</t>
  </si>
  <si>
    <t>WDW-5E</t>
  </si>
  <si>
    <t>65-ZK-417</t>
  </si>
  <si>
    <t>J11-791A-300</t>
  </si>
  <si>
    <t>济南试金集团有限公司</t>
  </si>
  <si>
    <t>3003010000电气制造支持组(制造一般费用)</t>
  </si>
  <si>
    <t>000100000001</t>
  </si>
  <si>
    <t>792A080102011911001</t>
  </si>
  <si>
    <t>TLS100I</t>
  </si>
  <si>
    <t>65-ZK-403</t>
  </si>
  <si>
    <t>J10-791A-116</t>
  </si>
  <si>
    <t>济南时光试验仪器有限公司</t>
  </si>
  <si>
    <t>000100000003</t>
  </si>
  <si>
    <t>792A080102011911004</t>
  </si>
  <si>
    <t>数字拉力试验机</t>
  </si>
  <si>
    <t>HBQ-061A</t>
  </si>
  <si>
    <t>65-ZK-338</t>
  </si>
  <si>
    <t>鹤壁海专用设备厂</t>
  </si>
  <si>
    <t>000100000004</t>
  </si>
  <si>
    <t>792A080102011911005</t>
  </si>
  <si>
    <t>电子式拉力试验机</t>
  </si>
  <si>
    <t>DNS300</t>
  </si>
  <si>
    <t>65-ZK-473</t>
  </si>
  <si>
    <t>J16-791A-117</t>
  </si>
  <si>
    <t>长春机械科学研究院有限公司</t>
  </si>
  <si>
    <t>000100000006</t>
  </si>
  <si>
    <t>792A080102171911001</t>
  </si>
  <si>
    <t>手动式弯折试验机</t>
  </si>
  <si>
    <t>WJS-6</t>
  </si>
  <si>
    <t>65FP16</t>
  </si>
  <si>
    <t>J04791AA04034S</t>
  </si>
  <si>
    <t>宁夏青山试验机厂</t>
  </si>
  <si>
    <t>000100000007</t>
  </si>
  <si>
    <t>792A080102991911001</t>
  </si>
  <si>
    <t>金相试样镶嵌机</t>
  </si>
  <si>
    <t>DX-III</t>
  </si>
  <si>
    <t>65FD02</t>
  </si>
  <si>
    <t>000100000008</t>
  </si>
  <si>
    <t>792A080102991911002</t>
  </si>
  <si>
    <t>金相试验切割机</t>
  </si>
  <si>
    <t>SJ50-A</t>
  </si>
  <si>
    <t>651908013</t>
  </si>
  <si>
    <t>000100000011</t>
  </si>
  <si>
    <t>792A080103111403003</t>
  </si>
  <si>
    <t>自动灌胶机</t>
  </si>
  <si>
    <t>SEC-3030</t>
  </si>
  <si>
    <t>63-QT807</t>
  </si>
  <si>
    <t>J12-7920-211</t>
  </si>
  <si>
    <t>000100000016</t>
  </si>
  <si>
    <t>792A080103141012003</t>
  </si>
  <si>
    <t>塑料注塑机SZ-500C3</t>
  </si>
  <si>
    <t>SA-3800</t>
  </si>
  <si>
    <t>63-QT742</t>
  </si>
  <si>
    <t>J09-7920-201</t>
  </si>
  <si>
    <t>海天塑机集团有限公司</t>
  </si>
  <si>
    <t>000100000017</t>
  </si>
  <si>
    <t>792A080103141012004</t>
  </si>
  <si>
    <t>塑料注塑机LPMK-175T更新</t>
  </si>
  <si>
    <t>SA2000</t>
  </si>
  <si>
    <t>63-QT743</t>
  </si>
  <si>
    <t>J09-7920-202</t>
  </si>
  <si>
    <t>000100000019</t>
  </si>
  <si>
    <t>792A080103141109002</t>
  </si>
  <si>
    <t>精密立式注塑机</t>
  </si>
  <si>
    <t>FT-600K</t>
  </si>
  <si>
    <t>63-QT750</t>
  </si>
  <si>
    <t>J09-7920-178</t>
  </si>
  <si>
    <t>丰铁机械有限公司杭州分公司</t>
  </si>
  <si>
    <t>000100000020</t>
  </si>
  <si>
    <t>792A080103141109003</t>
  </si>
  <si>
    <t>63-QT751</t>
  </si>
  <si>
    <t>000100000021</t>
  </si>
  <si>
    <t>792A080103141109004</t>
  </si>
  <si>
    <t>63-QT752</t>
  </si>
  <si>
    <t>000100000022</t>
  </si>
  <si>
    <t>792A080103141109005</t>
  </si>
  <si>
    <t>63-QT747</t>
  </si>
  <si>
    <t>000100000024</t>
  </si>
  <si>
    <t>792A080103141210001</t>
  </si>
  <si>
    <t>1000g注塑机</t>
  </si>
  <si>
    <t>MA3800</t>
  </si>
  <si>
    <t>63-QT763</t>
  </si>
  <si>
    <t>J11-7920-205</t>
  </si>
  <si>
    <t>000100000025</t>
  </si>
  <si>
    <t>792A080103141210002</t>
  </si>
  <si>
    <t>SA-1600</t>
  </si>
  <si>
    <t>63-QT764</t>
  </si>
  <si>
    <t>J12-7920-132</t>
  </si>
  <si>
    <t>000100000026</t>
  </si>
  <si>
    <t>792A080103141210003</t>
  </si>
  <si>
    <t>FT-400</t>
  </si>
  <si>
    <t>63-QT765</t>
  </si>
  <si>
    <t>J12-7920-131</t>
  </si>
  <si>
    <t>丰铁</t>
  </si>
  <si>
    <t>000100000027</t>
  </si>
  <si>
    <t>792A080103141212001</t>
  </si>
  <si>
    <t>仪表塑料件卧式设备</t>
  </si>
  <si>
    <t>SA3800</t>
  </si>
  <si>
    <t>63-QT780</t>
  </si>
  <si>
    <t>J11-7920-193</t>
  </si>
  <si>
    <t>宁波海天塑机公司</t>
  </si>
  <si>
    <t>000100000028</t>
  </si>
  <si>
    <t>792A080103141212002</t>
  </si>
  <si>
    <t>SA600</t>
  </si>
  <si>
    <t>63-QT781</t>
  </si>
  <si>
    <t>宁波海天塑机集团</t>
  </si>
  <si>
    <t>000100000030</t>
  </si>
  <si>
    <t>792A080103141410001</t>
  </si>
  <si>
    <t>卧式注塑机</t>
  </si>
  <si>
    <t>MA1200</t>
  </si>
  <si>
    <t>63-QT823</t>
  </si>
  <si>
    <t>J14-7920-152</t>
  </si>
  <si>
    <t>宁波海天集团</t>
  </si>
  <si>
    <t>000100000031</t>
  </si>
  <si>
    <t>792A080103141410002</t>
  </si>
  <si>
    <t>MA860</t>
  </si>
  <si>
    <t>63-QT824</t>
  </si>
  <si>
    <t>000100000032</t>
  </si>
  <si>
    <t>792A080103141410003</t>
  </si>
  <si>
    <t>立式注塑机</t>
  </si>
  <si>
    <t>63-QT825</t>
  </si>
  <si>
    <t>000100000033</t>
  </si>
  <si>
    <t>792A080103141806001</t>
  </si>
  <si>
    <t>UN400SM</t>
  </si>
  <si>
    <t>63-QT905</t>
  </si>
  <si>
    <t>I/7927F18004/01</t>
  </si>
  <si>
    <t>广东伊之密精密注压科技有限公司</t>
  </si>
  <si>
    <t>000100000034</t>
  </si>
  <si>
    <t>792A080103141910001</t>
  </si>
  <si>
    <t>JM408-SVP/3+</t>
  </si>
  <si>
    <t>63-QT926</t>
  </si>
  <si>
    <t>182-柯俊</t>
  </si>
  <si>
    <t>I/7927F18005/01</t>
  </si>
  <si>
    <t>震雄营销有限公司</t>
  </si>
  <si>
    <t>000100000035</t>
  </si>
  <si>
    <t>792A080103149910002</t>
  </si>
  <si>
    <t>JM55MK3-C</t>
  </si>
  <si>
    <t>63-QT455</t>
  </si>
  <si>
    <t>震雄</t>
  </si>
  <si>
    <t>000100000038</t>
  </si>
  <si>
    <t>792A080104051911001</t>
  </si>
  <si>
    <t>红外碳硫分析仪</t>
  </si>
  <si>
    <t>CS-901B</t>
  </si>
  <si>
    <t>65CA03</t>
  </si>
  <si>
    <t>J05791A-119</t>
  </si>
  <si>
    <t>北京万联达仪器有限公司</t>
  </si>
  <si>
    <t>000100000039</t>
  </si>
  <si>
    <t>792A080104991911001</t>
  </si>
  <si>
    <t>双路CNA分析仪</t>
  </si>
  <si>
    <t>CNAIYST-11</t>
  </si>
  <si>
    <t>65-ZK-408</t>
  </si>
  <si>
    <t>372-孙伟</t>
  </si>
  <si>
    <t>J12-791A-302</t>
  </si>
  <si>
    <t>广州致远电子有限公司</t>
  </si>
  <si>
    <t>000100000040</t>
  </si>
  <si>
    <t>792A080301011911001</t>
  </si>
  <si>
    <t>汽车发电机性能试验台</t>
  </si>
  <si>
    <t>FXSY-6000W/500-220</t>
  </si>
  <si>
    <t>65-ZK-353</t>
  </si>
  <si>
    <t>J04791AA01026S</t>
  </si>
  <si>
    <t>北京星光明汽车电器公司</t>
  </si>
  <si>
    <t>000100000043</t>
  </si>
  <si>
    <t>792A080301011911006</t>
  </si>
  <si>
    <t>电机出厂性能试验台</t>
  </si>
  <si>
    <t>65-ZK-453</t>
  </si>
  <si>
    <t>J14-791A-105</t>
  </si>
  <si>
    <t>000100000044</t>
  </si>
  <si>
    <t>792A080301011911007</t>
  </si>
  <si>
    <t>发电机试验台</t>
  </si>
  <si>
    <t>65-ZK-465</t>
  </si>
  <si>
    <t>J15-791A-101</t>
  </si>
  <si>
    <t>000100000045</t>
  </si>
  <si>
    <t>792A080301011911008</t>
  </si>
  <si>
    <t>发电机发热试验台</t>
  </si>
  <si>
    <t>65-ZK-472</t>
  </si>
  <si>
    <t>J16-791A-100</t>
  </si>
  <si>
    <t>000100000047</t>
  </si>
  <si>
    <t>792A080301011911010</t>
  </si>
  <si>
    <t>发电机耐久测试台</t>
  </si>
  <si>
    <t>65-ZK-420</t>
  </si>
  <si>
    <t>J11-791A-304</t>
  </si>
  <si>
    <t>000100000048</t>
  </si>
  <si>
    <t>792A080301011911011</t>
  </si>
  <si>
    <t>发电机高温耐久试验台</t>
  </si>
  <si>
    <t>65-ZK-428</t>
  </si>
  <si>
    <t>J12-791A-307</t>
  </si>
  <si>
    <t>000100000049</t>
  </si>
  <si>
    <t>792A080301011911012</t>
  </si>
  <si>
    <t>65-ZK-429</t>
  </si>
  <si>
    <t>J13-791A-300</t>
  </si>
  <si>
    <t>000100000050</t>
  </si>
  <si>
    <t>792A080301011911013</t>
  </si>
  <si>
    <t>发电机性能测试台</t>
  </si>
  <si>
    <t>65-ZK-476</t>
  </si>
  <si>
    <t>J16-791A-304</t>
  </si>
  <si>
    <t>000100000053</t>
  </si>
  <si>
    <t>792A080301021911002</t>
  </si>
  <si>
    <t>汽车起动机性能试验台</t>
  </si>
  <si>
    <t>XGQD-VI</t>
  </si>
  <si>
    <t>65-ZK-339</t>
  </si>
  <si>
    <t>646-济南重汽</t>
  </si>
  <si>
    <t>北京宣武星光电子产品公司</t>
  </si>
  <si>
    <t>23</t>
  </si>
  <si>
    <t>000100000054</t>
  </si>
  <si>
    <t>792A080301021911003</t>
  </si>
  <si>
    <t>起动机试验台</t>
  </si>
  <si>
    <t>65-ZK-430</t>
  </si>
  <si>
    <t>647-韩非、刘俊峰</t>
  </si>
  <si>
    <t>J12-791A-125</t>
  </si>
  <si>
    <t>000100000055</t>
  </si>
  <si>
    <t>792A080301021911004</t>
  </si>
  <si>
    <t>起动机耐久试验台</t>
  </si>
  <si>
    <t>65-ZK-412</t>
  </si>
  <si>
    <t>J10-791A-301</t>
  </si>
  <si>
    <t>13</t>
  </si>
  <si>
    <t>000100000056</t>
  </si>
  <si>
    <t>792A080301021911005</t>
  </si>
  <si>
    <t>65-ZK-413</t>
  </si>
  <si>
    <t>000100000057</t>
  </si>
  <si>
    <t>792A080301021911006</t>
  </si>
  <si>
    <t>65-ZK-414</t>
  </si>
  <si>
    <t>J12-791A-300</t>
  </si>
  <si>
    <t>000100000058</t>
  </si>
  <si>
    <t>792A080301021911007</t>
  </si>
  <si>
    <t>起动机耐久控制台</t>
  </si>
  <si>
    <t>65-ZK-450</t>
  </si>
  <si>
    <t>J13-791A-305</t>
  </si>
  <si>
    <t>000100000059</t>
  </si>
  <si>
    <t>792A080301021911008</t>
  </si>
  <si>
    <t>65-ZK-451</t>
  </si>
  <si>
    <t>000100000060</t>
  </si>
  <si>
    <t>792A080301021911009</t>
  </si>
  <si>
    <t>65-ZK-464</t>
  </si>
  <si>
    <t>J14-791A-300</t>
  </si>
  <si>
    <t>000100000061</t>
  </si>
  <si>
    <t>792A080301991911001</t>
  </si>
  <si>
    <t>调节器试验台</t>
  </si>
  <si>
    <t>非标BL-2A</t>
  </si>
  <si>
    <t>65-ZK-397</t>
  </si>
  <si>
    <t>J09-791A-119</t>
  </si>
  <si>
    <t>秦皇岛纳川电子有限公司</t>
  </si>
  <si>
    <t>000100000062</t>
  </si>
  <si>
    <t>792A080301991911003</t>
  </si>
  <si>
    <t>继电器测试台</t>
  </si>
  <si>
    <t>65-ZK-435</t>
  </si>
  <si>
    <t>J12-791A-127</t>
  </si>
  <si>
    <t>000100000064</t>
  </si>
  <si>
    <t>792A080301991911005</t>
  </si>
  <si>
    <t>对拖试验台</t>
  </si>
  <si>
    <t>65-ZK-471</t>
  </si>
  <si>
    <t>J16-791A-320</t>
  </si>
  <si>
    <t>四川城邦测控技术有限公司</t>
  </si>
  <si>
    <t>000100000065</t>
  </si>
  <si>
    <t>792A080301991911006</t>
  </si>
  <si>
    <t>实验室数据控制系统</t>
  </si>
  <si>
    <t>65-ZK-486</t>
  </si>
  <si>
    <t>I/791AL17174/01</t>
  </si>
  <si>
    <t>000100000066</t>
  </si>
  <si>
    <t>792A080302021911001</t>
  </si>
  <si>
    <t>起动机验收试验台</t>
  </si>
  <si>
    <t>XGM-3000</t>
  </si>
  <si>
    <t>65-ZK-394</t>
  </si>
  <si>
    <t>J05-791A-003-02</t>
  </si>
  <si>
    <t>000100000067</t>
  </si>
  <si>
    <t>792A080302021911002</t>
  </si>
  <si>
    <t>电枢综合测试台</t>
  </si>
  <si>
    <t>65-ZK-460</t>
  </si>
  <si>
    <t>648-王涛、邓龙帅</t>
  </si>
  <si>
    <t>J14-791A-103</t>
  </si>
  <si>
    <t>000100000068</t>
  </si>
  <si>
    <t>792A080302021911003</t>
  </si>
  <si>
    <t>65-ZK-461</t>
  </si>
  <si>
    <t>000100000073</t>
  </si>
  <si>
    <t>792A080302991911007</t>
  </si>
  <si>
    <t>柴油发动机</t>
  </si>
  <si>
    <t>WD615.95</t>
  </si>
  <si>
    <t>65-ZK-436</t>
  </si>
  <si>
    <t>J14-791A-117</t>
  </si>
  <si>
    <t>中国重汽集团济南复强动力有限公司</t>
  </si>
  <si>
    <t>000100000074</t>
  </si>
  <si>
    <t>792A080302991911008</t>
  </si>
  <si>
    <t>集成系统高温耐久试验台</t>
  </si>
  <si>
    <t>65-ZK-478</t>
  </si>
  <si>
    <t>I/791AA16256/01</t>
  </si>
  <si>
    <t>000100000075</t>
  </si>
  <si>
    <t>792A080303071911001</t>
  </si>
  <si>
    <t>电子负载箱</t>
  </si>
  <si>
    <t>FYFZ-IX</t>
  </si>
  <si>
    <t>65-ZK-415</t>
  </si>
  <si>
    <t>J09-791A-301</t>
  </si>
  <si>
    <t>开封市方圆电器设备制造有限公司</t>
  </si>
  <si>
    <t>000100000076</t>
  </si>
  <si>
    <t>792A080303071911002</t>
  </si>
  <si>
    <t>65-ZK-416</t>
  </si>
  <si>
    <t>000100000077</t>
  </si>
  <si>
    <t>792A080303991911001</t>
  </si>
  <si>
    <t>65-ZK-396</t>
  </si>
  <si>
    <t>J08-791A-300</t>
  </si>
  <si>
    <t>14</t>
  </si>
  <si>
    <t>000100000078</t>
  </si>
  <si>
    <t>792A080303991911003</t>
  </si>
  <si>
    <t>继电器耐久试验台</t>
  </si>
  <si>
    <t>65-ZK-477</t>
  </si>
  <si>
    <t>I/791AL16242/01</t>
  </si>
  <si>
    <t>000100000080</t>
  </si>
  <si>
    <t>792A080304071910001</t>
  </si>
  <si>
    <t>组合仪表耐久试验台</t>
  </si>
  <si>
    <t>ZHYB-NJSYT(非标)</t>
  </si>
  <si>
    <t>63-CL1272</t>
  </si>
  <si>
    <t>I/7927L18003/01</t>
  </si>
  <si>
    <t>000100000081</t>
  </si>
  <si>
    <t>792A080304991911001</t>
  </si>
  <si>
    <t>起动机过速试验台</t>
  </si>
  <si>
    <t>ZDG126-240</t>
  </si>
  <si>
    <t>65-ZK-382</t>
  </si>
  <si>
    <t>J06791A-131</t>
  </si>
  <si>
    <t>000100000084</t>
  </si>
  <si>
    <t>792A080403011911003</t>
  </si>
  <si>
    <t>交流电力测功机</t>
  </si>
  <si>
    <t>ET4100</t>
  </si>
  <si>
    <t>65-ZK-456</t>
  </si>
  <si>
    <t>J14-791A-303</t>
  </si>
  <si>
    <t>000100000085</t>
  </si>
  <si>
    <t>792A080403021911001</t>
  </si>
  <si>
    <t>2000N.M</t>
  </si>
  <si>
    <t>65-ZK-490</t>
  </si>
  <si>
    <t>I/791AD18013/01</t>
  </si>
  <si>
    <t>000100000086</t>
  </si>
  <si>
    <t>792A080403021911002</t>
  </si>
  <si>
    <t>大扭矩电力测功机</t>
  </si>
  <si>
    <t>3000N.M</t>
  </si>
  <si>
    <t>65-ZK-489</t>
  </si>
  <si>
    <t>I/791AL17171/01-019</t>
  </si>
  <si>
    <t>000100000093</t>
  </si>
  <si>
    <t>792A080599001112001</t>
  </si>
  <si>
    <t>二维亮度色彩分析仪</t>
  </si>
  <si>
    <t>CA-2000</t>
  </si>
  <si>
    <t>63-EP033</t>
  </si>
  <si>
    <t>J11-7920-517</t>
  </si>
  <si>
    <t>KONICA MINOLTA公司</t>
  </si>
  <si>
    <t>000100000096</t>
  </si>
  <si>
    <t>792A080601021604001</t>
  </si>
  <si>
    <t>GL401F</t>
  </si>
  <si>
    <t>63-RH160</t>
  </si>
  <si>
    <t>J14-7920-514</t>
  </si>
  <si>
    <t>000100000097</t>
  </si>
  <si>
    <t>792A080601021604002</t>
  </si>
  <si>
    <t>高低温湿热试验箱</t>
  </si>
  <si>
    <t>WSZ61A</t>
  </si>
  <si>
    <t>63-RH162</t>
  </si>
  <si>
    <t>J14-7920-515</t>
  </si>
  <si>
    <t>000100000098</t>
  </si>
  <si>
    <t>792A080601021604003</t>
  </si>
  <si>
    <t>快速温度变化试验箱</t>
  </si>
  <si>
    <t>KWGD6025IIIA</t>
  </si>
  <si>
    <t>63-RH161</t>
  </si>
  <si>
    <t>J14-7920-516</t>
  </si>
  <si>
    <t>000100000100</t>
  </si>
  <si>
    <t>792A080601041604001</t>
  </si>
  <si>
    <t>防水试验箱</t>
  </si>
  <si>
    <t>LX-010XB-C</t>
  </si>
  <si>
    <t>63-QT902</t>
  </si>
  <si>
    <t>J15-7920-306</t>
  </si>
  <si>
    <t>南京环科试验设备有限公司</t>
  </si>
  <si>
    <t>000100000101</t>
  </si>
  <si>
    <t>792A080601051512001</t>
  </si>
  <si>
    <t>烟雾试验箱更新</t>
  </si>
  <si>
    <t>YWX-750C</t>
  </si>
  <si>
    <t>63-MI004</t>
  </si>
  <si>
    <t>J15-7920-307</t>
  </si>
  <si>
    <t>南京环科</t>
  </si>
  <si>
    <t>000100000102</t>
  </si>
  <si>
    <t>792A080601051911001</t>
  </si>
  <si>
    <t>盐雾试验箱</t>
  </si>
  <si>
    <t>65-ZK-434</t>
  </si>
  <si>
    <t>J13-791A-301</t>
  </si>
  <si>
    <t>000100000103</t>
  </si>
  <si>
    <t>792A080601061604001</t>
  </si>
  <si>
    <t>防尘试验箱</t>
  </si>
  <si>
    <t>SC-010</t>
  </si>
  <si>
    <t>63-QT901</t>
  </si>
  <si>
    <t>J15-7920-305</t>
  </si>
  <si>
    <t>000100000104</t>
  </si>
  <si>
    <t>792A080601061911001</t>
  </si>
  <si>
    <t>沙尘试验箱</t>
  </si>
  <si>
    <t>65-ZK-424</t>
  </si>
  <si>
    <t>000100000105</t>
  </si>
  <si>
    <t>792A080601081509001</t>
  </si>
  <si>
    <t>烘道</t>
  </si>
  <si>
    <t>63-RL055</t>
  </si>
  <si>
    <t>J15-7920-165</t>
  </si>
  <si>
    <t>深圳华瑞三和科技有限公司</t>
  </si>
  <si>
    <t>000100000106</t>
  </si>
  <si>
    <t>792A080601991405001</t>
  </si>
  <si>
    <t>UV固化机</t>
  </si>
  <si>
    <t>BT-UV6520</t>
  </si>
  <si>
    <t>63-QT810</t>
  </si>
  <si>
    <t>J13-7920-166</t>
  </si>
  <si>
    <t>深圳市百通机械厂</t>
  </si>
  <si>
    <t>000100000107</t>
  </si>
  <si>
    <t>792A080601991911001</t>
  </si>
  <si>
    <t>浸水试验箱</t>
  </si>
  <si>
    <t>JW18-15-15</t>
  </si>
  <si>
    <t>65-ZK-480</t>
  </si>
  <si>
    <t>I/791AL17175/01</t>
  </si>
  <si>
    <t>000100000108</t>
  </si>
  <si>
    <t>792A080602031911001</t>
  </si>
  <si>
    <t>淋雨试验箱</t>
  </si>
  <si>
    <t>65-ZK-425</t>
  </si>
  <si>
    <t>J09-791A-302</t>
  </si>
  <si>
    <t>000100000109</t>
  </si>
  <si>
    <t>792A080602990304001</t>
  </si>
  <si>
    <t>大理室方箱平板</t>
  </si>
  <si>
    <t>200*200</t>
  </si>
  <si>
    <t>63-LA01</t>
  </si>
  <si>
    <t>000100000110</t>
  </si>
  <si>
    <t>792A080602990304002</t>
  </si>
  <si>
    <t>1000*750*150</t>
  </si>
  <si>
    <t>63-LP03</t>
  </si>
  <si>
    <t>000100000111</t>
  </si>
  <si>
    <t>792A080602990412001</t>
  </si>
  <si>
    <t>电阻箱、电桥检测记录仪</t>
  </si>
  <si>
    <t>63-HF011</t>
  </si>
  <si>
    <t>000100000112</t>
  </si>
  <si>
    <t>792A080602991712001</t>
  </si>
  <si>
    <t>IP防水试验设备</t>
  </si>
  <si>
    <t>JL-5-6K</t>
  </si>
  <si>
    <t>63-QT914</t>
  </si>
  <si>
    <t>I/7927L17402/01</t>
  </si>
  <si>
    <t>000100000114</t>
  </si>
  <si>
    <t>792A080701031911002</t>
  </si>
  <si>
    <t>振动三综合试验箱</t>
  </si>
  <si>
    <t>DC-20000-200WSZ66A</t>
  </si>
  <si>
    <t>65-ZK-481</t>
  </si>
  <si>
    <t>I/791AL16221/01</t>
  </si>
  <si>
    <t>苏州苏试试验仪器股份有限公司</t>
  </si>
  <si>
    <t>000100000115</t>
  </si>
  <si>
    <t>792A080701051910001</t>
  </si>
  <si>
    <t>机械冲击试验台</t>
  </si>
  <si>
    <t>CL-50</t>
  </si>
  <si>
    <t>63-CL1271</t>
  </si>
  <si>
    <t>I/7927L17392/01</t>
  </si>
  <si>
    <t>苏州苏试试验集团股份有限公司</t>
  </si>
  <si>
    <t>000100000116</t>
  </si>
  <si>
    <t>792A080701051910002</t>
  </si>
  <si>
    <t>温湿振三综合试验台</t>
  </si>
  <si>
    <t>DC-3200-36</t>
  </si>
  <si>
    <t>63-CL1284</t>
  </si>
  <si>
    <t>I/7927L17408/01</t>
  </si>
  <si>
    <t>000100000118</t>
  </si>
  <si>
    <t>792A080799000012002</t>
  </si>
  <si>
    <t>动磁式小表校验台</t>
  </si>
  <si>
    <t>63-CL421</t>
  </si>
  <si>
    <t>000100000123</t>
  </si>
  <si>
    <t>792A080799000012014</t>
  </si>
  <si>
    <t>数字万用表</t>
  </si>
  <si>
    <t>TX3</t>
  </si>
  <si>
    <t>63-EY002</t>
  </si>
  <si>
    <t>000100000124</t>
  </si>
  <si>
    <t>792A080799000012015</t>
  </si>
  <si>
    <t>里程表充退磁设备</t>
  </si>
  <si>
    <t>HZ-15100</t>
  </si>
  <si>
    <t>63-QT426</t>
  </si>
  <si>
    <t>上海平野</t>
  </si>
  <si>
    <t>000100000125</t>
  </si>
  <si>
    <t>792A080799000012016</t>
  </si>
  <si>
    <t>数显高度尺</t>
  </si>
  <si>
    <t>0-1000MM</t>
  </si>
  <si>
    <t>63-LG001</t>
  </si>
  <si>
    <t>000100000126</t>
  </si>
  <si>
    <t>792A080799000012017</t>
  </si>
  <si>
    <t>数显卡尺</t>
  </si>
  <si>
    <t>0-600MM</t>
  </si>
  <si>
    <t>63-LS001</t>
  </si>
  <si>
    <t>000100000127</t>
  </si>
  <si>
    <t>792A080799000109001</t>
  </si>
  <si>
    <t>电子天平</t>
  </si>
  <si>
    <t>BS110S 110G</t>
  </si>
  <si>
    <t>63-FM005</t>
  </si>
  <si>
    <t>000100000128</t>
  </si>
  <si>
    <t>792A080799000110002</t>
  </si>
  <si>
    <t>电子转速表校准仪</t>
  </si>
  <si>
    <t>NJ8</t>
  </si>
  <si>
    <t>63-CL443</t>
  </si>
  <si>
    <t>000100000130</t>
  </si>
  <si>
    <t>792A080799000208002</t>
  </si>
  <si>
    <t>小机芯里程表座架跑合台</t>
  </si>
  <si>
    <t>LC-J</t>
  </si>
  <si>
    <t>63-QT450</t>
  </si>
  <si>
    <t>南京第55所研究所机电设备公司</t>
  </si>
  <si>
    <t>000100000131</t>
  </si>
  <si>
    <t>792A080799000208003</t>
  </si>
  <si>
    <t>计数器翻字力矩试验台</t>
  </si>
  <si>
    <t>WLS-B</t>
  </si>
  <si>
    <t>63-QT451</t>
  </si>
  <si>
    <t>000100000132</t>
  </si>
  <si>
    <t>792A080799000208005</t>
  </si>
  <si>
    <t>失真度仪</t>
  </si>
  <si>
    <t>QT2</t>
  </si>
  <si>
    <t>63-RP004</t>
  </si>
  <si>
    <t>000100000135</t>
  </si>
  <si>
    <t>792A080799000212015</t>
  </si>
  <si>
    <t>双针压力表检测台</t>
  </si>
  <si>
    <t>63-CL500</t>
  </si>
  <si>
    <t>000100000136</t>
  </si>
  <si>
    <t>792A080799000212017</t>
  </si>
  <si>
    <t>M21-1-400</t>
  </si>
  <si>
    <t>63-QT465</t>
  </si>
  <si>
    <t>000100000137</t>
  </si>
  <si>
    <t>792A080799000212018</t>
  </si>
  <si>
    <t>摩擦焊</t>
  </si>
  <si>
    <t>WW2-GV</t>
  </si>
  <si>
    <t>63-QT467</t>
  </si>
  <si>
    <t>上海必能信超声有限公司</t>
  </si>
  <si>
    <t>000100000138</t>
  </si>
  <si>
    <t>792A080799000302001</t>
  </si>
  <si>
    <t>电脑剥线机</t>
  </si>
  <si>
    <t>H511</t>
  </si>
  <si>
    <t>63-QT468</t>
  </si>
  <si>
    <t>瑞安市塘下嘉陵电子器械厂</t>
  </si>
  <si>
    <t>000100000139</t>
  </si>
  <si>
    <t>792A080799000306006</t>
  </si>
  <si>
    <t>电子里程表传感器总成校验台</t>
  </si>
  <si>
    <t>63-CL444</t>
  </si>
  <si>
    <t>000100000140</t>
  </si>
  <si>
    <t>792A080799000306008</t>
  </si>
  <si>
    <t>通用计数器</t>
  </si>
  <si>
    <t>53131A</t>
  </si>
  <si>
    <t>63-HF001</t>
  </si>
  <si>
    <t>000100000142</t>
  </si>
  <si>
    <t>792A080799000307001</t>
  </si>
  <si>
    <t>超声硬度计</t>
  </si>
  <si>
    <t>SH-75A</t>
  </si>
  <si>
    <t>63-FH005</t>
  </si>
  <si>
    <t>000100000143</t>
  </si>
  <si>
    <t>792A080799000307002</t>
  </si>
  <si>
    <t>超声探伤仪</t>
  </si>
  <si>
    <t>CTS-2000</t>
  </si>
  <si>
    <t>63-FH006</t>
  </si>
  <si>
    <t>000100000144</t>
  </si>
  <si>
    <t>792A080799000309013</t>
  </si>
  <si>
    <t>TES-1336A</t>
  </si>
  <si>
    <t>63-AD001</t>
  </si>
  <si>
    <t>000100000145</t>
  </si>
  <si>
    <t>792A080799000309014</t>
  </si>
  <si>
    <t>静电测试仪</t>
  </si>
  <si>
    <t>白光430</t>
  </si>
  <si>
    <t>63-EV002</t>
  </si>
  <si>
    <t>000100000148</t>
  </si>
  <si>
    <t>792A080799000312001</t>
  </si>
  <si>
    <t>磁钢检测仪</t>
  </si>
  <si>
    <t>DCD-2516</t>
  </si>
  <si>
    <t>63-CL501</t>
  </si>
  <si>
    <t>哈尔滨先达电子有限公司</t>
  </si>
  <si>
    <t>000100000151</t>
  </si>
  <si>
    <t>792A080799000312009</t>
  </si>
  <si>
    <t>光电式转速计</t>
  </si>
  <si>
    <t>RM-1000</t>
  </si>
  <si>
    <t>63-FS003</t>
  </si>
  <si>
    <t>000100000152</t>
  </si>
  <si>
    <t>792A080799000312010</t>
  </si>
  <si>
    <t>智慧型数字频率计数器</t>
  </si>
  <si>
    <t>GFC-8270H</t>
  </si>
  <si>
    <t>63-HF003</t>
  </si>
  <si>
    <t>000100000153</t>
  </si>
  <si>
    <t>792A080799000312011</t>
  </si>
  <si>
    <t>谐波发生器</t>
  </si>
  <si>
    <t>HWT-1000</t>
  </si>
  <si>
    <t>63-HF004</t>
  </si>
  <si>
    <t>000100000155</t>
  </si>
  <si>
    <t>792A080799000312013</t>
  </si>
  <si>
    <t>脉冲发生器</t>
  </si>
  <si>
    <t>81104A和81105A组合</t>
  </si>
  <si>
    <t>63-HF006</t>
  </si>
  <si>
    <t>000100000157</t>
  </si>
  <si>
    <t>792A080799000312015</t>
  </si>
  <si>
    <t>泰克实时示波器</t>
  </si>
  <si>
    <t>TDS2024</t>
  </si>
  <si>
    <t>63-RI010</t>
  </si>
  <si>
    <t>000100000160</t>
  </si>
  <si>
    <t>792A080799000405001</t>
  </si>
  <si>
    <t>电子负载</t>
  </si>
  <si>
    <t>63-EP019</t>
  </si>
  <si>
    <t>000100000162</t>
  </si>
  <si>
    <t>792A080799000410002</t>
  </si>
  <si>
    <t>膜片疲劳试验台</t>
  </si>
  <si>
    <t>63-QT196</t>
  </si>
  <si>
    <t>000100000163</t>
  </si>
  <si>
    <t>792A080799000412001</t>
  </si>
  <si>
    <t>3846N校验台</t>
  </si>
  <si>
    <t>63-CL529</t>
  </si>
  <si>
    <t>000100000169</t>
  </si>
  <si>
    <t>792A080799000412017</t>
  </si>
  <si>
    <t>000000000000005520</t>
  </si>
  <si>
    <t>63-HF010</t>
  </si>
  <si>
    <t>000100000173</t>
  </si>
  <si>
    <t>792A080799000512009</t>
  </si>
  <si>
    <t>电子车速里程表、转速表校验台</t>
  </si>
  <si>
    <t>63-CL600</t>
  </si>
  <si>
    <t>湖北汽车学院应用技术研究所</t>
  </si>
  <si>
    <t>000100000176</t>
  </si>
  <si>
    <t>792A080799000512013</t>
  </si>
  <si>
    <t>总成参数初始化写入设备（带CAN接口）</t>
  </si>
  <si>
    <t>63-CL607</t>
  </si>
  <si>
    <t>湖北汽车工业学院</t>
  </si>
  <si>
    <t>000100000177</t>
  </si>
  <si>
    <t>792A080799000601004</t>
  </si>
  <si>
    <t>电子空气压力传感器校验设备</t>
  </si>
  <si>
    <t>63-CL613</t>
  </si>
  <si>
    <t>000100000178</t>
  </si>
  <si>
    <t>792A080799000601005</t>
  </si>
  <si>
    <t>63-CL614</t>
  </si>
  <si>
    <t>000100000179</t>
  </si>
  <si>
    <t>792A080799000601006</t>
  </si>
  <si>
    <t>Dcill油压传感器校验设备</t>
  </si>
  <si>
    <t>63-CL615</t>
  </si>
  <si>
    <t>000100000181</t>
  </si>
  <si>
    <t>792A080799000608002</t>
  </si>
  <si>
    <t>数字示波器</t>
  </si>
  <si>
    <t>F124</t>
  </si>
  <si>
    <t>63-FP020</t>
  </si>
  <si>
    <t>000100000184</t>
  </si>
  <si>
    <t>792A080799000612001</t>
  </si>
  <si>
    <t>水位报警器校验台</t>
  </si>
  <si>
    <t>63-CL632</t>
  </si>
  <si>
    <t>000100000186</t>
  </si>
  <si>
    <t>792A080799000702003</t>
  </si>
  <si>
    <t>动磁式仪表校验设备</t>
  </si>
  <si>
    <t>63-CL635</t>
  </si>
  <si>
    <t>000100000188</t>
  </si>
  <si>
    <t>792A080799000710005</t>
  </si>
  <si>
    <t>干扰试验台</t>
  </si>
  <si>
    <t>标准</t>
  </si>
  <si>
    <t>63-CL642</t>
  </si>
  <si>
    <t>中国人民解放军航空装配研究所</t>
  </si>
  <si>
    <t>000100000189</t>
  </si>
  <si>
    <t>792A080799000710007</t>
  </si>
  <si>
    <t>平衡仪</t>
  </si>
  <si>
    <t>63-CL644</t>
  </si>
  <si>
    <t>000100000190</t>
  </si>
  <si>
    <t>792A080799000710010</t>
  </si>
  <si>
    <t>显微硬度计</t>
  </si>
  <si>
    <t>MH-6Y</t>
  </si>
  <si>
    <t>63-FP023</t>
  </si>
  <si>
    <t>000100000191</t>
  </si>
  <si>
    <t>792A080799000710011</t>
  </si>
  <si>
    <t>中型投影仪</t>
  </si>
  <si>
    <t>JT3</t>
  </si>
  <si>
    <t>63-LS006</t>
  </si>
  <si>
    <t>上海电工仪表厂</t>
  </si>
  <si>
    <t>000100000197</t>
  </si>
  <si>
    <t>792A080799000903009</t>
  </si>
  <si>
    <t>VECU测试程序写入设备</t>
  </si>
  <si>
    <t>63-CL981</t>
  </si>
  <si>
    <t>J08-7920-248</t>
  </si>
  <si>
    <t>武汉锐科控制系统有限公司</t>
  </si>
  <si>
    <t>000100000198</t>
  </si>
  <si>
    <t>792A080799000903010</t>
  </si>
  <si>
    <t>VECU总成检测设备</t>
  </si>
  <si>
    <t>63-CL983</t>
  </si>
  <si>
    <t>J08-7920-247</t>
  </si>
  <si>
    <t>000100000200</t>
  </si>
  <si>
    <t>792A080799000912003</t>
  </si>
  <si>
    <t>试制组合仪表总成校验设备</t>
  </si>
  <si>
    <t>63-CL994</t>
  </si>
  <si>
    <t>J07-7920-107</t>
  </si>
  <si>
    <t>东风襄樊仪表系统有限公司SCM部</t>
  </si>
  <si>
    <t>000100000201</t>
  </si>
  <si>
    <t>792A080799000912004</t>
  </si>
  <si>
    <t>仪表总成综合校验台（存十堰服务部）</t>
  </si>
  <si>
    <t>63-CL993</t>
  </si>
  <si>
    <t>J08-7920-182</t>
  </si>
  <si>
    <t>000100000202</t>
  </si>
  <si>
    <t>792A080799000912005</t>
  </si>
  <si>
    <t>拉力电阻检测设备</t>
  </si>
  <si>
    <t>63-CL992</t>
  </si>
  <si>
    <t>J08-7920-243</t>
  </si>
  <si>
    <t>000100000203</t>
  </si>
  <si>
    <t>792A080799000912006</t>
  </si>
  <si>
    <t>总成校验设备</t>
  </si>
  <si>
    <t>63-CL996</t>
  </si>
  <si>
    <t>J08-7920-244</t>
  </si>
  <si>
    <t>000100000204</t>
  </si>
  <si>
    <t>792A080799000912007</t>
  </si>
  <si>
    <t>D530仪表总成自动校验台</t>
  </si>
  <si>
    <t>63-CL998</t>
  </si>
  <si>
    <t>J09-7920-180</t>
  </si>
  <si>
    <t>000100000205</t>
  </si>
  <si>
    <t>792A080799000912008</t>
  </si>
  <si>
    <t>D530主芯片程序写入设备</t>
  </si>
  <si>
    <t>63-CL990</t>
  </si>
  <si>
    <t>J09-7920-181</t>
  </si>
  <si>
    <t>000100000206</t>
  </si>
  <si>
    <t>792A080799000912009</t>
  </si>
  <si>
    <t>D530主芯片参数写入设备</t>
  </si>
  <si>
    <t>63-CL991</t>
  </si>
  <si>
    <t>J09-7920-182</t>
  </si>
  <si>
    <t>000100000209</t>
  </si>
  <si>
    <t>792A080799001012004</t>
  </si>
  <si>
    <t>摩擦焊设备</t>
  </si>
  <si>
    <t>61SE</t>
  </si>
  <si>
    <t>63-QT739</t>
  </si>
  <si>
    <t>J08-7920-172</t>
  </si>
  <si>
    <t>大荣超声波设备上海有限公司</t>
  </si>
  <si>
    <t>000100000210</t>
  </si>
  <si>
    <t>792A080799001109001</t>
  </si>
  <si>
    <t>进气温度压力传感器校验设备</t>
  </si>
  <si>
    <t>63-CL1010</t>
  </si>
  <si>
    <t>J09-7920-195</t>
  </si>
  <si>
    <t>9</t>
  </si>
  <si>
    <t>000100000211</t>
  </si>
  <si>
    <t>792A080799001109005</t>
  </si>
  <si>
    <t>温度传感器校验台</t>
  </si>
  <si>
    <t>63-CL1003</t>
  </si>
  <si>
    <t>J09-7920-197</t>
  </si>
  <si>
    <t>000100000212</t>
  </si>
  <si>
    <t>792A080799001109006</t>
  </si>
  <si>
    <t>63-CL1004</t>
  </si>
  <si>
    <t>000100000215</t>
  </si>
  <si>
    <t>792A080799001109010</t>
  </si>
  <si>
    <t>M51组合仪表总成校验台</t>
  </si>
  <si>
    <t>63-CL1001</t>
  </si>
  <si>
    <t>J10-7920-158</t>
  </si>
  <si>
    <t>000100000216</t>
  </si>
  <si>
    <t>792A080799001112011</t>
  </si>
  <si>
    <t>压力开关校验设备</t>
  </si>
  <si>
    <t>63-CL1012</t>
  </si>
  <si>
    <t>J11-7920-173</t>
  </si>
  <si>
    <t>000100000217</t>
  </si>
  <si>
    <t>792A080799001112012</t>
  </si>
  <si>
    <t>3811F05-010电流表校验台</t>
  </si>
  <si>
    <t>63-CL1011</t>
  </si>
  <si>
    <t>J10-7920-166</t>
  </si>
  <si>
    <t>000100000218</t>
  </si>
  <si>
    <t>792A080799001112013</t>
  </si>
  <si>
    <t>传感器油压报警器校验台</t>
  </si>
  <si>
    <t>63-CL1014</t>
  </si>
  <si>
    <t>J11-7920-171</t>
  </si>
  <si>
    <t>000100000219</t>
  </si>
  <si>
    <t>792A080799001112014</t>
  </si>
  <si>
    <t>空挡开关校验设备</t>
  </si>
  <si>
    <t>63-CL1015</t>
  </si>
  <si>
    <t>J11-7920-172</t>
  </si>
  <si>
    <t>000100000220</t>
  </si>
  <si>
    <t>792A080799001112015</t>
  </si>
  <si>
    <t>VECU总成校验台</t>
  </si>
  <si>
    <t>63-CL1008</t>
  </si>
  <si>
    <t>J12-7920-153</t>
  </si>
  <si>
    <t>武汉瑞科控制系统有限公司</t>
  </si>
  <si>
    <t>000100000222</t>
  </si>
  <si>
    <t>792A080799001112017</t>
  </si>
  <si>
    <t>空挡开关力学试验设备</t>
  </si>
  <si>
    <t>CMT6103</t>
  </si>
  <si>
    <t>63-CL1016</t>
  </si>
  <si>
    <t>J11-7920-148</t>
  </si>
  <si>
    <t>美特斯工业系统（中国）有限公司</t>
  </si>
  <si>
    <t>000100000224</t>
  </si>
  <si>
    <t>792A080799001212001</t>
  </si>
  <si>
    <t>参数写入设备</t>
  </si>
  <si>
    <t>63-CL1022</t>
  </si>
  <si>
    <t>J11-7920-196</t>
  </si>
  <si>
    <t>000100000225</t>
  </si>
  <si>
    <t>792A080799001212002</t>
  </si>
  <si>
    <t>63-CL1038</t>
  </si>
  <si>
    <t>000100000226</t>
  </si>
  <si>
    <t>792A080799001212003</t>
  </si>
  <si>
    <t>63-CL1023</t>
  </si>
  <si>
    <t>J11-7920-195</t>
  </si>
  <si>
    <t>000100000228</t>
  </si>
  <si>
    <t>792A080799001212005</t>
  </si>
  <si>
    <t>A08 BCM功能检测设备</t>
  </si>
  <si>
    <t>63-CL1029</t>
  </si>
  <si>
    <t>J11-7920-150</t>
  </si>
  <si>
    <t>东风科技</t>
  </si>
  <si>
    <t>000100000230</t>
  </si>
  <si>
    <t>792A080799001212007</t>
  </si>
  <si>
    <t>T01 BCM功能检测设备</t>
  </si>
  <si>
    <t>63-CL1030</t>
  </si>
  <si>
    <t>J11-7920-158</t>
  </si>
  <si>
    <t>000100000234</t>
  </si>
  <si>
    <t>792A080799001306002</t>
  </si>
  <si>
    <t>电振动试验台</t>
  </si>
  <si>
    <t>ACT2000-R0225S</t>
  </si>
  <si>
    <t>63-CL1053</t>
  </si>
  <si>
    <t>J11-7920-516</t>
  </si>
  <si>
    <t>北京中元环试机电设备技术有限公司</t>
  </si>
  <si>
    <t>000100000235</t>
  </si>
  <si>
    <t>792A080799001306003</t>
  </si>
  <si>
    <t>三环仪表程序写入设备</t>
  </si>
  <si>
    <t>63-CL1052</t>
  </si>
  <si>
    <t>J12-7920-503</t>
  </si>
  <si>
    <t>000100000236</t>
  </si>
  <si>
    <t>792A080799001306004</t>
  </si>
  <si>
    <t>华菱步进电机组合仪表校验检测设备</t>
  </si>
  <si>
    <t>63-CL1047</t>
  </si>
  <si>
    <t>J12-7920-511</t>
  </si>
  <si>
    <t>000100000238</t>
  </si>
  <si>
    <t>792A080799001306006</t>
  </si>
  <si>
    <t>欧三速度传感器校验设备</t>
  </si>
  <si>
    <t>63-CL1018</t>
  </si>
  <si>
    <t>J12-7920-152</t>
  </si>
  <si>
    <t>奥士玛</t>
  </si>
  <si>
    <t>000100000239</t>
  </si>
  <si>
    <t>792A080799001306007</t>
  </si>
  <si>
    <t>潍柴欧三双路压力输出传感器总成校验设备</t>
  </si>
  <si>
    <t>63-CL1021</t>
  </si>
  <si>
    <t>J12-7920-158</t>
  </si>
  <si>
    <t>000100000240</t>
  </si>
  <si>
    <t>792A080799001306008</t>
  </si>
  <si>
    <t>康明斯环境空气压力传感器</t>
  </si>
  <si>
    <t>63-CL1051</t>
  </si>
  <si>
    <t>J12-7920-197</t>
  </si>
  <si>
    <t>上海交通大学</t>
  </si>
  <si>
    <t>000100000242</t>
  </si>
  <si>
    <t>792A080799001306010</t>
  </si>
  <si>
    <t>63-CL1044</t>
  </si>
  <si>
    <t>J09-7920-193</t>
  </si>
  <si>
    <t>000100000243</t>
  </si>
  <si>
    <t>792A080799001306011</t>
  </si>
  <si>
    <t>BCM程序写入设备</t>
  </si>
  <si>
    <t>63-CL1032</t>
  </si>
  <si>
    <t>J10-7920-161</t>
  </si>
  <si>
    <t>东风科技总部</t>
  </si>
  <si>
    <t>000100000244</t>
  </si>
  <si>
    <t>792A080799001306012</t>
  </si>
  <si>
    <t>信号发生器</t>
  </si>
  <si>
    <t>SMC100A</t>
  </si>
  <si>
    <t>63-CL1033</t>
  </si>
  <si>
    <t>000100000245</t>
  </si>
  <si>
    <t>792A080799001306013</t>
  </si>
  <si>
    <t>频谱分析仪</t>
  </si>
  <si>
    <t>FSC3</t>
  </si>
  <si>
    <t>63-CL1034</t>
  </si>
  <si>
    <t>000100000246</t>
  </si>
  <si>
    <t>792A080799001306014</t>
  </si>
  <si>
    <t>BCM总成检测设备</t>
  </si>
  <si>
    <t>63-CL1035</t>
  </si>
  <si>
    <t>000100000248</t>
  </si>
  <si>
    <t>792A080799001306016</t>
  </si>
  <si>
    <t>T01车速传感器装配测试设备</t>
  </si>
  <si>
    <t>63-CL1043</t>
  </si>
  <si>
    <t>J11-7920-163</t>
  </si>
  <si>
    <t>武汉和越装备技术有限公司</t>
  </si>
  <si>
    <t>000100000250</t>
  </si>
  <si>
    <t>792A080799001312018</t>
  </si>
  <si>
    <t>空气压力传感器写参数设备</t>
  </si>
  <si>
    <t>63-CL1058</t>
  </si>
  <si>
    <t>J12-7920-159</t>
  </si>
  <si>
    <t>000100000251</t>
  </si>
  <si>
    <t>792A080799001312019</t>
  </si>
  <si>
    <t>空气压力传感器程控精密气源设备</t>
  </si>
  <si>
    <t>63-CL1059</t>
  </si>
  <si>
    <t>J12-7920-161</t>
  </si>
  <si>
    <t>000100000252</t>
  </si>
  <si>
    <t>792A080799001312020</t>
  </si>
  <si>
    <t>D760TFT组合仪表刻度盘分光测色仪</t>
  </si>
  <si>
    <t>NH310</t>
  </si>
  <si>
    <t>63-CL1061</t>
  </si>
  <si>
    <t>000100000253</t>
  </si>
  <si>
    <t>792A080799001312021</t>
  </si>
  <si>
    <t>组合仪表总成多功能校验台</t>
  </si>
  <si>
    <t>63-CL1062</t>
  </si>
  <si>
    <t>J11-7920-194</t>
  </si>
  <si>
    <t>东风汽车电子有限公司SCM部</t>
  </si>
  <si>
    <t>000100000254</t>
  </si>
  <si>
    <t>792A080799001312022</t>
  </si>
  <si>
    <t>63-CL1063</t>
  </si>
  <si>
    <t>000100000256</t>
  </si>
  <si>
    <t>792A080799001312025</t>
  </si>
  <si>
    <t>NG80B步进电机组合仪表程序写入设备</t>
  </si>
  <si>
    <t>63-CL1066</t>
  </si>
  <si>
    <t>J12-7920-201</t>
  </si>
  <si>
    <t>000100000257</t>
  </si>
  <si>
    <t>792A080799001312026</t>
  </si>
  <si>
    <t>NG80B步进电机组合仪表参数写入设备</t>
  </si>
  <si>
    <t>63-CL1068</t>
  </si>
  <si>
    <t>J12-7920-200</t>
  </si>
  <si>
    <t>000100000258</t>
  </si>
  <si>
    <t>792A080799001312028</t>
  </si>
  <si>
    <t>欧III进气温度压力传感器实验仪器</t>
  </si>
  <si>
    <t>PACE6000</t>
  </si>
  <si>
    <t>63-CL1071</t>
  </si>
  <si>
    <t>J10-7920-401</t>
  </si>
  <si>
    <t>CE公司上海分公司</t>
  </si>
  <si>
    <t>000100000259</t>
  </si>
  <si>
    <t>792A080799001312029</t>
  </si>
  <si>
    <t>欧III温度传感器实验仪器</t>
  </si>
  <si>
    <t>DBC150TC</t>
  </si>
  <si>
    <t>63-CL1072</t>
  </si>
  <si>
    <t>J10-7920-402</t>
  </si>
  <si>
    <t>000100000260</t>
  </si>
  <si>
    <t>792A080799001312030</t>
  </si>
  <si>
    <t>转速表检测仪</t>
  </si>
  <si>
    <t>GCDC</t>
  </si>
  <si>
    <t>63-CL1073</t>
  </si>
  <si>
    <t>J11-7920-508</t>
  </si>
  <si>
    <t>上海工程技术大学</t>
  </si>
  <si>
    <t>000100000262</t>
  </si>
  <si>
    <t>792A080799001312032</t>
  </si>
  <si>
    <t>晒版机</t>
  </si>
  <si>
    <t>UVB-9512</t>
  </si>
  <si>
    <t>63-QT801</t>
  </si>
  <si>
    <t>000100000263</t>
  </si>
  <si>
    <t>792A080799001403013</t>
  </si>
  <si>
    <t>电控模块试验电源（40A)</t>
  </si>
  <si>
    <t>WWL-LDX</t>
  </si>
  <si>
    <t>63-CL1083</t>
  </si>
  <si>
    <t>191-刘浩</t>
  </si>
  <si>
    <t>J13-7920-517</t>
  </si>
  <si>
    <t>000100000268</t>
  </si>
  <si>
    <t>792A080799001403018</t>
  </si>
  <si>
    <t>里程表传感器校验台</t>
  </si>
  <si>
    <t>GCDJ-005</t>
  </si>
  <si>
    <t>63-CL1078</t>
  </si>
  <si>
    <t>J11-7920-511</t>
  </si>
  <si>
    <t>000100000269</t>
  </si>
  <si>
    <t>792A080799001403019</t>
  </si>
  <si>
    <t>GCDN-004</t>
  </si>
  <si>
    <t>63-CL1077</t>
  </si>
  <si>
    <t>J11-7920-512</t>
  </si>
  <si>
    <t>000100000272</t>
  </si>
  <si>
    <t>792A080799001403022</t>
  </si>
  <si>
    <t>试制用组合仪表校验台</t>
  </si>
  <si>
    <t>63-CL1074</t>
  </si>
  <si>
    <t>J12-7920-332</t>
  </si>
  <si>
    <t>东风汽车电子有限公司</t>
  </si>
  <si>
    <t>000100000273</t>
  </si>
  <si>
    <t>792A080799001403023</t>
  </si>
  <si>
    <t>康明斯单路机油压力传感器检验设备</t>
  </si>
  <si>
    <t>63-CL1049</t>
  </si>
  <si>
    <t>J13-7920-189</t>
  </si>
  <si>
    <t>000100000274</t>
  </si>
  <si>
    <t>792A080799001403024</t>
  </si>
  <si>
    <t>乘用车机油压力传感器检漏台</t>
  </si>
  <si>
    <t>63-CL1055</t>
  </si>
  <si>
    <t>J12-7920-213</t>
  </si>
  <si>
    <t>000100000280</t>
  </si>
  <si>
    <t>792A080799001405006</t>
  </si>
  <si>
    <t>组合仪表老化设备</t>
  </si>
  <si>
    <t>63-CL1075</t>
  </si>
  <si>
    <t>J12-7920-233</t>
  </si>
  <si>
    <t>制造技术部</t>
  </si>
  <si>
    <t>000100000283</t>
  </si>
  <si>
    <t>792A080799001407005</t>
  </si>
  <si>
    <t>T01真空压力传感器校验设备</t>
  </si>
  <si>
    <t>63-CL1088</t>
  </si>
  <si>
    <t>J11-7920-165</t>
  </si>
  <si>
    <t>000100000284</t>
  </si>
  <si>
    <t>792A080799001407006</t>
  </si>
  <si>
    <t>潍柴机油压力温度传感器校验设备</t>
  </si>
  <si>
    <t>63-CL1067</t>
  </si>
  <si>
    <t>J13-7920-274</t>
  </si>
  <si>
    <t>000100000286</t>
  </si>
  <si>
    <t>792A080799001410002</t>
  </si>
  <si>
    <t>带GPS功能行驶记录仪设备</t>
  </si>
  <si>
    <t>63-CL1090</t>
  </si>
  <si>
    <t>J13-7920-145</t>
  </si>
  <si>
    <t>深圳市日电微电子商务有限公司</t>
  </si>
  <si>
    <t>000100000288</t>
  </si>
  <si>
    <t>792A080799001410004</t>
  </si>
  <si>
    <t>VECU引导程序写入设备</t>
  </si>
  <si>
    <t>63-CL1094</t>
  </si>
  <si>
    <t>000100000289</t>
  </si>
  <si>
    <t>792A080799001410007</t>
  </si>
  <si>
    <t>全自动磨刀机</t>
  </si>
  <si>
    <t>AT-S100</t>
  </si>
  <si>
    <t>63-QT811</t>
  </si>
  <si>
    <t>J13-7920-163</t>
  </si>
  <si>
    <t>东远机械工业（昆山）有限公司</t>
  </si>
  <si>
    <t>000100000290</t>
  </si>
  <si>
    <t>792A080799001410008</t>
  </si>
  <si>
    <t>绝缘高速8通道记录仪</t>
  </si>
  <si>
    <t>MIDI LOGGER TYPE G</t>
  </si>
  <si>
    <t>63-CL1082</t>
  </si>
  <si>
    <t>J13-7920-510</t>
  </si>
  <si>
    <t>日本日图</t>
  </si>
  <si>
    <t>000100000291</t>
  </si>
  <si>
    <t>792A080799001412001</t>
  </si>
  <si>
    <t>D760网络模块功能检测设备</t>
  </si>
  <si>
    <t>63-CL1118</t>
  </si>
  <si>
    <t>J12-7920-188</t>
  </si>
  <si>
    <t>深圳联瑞泰科技有限公司</t>
  </si>
  <si>
    <t>000100000292</t>
  </si>
  <si>
    <t>792A080799001412002</t>
  </si>
  <si>
    <t>D760网络模块程序写入设备</t>
  </si>
  <si>
    <t>63-CL1117</t>
  </si>
  <si>
    <t>J12-7920-191</t>
  </si>
  <si>
    <t>000100000294</t>
  </si>
  <si>
    <t>792A080799001504002</t>
  </si>
  <si>
    <t>商用车D760TFT组合仪表程序写入设备</t>
  </si>
  <si>
    <t>63-CL1119</t>
  </si>
  <si>
    <t>J12-7920-171</t>
  </si>
  <si>
    <t>东风汽车电子有限公司制造技术部</t>
  </si>
  <si>
    <t>000100000295</t>
  </si>
  <si>
    <t>792A080799001504003</t>
  </si>
  <si>
    <t>商用车D760TFT组合仪表参数写入设备</t>
  </si>
  <si>
    <t>63-CL1120</t>
  </si>
  <si>
    <t>J12-7920-172</t>
  </si>
  <si>
    <t>000100000296</t>
  </si>
  <si>
    <t>792A080799001504004</t>
  </si>
  <si>
    <t>商用车D760TFT组合仪表线路板在线监测设备</t>
  </si>
  <si>
    <t>63-CL1095</t>
  </si>
  <si>
    <t>J12-7920-174</t>
  </si>
  <si>
    <t>重庆尚世科技有限公司</t>
  </si>
  <si>
    <t>000100000297</t>
  </si>
  <si>
    <t>792A080799001504005</t>
  </si>
  <si>
    <t>25系列温度传感器校验台</t>
  </si>
  <si>
    <t>I7000</t>
  </si>
  <si>
    <t>63-CL1123</t>
  </si>
  <si>
    <t>J13-7920-150</t>
  </si>
  <si>
    <t>系新电子技术（苏州）有限公司</t>
  </si>
  <si>
    <t>000100000298</t>
  </si>
  <si>
    <t>792A080799001504006</t>
  </si>
  <si>
    <t>电子转速表校验台</t>
  </si>
  <si>
    <t>63-CL1121</t>
  </si>
  <si>
    <t>J13-7920-153</t>
  </si>
  <si>
    <t>000100000300</t>
  </si>
  <si>
    <t>792A080799001504008</t>
  </si>
  <si>
    <t>3839水位传感器校验台</t>
  </si>
  <si>
    <t>63-CL1128</t>
  </si>
  <si>
    <t>J14-7920-157</t>
  </si>
  <si>
    <t>000100000302</t>
  </si>
  <si>
    <t>792A080799001509002</t>
  </si>
  <si>
    <t>庆铃控制器总成检测设备</t>
  </si>
  <si>
    <t>63-CL1125</t>
  </si>
  <si>
    <t>J14-7920-138</t>
  </si>
  <si>
    <t>深圳联瑞泰</t>
  </si>
  <si>
    <t>000100000304</t>
  </si>
  <si>
    <t>792A080799001511002</t>
  </si>
  <si>
    <t>D760 SCU换挡控制器应用程序写入、电老化检测及总成检测设备</t>
  </si>
  <si>
    <t>63-CL1110</t>
  </si>
  <si>
    <t>J13-7920-007-04</t>
  </si>
  <si>
    <t>7</t>
  </si>
  <si>
    <t>000100000307</t>
  </si>
  <si>
    <t>792A080799001511005</t>
  </si>
  <si>
    <t>D760VECU功能检测设备</t>
  </si>
  <si>
    <t>63-CL1113</t>
  </si>
  <si>
    <t>J13-7920-197</t>
  </si>
  <si>
    <t>000100000308</t>
  </si>
  <si>
    <t>792A080799001512001</t>
  </si>
  <si>
    <t>直筒式油量传感器试验系统</t>
  </si>
  <si>
    <t>CSYB-013-1</t>
  </si>
  <si>
    <t>63-CL1133</t>
  </si>
  <si>
    <t>J13-7920-516</t>
  </si>
  <si>
    <t>襄阳市诚石机电设备有限公司</t>
  </si>
  <si>
    <t>000100000310</t>
  </si>
  <si>
    <t>792A080799001604002</t>
  </si>
  <si>
    <t>ABS传感器自动充磁校验设备</t>
  </si>
  <si>
    <t>MZM-2540D</t>
  </si>
  <si>
    <t>63-CL1203</t>
  </si>
  <si>
    <t>J12-7920-231</t>
  </si>
  <si>
    <t>000100000311</t>
  </si>
  <si>
    <t>792A080799001604003</t>
  </si>
  <si>
    <t>电老化设备D310</t>
  </si>
  <si>
    <t>63-CL1202</t>
  </si>
  <si>
    <t>J13-7920-161</t>
  </si>
  <si>
    <t>000100000312</t>
  </si>
  <si>
    <t>792A080799001604004</t>
  </si>
  <si>
    <t>步进电机组合仪表指针压配设备</t>
  </si>
  <si>
    <t>63-QT900</t>
  </si>
  <si>
    <t>J13-7920-162</t>
  </si>
  <si>
    <t>河北金脑人科技有限公司</t>
  </si>
  <si>
    <t>000100000317</t>
  </si>
  <si>
    <t>792A080799001607002</t>
  </si>
  <si>
    <t>组合仪表校验台</t>
  </si>
  <si>
    <t>63-CL1201</t>
  </si>
  <si>
    <t>J14-7920-134</t>
  </si>
  <si>
    <t>000100000318</t>
  </si>
  <si>
    <t>792A080799001607003</t>
  </si>
  <si>
    <t>小轴装配设备</t>
  </si>
  <si>
    <t>63-QT903</t>
  </si>
  <si>
    <t>J14-7920-172</t>
  </si>
  <si>
    <t>湖北明哲自动化设备有限公司</t>
  </si>
  <si>
    <t>000100000319</t>
  </si>
  <si>
    <t>792A080799001607004</t>
  </si>
  <si>
    <t>轴套装配设备</t>
  </si>
  <si>
    <t>63-YJ220</t>
  </si>
  <si>
    <t>000100000320</t>
  </si>
  <si>
    <t>792A080799001611001</t>
  </si>
  <si>
    <t>北汽福田2208仪表功能检测设备</t>
  </si>
  <si>
    <t>63-CL1208</t>
  </si>
  <si>
    <t>J12-7920-199</t>
  </si>
  <si>
    <t>上海精杰机电技术有限公司</t>
  </si>
  <si>
    <t>000100000321</t>
  </si>
  <si>
    <t>792A080799001611002</t>
  </si>
  <si>
    <t>3827油量传感器校验台</t>
  </si>
  <si>
    <t>63-CL1207</t>
  </si>
  <si>
    <t>J14-7920-156</t>
  </si>
  <si>
    <t>000100000322</t>
  </si>
  <si>
    <t>792A080799001706001</t>
  </si>
  <si>
    <t>B07灌程序写参数设备</t>
  </si>
  <si>
    <t>63-CL1213</t>
  </si>
  <si>
    <t>J16-7920-154</t>
  </si>
  <si>
    <t>湖北英索尔电子有限公司</t>
  </si>
  <si>
    <t>000100000323</t>
  </si>
  <si>
    <t>792A080799001706002</t>
  </si>
  <si>
    <t>63-CL1214</t>
  </si>
  <si>
    <t>000100000325</t>
  </si>
  <si>
    <t>792A080799001706004</t>
  </si>
  <si>
    <t>车速传感器总成检验设备</t>
  </si>
  <si>
    <t>63-CL1216</t>
  </si>
  <si>
    <t>J14-7920-151</t>
  </si>
  <si>
    <t>000100000326</t>
  </si>
  <si>
    <t>792A080799001706005</t>
  </si>
  <si>
    <t>D760组合仪表老化台</t>
  </si>
  <si>
    <t>63-CL1223</t>
  </si>
  <si>
    <t>J13-7920-007-01</t>
  </si>
  <si>
    <t>000100000327</t>
  </si>
  <si>
    <t>792A080799001706006</t>
  </si>
  <si>
    <t>门模块电老化设备</t>
  </si>
  <si>
    <t>63-CL1218</t>
  </si>
  <si>
    <t>J13-7920-007-02</t>
  </si>
  <si>
    <t>000100000328</t>
  </si>
  <si>
    <t>792A080799001706007</t>
  </si>
  <si>
    <t>中央控制单元老化设备</t>
  </si>
  <si>
    <t>63-CL1219</t>
  </si>
  <si>
    <t>000100000329</t>
  </si>
  <si>
    <t>792A080799001706008</t>
  </si>
  <si>
    <t>门模块程序引导设备</t>
  </si>
  <si>
    <t>63-CL1221</t>
  </si>
  <si>
    <t>J13-7920-007-03</t>
  </si>
  <si>
    <t>000100000330</t>
  </si>
  <si>
    <t>792A080799001706009</t>
  </si>
  <si>
    <t>门模块总成检设备</t>
  </si>
  <si>
    <t>63-CL1222</t>
  </si>
  <si>
    <t>000100000331</t>
  </si>
  <si>
    <t>792A080799001706010</t>
  </si>
  <si>
    <t>D760 VECU ICT检测设备</t>
  </si>
  <si>
    <t>63-CL1109</t>
  </si>
  <si>
    <t>J13-7920-198</t>
  </si>
  <si>
    <t>深圳市联瑞泰科技有限公司</t>
  </si>
  <si>
    <t>000100000332</t>
  </si>
  <si>
    <t>792A080799001706011</t>
  </si>
  <si>
    <t>D760 VECU总成检测设备</t>
  </si>
  <si>
    <t>63-CL1114</t>
  </si>
  <si>
    <t>000100000333</t>
  </si>
  <si>
    <t>792A080799001706012</t>
  </si>
  <si>
    <t>组装电路板测试机</t>
  </si>
  <si>
    <t>63-CL1217</t>
  </si>
  <si>
    <t>J13-7920-208</t>
  </si>
  <si>
    <t>德律泰电子（深圳）有限公司</t>
  </si>
  <si>
    <t>000100000334</t>
  </si>
  <si>
    <t>792A080799001706013</t>
  </si>
  <si>
    <t>GPS功能检验台</t>
  </si>
  <si>
    <t>63-CL1220</t>
  </si>
  <si>
    <t>J14-7920-137</t>
  </si>
  <si>
    <t>000100000335</t>
  </si>
  <si>
    <t>792A080799001712001</t>
  </si>
  <si>
    <t>乘用车机油压力传感器生产线</t>
  </si>
  <si>
    <t>63-CL1212</t>
  </si>
  <si>
    <t>J14-7920-006</t>
  </si>
  <si>
    <t>无锡锐进自动化科技有限公司</t>
  </si>
  <si>
    <t>000100000336</t>
  </si>
  <si>
    <t>792A080799001801001</t>
  </si>
  <si>
    <t>油量传感器总成检验设备</t>
  </si>
  <si>
    <t>63-CL1228</t>
  </si>
  <si>
    <t>I/7927D17004/01</t>
  </si>
  <si>
    <t>000100000337</t>
  </si>
  <si>
    <t>792A080799001801002</t>
  </si>
  <si>
    <t>CYCLONEMAX</t>
  </si>
  <si>
    <t>63-CL1224</t>
  </si>
  <si>
    <t>J16-7920-306</t>
  </si>
  <si>
    <t>艾睿电子</t>
  </si>
  <si>
    <t>000100000338</t>
  </si>
  <si>
    <t>792A080799001801003</t>
  </si>
  <si>
    <t>IPU及控制器试制PCBA功能检测台</t>
  </si>
  <si>
    <t>63-CL1226</t>
  </si>
  <si>
    <t>J16-7920-329</t>
  </si>
  <si>
    <t>沃森电源设备有限公司</t>
  </si>
  <si>
    <t>000100000339</t>
  </si>
  <si>
    <t>792A080799001801004</t>
  </si>
  <si>
    <t>IPU通电工作老化设备</t>
  </si>
  <si>
    <t>63-CL1227</t>
  </si>
  <si>
    <t>I/7927L17400/01</t>
  </si>
  <si>
    <t>东莞市冠佳电子设备有限公司</t>
  </si>
  <si>
    <t>000100000340</t>
  </si>
  <si>
    <t>792A080799001806001</t>
  </si>
  <si>
    <t>IPU气密性检测设备</t>
  </si>
  <si>
    <t>63-CL1229</t>
  </si>
  <si>
    <t>I/7927L17401/01</t>
  </si>
  <si>
    <t>阿黛凯检测技术（上海）有限公司</t>
  </si>
  <si>
    <t>000100000341</t>
  </si>
  <si>
    <t>792A080799001806002</t>
  </si>
  <si>
    <t>新能源研发试制IPU总成检测设备</t>
  </si>
  <si>
    <t>63-CL1225</t>
  </si>
  <si>
    <t>I/7927L17397/01</t>
  </si>
  <si>
    <t>苏州汇川技术有限公司</t>
  </si>
  <si>
    <t>000100000342</t>
  </si>
  <si>
    <t>792A080799001806003</t>
  </si>
  <si>
    <t>VCU引导程序及功能检测设备</t>
  </si>
  <si>
    <t>63-CL1230</t>
  </si>
  <si>
    <t>I/7927L16399/01</t>
  </si>
  <si>
    <t>000100000343</t>
  </si>
  <si>
    <t>792A080799001806004</t>
  </si>
  <si>
    <t>VCU电老化检测设备</t>
  </si>
  <si>
    <t>63-CL1231</t>
  </si>
  <si>
    <t>I/7927L16396/01</t>
  </si>
  <si>
    <t>000100000344</t>
  </si>
  <si>
    <t>792A080799001806005</t>
  </si>
  <si>
    <t>功能检测及应用程序写入设备</t>
  </si>
  <si>
    <t>63-CL1232</t>
  </si>
  <si>
    <t>000100000345</t>
  </si>
  <si>
    <t>792A080799001806006</t>
  </si>
  <si>
    <t>VCU总成检测设备</t>
  </si>
  <si>
    <t>63-CL1233</t>
  </si>
  <si>
    <t>000100000346</t>
  </si>
  <si>
    <t>792A080799001806007</t>
  </si>
  <si>
    <t>振动试验台</t>
  </si>
  <si>
    <t>六度空间VIB-5</t>
  </si>
  <si>
    <t>63-CL1244</t>
  </si>
  <si>
    <t>I/7927D17002/01</t>
  </si>
  <si>
    <t>杭州慧夏振动仪器厂</t>
  </si>
  <si>
    <t>000100000347</t>
  </si>
  <si>
    <t>792A080799001806008</t>
  </si>
  <si>
    <t>D310单锭总成检测设备</t>
  </si>
  <si>
    <t>63-CL1239</t>
  </si>
  <si>
    <t>J15-7920-003-08</t>
  </si>
  <si>
    <t>000100000351</t>
  </si>
  <si>
    <t>792A080799001806012</t>
  </si>
  <si>
    <t>D310北斗终端老化设备</t>
  </si>
  <si>
    <t>63-CL1243</t>
  </si>
  <si>
    <t>J15-7920-003-06</t>
  </si>
  <si>
    <t>000100000352</t>
  </si>
  <si>
    <t>792A080799001806013</t>
  </si>
  <si>
    <t>电气负荷试验设备</t>
  </si>
  <si>
    <t>63EP-052</t>
  </si>
  <si>
    <t>I/7927L17394/01</t>
  </si>
  <si>
    <t>上海兴力高仪器有限公司</t>
  </si>
  <si>
    <t>000100000353</t>
  </si>
  <si>
    <t>792A080799001811001</t>
  </si>
  <si>
    <t>D320/D560程序写入及功能检测设备</t>
  </si>
  <si>
    <t>63-CL1248</t>
  </si>
  <si>
    <t>I/7927A17379/01</t>
  </si>
  <si>
    <t>000100000354</t>
  </si>
  <si>
    <t>792A080799001811002</t>
  </si>
  <si>
    <t>D320 BCM电老化设备</t>
  </si>
  <si>
    <t>63-CL1245</t>
  </si>
  <si>
    <t>I/7927A17380/01</t>
  </si>
  <si>
    <t>000100000355</t>
  </si>
  <si>
    <t>792A080799001811003</t>
  </si>
  <si>
    <t>D560 BCM电老化设备</t>
  </si>
  <si>
    <t>63-CL1246</t>
  </si>
  <si>
    <t>000100000356</t>
  </si>
  <si>
    <t>792A080799001811004</t>
  </si>
  <si>
    <t>D320/D560应用程序写入及总成检测设备</t>
  </si>
  <si>
    <t>63-CL1247</t>
  </si>
  <si>
    <t>I/7927A17381/01</t>
  </si>
  <si>
    <t>000100000357</t>
  </si>
  <si>
    <t>792A080799001811005</t>
  </si>
  <si>
    <t>D320 VECU程序写入及功能检设备</t>
  </si>
  <si>
    <t>63-CL1250</t>
  </si>
  <si>
    <t>I/7927A17382/01</t>
  </si>
  <si>
    <t>000100000358</t>
  </si>
  <si>
    <t>792A080799001811006</t>
  </si>
  <si>
    <t>D320 VECU总成检测设备</t>
  </si>
  <si>
    <t>63-CL1251</t>
  </si>
  <si>
    <t>I/7927A17384/01</t>
  </si>
  <si>
    <t>000100000359</t>
  </si>
  <si>
    <t>792A080799001811007</t>
  </si>
  <si>
    <t>新能源VCU/ICT检测设备</t>
  </si>
  <si>
    <t>TR518 SII</t>
  </si>
  <si>
    <t>63-CL1236</t>
  </si>
  <si>
    <t>I/7927L17404/01</t>
  </si>
  <si>
    <t>000100000360</t>
  </si>
  <si>
    <t>792A080799001904001</t>
  </si>
  <si>
    <t>D320组合仪表压指针设备</t>
  </si>
  <si>
    <t>63-CL1255</t>
  </si>
  <si>
    <t>I/7920A16332/01</t>
  </si>
  <si>
    <t>000100000361</t>
  </si>
  <si>
    <t>792A080799001904002</t>
  </si>
  <si>
    <t>D320组合仪表电老化设备</t>
  </si>
  <si>
    <t>63-CL1256</t>
  </si>
  <si>
    <t>000100000362</t>
  </si>
  <si>
    <t>792A080799001904003</t>
  </si>
  <si>
    <t>D320组合仪表自动检测设备</t>
  </si>
  <si>
    <t>63-CL1257</t>
  </si>
  <si>
    <t>000100000363</t>
  </si>
  <si>
    <t>792A080799001904004</t>
  </si>
  <si>
    <t>D320组合仪表终检设备</t>
  </si>
  <si>
    <t>63-CL1258</t>
  </si>
  <si>
    <t>I/7927A17377/01</t>
  </si>
  <si>
    <t>000100000364</t>
  </si>
  <si>
    <t>792A080799001904005</t>
  </si>
  <si>
    <t>D320组合仪表程序自动烧写设备</t>
  </si>
  <si>
    <t>63-CL1259</t>
  </si>
  <si>
    <t>000100000365</t>
  </si>
  <si>
    <t>792A080799001904006</t>
  </si>
  <si>
    <t>D320组合仪表返修设备</t>
  </si>
  <si>
    <t>63-CL1260</t>
  </si>
  <si>
    <t>000100000366</t>
  </si>
  <si>
    <t>792A080799001904007</t>
  </si>
  <si>
    <t>D320组合仪表刻度盘装配设备</t>
  </si>
  <si>
    <t>63-CL1261</t>
  </si>
  <si>
    <t>000100000367</t>
  </si>
  <si>
    <t>792A080799001904008</t>
  </si>
  <si>
    <t>D320 VECU电老化设备</t>
  </si>
  <si>
    <t>63-CL1249</t>
  </si>
  <si>
    <t>I/7927A17383/01</t>
  </si>
  <si>
    <t>000100000368</t>
  </si>
  <si>
    <t>792A080799001904009</t>
  </si>
  <si>
    <t>63-CL1252</t>
  </si>
  <si>
    <t>I/7927A17385/01</t>
  </si>
  <si>
    <t>000100000369</t>
  </si>
  <si>
    <t>792A080799001904010</t>
  </si>
  <si>
    <t>B07BCM总成检测设备</t>
  </si>
  <si>
    <t>63-CL1238</t>
  </si>
  <si>
    <t>I/7927A18007/02</t>
  </si>
  <si>
    <t>000100000370</t>
  </si>
  <si>
    <t>792A080799001904011</t>
  </si>
  <si>
    <t>D320组合仪表液晶装配设备</t>
  </si>
  <si>
    <t>63-CL1253</t>
  </si>
  <si>
    <t>I/7927D17006/01</t>
  </si>
  <si>
    <t>000100000371</t>
  </si>
  <si>
    <t>792A080799001904012</t>
  </si>
  <si>
    <t>D320组合仪表总成装配设备</t>
  </si>
  <si>
    <t>63-CL1254</t>
  </si>
  <si>
    <t>000100000372</t>
  </si>
  <si>
    <t>792A080799001904013</t>
  </si>
  <si>
    <t>北斗车载终端程序写入设备</t>
  </si>
  <si>
    <t>63-CL1268</t>
  </si>
  <si>
    <t>J15-7920-003-04</t>
  </si>
  <si>
    <t>000100000373</t>
  </si>
  <si>
    <t>792A080799001904014</t>
  </si>
  <si>
    <t>北斗终端总成检测设备</t>
  </si>
  <si>
    <t>63-CL1267</t>
  </si>
  <si>
    <t>J15-7920-003-05</t>
  </si>
  <si>
    <t>000100000374</t>
  </si>
  <si>
    <t>792A080799001904015</t>
  </si>
  <si>
    <t>北斗车载终端功能检测设备</t>
  </si>
  <si>
    <t>63-CL1269</t>
  </si>
  <si>
    <t>J15-7920-003-07</t>
  </si>
  <si>
    <t>000100000375</t>
  </si>
  <si>
    <t>792A080799001904016</t>
  </si>
  <si>
    <t>试制步进电机组合仪表综合检测台</t>
  </si>
  <si>
    <t>63-CL1262</t>
  </si>
  <si>
    <t>J15-7920-302</t>
  </si>
  <si>
    <t>000100000376</t>
  </si>
  <si>
    <t>792A080799001904017</t>
  </si>
  <si>
    <t>B07 BCM耐久试验台</t>
  </si>
  <si>
    <t>BCM-NJSYT</t>
  </si>
  <si>
    <t>63-CL1234</t>
  </si>
  <si>
    <t>I/7927L17395/01</t>
  </si>
  <si>
    <t>000100000377</t>
  </si>
  <si>
    <t>792A080799001904018</t>
  </si>
  <si>
    <t>油量传感器耐久试验台</t>
  </si>
  <si>
    <t>Y581000/ZF</t>
  </si>
  <si>
    <t>63-CL1235</t>
  </si>
  <si>
    <t>I/7927L17398/01</t>
  </si>
  <si>
    <t>西安捷盛电子技术有限责任公司</t>
  </si>
  <si>
    <t>000100000378</t>
  </si>
  <si>
    <t>792A080799001904019</t>
  </si>
  <si>
    <t>直流电源</t>
  </si>
  <si>
    <t>IT6332A</t>
  </si>
  <si>
    <t>63EP-057</t>
  </si>
  <si>
    <t>I/7927L18007/01</t>
  </si>
  <si>
    <t>艾德克斯电子有限公司</t>
  </si>
  <si>
    <t>000100000379</t>
  </si>
  <si>
    <t>792A080799001904020</t>
  </si>
  <si>
    <t>63EP-058</t>
  </si>
  <si>
    <t>000100000380</t>
  </si>
  <si>
    <t>792A080799001904021</t>
  </si>
  <si>
    <t>63EP-059</t>
  </si>
  <si>
    <t>000100000381</t>
  </si>
  <si>
    <t>792A080799001904022</t>
  </si>
  <si>
    <t>63EP-060</t>
  </si>
  <si>
    <t>000100000382</t>
  </si>
  <si>
    <t>792A080799001904023</t>
  </si>
  <si>
    <t>63EP-061</t>
  </si>
  <si>
    <t>000100000383</t>
  </si>
  <si>
    <t>792A080799001904024</t>
  </si>
  <si>
    <t>63EP-062</t>
  </si>
  <si>
    <t>000100000384</t>
  </si>
  <si>
    <t>792A080799001904025</t>
  </si>
  <si>
    <t>63EP-063</t>
  </si>
  <si>
    <t>000100000385</t>
  </si>
  <si>
    <t>792A080799001904026</t>
  </si>
  <si>
    <t>63EP-064</t>
  </si>
  <si>
    <t>000100000386</t>
  </si>
  <si>
    <t>792A080799001904027</t>
  </si>
  <si>
    <t>63EP-065</t>
  </si>
  <si>
    <t>000100000387</t>
  </si>
  <si>
    <t>792A080799001904028</t>
  </si>
  <si>
    <t>63EP-066</t>
  </si>
  <si>
    <t>000100000388</t>
  </si>
  <si>
    <t>792A080799001911001</t>
  </si>
  <si>
    <t>转子综合性能测试台</t>
  </si>
  <si>
    <t>H4-B006</t>
  </si>
  <si>
    <t>65-ZK-475</t>
  </si>
  <si>
    <t>I/791AL17195/01</t>
  </si>
  <si>
    <t>麦格雷博（深圳）有限公司）</t>
  </si>
  <si>
    <t>000100000390</t>
  </si>
  <si>
    <t>792A080799007504001</t>
  </si>
  <si>
    <t>电光分析天平</t>
  </si>
  <si>
    <t>TG328B</t>
  </si>
  <si>
    <t>63-FM002</t>
  </si>
  <si>
    <t>000100000392</t>
  </si>
  <si>
    <t>792A080799008912004</t>
  </si>
  <si>
    <t>动磁式仪表磁铁充退磁设备</t>
  </si>
  <si>
    <t>63-QT055</t>
  </si>
  <si>
    <t>000100000393</t>
  </si>
  <si>
    <t>792A080799008912005</t>
  </si>
  <si>
    <t>仪表磁环充退磁设备</t>
  </si>
  <si>
    <t>A6</t>
  </si>
  <si>
    <t>63-QT057</t>
  </si>
  <si>
    <t>000100000394</t>
  </si>
  <si>
    <t>792A080799008912008</t>
  </si>
  <si>
    <t>游丝装配设备</t>
  </si>
  <si>
    <t>A40</t>
  </si>
  <si>
    <t>63-QT072</t>
  </si>
  <si>
    <t>000100000398</t>
  </si>
  <si>
    <t>792A080799009208003</t>
  </si>
  <si>
    <t>压力报警传感器检验机</t>
  </si>
  <si>
    <t>EQF429</t>
  </si>
  <si>
    <t>63-CL091</t>
  </si>
  <si>
    <t>000100000400</t>
  </si>
  <si>
    <t>792A080799009301001</t>
  </si>
  <si>
    <t>热工仪表检定仪</t>
  </si>
  <si>
    <t>HC2B</t>
  </si>
  <si>
    <t>63-TT001</t>
  </si>
  <si>
    <t>湖北</t>
  </si>
  <si>
    <t>000100000401</t>
  </si>
  <si>
    <t>792A080799009310002</t>
  </si>
  <si>
    <t>双针气压表校验台</t>
  </si>
  <si>
    <t>63-CL137</t>
  </si>
  <si>
    <t>无锡气动研究所</t>
  </si>
  <si>
    <t>000100000402</t>
  </si>
  <si>
    <t>792A080799009408001</t>
  </si>
  <si>
    <t>电子万能试验机</t>
  </si>
  <si>
    <t>CMT-5105</t>
  </si>
  <si>
    <t>63-FP003</t>
  </si>
  <si>
    <t>000100000403</t>
  </si>
  <si>
    <t>792A080799009411002</t>
  </si>
  <si>
    <t>模片组件超压密封检测机</t>
  </si>
  <si>
    <t>63-CL144</t>
  </si>
  <si>
    <t>无锡气动测控设备厂</t>
  </si>
  <si>
    <t>000100000404</t>
  </si>
  <si>
    <t>792A080799009510006</t>
  </si>
  <si>
    <t>机油压力传感器测试台</t>
  </si>
  <si>
    <t>ZG-OP62</t>
  </si>
  <si>
    <t>63-CL098</t>
  </si>
  <si>
    <t>浙江工业大学应用电子技术公司</t>
  </si>
  <si>
    <t>000100000407</t>
  </si>
  <si>
    <t>792A080799009612001</t>
  </si>
  <si>
    <t>真空报警器校验台</t>
  </si>
  <si>
    <t>63-CL110</t>
  </si>
  <si>
    <t>000100000409</t>
  </si>
  <si>
    <t>792A080799009705004</t>
  </si>
  <si>
    <t>63-CL109</t>
  </si>
  <si>
    <t>000100000413</t>
  </si>
  <si>
    <t>792A089903001712001</t>
  </si>
  <si>
    <t>可编程电源、电子负载</t>
  </si>
  <si>
    <t>N8737A</t>
  </si>
  <si>
    <t>63EP-051</t>
  </si>
  <si>
    <t>I/7927L17405/01</t>
  </si>
  <si>
    <t>武汉利德科技股份有限公司</t>
  </si>
  <si>
    <t>000100000414</t>
  </si>
  <si>
    <t>792A080601022011001</t>
  </si>
  <si>
    <t>高低温冲击试验箱</t>
  </si>
  <si>
    <t>CJ62S2</t>
  </si>
  <si>
    <t>65-ZK-499</t>
  </si>
  <si>
    <t>I/791AL18002/01-01、I/791AL18002/01-03</t>
  </si>
  <si>
    <t>000100000415</t>
  </si>
  <si>
    <t>792A080601042012001</t>
  </si>
  <si>
    <t>高低温湿度试验箱</t>
  </si>
  <si>
    <t>SDJ61F</t>
  </si>
  <si>
    <t>63-CL1279</t>
  </si>
  <si>
    <t>I/7927L19001/01</t>
  </si>
  <si>
    <t>重庆银河实验仪器有限公司</t>
  </si>
  <si>
    <t>000100000416</t>
  </si>
  <si>
    <t>792A080602032005001</t>
  </si>
  <si>
    <t>耐工业溶剂试验箱</t>
  </si>
  <si>
    <t>NWX-500</t>
  </si>
  <si>
    <t>65-ZK-496</t>
  </si>
  <si>
    <t>I/791AL18004/01</t>
  </si>
  <si>
    <t>江苏金环试验设备有限公司</t>
  </si>
  <si>
    <t>000100000417</t>
  </si>
  <si>
    <t>792A080301022101001</t>
  </si>
  <si>
    <t>起动机磨合台</t>
  </si>
  <si>
    <t>65-ZK-504</t>
  </si>
  <si>
    <t>000100000418</t>
  </si>
  <si>
    <t>792A080301022101002</t>
  </si>
  <si>
    <t>空载试验台</t>
  </si>
  <si>
    <t>65-ZK-505</t>
  </si>
  <si>
    <t>000100000419</t>
  </si>
  <si>
    <t>792A080301022101003</t>
  </si>
  <si>
    <t>负载试验台</t>
  </si>
  <si>
    <t>65-ZK-506</t>
  </si>
  <si>
    <t>000100000420</t>
  </si>
  <si>
    <t>792A080301022104001</t>
  </si>
  <si>
    <t>电磁开关性能试验台</t>
  </si>
  <si>
    <t>XGKG-D11</t>
  </si>
  <si>
    <t>65-ZK-507</t>
  </si>
  <si>
    <t>I/791AL18003/01</t>
  </si>
  <si>
    <t>000100000421</t>
  </si>
  <si>
    <t>792A080301022104002</t>
  </si>
  <si>
    <t>发动机阻力台</t>
  </si>
  <si>
    <t>65-ZK-508</t>
  </si>
  <si>
    <t>I/791AL18001/01</t>
  </si>
  <si>
    <t>000100000422</t>
  </si>
  <si>
    <t>792A080301992104001</t>
  </si>
  <si>
    <t>集成系统性能试验台</t>
  </si>
  <si>
    <t>65-ZK-509</t>
  </si>
  <si>
    <t>I/791AD18016/01-01 I/791AD18016/01-03</t>
  </si>
  <si>
    <t>武汉山阔、苏州汇川</t>
  </si>
  <si>
    <t>000100000423</t>
  </si>
  <si>
    <t>792A080602032109001</t>
  </si>
  <si>
    <t>IPX9K防水试验箱</t>
  </si>
  <si>
    <t>IPX9K</t>
  </si>
  <si>
    <t>63-CL1303</t>
  </si>
  <si>
    <t>I/7927L20001/02</t>
  </si>
  <si>
    <t>000100000424</t>
  </si>
  <si>
    <t>792A080799002109001</t>
  </si>
  <si>
    <t>红岩组合仪表高温老化设备</t>
  </si>
  <si>
    <t>63-CL1286</t>
  </si>
  <si>
    <t>I/7927A20017/01</t>
  </si>
  <si>
    <t>000100000425</t>
  </si>
  <si>
    <t>792A080799002109002</t>
  </si>
  <si>
    <t>D320VECU程序写入设备</t>
  </si>
  <si>
    <t>63-CL1297</t>
  </si>
  <si>
    <t>I/7927E21007/01</t>
  </si>
  <si>
    <t>000100000426</t>
  </si>
  <si>
    <t>792A080301992109002</t>
  </si>
  <si>
    <t>汽车电机定子综合测试仪</t>
  </si>
  <si>
    <t>DZC-YLZ</t>
  </si>
  <si>
    <t>65-ZK-511</t>
  </si>
  <si>
    <t>I/791AA18008/01-02</t>
  </si>
  <si>
    <t>000100000427</t>
  </si>
  <si>
    <t>792A080301992109003</t>
  </si>
  <si>
    <t>65-ZK-518</t>
  </si>
  <si>
    <t>000100000428</t>
  </si>
  <si>
    <t>792A080301012109001</t>
  </si>
  <si>
    <t>发电机性能试验台</t>
  </si>
  <si>
    <t>65-ZK-517</t>
  </si>
  <si>
    <t>I/7927D20005/01</t>
  </si>
  <si>
    <t>000100000429</t>
  </si>
  <si>
    <t>792A080301992109001</t>
  </si>
  <si>
    <t>65-ZK-516</t>
  </si>
  <si>
    <t>I/7927D20006/01</t>
  </si>
  <si>
    <t>000100000430</t>
  </si>
  <si>
    <t>792A080301992111001</t>
  </si>
  <si>
    <t>65-ZK-519</t>
  </si>
  <si>
    <t>I/791AL18006/01-02</t>
  </si>
  <si>
    <t>000100000431</t>
  </si>
  <si>
    <t>792A080301992111002</t>
  </si>
  <si>
    <t>电枢发热试验台</t>
  </si>
  <si>
    <t>SKJRT-130</t>
  </si>
  <si>
    <t>65-ZK-520</t>
  </si>
  <si>
    <t>I/791AL19029/01</t>
  </si>
  <si>
    <t>000100000432</t>
  </si>
  <si>
    <t>792A080301992111004</t>
  </si>
  <si>
    <t>扭转试验台</t>
  </si>
  <si>
    <t>SKNZT-1500</t>
  </si>
  <si>
    <t>65-ZK-522</t>
  </si>
  <si>
    <t>I/7927L20005/01</t>
  </si>
  <si>
    <t>000100000433</t>
  </si>
  <si>
    <t>792A080301992111003</t>
  </si>
  <si>
    <t>DJ4000电机对拖测试系统</t>
  </si>
  <si>
    <t>DJ4000</t>
  </si>
  <si>
    <t>65-ZK-521</t>
  </si>
  <si>
    <t>I/791AL19008/01</t>
  </si>
  <si>
    <t>000100000434</t>
  </si>
  <si>
    <t>792A080103142112001</t>
  </si>
  <si>
    <t>FA-800KR2</t>
  </si>
  <si>
    <t>65-QT-545</t>
  </si>
  <si>
    <t>I/791AL19033/01-01</t>
  </si>
  <si>
    <t>丰铁机械（苏州）有限公司</t>
  </si>
  <si>
    <t>000100000435</t>
  </si>
  <si>
    <t>792A080302022208001</t>
  </si>
  <si>
    <t>汽车发动机</t>
  </si>
  <si>
    <t>ISD270 50</t>
  </si>
  <si>
    <t>65-ZK-523</t>
  </si>
  <si>
    <t>190-试验室</t>
  </si>
  <si>
    <t>I/7927L21031/01</t>
  </si>
  <si>
    <t>东风康明斯发动机有限公司</t>
  </si>
  <si>
    <t>000100000436</t>
  </si>
  <si>
    <t>792A080302022208002</t>
  </si>
  <si>
    <t>柴油机</t>
  </si>
  <si>
    <t>WP13.550E62</t>
  </si>
  <si>
    <t>65-ZK-524</t>
  </si>
  <si>
    <t>I/7927L21036/01</t>
  </si>
  <si>
    <t>潍柴动力股份有限公司</t>
  </si>
  <si>
    <t>000100000437</t>
  </si>
  <si>
    <t>792A080601052211001</t>
  </si>
  <si>
    <t>动态盐雾/盐泥水试验箱</t>
  </si>
  <si>
    <t>SKYWSX-400</t>
  </si>
  <si>
    <t>65-ZK-526</t>
  </si>
  <si>
    <t>I/791AL18005/01</t>
  </si>
  <si>
    <t>000100000438</t>
  </si>
  <si>
    <t>792A080602012212001</t>
  </si>
  <si>
    <t>光老化试验箱</t>
  </si>
  <si>
    <t>EM-X65</t>
  </si>
  <si>
    <t>63-CL1324</t>
  </si>
  <si>
    <t>I/7927L21016/01</t>
  </si>
  <si>
    <t>广州市恩迈科学仪器有限公司</t>
  </si>
  <si>
    <t>000100000439</t>
  </si>
  <si>
    <t>792A080601022212001</t>
  </si>
  <si>
    <t>温度冲击试验箱</t>
  </si>
  <si>
    <t>CJ602S3II</t>
  </si>
  <si>
    <t>63-RH165</t>
  </si>
  <si>
    <t>I/7927L21017/01</t>
  </si>
  <si>
    <t>000100000440</t>
  </si>
  <si>
    <t>792A080706992212001</t>
  </si>
  <si>
    <t>油压泵</t>
  </si>
  <si>
    <t>CONST132</t>
  </si>
  <si>
    <t>63EP-69-3</t>
  </si>
  <si>
    <t>康斯特</t>
  </si>
  <si>
    <t>000100000441</t>
  </si>
  <si>
    <t>792A080302022303001</t>
  </si>
  <si>
    <t>啮合冲击试验台</t>
  </si>
  <si>
    <t>NHCJ-2000</t>
  </si>
  <si>
    <t>63-CL1332</t>
  </si>
  <si>
    <t>I/7927L21008/01</t>
  </si>
  <si>
    <t>四川诚邦浩然测控技术有限公司</t>
  </si>
  <si>
    <t>000100000442</t>
  </si>
  <si>
    <t>792A080302012305001</t>
  </si>
  <si>
    <t>汽车发电机发热试验台</t>
  </si>
  <si>
    <t>XGFNJ-Ⅱ</t>
  </si>
  <si>
    <t>65-ZK-530</t>
  </si>
  <si>
    <t>I/7927F21032/01</t>
  </si>
  <si>
    <t>000100000443</t>
  </si>
  <si>
    <t>792A080303992307003</t>
  </si>
  <si>
    <t>电控研发专用工具包</t>
  </si>
  <si>
    <t>DP6150B等</t>
  </si>
  <si>
    <t>63-CL1341</t>
  </si>
  <si>
    <t>128-新能源事业部市场研发科</t>
  </si>
  <si>
    <t>李滨</t>
  </si>
  <si>
    <t>I/7927L22056/01</t>
  </si>
  <si>
    <t>深圳知用等</t>
  </si>
  <si>
    <t>1008060000新能源研发部（研发费用）</t>
  </si>
  <si>
    <t>000100000444</t>
  </si>
  <si>
    <t>792A080303992307004</t>
  </si>
  <si>
    <t>63-CL1342</t>
  </si>
  <si>
    <t>000100000445</t>
  </si>
  <si>
    <t>792A080303992307002</t>
  </si>
  <si>
    <t>Vector总线开发测试仿真系统</t>
  </si>
  <si>
    <t>VECTOR VN1610+CANA</t>
  </si>
  <si>
    <t>63-CL1343</t>
  </si>
  <si>
    <t>维克多汽车技术有限公司</t>
  </si>
  <si>
    <t>000100000446</t>
  </si>
  <si>
    <t>792A080303992307001</t>
  </si>
  <si>
    <t>63-CL1344</t>
  </si>
  <si>
    <t>000100000447</t>
  </si>
  <si>
    <t>792A080301992310001</t>
  </si>
  <si>
    <t>电枢发热试验台/东津</t>
  </si>
  <si>
    <t>EQX286</t>
  </si>
  <si>
    <t>65-ZK-535</t>
  </si>
  <si>
    <t>I/7927E22020/01</t>
  </si>
  <si>
    <t>武汉山阔机电技术有限公司</t>
  </si>
  <si>
    <t>000100000448</t>
  </si>
  <si>
    <t>792A080301992310002</t>
  </si>
  <si>
    <t>电机定子综合测试仪/襄城</t>
  </si>
  <si>
    <t>DZC-YLZ-1T</t>
  </si>
  <si>
    <t>65-ZK-536</t>
  </si>
  <si>
    <t>000100000449</t>
  </si>
  <si>
    <t>792A080301992310003</t>
  </si>
  <si>
    <t>65-ZK-537</t>
  </si>
  <si>
    <t>000100000450</t>
  </si>
  <si>
    <t>792A080301992310004</t>
  </si>
  <si>
    <t>电机定子综合测试仪/东津</t>
  </si>
  <si>
    <t>65-ZK-538</t>
  </si>
  <si>
    <t>000100000451</t>
  </si>
  <si>
    <t>792A080301992310005</t>
  </si>
  <si>
    <t>65-ZK-539</t>
  </si>
  <si>
    <t>000100000452</t>
  </si>
  <si>
    <t>792A080103142312001</t>
  </si>
  <si>
    <t>63-QT961</t>
  </si>
  <si>
    <t>000100000455</t>
  </si>
  <si>
    <t>792A080601032408001</t>
  </si>
  <si>
    <t>电子防潮柜</t>
  </si>
  <si>
    <t>63-RL056</t>
  </si>
  <si>
    <t>214-仓储部</t>
  </si>
  <si>
    <t>杨万云</t>
  </si>
  <si>
    <t>I/7927A24050/01</t>
  </si>
  <si>
    <t>武汉鑫华易自控设备有限公司</t>
  </si>
  <si>
    <t>000100000456</t>
  </si>
  <si>
    <t>792A080601032408002</t>
  </si>
  <si>
    <t>63-RL057</t>
  </si>
  <si>
    <t>000100000457</t>
  </si>
  <si>
    <t>792A080701052411001</t>
  </si>
  <si>
    <t>电动振动台</t>
  </si>
  <si>
    <t>ES-30LS3-370</t>
  </si>
  <si>
    <t>63-ZK484</t>
  </si>
  <si>
    <t>苏州东菱振动试验仪器有限公司</t>
  </si>
  <si>
    <t>000100000458</t>
  </si>
  <si>
    <t>792A080601042503001</t>
  </si>
  <si>
    <t>快速温变湿热箱</t>
  </si>
  <si>
    <t>SC7-1000/14</t>
  </si>
  <si>
    <t>I/7927L24009/01</t>
  </si>
  <si>
    <t>000100000459</t>
  </si>
  <si>
    <t>792A080601022503001</t>
  </si>
  <si>
    <t>WG301</t>
  </si>
  <si>
    <t>I/7927L24019/01</t>
  </si>
  <si>
    <t>000100000460</t>
  </si>
  <si>
    <t>792A080601022503002</t>
  </si>
  <si>
    <t>000100000461</t>
  </si>
  <si>
    <t>792A080601022503003</t>
  </si>
  <si>
    <t>000100000462</t>
  </si>
  <si>
    <t>792A080303072507002</t>
  </si>
  <si>
    <t>63-ZK483</t>
  </si>
  <si>
    <t>I/7927L25010/01</t>
  </si>
  <si>
    <t>000100000463</t>
  </si>
  <si>
    <t>792A080303072507001</t>
  </si>
  <si>
    <t>000100000464</t>
  </si>
  <si>
    <t>792A080303072507003</t>
  </si>
  <si>
    <t>63-ZK485</t>
  </si>
  <si>
    <t>000100000465</t>
  </si>
  <si>
    <t>792A080601032508009</t>
  </si>
  <si>
    <t>防静电工作设施（防静电超低湿干燥箱）</t>
  </si>
  <si>
    <t>GRD1430CF-6</t>
  </si>
  <si>
    <t>63-RL058</t>
  </si>
  <si>
    <t>格瑞达</t>
  </si>
  <si>
    <t>000100000466</t>
  </si>
  <si>
    <t>792A080601032508010</t>
  </si>
  <si>
    <t>63-RL059</t>
  </si>
  <si>
    <t>000100000467</t>
  </si>
  <si>
    <t>792A080601032508011</t>
  </si>
  <si>
    <t>63-RL060</t>
  </si>
  <si>
    <t>000100000468</t>
  </si>
  <si>
    <t>792A080601032508012</t>
  </si>
  <si>
    <t>63-RL061</t>
  </si>
  <si>
    <t>000100000469</t>
  </si>
  <si>
    <t>792A080701992509001</t>
  </si>
  <si>
    <t>振动试验台1</t>
  </si>
  <si>
    <t>63-ZX041-15</t>
  </si>
  <si>
    <t>000100000470</t>
  </si>
  <si>
    <t>792A080701992509002</t>
  </si>
  <si>
    <t>振动试验台2</t>
  </si>
  <si>
    <t>63-ZX041-16</t>
  </si>
  <si>
    <t>000100000471</t>
  </si>
  <si>
    <t>792A080701992509003</t>
  </si>
  <si>
    <t>振动试验台3</t>
  </si>
  <si>
    <t>63-ZX041-17</t>
  </si>
  <si>
    <t>000100000472</t>
  </si>
  <si>
    <t>792A080701992509004</t>
  </si>
  <si>
    <t>振动试验台4</t>
  </si>
  <si>
    <t>63-ZX041-18</t>
  </si>
  <si>
    <t>000100000473</t>
  </si>
  <si>
    <t>792A080701992509005</t>
  </si>
  <si>
    <t>振动试验台5</t>
  </si>
  <si>
    <t>63-ZX041-19</t>
  </si>
  <si>
    <t>000100000474</t>
  </si>
  <si>
    <t>792A080701992509006</t>
  </si>
  <si>
    <t>振动试验台6</t>
  </si>
  <si>
    <t>63-ZX041-20</t>
  </si>
  <si>
    <t>A0110</t>
  </si>
  <si>
    <t>固定资产-电子产品及通讯设备</t>
  </si>
  <si>
    <t>000110000006</t>
  </si>
  <si>
    <t>792A090101041911001</t>
  </si>
  <si>
    <t>EXCEL服务器</t>
  </si>
  <si>
    <t>OEM版</t>
  </si>
  <si>
    <t>65JS0224</t>
  </si>
  <si>
    <t>10-信息</t>
  </si>
  <si>
    <t>03-信息</t>
  </si>
  <si>
    <t>J07791A-201</t>
  </si>
  <si>
    <t>广东江门冠日科技软件有限公司</t>
  </si>
  <si>
    <t>5</t>
  </si>
  <si>
    <t>1004010000经营部IT技术组(信息管理费)</t>
  </si>
  <si>
    <t>000110000007</t>
  </si>
  <si>
    <t>792A090101041911002</t>
  </si>
  <si>
    <t>42U服务器专用机柜</t>
  </si>
  <si>
    <t>图腾</t>
  </si>
  <si>
    <t>65JS0185Y-02</t>
  </si>
  <si>
    <t>J05-791A-163-04</t>
  </si>
  <si>
    <t>IBM公司</t>
  </si>
  <si>
    <t>000110000008</t>
  </si>
  <si>
    <t>792A090101041911003</t>
  </si>
  <si>
    <t>电气报表管理系统服务器及软件</t>
  </si>
  <si>
    <t>IBMX3650M2</t>
  </si>
  <si>
    <t>65JS0265</t>
  </si>
  <si>
    <t>J10-791A-200</t>
  </si>
  <si>
    <t>襄樊创企网络有限公司</t>
  </si>
  <si>
    <t>000110000009</t>
  </si>
  <si>
    <t>792A090101041911004</t>
  </si>
  <si>
    <t>网络安全管理</t>
  </si>
  <si>
    <t>互普威盾微点网络杀毒</t>
  </si>
  <si>
    <t>65JS0342</t>
  </si>
  <si>
    <t>J09-791A-201</t>
  </si>
  <si>
    <t>上海互普北京东方微点信息技术有限公司</t>
  </si>
  <si>
    <t>000110000010</t>
  </si>
  <si>
    <t>792A090101041911005</t>
  </si>
  <si>
    <t>服务器</t>
  </si>
  <si>
    <t>IBM3650M4</t>
  </si>
  <si>
    <t>65JS0357</t>
  </si>
  <si>
    <t>J14-791A-201</t>
  </si>
  <si>
    <t>联想公司</t>
  </si>
  <si>
    <t>000110000011</t>
  </si>
  <si>
    <t>792A090101041911006</t>
  </si>
  <si>
    <t>65JS0358</t>
  </si>
  <si>
    <t>000110000012</t>
  </si>
  <si>
    <t>792A090101041911007</t>
  </si>
  <si>
    <t>IBM服务器3650 M5</t>
  </si>
  <si>
    <t>65JS0467Y</t>
  </si>
  <si>
    <t>194-公司机房</t>
  </si>
  <si>
    <t>J16-791A-202</t>
  </si>
  <si>
    <t>联想有限公司</t>
  </si>
  <si>
    <t>1001020000公司主管信息领导（信息管理）</t>
  </si>
  <si>
    <t>000110000013</t>
  </si>
  <si>
    <t>792A090101041911008</t>
  </si>
  <si>
    <t>IBM 3650 M5</t>
  </si>
  <si>
    <t>65JS00495</t>
  </si>
  <si>
    <t>J16-791A-203</t>
  </si>
  <si>
    <t>000110000014</t>
  </si>
  <si>
    <t>792A090101041911009</t>
  </si>
  <si>
    <t>IBM X3650 M5</t>
  </si>
  <si>
    <t>65JS0464Y</t>
  </si>
  <si>
    <t>J16-791A-206</t>
  </si>
  <si>
    <t>000110000054</t>
  </si>
  <si>
    <t>792A090101051109040</t>
  </si>
  <si>
    <t>图形工作站</t>
  </si>
  <si>
    <t>THINKSTATION S20</t>
  </si>
  <si>
    <t>63C-350</t>
  </si>
  <si>
    <t>J10-7920-302</t>
  </si>
  <si>
    <t>联想</t>
  </si>
  <si>
    <t>2007050002传装丝印班信息</t>
  </si>
  <si>
    <t>000110000081</t>
  </si>
  <si>
    <t>792A090101051412002</t>
  </si>
  <si>
    <t>THINKSTATIONS30</t>
  </si>
  <si>
    <t>63C-491</t>
  </si>
  <si>
    <t>127-武汉子公司</t>
  </si>
  <si>
    <t>244-韩望</t>
  </si>
  <si>
    <t>J14-7920-407</t>
  </si>
  <si>
    <t>2004010000电子技术质量组（研发费）</t>
  </si>
  <si>
    <t>000110000082</t>
  </si>
  <si>
    <t>792A090101051412003</t>
  </si>
  <si>
    <t>63C-492</t>
  </si>
  <si>
    <t>245-伍良胜</t>
  </si>
  <si>
    <t>000110000083</t>
  </si>
  <si>
    <t>792A090101051412004</t>
  </si>
  <si>
    <t>63C-493</t>
  </si>
  <si>
    <t>246-彭爱军</t>
  </si>
  <si>
    <t>000110000085</t>
  </si>
  <si>
    <t>792A090101051412006</t>
  </si>
  <si>
    <t>63C-495</t>
  </si>
  <si>
    <t>248-连劲</t>
  </si>
  <si>
    <t>000110000087</t>
  </si>
  <si>
    <t>792A090101051412008</t>
  </si>
  <si>
    <t>63C-497</t>
  </si>
  <si>
    <t>250-杨中伟</t>
  </si>
  <si>
    <t>000110000088</t>
  </si>
  <si>
    <t>792A090101051811001</t>
  </si>
  <si>
    <t>THINKSTATION P320</t>
  </si>
  <si>
    <t>63C-527</t>
  </si>
  <si>
    <t>251-谢圣蛟</t>
  </si>
  <si>
    <t>I/7927I18001/01</t>
  </si>
  <si>
    <t>联想集团</t>
  </si>
  <si>
    <t>000110000089</t>
  </si>
  <si>
    <t>792A090101051811002</t>
  </si>
  <si>
    <t>63C-528</t>
  </si>
  <si>
    <t>116-张勇</t>
  </si>
  <si>
    <t>000110000090</t>
  </si>
  <si>
    <t>792A090101051811003</t>
  </si>
  <si>
    <t>63C-529</t>
  </si>
  <si>
    <t>252-刘金平</t>
  </si>
  <si>
    <t>000110000091</t>
  </si>
  <si>
    <t>792A090101051811004</t>
  </si>
  <si>
    <t>63C-530</t>
  </si>
  <si>
    <t>253-曾运运</t>
  </si>
  <si>
    <t>4001020000新能源市场项目部项目组（研发费）</t>
  </si>
  <si>
    <t>000110000092</t>
  </si>
  <si>
    <t>792A090101051811005</t>
  </si>
  <si>
    <t>THINKSTATION P510</t>
  </si>
  <si>
    <t>63C-531</t>
  </si>
  <si>
    <t>254-陈百灵</t>
  </si>
  <si>
    <t>000110000093</t>
  </si>
  <si>
    <t>792A090101051811006</t>
  </si>
  <si>
    <t>63C-532</t>
  </si>
  <si>
    <t>255-程春林</t>
  </si>
  <si>
    <t>000110000094</t>
  </si>
  <si>
    <t>792A090101051811007</t>
  </si>
  <si>
    <t>63C-533</t>
  </si>
  <si>
    <t>256-王伟</t>
  </si>
  <si>
    <t>000110000095</t>
  </si>
  <si>
    <t>792A090101051811008</t>
  </si>
  <si>
    <t>63C-534</t>
  </si>
  <si>
    <t>257-肖银涛</t>
  </si>
  <si>
    <t>000110000096</t>
  </si>
  <si>
    <t>792A090101051811009</t>
  </si>
  <si>
    <t>63C-535</t>
  </si>
  <si>
    <t>000110000097</t>
  </si>
  <si>
    <t>792A090101051811010</t>
  </si>
  <si>
    <t>63C-536</t>
  </si>
  <si>
    <t>258-刘贝贝</t>
  </si>
  <si>
    <t>000110000098</t>
  </si>
  <si>
    <t>792A090101051811011</t>
  </si>
  <si>
    <t>63C-537</t>
  </si>
  <si>
    <t>653-李静</t>
  </si>
  <si>
    <t>000110000099</t>
  </si>
  <si>
    <t>792A090101051811012</t>
  </si>
  <si>
    <t>63C-538</t>
  </si>
  <si>
    <t>260-占金</t>
  </si>
  <si>
    <t>000110000100</t>
  </si>
  <si>
    <t>792A090101051811013</t>
  </si>
  <si>
    <t>63C-539</t>
  </si>
  <si>
    <t>261-车小路</t>
  </si>
  <si>
    <t>000110000101</t>
  </si>
  <si>
    <t>792A090101051811014</t>
  </si>
  <si>
    <t>63C-540</t>
  </si>
  <si>
    <t>262-甘永超</t>
  </si>
  <si>
    <t>000110000102</t>
  </si>
  <si>
    <t>792A090101051811015</t>
  </si>
  <si>
    <t>THINKSTATION P520</t>
  </si>
  <si>
    <t>63C-541</t>
  </si>
  <si>
    <t>263-刘西</t>
  </si>
  <si>
    <t>000110000103</t>
  </si>
  <si>
    <t>792A090101051811016</t>
  </si>
  <si>
    <t>63C-542</t>
  </si>
  <si>
    <t>264-杨奔</t>
  </si>
  <si>
    <t>000110000104</t>
  </si>
  <si>
    <t>792A090101051811017</t>
  </si>
  <si>
    <t>63C-543</t>
  </si>
  <si>
    <t>654-袁静冶</t>
  </si>
  <si>
    <t>000110000105</t>
  </si>
  <si>
    <t>792A090101051910001</t>
  </si>
  <si>
    <t>63C-551</t>
  </si>
  <si>
    <t>266-贾章坡</t>
  </si>
  <si>
    <t>I/7927I19001/01</t>
  </si>
  <si>
    <t>000110000106</t>
  </si>
  <si>
    <t>792A090101051910002</t>
  </si>
  <si>
    <t>63C-552</t>
  </si>
  <si>
    <t>000110000107</t>
  </si>
  <si>
    <t>792A090101051910003</t>
  </si>
  <si>
    <t>63C-553</t>
  </si>
  <si>
    <t>000110000108</t>
  </si>
  <si>
    <t>792A090101051910004</t>
  </si>
  <si>
    <t>63C-554</t>
  </si>
  <si>
    <t>497-彭芳芳</t>
  </si>
  <si>
    <t>000110000109</t>
  </si>
  <si>
    <t>792A090101051910005</t>
  </si>
  <si>
    <t>63C-555</t>
  </si>
  <si>
    <t>268-牛婷婷</t>
  </si>
  <si>
    <t>000110000110</t>
  </si>
  <si>
    <t>792A090101051910006</t>
  </si>
  <si>
    <t>63C-556</t>
  </si>
  <si>
    <t>269-魏琼</t>
  </si>
  <si>
    <t>000110000111</t>
  </si>
  <si>
    <t>792A090101051910007</t>
  </si>
  <si>
    <t>63C-557</t>
  </si>
  <si>
    <t>270-赵丽萍</t>
  </si>
  <si>
    <t>000110000112</t>
  </si>
  <si>
    <t>792A090101051910008</t>
  </si>
  <si>
    <t>63C-558</t>
  </si>
  <si>
    <t>271-孟柯</t>
  </si>
  <si>
    <t>000110000156</t>
  </si>
  <si>
    <t>792A090101061308032</t>
  </si>
  <si>
    <t>台式计算机</t>
  </si>
  <si>
    <t>THINKCENTRE M4350T</t>
  </si>
  <si>
    <t>63C-420</t>
  </si>
  <si>
    <t>J13-7920-407</t>
  </si>
  <si>
    <t>2007010002传装报警器信息</t>
  </si>
  <si>
    <t>000110000157</t>
  </si>
  <si>
    <t>792A090101061308033</t>
  </si>
  <si>
    <t>63C-421</t>
  </si>
  <si>
    <t>296-刘言</t>
  </si>
  <si>
    <t>2002040000电子SCM部信息组（信息管理费）</t>
  </si>
  <si>
    <t>000110000158</t>
  </si>
  <si>
    <t>792A090101061308034</t>
  </si>
  <si>
    <t>63C-422</t>
  </si>
  <si>
    <t>114-张玲玲</t>
  </si>
  <si>
    <t>000110000160</t>
  </si>
  <si>
    <t>792A090101061308036</t>
  </si>
  <si>
    <t>63C-424</t>
  </si>
  <si>
    <t>2007040002传装成型班信息</t>
  </si>
  <si>
    <t>000110000161</t>
  </si>
  <si>
    <t>792A090101061308037</t>
  </si>
  <si>
    <t>63C-425</t>
  </si>
  <si>
    <t>129-电子工厂工业工程科</t>
  </si>
  <si>
    <t>297-吴兴伟</t>
  </si>
  <si>
    <t>000110000162</t>
  </si>
  <si>
    <t>792A090101061308038</t>
  </si>
  <si>
    <t>63C-426</t>
  </si>
  <si>
    <t>298-谭琴</t>
  </si>
  <si>
    <t>000110000164</t>
  </si>
  <si>
    <t>792A090101061308040</t>
  </si>
  <si>
    <t>63C-428</t>
  </si>
  <si>
    <t>300-姜俊傲</t>
  </si>
  <si>
    <t>1017030000安全储运部信息组</t>
  </si>
  <si>
    <t>000110000167</t>
  </si>
  <si>
    <t>792A090101061308043</t>
  </si>
  <si>
    <t>63C-431</t>
  </si>
  <si>
    <t>657-雷智涵</t>
  </si>
  <si>
    <t>000110000168</t>
  </si>
  <si>
    <t>792A090101061308044</t>
  </si>
  <si>
    <t>63C-432</t>
  </si>
  <si>
    <t>303-张红伟</t>
  </si>
  <si>
    <t>000110000170</t>
  </si>
  <si>
    <t>792A090101061308046</t>
  </si>
  <si>
    <t>63C-434</t>
  </si>
  <si>
    <t>305-李春丽</t>
  </si>
  <si>
    <t>1009020000质量信息组（信息管理费）</t>
  </si>
  <si>
    <t>000110000171</t>
  </si>
  <si>
    <t>792A090101061308047</t>
  </si>
  <si>
    <t>63C-435</t>
  </si>
  <si>
    <t>306-邢广民</t>
  </si>
  <si>
    <t>000110000172</t>
  </si>
  <si>
    <t>792A090101061308048</t>
  </si>
  <si>
    <t>63C-436</t>
  </si>
  <si>
    <t>311-杨万云</t>
  </si>
  <si>
    <t>000110000173</t>
  </si>
  <si>
    <t>792A090101061308049</t>
  </si>
  <si>
    <t>63C-437</t>
  </si>
  <si>
    <t>308-程彩虹</t>
  </si>
  <si>
    <t>000110000174</t>
  </si>
  <si>
    <t>792A090101061308050</t>
  </si>
  <si>
    <t>63C-438</t>
  </si>
  <si>
    <t>309-韩笑笑</t>
  </si>
  <si>
    <t>000110000175</t>
  </si>
  <si>
    <t>792A090101061308051</t>
  </si>
  <si>
    <t>63C-439</t>
  </si>
  <si>
    <t>310-张瑛</t>
  </si>
  <si>
    <t>000110000176</t>
  </si>
  <si>
    <t>792A090101061308052</t>
  </si>
  <si>
    <t>63C-440</t>
  </si>
  <si>
    <t>112-翟颖</t>
  </si>
  <si>
    <t>000110000177</t>
  </si>
  <si>
    <t>792A090101061308053</t>
  </si>
  <si>
    <t>63C-441</t>
  </si>
  <si>
    <t>000110000182</t>
  </si>
  <si>
    <t>792A090101061308058</t>
  </si>
  <si>
    <t>63C-446</t>
  </si>
  <si>
    <t>658-胡玉姣</t>
  </si>
  <si>
    <t>000110000185</t>
  </si>
  <si>
    <t>792A090101061412001</t>
  </si>
  <si>
    <t>台式电脑</t>
  </si>
  <si>
    <t>THINKCENTRE M4500T</t>
  </si>
  <si>
    <t>63C-467</t>
  </si>
  <si>
    <t>126-采购管理部</t>
  </si>
  <si>
    <t>318-徐放</t>
  </si>
  <si>
    <t>1006020000采购信息组（信息管理费用）</t>
  </si>
  <si>
    <t>000110000189</t>
  </si>
  <si>
    <t>792A090101061412005</t>
  </si>
  <si>
    <t>63C-477</t>
  </si>
  <si>
    <t>321-童延均</t>
  </si>
  <si>
    <t>000110000191</t>
  </si>
  <si>
    <t>792A090101061412007</t>
  </si>
  <si>
    <t>63C-479</t>
  </si>
  <si>
    <t>000110000193</t>
  </si>
  <si>
    <t>792A090101061412009</t>
  </si>
  <si>
    <t>63C-466</t>
  </si>
  <si>
    <t>2007020002传装水浮班信息</t>
  </si>
  <si>
    <t>000110000195</t>
  </si>
  <si>
    <t>792A090101061412011</t>
  </si>
  <si>
    <t>63C-474</t>
  </si>
  <si>
    <t>325-王正海</t>
  </si>
  <si>
    <t>000110000196</t>
  </si>
  <si>
    <t>792A090101061412012</t>
  </si>
  <si>
    <t>63C-470</t>
  </si>
  <si>
    <t>659-蒋全亮</t>
  </si>
  <si>
    <t>000110000197</t>
  </si>
  <si>
    <t>792A090101061412013</t>
  </si>
  <si>
    <t>63C-482</t>
  </si>
  <si>
    <t>000110000198</t>
  </si>
  <si>
    <t>792A090101061412014</t>
  </si>
  <si>
    <t>63C-483</t>
  </si>
  <si>
    <t>000110000199</t>
  </si>
  <si>
    <t>792A090101061412015</t>
  </si>
  <si>
    <t>63C-484</t>
  </si>
  <si>
    <t>660-徐大庆</t>
  </si>
  <si>
    <t>000110000200</t>
  </si>
  <si>
    <t>792A090101061412016</t>
  </si>
  <si>
    <t>63C-485</t>
  </si>
  <si>
    <t>149-王建坤</t>
  </si>
  <si>
    <t>000110000201</t>
  </si>
  <si>
    <t>792A090101061412017</t>
  </si>
  <si>
    <t>63C-486</t>
  </si>
  <si>
    <t>328-王铁龙</t>
  </si>
  <si>
    <t>000110000203</t>
  </si>
  <si>
    <t>792A090101061412019</t>
  </si>
  <si>
    <t>63C-460</t>
  </si>
  <si>
    <t>330-李勇</t>
  </si>
  <si>
    <t>2006030002仪装模块班信息</t>
  </si>
  <si>
    <t>000110000205</t>
  </si>
  <si>
    <t>792A090101061412021</t>
  </si>
  <si>
    <t>63C-462</t>
  </si>
  <si>
    <t>000110000207</t>
  </si>
  <si>
    <t>792A090101061412023</t>
  </si>
  <si>
    <t>63C-464</t>
  </si>
  <si>
    <t>000110000208</t>
  </si>
  <si>
    <t>792A090101061412024</t>
  </si>
  <si>
    <t>63C-465</t>
  </si>
  <si>
    <t>293-樊玉功</t>
  </si>
  <si>
    <t>2006020002仪装北斗班信息</t>
  </si>
  <si>
    <t>000110000209</t>
  </si>
  <si>
    <t>792A090101061412025</t>
  </si>
  <si>
    <t>63C-469</t>
  </si>
  <si>
    <t>128-朱诗昊</t>
  </si>
  <si>
    <t>000110000211</t>
  </si>
  <si>
    <t>792A090101061412027</t>
  </si>
  <si>
    <t>63C-480</t>
  </si>
  <si>
    <t>332-陈辉</t>
  </si>
  <si>
    <t>000110000212</t>
  </si>
  <si>
    <t>792A090101061412028</t>
  </si>
  <si>
    <t>63C-487</t>
  </si>
  <si>
    <t>333-陈阳</t>
  </si>
  <si>
    <t>000110000213</t>
  </si>
  <si>
    <t>792A090101061412029</t>
  </si>
  <si>
    <t>63C-488</t>
  </si>
  <si>
    <t>334-彭洪媚</t>
  </si>
  <si>
    <t>000110000214</t>
  </si>
  <si>
    <t>792A090101061412030</t>
  </si>
  <si>
    <t>63C-489</t>
  </si>
  <si>
    <t>335-周怡</t>
  </si>
  <si>
    <t>000110000215</t>
  </si>
  <si>
    <t>792A090101061512001</t>
  </si>
  <si>
    <t>计算机</t>
  </si>
  <si>
    <t>M6500</t>
  </si>
  <si>
    <t>63C-451</t>
  </si>
  <si>
    <t>336-张卫星</t>
  </si>
  <si>
    <t>J15-7920-409</t>
  </si>
  <si>
    <t>000110000216</t>
  </si>
  <si>
    <t>792A090101061811001</t>
  </si>
  <si>
    <t>THINKCENTRE M710T</t>
  </si>
  <si>
    <t>63C-234</t>
  </si>
  <si>
    <t>283-田乐</t>
  </si>
  <si>
    <t>1002030000财务信息组（信息管理费）</t>
  </si>
  <si>
    <t>000110000217</t>
  </si>
  <si>
    <t>792A090101061811002</t>
  </si>
  <si>
    <t>63C-235</t>
  </si>
  <si>
    <t>337-吴慧敏</t>
  </si>
  <si>
    <t>000110000218</t>
  </si>
  <si>
    <t>792A090101061811003</t>
  </si>
  <si>
    <t>63C-236</t>
  </si>
  <si>
    <t>661-危亚妮</t>
  </si>
  <si>
    <t>000110000219</t>
  </si>
  <si>
    <t>792A090101061811004</t>
  </si>
  <si>
    <t>63C-237</t>
  </si>
  <si>
    <t>279-喻芬</t>
  </si>
  <si>
    <t>000110000220</t>
  </si>
  <si>
    <t>792A090101061811005</t>
  </si>
  <si>
    <t>63C-238</t>
  </si>
  <si>
    <t>339-王子妍</t>
  </si>
  <si>
    <t>000110000221</t>
  </si>
  <si>
    <t>792A090101061811006</t>
  </si>
  <si>
    <t>63C-239</t>
  </si>
  <si>
    <t>340-王文静</t>
  </si>
  <si>
    <t>000110000222</t>
  </si>
  <si>
    <t>792A090101061811007</t>
  </si>
  <si>
    <t>63C-240</t>
  </si>
  <si>
    <t>341-杨林</t>
  </si>
  <si>
    <t>000110000223</t>
  </si>
  <si>
    <t>792A090101061811008</t>
  </si>
  <si>
    <t>63C-241</t>
  </si>
  <si>
    <t>342-唐磊</t>
  </si>
  <si>
    <t>000110000224</t>
  </si>
  <si>
    <t>792A090101061811009</t>
  </si>
  <si>
    <t>63C-242</t>
  </si>
  <si>
    <t>000110000225</t>
  </si>
  <si>
    <t>792A090101061811010</t>
  </si>
  <si>
    <t>63C-243</t>
  </si>
  <si>
    <t>343-刘俊华</t>
  </si>
  <si>
    <t>000110000226</t>
  </si>
  <si>
    <t>792A090101061811011</t>
  </si>
  <si>
    <t>63C-244</t>
  </si>
  <si>
    <t>344-张培森</t>
  </si>
  <si>
    <t>000110000227</t>
  </si>
  <si>
    <t>792A090101061811012</t>
  </si>
  <si>
    <t>63C-245</t>
  </si>
  <si>
    <t>345-孙春雷</t>
  </si>
  <si>
    <t>000110000228</t>
  </si>
  <si>
    <t>792A090101061811013</t>
  </si>
  <si>
    <t>63C-246</t>
  </si>
  <si>
    <t>130-纪检监审部</t>
  </si>
  <si>
    <t>346-张金锋</t>
  </si>
  <si>
    <t>1011020000纪检信息组(信息管理费)</t>
  </si>
  <si>
    <t>000110000229</t>
  </si>
  <si>
    <t>792A090101061811014</t>
  </si>
  <si>
    <t>63C-247</t>
  </si>
  <si>
    <t>347-段菁菁</t>
  </si>
  <si>
    <t>000110000230</t>
  </si>
  <si>
    <t>792A090101061910001</t>
  </si>
  <si>
    <t>台式机</t>
  </si>
  <si>
    <t>THINKCENTREM720T</t>
  </si>
  <si>
    <t>63C-574</t>
  </si>
  <si>
    <t>276-高智新</t>
  </si>
  <si>
    <t>000110000231</t>
  </si>
  <si>
    <t>792A090101061910002</t>
  </si>
  <si>
    <t>63C-575</t>
  </si>
  <si>
    <t>348-冯敬东</t>
  </si>
  <si>
    <t>000110000232</t>
  </si>
  <si>
    <t>792A090101061910003</t>
  </si>
  <si>
    <t>63C-576</t>
  </si>
  <si>
    <t>133-电子工厂综合管理科</t>
  </si>
  <si>
    <t>349-刘昌坤</t>
  </si>
  <si>
    <t>000110000233</t>
  </si>
  <si>
    <t>792A090101061910004</t>
  </si>
  <si>
    <t>63C-577</t>
  </si>
  <si>
    <t>350-刘长龙</t>
  </si>
  <si>
    <t>000110000234</t>
  </si>
  <si>
    <t>792A090101061910005</t>
  </si>
  <si>
    <t>63C-578</t>
  </si>
  <si>
    <t>351-裴中</t>
  </si>
  <si>
    <t>000110000235</t>
  </si>
  <si>
    <t>792A090101061910006</t>
  </si>
  <si>
    <t>63C-579</t>
  </si>
  <si>
    <t>352-范戊春</t>
  </si>
  <si>
    <t>000110000236</t>
  </si>
  <si>
    <t>792A090101061910007</t>
  </si>
  <si>
    <t>63C-580</t>
  </si>
  <si>
    <t>353-李非凡</t>
  </si>
  <si>
    <t>000110000237</t>
  </si>
  <si>
    <t>792A090101061910008</t>
  </si>
  <si>
    <t>63C-581</t>
  </si>
  <si>
    <t>000110000238</t>
  </si>
  <si>
    <t>792A090101061910009</t>
  </si>
  <si>
    <t>63C-582</t>
  </si>
  <si>
    <t>354-孙娅莉</t>
  </si>
  <si>
    <t>1013020000禁用工会信息组(信息管理费)</t>
  </si>
  <si>
    <t>000110000239</t>
  </si>
  <si>
    <t>792A090101061910010</t>
  </si>
  <si>
    <t>63C-583</t>
  </si>
  <si>
    <t>355-黄浩</t>
  </si>
  <si>
    <t>000110000240</t>
  </si>
  <si>
    <t>792A090101061910011</t>
  </si>
  <si>
    <t>63C-584</t>
  </si>
  <si>
    <t>000110000241</t>
  </si>
  <si>
    <t>792A090101061910012</t>
  </si>
  <si>
    <t>63C-585</t>
  </si>
  <si>
    <t>356-郭秋荣</t>
  </si>
  <si>
    <t>000110000242</t>
  </si>
  <si>
    <t>792A090101061910013</t>
  </si>
  <si>
    <t>63C-586</t>
  </si>
  <si>
    <t>000110000243</t>
  </si>
  <si>
    <t>792A090101061910014</t>
  </si>
  <si>
    <t>63C-587</t>
  </si>
  <si>
    <t>662-王瑯</t>
  </si>
  <si>
    <t>000110000244</t>
  </si>
  <si>
    <t>792A090101061910015</t>
  </si>
  <si>
    <t>63C-588</t>
  </si>
  <si>
    <t>358-黄娟娟</t>
  </si>
  <si>
    <t>000110000245</t>
  </si>
  <si>
    <t>792A090101061910016</t>
  </si>
  <si>
    <t>63C-589</t>
  </si>
  <si>
    <t>359-朱胡霞</t>
  </si>
  <si>
    <t>1003050000人事综合信息组（信息管理费）</t>
  </si>
  <si>
    <t>000110000246</t>
  </si>
  <si>
    <t>792A090101061910017</t>
  </si>
  <si>
    <t>63C-590</t>
  </si>
  <si>
    <t>360-严军</t>
  </si>
  <si>
    <t>000110000247</t>
  </si>
  <si>
    <t>792A090101061910018</t>
  </si>
  <si>
    <t>63C-591</t>
  </si>
  <si>
    <t>361-孙刚</t>
  </si>
  <si>
    <t>000110000248</t>
  </si>
  <si>
    <t>792A090101061910019</t>
  </si>
  <si>
    <t>63C-592</t>
  </si>
  <si>
    <t>274-张珺</t>
  </si>
  <si>
    <t>000110000249</t>
  </si>
  <si>
    <t>792A090101061910020</t>
  </si>
  <si>
    <t>63C-593</t>
  </si>
  <si>
    <t>362-王振宇</t>
  </si>
  <si>
    <t>000110000250</t>
  </si>
  <si>
    <t>792A090101061910021</t>
  </si>
  <si>
    <t>63C-594</t>
  </si>
  <si>
    <t>363-陈建</t>
  </si>
  <si>
    <t>000110000251</t>
  </si>
  <si>
    <t>792A090101061910022</t>
  </si>
  <si>
    <t>63C-595</t>
  </si>
  <si>
    <t>364-郑建强</t>
  </si>
  <si>
    <t>1007020000禁用售后信息支持组（信息管理费）</t>
  </si>
  <si>
    <t>000110000252</t>
  </si>
  <si>
    <t>792A090101061910023</t>
  </si>
  <si>
    <t>63C-596</t>
  </si>
  <si>
    <t>163-范晓岩</t>
  </si>
  <si>
    <t>000110000253</t>
  </si>
  <si>
    <t>792A090101061910024</t>
  </si>
  <si>
    <t>63C-597</t>
  </si>
  <si>
    <t>000110000254</t>
  </si>
  <si>
    <t>792A090101061910025</t>
  </si>
  <si>
    <t>63C-598</t>
  </si>
  <si>
    <t>365-赵静</t>
  </si>
  <si>
    <t>000110000255</t>
  </si>
  <si>
    <t>792A090101061910026</t>
  </si>
  <si>
    <t>63C-599</t>
  </si>
  <si>
    <t>281-邹斌</t>
  </si>
  <si>
    <t>000110000256</t>
  </si>
  <si>
    <t>792A090101061910027</t>
  </si>
  <si>
    <t>63C-600</t>
  </si>
  <si>
    <t>000110000257</t>
  </si>
  <si>
    <t>792A090101061910028</t>
  </si>
  <si>
    <t>63C-601</t>
  </si>
  <si>
    <t>366-艾艳</t>
  </si>
  <si>
    <t>000110000287</t>
  </si>
  <si>
    <t>792A090101061911030</t>
  </si>
  <si>
    <t>IBM THINKCENTRE M4</t>
  </si>
  <si>
    <t>65JS0353</t>
  </si>
  <si>
    <t>134-生产管理科</t>
  </si>
  <si>
    <t>J14-791A-200</t>
  </si>
  <si>
    <t>3002040000电气SCM部信息组(信息管理费)</t>
  </si>
  <si>
    <t>000110000288</t>
  </si>
  <si>
    <t>792A090101061911031</t>
  </si>
  <si>
    <t>联想启天M4350-N000</t>
  </si>
  <si>
    <t>65JS0354</t>
  </si>
  <si>
    <t>1014020000市场信息组（信息管理费）</t>
  </si>
  <si>
    <t>000110000289</t>
  </si>
  <si>
    <t>792A090101061911032</t>
  </si>
  <si>
    <t>65JS0355</t>
  </si>
  <si>
    <t>672-财务部服务器</t>
  </si>
  <si>
    <t>000110000290</t>
  </si>
  <si>
    <t>792A090101061911033</t>
  </si>
  <si>
    <t>65JS0356</t>
  </si>
  <si>
    <t>3007010002起动机装配信息</t>
  </si>
  <si>
    <t>000110000291</t>
  </si>
  <si>
    <t>792A090101061911034</t>
  </si>
  <si>
    <t>THINKCENTRE M6500T</t>
  </si>
  <si>
    <t>65JS0390Y</t>
  </si>
  <si>
    <t>J15-791A-201</t>
  </si>
  <si>
    <t>1008020000研发信息支持（信息管理费）</t>
  </si>
  <si>
    <t>000110000292</t>
  </si>
  <si>
    <t>792A090101061911035</t>
  </si>
  <si>
    <t>65JS0391Y</t>
  </si>
  <si>
    <t>386-洪春岭</t>
  </si>
  <si>
    <t>000110000293</t>
  </si>
  <si>
    <t>792A090101061911036</t>
  </si>
  <si>
    <t>65JS0392Y</t>
  </si>
  <si>
    <t>533-周厚泉</t>
  </si>
  <si>
    <t>000110000294</t>
  </si>
  <si>
    <t>792A090101061911037</t>
  </si>
  <si>
    <t>65JS0393Y</t>
  </si>
  <si>
    <t>388-蔡甲春</t>
  </si>
  <si>
    <t>4005020000新能信息支持组</t>
  </si>
  <si>
    <t>000110000295</t>
  </si>
  <si>
    <t>792A090101061911038</t>
  </si>
  <si>
    <t>65JS0394Y</t>
  </si>
  <si>
    <t>000110000296</t>
  </si>
  <si>
    <t>792A090101061911039</t>
  </si>
  <si>
    <t>65JS0395Y</t>
  </si>
  <si>
    <t>389-袁勇</t>
  </si>
  <si>
    <t>000110000297</t>
  </si>
  <si>
    <t>792A090101061911040</t>
  </si>
  <si>
    <t>65JS0396Y</t>
  </si>
  <si>
    <t>390-张明</t>
  </si>
  <si>
    <t>000110000298</t>
  </si>
  <si>
    <t>792A090101061911041</t>
  </si>
  <si>
    <t>65JS0397Y</t>
  </si>
  <si>
    <t>391-赵华</t>
  </si>
  <si>
    <t>000110000299</t>
  </si>
  <si>
    <t>792A090101061911042</t>
  </si>
  <si>
    <t>65JS0398Y</t>
  </si>
  <si>
    <t>673-会议室3</t>
  </si>
  <si>
    <t>000110000300</t>
  </si>
  <si>
    <t>792A090101061911043</t>
  </si>
  <si>
    <t>65JS0399Y</t>
  </si>
  <si>
    <t>524-技术中心电气商品研发部</t>
  </si>
  <si>
    <t>000110000301</t>
  </si>
  <si>
    <t>792A090101061911044</t>
  </si>
  <si>
    <t>65JS0410Y</t>
  </si>
  <si>
    <t>124-项目管理部</t>
  </si>
  <si>
    <t>392-魏忠敏</t>
  </si>
  <si>
    <t>1005020000禁用项目信息组(信息管理费)</t>
  </si>
  <si>
    <t>000110000302</t>
  </si>
  <si>
    <t>792A090101061911045</t>
  </si>
  <si>
    <t>65JS0411Y</t>
  </si>
  <si>
    <t>393-陈长松</t>
  </si>
  <si>
    <t>000110000303</t>
  </si>
  <si>
    <t>792A090101061911046</t>
  </si>
  <si>
    <t>65JS0412Y</t>
  </si>
  <si>
    <t>394-邹群</t>
  </si>
  <si>
    <t>000110000304</t>
  </si>
  <si>
    <t>792A090101061911047</t>
  </si>
  <si>
    <t>65JS0413Y</t>
  </si>
  <si>
    <t>395-杨丽芳</t>
  </si>
  <si>
    <t>000110000305</t>
  </si>
  <si>
    <t>792A090101061911048</t>
  </si>
  <si>
    <t>65JS0414Y</t>
  </si>
  <si>
    <t>499-陈俊</t>
  </si>
  <si>
    <t>000110000306</t>
  </si>
  <si>
    <t>792A090101061911049</t>
  </si>
  <si>
    <t>65JS0415Y</t>
  </si>
  <si>
    <t>674-卫雪昭</t>
  </si>
  <si>
    <t>000110000307</t>
  </si>
  <si>
    <t>792A090101061911050</t>
  </si>
  <si>
    <t>65JS0416Y</t>
  </si>
  <si>
    <t>556-吴胜斌</t>
  </si>
  <si>
    <t>000110000308</t>
  </si>
  <si>
    <t>792A090101061911051</t>
  </si>
  <si>
    <t>65JS0417Y</t>
  </si>
  <si>
    <t>137-郑继敏</t>
  </si>
  <si>
    <t>000110000309</t>
  </si>
  <si>
    <t>792A090101061911052</t>
  </si>
  <si>
    <t>65JS0418Y</t>
  </si>
  <si>
    <t>399-龚俊波</t>
  </si>
  <si>
    <t>000110000310</t>
  </si>
  <si>
    <t>792A090101061911053</t>
  </si>
  <si>
    <t>65JS0419Y</t>
  </si>
  <si>
    <t>417-张铭</t>
  </si>
  <si>
    <t>3006010002发电机装配信息</t>
  </si>
  <si>
    <t>000110000311</t>
  </si>
  <si>
    <t>792A090101061911054</t>
  </si>
  <si>
    <t>65JS0420Y</t>
  </si>
  <si>
    <t>401-戴焕胜</t>
  </si>
  <si>
    <t>1012020000党群信息组(信息管理费)</t>
  </si>
  <si>
    <t>000110000312</t>
  </si>
  <si>
    <t>792A090101061911055</t>
  </si>
  <si>
    <t>65JS0421Y</t>
  </si>
  <si>
    <t>1016030000禁用工程技术信息组（信息管理费用）</t>
  </si>
  <si>
    <t>000110000313</t>
  </si>
  <si>
    <t>792A090101061911056</t>
  </si>
  <si>
    <t>65JS0422Y</t>
  </si>
  <si>
    <t>403-李琨</t>
  </si>
  <si>
    <t>000110000314</t>
  </si>
  <si>
    <t>792A090101061911057</t>
  </si>
  <si>
    <t>65JS0423Y</t>
  </si>
  <si>
    <t>404-孙铁军</t>
  </si>
  <si>
    <t>000110000315</t>
  </si>
  <si>
    <t>792A090101061911058</t>
  </si>
  <si>
    <t>65JS0424Y</t>
  </si>
  <si>
    <t>000110000316</t>
  </si>
  <si>
    <t>792A090101061911059</t>
  </si>
  <si>
    <t>65JS0425Y</t>
  </si>
  <si>
    <t>000110000317</t>
  </si>
  <si>
    <t>792A090101061911060</t>
  </si>
  <si>
    <t>65JS0426Y</t>
  </si>
  <si>
    <t>444-聂华</t>
  </si>
  <si>
    <t>000110000318</t>
  </si>
  <si>
    <t>792A090101061911061</t>
  </si>
  <si>
    <t>65JS0427Y</t>
  </si>
  <si>
    <t>4006010002新能源电机信息</t>
  </si>
  <si>
    <t>000110000319</t>
  </si>
  <si>
    <t>792A090101061911062</t>
  </si>
  <si>
    <t>65JS0428Y</t>
  </si>
  <si>
    <t>675-保全班组公用</t>
  </si>
  <si>
    <t>000110000320</t>
  </si>
  <si>
    <t>792A090101061911063</t>
  </si>
  <si>
    <t>65JS0429Y</t>
  </si>
  <si>
    <t>410-刘满龙</t>
  </si>
  <si>
    <t>000110000321</t>
  </si>
  <si>
    <t>792A090101061911064</t>
  </si>
  <si>
    <t>65JS0353Y</t>
  </si>
  <si>
    <t>411-冯殿明</t>
  </si>
  <si>
    <t>000110000324</t>
  </si>
  <si>
    <t>792A090101061911067</t>
  </si>
  <si>
    <t>65JS0356Y</t>
  </si>
  <si>
    <t>414-李兴旺</t>
  </si>
  <si>
    <t>000110000327</t>
  </si>
  <si>
    <t>792A090101061911070</t>
  </si>
  <si>
    <t>65JS0359Y</t>
  </si>
  <si>
    <t>685-赵得秀</t>
  </si>
  <si>
    <t>000110000328</t>
  </si>
  <si>
    <t>792A090101061911071</t>
  </si>
  <si>
    <t>65JS0360Y</t>
  </si>
  <si>
    <t>000110000329</t>
  </si>
  <si>
    <t>792A090101061911072</t>
  </si>
  <si>
    <t>65JS0361Y</t>
  </si>
  <si>
    <t>419-金爱云</t>
  </si>
  <si>
    <t>000110000330</t>
  </si>
  <si>
    <t>792A090101061911073</t>
  </si>
  <si>
    <t>65JS0362Y</t>
  </si>
  <si>
    <t>420-汤彤彦</t>
  </si>
  <si>
    <t>000110000331</t>
  </si>
  <si>
    <t>792A090101061911074</t>
  </si>
  <si>
    <t>65JS0363Y</t>
  </si>
  <si>
    <t>676-翟崟</t>
  </si>
  <si>
    <t>000110000332</t>
  </si>
  <si>
    <t>792A090101061911075</t>
  </si>
  <si>
    <t>65JS0364Y</t>
  </si>
  <si>
    <t>000110000333</t>
  </si>
  <si>
    <t>792A090101061911076</t>
  </si>
  <si>
    <t>65JS0365Y</t>
  </si>
  <si>
    <t>677-吴兴苹</t>
  </si>
  <si>
    <t>000110000334</t>
  </si>
  <si>
    <t>792A090101061911077</t>
  </si>
  <si>
    <t>65JS0366Y</t>
  </si>
  <si>
    <t>423-杨俊保</t>
  </si>
  <si>
    <t>000110000335</t>
  </si>
  <si>
    <t>792A090101061911078</t>
  </si>
  <si>
    <t>65JS0367Y</t>
  </si>
  <si>
    <t>424-汤欣</t>
  </si>
  <si>
    <t>000110000336</t>
  </si>
  <si>
    <t>792A090101061911079</t>
  </si>
  <si>
    <t>65JS0368Y</t>
  </si>
  <si>
    <t>000110000337</t>
  </si>
  <si>
    <t>792A090101061911080</t>
  </si>
  <si>
    <t>65JS0369Y</t>
  </si>
  <si>
    <t>678-孙少华</t>
  </si>
  <si>
    <t>000110000338</t>
  </si>
  <si>
    <t>792A090101061911081</t>
  </si>
  <si>
    <t>65JS0370Y</t>
  </si>
  <si>
    <t>679-丁伦红</t>
  </si>
  <si>
    <t>000110000339</t>
  </si>
  <si>
    <t>792A090101061911082</t>
  </si>
  <si>
    <t>65JS0371Y</t>
  </si>
  <si>
    <t>000110000340</t>
  </si>
  <si>
    <t>792A090101061911083</t>
  </si>
  <si>
    <t>65JS0372Y</t>
  </si>
  <si>
    <t>428-杨玺</t>
  </si>
  <si>
    <t>000110000341</t>
  </si>
  <si>
    <t>792A090101061911084</t>
  </si>
  <si>
    <t>65JS0373Y</t>
  </si>
  <si>
    <t>000110000342</t>
  </si>
  <si>
    <t>792A090101061911085</t>
  </si>
  <si>
    <t>65JS0374Y</t>
  </si>
  <si>
    <t>680-刑燕敏</t>
  </si>
  <si>
    <t>000110000343</t>
  </si>
  <si>
    <t>792A090101061911086</t>
  </si>
  <si>
    <t>65JS0375Y</t>
  </si>
  <si>
    <t>431-黄定荣</t>
  </si>
  <si>
    <t>000110000344</t>
  </si>
  <si>
    <t>792A090101061911087</t>
  </si>
  <si>
    <t>65JS0376Y</t>
  </si>
  <si>
    <t>432-李宁</t>
  </si>
  <si>
    <t>000110000345</t>
  </si>
  <si>
    <t>792A090101061911088</t>
  </si>
  <si>
    <t>65JS0377Y</t>
  </si>
  <si>
    <t>000110000346</t>
  </si>
  <si>
    <t>792A090101061911089</t>
  </si>
  <si>
    <t>65JS0378Y</t>
  </si>
  <si>
    <t>669-乔桂芳</t>
  </si>
  <si>
    <t>000110000347</t>
  </si>
  <si>
    <t>792A090101061911090</t>
  </si>
  <si>
    <t>65JS0379Y</t>
  </si>
  <si>
    <t>000110000348</t>
  </si>
  <si>
    <t>792A090101061911091</t>
  </si>
  <si>
    <t>65JS0380Y</t>
  </si>
  <si>
    <t>436-胡玉琨</t>
  </si>
  <si>
    <t>000110000349</t>
  </si>
  <si>
    <t>792A090101061911092</t>
  </si>
  <si>
    <t>65JS0381Y</t>
  </si>
  <si>
    <t>437-许波</t>
  </si>
  <si>
    <t>000110000350</t>
  </si>
  <si>
    <t>792A090101061911093</t>
  </si>
  <si>
    <t>65JS0382Y</t>
  </si>
  <si>
    <t>438-荣昊</t>
  </si>
  <si>
    <t>000110000351</t>
  </si>
  <si>
    <t>792A090101061911094</t>
  </si>
  <si>
    <t>65JS0400Y</t>
  </si>
  <si>
    <t>681-苏天彩</t>
  </si>
  <si>
    <t>J16-791A-200</t>
  </si>
  <si>
    <t>000110000352</t>
  </si>
  <si>
    <t>792A090101061911095</t>
  </si>
  <si>
    <t>65JS0401Y</t>
  </si>
  <si>
    <t>378-陈关关</t>
  </si>
  <si>
    <t>000110000353</t>
  </si>
  <si>
    <t>792A090101061911096</t>
  </si>
  <si>
    <t>65JS0402Y</t>
  </si>
  <si>
    <t>381-谢勋</t>
  </si>
  <si>
    <t>000110000354</t>
  </si>
  <si>
    <t>792A090101061911097</t>
  </si>
  <si>
    <t>65JS0403Y</t>
  </si>
  <si>
    <t>154-龚智勇</t>
  </si>
  <si>
    <t>000110000355</t>
  </si>
  <si>
    <t>792A090101061911098</t>
  </si>
  <si>
    <t>65JS0404Y</t>
  </si>
  <si>
    <t>439-张敬</t>
  </si>
  <si>
    <t>000110000356</t>
  </si>
  <si>
    <t>792A090101061911099</t>
  </si>
  <si>
    <t>65JS0405Y</t>
  </si>
  <si>
    <t>440-马晓琴</t>
  </si>
  <si>
    <t>000110000357</t>
  </si>
  <si>
    <t>792A090101061911100</t>
  </si>
  <si>
    <t>65JS0406Y</t>
  </si>
  <si>
    <t>000110000358</t>
  </si>
  <si>
    <t>792A090101061911101</t>
  </si>
  <si>
    <t>65JS0407Y</t>
  </si>
  <si>
    <t>165-王桂松</t>
  </si>
  <si>
    <t>000110000359</t>
  </si>
  <si>
    <t>792A090101061911102</t>
  </si>
  <si>
    <t>65JS0408Y</t>
  </si>
  <si>
    <t>385-张贵华</t>
  </si>
  <si>
    <t>000110000360</t>
  </si>
  <si>
    <t>792A090101061911103</t>
  </si>
  <si>
    <t>65JS0409Y</t>
  </si>
  <si>
    <t>442-王德红</t>
  </si>
  <si>
    <t>000110000361</t>
  </si>
  <si>
    <t>792A090101061911104</t>
  </si>
  <si>
    <t>THINKCENTRE M8600T</t>
  </si>
  <si>
    <t>65JS0471Y</t>
  </si>
  <si>
    <t>396-刘珺</t>
  </si>
  <si>
    <t>000110000362</t>
  </si>
  <si>
    <t>792A090101061911105</t>
  </si>
  <si>
    <t>65JS0472Y</t>
  </si>
  <si>
    <t>445-李超</t>
  </si>
  <si>
    <t>000110000363</t>
  </si>
  <si>
    <t>792A090101061911106</t>
  </si>
  <si>
    <t>65JS0473Y</t>
  </si>
  <si>
    <t>446-阳慧</t>
  </si>
  <si>
    <t>000110000364</t>
  </si>
  <si>
    <t>792A090101061911107</t>
  </si>
  <si>
    <t>65JS0474Y</t>
  </si>
  <si>
    <t>447-张丽君</t>
  </si>
  <si>
    <t>000110000365</t>
  </si>
  <si>
    <t>792A090101061911108</t>
  </si>
  <si>
    <t>65JS0475Y</t>
  </si>
  <si>
    <t>448-李拥军</t>
  </si>
  <si>
    <t>000110000366</t>
  </si>
  <si>
    <t>792A090101061911109</t>
  </si>
  <si>
    <t>65JS0476Y</t>
  </si>
  <si>
    <t>682-刘昆</t>
  </si>
  <si>
    <t>000110000367</t>
  </si>
  <si>
    <t>792A090101061911110</t>
  </si>
  <si>
    <t>65JS0477Y</t>
  </si>
  <si>
    <t>683-刘建宇</t>
  </si>
  <si>
    <t>000110000368</t>
  </si>
  <si>
    <t>792A090101061911111</t>
  </si>
  <si>
    <t>65JS0478Y</t>
  </si>
  <si>
    <t>451-高雪峰</t>
  </si>
  <si>
    <t>000110000369</t>
  </si>
  <si>
    <t>792A090101061911112</t>
  </si>
  <si>
    <t>65JS0479Y</t>
  </si>
  <si>
    <t>452-王有传</t>
  </si>
  <si>
    <t>000110000370</t>
  </si>
  <si>
    <t>792A090101061911113</t>
  </si>
  <si>
    <t>65JS0480Y</t>
  </si>
  <si>
    <t>453-孙阳</t>
  </si>
  <si>
    <t>000110000371</t>
  </si>
  <si>
    <t>792A090101061911114</t>
  </si>
  <si>
    <t>THINKCENTRE M4600T</t>
  </si>
  <si>
    <t>65JS0481Y</t>
  </si>
  <si>
    <t>684-原赵建华，现闲置</t>
  </si>
  <si>
    <t>000110000373</t>
  </si>
  <si>
    <t>792A090101061911116</t>
  </si>
  <si>
    <t>65JS0483Y</t>
  </si>
  <si>
    <t>456-龚琪瑶</t>
  </si>
  <si>
    <t>000110000374</t>
  </si>
  <si>
    <t>792A090101061911117</t>
  </si>
  <si>
    <t>65JS0484Y</t>
  </si>
  <si>
    <t>408-刘曾国</t>
  </si>
  <si>
    <t>000110000375</t>
  </si>
  <si>
    <t>792A090101061911118</t>
  </si>
  <si>
    <t>65JS0485Y</t>
  </si>
  <si>
    <t>000110000376</t>
  </si>
  <si>
    <t>792A090101061911119</t>
  </si>
  <si>
    <t>65JS0486Y</t>
  </si>
  <si>
    <t>000110000377</t>
  </si>
  <si>
    <t>792A090101061911120</t>
  </si>
  <si>
    <t>65JS0487Y</t>
  </si>
  <si>
    <t>484-金敏</t>
  </si>
  <si>
    <t>000110000378</t>
  </si>
  <si>
    <t>792A090101061911121</t>
  </si>
  <si>
    <t>65JS0488Y</t>
  </si>
  <si>
    <t>457-王忠友</t>
  </si>
  <si>
    <t>000110000379</t>
  </si>
  <si>
    <t>792A090101061911122</t>
  </si>
  <si>
    <t>65JS0489Y</t>
  </si>
  <si>
    <t>000110000380</t>
  </si>
  <si>
    <t>792A090101061911123</t>
  </si>
  <si>
    <t>65JS0490Y</t>
  </si>
  <si>
    <t>000110000381</t>
  </si>
  <si>
    <t>792A090101061911124</t>
  </si>
  <si>
    <t>65JS0491Y</t>
  </si>
  <si>
    <t>686-韩丽荣</t>
  </si>
  <si>
    <t>000110000382</t>
  </si>
  <si>
    <t>792A090101061911125</t>
  </si>
  <si>
    <t>65JS0492Y</t>
  </si>
  <si>
    <t>000110000383</t>
  </si>
  <si>
    <t>792A090101061911126</t>
  </si>
  <si>
    <t>65JS0493Y</t>
  </si>
  <si>
    <t>461-邓红春</t>
  </si>
  <si>
    <t>000110000384</t>
  </si>
  <si>
    <t>792A090101061911127</t>
  </si>
  <si>
    <t>65JS0494Y</t>
  </si>
  <si>
    <t>000110000385</t>
  </si>
  <si>
    <t>792A090101061911128</t>
  </si>
  <si>
    <t>THINKCENTRE M8500T</t>
  </si>
  <si>
    <t>65JS0450Y</t>
  </si>
  <si>
    <t>463-晁西峰</t>
  </si>
  <si>
    <t>000110000386</t>
  </si>
  <si>
    <t>792A090101061911129</t>
  </si>
  <si>
    <t>65JS0451Y</t>
  </si>
  <si>
    <t>464-蒋兵</t>
  </si>
  <si>
    <t>000110000387</t>
  </si>
  <si>
    <t>792A090101061911130</t>
  </si>
  <si>
    <t>65JS0452Y</t>
  </si>
  <si>
    <t>000110000388</t>
  </si>
  <si>
    <t>792A090101061911131</t>
  </si>
  <si>
    <t>65JS0453Y</t>
  </si>
  <si>
    <t>465-林源</t>
  </si>
  <si>
    <t>000110000389</t>
  </si>
  <si>
    <t>792A090101061911132</t>
  </si>
  <si>
    <t>65JS0454Y</t>
  </si>
  <si>
    <t>384-公用</t>
  </si>
  <si>
    <t>000110000390</t>
  </si>
  <si>
    <t>792A090101061911133</t>
  </si>
  <si>
    <t>THINKCENTRE M6600T</t>
  </si>
  <si>
    <t>65JS0455Y</t>
  </si>
  <si>
    <t>000110000391</t>
  </si>
  <si>
    <t>792A090101061911134</t>
  </si>
  <si>
    <t>65JS0456Y</t>
  </si>
  <si>
    <t>468-孟振</t>
  </si>
  <si>
    <t>000110000392</t>
  </si>
  <si>
    <t>792A090101061911135</t>
  </si>
  <si>
    <t>65JS0457Y</t>
  </si>
  <si>
    <t>469-张利斌</t>
  </si>
  <si>
    <t>000110000393</t>
  </si>
  <si>
    <t>792A090101061911136</t>
  </si>
  <si>
    <t>65JS0458Y</t>
  </si>
  <si>
    <t>143-谭智</t>
  </si>
  <si>
    <t>000110000394</t>
  </si>
  <si>
    <t>792A090101061911137</t>
  </si>
  <si>
    <t>65JS0459Y</t>
  </si>
  <si>
    <t>470-王捷</t>
  </si>
  <si>
    <t>000110000395</t>
  </si>
  <si>
    <t>792A090101061911138</t>
  </si>
  <si>
    <t>联想8600T-I5</t>
  </si>
  <si>
    <t>65JS0503Y</t>
  </si>
  <si>
    <t>471-康艳军</t>
  </si>
  <si>
    <t>I/791AI17169</t>
  </si>
  <si>
    <t>000110000396</t>
  </si>
  <si>
    <t>792A090101061911139</t>
  </si>
  <si>
    <t>65JS0507Y</t>
  </si>
  <si>
    <t>687-曹香娇</t>
  </si>
  <si>
    <t>000110000397</t>
  </si>
  <si>
    <t>792A090101061911140</t>
  </si>
  <si>
    <t>65JS0508Y</t>
  </si>
  <si>
    <t>473-俞蕾</t>
  </si>
  <si>
    <t>000110000399</t>
  </si>
  <si>
    <t>792A090101061911142</t>
  </si>
  <si>
    <t>65JS0510Y</t>
  </si>
  <si>
    <t>000110000400</t>
  </si>
  <si>
    <t>792A090101061911143</t>
  </si>
  <si>
    <t>65JS0511Y</t>
  </si>
  <si>
    <t>476-吴芳</t>
  </si>
  <si>
    <t>000110000401</t>
  </si>
  <si>
    <t>792A090101061911144</t>
  </si>
  <si>
    <t>65JS0512Y</t>
  </si>
  <si>
    <t>000110000402</t>
  </si>
  <si>
    <t>792A090101061911145</t>
  </si>
  <si>
    <t>65JS0513Y</t>
  </si>
  <si>
    <t>000110000403</t>
  </si>
  <si>
    <t>792A090101061911146</t>
  </si>
  <si>
    <t>65JS0514Y</t>
  </si>
  <si>
    <t>479-张如年</t>
  </si>
  <si>
    <t>000110000404</t>
  </si>
  <si>
    <t>792A090101061911147</t>
  </si>
  <si>
    <t>65JS0515Y</t>
  </si>
  <si>
    <t>000110000405</t>
  </si>
  <si>
    <t>792A090101061911148</t>
  </si>
  <si>
    <t>65JS0516Y</t>
  </si>
  <si>
    <t>481-朱庆伟</t>
  </si>
  <si>
    <t>000110000406</t>
  </si>
  <si>
    <t>792A090101061911149</t>
  </si>
  <si>
    <t>65JS0517Y</t>
  </si>
  <si>
    <t>482-余明峰</t>
  </si>
  <si>
    <t>000110000407</t>
  </si>
  <si>
    <t>792A090101061911150</t>
  </si>
  <si>
    <t>65JS0518Y</t>
  </si>
  <si>
    <t>000110000408</t>
  </si>
  <si>
    <t>792A090101061911151</t>
  </si>
  <si>
    <t>65JS0519Y</t>
  </si>
  <si>
    <t>000110000409</t>
  </si>
  <si>
    <t>792A090101061911152</t>
  </si>
  <si>
    <t>65JS0520Y</t>
  </si>
  <si>
    <t>485-张维中</t>
  </si>
  <si>
    <t>000110000410</t>
  </si>
  <si>
    <t>792A090101061911153</t>
  </si>
  <si>
    <t>65JS0521Y</t>
  </si>
  <si>
    <t>000110000411</t>
  </si>
  <si>
    <t>792A090101061911154</t>
  </si>
  <si>
    <t>65JS0522Y</t>
  </si>
  <si>
    <t>135-工业工程科</t>
  </si>
  <si>
    <t>487-王小艳</t>
  </si>
  <si>
    <t>000110000412</t>
  </si>
  <si>
    <t>792A090101061911155</t>
  </si>
  <si>
    <t>65JS0523Y</t>
  </si>
  <si>
    <t>000110000413</t>
  </si>
  <si>
    <t>792A090101061911156</t>
  </si>
  <si>
    <t>联想8600T-I7</t>
  </si>
  <si>
    <t>65JS0527Y</t>
  </si>
  <si>
    <t>000110000414</t>
  </si>
  <si>
    <t>792A090101061911157</t>
  </si>
  <si>
    <t>65JS0528Y</t>
  </si>
  <si>
    <t>490-朱志雄</t>
  </si>
  <si>
    <t>000110000415</t>
  </si>
  <si>
    <t>792A090101061911158</t>
  </si>
  <si>
    <t>65JS0529Y</t>
  </si>
  <si>
    <t>491-刘华忠</t>
  </si>
  <si>
    <t>000110000416</t>
  </si>
  <si>
    <t>792A090101061911159</t>
  </si>
  <si>
    <t>65JS0530Y</t>
  </si>
  <si>
    <t>492-司瑞玲</t>
  </si>
  <si>
    <t>000110000417</t>
  </si>
  <si>
    <t>792A090101061911160</t>
  </si>
  <si>
    <t>65JS0531Y</t>
  </si>
  <si>
    <t>493-柳杨</t>
  </si>
  <si>
    <t>000110000418</t>
  </si>
  <si>
    <t>792A090101061911161</t>
  </si>
  <si>
    <t>65JS0532Y</t>
  </si>
  <si>
    <t>1008040000电气商品研发部(研发费)</t>
  </si>
  <si>
    <t>000110000419</t>
  </si>
  <si>
    <t>792A090101061911162</t>
  </si>
  <si>
    <t>65JS0533Y</t>
  </si>
  <si>
    <t>495-尹伟</t>
  </si>
  <si>
    <t>000110000420</t>
  </si>
  <si>
    <t>792A090101061911163</t>
  </si>
  <si>
    <t>65JS0534Y</t>
  </si>
  <si>
    <t>429-汪聪</t>
  </si>
  <si>
    <t>000110000421</t>
  </si>
  <si>
    <t>792A090101061911164</t>
  </si>
  <si>
    <t>65JS0535Y</t>
  </si>
  <si>
    <t>496-赵生亮</t>
  </si>
  <si>
    <t>000110000422</t>
  </si>
  <si>
    <t>792A090101061911165</t>
  </si>
  <si>
    <t>65JS0536Y</t>
  </si>
  <si>
    <t>000110000423</t>
  </si>
  <si>
    <t>792A090101061911166</t>
  </si>
  <si>
    <t>THINKCENTRE M910T</t>
  </si>
  <si>
    <t>65JS0541Y</t>
  </si>
  <si>
    <t>688-刘宇璐</t>
  </si>
  <si>
    <t>I/791AI18001/01</t>
  </si>
  <si>
    <t>000110000424</t>
  </si>
  <si>
    <t>792A090101061911167</t>
  </si>
  <si>
    <t>65JS0542Y</t>
  </si>
  <si>
    <t>000110000425</t>
  </si>
  <si>
    <t>792A090101061911168</t>
  </si>
  <si>
    <t>65JS0543Y</t>
  </si>
  <si>
    <t>000110000426</t>
  </si>
  <si>
    <t>792A090101061911169</t>
  </si>
  <si>
    <t>65JS0544Y</t>
  </si>
  <si>
    <t>377-倪晓辉</t>
  </si>
  <si>
    <t>000110000427</t>
  </si>
  <si>
    <t>792A090101061911170</t>
  </si>
  <si>
    <t>65JS0545Y</t>
  </si>
  <si>
    <t>000110000428</t>
  </si>
  <si>
    <t>792A090101061911171</t>
  </si>
  <si>
    <t>65JS0546Y</t>
  </si>
  <si>
    <t>000110000429</t>
  </si>
  <si>
    <t>792A090101061911172</t>
  </si>
  <si>
    <t>65JS0547Y</t>
  </si>
  <si>
    <t>375-彭建平</t>
  </si>
  <si>
    <t>000110000430</t>
  </si>
  <si>
    <t>792A090101061911173</t>
  </si>
  <si>
    <t>65JS0548Y</t>
  </si>
  <si>
    <t>374-齐亮</t>
  </si>
  <si>
    <t>000110000431</t>
  </si>
  <si>
    <t>792A090101061911174</t>
  </si>
  <si>
    <t>65JS0549Y</t>
  </si>
  <si>
    <t>000110000432</t>
  </si>
  <si>
    <t>792A090101061911175</t>
  </si>
  <si>
    <t>65JS0550Y</t>
  </si>
  <si>
    <t>000110000433</t>
  </si>
  <si>
    <t>792A090101061911176</t>
  </si>
  <si>
    <t>65JS0554Y</t>
  </si>
  <si>
    <t>000110000434</t>
  </si>
  <si>
    <t>792A090101061911177</t>
  </si>
  <si>
    <t>65JS0555Y</t>
  </si>
  <si>
    <t>000110000435</t>
  </si>
  <si>
    <t>792A090101061911178</t>
  </si>
  <si>
    <t>65JS0556Y</t>
  </si>
  <si>
    <t>000110000436</t>
  </si>
  <si>
    <t>792A090101061911179</t>
  </si>
  <si>
    <t>65JS0557Y</t>
  </si>
  <si>
    <t>000110000437</t>
  </si>
  <si>
    <t>792A090101061911180</t>
  </si>
  <si>
    <t>65JS0558Y</t>
  </si>
  <si>
    <t>561-李冲</t>
  </si>
  <si>
    <t>000110000438</t>
  </si>
  <si>
    <t>792A090101061911181</t>
  </si>
  <si>
    <t>65JS0560Y</t>
  </si>
  <si>
    <t>433-彭建武</t>
  </si>
  <si>
    <t>000110000439</t>
  </si>
  <si>
    <t>792A090101061911182</t>
  </si>
  <si>
    <t>65JS0561Y</t>
  </si>
  <si>
    <t>000110000440</t>
  </si>
  <si>
    <t>792A090101061911183</t>
  </si>
  <si>
    <t>65JS0562Y</t>
  </si>
  <si>
    <t>000110000441</t>
  </si>
  <si>
    <t>792A090101061911184</t>
  </si>
  <si>
    <t>65JS0563Y</t>
  </si>
  <si>
    <t>167-刘毅</t>
  </si>
  <si>
    <t>000110000442</t>
  </si>
  <si>
    <t>792A090101061911185</t>
  </si>
  <si>
    <t>65JS0564Y</t>
  </si>
  <si>
    <t>434-钱红松</t>
  </si>
  <si>
    <t>000110000443</t>
  </si>
  <si>
    <t>792A090101061911186</t>
  </si>
  <si>
    <t>65JS0565Y</t>
  </si>
  <si>
    <t>418-胡纪</t>
  </si>
  <si>
    <t>000110000444</t>
  </si>
  <si>
    <t>792A090101061911187</t>
  </si>
  <si>
    <t>65JS0566Y</t>
  </si>
  <si>
    <t>000110000445</t>
  </si>
  <si>
    <t>792A090101061911188</t>
  </si>
  <si>
    <t>65JS0567Y</t>
  </si>
  <si>
    <t>000110000446</t>
  </si>
  <si>
    <t>792A090101061911189</t>
  </si>
  <si>
    <t>65JS0568Y</t>
  </si>
  <si>
    <t>000110000447</t>
  </si>
  <si>
    <t>792A090101061911190</t>
  </si>
  <si>
    <t>65JS0569Y</t>
  </si>
  <si>
    <t>486-解诗强</t>
  </si>
  <si>
    <t>000110000448</t>
  </si>
  <si>
    <t>792A090101061911191</t>
  </si>
  <si>
    <t>65JS0570Y</t>
  </si>
  <si>
    <t>000110000449</t>
  </si>
  <si>
    <t>792A090101061911192</t>
  </si>
  <si>
    <t>65JS0571Y</t>
  </si>
  <si>
    <t>136-新能源采购管理科</t>
  </si>
  <si>
    <t>000110000450</t>
  </si>
  <si>
    <t>792A090101061911193</t>
  </si>
  <si>
    <t>65JS0572Y</t>
  </si>
  <si>
    <t>000110000451</t>
  </si>
  <si>
    <t>792A090101061911194</t>
  </si>
  <si>
    <t>65JS0573Y</t>
  </si>
  <si>
    <t>000110000452</t>
  </si>
  <si>
    <t>792A090101061911195</t>
  </si>
  <si>
    <t>65JS0574Y</t>
  </si>
  <si>
    <t>000110000453</t>
  </si>
  <si>
    <t>792A090101061911196</t>
  </si>
  <si>
    <t>65JS0575Y</t>
  </si>
  <si>
    <t>000110000454</t>
  </si>
  <si>
    <t>792A090101061911197</t>
  </si>
  <si>
    <t>65JS0576Y</t>
  </si>
  <si>
    <t>000110000455</t>
  </si>
  <si>
    <t>792A090101061911198</t>
  </si>
  <si>
    <t>65JS0577Y</t>
  </si>
  <si>
    <t>000110000456</t>
  </si>
  <si>
    <t>792A090101061911199</t>
  </si>
  <si>
    <t>65JS0578Y</t>
  </si>
  <si>
    <t>441-陈静</t>
  </si>
  <si>
    <t>000110000457</t>
  </si>
  <si>
    <t>792A090101061911200</t>
  </si>
  <si>
    <t>65JS0579Y</t>
  </si>
  <si>
    <t>000110000458</t>
  </si>
  <si>
    <t>792A090101061911201</t>
  </si>
  <si>
    <t>65JS0580Y</t>
  </si>
  <si>
    <t>000110000486</t>
  </si>
  <si>
    <t>792A090101071308033</t>
  </si>
  <si>
    <t>笔记本工作站</t>
  </si>
  <si>
    <t>THINKPAD W530</t>
  </si>
  <si>
    <t>63C-183</t>
  </si>
  <si>
    <t>000110000488</t>
  </si>
  <si>
    <t>792A090101071412001</t>
  </si>
  <si>
    <t>笔记本电脑</t>
  </si>
  <si>
    <t>THINKPAD X240</t>
  </si>
  <si>
    <t>63C-189</t>
  </si>
  <si>
    <t>000110000491</t>
  </si>
  <si>
    <t>792A090101071412004</t>
  </si>
  <si>
    <t>63C-188</t>
  </si>
  <si>
    <t>511-谢琪</t>
  </si>
  <si>
    <t>000110000492</t>
  </si>
  <si>
    <t>792A090101071811001</t>
  </si>
  <si>
    <t>联想昭阳K32-80</t>
  </si>
  <si>
    <t>63C-120</t>
  </si>
  <si>
    <t>512-李应超</t>
  </si>
  <si>
    <t>000110000493</t>
  </si>
  <si>
    <t>792A090101071811002</t>
  </si>
  <si>
    <t>联想昭阳K22-80</t>
  </si>
  <si>
    <t>63C-124</t>
  </si>
  <si>
    <t>690-杨嫚婷</t>
  </si>
  <si>
    <t>000110000494</t>
  </si>
  <si>
    <t>792A090101071811003</t>
  </si>
  <si>
    <t>63C-128</t>
  </si>
  <si>
    <t>514-李俊</t>
  </si>
  <si>
    <t>000110000495</t>
  </si>
  <si>
    <t>792A090101071811004</t>
  </si>
  <si>
    <t>63C-129</t>
  </si>
  <si>
    <t>199-柯丽燕</t>
  </si>
  <si>
    <t>2006010002仪装仪表班信息</t>
  </si>
  <si>
    <t>000110000496</t>
  </si>
  <si>
    <t>792A090101071811005</t>
  </si>
  <si>
    <t>TINKPAD X270</t>
  </si>
  <si>
    <t>63C-116</t>
  </si>
  <si>
    <t>515-戴文辉</t>
  </si>
  <si>
    <t>000110000497</t>
  </si>
  <si>
    <t>792A090101071811006</t>
  </si>
  <si>
    <t>63C-117</t>
  </si>
  <si>
    <t>516-张名列</t>
  </si>
  <si>
    <t>000110000498</t>
  </si>
  <si>
    <t>792A090101071811007</t>
  </si>
  <si>
    <t>63C-118</t>
  </si>
  <si>
    <t>000110000499</t>
  </si>
  <si>
    <t>792A090101071811008</t>
  </si>
  <si>
    <t>63C-119</t>
  </si>
  <si>
    <t>000110000500</t>
  </si>
  <si>
    <t>792A090101071811009</t>
  </si>
  <si>
    <t>63C-121</t>
  </si>
  <si>
    <t>137-公司领导</t>
  </si>
  <si>
    <t>517-侯斐</t>
  </si>
  <si>
    <t>1001040000公司主管研发领导（研发费）</t>
  </si>
  <si>
    <t>000110000501</t>
  </si>
  <si>
    <t>792A090101071811010</t>
  </si>
  <si>
    <t>63C-122</t>
  </si>
  <si>
    <t>232-黄凯</t>
  </si>
  <si>
    <t>000110000502</t>
  </si>
  <si>
    <t>792A090101071811011</t>
  </si>
  <si>
    <t>63C-123</t>
  </si>
  <si>
    <t>509-耿向阳</t>
  </si>
  <si>
    <t>000110000503</t>
  </si>
  <si>
    <t>792A090101071811012</t>
  </si>
  <si>
    <t>63C-125</t>
  </si>
  <si>
    <t>000110000504</t>
  </si>
  <si>
    <t>792A090101071811013</t>
  </si>
  <si>
    <t>63C-126</t>
  </si>
  <si>
    <t>000110000505</t>
  </si>
  <si>
    <t>792A090101071811014</t>
  </si>
  <si>
    <t>63C-127</t>
  </si>
  <si>
    <t>000110000506</t>
  </si>
  <si>
    <t>792A090101071811015</t>
  </si>
  <si>
    <t>63C-130</t>
  </si>
  <si>
    <t>000110000507</t>
  </si>
  <si>
    <t>792A090101071811016</t>
  </si>
  <si>
    <t>63C-131</t>
  </si>
  <si>
    <t>518-熊武</t>
  </si>
  <si>
    <t>000110000508</t>
  </si>
  <si>
    <t>792A090101071811017</t>
  </si>
  <si>
    <t>63C-132</t>
  </si>
  <si>
    <t>192-康俊洲</t>
  </si>
  <si>
    <t>000110000509</t>
  </si>
  <si>
    <t>792A090101071811018</t>
  </si>
  <si>
    <t>63C-192</t>
  </si>
  <si>
    <t>000110000510</t>
  </si>
  <si>
    <t>792A090101071811019</t>
  </si>
  <si>
    <t>63C-193</t>
  </si>
  <si>
    <t>520-蔡永荣</t>
  </si>
  <si>
    <t>000110000511</t>
  </si>
  <si>
    <t>792A090101071811020</t>
  </si>
  <si>
    <t>63C-194</t>
  </si>
  <si>
    <t>000110000512</t>
  </si>
  <si>
    <t>792A090101071811021</t>
  </si>
  <si>
    <t>63C-195</t>
  </si>
  <si>
    <t>000110000513</t>
  </si>
  <si>
    <t>792A090101071811022</t>
  </si>
  <si>
    <t>63C-196</t>
  </si>
  <si>
    <t>000110000514</t>
  </si>
  <si>
    <t>792A090101071811023</t>
  </si>
  <si>
    <t>63C-197</t>
  </si>
  <si>
    <t>521-张悬</t>
  </si>
  <si>
    <t>000110000515</t>
  </si>
  <si>
    <t>792A090101071811024</t>
  </si>
  <si>
    <t>63C-198</t>
  </si>
  <si>
    <t>522-彭刘一</t>
  </si>
  <si>
    <t>000110000516</t>
  </si>
  <si>
    <t>792A090101071910001</t>
  </si>
  <si>
    <t>笔记本</t>
  </si>
  <si>
    <t>昭阳K43C</t>
  </si>
  <si>
    <t>63C-222</t>
  </si>
  <si>
    <t>523-王闻宇</t>
  </si>
  <si>
    <t>000110000517</t>
  </si>
  <si>
    <t>792A090101071910002</t>
  </si>
  <si>
    <t>63C-223</t>
  </si>
  <si>
    <t>000110000518</t>
  </si>
  <si>
    <t>792A090101071910003</t>
  </si>
  <si>
    <t>63C-224</t>
  </si>
  <si>
    <t>000110000519</t>
  </si>
  <si>
    <t>792A090101071910004</t>
  </si>
  <si>
    <t>THINKPADT480</t>
  </si>
  <si>
    <t>63C-226</t>
  </si>
  <si>
    <t>210-苏成成</t>
  </si>
  <si>
    <t>000110000520</t>
  </si>
  <si>
    <t>792A090101071910005</t>
  </si>
  <si>
    <t>63C-227</t>
  </si>
  <si>
    <t>000110000521</t>
  </si>
  <si>
    <t>792A090101071910006</t>
  </si>
  <si>
    <t>63C-215</t>
  </si>
  <si>
    <t>524-李红宾</t>
  </si>
  <si>
    <t>000110000522</t>
  </si>
  <si>
    <t>792A090101071910007</t>
  </si>
  <si>
    <t>昭阳K32-80</t>
  </si>
  <si>
    <t>63C-216</t>
  </si>
  <si>
    <t>243-李洋</t>
  </si>
  <si>
    <t>000110000523</t>
  </si>
  <si>
    <t>792A090101071910008</t>
  </si>
  <si>
    <t>63C-217</t>
  </si>
  <si>
    <t>525-张振</t>
  </si>
  <si>
    <t>000110000524</t>
  </si>
  <si>
    <t>792A090101071910009</t>
  </si>
  <si>
    <t>63C-218</t>
  </si>
  <si>
    <t>000110000525</t>
  </si>
  <si>
    <t>792A090101071910010</t>
  </si>
  <si>
    <t>63C-219</t>
  </si>
  <si>
    <t>526-范雪皎</t>
  </si>
  <si>
    <t>000110000526</t>
  </si>
  <si>
    <t>792A090101071910011</t>
  </si>
  <si>
    <t>63C-220</t>
  </si>
  <si>
    <t>000110000527</t>
  </si>
  <si>
    <t>792A090101071910012</t>
  </si>
  <si>
    <t>63C-221</t>
  </si>
  <si>
    <t>527-刘健松</t>
  </si>
  <si>
    <t>000110000528</t>
  </si>
  <si>
    <t>792A090101071910013</t>
  </si>
  <si>
    <t>63C-225</t>
  </si>
  <si>
    <t>528-陈泽国</t>
  </si>
  <si>
    <t>000110000529</t>
  </si>
  <si>
    <t>792A090101071910014</t>
  </si>
  <si>
    <t>63C-228</t>
  </si>
  <si>
    <t>000110000530</t>
  </si>
  <si>
    <t>792A090101071910015</t>
  </si>
  <si>
    <t>63C-229</t>
  </si>
  <si>
    <t>529-黑学艳</t>
  </si>
  <si>
    <t>000110000531</t>
  </si>
  <si>
    <t>792A090101071910016</t>
  </si>
  <si>
    <t>63C-230</t>
  </si>
  <si>
    <t>000110000544</t>
  </si>
  <si>
    <t>792A090101071911019</t>
  </si>
  <si>
    <t>IBM L440</t>
  </si>
  <si>
    <t>65JS0347</t>
  </si>
  <si>
    <t>000110000545</t>
  </si>
  <si>
    <t>792A090101071911020</t>
  </si>
  <si>
    <t>65JS0348</t>
  </si>
  <si>
    <t>000110000546</t>
  </si>
  <si>
    <t>792A090101071911021</t>
  </si>
  <si>
    <t>65JS0349</t>
  </si>
  <si>
    <t>000110000547</t>
  </si>
  <si>
    <t>792A090101071911022</t>
  </si>
  <si>
    <t>THINKPAD E431</t>
  </si>
  <si>
    <t>65JS0350</t>
  </si>
  <si>
    <t>000110000548</t>
  </si>
  <si>
    <t>792A090101071911023</t>
  </si>
  <si>
    <t>IBM THINKPAD E430</t>
  </si>
  <si>
    <t>65JS0351</t>
  </si>
  <si>
    <t>000110000549</t>
  </si>
  <si>
    <t>792A090101071911024</t>
  </si>
  <si>
    <t>65JS0352</t>
  </si>
  <si>
    <t>000110000550</t>
  </si>
  <si>
    <t>792A090101071911025</t>
  </si>
  <si>
    <t>65JS0386Y</t>
  </si>
  <si>
    <t>000110000551</t>
  </si>
  <si>
    <t>792A090101071911026</t>
  </si>
  <si>
    <t>THINKPAD X250</t>
  </si>
  <si>
    <t>65JS0441Y</t>
  </si>
  <si>
    <t>000110000552</t>
  </si>
  <si>
    <t>792A090101071911027</t>
  </si>
  <si>
    <t>65JS0442Y</t>
  </si>
  <si>
    <t>000110000553</t>
  </si>
  <si>
    <t>792A090101071911028</t>
  </si>
  <si>
    <t>65JS0443Y</t>
  </si>
  <si>
    <t>692-财务部充电</t>
  </si>
  <si>
    <t>000110000554</t>
  </si>
  <si>
    <t>792A090101071911029</t>
  </si>
  <si>
    <t>THINKPAD E450</t>
  </si>
  <si>
    <t>65JS0444Y</t>
  </si>
  <si>
    <t>000110000555</t>
  </si>
  <si>
    <t>792A090101071911030</t>
  </si>
  <si>
    <t>65JS0445Y</t>
  </si>
  <si>
    <t>693-公司办二楼公用</t>
  </si>
  <si>
    <t>000110000556</t>
  </si>
  <si>
    <t>792A090101071911031</t>
  </si>
  <si>
    <t>65JS0498Y</t>
  </si>
  <si>
    <t>000110000557</t>
  </si>
  <si>
    <t>792A090101071911032</t>
  </si>
  <si>
    <t>THINKPAD X260</t>
  </si>
  <si>
    <t>65JS0470Y</t>
  </si>
  <si>
    <t>000110000558</t>
  </si>
  <si>
    <t>792A090101071911033</t>
  </si>
  <si>
    <t>65JS0460Y</t>
  </si>
  <si>
    <t>536-杨伟</t>
  </si>
  <si>
    <t>000110000559</t>
  </si>
  <si>
    <t>792A090101071911034</t>
  </si>
  <si>
    <t>联想X270</t>
  </si>
  <si>
    <t>65JS0501Y</t>
  </si>
  <si>
    <t>000110000560</t>
  </si>
  <si>
    <t>792A090101071911035</t>
  </si>
  <si>
    <t>65JS0502Y</t>
  </si>
  <si>
    <t>540-李首锋</t>
  </si>
  <si>
    <t>000110000561</t>
  </si>
  <si>
    <t>792A090101071911036</t>
  </si>
  <si>
    <t>65JS0504Y</t>
  </si>
  <si>
    <t>000110000562</t>
  </si>
  <si>
    <t>792A090101071911037</t>
  </si>
  <si>
    <t>65JS0505Y</t>
  </si>
  <si>
    <t>380-朱飞</t>
  </si>
  <si>
    <t>000110000563</t>
  </si>
  <si>
    <t>792A090101071911038</t>
  </si>
  <si>
    <t>65JS0506Y</t>
  </si>
  <si>
    <t>459-李金胜</t>
  </si>
  <si>
    <t>000110000564</t>
  </si>
  <si>
    <t>792A090101071911039</t>
  </si>
  <si>
    <t>65JS0524Y</t>
  </si>
  <si>
    <t>541-李汉清</t>
  </si>
  <si>
    <t>000110000565</t>
  </si>
  <si>
    <t>792A090101071911040</t>
  </si>
  <si>
    <t>65JS0525Y</t>
  </si>
  <si>
    <t>000110000566</t>
  </si>
  <si>
    <t>792A090101071911041</t>
  </si>
  <si>
    <t>65JS0526Y</t>
  </si>
  <si>
    <t>542-林峰</t>
  </si>
  <si>
    <t>000110000567</t>
  </si>
  <si>
    <t>792A090101071911042</t>
  </si>
  <si>
    <t>DELL VOSTRO 14-546</t>
  </si>
  <si>
    <t>65JS0537Y</t>
  </si>
  <si>
    <t>543-张向东</t>
  </si>
  <si>
    <t>DELL公司</t>
  </si>
  <si>
    <t>000110000568</t>
  </si>
  <si>
    <t>792A090101071911043</t>
  </si>
  <si>
    <t>联想X260</t>
  </si>
  <si>
    <t>65JS0538Y</t>
  </si>
  <si>
    <t>544-任振业</t>
  </si>
  <si>
    <t>000110000569</t>
  </si>
  <si>
    <t>792A090101071911044</t>
  </si>
  <si>
    <t>65JS0539Y</t>
  </si>
  <si>
    <t>000110000570</t>
  </si>
  <si>
    <t>792A090101071911045</t>
  </si>
  <si>
    <t>THINKPAD X270</t>
  </si>
  <si>
    <t>65JS0551Y</t>
  </si>
  <si>
    <t>000110000571</t>
  </si>
  <si>
    <t>792A090101071911046</t>
  </si>
  <si>
    <t>65JS0552Y</t>
  </si>
  <si>
    <t>000110000572</t>
  </si>
  <si>
    <t>792A090101071911047</t>
  </si>
  <si>
    <t>THINKPAD L470</t>
  </si>
  <si>
    <t>65JS0553Y</t>
  </si>
  <si>
    <t>000110000573</t>
  </si>
  <si>
    <t>792A090101071911048</t>
  </si>
  <si>
    <t>65JS0559Y</t>
  </si>
  <si>
    <t>000110000581</t>
  </si>
  <si>
    <t>792A090102011910001</t>
  </si>
  <si>
    <t>针式打印机</t>
  </si>
  <si>
    <t>EPSON 630KII</t>
  </si>
  <si>
    <t>63P-182</t>
  </si>
  <si>
    <t>爱普生公司</t>
  </si>
  <si>
    <t>000110000582</t>
  </si>
  <si>
    <t>792A090102011910002</t>
  </si>
  <si>
    <t>63P-183</t>
  </si>
  <si>
    <t>000110000583</t>
  </si>
  <si>
    <t>792A090102011910003</t>
  </si>
  <si>
    <t>63P-184</t>
  </si>
  <si>
    <t>000110000584</t>
  </si>
  <si>
    <t>792A090102011910004</t>
  </si>
  <si>
    <t>63P-185</t>
  </si>
  <si>
    <t>000110000585</t>
  </si>
  <si>
    <t>792A090102011910005</t>
  </si>
  <si>
    <t>63P-186</t>
  </si>
  <si>
    <t>000110000586</t>
  </si>
  <si>
    <t>792A090102011910006</t>
  </si>
  <si>
    <t>63P-187</t>
  </si>
  <si>
    <t>000110000587</t>
  </si>
  <si>
    <t>792A090102011910007</t>
  </si>
  <si>
    <t>63P-188</t>
  </si>
  <si>
    <t>000110000588</t>
  </si>
  <si>
    <t>792A090102011910008</t>
  </si>
  <si>
    <t>63P-189</t>
  </si>
  <si>
    <t>000110000589</t>
  </si>
  <si>
    <t>792A090102011910009</t>
  </si>
  <si>
    <t>63P-190</t>
  </si>
  <si>
    <t>000110000590</t>
  </si>
  <si>
    <t>792A090102011910010</t>
  </si>
  <si>
    <t>63P-191</t>
  </si>
  <si>
    <t>000110000591</t>
  </si>
  <si>
    <t>792A090102011910011</t>
  </si>
  <si>
    <t>63P-192</t>
  </si>
  <si>
    <t>000110000592</t>
  </si>
  <si>
    <t>792A090102011910012</t>
  </si>
  <si>
    <t>63P-193</t>
  </si>
  <si>
    <t>000110000593</t>
  </si>
  <si>
    <t>792A090102011910013</t>
  </si>
  <si>
    <t>63P-194</t>
  </si>
  <si>
    <t>000110000594</t>
  </si>
  <si>
    <t>792A090102011910014</t>
  </si>
  <si>
    <t>63P-195</t>
  </si>
  <si>
    <t>000110000596</t>
  </si>
  <si>
    <t>792A090102011911006</t>
  </si>
  <si>
    <t>打印机</t>
  </si>
  <si>
    <t>LQ-635K</t>
  </si>
  <si>
    <t>65JW0127Y</t>
  </si>
  <si>
    <t>J06791A-203</t>
  </si>
  <si>
    <t>1017050000安全储运部管理组</t>
  </si>
  <si>
    <t>000110000597</t>
  </si>
  <si>
    <t>792A090102011911007</t>
  </si>
  <si>
    <t>65JW0126Y</t>
  </si>
  <si>
    <t>000110000599</t>
  </si>
  <si>
    <t>792A090102011911009</t>
  </si>
  <si>
    <t>EPSON 735K</t>
  </si>
  <si>
    <t>65JW0144</t>
  </si>
  <si>
    <t>000110000612</t>
  </si>
  <si>
    <t>792A090102031512003</t>
  </si>
  <si>
    <t>000000000000001008</t>
  </si>
  <si>
    <t>63P-393</t>
  </si>
  <si>
    <t>惠普</t>
  </si>
  <si>
    <t>000110000613</t>
  </si>
  <si>
    <t>792A090102031512004</t>
  </si>
  <si>
    <t>63P-394</t>
  </si>
  <si>
    <t>000110000614</t>
  </si>
  <si>
    <t>792A090102031512005</t>
  </si>
  <si>
    <t>63P-395</t>
  </si>
  <si>
    <t>546-熊慧群</t>
  </si>
  <si>
    <t>000110000615</t>
  </si>
  <si>
    <t>792A090102031512006</t>
  </si>
  <si>
    <t>63P-396</t>
  </si>
  <si>
    <t>000110000616</t>
  </si>
  <si>
    <t>792A090102031512007</t>
  </si>
  <si>
    <t>000000000000003005</t>
  </si>
  <si>
    <t>63P-397</t>
  </si>
  <si>
    <t>施乐</t>
  </si>
  <si>
    <t>000110000618</t>
  </si>
  <si>
    <t>792A090102031811001</t>
  </si>
  <si>
    <t>佳能LBP6230DN</t>
  </si>
  <si>
    <t>63P-399</t>
  </si>
  <si>
    <t>548-罗耀华</t>
  </si>
  <si>
    <t>佳能公司</t>
  </si>
  <si>
    <t>000110000619</t>
  </si>
  <si>
    <t>792A090102031910001</t>
  </si>
  <si>
    <t>激光打印机</t>
  </si>
  <si>
    <t>HP M1136</t>
  </si>
  <si>
    <t>63P-301</t>
  </si>
  <si>
    <t>惠普公司</t>
  </si>
  <si>
    <t>000110000620</t>
  </si>
  <si>
    <t>792A090102031910002</t>
  </si>
  <si>
    <t>HP M132NW</t>
  </si>
  <si>
    <t>63P-302</t>
  </si>
  <si>
    <t>000110000622</t>
  </si>
  <si>
    <t>792A090102031911003</t>
  </si>
  <si>
    <t>LBP2900+</t>
  </si>
  <si>
    <t>65JW0156</t>
  </si>
  <si>
    <t>佳能</t>
  </si>
  <si>
    <t>000110000627</t>
  </si>
  <si>
    <t>792A090102041911001</t>
  </si>
  <si>
    <t>条码打印机</t>
  </si>
  <si>
    <t>105SL</t>
  </si>
  <si>
    <t>65JW0136</t>
  </si>
  <si>
    <t>J09-791A-203</t>
  </si>
  <si>
    <t>美国斑马公司</t>
  </si>
  <si>
    <t>000110000628</t>
  </si>
  <si>
    <t>792A090102041911002</t>
  </si>
  <si>
    <t>斑马110X14</t>
  </si>
  <si>
    <t>65JW0157</t>
  </si>
  <si>
    <t>J14-791A-107</t>
  </si>
  <si>
    <t>斑马公司</t>
  </si>
  <si>
    <t>000110000629</t>
  </si>
  <si>
    <t>792A090102041911003</t>
  </si>
  <si>
    <t>ZT410</t>
  </si>
  <si>
    <t>65JS0582Y</t>
  </si>
  <si>
    <t>557-杜鹃</t>
  </si>
  <si>
    <t>I/791AL18012/01</t>
  </si>
  <si>
    <t>000110000650</t>
  </si>
  <si>
    <t>792A090102061308002</t>
  </si>
  <si>
    <t>扫描仪</t>
  </si>
  <si>
    <t>DR-M140</t>
  </si>
  <si>
    <t>63H-003</t>
  </si>
  <si>
    <t>000110000651</t>
  </si>
  <si>
    <t>792A090102061911001</t>
  </si>
  <si>
    <t>二维扫描枪</t>
  </si>
  <si>
    <t>DS3407</t>
  </si>
  <si>
    <t>65JW0137</t>
  </si>
  <si>
    <t>J09-791A-151</t>
  </si>
  <si>
    <t>美国讯宝公司</t>
  </si>
  <si>
    <t>000110000652</t>
  </si>
  <si>
    <t>792A090102061911002</t>
  </si>
  <si>
    <t>条码扫描枪</t>
  </si>
  <si>
    <t>HONEYWELL4820I</t>
  </si>
  <si>
    <t>65JW0141</t>
  </si>
  <si>
    <t>J13-791A-118</t>
  </si>
  <si>
    <t>创企网络有限公司</t>
  </si>
  <si>
    <t>000110000653</t>
  </si>
  <si>
    <t>792A090102061911003</t>
  </si>
  <si>
    <t>65JW0142</t>
  </si>
  <si>
    <t>000110000654</t>
  </si>
  <si>
    <t>792A090102061911004</t>
  </si>
  <si>
    <t>HONEYWELL5100</t>
  </si>
  <si>
    <t>65JW0145</t>
  </si>
  <si>
    <t>J15-791A-121</t>
  </si>
  <si>
    <t>霍尼韦尔</t>
  </si>
  <si>
    <t>000110000655</t>
  </si>
  <si>
    <t>792A090102061911005</t>
  </si>
  <si>
    <t>65JW0147</t>
  </si>
  <si>
    <t>000110000656</t>
  </si>
  <si>
    <t>792A090102061911006</t>
  </si>
  <si>
    <t>65JW0146</t>
  </si>
  <si>
    <t>000110000657</t>
  </si>
  <si>
    <t>792A090102061911007</t>
  </si>
  <si>
    <t>65JW0148</t>
  </si>
  <si>
    <t>000110000658</t>
  </si>
  <si>
    <t>792A090102061911008</t>
  </si>
  <si>
    <t>65JW0150</t>
  </si>
  <si>
    <t>000110000659</t>
  </si>
  <si>
    <t>792A090102061911009</t>
  </si>
  <si>
    <t>65JW0149</t>
  </si>
  <si>
    <t>000110000660</t>
  </si>
  <si>
    <t>792A090102061911010</t>
  </si>
  <si>
    <t>条码扫描控制软件</t>
  </si>
  <si>
    <t>65JS300</t>
  </si>
  <si>
    <t>J11-791A-123</t>
  </si>
  <si>
    <t>襄樊启杨同智信息科技有限公司</t>
  </si>
  <si>
    <t>000110000661</t>
  </si>
  <si>
    <t>792A090102111911001</t>
  </si>
  <si>
    <t>视频监视系统</t>
  </si>
  <si>
    <t>65-QT-472</t>
  </si>
  <si>
    <t>694-周勇</t>
  </si>
  <si>
    <t>J11-791A-137</t>
  </si>
  <si>
    <t>襄樊市隆进电子设备厂</t>
  </si>
  <si>
    <t>3003020000电气综合组(其他管理费)</t>
  </si>
  <si>
    <t>000110000662</t>
  </si>
  <si>
    <t>792A090102111911002</t>
  </si>
  <si>
    <t>65-QT-476</t>
  </si>
  <si>
    <t>000110000663</t>
  </si>
  <si>
    <t>792A090102111911003</t>
  </si>
  <si>
    <t>防盗监视器</t>
  </si>
  <si>
    <t>HT8008A</t>
  </si>
  <si>
    <t>65-QT-396</t>
  </si>
  <si>
    <t>08-安全</t>
  </si>
  <si>
    <t>*泉州华通</t>
  </si>
  <si>
    <t>000110000665</t>
  </si>
  <si>
    <t>792A090102111911005</t>
  </si>
  <si>
    <t>630厂房视频监控系统</t>
  </si>
  <si>
    <t>天地伟业9400SE</t>
  </si>
  <si>
    <t>65-QT-507</t>
  </si>
  <si>
    <t>襄阳宏硕电子科技有限公司</t>
  </si>
  <si>
    <t>000110000666</t>
  </si>
  <si>
    <t>792A090102111911006</t>
  </si>
  <si>
    <t>视频监控系统</t>
  </si>
  <si>
    <t>大华系列</t>
  </si>
  <si>
    <t>65JS0462Y</t>
  </si>
  <si>
    <t>浙江大华技术股份有限公司</t>
  </si>
  <si>
    <t>000110000667</t>
  </si>
  <si>
    <t>792A090102141911001</t>
  </si>
  <si>
    <t>显示屏</t>
  </si>
  <si>
    <t>65-ZX-016S/5</t>
  </si>
  <si>
    <t>J11-791A-102</t>
  </si>
  <si>
    <t>000110000668</t>
  </si>
  <si>
    <t>792A090102141911002</t>
  </si>
  <si>
    <t>65-ZX-015S/1</t>
  </si>
  <si>
    <t>J10-791A-121</t>
  </si>
  <si>
    <t>000110000669</t>
  </si>
  <si>
    <t>792A090102141911003</t>
  </si>
  <si>
    <t>LED显示屏</t>
  </si>
  <si>
    <t>P10室外单色异步</t>
  </si>
  <si>
    <t>65JW138</t>
  </si>
  <si>
    <t>J11-791A-201</t>
  </si>
  <si>
    <t>襄樊市天坤电子科技有限公司</t>
  </si>
  <si>
    <t>000110000672</t>
  </si>
  <si>
    <t>792A090102991712003</t>
  </si>
  <si>
    <t>投影仪</t>
  </si>
  <si>
    <t>EPSON CB-X04</t>
  </si>
  <si>
    <t>63Y-020</t>
  </si>
  <si>
    <t>I/7927I17391/01</t>
  </si>
  <si>
    <t>000110000688</t>
  </si>
  <si>
    <t>792A090103011911002</t>
  </si>
  <si>
    <t>D-LINK1016R+交换机</t>
  </si>
  <si>
    <t>D-LINK1016R+</t>
  </si>
  <si>
    <t>65JS0156Y/6</t>
  </si>
  <si>
    <t>J047965A09001S</t>
  </si>
  <si>
    <t>台湾D-LINK公司</t>
  </si>
  <si>
    <t>000110000689</t>
  </si>
  <si>
    <t>792A090103011911003</t>
  </si>
  <si>
    <t>中心交换机</t>
  </si>
  <si>
    <t>WS-C4506</t>
  </si>
  <si>
    <t>65JS0156Y/5</t>
  </si>
  <si>
    <t>美国思科公司</t>
  </si>
  <si>
    <t>000110000690</t>
  </si>
  <si>
    <t>792A090103011911004</t>
  </si>
  <si>
    <t>二级交换机</t>
  </si>
  <si>
    <t>WS-C3550-24-SMI</t>
  </si>
  <si>
    <t>65JS0156Y/4</t>
  </si>
  <si>
    <t>000110000691</t>
  </si>
  <si>
    <t>792A090103011911005</t>
  </si>
  <si>
    <t>65JS0156Y/3</t>
  </si>
  <si>
    <t>000110000694</t>
  </si>
  <si>
    <t>792A090103041911002</t>
  </si>
  <si>
    <t>防火墙</t>
  </si>
  <si>
    <t>深信服NGAF-1620</t>
  </si>
  <si>
    <t>65JS0359</t>
  </si>
  <si>
    <t>J14-791A-202</t>
  </si>
  <si>
    <t>深圳信服网络有限公司</t>
  </si>
  <si>
    <t>000110000695</t>
  </si>
  <si>
    <t>792A090103061911001</t>
  </si>
  <si>
    <t>光纤布线系统</t>
  </si>
  <si>
    <t>单模光纤</t>
  </si>
  <si>
    <t>65JS0156Y/1</t>
  </si>
  <si>
    <t>武汉长飞</t>
  </si>
  <si>
    <t>000110000696</t>
  </si>
  <si>
    <t>792A090103061911002</t>
  </si>
  <si>
    <t>办公自动化光纤布线工程</t>
  </si>
  <si>
    <t>六芯单膜光纤</t>
  </si>
  <si>
    <t>65JS0094Y</t>
  </si>
  <si>
    <t>襄樊市创企网络公司</t>
  </si>
  <si>
    <t>000110000697</t>
  </si>
  <si>
    <t>792A090103061911003</t>
  </si>
  <si>
    <t>办公自动化光纤工程</t>
  </si>
  <si>
    <t>65JS0093Y</t>
  </si>
  <si>
    <t>000110000701</t>
  </si>
  <si>
    <t>792A090103991911001</t>
  </si>
  <si>
    <t>公司网络改造工程</t>
  </si>
  <si>
    <t>WS-4506</t>
  </si>
  <si>
    <t>65-JS-0260</t>
  </si>
  <si>
    <t>J07-791A-204</t>
  </si>
  <si>
    <t>襄樊企创网络有限公司</t>
  </si>
  <si>
    <t>000110000702</t>
  </si>
  <si>
    <t>792A090104011109001</t>
  </si>
  <si>
    <t>磁带库</t>
  </si>
  <si>
    <t>TS3100</t>
  </si>
  <si>
    <t>63J-011</t>
  </si>
  <si>
    <t>J10-7920-303</t>
  </si>
  <si>
    <t>IBM</t>
  </si>
  <si>
    <t>000110000703</t>
  </si>
  <si>
    <t>792A090104021112001</t>
  </si>
  <si>
    <t>ibm磁盘柜</t>
  </si>
  <si>
    <t>DS5020</t>
  </si>
  <si>
    <t>63J-014</t>
  </si>
  <si>
    <t>J11-7920-020</t>
  </si>
  <si>
    <t>000110000704</t>
  </si>
  <si>
    <t>792A090104021911001</t>
  </si>
  <si>
    <t>ANSOFT电磁场分析软件</t>
  </si>
  <si>
    <t>网络版</t>
  </si>
  <si>
    <t>65JS0314</t>
  </si>
  <si>
    <t>J11-791A-200</t>
  </si>
  <si>
    <t>武汉恩硕科技有限公司（十堰市科学器材有限责任公司）</t>
  </si>
  <si>
    <t>000110000705</t>
  </si>
  <si>
    <t>792A090104021911002</t>
  </si>
  <si>
    <t>三维设计软件</t>
  </si>
  <si>
    <t>65JS0313</t>
  </si>
  <si>
    <t>J11-791A-202</t>
  </si>
  <si>
    <t>武汉云凯信息公司</t>
  </si>
  <si>
    <t>000110000706</t>
  </si>
  <si>
    <t>792A090104021911003</t>
  </si>
  <si>
    <t>数据异地容灾备份</t>
  </si>
  <si>
    <t>65JS0340</t>
  </si>
  <si>
    <t>J12-791A-200</t>
  </si>
  <si>
    <t>000110000707</t>
  </si>
  <si>
    <t>792A090104021911004</t>
  </si>
  <si>
    <t>65JS0341</t>
  </si>
  <si>
    <t>J13-791A-201</t>
  </si>
  <si>
    <t>000110000708</t>
  </si>
  <si>
    <t>792A090104021911005</t>
  </si>
  <si>
    <t>PDM项目硬件</t>
  </si>
  <si>
    <t>IBM3650/IBM4700</t>
  </si>
  <si>
    <t>65JS0266-2</t>
  </si>
  <si>
    <t>J09-791A-200</t>
  </si>
  <si>
    <t>000110000709</t>
  </si>
  <si>
    <t>792A090104991109001</t>
  </si>
  <si>
    <t>存储设备</t>
  </si>
  <si>
    <t>63J-008</t>
  </si>
  <si>
    <t>000110000710</t>
  </si>
  <si>
    <t>792A090104991911001</t>
  </si>
  <si>
    <t>网络存储</t>
  </si>
  <si>
    <t>威联通网络存储</t>
  </si>
  <si>
    <t>65JS0468Y</t>
  </si>
  <si>
    <t>威联通科技股份有限公司</t>
  </si>
  <si>
    <t>000110000711</t>
  </si>
  <si>
    <t>792A090104991911002</t>
  </si>
  <si>
    <t>65JS0469Y</t>
  </si>
  <si>
    <t>000110000712</t>
  </si>
  <si>
    <t>792A090105011911001</t>
  </si>
  <si>
    <t>305厂房网络布线系统</t>
  </si>
  <si>
    <t>65-DW-029</t>
  </si>
  <si>
    <t>000110000713</t>
  </si>
  <si>
    <t>792A090105011911002</t>
  </si>
  <si>
    <t>办公楼综合布线</t>
  </si>
  <si>
    <t>办公楼综合布线、3015网络中心搬迁</t>
  </si>
  <si>
    <t>65JS0497Y</t>
  </si>
  <si>
    <t>J16-791A-201</t>
  </si>
  <si>
    <t>000110000714</t>
  </si>
  <si>
    <t>792A090105011911003</t>
  </si>
  <si>
    <t>计算机网络系统</t>
  </si>
  <si>
    <t>新能源六类布线系统</t>
  </si>
  <si>
    <t>65JS0463Y</t>
  </si>
  <si>
    <t>000110000715</t>
  </si>
  <si>
    <t>792A090105031911001</t>
  </si>
  <si>
    <t>门禁一卡通系统</t>
  </si>
  <si>
    <t>科密指纹门禁一体机</t>
  </si>
  <si>
    <t>65JS0461Y</t>
  </si>
  <si>
    <t>深圳市科密电子有限公司</t>
  </si>
  <si>
    <t>000110000718</t>
  </si>
  <si>
    <t>792A090199011911002</t>
  </si>
  <si>
    <t>配电柜</t>
  </si>
  <si>
    <t>65JS0186Y-02</t>
  </si>
  <si>
    <t>J05-791A-163-05</t>
  </si>
  <si>
    <t>000110000721</t>
  </si>
  <si>
    <t>792A090199031911001</t>
  </si>
  <si>
    <t>中心机房</t>
  </si>
  <si>
    <t>核心网络设备</t>
  </si>
  <si>
    <t>65JS0466Y</t>
  </si>
  <si>
    <t>000110000724</t>
  </si>
  <si>
    <t>792A090199991303002</t>
  </si>
  <si>
    <t>Altoum Design 软件</t>
  </si>
  <si>
    <t>AD 10</t>
  </si>
  <si>
    <t>63S-006</t>
  </si>
  <si>
    <t>J13-7920-413</t>
  </si>
  <si>
    <t>Altium公司</t>
  </si>
  <si>
    <t>000110000725</t>
  </si>
  <si>
    <t>792A090199991404003</t>
  </si>
  <si>
    <t>CATIA软件</t>
  </si>
  <si>
    <t>V5R16</t>
  </si>
  <si>
    <t>63S-008</t>
  </si>
  <si>
    <t>239-程杨</t>
  </si>
  <si>
    <t>J13-7920-409</t>
  </si>
  <si>
    <t>达索公司</t>
  </si>
  <si>
    <t>000110000726</t>
  </si>
  <si>
    <t>792A090199991404004</t>
  </si>
  <si>
    <t>ALtium 软件</t>
  </si>
  <si>
    <t>AD13</t>
  </si>
  <si>
    <t>63S-009</t>
  </si>
  <si>
    <t>Altium有限公司</t>
  </si>
  <si>
    <t>000110000727</t>
  </si>
  <si>
    <t>792A090199991404005</t>
  </si>
  <si>
    <t>光路分析系统</t>
  </si>
  <si>
    <t>LIGHTTOOLS 8.0</t>
  </si>
  <si>
    <t>63S-007</t>
  </si>
  <si>
    <t>J13-7920-410</t>
  </si>
  <si>
    <t>lighttools 公司</t>
  </si>
  <si>
    <t>000110000728</t>
  </si>
  <si>
    <t>792A090199991611001</t>
  </si>
  <si>
    <t>PDM系统</t>
  </si>
  <si>
    <t>KMPDM5.0</t>
  </si>
  <si>
    <t>63S-010</t>
  </si>
  <si>
    <t>J14-7920-411</t>
  </si>
  <si>
    <t>武汉开目信息技术有限责任公司</t>
  </si>
  <si>
    <t>000110000729</t>
  </si>
  <si>
    <t>792A090199991712001</t>
  </si>
  <si>
    <t>AD软件</t>
  </si>
  <si>
    <t>AD17</t>
  </si>
  <si>
    <t>63S-011</t>
  </si>
  <si>
    <t>I/7927I17392/02</t>
  </si>
  <si>
    <t>000110000730</t>
  </si>
  <si>
    <t>792A090199991910001</t>
  </si>
  <si>
    <t>cadence成套软件</t>
  </si>
  <si>
    <t>ORCAD CAPTURE组件,AL</t>
  </si>
  <si>
    <t>63S-012</t>
  </si>
  <si>
    <t>I/7927I18003/01</t>
  </si>
  <si>
    <t>铿腾电子科技有限公司</t>
  </si>
  <si>
    <t>000110000732</t>
  </si>
  <si>
    <t>792A090299991911001</t>
  </si>
  <si>
    <t>数字式解码接收机</t>
  </si>
  <si>
    <t>DVS 211M</t>
  </si>
  <si>
    <t>65-IX-033</t>
  </si>
  <si>
    <t>000110000733</t>
  </si>
  <si>
    <t>792A090403011911001</t>
  </si>
  <si>
    <t>复印机</t>
  </si>
  <si>
    <t>京瓷KM2035</t>
  </si>
  <si>
    <t>65-QT-456</t>
  </si>
  <si>
    <t>J07-791A-157</t>
  </si>
  <si>
    <t>京瓷（天津）商贸有限公司</t>
  </si>
  <si>
    <t>000110000734</t>
  </si>
  <si>
    <t>792A090403011911002</t>
  </si>
  <si>
    <t>KM-2035</t>
  </si>
  <si>
    <t>65-QT-447</t>
  </si>
  <si>
    <t>J06791A-139</t>
  </si>
  <si>
    <t>000110000737</t>
  </si>
  <si>
    <t>792A090416001012002</t>
  </si>
  <si>
    <t>晒图机更新</t>
  </si>
  <si>
    <t>先锋</t>
  </si>
  <si>
    <t>63-QT741</t>
  </si>
  <si>
    <t>J10-7920-408</t>
  </si>
  <si>
    <t>飞星</t>
  </si>
  <si>
    <t>000110000744</t>
  </si>
  <si>
    <t>792A090430001911003</t>
  </si>
  <si>
    <t>索尼SONY VPL-EX70</t>
  </si>
  <si>
    <t>65JS0268</t>
  </si>
  <si>
    <t>J07-791A-203</t>
  </si>
  <si>
    <t>索尼公司</t>
  </si>
  <si>
    <t>000110000746</t>
  </si>
  <si>
    <t>792A090430001911005</t>
  </si>
  <si>
    <t>投影仪(SONY)</t>
  </si>
  <si>
    <t>SONY EX120</t>
  </si>
  <si>
    <t>65JS0321</t>
  </si>
  <si>
    <t>000110000747</t>
  </si>
  <si>
    <t>792A090430001911006</t>
  </si>
  <si>
    <t>SONY VPL-DX140</t>
  </si>
  <si>
    <t>65JW0151</t>
  </si>
  <si>
    <t>000110000748</t>
  </si>
  <si>
    <t>792A090430001911007</t>
  </si>
  <si>
    <t>65JW0158</t>
  </si>
  <si>
    <t>000110000749</t>
  </si>
  <si>
    <t>792A090430001911008</t>
  </si>
  <si>
    <t>SONY VPL－DX240</t>
  </si>
  <si>
    <t>65JW0494Y</t>
  </si>
  <si>
    <t>索尼中国</t>
  </si>
  <si>
    <t>000110000750</t>
  </si>
  <si>
    <t>792A090430001911009</t>
  </si>
  <si>
    <t>EX450</t>
  </si>
  <si>
    <t>65JS0581Y</t>
  </si>
  <si>
    <t>SONY公司</t>
  </si>
  <si>
    <t>000110000751</t>
  </si>
  <si>
    <t>792A090435011911001</t>
  </si>
  <si>
    <t>视频会议系统</t>
  </si>
  <si>
    <t>GROUP550</t>
  </si>
  <si>
    <t>65JS0465Y</t>
  </si>
  <si>
    <t>宝利通公司</t>
  </si>
  <si>
    <t>000110000753</t>
  </si>
  <si>
    <t>792A090501021911001</t>
  </si>
  <si>
    <t>CAWBOY调音台</t>
  </si>
  <si>
    <t>MT8</t>
  </si>
  <si>
    <t>65-LX-045S/4</t>
  </si>
  <si>
    <t>J05791A-165</t>
  </si>
  <si>
    <t>襄樊波音电子有限公司</t>
  </si>
  <si>
    <t>000110000754</t>
  </si>
  <si>
    <t>792A090501040012001</t>
  </si>
  <si>
    <t>综合函数信号发生器</t>
  </si>
  <si>
    <t>AFG320</t>
  </si>
  <si>
    <t>63-RI004</t>
  </si>
  <si>
    <t>000110000755</t>
  </si>
  <si>
    <t>792A090501040012002</t>
  </si>
  <si>
    <t>数字式示波器</t>
  </si>
  <si>
    <t>TDS3012</t>
  </si>
  <si>
    <t>63-RI005</t>
  </si>
  <si>
    <t>000110000757</t>
  </si>
  <si>
    <t>792A090501071911001</t>
  </si>
  <si>
    <t>ITC定压功放</t>
  </si>
  <si>
    <t>T-350</t>
  </si>
  <si>
    <t>65-LX-045S/2</t>
  </si>
  <si>
    <t>000110000758</t>
  </si>
  <si>
    <t>792A090501071911002</t>
  </si>
  <si>
    <t>65-LX-045S/1</t>
  </si>
  <si>
    <t>000110000759</t>
  </si>
  <si>
    <t>792A090501121911001</t>
  </si>
  <si>
    <t>JVC录音卡座</t>
  </si>
  <si>
    <t>TD-W118BK</t>
  </si>
  <si>
    <t>65-LX-045S/3</t>
  </si>
  <si>
    <t>000110000760</t>
  </si>
  <si>
    <t>792A090501141911001</t>
  </si>
  <si>
    <t>广播电视设备控制系统</t>
  </si>
  <si>
    <t>MQ8000</t>
  </si>
  <si>
    <t>65-LX-045</t>
  </si>
  <si>
    <t>襄樊市波音电子有限公司</t>
  </si>
  <si>
    <t>000110000761</t>
  </si>
  <si>
    <t>792A090102062101001</t>
  </si>
  <si>
    <t>高速扫描仪</t>
  </si>
  <si>
    <t>松下KV-S2087</t>
  </si>
  <si>
    <t>65JW0160Y</t>
  </si>
  <si>
    <t>I/791AJ19001/01</t>
  </si>
  <si>
    <t>日本松下</t>
  </si>
  <si>
    <t>000110000762</t>
  </si>
  <si>
    <t>792A090101042109001</t>
  </si>
  <si>
    <t>联想SR550</t>
  </si>
  <si>
    <t>63C-010</t>
  </si>
  <si>
    <t>I/7927I20008/01</t>
  </si>
  <si>
    <t>000110000763</t>
  </si>
  <si>
    <t>792A090101042109002</t>
  </si>
  <si>
    <t>63C-011</t>
  </si>
  <si>
    <t>000110000764</t>
  </si>
  <si>
    <t>792A090199012111001</t>
  </si>
  <si>
    <t>UPS电源</t>
  </si>
  <si>
    <t>科华20KVA</t>
  </si>
  <si>
    <t>65JS0688Y</t>
  </si>
  <si>
    <t>I/7927I20009/01</t>
  </si>
  <si>
    <t>科华公司</t>
  </si>
  <si>
    <t>000110000765</t>
  </si>
  <si>
    <t>792A090101062111001</t>
  </si>
  <si>
    <t>联想THINKCENTRE M720</t>
  </si>
  <si>
    <t>65JS0627Y</t>
  </si>
  <si>
    <t>I/791AI19001/01</t>
  </si>
  <si>
    <t>000110000766</t>
  </si>
  <si>
    <t>792A090101062111002</t>
  </si>
  <si>
    <t>65JS0628Y</t>
  </si>
  <si>
    <t>132-市场营销部营销管理科</t>
  </si>
  <si>
    <t>000110000767</t>
  </si>
  <si>
    <t>792A090101062111003</t>
  </si>
  <si>
    <t>65JS0629Y</t>
  </si>
  <si>
    <t>371-王智敏</t>
  </si>
  <si>
    <t>000110000768</t>
  </si>
  <si>
    <t>792A090101062111004</t>
  </si>
  <si>
    <t>65JS0630Y</t>
  </si>
  <si>
    <t>000110000769</t>
  </si>
  <si>
    <t>792A090101062111005</t>
  </si>
  <si>
    <t>65JS0631Y</t>
  </si>
  <si>
    <t>664-李美华</t>
  </si>
  <si>
    <t>000110000770</t>
  </si>
  <si>
    <t>792A090101062111006</t>
  </si>
  <si>
    <t>65JS0632Y</t>
  </si>
  <si>
    <t>000110000771</t>
  </si>
  <si>
    <t>792A090101062111007</t>
  </si>
  <si>
    <t>65JS0633Y</t>
  </si>
  <si>
    <t>000110000772</t>
  </si>
  <si>
    <t>792A090101062111008</t>
  </si>
  <si>
    <t>65JS0634Y</t>
  </si>
  <si>
    <t>000110000773</t>
  </si>
  <si>
    <t>792A090101062111009</t>
  </si>
  <si>
    <t>65JS0635Y</t>
  </si>
  <si>
    <t>666-张凌</t>
  </si>
  <si>
    <t>000110000774</t>
  </si>
  <si>
    <t>792A090101062111010</t>
  </si>
  <si>
    <t>联想THINKCENTRE M920</t>
  </si>
  <si>
    <t>65JS0636Y</t>
  </si>
  <si>
    <t>000110000775</t>
  </si>
  <si>
    <t>792A090101062111011</t>
  </si>
  <si>
    <t>65JS0637Y</t>
  </si>
  <si>
    <t>000110000776</t>
  </si>
  <si>
    <t>792A090101062111012</t>
  </si>
  <si>
    <t>65JS0638Y</t>
  </si>
  <si>
    <t>000110000777</t>
  </si>
  <si>
    <t>792A090101062111013</t>
  </si>
  <si>
    <t>65JS0639Y</t>
  </si>
  <si>
    <t>000110000778</t>
  </si>
  <si>
    <t>792A090101062111014</t>
  </si>
  <si>
    <t>65JS0640Y</t>
  </si>
  <si>
    <t>000110000779</t>
  </si>
  <si>
    <t>792A090101072111001</t>
  </si>
  <si>
    <t>THINKPAD X280</t>
  </si>
  <si>
    <t>65JS0601Y</t>
  </si>
  <si>
    <t>000110000780</t>
  </si>
  <si>
    <t>792A090101072111002</t>
  </si>
  <si>
    <t>65JS0602Y</t>
  </si>
  <si>
    <t>000110000781</t>
  </si>
  <si>
    <t>792A090101072111003</t>
  </si>
  <si>
    <t>65JS0603Y</t>
  </si>
  <si>
    <t>000110000782</t>
  </si>
  <si>
    <t>792A090101072111004</t>
  </si>
  <si>
    <t>联想昭阳K4</t>
  </si>
  <si>
    <t>65JS0604Y</t>
  </si>
  <si>
    <t>000110000783</t>
  </si>
  <si>
    <t>792A090101072111005</t>
  </si>
  <si>
    <t>65JS0605Y</t>
  </si>
  <si>
    <t>000110000784</t>
  </si>
  <si>
    <t>792A090101072111006</t>
  </si>
  <si>
    <t>65JS0606Y</t>
  </si>
  <si>
    <t>000110000785</t>
  </si>
  <si>
    <t>792A090101072111007</t>
  </si>
  <si>
    <t>联想昭阳K3</t>
  </si>
  <si>
    <t>65JS0607Y</t>
  </si>
  <si>
    <t>000110000786</t>
  </si>
  <si>
    <t>792A090101072111008</t>
  </si>
  <si>
    <t>65JS0608Y</t>
  </si>
  <si>
    <t>000110000787</t>
  </si>
  <si>
    <t>792A090101072111009</t>
  </si>
  <si>
    <t>65JS0609Y</t>
  </si>
  <si>
    <t>508-程贵祥</t>
  </si>
  <si>
    <t>000110000788</t>
  </si>
  <si>
    <t>792A090101072111010</t>
  </si>
  <si>
    <t>65JS0610Y</t>
  </si>
  <si>
    <t>000110000789</t>
  </si>
  <si>
    <t>792A090101072111011</t>
  </si>
  <si>
    <t>65JS0611Y</t>
  </si>
  <si>
    <t>000110000790</t>
  </si>
  <si>
    <t>792A090101072111012</t>
  </si>
  <si>
    <t>65JS0612Y</t>
  </si>
  <si>
    <t>000110000791</t>
  </si>
  <si>
    <t>792A090101072111013</t>
  </si>
  <si>
    <t>65JS0613Y</t>
  </si>
  <si>
    <t>000110000792</t>
  </si>
  <si>
    <t>792A090101072111014</t>
  </si>
  <si>
    <t>65JS0614Y</t>
  </si>
  <si>
    <t>000110000793</t>
  </si>
  <si>
    <t>792A090101072111015</t>
  </si>
  <si>
    <t>65JS0615Y</t>
  </si>
  <si>
    <t>000110000794</t>
  </si>
  <si>
    <t>792A090101072111016</t>
  </si>
  <si>
    <t>65JS0616Y</t>
  </si>
  <si>
    <t>123-市场营销部整车业务科</t>
  </si>
  <si>
    <t>000110000795</t>
  </si>
  <si>
    <t>792A090101072111017</t>
  </si>
  <si>
    <t>65JS0617Y</t>
  </si>
  <si>
    <t>449-工业工程科</t>
  </si>
  <si>
    <t>000110000796</t>
  </si>
  <si>
    <t>792A090101072111018</t>
  </si>
  <si>
    <t>65JS0618Y</t>
  </si>
  <si>
    <t>000110000797</t>
  </si>
  <si>
    <t>792A090101072111019</t>
  </si>
  <si>
    <t>65JS0619Y</t>
  </si>
  <si>
    <t>000110000798</t>
  </si>
  <si>
    <t>792A090101072111020</t>
  </si>
  <si>
    <t>65JS0620Y</t>
  </si>
  <si>
    <t>000110000799</t>
  </si>
  <si>
    <t>792A090101072111021</t>
  </si>
  <si>
    <t>65JS0621Y</t>
  </si>
  <si>
    <t>000110000800</t>
  </si>
  <si>
    <t>792A090101072111022</t>
  </si>
  <si>
    <t>65JS0622Y</t>
  </si>
  <si>
    <t>503-杨英杰</t>
  </si>
  <si>
    <t>000110000801</t>
  </si>
  <si>
    <t>792A090101072111023</t>
  </si>
  <si>
    <t>65JS0623Y</t>
  </si>
  <si>
    <t>000110000802</t>
  </si>
  <si>
    <t>792A090101072111024</t>
  </si>
  <si>
    <t>65JS0624Y</t>
  </si>
  <si>
    <t>000110000803</t>
  </si>
  <si>
    <t>792A090101072111025</t>
  </si>
  <si>
    <t>65JS0625Y</t>
  </si>
  <si>
    <t>000110000804</t>
  </si>
  <si>
    <t>792A090101072111026</t>
  </si>
  <si>
    <t>65JS0626Y</t>
  </si>
  <si>
    <t>000110000805</t>
  </si>
  <si>
    <t>792A090102032111001</t>
  </si>
  <si>
    <t>施乐455D</t>
  </si>
  <si>
    <t>63P-102</t>
  </si>
  <si>
    <t>I/7927I20005/01</t>
  </si>
  <si>
    <t>富士施乐(中国)有限公司</t>
  </si>
  <si>
    <t>000110000806</t>
  </si>
  <si>
    <t>792A090102032111002</t>
  </si>
  <si>
    <t>63P-103</t>
  </si>
  <si>
    <t>000110000807</t>
  </si>
  <si>
    <t>792A090102032111003</t>
  </si>
  <si>
    <t>施乐3508D</t>
  </si>
  <si>
    <t>63P-104</t>
  </si>
  <si>
    <t>000110000808</t>
  </si>
  <si>
    <t>792A090102032111004</t>
  </si>
  <si>
    <t>施乐2022</t>
  </si>
  <si>
    <t>65JS0689Y</t>
  </si>
  <si>
    <t>000110000809</t>
  </si>
  <si>
    <t>792A090101072111027</t>
  </si>
  <si>
    <t>63C-086</t>
  </si>
  <si>
    <t>联想控股有限公司</t>
  </si>
  <si>
    <t>000110000810</t>
  </si>
  <si>
    <t>792A090101072111028</t>
  </si>
  <si>
    <t>63C-087</t>
  </si>
  <si>
    <t>235-张志飞</t>
  </si>
  <si>
    <t>000110000811</t>
  </si>
  <si>
    <t>792A090101072111029</t>
  </si>
  <si>
    <t>63C-088</t>
  </si>
  <si>
    <t>331-刘洋</t>
  </si>
  <si>
    <t>000110000812</t>
  </si>
  <si>
    <t>792A090101072111030</t>
  </si>
  <si>
    <t>63C-089</t>
  </si>
  <si>
    <t>323-高磊</t>
  </si>
  <si>
    <t>000110000813</t>
  </si>
  <si>
    <t>792A090101062111015</t>
  </si>
  <si>
    <t>THINKCENTRE M720T</t>
  </si>
  <si>
    <t>65JS0662Y</t>
  </si>
  <si>
    <t>3006020002发电机转子信息</t>
  </si>
  <si>
    <t>000110000814</t>
  </si>
  <si>
    <t>792A090101062111016</t>
  </si>
  <si>
    <t>65JS0663Y</t>
  </si>
  <si>
    <t>000110000815</t>
  </si>
  <si>
    <t>792A090101062111017</t>
  </si>
  <si>
    <t>65JS0664Y</t>
  </si>
  <si>
    <t>000110000816</t>
  </si>
  <si>
    <t>792A090101062111018</t>
  </si>
  <si>
    <t>65JS0665Y</t>
  </si>
  <si>
    <t>000110000817</t>
  </si>
  <si>
    <t>792A090101062111042</t>
  </si>
  <si>
    <t>65JS0668Y</t>
  </si>
  <si>
    <t>000110000818</t>
  </si>
  <si>
    <t>792A090101062111043</t>
  </si>
  <si>
    <t>65JS0669Y</t>
  </si>
  <si>
    <t>000110000819</t>
  </si>
  <si>
    <t>792A090101062111044</t>
  </si>
  <si>
    <t>65JS0670Y</t>
  </si>
  <si>
    <t>000110000820</t>
  </si>
  <si>
    <t>792A090101062111045</t>
  </si>
  <si>
    <t>65JS0671Y</t>
  </si>
  <si>
    <t>000110000821</t>
  </si>
  <si>
    <t>792A090101062111046</t>
  </si>
  <si>
    <t>65JS0672Y</t>
  </si>
  <si>
    <t>000110000822</t>
  </si>
  <si>
    <t>792A090101062111047</t>
  </si>
  <si>
    <t>65JS0673Y</t>
  </si>
  <si>
    <t>000110000823</t>
  </si>
  <si>
    <t>792A090101062111048</t>
  </si>
  <si>
    <t>65JS0674Y</t>
  </si>
  <si>
    <t>000110000824</t>
  </si>
  <si>
    <t>792A090101062111019</t>
  </si>
  <si>
    <t>65JS0676Y</t>
  </si>
  <si>
    <t>3007020002起动机初装信息</t>
  </si>
  <si>
    <t>000110000825</t>
  </si>
  <si>
    <t>792A090101062111020</t>
  </si>
  <si>
    <t>65JS0677Y</t>
  </si>
  <si>
    <t>3007030002起动机机加信息</t>
  </si>
  <si>
    <t>000110000826</t>
  </si>
  <si>
    <t>792A090101062111021</t>
  </si>
  <si>
    <t>65JS0678Y</t>
  </si>
  <si>
    <t>000110000827</t>
  </si>
  <si>
    <t>792A090101062111022</t>
  </si>
  <si>
    <t>65JS0679Y</t>
  </si>
  <si>
    <t>000110000828</t>
  </si>
  <si>
    <t>792A090101062111023</t>
  </si>
  <si>
    <t>65JS0675Y</t>
  </si>
  <si>
    <t>409-叶瑞杰</t>
  </si>
  <si>
    <t>000110000829</t>
  </si>
  <si>
    <t>792A090101062111024</t>
  </si>
  <si>
    <t>65JS0666Y</t>
  </si>
  <si>
    <t>373-崔景龙</t>
  </si>
  <si>
    <t>000110000830</t>
  </si>
  <si>
    <t>792A090101072111031</t>
  </si>
  <si>
    <t>65JS0660Y</t>
  </si>
  <si>
    <t>174-综合管理部</t>
  </si>
  <si>
    <t>000110000831</t>
  </si>
  <si>
    <t>792A090101062111025</t>
  </si>
  <si>
    <t>63C-624</t>
  </si>
  <si>
    <t>000110000832</t>
  </si>
  <si>
    <t>792A090101062111026</t>
  </si>
  <si>
    <t>63C-625</t>
  </si>
  <si>
    <t>000110000833</t>
  </si>
  <si>
    <t>792A090101062111027</t>
  </si>
  <si>
    <t>63C-626</t>
  </si>
  <si>
    <t>302-雷芬</t>
  </si>
  <si>
    <t>000110000834</t>
  </si>
  <si>
    <t>792A090101062111028</t>
  </si>
  <si>
    <t>63C-627</t>
  </si>
  <si>
    <t>000110000835</t>
  </si>
  <si>
    <t>792A090101072111057</t>
  </si>
  <si>
    <t>63C-090</t>
  </si>
  <si>
    <t>223-陈振红</t>
  </si>
  <si>
    <t>000110000836</t>
  </si>
  <si>
    <t>792A090101062111049</t>
  </si>
  <si>
    <t>63C-628</t>
  </si>
  <si>
    <t>203-郑富兵</t>
  </si>
  <si>
    <t>000110000837</t>
  </si>
  <si>
    <t>792A090101062111050</t>
  </si>
  <si>
    <t>63C-629</t>
  </si>
  <si>
    <t>000110000838</t>
  </si>
  <si>
    <t>792A090101062111051</t>
  </si>
  <si>
    <t>63C-630</t>
  </si>
  <si>
    <t>214-程锐</t>
  </si>
  <si>
    <t>000110000839</t>
  </si>
  <si>
    <t>792A090101062111052</t>
  </si>
  <si>
    <t>63C-631</t>
  </si>
  <si>
    <t>205-曾强</t>
  </si>
  <si>
    <t>000110000840</t>
  </si>
  <si>
    <t>792A090101062111029</t>
  </si>
  <si>
    <t>63C-632</t>
  </si>
  <si>
    <t>553-张少兰</t>
  </si>
  <si>
    <t>000110000841</t>
  </si>
  <si>
    <t>792A090101062111030</t>
  </si>
  <si>
    <t>63C-633</t>
  </si>
  <si>
    <t>000110000842</t>
  </si>
  <si>
    <t>792A090101062111031</t>
  </si>
  <si>
    <t>63C-634</t>
  </si>
  <si>
    <t>000110000843</t>
  </si>
  <si>
    <t>792A090101062111032</t>
  </si>
  <si>
    <t>63C-637</t>
  </si>
  <si>
    <t>000110000844</t>
  </si>
  <si>
    <t>792A090101072111032</t>
  </si>
  <si>
    <t>65JS0642Y</t>
  </si>
  <si>
    <t>501-张九龙</t>
  </si>
  <si>
    <t>000110000845</t>
  </si>
  <si>
    <t>792A090101072111033</t>
  </si>
  <si>
    <t>THINKPAD X1</t>
  </si>
  <si>
    <t>65JS0641Y</t>
  </si>
  <si>
    <t>000110000846</t>
  </si>
  <si>
    <t>792A090101072111034</t>
  </si>
  <si>
    <t>65JS0661Y</t>
  </si>
  <si>
    <t>000110000847</t>
  </si>
  <si>
    <t>792A090101062111033</t>
  </si>
  <si>
    <t>65JS0667Y</t>
  </si>
  <si>
    <t>295-张琳</t>
  </si>
  <si>
    <t>000110000848</t>
  </si>
  <si>
    <t>792A090102032111005</t>
  </si>
  <si>
    <t>复印打印一体机</t>
  </si>
  <si>
    <t>惠普 （HP） 136W</t>
  </si>
  <si>
    <t>65JS0687Y</t>
  </si>
  <si>
    <t>中国惠普有限公司</t>
  </si>
  <si>
    <t>000110000849</t>
  </si>
  <si>
    <t>792A090101072111058</t>
  </si>
  <si>
    <t>DELL PRECISION5530</t>
  </si>
  <si>
    <t>63C-096</t>
  </si>
  <si>
    <t>304-董璐</t>
  </si>
  <si>
    <t>000110000850</t>
  </si>
  <si>
    <t>792A090101052111001</t>
  </si>
  <si>
    <t>THINKSTATION P330</t>
  </si>
  <si>
    <t>63C-569</t>
  </si>
  <si>
    <t>286-李双元</t>
  </si>
  <si>
    <t>000110000851</t>
  </si>
  <si>
    <t>792A090101062111053</t>
  </si>
  <si>
    <t>63C-635</t>
  </si>
  <si>
    <t>547-胡晓曦</t>
  </si>
  <si>
    <t>000110000852</t>
  </si>
  <si>
    <t>792A090101072111035</t>
  </si>
  <si>
    <t>63C-091</t>
  </si>
  <si>
    <t>506-王树涛</t>
  </si>
  <si>
    <t>000110000853</t>
  </si>
  <si>
    <t>792A090101072111036</t>
  </si>
  <si>
    <t>63C-092</t>
  </si>
  <si>
    <t>504-廖红梅</t>
  </si>
  <si>
    <t>000110000854</t>
  </si>
  <si>
    <t>792A090101072111037</t>
  </si>
  <si>
    <t>63C-093</t>
  </si>
  <si>
    <t>000110000855</t>
  </si>
  <si>
    <t>792A090101072111038</t>
  </si>
  <si>
    <t>63C-094</t>
  </si>
  <si>
    <t>289-戚艳</t>
  </si>
  <si>
    <t>000110000856</t>
  </si>
  <si>
    <t>792A090101072111039</t>
  </si>
  <si>
    <t>63C-095</t>
  </si>
  <si>
    <t>320-卢云峰</t>
  </si>
  <si>
    <t>000110000857</t>
  </si>
  <si>
    <t>792A090101072111040</t>
  </si>
  <si>
    <t>65JS0643Y</t>
  </si>
  <si>
    <t>312-贾贤造</t>
  </si>
  <si>
    <t>000110000858</t>
  </si>
  <si>
    <t>792A090101072111041</t>
  </si>
  <si>
    <t>65JS0644Y</t>
  </si>
  <si>
    <t>000110000859</t>
  </si>
  <si>
    <t>792A090101072111042</t>
  </si>
  <si>
    <t>65JS0645Y</t>
  </si>
  <si>
    <t>000110000860</t>
  </si>
  <si>
    <t>792A090101072111043</t>
  </si>
  <si>
    <t>65JS0646Y</t>
  </si>
  <si>
    <t>000110000861</t>
  </si>
  <si>
    <t>792A090101072111044</t>
  </si>
  <si>
    <t>65JS0647Y</t>
  </si>
  <si>
    <t>000110000862</t>
  </si>
  <si>
    <t>792A090101072111045</t>
  </si>
  <si>
    <t>65JS0648Y</t>
  </si>
  <si>
    <t>000110000863</t>
  </si>
  <si>
    <t>792A090101072111046</t>
  </si>
  <si>
    <t>65JS0649Y</t>
  </si>
  <si>
    <t>000110000864</t>
  </si>
  <si>
    <t>792A090101072111047</t>
  </si>
  <si>
    <t>65JS0650Y</t>
  </si>
  <si>
    <t>000110000865</t>
  </si>
  <si>
    <t>792A090101072111048</t>
  </si>
  <si>
    <t>65JS0651Y</t>
  </si>
  <si>
    <t>000110000866</t>
  </si>
  <si>
    <t>792A090101062111034</t>
  </si>
  <si>
    <t>63C-636</t>
  </si>
  <si>
    <t>322-肖炜</t>
  </si>
  <si>
    <t>000110000867</t>
  </si>
  <si>
    <t>792A090101072111049</t>
  </si>
  <si>
    <t>65JS0652Y</t>
  </si>
  <si>
    <t>000110000868</t>
  </si>
  <si>
    <t>792A090101072111050</t>
  </si>
  <si>
    <t>65JS0653Y</t>
  </si>
  <si>
    <t>000110000869</t>
  </si>
  <si>
    <t>792A090101072111051</t>
  </si>
  <si>
    <t>65JS0654Y</t>
  </si>
  <si>
    <t>000110000870</t>
  </si>
  <si>
    <t>792A090101072111052</t>
  </si>
  <si>
    <t>65JS0655Y</t>
  </si>
  <si>
    <t>000110000871</t>
  </si>
  <si>
    <t>792A090101072111053</t>
  </si>
  <si>
    <t>65JS0656Y</t>
  </si>
  <si>
    <t>000110000872</t>
  </si>
  <si>
    <t>792A090101072111054</t>
  </si>
  <si>
    <t>65JS0657Y</t>
  </si>
  <si>
    <t>000110000873</t>
  </si>
  <si>
    <t>792A090101072111055</t>
  </si>
  <si>
    <t>65JS0658Y</t>
  </si>
  <si>
    <t>000110000874</t>
  </si>
  <si>
    <t>792A090101062111035</t>
  </si>
  <si>
    <t>65JS0680Y</t>
  </si>
  <si>
    <t>000110000875</t>
  </si>
  <si>
    <t>792A090101062111036</t>
  </si>
  <si>
    <t>65JS0681Y</t>
  </si>
  <si>
    <t>430-邢燕敏</t>
  </si>
  <si>
    <t>000110000876</t>
  </si>
  <si>
    <t>792A090101062111037</t>
  </si>
  <si>
    <t>65JS0682Y</t>
  </si>
  <si>
    <t>000110000877</t>
  </si>
  <si>
    <t>792A090101062111038</t>
  </si>
  <si>
    <t>65JS0683Y</t>
  </si>
  <si>
    <t>000110000878</t>
  </si>
  <si>
    <t>792A090101072111056</t>
  </si>
  <si>
    <t>65JS0659Y</t>
  </si>
  <si>
    <t>000110000879</t>
  </si>
  <si>
    <t>792A090101062111039</t>
  </si>
  <si>
    <t>65JS0684Y</t>
  </si>
  <si>
    <t>000110000880</t>
  </si>
  <si>
    <t>792A090101062111040</t>
  </si>
  <si>
    <t>65JS0685Y</t>
  </si>
  <si>
    <t>000110000881</t>
  </si>
  <si>
    <t>792A090101062111041</t>
  </si>
  <si>
    <t>65JS0686Y</t>
  </si>
  <si>
    <t>000110000882</t>
  </si>
  <si>
    <t>792A090101072207001</t>
  </si>
  <si>
    <t>THINKPAD T14</t>
  </si>
  <si>
    <t>63C-063</t>
  </si>
  <si>
    <t>I/7927I21003/02</t>
  </si>
  <si>
    <t>襄阳天达电子科技有限公司</t>
  </si>
  <si>
    <t>000110000883</t>
  </si>
  <si>
    <t>792A090101072207002</t>
  </si>
  <si>
    <t>63C-064</t>
  </si>
  <si>
    <t>000110000884</t>
  </si>
  <si>
    <t>792A090101072207024</t>
  </si>
  <si>
    <t>THINKPAD X13</t>
  </si>
  <si>
    <t>63C-065</t>
  </si>
  <si>
    <t>湖北科器信息技术有限公司</t>
  </si>
  <si>
    <t>000110000885</t>
  </si>
  <si>
    <t>792A090101072207021</t>
  </si>
  <si>
    <t>63C-066</t>
  </si>
  <si>
    <t>000110000886</t>
  </si>
  <si>
    <t>792A090101072207022</t>
  </si>
  <si>
    <t>63C-067</t>
  </si>
  <si>
    <t>000110000887</t>
  </si>
  <si>
    <t>792A090101072207023</t>
  </si>
  <si>
    <t>63C-068</t>
  </si>
  <si>
    <t>000110000888</t>
  </si>
  <si>
    <t>792A090101072207030</t>
  </si>
  <si>
    <t>华为MATEBOOK D15</t>
  </si>
  <si>
    <t>DFDC(WH)C-028</t>
  </si>
  <si>
    <t>000110000889</t>
  </si>
  <si>
    <t>792A090101072207031</t>
  </si>
  <si>
    <t>DFDC(WH)C-029</t>
  </si>
  <si>
    <t>000110000890</t>
  </si>
  <si>
    <t>792A090101072207032</t>
  </si>
  <si>
    <t>DFDC(WH)C-030</t>
  </si>
  <si>
    <t>000110000891</t>
  </si>
  <si>
    <t>792A090101062207035</t>
  </si>
  <si>
    <t>中端台式机</t>
  </si>
  <si>
    <t>THINKCENTRE M730T</t>
  </si>
  <si>
    <t>63C-501</t>
  </si>
  <si>
    <t>000110000892</t>
  </si>
  <si>
    <t>792A090101062207016</t>
  </si>
  <si>
    <t>63C-502</t>
  </si>
  <si>
    <t>000110000893</t>
  </si>
  <si>
    <t>792A090101062207017</t>
  </si>
  <si>
    <t>63C-503</t>
  </si>
  <si>
    <t>000110000894</t>
  </si>
  <si>
    <t>792A090101062207018</t>
  </si>
  <si>
    <t>63C-504</t>
  </si>
  <si>
    <t>113-王江</t>
  </si>
  <si>
    <t>000110000895</t>
  </si>
  <si>
    <t>792A090101062207001</t>
  </si>
  <si>
    <t>63C-505</t>
  </si>
  <si>
    <t>000110000896</t>
  </si>
  <si>
    <t>792A090101062207033</t>
  </si>
  <si>
    <t>65JS0697Y</t>
  </si>
  <si>
    <t>000110000897</t>
  </si>
  <si>
    <t>792A090101062207034</t>
  </si>
  <si>
    <t>65JS0698Y</t>
  </si>
  <si>
    <t>000110000898</t>
  </si>
  <si>
    <t>792A090101062207009</t>
  </si>
  <si>
    <t>65JS0699Y</t>
  </si>
  <si>
    <t>412-吴正娟</t>
  </si>
  <si>
    <t>000110000899</t>
  </si>
  <si>
    <t>792A090101062207010</t>
  </si>
  <si>
    <t>65JS0700Y</t>
  </si>
  <si>
    <t>415-黄永田</t>
  </si>
  <si>
    <t>000110000900</t>
  </si>
  <si>
    <t>792A090101062207011</t>
  </si>
  <si>
    <t>65JS0701Y</t>
  </si>
  <si>
    <t>000110000901</t>
  </si>
  <si>
    <t>792A090101062207012</t>
  </si>
  <si>
    <t>65JS0702Y</t>
  </si>
  <si>
    <t>416-罗霞</t>
  </si>
  <si>
    <t>000110000902</t>
  </si>
  <si>
    <t>792A090101062207013</t>
  </si>
  <si>
    <t>65JS0703Y</t>
  </si>
  <si>
    <t>338-危娅妮</t>
  </si>
  <si>
    <t>000110000903</t>
  </si>
  <si>
    <t>792A090101062207014</t>
  </si>
  <si>
    <t>65JS0704Y</t>
  </si>
  <si>
    <t>413-刘玲</t>
  </si>
  <si>
    <t>000110000904</t>
  </si>
  <si>
    <t>792A090101052207001</t>
  </si>
  <si>
    <t>工作站</t>
  </si>
  <si>
    <t>THINKSTATION P340</t>
  </si>
  <si>
    <t>63C-638</t>
  </si>
  <si>
    <t>217-易飞</t>
  </si>
  <si>
    <t>000110000905</t>
  </si>
  <si>
    <t>792A090101052207002</t>
  </si>
  <si>
    <t>63C-639</t>
  </si>
  <si>
    <t>240-谭奇云</t>
  </si>
  <si>
    <t>000110000906</t>
  </si>
  <si>
    <t>792A090101062207002</t>
  </si>
  <si>
    <t>高端台式机</t>
  </si>
  <si>
    <t>THINKCENTRE M930T</t>
  </si>
  <si>
    <t>65JS0691Y</t>
  </si>
  <si>
    <t>000110000907</t>
  </si>
  <si>
    <t>792A090101062207003</t>
  </si>
  <si>
    <t>65JS0692Y</t>
  </si>
  <si>
    <t>000110000908</t>
  </si>
  <si>
    <t>792A090101062207004</t>
  </si>
  <si>
    <t>65JS0693Y</t>
  </si>
  <si>
    <t>000110000909</t>
  </si>
  <si>
    <t>792A090101062207005</t>
  </si>
  <si>
    <t>65JS0694Y</t>
  </si>
  <si>
    <t>000110000910</t>
  </si>
  <si>
    <t>792A090101062207006</t>
  </si>
  <si>
    <t>65JS0695Y</t>
  </si>
  <si>
    <t>000110000911</t>
  </si>
  <si>
    <t>792A090101062207007</t>
  </si>
  <si>
    <t>65JS0696Y</t>
  </si>
  <si>
    <t>000110000912</t>
  </si>
  <si>
    <t>792A090101062207008</t>
  </si>
  <si>
    <t>65JS0731Y</t>
  </si>
  <si>
    <t>000110000913</t>
  </si>
  <si>
    <t>792A090101052207003</t>
  </si>
  <si>
    <t>63C-640</t>
  </si>
  <si>
    <t>212-耿纯洁</t>
  </si>
  <si>
    <t>000110000914</t>
  </si>
  <si>
    <t>792A090101052207004</t>
  </si>
  <si>
    <t>63C-641</t>
  </si>
  <si>
    <t>000110000915</t>
  </si>
  <si>
    <t>792A090101052207005</t>
  </si>
  <si>
    <t>63C-642</t>
  </si>
  <si>
    <t>221-张国华</t>
  </si>
  <si>
    <t>000110000916</t>
  </si>
  <si>
    <t>792A090101052207006</t>
  </si>
  <si>
    <t>63C-643</t>
  </si>
  <si>
    <t>000110000917</t>
  </si>
  <si>
    <t>792A090101052207007</t>
  </si>
  <si>
    <t>63C-644</t>
  </si>
  <si>
    <t>249-李文</t>
  </si>
  <si>
    <t>000110000918</t>
  </si>
  <si>
    <t>792A090101052207008</t>
  </si>
  <si>
    <t>63C-645</t>
  </si>
  <si>
    <t>198-杨冰</t>
  </si>
  <si>
    <t>000110000919</t>
  </si>
  <si>
    <t>792A090101052207009</t>
  </si>
  <si>
    <t>63C-646</t>
  </si>
  <si>
    <t>226-江兴</t>
  </si>
  <si>
    <t>000110000920</t>
  </si>
  <si>
    <t>792A090101052207010</t>
  </si>
  <si>
    <t>63C-647</t>
  </si>
  <si>
    <t>222-乔媛</t>
  </si>
  <si>
    <t>000110000921</t>
  </si>
  <si>
    <t>792A090101052207011</t>
  </si>
  <si>
    <t>63C-648</t>
  </si>
  <si>
    <t>225-谭小刚</t>
  </si>
  <si>
    <t>000110000922</t>
  </si>
  <si>
    <t>792A090101052207012</t>
  </si>
  <si>
    <t>63C-649</t>
  </si>
  <si>
    <t>000110000923</t>
  </si>
  <si>
    <t>792A090101052207013</t>
  </si>
  <si>
    <t>63C-650</t>
  </si>
  <si>
    <t>219-朱东</t>
  </si>
  <si>
    <t>000110000924</t>
  </si>
  <si>
    <t>792A090101052207014</t>
  </si>
  <si>
    <t>63C-651</t>
  </si>
  <si>
    <t>000110000925</t>
  </si>
  <si>
    <t>792A090101052207015</t>
  </si>
  <si>
    <t>63C-652</t>
  </si>
  <si>
    <t>211-赵林</t>
  </si>
  <si>
    <t>000110000926</t>
  </si>
  <si>
    <t>792A090101052207016</t>
  </si>
  <si>
    <t>63C-653</t>
  </si>
  <si>
    <t>227-印家连</t>
  </si>
  <si>
    <t>000110000927</t>
  </si>
  <si>
    <t>792A090101052207017</t>
  </si>
  <si>
    <t>63C-654</t>
  </si>
  <si>
    <t>201-马永君</t>
  </si>
  <si>
    <t>000110000928</t>
  </si>
  <si>
    <t>792A090101052207018</t>
  </si>
  <si>
    <t>63C-655</t>
  </si>
  <si>
    <t>241-杜涛</t>
  </si>
  <si>
    <t>000110000929</t>
  </si>
  <si>
    <t>792A090101052207019</t>
  </si>
  <si>
    <t>63C-656</t>
  </si>
  <si>
    <t>000110000930</t>
  </si>
  <si>
    <t>792A090101052207020</t>
  </si>
  <si>
    <t>63C-657</t>
  </si>
  <si>
    <t>233-李正生</t>
  </si>
  <si>
    <t>000110000931</t>
  </si>
  <si>
    <t>792A090101052207021</t>
  </si>
  <si>
    <t>63C-658</t>
  </si>
  <si>
    <t>000110000932</t>
  </si>
  <si>
    <t>792A090101052207022</t>
  </si>
  <si>
    <t>63C-659</t>
  </si>
  <si>
    <t>202-龚启明</t>
  </si>
  <si>
    <t>000110000933</t>
  </si>
  <si>
    <t>792A090101052207023</t>
  </si>
  <si>
    <t>63C-660</t>
  </si>
  <si>
    <t>000110000934</t>
  </si>
  <si>
    <t>792A090101052207024</t>
  </si>
  <si>
    <t>63C-661</t>
  </si>
  <si>
    <t>000110000935</t>
  </si>
  <si>
    <t>792A090101052207025</t>
  </si>
  <si>
    <t>63C-662</t>
  </si>
  <si>
    <t>000110000936</t>
  </si>
  <si>
    <t>792A090101052207026</t>
  </si>
  <si>
    <t>63C-663</t>
  </si>
  <si>
    <t>000110000937</t>
  </si>
  <si>
    <t>792A090101062207015</t>
  </si>
  <si>
    <t>65JS0705Y</t>
  </si>
  <si>
    <t>000110000938</t>
  </si>
  <si>
    <t>792A090101062207019</t>
  </si>
  <si>
    <t>65JS0707Y</t>
  </si>
  <si>
    <t>422-邓平</t>
  </si>
  <si>
    <t>000110000939</t>
  </si>
  <si>
    <t>792A090101062207020</t>
  </si>
  <si>
    <t>65JS0708Y</t>
  </si>
  <si>
    <t>368-唐艳丽</t>
  </si>
  <si>
    <t>000110000940</t>
  </si>
  <si>
    <t>792A090101062207021</t>
  </si>
  <si>
    <t>65JS0709Y</t>
  </si>
  <si>
    <t>000110000941</t>
  </si>
  <si>
    <t>792A090101062207022</t>
  </si>
  <si>
    <t>65JS0710Y</t>
  </si>
  <si>
    <t>000110000942</t>
  </si>
  <si>
    <t>792A090101062207023</t>
  </si>
  <si>
    <t>65JS0711Y</t>
  </si>
  <si>
    <t>000110000943</t>
  </si>
  <si>
    <t>792A090101062207024</t>
  </si>
  <si>
    <t>65JS0712Y</t>
  </si>
  <si>
    <t>000110000944</t>
  </si>
  <si>
    <t>792A090101062207025</t>
  </si>
  <si>
    <t>65JS0713Y</t>
  </si>
  <si>
    <t>000110000945</t>
  </si>
  <si>
    <t>792A090101062207026</t>
  </si>
  <si>
    <t>65JS0714Y</t>
  </si>
  <si>
    <t>000110000946</t>
  </si>
  <si>
    <t>792A090101062207027</t>
  </si>
  <si>
    <t>65JS0715Y</t>
  </si>
  <si>
    <t>000110000947</t>
  </si>
  <si>
    <t>792A090101062207028</t>
  </si>
  <si>
    <t>65JS0716Y</t>
  </si>
  <si>
    <t>000110000948</t>
  </si>
  <si>
    <t>792A090101062207029</t>
  </si>
  <si>
    <t>65JS0717Y</t>
  </si>
  <si>
    <t>370-郑胜利</t>
  </si>
  <si>
    <t>000110000949</t>
  </si>
  <si>
    <t>792A090101062207030</t>
  </si>
  <si>
    <t>65JS0718Y</t>
  </si>
  <si>
    <t>000110000950</t>
  </si>
  <si>
    <t>792A090101062207031</t>
  </si>
  <si>
    <t>65JS0719Y</t>
  </si>
  <si>
    <t>000110000951</t>
  </si>
  <si>
    <t>792A090101062207032</t>
  </si>
  <si>
    <t>65JS0720Y</t>
  </si>
  <si>
    <t>000110000952</t>
  </si>
  <si>
    <t>792A090101072207034</t>
  </si>
  <si>
    <t>THINKBOOK 13S</t>
  </si>
  <si>
    <t>63C-084</t>
  </si>
  <si>
    <t>000110000953</t>
  </si>
  <si>
    <t>792A090101072207025</t>
  </si>
  <si>
    <t>63C-085</t>
  </si>
  <si>
    <t>000110000954</t>
  </si>
  <si>
    <t>792A090101072207026</t>
  </si>
  <si>
    <t>65JS0721Y</t>
  </si>
  <si>
    <t>000110000955</t>
  </si>
  <si>
    <t>792A090101072207036</t>
  </si>
  <si>
    <t>65JS0722Y</t>
  </si>
  <si>
    <t>000110000956</t>
  </si>
  <si>
    <t>792A090101072207033</t>
  </si>
  <si>
    <t>65JS0723Y</t>
  </si>
  <si>
    <t>000110000957</t>
  </si>
  <si>
    <t>792A090101072207020</t>
  </si>
  <si>
    <t>65JS0724Y</t>
  </si>
  <si>
    <t>000110000958</t>
  </si>
  <si>
    <t>792A090101072207019</t>
  </si>
  <si>
    <t>65JS0725Y</t>
  </si>
  <si>
    <t>000110000959</t>
  </si>
  <si>
    <t>792A090101072207035</t>
  </si>
  <si>
    <t>65JS0726Y</t>
  </si>
  <si>
    <t>000110000960</t>
  </si>
  <si>
    <t>792A090101072207014</t>
  </si>
  <si>
    <t>65JS0727Y</t>
  </si>
  <si>
    <t>000110000961</t>
  </si>
  <si>
    <t>792A090101072207015</t>
  </si>
  <si>
    <t>65JS0728Y</t>
  </si>
  <si>
    <t>000110000962</t>
  </si>
  <si>
    <t>792A090101072207018</t>
  </si>
  <si>
    <t>65JS0729Y</t>
  </si>
  <si>
    <t>000110000963</t>
  </si>
  <si>
    <t>792A090101072207029</t>
  </si>
  <si>
    <t>65JS0730Y</t>
  </si>
  <si>
    <t>208-潘海洋</t>
  </si>
  <si>
    <t>000110000964</t>
  </si>
  <si>
    <t>792A090101072207003</t>
  </si>
  <si>
    <t>63C-069</t>
  </si>
  <si>
    <t>000110000965</t>
  </si>
  <si>
    <t>792A090101072207016</t>
  </si>
  <si>
    <t>63C-070</t>
  </si>
  <si>
    <t>000110000966</t>
  </si>
  <si>
    <t>792A090101072207017</t>
  </si>
  <si>
    <t>63C-071</t>
  </si>
  <si>
    <t>288-叶永健</t>
  </si>
  <si>
    <t>000110000967</t>
  </si>
  <si>
    <t>792A090101072207004</t>
  </si>
  <si>
    <t>63C-072</t>
  </si>
  <si>
    <t>000110000968</t>
  </si>
  <si>
    <t>792A090101072207005</t>
  </si>
  <si>
    <t>63C-073</t>
  </si>
  <si>
    <t>000110000969</t>
  </si>
  <si>
    <t>792A090101072207006</t>
  </si>
  <si>
    <t>63C-074</t>
  </si>
  <si>
    <t>000110000970</t>
  </si>
  <si>
    <t>792A090101072207007</t>
  </si>
  <si>
    <t>63C-075</t>
  </si>
  <si>
    <t>000110000971</t>
  </si>
  <si>
    <t>792A090101072207008</t>
  </si>
  <si>
    <t>63C-076</t>
  </si>
  <si>
    <t>000110000972</t>
  </si>
  <si>
    <t>792A090101072207027</t>
  </si>
  <si>
    <t>63C-077</t>
  </si>
  <si>
    <t>000110000973</t>
  </si>
  <si>
    <t>792A090101072207028</t>
  </si>
  <si>
    <t>63C-078</t>
  </si>
  <si>
    <t>000110000974</t>
  </si>
  <si>
    <t>792A090101072207009</t>
  </si>
  <si>
    <t>63C-079</t>
  </si>
  <si>
    <t>000110000975</t>
  </si>
  <si>
    <t>792A090101072207010</t>
  </si>
  <si>
    <t>63C-080</t>
  </si>
  <si>
    <t>000110000976</t>
  </si>
  <si>
    <t>792A090101072207011</t>
  </si>
  <si>
    <t>63C-081</t>
  </si>
  <si>
    <t>000110000977</t>
  </si>
  <si>
    <t>792A090101072207012</t>
  </si>
  <si>
    <t>63C-082</t>
  </si>
  <si>
    <t>000110000978</t>
  </si>
  <si>
    <t>792A090101072207013</t>
  </si>
  <si>
    <t>63C-083</t>
  </si>
  <si>
    <t>000110000979</t>
  </si>
  <si>
    <t>792A090102032207001</t>
  </si>
  <si>
    <t>佳能 D2305</t>
  </si>
  <si>
    <t>65JW0706Y</t>
  </si>
  <si>
    <t>000110000980</t>
  </si>
  <si>
    <t>792A090101072212001</t>
  </si>
  <si>
    <t>THINKPADE14SLIM21C</t>
  </si>
  <si>
    <t>63-CL1329-1</t>
  </si>
  <si>
    <t>000110000981</t>
  </si>
  <si>
    <t>792A090101072212002</t>
  </si>
  <si>
    <t>63-CL1329-2</t>
  </si>
  <si>
    <t>000110000982</t>
  </si>
  <si>
    <t>792A090101072212003</t>
  </si>
  <si>
    <t>63-CL1329-3</t>
  </si>
  <si>
    <t>000110000983</t>
  </si>
  <si>
    <t>792A090101072212004</t>
  </si>
  <si>
    <t>63-CL1329-4</t>
  </si>
  <si>
    <t>000110000984</t>
  </si>
  <si>
    <t>792A090101062302001</t>
  </si>
  <si>
    <t>THINKCENTREM930T</t>
  </si>
  <si>
    <t>63C-C36</t>
  </si>
  <si>
    <t>方威</t>
  </si>
  <si>
    <t>I/7927I22008/01</t>
  </si>
  <si>
    <t>华为</t>
  </si>
  <si>
    <t>000110000985</t>
  </si>
  <si>
    <t>792A090101062302002</t>
  </si>
  <si>
    <t>63C-C37</t>
  </si>
  <si>
    <t>000110000986</t>
  </si>
  <si>
    <t>792A090101062302003</t>
  </si>
  <si>
    <t>63C-C38</t>
  </si>
  <si>
    <t>冯楠</t>
  </si>
  <si>
    <t>000110000987</t>
  </si>
  <si>
    <t>792A090101062302004</t>
  </si>
  <si>
    <t>63C-C39</t>
  </si>
  <si>
    <t>熊伟</t>
  </si>
  <si>
    <t>000110000988</t>
  </si>
  <si>
    <t>792A090101072302001</t>
  </si>
  <si>
    <t>华为MATEBOOK14</t>
  </si>
  <si>
    <t>63C-A51</t>
  </si>
  <si>
    <t>275-武汉研发分部</t>
  </si>
  <si>
    <t>杨桃桃</t>
  </si>
  <si>
    <t>000110000989</t>
  </si>
  <si>
    <t>792A090101072302002</t>
  </si>
  <si>
    <t>63C-A52</t>
  </si>
  <si>
    <t>殷武军</t>
  </si>
  <si>
    <t>000110000990</t>
  </si>
  <si>
    <t>792A090101072302003</t>
  </si>
  <si>
    <t>63C-A53</t>
  </si>
  <si>
    <t>解苗苗</t>
  </si>
  <si>
    <t>000110000991</t>
  </si>
  <si>
    <t>792A090101072302004</t>
  </si>
  <si>
    <t>63C-A54</t>
  </si>
  <si>
    <t>张登</t>
  </si>
  <si>
    <t>000110000992</t>
  </si>
  <si>
    <t>792A090101072302005</t>
  </si>
  <si>
    <t>63C-A55</t>
  </si>
  <si>
    <t>刘聪</t>
  </si>
  <si>
    <t>000110000993</t>
  </si>
  <si>
    <t>792A090101072302006</t>
  </si>
  <si>
    <t>63C-A56</t>
  </si>
  <si>
    <t>张伟</t>
  </si>
  <si>
    <t>000110000994</t>
  </si>
  <si>
    <t>792A090101072302007</t>
  </si>
  <si>
    <t>63C-A57</t>
  </si>
  <si>
    <t>田应革</t>
  </si>
  <si>
    <t>000110000995</t>
  </si>
  <si>
    <t>792A090101072302008</t>
  </si>
  <si>
    <t>63C-A58</t>
  </si>
  <si>
    <t>吴鹏飞</t>
  </si>
  <si>
    <t>000110000996</t>
  </si>
  <si>
    <t>792A090101072302009</t>
  </si>
  <si>
    <t>63C-A59</t>
  </si>
  <si>
    <t>韩望</t>
  </si>
  <si>
    <t>000110000997</t>
  </si>
  <si>
    <t>792A090101072302010</t>
  </si>
  <si>
    <t>63C-A60</t>
  </si>
  <si>
    <t>公用</t>
  </si>
  <si>
    <t>000110000998</t>
  </si>
  <si>
    <t>792A090101072302011</t>
  </si>
  <si>
    <t>63C-A61</t>
  </si>
  <si>
    <t>000110000999</t>
  </si>
  <si>
    <t>792A090101072302012</t>
  </si>
  <si>
    <t>63C-A62</t>
  </si>
  <si>
    <t>000110001000</t>
  </si>
  <si>
    <t>792A090101072302013</t>
  </si>
  <si>
    <t>63C-A63</t>
  </si>
  <si>
    <t>000110001001</t>
  </si>
  <si>
    <t>792A090101052305001</t>
  </si>
  <si>
    <t>THINKCENTREP340T</t>
  </si>
  <si>
    <t>63C-P01</t>
  </si>
  <si>
    <t>I/7927I22002/02</t>
  </si>
  <si>
    <t>000110001002</t>
  </si>
  <si>
    <t>792A090101062305001</t>
  </si>
  <si>
    <t>63C-C01</t>
  </si>
  <si>
    <t>000110001003</t>
  </si>
  <si>
    <t>792A090101062305002</t>
  </si>
  <si>
    <t>63C-C02</t>
  </si>
  <si>
    <t>000110001004</t>
  </si>
  <si>
    <t>792A090101062305003</t>
  </si>
  <si>
    <t>63C-C03</t>
  </si>
  <si>
    <t>000110001005</t>
  </si>
  <si>
    <t>792A090101062305004</t>
  </si>
  <si>
    <t>63C-C04</t>
  </si>
  <si>
    <t>陈鹤</t>
  </si>
  <si>
    <t>000110001006</t>
  </si>
  <si>
    <t>792A090101062305005</t>
  </si>
  <si>
    <t>63C-C05</t>
  </si>
  <si>
    <t>陆志达</t>
  </si>
  <si>
    <t>000110001007</t>
  </si>
  <si>
    <t>792A090101062305006</t>
  </si>
  <si>
    <t>63C-C06</t>
  </si>
  <si>
    <t>张战</t>
  </si>
  <si>
    <t>000110001008</t>
  </si>
  <si>
    <t>792A090101062305007</t>
  </si>
  <si>
    <t>63C-C07</t>
  </si>
  <si>
    <t>汤雨晴</t>
  </si>
  <si>
    <t>000110001009</t>
  </si>
  <si>
    <t>792A090101062305008</t>
  </si>
  <si>
    <t>63C-C08</t>
  </si>
  <si>
    <t>刘子扬</t>
  </si>
  <si>
    <t>000110001010</t>
  </si>
  <si>
    <t>792A090101062305009</t>
  </si>
  <si>
    <t>63C-C09</t>
  </si>
  <si>
    <t>晁西峰</t>
  </si>
  <si>
    <t>000110001011</t>
  </si>
  <si>
    <t>792A090101062305010</t>
  </si>
  <si>
    <t>63C-C10</t>
  </si>
  <si>
    <t>罗明</t>
  </si>
  <si>
    <t>000110001012</t>
  </si>
  <si>
    <t>792A090101062305011</t>
  </si>
  <si>
    <t>63C-C11</t>
  </si>
  <si>
    <t>饶旭</t>
  </si>
  <si>
    <t>000110001013</t>
  </si>
  <si>
    <t>792A090101062305012</t>
  </si>
  <si>
    <t>63C-C12</t>
  </si>
  <si>
    <t>顾俊怡</t>
  </si>
  <si>
    <t>000110001014</t>
  </si>
  <si>
    <t>792A090101062305013</t>
  </si>
  <si>
    <t>63C-C13</t>
  </si>
  <si>
    <t>刘阳</t>
  </si>
  <si>
    <t>000110001015</t>
  </si>
  <si>
    <t>792A090101062305014</t>
  </si>
  <si>
    <t>63C-C14</t>
  </si>
  <si>
    <t>沈韬</t>
  </si>
  <si>
    <t>000110001016</t>
  </si>
  <si>
    <t>792A090101062305015</t>
  </si>
  <si>
    <t>63C-C15</t>
  </si>
  <si>
    <t>翟冲</t>
  </si>
  <si>
    <t>000110001017</t>
  </si>
  <si>
    <t>792A090101062305016</t>
  </si>
  <si>
    <t>63C-C16</t>
  </si>
  <si>
    <t>张承平</t>
  </si>
  <si>
    <t>000110001018</t>
  </si>
  <si>
    <t>792A090101062305017</t>
  </si>
  <si>
    <t>63C-C17</t>
  </si>
  <si>
    <t>陈百灵</t>
  </si>
  <si>
    <t>000110001019</t>
  </si>
  <si>
    <t>792A090101062305018</t>
  </si>
  <si>
    <t>63C-C18</t>
  </si>
  <si>
    <t>孙玉龙</t>
  </si>
  <si>
    <t>000110001020</t>
  </si>
  <si>
    <t>792A090101062305019</t>
  </si>
  <si>
    <t>63C-C19</t>
  </si>
  <si>
    <t>齐彦强</t>
  </si>
  <si>
    <t>000110001021</t>
  </si>
  <si>
    <t>792A090101062305020</t>
  </si>
  <si>
    <t>63C-C20</t>
  </si>
  <si>
    <t>邵虎臣</t>
  </si>
  <si>
    <t>000110001022</t>
  </si>
  <si>
    <t>792A090101062305021</t>
  </si>
  <si>
    <t>63C-C21</t>
  </si>
  <si>
    <t>康华平</t>
  </si>
  <si>
    <t>000110001023</t>
  </si>
  <si>
    <t>792A090101062305022</t>
  </si>
  <si>
    <t>63C-C22</t>
  </si>
  <si>
    <t>韦军</t>
  </si>
  <si>
    <t>000110001024</t>
  </si>
  <si>
    <t>792A090101062305023</t>
  </si>
  <si>
    <t>63C-C23</t>
  </si>
  <si>
    <t>曾强</t>
  </si>
  <si>
    <t>000110001025</t>
  </si>
  <si>
    <t>792A090101062305024</t>
  </si>
  <si>
    <t>63C-C24</t>
  </si>
  <si>
    <t>刘瑞瑞</t>
  </si>
  <si>
    <t>000110001026</t>
  </si>
  <si>
    <t>792A090101062305025</t>
  </si>
  <si>
    <t>63C-C25</t>
  </si>
  <si>
    <t>金青峰</t>
  </si>
  <si>
    <t>000110001027</t>
  </si>
  <si>
    <t>792A090101062305026</t>
  </si>
  <si>
    <t>63C-C26</t>
  </si>
  <si>
    <t>明强</t>
  </si>
  <si>
    <t>000110001028</t>
  </si>
  <si>
    <t>792A090101062305027</t>
  </si>
  <si>
    <t>63C-C27</t>
  </si>
  <si>
    <t>张敬惠</t>
  </si>
  <si>
    <t>000110001029</t>
  </si>
  <si>
    <t>792A090101062305028</t>
  </si>
  <si>
    <t>63C-C28</t>
  </si>
  <si>
    <t>刘超阳</t>
  </si>
  <si>
    <t>000110001030</t>
  </si>
  <si>
    <t>792A090101062305029</t>
  </si>
  <si>
    <t>63C-C29</t>
  </si>
  <si>
    <t>刘心悦</t>
  </si>
  <si>
    <t>000110001031</t>
  </si>
  <si>
    <t>792A090101062305030</t>
  </si>
  <si>
    <t>63C-C30</t>
  </si>
  <si>
    <t>陈前</t>
  </si>
  <si>
    <t>000110001032</t>
  </si>
  <si>
    <t>792A090101062305031</t>
  </si>
  <si>
    <t>63C-C31</t>
  </si>
  <si>
    <t>潘艳鹏</t>
  </si>
  <si>
    <t>000110001033</t>
  </si>
  <si>
    <t>792A090101062305032</t>
  </si>
  <si>
    <t>63C-C32</t>
  </si>
  <si>
    <t>李拥军</t>
  </si>
  <si>
    <t>000110001034</t>
  </si>
  <si>
    <t>792A090101062305033</t>
  </si>
  <si>
    <t>63C-C33</t>
  </si>
  <si>
    <t>袁俊</t>
  </si>
  <si>
    <t>000110001035</t>
  </si>
  <si>
    <t>792A090101062305034</t>
  </si>
  <si>
    <t>63C-C34</t>
  </si>
  <si>
    <t>张世林</t>
  </si>
  <si>
    <t>000110001036</t>
  </si>
  <si>
    <t>792A090101062305035</t>
  </si>
  <si>
    <t>63C-C35</t>
  </si>
  <si>
    <t>李应忠</t>
  </si>
  <si>
    <t>000110001037</t>
  </si>
  <si>
    <t>792A090101062305036</t>
  </si>
  <si>
    <t>THINKCENTRE M750T</t>
  </si>
  <si>
    <t>63C-B01</t>
  </si>
  <si>
    <t>丁斌</t>
  </si>
  <si>
    <t>188-丁斌</t>
  </si>
  <si>
    <t>000110001038</t>
  </si>
  <si>
    <t>792A090101062305037</t>
  </si>
  <si>
    <t>63C-B02</t>
  </si>
  <si>
    <t>叶蓉鹰</t>
  </si>
  <si>
    <t>000110001039</t>
  </si>
  <si>
    <t>792A090101062305038</t>
  </si>
  <si>
    <t>63C-B03</t>
  </si>
  <si>
    <t>周琛胜</t>
  </si>
  <si>
    <t>000110001040</t>
  </si>
  <si>
    <t>792A090101062305039</t>
  </si>
  <si>
    <t>63C-B04</t>
  </si>
  <si>
    <t>闫兰立</t>
  </si>
  <si>
    <t>291-闫兰立</t>
  </si>
  <si>
    <t>000110001041</t>
  </si>
  <si>
    <t>792A090101062305040</t>
  </si>
  <si>
    <t>63C-B05</t>
  </si>
  <si>
    <t>肖明</t>
  </si>
  <si>
    <t>000110001042</t>
  </si>
  <si>
    <t>792A090101062305041</t>
  </si>
  <si>
    <t>63C-B06</t>
  </si>
  <si>
    <t>陈阳</t>
  </si>
  <si>
    <t>000110001043</t>
  </si>
  <si>
    <t>792A090101062305042</t>
  </si>
  <si>
    <t>63C-B07</t>
  </si>
  <si>
    <t>王朗</t>
  </si>
  <si>
    <t>000110001044</t>
  </si>
  <si>
    <t>792A090101062305043</t>
  </si>
  <si>
    <t>63C-B08</t>
  </si>
  <si>
    <t>彭红媚</t>
  </si>
  <si>
    <t>000110001045</t>
  </si>
  <si>
    <t>792A090101062305044</t>
  </si>
  <si>
    <t>63C-B09</t>
  </si>
  <si>
    <t>孙春雷</t>
  </si>
  <si>
    <t>000110001046</t>
  </si>
  <si>
    <t>792A090101062305045</t>
  </si>
  <si>
    <t>63C-B10</t>
  </si>
  <si>
    <t>贾国军</t>
  </si>
  <si>
    <t>000110001047</t>
  </si>
  <si>
    <t>792A090101062305046</t>
  </si>
  <si>
    <t>63C-B11</t>
  </si>
  <si>
    <t>汤欣</t>
  </si>
  <si>
    <t>000110001048</t>
  </si>
  <si>
    <t>792A090101062305047</t>
  </si>
  <si>
    <t>63C-B12</t>
  </si>
  <si>
    <t>喻芬</t>
  </si>
  <si>
    <t>000110001049</t>
  </si>
  <si>
    <t>792A090101062305048</t>
  </si>
  <si>
    <t>63C-B13</t>
  </si>
  <si>
    <t>MES测试</t>
  </si>
  <si>
    <t>000110001050</t>
  </si>
  <si>
    <t>792A090101062305049</t>
  </si>
  <si>
    <t>63C-B14</t>
  </si>
  <si>
    <t>000110001051</t>
  </si>
  <si>
    <t>792A090101062305050</t>
  </si>
  <si>
    <t>63C-B15</t>
  </si>
  <si>
    <t>马应平</t>
  </si>
  <si>
    <t>000110001052</t>
  </si>
  <si>
    <t>792A090101062305051</t>
  </si>
  <si>
    <t>63C-B16</t>
  </si>
  <si>
    <t>吴瑶</t>
  </si>
  <si>
    <t>000110001053</t>
  </si>
  <si>
    <t>792A090101062305052</t>
  </si>
  <si>
    <t>63C-B17</t>
  </si>
  <si>
    <t>贾永强</t>
  </si>
  <si>
    <t>000110001054</t>
  </si>
  <si>
    <t>792A090101072305001</t>
  </si>
  <si>
    <t>63C-A01</t>
  </si>
  <si>
    <t>谭玲</t>
  </si>
  <si>
    <t>000110001055</t>
  </si>
  <si>
    <t>792A090101072305002</t>
  </si>
  <si>
    <t>63C-A02</t>
  </si>
  <si>
    <t>戴焕胜</t>
  </si>
  <si>
    <t>000110001056</t>
  </si>
  <si>
    <t>792A090101072305003</t>
  </si>
  <si>
    <t>63C-A03</t>
  </si>
  <si>
    <t>劳京义</t>
  </si>
  <si>
    <t>000110001057</t>
  </si>
  <si>
    <t>792A090101072305004</t>
  </si>
  <si>
    <t>63C-A04</t>
  </si>
  <si>
    <t>谢琪</t>
  </si>
  <si>
    <t>000110001058</t>
  </si>
  <si>
    <t>792A090101072305005</t>
  </si>
  <si>
    <t>63C-A05</t>
  </si>
  <si>
    <t>林源</t>
  </si>
  <si>
    <t>000110001059</t>
  </si>
  <si>
    <t>792A090101072305006</t>
  </si>
  <si>
    <t>63C-A06</t>
  </si>
  <si>
    <t>吴璐夙</t>
  </si>
  <si>
    <t>000110001060</t>
  </si>
  <si>
    <t>792A090101072305007</t>
  </si>
  <si>
    <t>63C-A07</t>
  </si>
  <si>
    <t>孙伟</t>
  </si>
  <si>
    <t>000110001061</t>
  </si>
  <si>
    <t>792A090101072305008</t>
  </si>
  <si>
    <t>63C-A08</t>
  </si>
  <si>
    <t>000110001062</t>
  </si>
  <si>
    <t>792A090101072305009</t>
  </si>
  <si>
    <t>63C-A09</t>
  </si>
  <si>
    <t>000110001063</t>
  </si>
  <si>
    <t>792A090101072305010</t>
  </si>
  <si>
    <t>63C-A10</t>
  </si>
  <si>
    <t>000110001064</t>
  </si>
  <si>
    <t>792A090101072305011</t>
  </si>
  <si>
    <t>63C-A11</t>
  </si>
  <si>
    <t>000110001065</t>
  </si>
  <si>
    <t>792A090101072305012</t>
  </si>
  <si>
    <t>63C-A12</t>
  </si>
  <si>
    <t>樊晓飞</t>
  </si>
  <si>
    <t>000110001066</t>
  </si>
  <si>
    <t>792A090101072305013</t>
  </si>
  <si>
    <t>63C-A13</t>
  </si>
  <si>
    <t>夏凡</t>
  </si>
  <si>
    <t>000110001067</t>
  </si>
  <si>
    <t>792A090101072305014</t>
  </si>
  <si>
    <t>63C-A14</t>
  </si>
  <si>
    <t>肖炜</t>
  </si>
  <si>
    <t>000110001068</t>
  </si>
  <si>
    <t>792A090101072305015</t>
  </si>
  <si>
    <t>63C-A15</t>
  </si>
  <si>
    <t>杨健</t>
  </si>
  <si>
    <t>000110001069</t>
  </si>
  <si>
    <t>792A090101072305016</t>
  </si>
  <si>
    <t>63C-A16</t>
  </si>
  <si>
    <t>董园</t>
  </si>
  <si>
    <t>000110001070</t>
  </si>
  <si>
    <t>792A090101072305017</t>
  </si>
  <si>
    <t>63C-A17</t>
  </si>
  <si>
    <t>姜俊傲</t>
  </si>
  <si>
    <t>000110001071</t>
  </si>
  <si>
    <t>792A090101072305018</t>
  </si>
  <si>
    <t>63C-A18</t>
  </si>
  <si>
    <t>段菁菁</t>
  </si>
  <si>
    <t>000110001072</t>
  </si>
  <si>
    <t>792A090101072305019</t>
  </si>
  <si>
    <t>63C-A19</t>
  </si>
  <si>
    <t>翟颖</t>
  </si>
  <si>
    <t>000110001073</t>
  </si>
  <si>
    <t>792A090101072305020</t>
  </si>
  <si>
    <t>63C-A20</t>
  </si>
  <si>
    <t>梁丽娜</t>
  </si>
  <si>
    <t>000110001074</t>
  </si>
  <si>
    <t>792A090101072305021</t>
  </si>
  <si>
    <t>63C-A21</t>
  </si>
  <si>
    <t>李兴旺</t>
  </si>
  <si>
    <t>000110001075</t>
  </si>
  <si>
    <t>792A090101072305022</t>
  </si>
  <si>
    <t>63C-A22</t>
  </si>
  <si>
    <t>陈咏梅</t>
  </si>
  <si>
    <t>000110001076</t>
  </si>
  <si>
    <t>792A090101072305023</t>
  </si>
  <si>
    <t>63C-A23</t>
  </si>
  <si>
    <t>朱胡霞</t>
  </si>
  <si>
    <t>000110001077</t>
  </si>
  <si>
    <t>792A090101072305024</t>
  </si>
  <si>
    <t>63C-A24</t>
  </si>
  <si>
    <t>黄定荣</t>
  </si>
  <si>
    <t>000110001078</t>
  </si>
  <si>
    <t>792A090101072305025</t>
  </si>
  <si>
    <t>63C-A25</t>
  </si>
  <si>
    <t>程蓉</t>
  </si>
  <si>
    <t>000110001079</t>
  </si>
  <si>
    <t>792A090101072305026</t>
  </si>
  <si>
    <t>63C-A26</t>
  </si>
  <si>
    <t>刘昌坤</t>
  </si>
  <si>
    <t>000110001080</t>
  </si>
  <si>
    <t>792A090101072305027</t>
  </si>
  <si>
    <t>63C-A27</t>
  </si>
  <si>
    <t>刘先宏</t>
  </si>
  <si>
    <t>000110001081</t>
  </si>
  <si>
    <t>792A090101072305028</t>
  </si>
  <si>
    <t>63C-A28</t>
  </si>
  <si>
    <t>孟柯</t>
  </si>
  <si>
    <t>000110001082</t>
  </si>
  <si>
    <t>792A090101072305029</t>
  </si>
  <si>
    <t>63C-A29</t>
  </si>
  <si>
    <t>000110001083</t>
  </si>
  <si>
    <t>792A090101072305030</t>
  </si>
  <si>
    <t>63C-A30</t>
  </si>
  <si>
    <t>程小鹏</t>
  </si>
  <si>
    <t>000110001084</t>
  </si>
  <si>
    <t>792A090101072305031</t>
  </si>
  <si>
    <t>63C-A31</t>
  </si>
  <si>
    <t>周俊豪</t>
  </si>
  <si>
    <t>000110001085</t>
  </si>
  <si>
    <t>792A090101072305032</t>
  </si>
  <si>
    <t>63C-A32</t>
  </si>
  <si>
    <t>耿纯洁</t>
  </si>
  <si>
    <t>000110001086</t>
  </si>
  <si>
    <t>792A090101072305033</t>
  </si>
  <si>
    <t>63C-A33</t>
  </si>
  <si>
    <t>许波</t>
  </si>
  <si>
    <t>000110001087</t>
  </si>
  <si>
    <t>792A090101072305034</t>
  </si>
  <si>
    <t>63C-A34</t>
  </si>
  <si>
    <t>王晓燕</t>
  </si>
  <si>
    <t>000110001088</t>
  </si>
  <si>
    <t>792A090101072305035</t>
  </si>
  <si>
    <t>63C-A35</t>
  </si>
  <si>
    <t>陈振红</t>
  </si>
  <si>
    <t>000110001089</t>
  </si>
  <si>
    <t>792A090101072305036</t>
  </si>
  <si>
    <t>63C-A36</t>
  </si>
  <si>
    <t>邹静</t>
  </si>
  <si>
    <t>000110001090</t>
  </si>
  <si>
    <t>792A090101072305037</t>
  </si>
  <si>
    <t>63C-A37</t>
  </si>
  <si>
    <t>聂华</t>
  </si>
  <si>
    <t>000110001091</t>
  </si>
  <si>
    <t>792A090101072305038</t>
  </si>
  <si>
    <t>63C-A38</t>
  </si>
  <si>
    <t>高艳</t>
  </si>
  <si>
    <t>000110001092</t>
  </si>
  <si>
    <t>792A090101072305039</t>
  </si>
  <si>
    <t>63C-A39</t>
  </si>
  <si>
    <t>周雪春</t>
  </si>
  <si>
    <t>000110001093</t>
  </si>
  <si>
    <t>792A090101072305040</t>
  </si>
  <si>
    <t>63C-A40</t>
  </si>
  <si>
    <t>王捷</t>
  </si>
  <si>
    <t>000110001094</t>
  </si>
  <si>
    <t>792A090101072305041</t>
  </si>
  <si>
    <t>63C-A41</t>
  </si>
  <si>
    <t>陈建</t>
  </si>
  <si>
    <t>000110001095</t>
  </si>
  <si>
    <t>792A090101072305042</t>
  </si>
  <si>
    <t>63C-A42</t>
  </si>
  <si>
    <t>朱飞</t>
  </si>
  <si>
    <t>000110001096</t>
  </si>
  <si>
    <t>792A090101072305043</t>
  </si>
  <si>
    <t>63C-A43</t>
  </si>
  <si>
    <t>黑学艳</t>
  </si>
  <si>
    <t>000110001097</t>
  </si>
  <si>
    <t>792A090101072305044</t>
  </si>
  <si>
    <t>63C-A44</t>
  </si>
  <si>
    <t>谭智</t>
  </si>
  <si>
    <t>000110001098</t>
  </si>
  <si>
    <t>792A090101072305045</t>
  </si>
  <si>
    <t>63C-A45</t>
  </si>
  <si>
    <t>邓坤忠</t>
  </si>
  <si>
    <t>000110001099</t>
  </si>
  <si>
    <t>792A090101072305046</t>
  </si>
  <si>
    <t>63C-A46</t>
  </si>
  <si>
    <t>孙阳</t>
  </si>
  <si>
    <t>000110001100</t>
  </si>
  <si>
    <t>792A090101072305047</t>
  </si>
  <si>
    <t>63C-A47</t>
  </si>
  <si>
    <t>钱红松</t>
  </si>
  <si>
    <t>000110001101</t>
  </si>
  <si>
    <t>792A090101072305048</t>
  </si>
  <si>
    <t>63C-A48</t>
  </si>
  <si>
    <t>朱庆伟</t>
  </si>
  <si>
    <t>000110001102</t>
  </si>
  <si>
    <t>792A090101072305049</t>
  </si>
  <si>
    <t>63C-A49</t>
  </si>
  <si>
    <t>马晓琴</t>
  </si>
  <si>
    <t>000110001103</t>
  </si>
  <si>
    <t>792A090101072305050</t>
  </si>
  <si>
    <t>63C-A50</t>
  </si>
  <si>
    <t>陈军</t>
  </si>
  <si>
    <t>000110001104</t>
  </si>
  <si>
    <t>792A090102112305001</t>
  </si>
  <si>
    <t>101厂房视频监控系统</t>
  </si>
  <si>
    <t>海康、大华</t>
  </si>
  <si>
    <t>65JW0882Y</t>
  </si>
  <si>
    <t>张利斌</t>
  </si>
  <si>
    <t>I/7927I22009/01</t>
  </si>
  <si>
    <t>襄阳海康电子有限公司、大华</t>
  </si>
  <si>
    <t>000110001105</t>
  </si>
  <si>
    <t>792A090101072406001</t>
  </si>
  <si>
    <t>华为MATEBOOK 14</t>
  </si>
  <si>
    <t>63C-A73</t>
  </si>
  <si>
    <t>陈云能</t>
  </si>
  <si>
    <t>I/7927I23002/03</t>
  </si>
  <si>
    <t>华为技术有限公司</t>
  </si>
  <si>
    <t>000110001106</t>
  </si>
  <si>
    <t>792A090101072406002</t>
  </si>
  <si>
    <t>63C-A74</t>
  </si>
  <si>
    <t>李应超</t>
  </si>
  <si>
    <t>000110001107</t>
  </si>
  <si>
    <t>792A090101072406003</t>
  </si>
  <si>
    <t>63C-A75</t>
  </si>
  <si>
    <t>杨俊保</t>
  </si>
  <si>
    <t>000110001108</t>
  </si>
  <si>
    <t>792A090101072406004</t>
  </si>
  <si>
    <t>63C-A76</t>
  </si>
  <si>
    <t>蔡甲春</t>
  </si>
  <si>
    <t>000110001109</t>
  </si>
  <si>
    <t>792A090101072406035</t>
  </si>
  <si>
    <t>63C-A77</t>
  </si>
  <si>
    <t>沈文挺</t>
  </si>
  <si>
    <t>000110001110</t>
  </si>
  <si>
    <t>792A090101072406036</t>
  </si>
  <si>
    <t>63C-A78</t>
  </si>
  <si>
    <t>肖银涛</t>
  </si>
  <si>
    <t>000110001111</t>
  </si>
  <si>
    <t>792A090101072406005</t>
  </si>
  <si>
    <t>63C-A79</t>
  </si>
  <si>
    <t>丘池伟</t>
  </si>
  <si>
    <t>000110001112</t>
  </si>
  <si>
    <t>792A090101072406006</t>
  </si>
  <si>
    <t>63C-A80</t>
  </si>
  <si>
    <t>000110001113</t>
  </si>
  <si>
    <t>792A090101072406037</t>
  </si>
  <si>
    <t>63C-A81</t>
  </si>
  <si>
    <t>李正生</t>
  </si>
  <si>
    <t>000110001114</t>
  </si>
  <si>
    <t>792A090101072406007</t>
  </si>
  <si>
    <t>63C-A82</t>
  </si>
  <si>
    <t>覃志红</t>
  </si>
  <si>
    <t>000110001115</t>
  </si>
  <si>
    <t>792A090101072406008</t>
  </si>
  <si>
    <t>63C-A83</t>
  </si>
  <si>
    <t>郑继敏</t>
  </si>
  <si>
    <t>000110001116</t>
  </si>
  <si>
    <t>792A090101072406038</t>
  </si>
  <si>
    <t>63C-A84</t>
  </si>
  <si>
    <t>苏成成</t>
  </si>
  <si>
    <t>000110001117</t>
  </si>
  <si>
    <t>792A090101072406039</t>
  </si>
  <si>
    <t>63C-A85</t>
  </si>
  <si>
    <t>000110001118</t>
  </si>
  <si>
    <t>792A090101072406040</t>
  </si>
  <si>
    <t>63C-A86</t>
  </si>
  <si>
    <t>孙亮亮</t>
  </si>
  <si>
    <t>000110001119</t>
  </si>
  <si>
    <t>792A090101072406009</t>
  </si>
  <si>
    <t>63C-A87</t>
  </si>
  <si>
    <t>李俊</t>
  </si>
  <si>
    <t>000110001120</t>
  </si>
  <si>
    <t>792A090101072406010</t>
  </si>
  <si>
    <t>63C-A88</t>
  </si>
  <si>
    <t>康俊洲</t>
  </si>
  <si>
    <t>000110001121</t>
  </si>
  <si>
    <t>792A090101072406011</t>
  </si>
  <si>
    <t>63C-A89</t>
  </si>
  <si>
    <t>胡纪</t>
  </si>
  <si>
    <t>000110001122</t>
  </si>
  <si>
    <t>792A090101072406012</t>
  </si>
  <si>
    <t>63C-A90</t>
  </si>
  <si>
    <t>翟崟</t>
  </si>
  <si>
    <t>000110001123</t>
  </si>
  <si>
    <t>792A090101072406013</t>
  </si>
  <si>
    <t>63C-A91</t>
  </si>
  <si>
    <t>袁永辉</t>
  </si>
  <si>
    <t>000110001124</t>
  </si>
  <si>
    <t>792A090101072406014</t>
  </si>
  <si>
    <t>63C-A92</t>
  </si>
  <si>
    <t>杨林</t>
  </si>
  <si>
    <t>000110001125</t>
  </si>
  <si>
    <t>792A090101072406015</t>
  </si>
  <si>
    <t>63C-A93</t>
  </si>
  <si>
    <t>张金锋</t>
  </si>
  <si>
    <t>000110001126</t>
  </si>
  <si>
    <t>792A090101072406016</t>
  </si>
  <si>
    <t>63C-A94</t>
  </si>
  <si>
    <t>赵斌</t>
  </si>
  <si>
    <t>000110001127</t>
  </si>
  <si>
    <t>792A090101072406017</t>
  </si>
  <si>
    <t>63C-A95</t>
  </si>
  <si>
    <t>000110001128</t>
  </si>
  <si>
    <t>792A090101072406018</t>
  </si>
  <si>
    <t>63C-A96</t>
  </si>
  <si>
    <t>000110001129</t>
  </si>
  <si>
    <t>792A090101072406019</t>
  </si>
  <si>
    <t>63C-A97</t>
  </si>
  <si>
    <t>吴慧敏</t>
  </si>
  <si>
    <t>000110001130</t>
  </si>
  <si>
    <t>792A090101072406020</t>
  </si>
  <si>
    <t>63C-A98</t>
  </si>
  <si>
    <t>石莹</t>
  </si>
  <si>
    <t>000110001131</t>
  </si>
  <si>
    <t>792A090101072406021</t>
  </si>
  <si>
    <t>63C-A99</t>
  </si>
  <si>
    <t>尚锋</t>
  </si>
  <si>
    <t>000110001132</t>
  </si>
  <si>
    <t>792A090101072406022</t>
  </si>
  <si>
    <t>63C-A100</t>
  </si>
  <si>
    <t>刘明海</t>
  </si>
  <si>
    <t>000110001133</t>
  </si>
  <si>
    <t>792A090101072406023</t>
  </si>
  <si>
    <t>63C-A101</t>
  </si>
  <si>
    <t>刘燕</t>
  </si>
  <si>
    <t>000110001134</t>
  </si>
  <si>
    <t>792A090101072406024</t>
  </si>
  <si>
    <t>63C-A102</t>
  </si>
  <si>
    <t>王建坤</t>
  </si>
  <si>
    <t>000110001135</t>
  </si>
  <si>
    <t>792A090101072406025</t>
  </si>
  <si>
    <t>63C-A103</t>
  </si>
  <si>
    <t>000110001136</t>
  </si>
  <si>
    <t>792A090101072406026</t>
  </si>
  <si>
    <t>63C-A104</t>
  </si>
  <si>
    <t>000110001137</t>
  </si>
  <si>
    <t>792A090101072406027</t>
  </si>
  <si>
    <t>63C-A105</t>
  </si>
  <si>
    <t>郑建强</t>
  </si>
  <si>
    <t>000110001138</t>
  </si>
  <si>
    <t>792A090101072406028</t>
  </si>
  <si>
    <t>63C-A106</t>
  </si>
  <si>
    <t>刘满龙</t>
  </si>
  <si>
    <t>000110001139</t>
  </si>
  <si>
    <t>792A090101072406029</t>
  </si>
  <si>
    <t>63C-A107</t>
  </si>
  <si>
    <t>孙娅莉</t>
  </si>
  <si>
    <t>000110001140</t>
  </si>
  <si>
    <t>792A090101072406030</t>
  </si>
  <si>
    <t>63C-A108</t>
  </si>
  <si>
    <t>翁倩</t>
  </si>
  <si>
    <t>000110001141</t>
  </si>
  <si>
    <t>792A090101072406031</t>
  </si>
  <si>
    <t>63C-A109</t>
  </si>
  <si>
    <t>000110001142</t>
  </si>
  <si>
    <t>792A090101072406032</t>
  </si>
  <si>
    <t>63C-A110</t>
  </si>
  <si>
    <t>曹香姣</t>
  </si>
  <si>
    <t>000110001143</t>
  </si>
  <si>
    <t>792A090101072406033</t>
  </si>
  <si>
    <t>戴尔灵越16</t>
  </si>
  <si>
    <t>63C-A111</t>
  </si>
  <si>
    <t>戴尔公司</t>
  </si>
  <si>
    <t>000110001144</t>
  </si>
  <si>
    <t>792A090101072406034</t>
  </si>
  <si>
    <t>63C-A112</t>
  </si>
  <si>
    <t>黄子兴</t>
  </si>
  <si>
    <t>000110001145</t>
  </si>
  <si>
    <t>792A090101062406001</t>
  </si>
  <si>
    <t>63C-B18</t>
  </si>
  <si>
    <t>寇作</t>
  </si>
  <si>
    <t>000110001146</t>
  </si>
  <si>
    <t>792A090101062406002</t>
  </si>
  <si>
    <t>63C-B19</t>
  </si>
  <si>
    <t>潘玉明</t>
  </si>
  <si>
    <t>000110001147</t>
  </si>
  <si>
    <t>792A090101062406003</t>
  </si>
  <si>
    <t>63C-B20</t>
  </si>
  <si>
    <t>王炜</t>
  </si>
  <si>
    <t>000110001148</t>
  </si>
  <si>
    <t>792A090101062406004</t>
  </si>
  <si>
    <t>63C-B21</t>
  </si>
  <si>
    <t>000110001149</t>
  </si>
  <si>
    <t>792A090101062406005</t>
  </si>
  <si>
    <t>63C-B22</t>
  </si>
  <si>
    <t>李远琴</t>
  </si>
  <si>
    <t>000110001150</t>
  </si>
  <si>
    <t>792A090101062406006</t>
  </si>
  <si>
    <t>63C-B23</t>
  </si>
  <si>
    <t>赵娟</t>
  </si>
  <si>
    <t>000110001151</t>
  </si>
  <si>
    <t>792A090101062406007</t>
  </si>
  <si>
    <t>63C-B24</t>
  </si>
  <si>
    <t>郑娟</t>
  </si>
  <si>
    <t>000110001152</t>
  </si>
  <si>
    <t>792A090101062406008</t>
  </si>
  <si>
    <t>63C-B25</t>
  </si>
  <si>
    <t>张卫星</t>
  </si>
  <si>
    <t>000110001153</t>
  </si>
  <si>
    <t>792A090101062406009</t>
  </si>
  <si>
    <t>63C-B26</t>
  </si>
  <si>
    <t>000110001154</t>
  </si>
  <si>
    <t>792A090101062406010</t>
  </si>
  <si>
    <t>63C-B27</t>
  </si>
  <si>
    <t>黄志芳</t>
  </si>
  <si>
    <t>000110001155</t>
  </si>
  <si>
    <t>792A090101062406011</t>
  </si>
  <si>
    <t>63C-B28</t>
  </si>
  <si>
    <t>韩笑笑</t>
  </si>
  <si>
    <t>000110001156</t>
  </si>
  <si>
    <t>792A090101062406012</t>
  </si>
  <si>
    <t>63C-B29</t>
  </si>
  <si>
    <t>唐晓龙</t>
  </si>
  <si>
    <t>000110001157</t>
  </si>
  <si>
    <t>792A090101062406013</t>
  </si>
  <si>
    <t>63C-B30</t>
  </si>
  <si>
    <t>蔡念怡</t>
  </si>
  <si>
    <t>000110001158</t>
  </si>
  <si>
    <t>792A090101062406014</t>
  </si>
  <si>
    <t>63C-B31</t>
  </si>
  <si>
    <t>李斌</t>
  </si>
  <si>
    <t>000110001159</t>
  </si>
  <si>
    <t>792A090101062406015</t>
  </si>
  <si>
    <t>63C-B32</t>
  </si>
  <si>
    <t>刘凯</t>
  </si>
  <si>
    <t>000110001160</t>
  </si>
  <si>
    <t>792A090101062406016</t>
  </si>
  <si>
    <t>63C-B33</t>
  </si>
  <si>
    <t>赵柯</t>
  </si>
  <si>
    <t>000110001161</t>
  </si>
  <si>
    <t>792A090101062406017</t>
  </si>
  <si>
    <t>63C-B34</t>
  </si>
  <si>
    <t>郝东良</t>
  </si>
  <si>
    <t>000110001162</t>
  </si>
  <si>
    <t>792A090101062406038</t>
  </si>
  <si>
    <t>63C-B35</t>
  </si>
  <si>
    <t>郑杰文</t>
  </si>
  <si>
    <t>000110001163</t>
  </si>
  <si>
    <t>792A090101062406039</t>
  </si>
  <si>
    <t>63C-B36</t>
  </si>
  <si>
    <t>方芳</t>
  </si>
  <si>
    <t>000110001164</t>
  </si>
  <si>
    <t>792A090101062406040</t>
  </si>
  <si>
    <t>63C-B37</t>
  </si>
  <si>
    <t>陈敏</t>
  </si>
  <si>
    <t>000110001165</t>
  </si>
  <si>
    <t>792A090101062406041</t>
  </si>
  <si>
    <t>63C-B38</t>
  </si>
  <si>
    <t>童子林</t>
  </si>
  <si>
    <t>000110001166</t>
  </si>
  <si>
    <t>792A090101062406042</t>
  </si>
  <si>
    <t>63C-B39</t>
  </si>
  <si>
    <t>陈刚</t>
  </si>
  <si>
    <t>000110001167</t>
  </si>
  <si>
    <t>792A090101062406043</t>
  </si>
  <si>
    <t>63C-B40</t>
  </si>
  <si>
    <t>乔志荣</t>
  </si>
  <si>
    <t>000110001168</t>
  </si>
  <si>
    <t>792A090101062406044</t>
  </si>
  <si>
    <t>63C-B41</t>
  </si>
  <si>
    <t>郭健康</t>
  </si>
  <si>
    <t>000110001169</t>
  </si>
  <si>
    <t>792A090101062406045</t>
  </si>
  <si>
    <t>63C-B42</t>
  </si>
  <si>
    <t>王伟志</t>
  </si>
  <si>
    <t>000110001170</t>
  </si>
  <si>
    <t>792A090101062406018</t>
  </si>
  <si>
    <t>63C-B43</t>
  </si>
  <si>
    <t>胡可欣</t>
  </si>
  <si>
    <t>000110001171</t>
  </si>
  <si>
    <t>792A090101062406019</t>
  </si>
  <si>
    <t>63C-B44</t>
  </si>
  <si>
    <t>刘俊华</t>
  </si>
  <si>
    <t>000110001172</t>
  </si>
  <si>
    <t>792A090101062406020</t>
  </si>
  <si>
    <t>63C-B45</t>
  </si>
  <si>
    <t>樊温泽</t>
  </si>
  <si>
    <t>000110001173</t>
  </si>
  <si>
    <t>792A090101062406021</t>
  </si>
  <si>
    <t>63C-B46</t>
  </si>
  <si>
    <t>樊玉功</t>
  </si>
  <si>
    <t>000110001174</t>
  </si>
  <si>
    <t>792A090101062406022</t>
  </si>
  <si>
    <t>63C-B47</t>
  </si>
  <si>
    <t>王公益</t>
  </si>
  <si>
    <t>000110001175</t>
  </si>
  <si>
    <t>792A090101062406023</t>
  </si>
  <si>
    <t>63C-B48</t>
  </si>
  <si>
    <t>席广</t>
  </si>
  <si>
    <t>000110001176</t>
  </si>
  <si>
    <t>792A090101062406024</t>
  </si>
  <si>
    <t>63C-B49</t>
  </si>
  <si>
    <t>张闫茹</t>
  </si>
  <si>
    <t>000110001177</t>
  </si>
  <si>
    <t>792A090101062406025</t>
  </si>
  <si>
    <t>63C-B50</t>
  </si>
  <si>
    <t>姚群鑫</t>
  </si>
  <si>
    <t>000110001178</t>
  </si>
  <si>
    <t>792A090101062406026</t>
  </si>
  <si>
    <t>63C-B51</t>
  </si>
  <si>
    <t>000110001179</t>
  </si>
  <si>
    <t>792A090101062406027</t>
  </si>
  <si>
    <t>63C-B52</t>
  </si>
  <si>
    <t>石明源</t>
  </si>
  <si>
    <t>2007030002传装电子班信息</t>
  </si>
  <si>
    <t>000110001180</t>
  </si>
  <si>
    <t>792A090101062406028</t>
  </si>
  <si>
    <t>63C-B53</t>
  </si>
  <si>
    <t>000110001181</t>
  </si>
  <si>
    <t>792A090101062406029</t>
  </si>
  <si>
    <t>63C-B54</t>
  </si>
  <si>
    <t>000110001182</t>
  </si>
  <si>
    <t>792A090101062406046</t>
  </si>
  <si>
    <t>63C-B55</t>
  </si>
  <si>
    <t>于泳</t>
  </si>
  <si>
    <t>000110001183</t>
  </si>
  <si>
    <t>792A090101062406047</t>
  </si>
  <si>
    <t>63C-B56</t>
  </si>
  <si>
    <t>张玲玲</t>
  </si>
  <si>
    <t>000110001184</t>
  </si>
  <si>
    <t>792A090101062406048</t>
  </si>
  <si>
    <t>63C-B57</t>
  </si>
  <si>
    <t>000110001185</t>
  </si>
  <si>
    <t>792A090101062406030</t>
  </si>
  <si>
    <t>THINKCENTRE M950T</t>
  </si>
  <si>
    <t>63C-C40</t>
  </si>
  <si>
    <t>王姝</t>
  </si>
  <si>
    <t>000110001186</t>
  </si>
  <si>
    <t>792A090101062406031</t>
  </si>
  <si>
    <t>63C-C41</t>
  </si>
  <si>
    <t>龚智勇</t>
  </si>
  <si>
    <t>000110001187</t>
  </si>
  <si>
    <t>792A090101062406049</t>
  </si>
  <si>
    <t>63C-C42</t>
  </si>
  <si>
    <t>000110001188</t>
  </si>
  <si>
    <t>792A090101062406050</t>
  </si>
  <si>
    <t>63C-C43</t>
  </si>
  <si>
    <t>000110001189</t>
  </si>
  <si>
    <t>792A090101062406032</t>
  </si>
  <si>
    <t>63C-C44</t>
  </si>
  <si>
    <t>彭爱军</t>
  </si>
  <si>
    <t>000110001190</t>
  </si>
  <si>
    <t>792A090101062406033</t>
  </si>
  <si>
    <t>63C-C45</t>
  </si>
  <si>
    <t>连劲</t>
  </si>
  <si>
    <t>000110001191</t>
  </si>
  <si>
    <t>792A090101062406034</t>
  </si>
  <si>
    <t>63C-C46</t>
  </si>
  <si>
    <t>伍良胜</t>
  </si>
  <si>
    <t>000110001192</t>
  </si>
  <si>
    <t>792A090101062406051</t>
  </si>
  <si>
    <t>63C-C47</t>
  </si>
  <si>
    <t>李瑞娟</t>
  </si>
  <si>
    <t>000110001193</t>
  </si>
  <si>
    <t>792A090101062406052</t>
  </si>
  <si>
    <t>63C-C48</t>
  </si>
  <si>
    <t>王君</t>
  </si>
  <si>
    <t>000110001194</t>
  </si>
  <si>
    <t>792A090101062406053</t>
  </si>
  <si>
    <t>63C-C49</t>
  </si>
  <si>
    <t>刘晨阳</t>
  </si>
  <si>
    <t>000110001195</t>
  </si>
  <si>
    <t>792A090101062406054</t>
  </si>
  <si>
    <t>63C-C50</t>
  </si>
  <si>
    <t>谢圣蛟</t>
  </si>
  <si>
    <t>000110001196</t>
  </si>
  <si>
    <t>792A090101062406055</t>
  </si>
  <si>
    <t>63C-C51</t>
  </si>
  <si>
    <t>王道成</t>
  </si>
  <si>
    <t>000110001197</t>
  </si>
  <si>
    <t>792A090101062406056</t>
  </si>
  <si>
    <t>63C-C52</t>
  </si>
  <si>
    <t>张帅</t>
  </si>
  <si>
    <t>000110001198</t>
  </si>
  <si>
    <t>792A090101062406035</t>
  </si>
  <si>
    <t>63C-C53</t>
  </si>
  <si>
    <t>杨雪城</t>
  </si>
  <si>
    <t>000110001199</t>
  </si>
  <si>
    <t>792A090101062406036</t>
  </si>
  <si>
    <t>63C-C54</t>
  </si>
  <si>
    <t>吴波</t>
  </si>
  <si>
    <t>000110001200</t>
  </si>
  <si>
    <t>792A090101062406057</t>
  </si>
  <si>
    <t>63C-C55</t>
  </si>
  <si>
    <t>吴凯</t>
  </si>
  <si>
    <t>000110001201</t>
  </si>
  <si>
    <t>792A090101062406037</t>
  </si>
  <si>
    <t>63C-C56</t>
  </si>
  <si>
    <t>姜姗</t>
  </si>
  <si>
    <t>000110001202</t>
  </si>
  <si>
    <t>792A090101062406058</t>
  </si>
  <si>
    <t>63C-C57</t>
  </si>
  <si>
    <t>耿向阳</t>
  </si>
  <si>
    <t>000110001203</t>
  </si>
  <si>
    <t>792A090101062406059</t>
  </si>
  <si>
    <t>63C-C58</t>
  </si>
  <si>
    <t>000110001204</t>
  </si>
  <si>
    <t>792A090101062406060</t>
  </si>
  <si>
    <t>63C-C59</t>
  </si>
  <si>
    <t>000110001205</t>
  </si>
  <si>
    <t>792A090101062406061</t>
  </si>
  <si>
    <t>63C-C60</t>
  </si>
  <si>
    <t>000110001206</t>
  </si>
  <si>
    <t>792A090102032406001</t>
  </si>
  <si>
    <t>HP 1003W</t>
  </si>
  <si>
    <t>63P-P01</t>
  </si>
  <si>
    <t>000110001207</t>
  </si>
  <si>
    <t>792A090102032406002</t>
  </si>
  <si>
    <t>63P-P02</t>
  </si>
  <si>
    <t>金晶</t>
  </si>
  <si>
    <t>000110001208</t>
  </si>
  <si>
    <t>792A090102032406003</t>
  </si>
  <si>
    <t>63P-P03</t>
  </si>
  <si>
    <t>韩利荣</t>
  </si>
  <si>
    <t>000110001209</t>
  </si>
  <si>
    <t>792A090102012406001</t>
  </si>
  <si>
    <t>EPSON 630K</t>
  </si>
  <si>
    <t>63P-P04</t>
  </si>
  <si>
    <t>000110001210</t>
  </si>
  <si>
    <t>792A090102012406002</t>
  </si>
  <si>
    <t>63P-P05</t>
  </si>
  <si>
    <t>000110001211</t>
  </si>
  <si>
    <t>792A090102012406003</t>
  </si>
  <si>
    <t>63P-P06</t>
  </si>
  <si>
    <t>000110001212</t>
  </si>
  <si>
    <t>792A090102012406004</t>
  </si>
  <si>
    <t>63P-P07</t>
  </si>
  <si>
    <t>龙梅</t>
  </si>
  <si>
    <t>000110001213</t>
  </si>
  <si>
    <t>792A090102012406005</t>
  </si>
  <si>
    <t>63P-P08</t>
  </si>
  <si>
    <t>李非凡</t>
  </si>
  <si>
    <t>000110001214</t>
  </si>
  <si>
    <t>792A090101072505001</t>
  </si>
  <si>
    <t>华为NOTEBOOK E</t>
  </si>
  <si>
    <t>65JS0732Y</t>
  </si>
  <si>
    <t>王志腾</t>
  </si>
  <si>
    <t>I/792I24001/01</t>
  </si>
  <si>
    <t>000110001215</t>
  </si>
  <si>
    <t>792A090401012508001</t>
  </si>
  <si>
    <t>森克一体机</t>
  </si>
  <si>
    <t>森克工控19寸触摸屏</t>
  </si>
  <si>
    <t>63C-YT01</t>
  </si>
  <si>
    <t>森克电子科技有限公司</t>
  </si>
  <si>
    <t>000110001216</t>
  </si>
  <si>
    <t>792A090401012508002</t>
  </si>
  <si>
    <t>63C-YT02</t>
  </si>
  <si>
    <t>000110001217</t>
  </si>
  <si>
    <t>792A090101072508001</t>
  </si>
  <si>
    <t>移动平板电脑 华为MatePad SE</t>
  </si>
  <si>
    <t>AGS5-W00</t>
  </si>
  <si>
    <t>63-PB01</t>
  </si>
  <si>
    <t>000110001218</t>
  </si>
  <si>
    <t>792A090101072508002</t>
  </si>
  <si>
    <t>63-PB02</t>
  </si>
  <si>
    <t>000110001219</t>
  </si>
  <si>
    <t>792A090101072508003</t>
  </si>
  <si>
    <t>63-PB03</t>
  </si>
  <si>
    <t>000110001220</t>
  </si>
  <si>
    <t>792A090101072508004</t>
  </si>
  <si>
    <t>63-PB04</t>
  </si>
  <si>
    <t>000110001221</t>
  </si>
  <si>
    <t>792A090101072508005</t>
  </si>
  <si>
    <t>63-PB05</t>
  </si>
  <si>
    <t>000110001222</t>
  </si>
  <si>
    <t>792A090101072508006</t>
  </si>
  <si>
    <t>63-PB06</t>
  </si>
  <si>
    <t>000110001223</t>
  </si>
  <si>
    <t>792A090102032508001</t>
  </si>
  <si>
    <t>便携打印机</t>
  </si>
  <si>
    <t>GP-M322</t>
  </si>
  <si>
    <t>63C-GP01</t>
  </si>
  <si>
    <t>Gpinger佳博</t>
  </si>
  <si>
    <t>000110001224</t>
  </si>
  <si>
    <t>792A090102032508002</t>
  </si>
  <si>
    <t>63C-GP02</t>
  </si>
  <si>
    <t>郑艳</t>
  </si>
  <si>
    <t>000110001225</t>
  </si>
  <si>
    <t>792A090102032508003</t>
  </si>
  <si>
    <t>63C-GP03</t>
  </si>
  <si>
    <t>000110001226</t>
  </si>
  <si>
    <t>792A090102032508004</t>
  </si>
  <si>
    <t>63C-GP04</t>
  </si>
  <si>
    <t>朱雨伦</t>
  </si>
  <si>
    <t>000110001227</t>
  </si>
  <si>
    <t>792A090102032508005</t>
  </si>
  <si>
    <t>63C-GP05</t>
  </si>
  <si>
    <t>范戊春</t>
  </si>
  <si>
    <t>000110001228</t>
  </si>
  <si>
    <t>792A090102032508006</t>
  </si>
  <si>
    <t>63C-GP06</t>
  </si>
  <si>
    <t>153-成品库</t>
  </si>
  <si>
    <t>刘青菊</t>
  </si>
  <si>
    <t>000110001229</t>
  </si>
  <si>
    <t>792A090102032508007</t>
  </si>
  <si>
    <t>63C-GP07</t>
  </si>
  <si>
    <t>000110001230</t>
  </si>
  <si>
    <t>792A090102032508008</t>
  </si>
  <si>
    <t>63C-GP08</t>
  </si>
  <si>
    <t>000110001231</t>
  </si>
  <si>
    <t>792A090102032508009</t>
  </si>
  <si>
    <t>63C-GP09</t>
  </si>
  <si>
    <t>邢玉颖</t>
  </si>
  <si>
    <t>000110001232</t>
  </si>
  <si>
    <t>792A090102032508010</t>
  </si>
  <si>
    <t>63C-GP10</t>
  </si>
  <si>
    <t>000110001233</t>
  </si>
  <si>
    <t>792A090102032508011</t>
  </si>
  <si>
    <t>63C-GP11</t>
  </si>
  <si>
    <t>000110001234</t>
  </si>
  <si>
    <t>792A090102032508012</t>
  </si>
  <si>
    <t>63C-GP12</t>
  </si>
  <si>
    <t>000110001235</t>
  </si>
  <si>
    <t>792A090102032508013</t>
  </si>
  <si>
    <t>63C-GP13</t>
  </si>
  <si>
    <t>000110001236</t>
  </si>
  <si>
    <t>792A090102032508014</t>
  </si>
  <si>
    <t>63C-GP14</t>
  </si>
  <si>
    <t>000110001237</t>
  </si>
  <si>
    <t>792A090102032508015</t>
  </si>
  <si>
    <t>63C-GP15</t>
  </si>
  <si>
    <t>000110001238</t>
  </si>
  <si>
    <t>792A090102032508016</t>
  </si>
  <si>
    <t>63C-GP16</t>
  </si>
  <si>
    <t>000110001239</t>
  </si>
  <si>
    <t>792A090102032508017</t>
  </si>
  <si>
    <t>63C-GP17</t>
  </si>
  <si>
    <t>000110001240</t>
  </si>
  <si>
    <t>792A090102032508018</t>
  </si>
  <si>
    <t>63C-GP18</t>
  </si>
  <si>
    <t>000110001241</t>
  </si>
  <si>
    <t>792A090102032508019</t>
  </si>
  <si>
    <t>63C-GP19</t>
  </si>
  <si>
    <t>000110001242</t>
  </si>
  <si>
    <t>792A090102032508020</t>
  </si>
  <si>
    <t>黑白激光打印机/温湿度显示屏</t>
  </si>
  <si>
    <t>LASERJET PRO P1108</t>
  </si>
  <si>
    <t>63P-P09</t>
  </si>
  <si>
    <t>电子库</t>
  </si>
  <si>
    <t>000110001243</t>
  </si>
  <si>
    <t>792A090102042508001</t>
  </si>
  <si>
    <t>斑马 ZD888T</t>
  </si>
  <si>
    <t>63C-TM01</t>
  </si>
  <si>
    <t>斑马</t>
  </si>
  <si>
    <t>000110001244</t>
  </si>
  <si>
    <t>792A090102992508001</t>
  </si>
  <si>
    <t>扫描抢</t>
  </si>
  <si>
    <t>东集  HS200</t>
  </si>
  <si>
    <t>63C-SM01</t>
  </si>
  <si>
    <t>东集</t>
  </si>
  <si>
    <t>000110001245</t>
  </si>
  <si>
    <t>792A090102992508002</t>
  </si>
  <si>
    <t>63C-SM02</t>
  </si>
  <si>
    <t>000110001246</t>
  </si>
  <si>
    <t>792A090102992508003</t>
  </si>
  <si>
    <t>63C-SM03</t>
  </si>
  <si>
    <t>000110001247</t>
  </si>
  <si>
    <t>792A090102992508004</t>
  </si>
  <si>
    <t>63C-SM04</t>
  </si>
  <si>
    <t>000110001248</t>
  </si>
  <si>
    <t>792A090102992508005</t>
  </si>
  <si>
    <t>PDA</t>
  </si>
  <si>
    <t>IDATA T2S(5G)</t>
  </si>
  <si>
    <t>63C-PDA01</t>
  </si>
  <si>
    <t>iData</t>
  </si>
  <si>
    <t>000110001249</t>
  </si>
  <si>
    <t>792A090102992508006</t>
  </si>
  <si>
    <t>63C-PDA02</t>
  </si>
  <si>
    <t>000110001250</t>
  </si>
  <si>
    <t>792A090102992508007</t>
  </si>
  <si>
    <t>63C-PDA03</t>
  </si>
  <si>
    <t>000110001251</t>
  </si>
  <si>
    <t>792A090102992508008</t>
  </si>
  <si>
    <t>63C-PDA04</t>
  </si>
  <si>
    <t>000110001252</t>
  </si>
  <si>
    <t>792A090102992508009</t>
  </si>
  <si>
    <t>63C-PDA05</t>
  </si>
  <si>
    <t>000110001253</t>
  </si>
  <si>
    <t>792A090102992508010</t>
  </si>
  <si>
    <t>63C-PDA06</t>
  </si>
  <si>
    <t>000110001254</t>
  </si>
  <si>
    <t>792A090102992508011</t>
  </si>
  <si>
    <t>63C-PDA07</t>
  </si>
  <si>
    <t>000110001255</t>
  </si>
  <si>
    <t>792A090102992508012</t>
  </si>
  <si>
    <t>63C-PDA08</t>
  </si>
  <si>
    <t>000110001256</t>
  </si>
  <si>
    <t>792A090102992508013</t>
  </si>
  <si>
    <t>63C-PDA09</t>
  </si>
  <si>
    <t>000110001257</t>
  </si>
  <si>
    <t>792A090102992508014</t>
  </si>
  <si>
    <t>63C-PDA10</t>
  </si>
  <si>
    <t>仪装电子班</t>
  </si>
  <si>
    <t>000110001258</t>
  </si>
  <si>
    <t>792A090102992508015</t>
  </si>
  <si>
    <t>63C-PDA11</t>
  </si>
  <si>
    <t>仪装仪表班</t>
  </si>
  <si>
    <t>000110001259</t>
  </si>
  <si>
    <t>792A090102992508016</t>
  </si>
  <si>
    <t>63C-PDA12</t>
  </si>
  <si>
    <t>仪装模块班</t>
  </si>
  <si>
    <t>000110001260</t>
  </si>
  <si>
    <t>792A090102992508017</t>
  </si>
  <si>
    <t>63C-PDA13</t>
  </si>
  <si>
    <t>传装水浮班</t>
  </si>
  <si>
    <t>000110001261</t>
  </si>
  <si>
    <t>792A090102992508018</t>
  </si>
  <si>
    <t>63C-PDA14</t>
  </si>
  <si>
    <t>传装报警器班</t>
  </si>
  <si>
    <t>000110001262</t>
  </si>
  <si>
    <t>792A090102992508019</t>
  </si>
  <si>
    <t>63C-PDA15</t>
  </si>
  <si>
    <t>传装成型班</t>
  </si>
  <si>
    <t>000110001263</t>
  </si>
  <si>
    <t>792A090102992508020</t>
  </si>
  <si>
    <t>63C-PDA16</t>
  </si>
  <si>
    <t>000110001264</t>
  </si>
  <si>
    <t>792A090102992508021</t>
  </si>
  <si>
    <t>63C-PDA17</t>
  </si>
  <si>
    <t>000110001265</t>
  </si>
  <si>
    <t>792A090102992508022</t>
  </si>
  <si>
    <t>63C-PDA18</t>
  </si>
  <si>
    <t>000110001266</t>
  </si>
  <si>
    <t>792A090102992508023</t>
  </si>
  <si>
    <t>63C-PDA19</t>
  </si>
  <si>
    <t>000110001267</t>
  </si>
  <si>
    <t>792A090102992508024</t>
  </si>
  <si>
    <t>63C-PDA20</t>
  </si>
  <si>
    <t>000110001268</t>
  </si>
  <si>
    <t>792A090102992508025</t>
  </si>
  <si>
    <t>63C-PDA21</t>
  </si>
  <si>
    <t>000110001269</t>
  </si>
  <si>
    <t>792A090102992508026</t>
  </si>
  <si>
    <t>63C-PDA22</t>
  </si>
  <si>
    <t>000110001270</t>
  </si>
  <si>
    <t>792A090101062508001</t>
  </si>
  <si>
    <t>扬天M4000Q-01IRB</t>
  </si>
  <si>
    <t>63C-DN01</t>
  </si>
  <si>
    <t>000110001271</t>
  </si>
  <si>
    <t>792A090101062508002</t>
  </si>
  <si>
    <t>63C-DN02</t>
  </si>
  <si>
    <t>000110001272</t>
  </si>
  <si>
    <t>792A090101062508003</t>
  </si>
  <si>
    <t>63C-DN03</t>
  </si>
  <si>
    <t>000110001273</t>
  </si>
  <si>
    <t>792A090101062508004</t>
  </si>
  <si>
    <t>63C-DN04</t>
  </si>
  <si>
    <t>000110001274</t>
  </si>
  <si>
    <t>792A090101062508005</t>
  </si>
  <si>
    <t>63C-DN05</t>
  </si>
  <si>
    <t>000110001275</t>
  </si>
  <si>
    <t>792A090102022509002</t>
  </si>
  <si>
    <t>在线标签打印及贴标机</t>
  </si>
  <si>
    <t>63-ZX040-7</t>
  </si>
  <si>
    <t>000110001276</t>
  </si>
  <si>
    <t>792A090102022509001</t>
  </si>
  <si>
    <t>63-ZX041-6</t>
  </si>
  <si>
    <t>A0120</t>
  </si>
  <si>
    <t>固定资产-自用模具</t>
  </si>
  <si>
    <t>000120000000</t>
  </si>
  <si>
    <t>792A140100000705001</t>
  </si>
  <si>
    <t>金属模</t>
  </si>
  <si>
    <t>3846N-040</t>
  </si>
  <si>
    <t>63M-4-009</t>
  </si>
  <si>
    <t>140-慈溪市华驰汽车零部件有限公司</t>
  </si>
  <si>
    <t>575-赵映珠</t>
  </si>
  <si>
    <t>J07-7920-261-1</t>
  </si>
  <si>
    <t>慈溪市华驰汽车零部件有限公司</t>
  </si>
  <si>
    <t>000120000001</t>
  </si>
  <si>
    <t>792A140100000705002</t>
  </si>
  <si>
    <t>冲压模</t>
  </si>
  <si>
    <t>3846N-041-A支架</t>
  </si>
  <si>
    <t>63M-4-010</t>
  </si>
  <si>
    <t>000120000002</t>
  </si>
  <si>
    <t>792A140100000710002</t>
  </si>
  <si>
    <t>刻度盘冲模</t>
  </si>
  <si>
    <t>000000001066100106</t>
  </si>
  <si>
    <t>63C-4B-299</t>
  </si>
  <si>
    <t>J07-7920-231-3</t>
  </si>
  <si>
    <t>荆门市元盛机械设备制造有限公司</t>
  </si>
  <si>
    <t>000120000003</t>
  </si>
  <si>
    <t>792A140100000710003</t>
  </si>
  <si>
    <t>000000001066100306</t>
  </si>
  <si>
    <t>63C-4B-300</t>
  </si>
  <si>
    <t>J07-7920-231-4</t>
  </si>
  <si>
    <t>000120000004</t>
  </si>
  <si>
    <t>792A140100000809006</t>
  </si>
  <si>
    <t>铭牌冲模</t>
  </si>
  <si>
    <t>10N-03036</t>
  </si>
  <si>
    <t>63C-4B-321</t>
  </si>
  <si>
    <t>J08-7920-326-5</t>
  </si>
  <si>
    <t>荆门市元盛设备制造有限公司</t>
  </si>
  <si>
    <t>000120000005</t>
  </si>
  <si>
    <t>792A140100000809007</t>
  </si>
  <si>
    <t>000000002042100106</t>
  </si>
  <si>
    <t>63C-4B-327</t>
  </si>
  <si>
    <t>J08-7920-326-13</t>
  </si>
  <si>
    <t>襄樊东和汽车装备有限公司</t>
  </si>
  <si>
    <t>000120000010</t>
  </si>
  <si>
    <t>792A140100000811006</t>
  </si>
  <si>
    <t>000000013610100106</t>
  </si>
  <si>
    <t>63C-4B-311</t>
  </si>
  <si>
    <t>J08-7920-326-18</t>
  </si>
  <si>
    <t>000120000011</t>
  </si>
  <si>
    <t>792A140100000909003</t>
  </si>
  <si>
    <t>000000006042100106</t>
  </si>
  <si>
    <t>63C-4B-220</t>
  </si>
  <si>
    <t>J09-7920-400-24</t>
  </si>
  <si>
    <t>000120000016</t>
  </si>
  <si>
    <t>792A140100001004004</t>
  </si>
  <si>
    <t>99070MC01A</t>
  </si>
  <si>
    <t>63C-4B-317</t>
  </si>
  <si>
    <t>J09-7920-400-45-2</t>
  </si>
  <si>
    <t>000120000019</t>
  </si>
  <si>
    <t>792A140100001004009</t>
  </si>
  <si>
    <t>000000010503100606</t>
  </si>
  <si>
    <t>63C-4B-349</t>
  </si>
  <si>
    <t>J09-7920-400-52</t>
  </si>
  <si>
    <t>000120000020</t>
  </si>
  <si>
    <t>792A140100001102002</t>
  </si>
  <si>
    <t>刻度盘冲压模具</t>
  </si>
  <si>
    <t>000000001093100306</t>
  </si>
  <si>
    <t>63C-4B-359</t>
  </si>
  <si>
    <t>J09-7927-400-63</t>
  </si>
  <si>
    <t>000120000023</t>
  </si>
  <si>
    <t>792A140100001102006</t>
  </si>
  <si>
    <t>000000001077100306</t>
  </si>
  <si>
    <t>63C-4B-354</t>
  </si>
  <si>
    <t>J09-7920-400-64</t>
  </si>
  <si>
    <t>000120000025</t>
  </si>
  <si>
    <t>792A140100001102008</t>
  </si>
  <si>
    <t>000000001077100106</t>
  </si>
  <si>
    <t>63C-4B-352</t>
  </si>
  <si>
    <t>J09-7920-400-61</t>
  </si>
  <si>
    <t>000120000027</t>
  </si>
  <si>
    <t>792A140100001102010</t>
  </si>
  <si>
    <t>000000001077100206</t>
  </si>
  <si>
    <t>63C-4B-353</t>
  </si>
  <si>
    <t>J09-7920-400-59</t>
  </si>
  <si>
    <t>000120000029</t>
  </si>
  <si>
    <t>792A140100001109004</t>
  </si>
  <si>
    <t>000000001093100106</t>
  </si>
  <si>
    <t>63C-4B-357</t>
  </si>
  <si>
    <t>J09-7920-400-73</t>
  </si>
  <si>
    <t>000120000030</t>
  </si>
  <si>
    <t>792A140100001109005</t>
  </si>
  <si>
    <t>000000016093100106</t>
  </si>
  <si>
    <t>63C-4B-356</t>
  </si>
  <si>
    <t>J09-7920-400-74</t>
  </si>
  <si>
    <t>000120000031</t>
  </si>
  <si>
    <t>792A140100001109006</t>
  </si>
  <si>
    <t>1701023-90200</t>
  </si>
  <si>
    <t>63C-4B-361</t>
  </si>
  <si>
    <t>J09-7920-400-75</t>
  </si>
  <si>
    <t>000120000032</t>
  </si>
  <si>
    <t>792A140100001109007</t>
  </si>
  <si>
    <t>000000001076100306</t>
  </si>
  <si>
    <t>63C-4B-374</t>
  </si>
  <si>
    <t>J09-7920-400-76</t>
  </si>
  <si>
    <t>000120000033</t>
  </si>
  <si>
    <t>792A140100001109008</t>
  </si>
  <si>
    <t>000000001076100106</t>
  </si>
  <si>
    <t>63C-4B-372</t>
  </si>
  <si>
    <t>J09-7920-400-77</t>
  </si>
  <si>
    <t>000120000034</t>
  </si>
  <si>
    <t>792A140100001109009</t>
  </si>
  <si>
    <t>000000001076100206</t>
  </si>
  <si>
    <t>63C-4B-373</t>
  </si>
  <si>
    <t>J09-7920-400-78</t>
  </si>
  <si>
    <t>000120000037</t>
  </si>
  <si>
    <t>792A140100001212004</t>
  </si>
  <si>
    <t>39C21-03045</t>
  </si>
  <si>
    <t>63C-4B-379</t>
  </si>
  <si>
    <t>J11-7920-179</t>
  </si>
  <si>
    <t>襄阳东和汽车装备有限公司</t>
  </si>
  <si>
    <t>000120000038</t>
  </si>
  <si>
    <t>792A140100001212005</t>
  </si>
  <si>
    <t>39C46-03051</t>
  </si>
  <si>
    <t>63C-4B-380</t>
  </si>
  <si>
    <t>000120000039</t>
  </si>
  <si>
    <t>792A140100001212006</t>
  </si>
  <si>
    <t>000000001082100106</t>
  </si>
  <si>
    <t>63C-4B-381</t>
  </si>
  <si>
    <t>000120000041</t>
  </si>
  <si>
    <t>792A140100001212008</t>
  </si>
  <si>
    <t>000000001091100106</t>
  </si>
  <si>
    <t>63C-4B-383</t>
  </si>
  <si>
    <t>000120000042</t>
  </si>
  <si>
    <t>792A140100001212009</t>
  </si>
  <si>
    <t>图案片冲模</t>
  </si>
  <si>
    <t>000000001191100206</t>
  </si>
  <si>
    <t>63C-4B-384</t>
  </si>
  <si>
    <t>000120000043</t>
  </si>
  <si>
    <t>792A140100001212010</t>
  </si>
  <si>
    <t>000000001110100106</t>
  </si>
  <si>
    <t>63C-4B-386</t>
  </si>
  <si>
    <t>000120000044</t>
  </si>
  <si>
    <t>792A140100001212011</t>
  </si>
  <si>
    <t>000000001060101206</t>
  </si>
  <si>
    <t>63C-4B-387</t>
  </si>
  <si>
    <t>000120000045</t>
  </si>
  <si>
    <t>792A140100001212012</t>
  </si>
  <si>
    <t>000000001060101106</t>
  </si>
  <si>
    <t>63C-4B-388</t>
  </si>
  <si>
    <t>000120000046</t>
  </si>
  <si>
    <t>792A140100001212013</t>
  </si>
  <si>
    <t>VIN标牌冲模</t>
  </si>
  <si>
    <t>3904003-K61001</t>
  </si>
  <si>
    <t>63C-4B-389</t>
  </si>
  <si>
    <t>000120000047</t>
  </si>
  <si>
    <t>792A140100001212014</t>
  </si>
  <si>
    <t>000000001043080106</t>
  </si>
  <si>
    <t>63C-4B-390</t>
  </si>
  <si>
    <t>000120000048</t>
  </si>
  <si>
    <t>792A140100001212015</t>
  </si>
  <si>
    <t>000000001042080106</t>
  </si>
  <si>
    <t>63C-4B-391</t>
  </si>
  <si>
    <t>000120000049</t>
  </si>
  <si>
    <t>792A140100001212016</t>
  </si>
  <si>
    <t>3801N05-012</t>
  </si>
  <si>
    <t>63C-4B-392</t>
  </si>
  <si>
    <t>000120000050</t>
  </si>
  <si>
    <t>792A140100001212017</t>
  </si>
  <si>
    <t>01081100106WC4</t>
  </si>
  <si>
    <t>63C-4B-394</t>
  </si>
  <si>
    <t>000120000051</t>
  </si>
  <si>
    <t>792A140100001212018</t>
  </si>
  <si>
    <t>01081100206WC4</t>
  </si>
  <si>
    <t>63C-4B-395</t>
  </si>
  <si>
    <t>000120000053</t>
  </si>
  <si>
    <t>792A140100001212020</t>
  </si>
  <si>
    <t>3904011-H01911</t>
  </si>
  <si>
    <t>63C-4B-397</t>
  </si>
  <si>
    <t>000120000056</t>
  </si>
  <si>
    <t>792A140100001212024</t>
  </si>
  <si>
    <t>1000111-E4100</t>
  </si>
  <si>
    <t>63C-4B-402</t>
  </si>
  <si>
    <t>000120000057</t>
  </si>
  <si>
    <t>792A140100001212025</t>
  </si>
  <si>
    <t>1000131-E410A</t>
  </si>
  <si>
    <t>63C-4B-403</t>
  </si>
  <si>
    <t>000120000060</t>
  </si>
  <si>
    <t>792A140100001212030</t>
  </si>
  <si>
    <t>000000010931023060</t>
  </si>
  <si>
    <t>63C-4B-408</t>
  </si>
  <si>
    <t>000120000061</t>
  </si>
  <si>
    <t>792A140100001212031</t>
  </si>
  <si>
    <t>000000001091100206</t>
  </si>
  <si>
    <t>63C-4B-385</t>
  </si>
  <si>
    <t>000120000062</t>
  </si>
  <si>
    <t>792A140100001212033</t>
  </si>
  <si>
    <t>000000001058100106</t>
  </si>
  <si>
    <t>63C-4B-401</t>
  </si>
  <si>
    <t>000120000064</t>
  </si>
  <si>
    <t>792A140100001410002</t>
  </si>
  <si>
    <t>000000001081100206</t>
  </si>
  <si>
    <t>63C-4B-418</t>
  </si>
  <si>
    <t>J08-7920-326</t>
  </si>
  <si>
    <t>000120000065</t>
  </si>
  <si>
    <t>792A140100001410003</t>
  </si>
  <si>
    <t>000000001181100206</t>
  </si>
  <si>
    <t>63C-4B-421</t>
  </si>
  <si>
    <t>000120000066</t>
  </si>
  <si>
    <t>792A140100001410004</t>
  </si>
  <si>
    <t>000000001120100106</t>
  </si>
  <si>
    <t>63C-4B-444</t>
  </si>
  <si>
    <t>J12-7920-186</t>
  </si>
  <si>
    <t>000120000069</t>
  </si>
  <si>
    <t>792A140100001411001</t>
  </si>
  <si>
    <t>000000001130100106</t>
  </si>
  <si>
    <t>63C-4B-447</t>
  </si>
  <si>
    <t>J12-7920-506</t>
  </si>
  <si>
    <t>000120000070</t>
  </si>
  <si>
    <t>792A140100001411002</t>
  </si>
  <si>
    <t>000000000126361401</t>
  </si>
  <si>
    <t>63C-4B-448</t>
  </si>
  <si>
    <t>000120000071</t>
  </si>
  <si>
    <t>792A140100001411003</t>
  </si>
  <si>
    <t>000000001131100106</t>
  </si>
  <si>
    <t>63C-4B-468</t>
  </si>
  <si>
    <t>000120000072</t>
  </si>
  <si>
    <t>792A140100001411004</t>
  </si>
  <si>
    <t>000000001132100206</t>
  </si>
  <si>
    <t>63C-4B-446</t>
  </si>
  <si>
    <t>J12-7920-507</t>
  </si>
  <si>
    <t>000120000073</t>
  </si>
  <si>
    <t>792A140100001411005</t>
  </si>
  <si>
    <t>01171100106WC4</t>
  </si>
  <si>
    <t>63C-4B-457</t>
  </si>
  <si>
    <t>J12-7920-508</t>
  </si>
  <si>
    <t>000120000074</t>
  </si>
  <si>
    <t>792A140100001411006</t>
  </si>
  <si>
    <t>01171100206WC4</t>
  </si>
  <si>
    <t>63C-4B-458</t>
  </si>
  <si>
    <t>000120000075</t>
  </si>
  <si>
    <t>792A140100001411007</t>
  </si>
  <si>
    <t>01171100406WC4</t>
  </si>
  <si>
    <t>63C-4B-459</t>
  </si>
  <si>
    <t>000120000076</t>
  </si>
  <si>
    <t>792A140100001511001</t>
  </si>
  <si>
    <t>000000016268100106</t>
  </si>
  <si>
    <t>63C-4B-465</t>
  </si>
  <si>
    <t>J14-7920-133</t>
  </si>
  <si>
    <t>000120000078</t>
  </si>
  <si>
    <t>792A140100001511003</t>
  </si>
  <si>
    <t>000000001268100706</t>
  </si>
  <si>
    <t>63C-4B-464</t>
  </si>
  <si>
    <t>000120000079</t>
  </si>
  <si>
    <t>792A140100001607001</t>
  </si>
  <si>
    <t>000000001285100106</t>
  </si>
  <si>
    <t>63C-4B-473</t>
  </si>
  <si>
    <t>襄阳市东和汽车装备有限公司</t>
  </si>
  <si>
    <t>000120000080</t>
  </si>
  <si>
    <t>792A140100001607002</t>
  </si>
  <si>
    <t>1700023-H0203</t>
  </si>
  <si>
    <t>63C-4B-474</t>
  </si>
  <si>
    <t>000120000081</t>
  </si>
  <si>
    <t>792A140100001706001</t>
  </si>
  <si>
    <t>刻度盘冲模模具</t>
  </si>
  <si>
    <t>000000001059100106</t>
  </si>
  <si>
    <t>63C-4B-262</t>
  </si>
  <si>
    <t>J15-7920-168</t>
  </si>
  <si>
    <t>000120000082</t>
  </si>
  <si>
    <t>792A140100001706002</t>
  </si>
  <si>
    <t>000000001059100206</t>
  </si>
  <si>
    <t>63C-4B-263</t>
  </si>
  <si>
    <t>000120000083</t>
  </si>
  <si>
    <t>792A140100001706003</t>
  </si>
  <si>
    <t>000000001059100306</t>
  </si>
  <si>
    <t>63C-4B-264</t>
  </si>
  <si>
    <t>000120000084</t>
  </si>
  <si>
    <t>792A140100001706004</t>
  </si>
  <si>
    <t>000000001059100406</t>
  </si>
  <si>
    <t>63C-4B-265</t>
  </si>
  <si>
    <t>000120000085</t>
  </si>
  <si>
    <t>792A140100001706005</t>
  </si>
  <si>
    <t>39A-03046</t>
  </si>
  <si>
    <t>63C-4B-183B</t>
  </si>
  <si>
    <t>000120000086</t>
  </si>
  <si>
    <t>792A140100001706006</t>
  </si>
  <si>
    <t>3904011-K20L0</t>
  </si>
  <si>
    <t>63C-4B-006</t>
  </si>
  <si>
    <t>000120000087</t>
  </si>
  <si>
    <t>792A140100001706007</t>
  </si>
  <si>
    <t>3820CF01-011</t>
  </si>
  <si>
    <t>63C-4B-284</t>
  </si>
  <si>
    <t>000120000088</t>
  </si>
  <si>
    <t>792A140100001706008</t>
  </si>
  <si>
    <t>3820CF02-011</t>
  </si>
  <si>
    <t>63C-4B-285</t>
  </si>
  <si>
    <t>000120000089</t>
  </si>
  <si>
    <t>792A140100001706009</t>
  </si>
  <si>
    <t>39QA-03012</t>
  </si>
  <si>
    <t>63C-4B-097</t>
  </si>
  <si>
    <t>000120000090</t>
  </si>
  <si>
    <t>792A140100001706010</t>
  </si>
  <si>
    <t>39DJ01-04011-C</t>
  </si>
  <si>
    <t>63C-4B-196</t>
  </si>
  <si>
    <t>000120000091</t>
  </si>
  <si>
    <t>792A140100001706011</t>
  </si>
  <si>
    <t>39BD07-04011</t>
  </si>
  <si>
    <t>63C-4B-063</t>
  </si>
  <si>
    <t>000120000092</t>
  </si>
  <si>
    <t>792A140100001706012</t>
  </si>
  <si>
    <t>63C-4B-183</t>
  </si>
  <si>
    <t>J14-7920-167</t>
  </si>
  <si>
    <t>000120000093</t>
  </si>
  <si>
    <t>792A140100001706013</t>
  </si>
  <si>
    <t>000000002040105006</t>
  </si>
  <si>
    <t>63C-4B-232B</t>
  </si>
  <si>
    <t>000120000094</t>
  </si>
  <si>
    <t>792A140100001706014</t>
  </si>
  <si>
    <t>3904011-FF03500</t>
  </si>
  <si>
    <t>63C-4B-251B</t>
  </si>
  <si>
    <t>000120000095</t>
  </si>
  <si>
    <t>792A140100001706015</t>
  </si>
  <si>
    <t>63C-4B-262B</t>
  </si>
  <si>
    <t>000120000096</t>
  </si>
  <si>
    <t>792A140100001706016</t>
  </si>
  <si>
    <t>63C-4B-263B</t>
  </si>
  <si>
    <t>000120000097</t>
  </si>
  <si>
    <t>792A140100001706017</t>
  </si>
  <si>
    <t>63C-4B-264B</t>
  </si>
  <si>
    <t>000120000098</t>
  </si>
  <si>
    <t>792A140100001706018</t>
  </si>
  <si>
    <t>63C-4B-265B</t>
  </si>
  <si>
    <t>000120000099</t>
  </si>
  <si>
    <t>792A140100001706019</t>
  </si>
  <si>
    <t>000000002504100106</t>
  </si>
  <si>
    <t>63C-4B-291B</t>
  </si>
  <si>
    <t>000120000100</t>
  </si>
  <si>
    <t>792A140100001706020</t>
  </si>
  <si>
    <t>000000002068100106</t>
  </si>
  <si>
    <t>63C-4B-320B</t>
  </si>
  <si>
    <t>000120000102</t>
  </si>
  <si>
    <t>792A140100001706023</t>
  </si>
  <si>
    <t>000000001093100206</t>
  </si>
  <si>
    <t>63C-4B-358B</t>
  </si>
  <si>
    <t>000120000103</t>
  </si>
  <si>
    <t>792A140100001706024</t>
  </si>
  <si>
    <t>000000001058100906</t>
  </si>
  <si>
    <t>63C-4B-382B</t>
  </si>
  <si>
    <t>000120000104</t>
  </si>
  <si>
    <t>792A140100001712001</t>
  </si>
  <si>
    <t>面板固定板冲模</t>
  </si>
  <si>
    <t>CA20002030101</t>
  </si>
  <si>
    <t>63M-W-019</t>
  </si>
  <si>
    <t>141-宁波市海曙区三犇汽车配件制造有限公司</t>
  </si>
  <si>
    <t>576-郭江飞</t>
  </si>
  <si>
    <t>J14-7920-524</t>
  </si>
  <si>
    <t>宁波市海曙区三犇汽车配件制造有限公司</t>
  </si>
  <si>
    <t>000120000105</t>
  </si>
  <si>
    <t>792A140100001712002</t>
  </si>
  <si>
    <t>上盖冲模</t>
  </si>
  <si>
    <t>CA20002050101</t>
  </si>
  <si>
    <t>63M-W-020</t>
  </si>
  <si>
    <t>000120000106</t>
  </si>
  <si>
    <t>792A140100001712003</t>
  </si>
  <si>
    <t>外壳冲模</t>
  </si>
  <si>
    <t>CA20002040101</t>
  </si>
  <si>
    <t>63M-W-021</t>
  </si>
  <si>
    <t>000120000107</t>
  </si>
  <si>
    <t>792A140100001712004</t>
  </si>
  <si>
    <t>下盖冲模</t>
  </si>
  <si>
    <t>CA20002040301</t>
  </si>
  <si>
    <t>63M-W-022</t>
  </si>
  <si>
    <t>000120000108</t>
  </si>
  <si>
    <t>792A140100001712005</t>
  </si>
  <si>
    <t>液晶屏支架冲模</t>
  </si>
  <si>
    <t>CA20002060101</t>
  </si>
  <si>
    <t>63M-W-023</t>
  </si>
  <si>
    <t>000120000109</t>
  </si>
  <si>
    <t>792A140100001712006</t>
  </si>
  <si>
    <t>支架冲模</t>
  </si>
  <si>
    <t>CA20002140101</t>
  </si>
  <si>
    <t>63M-W-024</t>
  </si>
  <si>
    <t>000120000110</t>
  </si>
  <si>
    <t>792A140100001712007</t>
  </si>
  <si>
    <t>电池舱盖冲模</t>
  </si>
  <si>
    <t>CA20002250301</t>
  </si>
  <si>
    <t>63M-W-025</t>
  </si>
  <si>
    <t>000120000111</t>
  </si>
  <si>
    <t>792A140100001712008</t>
  </si>
  <si>
    <t>后盖冲模</t>
  </si>
  <si>
    <t>CA20002040201</t>
  </si>
  <si>
    <t>63M-W-026</t>
  </si>
  <si>
    <t>000120000112</t>
  </si>
  <si>
    <t>792A140100001712009</t>
  </si>
  <si>
    <t>000000000126362301</t>
  </si>
  <si>
    <t>63C-4B-482</t>
  </si>
  <si>
    <t>I/7927D16388/01</t>
  </si>
  <si>
    <t>000120000113</t>
  </si>
  <si>
    <t>792A140100001712010</t>
  </si>
  <si>
    <t>散光片冲模</t>
  </si>
  <si>
    <t>000000000126924601</t>
  </si>
  <si>
    <t>63C-4B-479</t>
  </si>
  <si>
    <t>J16-7920-135</t>
  </si>
  <si>
    <t>000120000114</t>
  </si>
  <si>
    <t>792A140100001712011</t>
  </si>
  <si>
    <t>000000001078100106</t>
  </si>
  <si>
    <t>63C-4B-328B</t>
  </si>
  <si>
    <t>J16-7920-157</t>
  </si>
  <si>
    <t>000120000115</t>
  </si>
  <si>
    <t>792A140100001801001</t>
  </si>
  <si>
    <t>01185100206刻度盘</t>
  </si>
  <si>
    <t>63C-4B-490</t>
  </si>
  <si>
    <t>J15-7920-187</t>
  </si>
  <si>
    <t>深圳瑞基五金电子有限公司</t>
  </si>
  <si>
    <t>000120000116</t>
  </si>
  <si>
    <t>792A140100001801002</t>
  </si>
  <si>
    <t>01123100106刻度盘</t>
  </si>
  <si>
    <t>63C-4B-484</t>
  </si>
  <si>
    <t>J16-7920-158</t>
  </si>
  <si>
    <t>000120000117</t>
  </si>
  <si>
    <t>792A140100001806001</t>
  </si>
  <si>
    <t>39R65-04011-B1</t>
  </si>
  <si>
    <t>63C-4B-251C</t>
  </si>
  <si>
    <t>J16-7920-125</t>
  </si>
  <si>
    <t>000120000118</t>
  </si>
  <si>
    <t>792A140100001806002</t>
  </si>
  <si>
    <t>3904011-R9600</t>
  </si>
  <si>
    <t>63C-4B-443</t>
  </si>
  <si>
    <t>000120000119</t>
  </si>
  <si>
    <t>792A140100001806003</t>
  </si>
  <si>
    <t>000000001093103806</t>
  </si>
  <si>
    <t>63C-4B-485</t>
  </si>
  <si>
    <t>000120000120</t>
  </si>
  <si>
    <t>792A140100001910001</t>
  </si>
  <si>
    <t>000000001385100306</t>
  </si>
  <si>
    <t>63C-4B-488</t>
  </si>
  <si>
    <t>J15-7920-188</t>
  </si>
  <si>
    <t>深圳市瑞基五金电子有限公司</t>
  </si>
  <si>
    <t>000120000121</t>
  </si>
  <si>
    <t>792A140100001910002</t>
  </si>
  <si>
    <t>000000001385100106</t>
  </si>
  <si>
    <t>63C-4B-489</t>
  </si>
  <si>
    <t>000120000122</t>
  </si>
  <si>
    <t>792A140100001910003</t>
  </si>
  <si>
    <t>63C-4B-006B</t>
  </si>
  <si>
    <t>J16-7920-126</t>
  </si>
  <si>
    <t>昆山市泰思科精密模具五金有限公司</t>
  </si>
  <si>
    <t>000120000123</t>
  </si>
  <si>
    <t>792A140100001910004</t>
  </si>
  <si>
    <t>39A07A-03042</t>
  </si>
  <si>
    <t>63C-4B-270</t>
  </si>
  <si>
    <t>000120000124</t>
  </si>
  <si>
    <t>792A140100001910005</t>
  </si>
  <si>
    <t>000000001115100116</t>
  </si>
  <si>
    <t>63C-4B-386B</t>
  </si>
  <si>
    <t>000120000125</t>
  </si>
  <si>
    <t>792A140100001910006</t>
  </si>
  <si>
    <t>39V66-04011-A</t>
  </si>
  <si>
    <t>63C-4B-442</t>
  </si>
  <si>
    <t>000120000126</t>
  </si>
  <si>
    <t>792A140100001910007</t>
  </si>
  <si>
    <t>000000001268101506</t>
  </si>
  <si>
    <t>63C-4B-463B</t>
  </si>
  <si>
    <t>000120000129</t>
  </si>
  <si>
    <t>792A140500000701001</t>
  </si>
  <si>
    <t>衬板塑料模</t>
  </si>
  <si>
    <t>3801N-022</t>
  </si>
  <si>
    <t>63M-4A-043</t>
  </si>
  <si>
    <t>J07-7920-253-1</t>
  </si>
  <si>
    <t>000120000130</t>
  </si>
  <si>
    <t>792A140500000703001</t>
  </si>
  <si>
    <t>外壳塑料模具</t>
  </si>
  <si>
    <t>3801N01-011</t>
  </si>
  <si>
    <t>63M-4A-493</t>
  </si>
  <si>
    <t>J07-7920-253-3</t>
  </si>
  <si>
    <t>宁海县益群精密模具制造有限公司</t>
  </si>
  <si>
    <t>000120000131</t>
  </si>
  <si>
    <t>792A140500000703002</t>
  </si>
  <si>
    <t>表面玻璃塑料模</t>
  </si>
  <si>
    <t>000000001066020106</t>
  </si>
  <si>
    <t>63M-4A-535</t>
  </si>
  <si>
    <t>J07-7920-247-1</t>
  </si>
  <si>
    <t>宁波双林模具有限公司</t>
  </si>
  <si>
    <t>000120000132</t>
  </si>
  <si>
    <t>792A140500000703003</t>
  </si>
  <si>
    <t>塑料模</t>
  </si>
  <si>
    <t>000000001066030106</t>
  </si>
  <si>
    <t>63M-4A-538</t>
  </si>
  <si>
    <t>J07-7920-247-2</t>
  </si>
  <si>
    <t>000120000133</t>
  </si>
  <si>
    <t>792A140500000703004</t>
  </si>
  <si>
    <t>外壳塑料模</t>
  </si>
  <si>
    <t>000000001066110106</t>
  </si>
  <si>
    <t>63M-4A-539</t>
  </si>
  <si>
    <t>J07-7920-247-4</t>
  </si>
  <si>
    <t>000120000134</t>
  </si>
  <si>
    <t>792A140500000703005</t>
  </si>
  <si>
    <t>支架塑料模</t>
  </si>
  <si>
    <t>000000001066040106</t>
  </si>
  <si>
    <t>63M-4A-540</t>
  </si>
  <si>
    <t>J07-7920-247-3</t>
  </si>
  <si>
    <t>000120000135</t>
  </si>
  <si>
    <t>792A140500000703006</t>
  </si>
  <si>
    <t>3801N-028</t>
  </si>
  <si>
    <t>63M-4A-543</t>
  </si>
  <si>
    <t>J07-7920-253-2</t>
  </si>
  <si>
    <t>000120000136</t>
  </si>
  <si>
    <t>792A140500000703007</t>
  </si>
  <si>
    <t>导光玻璃塑料模</t>
  </si>
  <si>
    <t>000000016068090106</t>
  </si>
  <si>
    <t>63M-4A-545</t>
  </si>
  <si>
    <t>J07-7920-261-4</t>
  </si>
  <si>
    <t>000120000137</t>
  </si>
  <si>
    <t>792A140500000703009</t>
  </si>
  <si>
    <t>3846VDA-110嵌件螺母</t>
  </si>
  <si>
    <t>63M-4-002</t>
  </si>
  <si>
    <t>143-荆州市南塑汽车零部件制造有限公司</t>
  </si>
  <si>
    <t>578-冯友胜</t>
  </si>
  <si>
    <t>J07-7920-261-3</t>
  </si>
  <si>
    <t>荆州市南塑汽车零部件制造有限公司</t>
  </si>
  <si>
    <t>000120000138</t>
  </si>
  <si>
    <t>792A140500000704001</t>
  </si>
  <si>
    <t>调节杆塑料模</t>
  </si>
  <si>
    <t>000000000111056301</t>
  </si>
  <si>
    <t>63M-4A-544</t>
  </si>
  <si>
    <t>J07-7920-251-5</t>
  </si>
  <si>
    <t>000120000139</t>
  </si>
  <si>
    <t>792A140500000704002</t>
  </si>
  <si>
    <t>000000000111095701</t>
  </si>
  <si>
    <t>63M-4A-550</t>
  </si>
  <si>
    <t>J07-7920-254</t>
  </si>
  <si>
    <t>000120000140</t>
  </si>
  <si>
    <t>792A140500000705001</t>
  </si>
  <si>
    <t>3846N-079-A支撑座板</t>
  </si>
  <si>
    <t>63M-4-011</t>
  </si>
  <si>
    <t>000120000141</t>
  </si>
  <si>
    <t>792A140500000705002</t>
  </si>
  <si>
    <t>外壳/面板 塑料模</t>
  </si>
  <si>
    <t>01056040306外壳</t>
  </si>
  <si>
    <t>63M-4-012</t>
  </si>
  <si>
    <t>J07-7920-254-1</t>
  </si>
  <si>
    <t>十堰天涯汽车科技有限公司</t>
  </si>
  <si>
    <t>000120000142</t>
  </si>
  <si>
    <t>792A140500000705003</t>
  </si>
  <si>
    <t>01056010206面板</t>
  </si>
  <si>
    <t>63M-4-013</t>
  </si>
  <si>
    <t>J07-7920-254-2</t>
  </si>
  <si>
    <t>000120000143</t>
  </si>
  <si>
    <t>792A140500000708002</t>
  </si>
  <si>
    <t>01068020106表面玻璃</t>
  </si>
  <si>
    <t>63M-4-005</t>
  </si>
  <si>
    <t>144-芜湖万迪孚汽车部件有限公司</t>
  </si>
  <si>
    <t>579-彭红涛</t>
  </si>
  <si>
    <t>J07-7920-251</t>
  </si>
  <si>
    <t>芜湖万迪孚汽车部件有限公司</t>
  </si>
  <si>
    <t>000120000144</t>
  </si>
  <si>
    <t>792A140500000708003</t>
  </si>
  <si>
    <t>01068040106外壳</t>
  </si>
  <si>
    <t>63M-4-006</t>
  </si>
  <si>
    <t>000120000145</t>
  </si>
  <si>
    <t>792A140500000708004</t>
  </si>
  <si>
    <t>后盖塑料模</t>
  </si>
  <si>
    <t>01068050106后盖</t>
  </si>
  <si>
    <t>63M-4-007</t>
  </si>
  <si>
    <t>000120000146</t>
  </si>
  <si>
    <t>792A140500000708005</t>
  </si>
  <si>
    <t>01068030106衬板</t>
  </si>
  <si>
    <t>63M-4-008</t>
  </si>
  <si>
    <t>000120000147</t>
  </si>
  <si>
    <t>792A140500000708006</t>
  </si>
  <si>
    <t>端钮总成塑料模</t>
  </si>
  <si>
    <t>39006020105端钮总成</t>
  </si>
  <si>
    <t>63M-4-014</t>
  </si>
  <si>
    <t>145-十堰艾普电子科技有限公司</t>
  </si>
  <si>
    <t>580-刘桂芝</t>
  </si>
  <si>
    <t>J07-7920-237</t>
  </si>
  <si>
    <t>十堰艾普电子科技有限公司</t>
  </si>
  <si>
    <t>000120000148</t>
  </si>
  <si>
    <t>792A140500000708007</t>
  </si>
  <si>
    <t>36001020205端钮总成</t>
  </si>
  <si>
    <t>63M-4-015</t>
  </si>
  <si>
    <t>000120000149</t>
  </si>
  <si>
    <t>792A140500000710002</t>
  </si>
  <si>
    <t>机体总成塑料模</t>
  </si>
  <si>
    <t>3839N-110</t>
  </si>
  <si>
    <t>63M-4A-549</t>
  </si>
  <si>
    <t>J07-7920-261-6</t>
  </si>
  <si>
    <t>000120000150</t>
  </si>
  <si>
    <t>792A140500000801003</t>
  </si>
  <si>
    <t>大玻璃塑料模</t>
  </si>
  <si>
    <t>000000001072020106</t>
  </si>
  <si>
    <t>63M-4-029</t>
  </si>
  <si>
    <t>J07-7920-246</t>
  </si>
  <si>
    <t>000120000151</t>
  </si>
  <si>
    <t>792A140500000801004</t>
  </si>
  <si>
    <t>液晶玻璃塑料模</t>
  </si>
  <si>
    <t>000000001072020206</t>
  </si>
  <si>
    <t>63M-4-030</t>
  </si>
  <si>
    <t>000120000152</t>
  </si>
  <si>
    <t>792A140500000801005</t>
  </si>
  <si>
    <t>小玻璃塑料模</t>
  </si>
  <si>
    <t>000000001072020306</t>
  </si>
  <si>
    <t>63M-4-031</t>
  </si>
  <si>
    <t>000120000153</t>
  </si>
  <si>
    <t>792A140500000801006</t>
  </si>
  <si>
    <t>报警玻璃塑料模</t>
  </si>
  <si>
    <t>000000001072020406</t>
  </si>
  <si>
    <t>63M-4-032</t>
  </si>
  <si>
    <t>000120000154</t>
  </si>
  <si>
    <t>792A140500000801007</t>
  </si>
  <si>
    <t>大衬圈塑料模</t>
  </si>
  <si>
    <t>000000001072340106</t>
  </si>
  <si>
    <t>63M-4-033</t>
  </si>
  <si>
    <t>000120000155</t>
  </si>
  <si>
    <t>792A140500000801008</t>
  </si>
  <si>
    <t>中间衬圈塑料模</t>
  </si>
  <si>
    <t>000000001072340206</t>
  </si>
  <si>
    <t>63M-4-034</t>
  </si>
  <si>
    <t>000120000156</t>
  </si>
  <si>
    <t>792A140500000801009</t>
  </si>
  <si>
    <t>大支架塑料模</t>
  </si>
  <si>
    <t>000000001072110106</t>
  </si>
  <si>
    <t>63M-4-035</t>
  </si>
  <si>
    <t>000120000157</t>
  </si>
  <si>
    <t>792A140500000801010</t>
  </si>
  <si>
    <t>中间支架塑料模</t>
  </si>
  <si>
    <t>000000001072110206</t>
  </si>
  <si>
    <t>63M-4-036</t>
  </si>
  <si>
    <t>000120000158</t>
  </si>
  <si>
    <t>792A140500000801011</t>
  </si>
  <si>
    <t>000000000111052501</t>
  </si>
  <si>
    <t>63M-4-037</t>
  </si>
  <si>
    <t>000120000159</t>
  </si>
  <si>
    <t>792A140500000801012</t>
  </si>
  <si>
    <t>螺钉密封盖塑料模</t>
  </si>
  <si>
    <t>000000001072220106</t>
  </si>
  <si>
    <t>63M-4-038</t>
  </si>
  <si>
    <t>000120000160</t>
  </si>
  <si>
    <t>792A140500000801014</t>
  </si>
  <si>
    <t>000000001071040106</t>
  </si>
  <si>
    <t>63M-4-040</t>
  </si>
  <si>
    <t>000120000161</t>
  </si>
  <si>
    <t>792A140500000801015</t>
  </si>
  <si>
    <t>面板塑料模</t>
  </si>
  <si>
    <t>000000001071010106</t>
  </si>
  <si>
    <t>63M-4-041</t>
  </si>
  <si>
    <t>000120000162</t>
  </si>
  <si>
    <t>792A140500000801016</t>
  </si>
  <si>
    <t>3801CF30-011</t>
  </si>
  <si>
    <t>63M-4-021</t>
  </si>
  <si>
    <t>J07-7920-252</t>
  </si>
  <si>
    <t>000120000163</t>
  </si>
  <si>
    <t>792A140500000801017</t>
  </si>
  <si>
    <t>3801CF30-013</t>
  </si>
  <si>
    <t>63M-4-022</t>
  </si>
  <si>
    <t>000120000164</t>
  </si>
  <si>
    <t>792A140500000801018</t>
  </si>
  <si>
    <t>3801CF30-018</t>
  </si>
  <si>
    <t>63M-4-023</t>
  </si>
  <si>
    <t>000120000165</t>
  </si>
  <si>
    <t>792A140500000801019</t>
  </si>
  <si>
    <t>3801CF30-021</t>
  </si>
  <si>
    <t>63M-4-024</t>
  </si>
  <si>
    <t>000120000166</t>
  </si>
  <si>
    <t>792A140500000804022</t>
  </si>
  <si>
    <t>导电插片总成模具</t>
  </si>
  <si>
    <t>000000039006070105</t>
  </si>
  <si>
    <t>63M-4-065</t>
  </si>
  <si>
    <t>138-湖北招冠工贸有限公司</t>
  </si>
  <si>
    <t>581-刘芳</t>
  </si>
  <si>
    <t>湖北招冠工贸有限公司</t>
  </si>
  <si>
    <t>000120000167</t>
  </si>
  <si>
    <t>792A140500000805002</t>
  </si>
  <si>
    <t>000000001078030106</t>
  </si>
  <si>
    <t>64M-4-025</t>
  </si>
  <si>
    <t>J07-7920-233</t>
  </si>
  <si>
    <t>000120000168</t>
  </si>
  <si>
    <t>792A140500000805003</t>
  </si>
  <si>
    <t>000000001078040106</t>
  </si>
  <si>
    <t>64M-4-026</t>
  </si>
  <si>
    <t>000120000169</t>
  </si>
  <si>
    <t>792A140500000805004</t>
  </si>
  <si>
    <t>000000001078110106</t>
  </si>
  <si>
    <t>64M-4-027</t>
  </si>
  <si>
    <t>000120000170</t>
  </si>
  <si>
    <t>792A140500000808002</t>
  </si>
  <si>
    <t>000000006068100106</t>
  </si>
  <si>
    <t>63C-4B-313</t>
  </si>
  <si>
    <t>000120000171</t>
  </si>
  <si>
    <t>792A140500000808003</t>
  </si>
  <si>
    <t>000000013068100106</t>
  </si>
  <si>
    <t>63C-4B-318</t>
  </si>
  <si>
    <t>J07-7920-251-6</t>
  </si>
  <si>
    <t>000120000172</t>
  </si>
  <si>
    <t>792A140500000808004</t>
  </si>
  <si>
    <t>000000016068100106</t>
  </si>
  <si>
    <t>63C-4B-319</t>
  </si>
  <si>
    <t>J07-7920-251-7</t>
  </si>
  <si>
    <t>000120000174</t>
  </si>
  <si>
    <t>792A140500000809002</t>
  </si>
  <si>
    <t>000000039006030105</t>
  </si>
  <si>
    <t>63M-4A-548</t>
  </si>
  <si>
    <t>J08-7920-326-14</t>
  </si>
  <si>
    <t>宁海县江晟汽车配件厂</t>
  </si>
  <si>
    <t>000120000175</t>
  </si>
  <si>
    <t>792A140500000809004</t>
  </si>
  <si>
    <t>000000002500110206</t>
  </si>
  <si>
    <t>63M-4A-575</t>
  </si>
  <si>
    <t>J08-7920-326-8</t>
  </si>
  <si>
    <t>000120000177</t>
  </si>
  <si>
    <t>792A140500000904002</t>
  </si>
  <si>
    <t>000000026103020105</t>
  </si>
  <si>
    <t>63M-4-067</t>
  </si>
  <si>
    <t>J08-7920-320</t>
  </si>
  <si>
    <t>000120000178</t>
  </si>
  <si>
    <t>792A140500000904003</t>
  </si>
  <si>
    <t>000000025004020105</t>
  </si>
  <si>
    <t>63M-4-068</t>
  </si>
  <si>
    <t>J08-7920-322</t>
  </si>
  <si>
    <t>000120000179</t>
  </si>
  <si>
    <t>792A140500000904004</t>
  </si>
  <si>
    <t>000000026102020105</t>
  </si>
  <si>
    <t>63M-4-069</t>
  </si>
  <si>
    <t>J08-7920-323</t>
  </si>
  <si>
    <t>000120000180</t>
  </si>
  <si>
    <t>792A140500000904005</t>
  </si>
  <si>
    <t>盖板塑料模</t>
  </si>
  <si>
    <t>000000026102140106</t>
  </si>
  <si>
    <t>63M-4-070</t>
  </si>
  <si>
    <t>000120000181</t>
  </si>
  <si>
    <t>792A140500000904006</t>
  </si>
  <si>
    <t>000000028001140106</t>
  </si>
  <si>
    <t>63M-4-071</t>
  </si>
  <si>
    <t>000120000182</t>
  </si>
  <si>
    <t>792A140500000904007</t>
  </si>
  <si>
    <t>000000028001020105</t>
  </si>
  <si>
    <t>63M-4-072</t>
  </si>
  <si>
    <t>000120000183</t>
  </si>
  <si>
    <t>792A140500000904008</t>
  </si>
  <si>
    <t>热敏电阻总成塑料模</t>
  </si>
  <si>
    <t>000000025001040105</t>
  </si>
  <si>
    <t>63M-4-073</t>
  </si>
  <si>
    <t>000120000185</t>
  </si>
  <si>
    <t>792A140500000905002</t>
  </si>
  <si>
    <t>000000039006020205</t>
  </si>
  <si>
    <t>63M-4-074</t>
  </si>
  <si>
    <t>J08-7920-311</t>
  </si>
  <si>
    <t>000120000187</t>
  </si>
  <si>
    <t>792A140500000905004</t>
  </si>
  <si>
    <t>000000002043090106</t>
  </si>
  <si>
    <t>63M-4A-611</t>
  </si>
  <si>
    <t>J09-7920-400-12</t>
  </si>
  <si>
    <t>000120000188</t>
  </si>
  <si>
    <t>792A140500000905006</t>
  </si>
  <si>
    <t>000000000111092802</t>
  </si>
  <si>
    <t>63M-4A-610</t>
  </si>
  <si>
    <t>J09-7920-400-4</t>
  </si>
  <si>
    <t>000120000189</t>
  </si>
  <si>
    <t>792A140500000905008</t>
  </si>
  <si>
    <t>10BF11-03046</t>
  </si>
  <si>
    <t>63C-4B-310</t>
  </si>
  <si>
    <t>J09-7920-400-2</t>
  </si>
  <si>
    <t>000120000190</t>
  </si>
  <si>
    <t>792A140500000906003</t>
  </si>
  <si>
    <t>调节帽塑料模</t>
  </si>
  <si>
    <t>000000000111091201</t>
  </si>
  <si>
    <t>63M-4A-602</t>
  </si>
  <si>
    <t>J09-7920-400-15</t>
  </si>
  <si>
    <t>荆门元盛机械设备制造有限公司</t>
  </si>
  <si>
    <t>000120000191</t>
  </si>
  <si>
    <t>792A140500000906004</t>
  </si>
  <si>
    <t>000000000111093001</t>
  </si>
  <si>
    <t>63M-4A-603</t>
  </si>
  <si>
    <t>J09-7920-400-16</t>
  </si>
  <si>
    <t>000120000197</t>
  </si>
  <si>
    <t>792A140500000909003</t>
  </si>
  <si>
    <t>挡销塑料模</t>
  </si>
  <si>
    <t>000000000052181402</t>
  </si>
  <si>
    <t>63M-4A-618</t>
  </si>
  <si>
    <t>J09-7920-400-22</t>
  </si>
  <si>
    <t>000120000198</t>
  </si>
  <si>
    <t>792A140500000911002</t>
  </si>
  <si>
    <t>端钮总成</t>
  </si>
  <si>
    <t>000000039002020105</t>
  </si>
  <si>
    <t>63M-4-075</t>
  </si>
  <si>
    <t>J09-7920-400-38</t>
  </si>
  <si>
    <t>000120000199</t>
  </si>
  <si>
    <t>792A140500001006005</t>
  </si>
  <si>
    <t>端钮塑料膜</t>
  </si>
  <si>
    <t>3825DK-020</t>
  </si>
  <si>
    <t>63M-4A-613</t>
  </si>
  <si>
    <t>J09-7920-400-7</t>
  </si>
  <si>
    <t>000120000200</t>
  </si>
  <si>
    <t>792A140500001012001</t>
  </si>
  <si>
    <t>000000000111053201</t>
  </si>
  <si>
    <t>63M-4A-623</t>
  </si>
  <si>
    <t>J09-7920-400-60</t>
  </si>
  <si>
    <t>000120000204</t>
  </si>
  <si>
    <t>792A140500001112001</t>
  </si>
  <si>
    <t>端钮</t>
  </si>
  <si>
    <t>000000025020020105</t>
  </si>
  <si>
    <t>63M-4A-578</t>
  </si>
  <si>
    <t>J12-7920-149</t>
  </si>
  <si>
    <t>000120000205</t>
  </si>
  <si>
    <t>792A140500001112002</t>
  </si>
  <si>
    <t>端钮外壳总成</t>
  </si>
  <si>
    <t>000000028100020105</t>
  </si>
  <si>
    <t>63M-4A-580</t>
  </si>
  <si>
    <t>000120000206</t>
  </si>
  <si>
    <t>792A140500001112003</t>
  </si>
  <si>
    <t>盖板</t>
  </si>
  <si>
    <t>000000028101140106</t>
  </si>
  <si>
    <t>63M-4A-581</t>
  </si>
  <si>
    <t>000120000207</t>
  </si>
  <si>
    <t>792A140500001112004</t>
  </si>
  <si>
    <t>000000028101020105</t>
  </si>
  <si>
    <t>63M-4A-582</t>
  </si>
  <si>
    <t>000120000208</t>
  </si>
  <si>
    <t>792A140500001112005</t>
  </si>
  <si>
    <t>磁钢极靴总成</t>
  </si>
  <si>
    <t>000000034007060105</t>
  </si>
  <si>
    <t>63M-4A-583</t>
  </si>
  <si>
    <t>000120000209</t>
  </si>
  <si>
    <t>792A140500001112006</t>
  </si>
  <si>
    <t>线圈架总成</t>
  </si>
  <si>
    <t>000000034007090105</t>
  </si>
  <si>
    <t>63M-4A-584</t>
  </si>
  <si>
    <t>000120000210</t>
  </si>
  <si>
    <t>792A140500001112007</t>
  </si>
  <si>
    <t>主体总成</t>
  </si>
  <si>
    <t>000000034007010105</t>
  </si>
  <si>
    <t>63M-4A-585</t>
  </si>
  <si>
    <t>000120000215</t>
  </si>
  <si>
    <t>792A140500001112012</t>
  </si>
  <si>
    <t>000000028100140106</t>
  </si>
  <si>
    <t>63M-4A-579</t>
  </si>
  <si>
    <t>000120000221</t>
  </si>
  <si>
    <t>792A140500001205093</t>
  </si>
  <si>
    <t>装饰条塑料模具</t>
  </si>
  <si>
    <t>000000001076010106</t>
  </si>
  <si>
    <t>63M-4A-682</t>
  </si>
  <si>
    <t>J10-7920-147</t>
  </si>
  <si>
    <t>宁波市鄞州晟荣汽车部件有限公司</t>
  </si>
  <si>
    <t>000120000222</t>
  </si>
  <si>
    <t>792A140500001205094</t>
  </si>
  <si>
    <t>表明玻璃塑料模具</t>
  </si>
  <si>
    <t>000000001076020106</t>
  </si>
  <si>
    <t>63M-4A-683</t>
  </si>
  <si>
    <t>000120000223</t>
  </si>
  <si>
    <t>792A140500001205095</t>
  </si>
  <si>
    <t>装饰条衬板塑料模具</t>
  </si>
  <si>
    <t>000000001076030106</t>
  </si>
  <si>
    <t>63M-4A-684</t>
  </si>
  <si>
    <t>000120000224</t>
  </si>
  <si>
    <t>792A140500001205096</t>
  </si>
  <si>
    <t>000000001076040106</t>
  </si>
  <si>
    <t>63M-4A-685</t>
  </si>
  <si>
    <t>000120000225</t>
  </si>
  <si>
    <t>792A140500001205097</t>
  </si>
  <si>
    <t>支架塑料模具</t>
  </si>
  <si>
    <t>000000001076110106</t>
  </si>
  <si>
    <t>63M-4A-686</t>
  </si>
  <si>
    <t>000120000226</t>
  </si>
  <si>
    <t>792A140500001205098</t>
  </si>
  <si>
    <t>调节杆塑料模具</t>
  </si>
  <si>
    <t>000000000111093202</t>
  </si>
  <si>
    <t>63M-4A-687</t>
  </si>
  <si>
    <t>000120000227</t>
  </si>
  <si>
    <t>792A140500001205099</t>
  </si>
  <si>
    <t>000000000111151701</t>
  </si>
  <si>
    <t>63M-4A-649</t>
  </si>
  <si>
    <t>J10-7920-151</t>
  </si>
  <si>
    <t>宁海县凯翔模具有限公司</t>
  </si>
  <si>
    <t>000120000228</t>
  </si>
  <si>
    <t>792A140500001205100</t>
  </si>
  <si>
    <t>导光玻璃塑料模具</t>
  </si>
  <si>
    <t>000000016086040106</t>
  </si>
  <si>
    <t>63M-4A-650</t>
  </si>
  <si>
    <t>000120000229</t>
  </si>
  <si>
    <t>792A140500001205101</t>
  </si>
  <si>
    <t>000000001086040106</t>
  </si>
  <si>
    <t>63M-4A-651</t>
  </si>
  <si>
    <t>000120000230</t>
  </si>
  <si>
    <t>792A140500001205102</t>
  </si>
  <si>
    <t>3801F05-021</t>
  </si>
  <si>
    <t>63M-4A-135</t>
  </si>
  <si>
    <t>000120000231</t>
  </si>
  <si>
    <t>792A140500001205103</t>
  </si>
  <si>
    <t>3801F05-022</t>
  </si>
  <si>
    <t>63M-4A-136</t>
  </si>
  <si>
    <t>000120000232</t>
  </si>
  <si>
    <t>792A140500001205104</t>
  </si>
  <si>
    <t>3801F05-023</t>
  </si>
  <si>
    <t>63M-4A-137</t>
  </si>
  <si>
    <t>000120000233</t>
  </si>
  <si>
    <t>792A140500001205105</t>
  </si>
  <si>
    <t>端钮塑料模</t>
  </si>
  <si>
    <t>3845N01-015</t>
  </si>
  <si>
    <t>63M-4A-355B</t>
  </si>
  <si>
    <t>000120000234</t>
  </si>
  <si>
    <t>792A140500001205106</t>
  </si>
  <si>
    <t>气嘴阀塑料模</t>
  </si>
  <si>
    <t>3912C-203A</t>
  </si>
  <si>
    <t>63M-4A-027</t>
  </si>
  <si>
    <t>000120000235</t>
  </si>
  <si>
    <t>792A140500001205107</t>
  </si>
  <si>
    <t>气嘴头塑料模</t>
  </si>
  <si>
    <t>3912D-211</t>
  </si>
  <si>
    <t>63M-4A-024</t>
  </si>
  <si>
    <t>000120000236</t>
  </si>
  <si>
    <t>792A140500001205108</t>
  </si>
  <si>
    <t>63M-4A-086</t>
  </si>
  <si>
    <t>000120000237</t>
  </si>
  <si>
    <t>792A140500001205109</t>
  </si>
  <si>
    <t>大面板塑料模</t>
  </si>
  <si>
    <t>3801N-021</t>
  </si>
  <si>
    <t>63M-4A-042</t>
  </si>
  <si>
    <t>000120000238</t>
  </si>
  <si>
    <t>792A140500001205110</t>
  </si>
  <si>
    <t>底板塑料模</t>
  </si>
  <si>
    <t>3813F07-013-A</t>
  </si>
  <si>
    <t>63M-4A-407</t>
  </si>
  <si>
    <t>000120000239</t>
  </si>
  <si>
    <t>792A140500001205111</t>
  </si>
  <si>
    <t>空堵外壳塑料模具</t>
  </si>
  <si>
    <t>3833D-031</t>
  </si>
  <si>
    <t>63M-4A-211</t>
  </si>
  <si>
    <t>000120000242</t>
  </si>
  <si>
    <t>792A140500001205126</t>
  </si>
  <si>
    <t>000000000111073601</t>
  </si>
  <si>
    <t>63M-4A-734</t>
  </si>
  <si>
    <t>J11-7920-178</t>
  </si>
  <si>
    <t>000120000244</t>
  </si>
  <si>
    <t>792A140500001205128</t>
  </si>
  <si>
    <t>罩壳总成</t>
  </si>
  <si>
    <t>000000028102030205</t>
  </si>
  <si>
    <t>63M-4A-758</t>
  </si>
  <si>
    <t>000120000245</t>
  </si>
  <si>
    <t>792A140500001205129</t>
  </si>
  <si>
    <t>000000028102190205</t>
  </si>
  <si>
    <t>63M-4A-765</t>
  </si>
  <si>
    <t>000120000246</t>
  </si>
  <si>
    <t>792A140500001205130</t>
  </si>
  <si>
    <t>罩壳分总成塑料模具</t>
  </si>
  <si>
    <t>000000028102190305</t>
  </si>
  <si>
    <t>63M-4A-757</t>
  </si>
  <si>
    <t>000120000247</t>
  </si>
  <si>
    <t>792A140500001205131</t>
  </si>
  <si>
    <t>000000001086110106</t>
  </si>
  <si>
    <t>63M-4A-727</t>
  </si>
  <si>
    <t>000120000253</t>
  </si>
  <si>
    <t>792A140500001205146</t>
  </si>
  <si>
    <t>000000034100010105</t>
  </si>
  <si>
    <t>63M-4A-706</t>
  </si>
  <si>
    <t>J11-7920-183</t>
  </si>
  <si>
    <t>000120000254</t>
  </si>
  <si>
    <t>792A140500001205152</t>
  </si>
  <si>
    <t>BCM外壳塑料模具</t>
  </si>
  <si>
    <t>EM40003040106</t>
  </si>
  <si>
    <t>63M-4A-688</t>
  </si>
  <si>
    <t>J12-7920-137</t>
  </si>
  <si>
    <t>000120000255</t>
  </si>
  <si>
    <t>792A140500001205153</t>
  </si>
  <si>
    <t>BCM盖板塑料模具</t>
  </si>
  <si>
    <t>EM40003010106</t>
  </si>
  <si>
    <t>63M-4A-689</t>
  </si>
  <si>
    <t>000120000256</t>
  </si>
  <si>
    <t>792A140500001205157</t>
  </si>
  <si>
    <t>EM40002040106</t>
  </si>
  <si>
    <t>63M-4A-663</t>
  </si>
  <si>
    <t>J12-7920-138</t>
  </si>
  <si>
    <t>000120000257</t>
  </si>
  <si>
    <t>792A140500001205158</t>
  </si>
  <si>
    <t>盖板塑料模具</t>
  </si>
  <si>
    <t>EM40002010106</t>
  </si>
  <si>
    <t>63M-4A-664</t>
  </si>
  <si>
    <t>000120000258</t>
  </si>
  <si>
    <t>792A140500001205159</t>
  </si>
  <si>
    <t>天线架塑料模具</t>
  </si>
  <si>
    <t>EM40002110106</t>
  </si>
  <si>
    <t>63M-4A-665</t>
  </si>
  <si>
    <t>000120000259</t>
  </si>
  <si>
    <t>792A140500001205160</t>
  </si>
  <si>
    <t>上盖塑料模具</t>
  </si>
  <si>
    <t>EM40998010106</t>
  </si>
  <si>
    <t>63M-4A-666</t>
  </si>
  <si>
    <t>000120000260</t>
  </si>
  <si>
    <t>792A140500001205161</t>
  </si>
  <si>
    <t>下盖塑料模具</t>
  </si>
  <si>
    <t>EM40998040106</t>
  </si>
  <si>
    <t>63M-4A-667</t>
  </si>
  <si>
    <t>000120000261</t>
  </si>
  <si>
    <t>792A140500001205162</t>
  </si>
  <si>
    <t>表面玻璃塑料模具</t>
  </si>
  <si>
    <t>000000001085020106</t>
  </si>
  <si>
    <t>63M-4A-658</t>
  </si>
  <si>
    <t>J12-7920-139</t>
  </si>
  <si>
    <t>000120000262</t>
  </si>
  <si>
    <t>792A140500001205163</t>
  </si>
  <si>
    <t>衬板塑料模具</t>
  </si>
  <si>
    <t>000000001085030106</t>
  </si>
  <si>
    <t>63M-4A-659</t>
  </si>
  <si>
    <t>000120000263</t>
  </si>
  <si>
    <t>792A140500001205164</t>
  </si>
  <si>
    <t>000000001085040106</t>
  </si>
  <si>
    <t>63M-4A-660</t>
  </si>
  <si>
    <t>000120000264</t>
  </si>
  <si>
    <t>792A140500001205165</t>
  </si>
  <si>
    <t>000000001085110106</t>
  </si>
  <si>
    <t>63M-4A-661</t>
  </si>
  <si>
    <t>000120000265</t>
  </si>
  <si>
    <t>792A140500001205166</t>
  </si>
  <si>
    <t>000000000111095201</t>
  </si>
  <si>
    <t>63M-4A-662</t>
  </si>
  <si>
    <t>000120000266</t>
  </si>
  <si>
    <t>792A140500001205169</t>
  </si>
  <si>
    <t>000000001110020106</t>
  </si>
  <si>
    <t>63M-4A-652</t>
  </si>
  <si>
    <t>J12-7920-143</t>
  </si>
  <si>
    <t>000120000267</t>
  </si>
  <si>
    <t>792A140500001205170</t>
  </si>
  <si>
    <t>000000001110030106</t>
  </si>
  <si>
    <t>63M-4A-653</t>
  </si>
  <si>
    <t>000120000268</t>
  </si>
  <si>
    <t>792A140500001205171</t>
  </si>
  <si>
    <t>000000001110040106</t>
  </si>
  <si>
    <t>63M-4A-654</t>
  </si>
  <si>
    <t>000120000269</t>
  </si>
  <si>
    <t>792A140500001205172</t>
  </si>
  <si>
    <t>000000001110110106</t>
  </si>
  <si>
    <t>63M-4A-655</t>
  </si>
  <si>
    <t>000120000270</t>
  </si>
  <si>
    <t>792A140500001205173</t>
  </si>
  <si>
    <t>000000000111092901</t>
  </si>
  <si>
    <t>63M-4A-656</t>
  </si>
  <si>
    <t>000120000271</t>
  </si>
  <si>
    <t>792A140500001205174</t>
  </si>
  <si>
    <t>调节帽塑料模具</t>
  </si>
  <si>
    <t>000000000111121201</t>
  </si>
  <si>
    <t>63M-4A-657</t>
  </si>
  <si>
    <t>000120000280</t>
  </si>
  <si>
    <t>792A140500001210036</t>
  </si>
  <si>
    <t>000000000111093201</t>
  </si>
  <si>
    <t>63M-4A-635</t>
  </si>
  <si>
    <t>J12-7920-154</t>
  </si>
  <si>
    <t>000120000281</t>
  </si>
  <si>
    <t>792A140500001212001</t>
  </si>
  <si>
    <t>机体总成塑料模具</t>
  </si>
  <si>
    <t>000000039006030305</t>
  </si>
  <si>
    <t>63M-4A-723</t>
  </si>
  <si>
    <t>000120000282</t>
  </si>
  <si>
    <t>792A140500001212002</t>
  </si>
  <si>
    <t>弹簧夹头塑料模具</t>
  </si>
  <si>
    <t>3802QA-072-A</t>
  </si>
  <si>
    <t>63M-4A-748</t>
  </si>
  <si>
    <t>000120000283</t>
  </si>
  <si>
    <t>792A140500001306011</t>
  </si>
  <si>
    <t>000000045002020105</t>
  </si>
  <si>
    <t>63M-4A-700</t>
  </si>
  <si>
    <t>J12-7920-148</t>
  </si>
  <si>
    <t>000120000284</t>
  </si>
  <si>
    <t>792A140500001306012</t>
  </si>
  <si>
    <t>000000001071010306</t>
  </si>
  <si>
    <t>63M-4A-574</t>
  </si>
  <si>
    <t>J12-7920-156</t>
  </si>
  <si>
    <t>000120000285</t>
  </si>
  <si>
    <t>792A140500001306013</t>
  </si>
  <si>
    <t>000000001059020106</t>
  </si>
  <si>
    <t>63M-4A-485</t>
  </si>
  <si>
    <t>J12-7920-134</t>
  </si>
  <si>
    <t>宁波市鄞州朗特汽车部件有限公司</t>
  </si>
  <si>
    <t>000120000286</t>
  </si>
  <si>
    <t>792A140500001306014</t>
  </si>
  <si>
    <t>000000001059110106</t>
  </si>
  <si>
    <t>63M-4A-488</t>
  </si>
  <si>
    <t>000120000287</t>
  </si>
  <si>
    <t>792A140500001306015</t>
  </si>
  <si>
    <t>000000001059040106</t>
  </si>
  <si>
    <t>63M-4A-487</t>
  </si>
  <si>
    <t>000120000288</t>
  </si>
  <si>
    <t>792A140500001306016</t>
  </si>
  <si>
    <t>000000000111092811</t>
  </si>
  <si>
    <t>63M-4A-668</t>
  </si>
  <si>
    <t>000120000290</t>
  </si>
  <si>
    <t>792A140500001306018</t>
  </si>
  <si>
    <t>衬板塑料膜</t>
  </si>
  <si>
    <t>000000001059030106</t>
  </si>
  <si>
    <t>63M-4A-486</t>
  </si>
  <si>
    <t>000120000292</t>
  </si>
  <si>
    <t>792A140500001307001</t>
  </si>
  <si>
    <t>000000016093030106</t>
  </si>
  <si>
    <t>63M-4A-645</t>
  </si>
  <si>
    <t>J09-7920-400</t>
  </si>
  <si>
    <t>000120000297</t>
  </si>
  <si>
    <t>792A140500001307006</t>
  </si>
  <si>
    <t>000000001060110106</t>
  </si>
  <si>
    <t>63M-4A-835</t>
  </si>
  <si>
    <t>000120000299</t>
  </si>
  <si>
    <t>792A140500001307008</t>
  </si>
  <si>
    <t>000000001060030106</t>
  </si>
  <si>
    <t>63M-4A-837</t>
  </si>
  <si>
    <t>000120000300</t>
  </si>
  <si>
    <t>792A140500001307009</t>
  </si>
  <si>
    <t>000000001060040106</t>
  </si>
  <si>
    <t>63M-4A-838</t>
  </si>
  <si>
    <t>000120000301</t>
  </si>
  <si>
    <t>792A140500001410001</t>
  </si>
  <si>
    <t>000000034010020105</t>
  </si>
  <si>
    <t>63M-4A-089</t>
  </si>
  <si>
    <t>J11-7920-207</t>
  </si>
  <si>
    <t>000120000302</t>
  </si>
  <si>
    <t>792A140500001410002</t>
  </si>
  <si>
    <t>罩壳塑料模</t>
  </si>
  <si>
    <t>3846N-020-B</t>
  </si>
  <si>
    <t>63M-4A-095</t>
  </si>
  <si>
    <t>000120000303</t>
  </si>
  <si>
    <t>792A140500001410003</t>
  </si>
  <si>
    <t>000000021001040106</t>
  </si>
  <si>
    <t>63M-4A-509</t>
  </si>
  <si>
    <t>J11-7920-206</t>
  </si>
  <si>
    <t>000120000304</t>
  </si>
  <si>
    <t>792A140500001410004</t>
  </si>
  <si>
    <t>C4993966</t>
  </si>
  <si>
    <t>63M-4A-590-B</t>
  </si>
  <si>
    <t>000120000305</t>
  </si>
  <si>
    <t>792A140500001410005</t>
  </si>
  <si>
    <t>000000001081020106</t>
  </si>
  <si>
    <t>63M-4A-718</t>
  </si>
  <si>
    <t>J12-7920-206</t>
  </si>
  <si>
    <t>000120000306</t>
  </si>
  <si>
    <t>792A140500001410006</t>
  </si>
  <si>
    <t>000000001081030106</t>
  </si>
  <si>
    <t>63M-4A-719</t>
  </si>
  <si>
    <t>000120000307</t>
  </si>
  <si>
    <t>792A140500001410007</t>
  </si>
  <si>
    <t>000000001081040106</t>
  </si>
  <si>
    <t>63M-4A-720</t>
  </si>
  <si>
    <t>000120000308</t>
  </si>
  <si>
    <t>792A140500001410008</t>
  </si>
  <si>
    <t>000000001081110106</t>
  </si>
  <si>
    <t>63M-4A-721</t>
  </si>
  <si>
    <t>000120000309</t>
  </si>
  <si>
    <t>792A140500001410009</t>
  </si>
  <si>
    <t>000000000111053601</t>
  </si>
  <si>
    <t>63M-4A-722</t>
  </si>
  <si>
    <t>000120000310</t>
  </si>
  <si>
    <t>792A140500001410010</t>
  </si>
  <si>
    <t>63M-4A-735</t>
  </si>
  <si>
    <t>000120000314</t>
  </si>
  <si>
    <t>792A140500001410014</t>
  </si>
  <si>
    <t>000000026105030105</t>
  </si>
  <si>
    <t>63M-4A-773</t>
  </si>
  <si>
    <t>000120000315</t>
  </si>
  <si>
    <t>792A140500001410015</t>
  </si>
  <si>
    <t>000000001120020106</t>
  </si>
  <si>
    <t>63M-4A-778</t>
  </si>
  <si>
    <t>000120000316</t>
  </si>
  <si>
    <t>792A140500001410016</t>
  </si>
  <si>
    <t>000000001120030106</t>
  </si>
  <si>
    <t>63M-4A-779</t>
  </si>
  <si>
    <t>000120000317</t>
  </si>
  <si>
    <t>792A140500001410017</t>
  </si>
  <si>
    <t>000000001120040106</t>
  </si>
  <si>
    <t>63M-4A-780</t>
  </si>
  <si>
    <t>000120000318</t>
  </si>
  <si>
    <t>792A140500001410018</t>
  </si>
  <si>
    <t>000000001120110106</t>
  </si>
  <si>
    <t>63M-4A-781</t>
  </si>
  <si>
    <t>000120000319</t>
  </si>
  <si>
    <t>792A140500001410019</t>
  </si>
  <si>
    <t>BCM外壳塑料模</t>
  </si>
  <si>
    <t>EM40001040106</t>
  </si>
  <si>
    <t>63M-4A-793</t>
  </si>
  <si>
    <t>J12-7920-190</t>
  </si>
  <si>
    <t>000120000320</t>
  </si>
  <si>
    <t>792A140500001410020</t>
  </si>
  <si>
    <t>DCM外壳塑料模</t>
  </si>
  <si>
    <t>EM41001040106</t>
  </si>
  <si>
    <t>63M-4A-794</t>
  </si>
  <si>
    <t>000120000321</t>
  </si>
  <si>
    <t>792A140500001410021</t>
  </si>
  <si>
    <t>DCM盖板塑料模</t>
  </si>
  <si>
    <t>EM41001010106</t>
  </si>
  <si>
    <t>63M-4A-795</t>
  </si>
  <si>
    <t>000120000322</t>
  </si>
  <si>
    <t>792A140500001410022</t>
  </si>
  <si>
    <t>EM21002040106</t>
  </si>
  <si>
    <t>63M-4A-822</t>
  </si>
  <si>
    <t>000120000323</t>
  </si>
  <si>
    <t>792A140500001410023</t>
  </si>
  <si>
    <t>EM21002010106</t>
  </si>
  <si>
    <t>63M-4A-823</t>
  </si>
  <si>
    <t>000120000324</t>
  </si>
  <si>
    <t>792A140500001411001</t>
  </si>
  <si>
    <t>SCU外壳塑料模</t>
  </si>
  <si>
    <t>EM22001040106</t>
  </si>
  <si>
    <t>63M-4A-796</t>
  </si>
  <si>
    <t>J12-7920-194</t>
  </si>
  <si>
    <t>000120000325</t>
  </si>
  <si>
    <t>792A140500001411002</t>
  </si>
  <si>
    <t>SCU盖板塑料模</t>
  </si>
  <si>
    <t>EM22001010106</t>
  </si>
  <si>
    <t>63M-4A-797</t>
  </si>
  <si>
    <t>000120000326</t>
  </si>
  <si>
    <t>792A140500001411003</t>
  </si>
  <si>
    <t>000000001181040106</t>
  </si>
  <si>
    <t>63M-4A-766</t>
  </si>
  <si>
    <t>J12-7920-220</t>
  </si>
  <si>
    <t>000120000327</t>
  </si>
  <si>
    <t>792A140500001411004</t>
  </si>
  <si>
    <t>000000001181110106</t>
  </si>
  <si>
    <t>63M-4A-767</t>
  </si>
  <si>
    <t>000120000328</t>
  </si>
  <si>
    <t>792A140500001411005</t>
  </si>
  <si>
    <t>000000001181030106</t>
  </si>
  <si>
    <t>63M-4A-883</t>
  </si>
  <si>
    <t>000120000329</t>
  </si>
  <si>
    <t>792A140500001411006</t>
  </si>
  <si>
    <t>000000001131020106</t>
  </si>
  <si>
    <t>63M-4A-802</t>
  </si>
  <si>
    <t>000120000330</t>
  </si>
  <si>
    <t>792A140500001411007</t>
  </si>
  <si>
    <t>000000001131030106</t>
  </si>
  <si>
    <t>63M-4A-803</t>
  </si>
  <si>
    <t>000120000331</t>
  </si>
  <si>
    <t>792A140500001411008</t>
  </si>
  <si>
    <t>000000001131110106</t>
  </si>
  <si>
    <t>63M-4A-804</t>
  </si>
  <si>
    <t>000120000332</t>
  </si>
  <si>
    <t>792A140500001411009</t>
  </si>
  <si>
    <t>000000001131040106</t>
  </si>
  <si>
    <t>63M-4A-805</t>
  </si>
  <si>
    <t>000120000333</t>
  </si>
  <si>
    <t>792A140500001411010</t>
  </si>
  <si>
    <t>000000001132020106</t>
  </si>
  <si>
    <t>63M-4A-785</t>
  </si>
  <si>
    <t>000120000334</t>
  </si>
  <si>
    <t>792A140500001411011</t>
  </si>
  <si>
    <t>000000001132030106</t>
  </si>
  <si>
    <t>63M-4A-786</t>
  </si>
  <si>
    <t>000120000335</t>
  </si>
  <si>
    <t>792A140500001411012</t>
  </si>
  <si>
    <t>000000001132040106</t>
  </si>
  <si>
    <t>63M-4A-787</t>
  </si>
  <si>
    <t>000120000336</t>
  </si>
  <si>
    <t>792A140500001411013</t>
  </si>
  <si>
    <t>000000001132110106</t>
  </si>
  <si>
    <t>63M-4A-788</t>
  </si>
  <si>
    <t>000120000337</t>
  </si>
  <si>
    <t>792A140500001411014</t>
  </si>
  <si>
    <t>000000000111053101</t>
  </si>
  <si>
    <t>63M-4A-789</t>
  </si>
  <si>
    <t>000120000338</t>
  </si>
  <si>
    <t>792A140500001411015</t>
  </si>
  <si>
    <t>000000001171340106</t>
  </si>
  <si>
    <t>63M-4A-782</t>
  </si>
  <si>
    <t>000120000339</t>
  </si>
  <si>
    <t>792A140500001411016</t>
  </si>
  <si>
    <t>000000001171110106</t>
  </si>
  <si>
    <t>63M-4A-783</t>
  </si>
  <si>
    <t>000120000340</t>
  </si>
  <si>
    <t>792A140500001411017</t>
  </si>
  <si>
    <t>000000001171110206</t>
  </si>
  <si>
    <t>63M-4A-784</t>
  </si>
  <si>
    <t>000120000341</t>
  </si>
  <si>
    <t>792A140500001411018</t>
  </si>
  <si>
    <t>000000001130020106</t>
  </si>
  <si>
    <t>63M-4A-806</t>
  </si>
  <si>
    <t>J12-7920-510</t>
  </si>
  <si>
    <t>000120000342</t>
  </si>
  <si>
    <t>792A140500001411019</t>
  </si>
  <si>
    <t>000000001130030106</t>
  </si>
  <si>
    <t>63M-4A-807</t>
  </si>
  <si>
    <t>000120000343</t>
  </si>
  <si>
    <t>792A140500001411020</t>
  </si>
  <si>
    <t>衬圈塑料模</t>
  </si>
  <si>
    <t>000000001130340106</t>
  </si>
  <si>
    <t>63M-4A-808</t>
  </si>
  <si>
    <t>000120000344</t>
  </si>
  <si>
    <t>792A140500001411021</t>
  </si>
  <si>
    <t>000000001130340206</t>
  </si>
  <si>
    <t>63M-4A-809</t>
  </si>
  <si>
    <t>000120000345</t>
  </si>
  <si>
    <t>792A140500001411022</t>
  </si>
  <si>
    <t>000000001130110106</t>
  </si>
  <si>
    <t>63M-4A-810</t>
  </si>
  <si>
    <t>000120000346</t>
  </si>
  <si>
    <t>792A140500001411023</t>
  </si>
  <si>
    <t>000000001130040106</t>
  </si>
  <si>
    <t>63M-4A-811</t>
  </si>
  <si>
    <t>000120000347</t>
  </si>
  <si>
    <t>792A140500001511001</t>
  </si>
  <si>
    <t>遥控器上盖/下盖塑料模</t>
  </si>
  <si>
    <t>EM40997010206/EM40</t>
  </si>
  <si>
    <t>63M-4A-849</t>
  </si>
  <si>
    <t>J13-7920-137</t>
  </si>
  <si>
    <t>000120000348</t>
  </si>
  <si>
    <t>792A140500001511002</t>
  </si>
  <si>
    <t>灯罩塑料模</t>
  </si>
  <si>
    <t>EM40997090206</t>
  </si>
  <si>
    <t>63M-4A-850</t>
  </si>
  <si>
    <t>000120000349</t>
  </si>
  <si>
    <t>792A140500001512001</t>
  </si>
  <si>
    <t>000000001118020106</t>
  </si>
  <si>
    <t>63M-4A-831</t>
  </si>
  <si>
    <t>J13-7920-139</t>
  </si>
  <si>
    <t>000120000350</t>
  </si>
  <si>
    <t>792A140500001512002</t>
  </si>
  <si>
    <t>000000001118030106</t>
  </si>
  <si>
    <t>63M-4A-832</t>
  </si>
  <si>
    <t>000120000351</t>
  </si>
  <si>
    <t>792A140500001512003</t>
  </si>
  <si>
    <t>000000001118110106</t>
  </si>
  <si>
    <t>63M-4A-833</t>
  </si>
  <si>
    <t>000120000352</t>
  </si>
  <si>
    <t>792A140500001512004</t>
  </si>
  <si>
    <t>000000001118040106</t>
  </si>
  <si>
    <t>63M-4A-834</t>
  </si>
  <si>
    <t>000120000353</t>
  </si>
  <si>
    <t>792A140500001604001</t>
  </si>
  <si>
    <t>63M-4A-355</t>
  </si>
  <si>
    <t>J14-7920-169</t>
  </si>
  <si>
    <t>000120000354</t>
  </si>
  <si>
    <t>792A140500001604002</t>
  </si>
  <si>
    <t>3834N-030</t>
  </si>
  <si>
    <t>63M-4A-089B</t>
  </si>
  <si>
    <t>000120000355</t>
  </si>
  <si>
    <t>792A140500001604003</t>
  </si>
  <si>
    <t>3832N4-020</t>
  </si>
  <si>
    <t>63M-4A-034</t>
  </si>
  <si>
    <t>000120000356</t>
  </si>
  <si>
    <t>792A140500001604004</t>
  </si>
  <si>
    <t>63M-4A-095B</t>
  </si>
  <si>
    <t>000120000357</t>
  </si>
  <si>
    <t>792A140500001604005</t>
  </si>
  <si>
    <t>滚花螺母塑料模</t>
  </si>
  <si>
    <t>3846N-015</t>
  </si>
  <si>
    <t>63M-4A-094A</t>
  </si>
  <si>
    <t>000120000358</t>
  </si>
  <si>
    <t>792A140500001604006</t>
  </si>
  <si>
    <t>3846N-025</t>
  </si>
  <si>
    <t>63M-4A-094B</t>
  </si>
  <si>
    <t>000120000359</t>
  </si>
  <si>
    <t>792A140500001607001</t>
  </si>
  <si>
    <t>000000001060020106</t>
  </si>
  <si>
    <t>63M-4A-836B</t>
  </si>
  <si>
    <t>000120000365</t>
  </si>
  <si>
    <t>792A140500001607007</t>
  </si>
  <si>
    <t>000000000111093502</t>
  </si>
  <si>
    <t>63M-4A-847</t>
  </si>
  <si>
    <t>000120000368</t>
  </si>
  <si>
    <t>792A140500001607013</t>
  </si>
  <si>
    <t>000000001285110106</t>
  </si>
  <si>
    <t>63M-4A-882</t>
  </si>
  <si>
    <t>J14-7920-213</t>
  </si>
  <si>
    <t>000120000369</t>
  </si>
  <si>
    <t>792A140500001611001</t>
  </si>
  <si>
    <t>000000001185020106</t>
  </si>
  <si>
    <t>63M-4A-851</t>
  </si>
  <si>
    <t>J14-7920-132</t>
  </si>
  <si>
    <t>000120000370</t>
  </si>
  <si>
    <t>792A140500001611002</t>
  </si>
  <si>
    <t>000000001185030106</t>
  </si>
  <si>
    <t>63M-4A-852</t>
  </si>
  <si>
    <t>000120000371</t>
  </si>
  <si>
    <t>792A140500001611003</t>
  </si>
  <si>
    <t>000000001185040106</t>
  </si>
  <si>
    <t>63M-4A-853</t>
  </si>
  <si>
    <t>000120000372</t>
  </si>
  <si>
    <t>792A140500001611004</t>
  </si>
  <si>
    <t>000000001185110106</t>
  </si>
  <si>
    <t>63M-4A-854</t>
  </si>
  <si>
    <t>000120000373</t>
  </si>
  <si>
    <t>792A140500001611005</t>
  </si>
  <si>
    <t>防护罩塑料模</t>
  </si>
  <si>
    <t>000000027022180306</t>
  </si>
  <si>
    <t>63M-4A-865</t>
  </si>
  <si>
    <t>000120000374</t>
  </si>
  <si>
    <t>792A140500001706001</t>
  </si>
  <si>
    <t>端钮热电总成模具</t>
  </si>
  <si>
    <t>000000025008030105</t>
  </si>
  <si>
    <t>63M-4A-912</t>
  </si>
  <si>
    <t>1-7927A1638-01</t>
  </si>
  <si>
    <t>宁波鄞州朗特汽车部件有限公司</t>
  </si>
  <si>
    <t>000120000375</t>
  </si>
  <si>
    <t>792A140500001706002</t>
  </si>
  <si>
    <t>000000001101020106</t>
  </si>
  <si>
    <t>63M-4A-816</t>
  </si>
  <si>
    <t>J12-7920-509</t>
  </si>
  <si>
    <t>宁波县凯翔模具有限公司</t>
  </si>
  <si>
    <t>000120000376</t>
  </si>
  <si>
    <t>792A140500001706003</t>
  </si>
  <si>
    <t>000000001101030106</t>
  </si>
  <si>
    <t>63M-4A-817</t>
  </si>
  <si>
    <t>000120000377</t>
  </si>
  <si>
    <t>792A140500001706004</t>
  </si>
  <si>
    <t>000000001101040106</t>
  </si>
  <si>
    <t>63M-4A-818</t>
  </si>
  <si>
    <t>000120000378</t>
  </si>
  <si>
    <t>792A140500001706005</t>
  </si>
  <si>
    <t>000000001101100106</t>
  </si>
  <si>
    <t>63M-4A-819</t>
  </si>
  <si>
    <t>000120000379</t>
  </si>
  <si>
    <t>792A140500001706006</t>
  </si>
  <si>
    <t>衬圈塑料模具</t>
  </si>
  <si>
    <t>000000001101340106</t>
  </si>
  <si>
    <t>63M-4A-820</t>
  </si>
  <si>
    <t>000120000380</t>
  </si>
  <si>
    <t>792A140500001706007</t>
  </si>
  <si>
    <t>000000000111053401</t>
  </si>
  <si>
    <t>63M-4A-821</t>
  </si>
  <si>
    <t>000120000387</t>
  </si>
  <si>
    <t>792A140500001710007</t>
  </si>
  <si>
    <t>端钮塑料模具</t>
  </si>
  <si>
    <t>000000026108020105</t>
  </si>
  <si>
    <t>63M-4A-914</t>
  </si>
  <si>
    <t>J16-7920-134</t>
  </si>
  <si>
    <t>000120000388</t>
  </si>
  <si>
    <t>792A140500001712001</t>
  </si>
  <si>
    <t>电池盒塑料模具</t>
  </si>
  <si>
    <t>CA20002510106/CA20</t>
  </si>
  <si>
    <t>63M-4A-873</t>
  </si>
  <si>
    <t>000120000389</t>
  </si>
  <si>
    <t>792A140500001712002</t>
  </si>
  <si>
    <t>液晶支架塑料模</t>
  </si>
  <si>
    <t>000000000121975401</t>
  </si>
  <si>
    <t>63M-4A-895</t>
  </si>
  <si>
    <t>000120000390</t>
  </si>
  <si>
    <t>792A140500001801001</t>
  </si>
  <si>
    <t>外壳/盖板塑料模</t>
  </si>
  <si>
    <t>EM01003040106/EM01</t>
  </si>
  <si>
    <t>63M-4A-885</t>
  </si>
  <si>
    <t>J15-7920-156</t>
  </si>
  <si>
    <t>000120000391</t>
  </si>
  <si>
    <t>792A140500001801002</t>
  </si>
  <si>
    <t>EM40011040106外壳/盖板</t>
  </si>
  <si>
    <t>63M-4A-910</t>
  </si>
  <si>
    <t>J16-7920-144</t>
  </si>
  <si>
    <t>000120000392</t>
  </si>
  <si>
    <t>792A140500001801003</t>
  </si>
  <si>
    <t>EM40011010106盖板</t>
  </si>
  <si>
    <t>63M-4A-911</t>
  </si>
  <si>
    <t>000120000393</t>
  </si>
  <si>
    <t>792A140500001801004</t>
  </si>
  <si>
    <t>EM21003040106/EM21</t>
  </si>
  <si>
    <t>63M-4A-916</t>
  </si>
  <si>
    <t>J16-7920-149</t>
  </si>
  <si>
    <t>宁波君盛模具机械有限公司</t>
  </si>
  <si>
    <t>000120000394</t>
  </si>
  <si>
    <t>792A140500001801005</t>
  </si>
  <si>
    <t>主体总成塑料模</t>
  </si>
  <si>
    <t>39005020205主体总成</t>
  </si>
  <si>
    <t>63M-4A-907</t>
  </si>
  <si>
    <t>J16-7920-155</t>
  </si>
  <si>
    <t>000120000395</t>
  </si>
  <si>
    <t>792A140500001801006</t>
  </si>
  <si>
    <t>壳体/盖板塑料模</t>
  </si>
  <si>
    <t>39005030205/390050</t>
  </si>
  <si>
    <t>63M-4A-908</t>
  </si>
  <si>
    <t>000120000396</t>
  </si>
  <si>
    <t>792A140500001801007</t>
  </si>
  <si>
    <t>EM40015040106/EM40</t>
  </si>
  <si>
    <t>63M-4A-915</t>
  </si>
  <si>
    <t>I/7927A16378/01</t>
  </si>
  <si>
    <t>000120000397</t>
  </si>
  <si>
    <t>792A140500001806001</t>
  </si>
  <si>
    <t>63M-4A-653B</t>
  </si>
  <si>
    <t>湖北精金模具有限公司</t>
  </si>
  <si>
    <t>000120000398</t>
  </si>
  <si>
    <t>792A140500001811001</t>
  </si>
  <si>
    <t>000000026100020115</t>
  </si>
  <si>
    <t>63M-4A-894</t>
  </si>
  <si>
    <t>J16-7920-139</t>
  </si>
  <si>
    <t>宁海县凯翔模具公司</t>
  </si>
  <si>
    <t>000120000399</t>
  </si>
  <si>
    <t>792A140500001904001</t>
  </si>
  <si>
    <t>外壳</t>
  </si>
  <si>
    <t>000000025007030106</t>
  </si>
  <si>
    <t>63M-4A-716</t>
  </si>
  <si>
    <t>J16-7920-137</t>
  </si>
  <si>
    <t>000120000400</t>
  </si>
  <si>
    <t>792A140500001904002</t>
  </si>
  <si>
    <t>000000025007010105</t>
  </si>
  <si>
    <t>63M-4A-717</t>
  </si>
  <si>
    <t>000120000401</t>
  </si>
  <si>
    <t>792A140500001904003</t>
  </si>
  <si>
    <t>000000025007020105</t>
  </si>
  <si>
    <t>63M-4A-715</t>
  </si>
  <si>
    <t>000120000402</t>
  </si>
  <si>
    <t>792A140500001904004</t>
  </si>
  <si>
    <t>63M-4A-759</t>
  </si>
  <si>
    <t>J16-7920-138</t>
  </si>
  <si>
    <t>000120000403</t>
  </si>
  <si>
    <t>792A140500001904005</t>
  </si>
  <si>
    <t>63M-4A-906</t>
  </si>
  <si>
    <t>000120000404</t>
  </si>
  <si>
    <t>792A140500001910001</t>
  </si>
  <si>
    <t>CA20004010106</t>
  </si>
  <si>
    <t>63M-4A-971</t>
  </si>
  <si>
    <t>J15-7920-003-01</t>
  </si>
  <si>
    <t>000120000405</t>
  </si>
  <si>
    <t>792A140500001910002</t>
  </si>
  <si>
    <t>通信接口舱门塑料模</t>
  </si>
  <si>
    <t>CA20004080106</t>
  </si>
  <si>
    <t>63M-4A-972</t>
  </si>
  <si>
    <t>000120000406</t>
  </si>
  <si>
    <t>792A140500001910003</t>
  </si>
  <si>
    <t>EM40016040106/EM40</t>
  </si>
  <si>
    <t>63M-4A-917</t>
  </si>
  <si>
    <t>000120000407</t>
  </si>
  <si>
    <t>792A140500001910004</t>
  </si>
  <si>
    <t>000000001385040106</t>
  </si>
  <si>
    <t>63M-4A-918</t>
  </si>
  <si>
    <t>众烁（苏州）汽配有限公司</t>
  </si>
  <si>
    <t>000120000408</t>
  </si>
  <si>
    <t>792A140500001910005</t>
  </si>
  <si>
    <t>000000001385110106</t>
  </si>
  <si>
    <t>63M-4A-919</t>
  </si>
  <si>
    <t>000120000409</t>
  </si>
  <si>
    <t>792A140500001910006</t>
  </si>
  <si>
    <t>000000001385110206</t>
  </si>
  <si>
    <t>63M-4A-920</t>
  </si>
  <si>
    <t>000120000417</t>
  </si>
  <si>
    <t>792A140500001910014</t>
  </si>
  <si>
    <t>63M-4A-094</t>
  </si>
  <si>
    <t>000120000418</t>
  </si>
  <si>
    <t>792A140500001910015</t>
  </si>
  <si>
    <t>壳体Ⅰ/Ⅱ塑料模</t>
  </si>
  <si>
    <t>39003030102/390030</t>
  </si>
  <si>
    <t>63M-4A-494</t>
  </si>
  <si>
    <t>000120000419</t>
  </si>
  <si>
    <t>792A140500001910016</t>
  </si>
  <si>
    <t>液晶显示塑料模</t>
  </si>
  <si>
    <t>000000000041607331</t>
  </si>
  <si>
    <t>63C-4B-497</t>
  </si>
  <si>
    <t>147-信利半导体有限公司</t>
  </si>
  <si>
    <t>583-郭建螣</t>
  </si>
  <si>
    <t>J16-7920-131</t>
  </si>
  <si>
    <t>信利半导体有限公司</t>
  </si>
  <si>
    <t>000120000420</t>
  </si>
  <si>
    <t>792A140500001911001</t>
  </si>
  <si>
    <t>注塑模</t>
  </si>
  <si>
    <t>65-QT-529/01</t>
  </si>
  <si>
    <t>I/791AL18006/02-02</t>
  </si>
  <si>
    <t>000120000421</t>
  </si>
  <si>
    <t>792A140500001911002</t>
  </si>
  <si>
    <t>65-QT-529/02</t>
  </si>
  <si>
    <t>000120000422</t>
  </si>
  <si>
    <t>792A140100002007001</t>
  </si>
  <si>
    <t>000000001320100106</t>
  </si>
  <si>
    <t>63C-4B-487</t>
  </si>
  <si>
    <t>J15-7920-148</t>
  </si>
  <si>
    <t>000120000423</t>
  </si>
  <si>
    <t>792A140100002011001</t>
  </si>
  <si>
    <t>01298100106HL5</t>
  </si>
  <si>
    <t>63C-4B-491</t>
  </si>
  <si>
    <t>I/7927A18010/01</t>
  </si>
  <si>
    <t>上海盈驰模具公司</t>
  </si>
  <si>
    <t>000120000424</t>
  </si>
  <si>
    <t>792A140100002012001</t>
  </si>
  <si>
    <t>法兰盘冲模</t>
  </si>
  <si>
    <t>000000027018040101</t>
  </si>
  <si>
    <t>63C-4B-500</t>
  </si>
  <si>
    <t>525-东莞正杨电子机械有限公司</t>
  </si>
  <si>
    <t>706-陈爱华</t>
  </si>
  <si>
    <t>J16-7920-156</t>
  </si>
  <si>
    <t>东莞正杨电子机械有限公司</t>
  </si>
  <si>
    <t>000120000425</t>
  </si>
  <si>
    <t>792A140100002012002</t>
  </si>
  <si>
    <t>000000027019040101</t>
  </si>
  <si>
    <t>63C-4B-501</t>
  </si>
  <si>
    <t>000120000426</t>
  </si>
  <si>
    <t>792A140100002012003</t>
  </si>
  <si>
    <t>底板冲模</t>
  </si>
  <si>
    <t>000000027019120201</t>
  </si>
  <si>
    <t>63C-4B-502</t>
  </si>
  <si>
    <t>000120000427</t>
  </si>
  <si>
    <t>792A140100002012004</t>
  </si>
  <si>
    <t>过滤网缸盖冲模</t>
  </si>
  <si>
    <t>000000027019230101</t>
  </si>
  <si>
    <t>63C-4B-503</t>
  </si>
  <si>
    <t>000120000428</t>
  </si>
  <si>
    <t>792A140100002012005</t>
  </si>
  <si>
    <t>回油管冲模</t>
  </si>
  <si>
    <t>000000027019310102</t>
  </si>
  <si>
    <t>63C-4B-504</t>
  </si>
  <si>
    <t>000120000429</t>
  </si>
  <si>
    <t>792A140100002012006</t>
  </si>
  <si>
    <t>进油管冲模</t>
  </si>
  <si>
    <t>000000027019320102</t>
  </si>
  <si>
    <t>63C-4B-505</t>
  </si>
  <si>
    <t>000120000430</t>
  </si>
  <si>
    <t>792A140100002012007</t>
  </si>
  <si>
    <t>000000027019011105</t>
  </si>
  <si>
    <t>63C-4B-506</t>
  </si>
  <si>
    <t>000120000431</t>
  </si>
  <si>
    <t>792A140100002012008</t>
  </si>
  <si>
    <t>橡胶垫片冲模</t>
  </si>
  <si>
    <t>000000027019051107</t>
  </si>
  <si>
    <t>63C-4B-507</t>
  </si>
  <si>
    <t>000120000432</t>
  </si>
  <si>
    <t>792A140100002012009</t>
  </si>
  <si>
    <t>01381100106WC4</t>
  </si>
  <si>
    <t>63C-4B-480</t>
  </si>
  <si>
    <t>000120000433</t>
  </si>
  <si>
    <t>792A140100002012010</t>
  </si>
  <si>
    <t>01381100206WC4</t>
  </si>
  <si>
    <t>63C-4B-481</t>
  </si>
  <si>
    <t>000120000434</t>
  </si>
  <si>
    <t>792A140500002007001</t>
  </si>
  <si>
    <t>000000039004020205</t>
  </si>
  <si>
    <t>63M-4A-864</t>
  </si>
  <si>
    <t>I/7927D18015/01</t>
  </si>
  <si>
    <t>苏州恒亘模具公司</t>
  </si>
  <si>
    <t>000120000435</t>
  </si>
  <si>
    <t>792A140500002007002</t>
  </si>
  <si>
    <t>000000001320020106</t>
  </si>
  <si>
    <t>63M-4A-896</t>
  </si>
  <si>
    <t>000120000436</t>
  </si>
  <si>
    <t>792A140500002007003</t>
  </si>
  <si>
    <t>000000001320030106</t>
  </si>
  <si>
    <t>63M-4A-897</t>
  </si>
  <si>
    <t>000120000437</t>
  </si>
  <si>
    <t>792A140500002007004</t>
  </si>
  <si>
    <t>000000001320040106</t>
  </si>
  <si>
    <t>63M-4A-898</t>
  </si>
  <si>
    <t>000120000438</t>
  </si>
  <si>
    <t>792A140500002007005</t>
  </si>
  <si>
    <t>000000001320110106</t>
  </si>
  <si>
    <t>63M-4A-899</t>
  </si>
  <si>
    <t>000120000439</t>
  </si>
  <si>
    <t>792A140500002007006</t>
  </si>
  <si>
    <t>000000001560110106</t>
  </si>
  <si>
    <t>63M-4A-913</t>
  </si>
  <si>
    <t>000120000440</t>
  </si>
  <si>
    <t>792A140500002007007</t>
  </si>
  <si>
    <t>EM41008040106/EM41</t>
  </si>
  <si>
    <t>63M-4A-933</t>
  </si>
  <si>
    <t>000120000441</t>
  </si>
  <si>
    <t>792A140500002007008</t>
  </si>
  <si>
    <t>000000001133020106</t>
  </si>
  <si>
    <t>63M-4A-948</t>
  </si>
  <si>
    <t>I/7927A20007/01-01</t>
  </si>
  <si>
    <t>十堰名普模具公司</t>
  </si>
  <si>
    <t>000120000442</t>
  </si>
  <si>
    <t>792A140500002007009</t>
  </si>
  <si>
    <t>000000001133030106</t>
  </si>
  <si>
    <t>63M-4A-949</t>
  </si>
  <si>
    <t>000120000443</t>
  </si>
  <si>
    <t>792A140500002007010</t>
  </si>
  <si>
    <t>000000001133340106</t>
  </si>
  <si>
    <t>63M-4A-950</t>
  </si>
  <si>
    <t>000120000444</t>
  </si>
  <si>
    <t>792A140500002007011</t>
  </si>
  <si>
    <t>000000001133110106</t>
  </si>
  <si>
    <t>63M-4A-951</t>
  </si>
  <si>
    <t>000120000445</t>
  </si>
  <si>
    <t>792A140500002007012</t>
  </si>
  <si>
    <t>000000001133040106</t>
  </si>
  <si>
    <t>63M-4A-952</t>
  </si>
  <si>
    <t>000120000446</t>
  </si>
  <si>
    <t>792A140500002011001</t>
  </si>
  <si>
    <t>端钮外壳总成塑料模</t>
  </si>
  <si>
    <t>63M-4A-582B</t>
  </si>
  <si>
    <t>I/7927F18009/01</t>
  </si>
  <si>
    <t>000120000447</t>
  </si>
  <si>
    <t>792A140500002011002</t>
  </si>
  <si>
    <t>线圈架塑料模</t>
  </si>
  <si>
    <t>63M-4A-585B</t>
  </si>
  <si>
    <t>I/7927F18009/02</t>
  </si>
  <si>
    <t>000120000448</t>
  </si>
  <si>
    <t>792A140500002012001</t>
  </si>
  <si>
    <t>3819DF-020</t>
  </si>
  <si>
    <t>63M-4A-617</t>
  </si>
  <si>
    <t>000120000449</t>
  </si>
  <si>
    <t>792A140500002012002</t>
  </si>
  <si>
    <t>000000028104020105</t>
  </si>
  <si>
    <t>63M-4A-932</t>
  </si>
  <si>
    <t>恒亘(科技)苏州有限公司</t>
  </si>
  <si>
    <t>000120000450</t>
  </si>
  <si>
    <t>792A140500002012003</t>
  </si>
  <si>
    <t>壳体总成塑料模</t>
  </si>
  <si>
    <t>3845WFC15-020</t>
  </si>
  <si>
    <t>63M-4A-862</t>
  </si>
  <si>
    <t>000120000451</t>
  </si>
  <si>
    <t>792A140100002109001</t>
  </si>
  <si>
    <t>福田戴姆勒刻度盘冲压模刘金平25000</t>
  </si>
  <si>
    <t>000000001133100106</t>
  </si>
  <si>
    <t>63C-4B-495</t>
  </si>
  <si>
    <t>I/7927A20007/01-02</t>
  </si>
  <si>
    <t>000120000452</t>
  </si>
  <si>
    <t>792A140100002109002</t>
  </si>
  <si>
    <t>000000001102100106</t>
  </si>
  <si>
    <t>63C-4B-496</t>
  </si>
  <si>
    <t>I/7927A20008/01-01</t>
  </si>
  <si>
    <t>000120000453</t>
  </si>
  <si>
    <t>792A140100002109003</t>
  </si>
  <si>
    <t>000000001310100106</t>
  </si>
  <si>
    <t>63C-4B-498</t>
  </si>
  <si>
    <t>I/7927A20010/01-06</t>
  </si>
  <si>
    <t>长沙广茂精密模具有限公司</t>
  </si>
  <si>
    <t>000120000454</t>
  </si>
  <si>
    <t>792A140100002109004</t>
  </si>
  <si>
    <t>三环7寸彩屏刻度盘冲压模郑富兵24000</t>
  </si>
  <si>
    <t>01678100106YC6</t>
  </si>
  <si>
    <t>63C-4B-508</t>
  </si>
  <si>
    <t>I/7927A20024/01-01</t>
  </si>
  <si>
    <t>000120000455</t>
  </si>
  <si>
    <t>792A140100002109005</t>
  </si>
  <si>
    <t>000000001188100106</t>
  </si>
  <si>
    <t>63C-4B-499</t>
  </si>
  <si>
    <t>I/7927A20041/1-1-1</t>
  </si>
  <si>
    <t>000120000456</t>
  </si>
  <si>
    <t>792A140100002109006</t>
  </si>
  <si>
    <t>000000001134100106</t>
  </si>
  <si>
    <t>63C-4B-511</t>
  </si>
  <si>
    <t>I/7927A20041/1-2--1</t>
  </si>
  <si>
    <t>000120000457</t>
  </si>
  <si>
    <t>792A140100002109007</t>
  </si>
  <si>
    <t>000000001620100206</t>
  </si>
  <si>
    <t>63C-4B-509</t>
  </si>
  <si>
    <t>I/7927A20011/01-02</t>
  </si>
  <si>
    <t>000120000458</t>
  </si>
  <si>
    <t>792A140500002111002</t>
  </si>
  <si>
    <t>000000001210030106</t>
  </si>
  <si>
    <t>63M-4A-962</t>
  </si>
  <si>
    <t>I/7927A19003/01</t>
  </si>
  <si>
    <t>湖北森蒂模塑科技有限公司</t>
  </si>
  <si>
    <t>000120000459</t>
  </si>
  <si>
    <t>792A140500002111003</t>
  </si>
  <si>
    <t>后盖板塑料模</t>
  </si>
  <si>
    <t>000000001210040106</t>
  </si>
  <si>
    <t>63M-4A-963</t>
  </si>
  <si>
    <t>000120000460</t>
  </si>
  <si>
    <t>792A140500002111001</t>
  </si>
  <si>
    <t>3200520230.2</t>
  </si>
  <si>
    <t>65-QT-571</t>
  </si>
  <si>
    <t>I/7927A20056/01-01</t>
  </si>
  <si>
    <t>汨湘精密模具（上海）有些公司</t>
  </si>
  <si>
    <t>000120000461</t>
  </si>
  <si>
    <t>792A140500002112001</t>
  </si>
  <si>
    <t>外壳盖板注塑模</t>
  </si>
  <si>
    <t>EM40019040106/EM40</t>
  </si>
  <si>
    <t>63M-4A-945</t>
  </si>
  <si>
    <t>I/7927A20006/01-01</t>
  </si>
  <si>
    <t>000120000462</t>
  </si>
  <si>
    <t>792A140500002112002</t>
  </si>
  <si>
    <t>000000001310020106</t>
  </si>
  <si>
    <t>63M-4A-957</t>
  </si>
  <si>
    <t>I/7927A20010/01-01</t>
  </si>
  <si>
    <t>000120000463</t>
  </si>
  <si>
    <t>792A140500002112003</t>
  </si>
  <si>
    <t>000000001310030106</t>
  </si>
  <si>
    <t>63M-4A-958</t>
  </si>
  <si>
    <t>000120000464</t>
  </si>
  <si>
    <t>792A140500002112004</t>
  </si>
  <si>
    <t>装饰圈塑料模</t>
  </si>
  <si>
    <t>000000001310340106</t>
  </si>
  <si>
    <t>63M-4A-959</t>
  </si>
  <si>
    <t>000120000465</t>
  </si>
  <si>
    <t>792A140500002112005</t>
  </si>
  <si>
    <t>000000001310110106</t>
  </si>
  <si>
    <t>63M-4A-960</t>
  </si>
  <si>
    <t>000120000466</t>
  </si>
  <si>
    <t>792A140500002112006</t>
  </si>
  <si>
    <t>000000001310040106</t>
  </si>
  <si>
    <t>63M-4A-961</t>
  </si>
  <si>
    <t>000120000467</t>
  </si>
  <si>
    <t>792A140500002112007</t>
  </si>
  <si>
    <t>000000001620020106</t>
  </si>
  <si>
    <t>63M-4A-964</t>
  </si>
  <si>
    <t>I/7927A20011/01-01</t>
  </si>
  <si>
    <t>000120000468</t>
  </si>
  <si>
    <t>792A140500002112008</t>
  </si>
  <si>
    <t>000000001620030106</t>
  </si>
  <si>
    <t>63M-4A-965</t>
  </si>
  <si>
    <t>000120000469</t>
  </si>
  <si>
    <t>792A140500002112009</t>
  </si>
  <si>
    <t>000000001620110106</t>
  </si>
  <si>
    <t>63M-4A-967</t>
  </si>
  <si>
    <t>000120000470</t>
  </si>
  <si>
    <t>792A140500002112010</t>
  </si>
  <si>
    <t>000000001620040106</t>
  </si>
  <si>
    <t>63M-4A-968</t>
  </si>
  <si>
    <t>000120000471</t>
  </si>
  <si>
    <t>792A140500002112011</t>
  </si>
  <si>
    <t>外壳盖板塑料模</t>
  </si>
  <si>
    <t>EM40030040106/EM40</t>
  </si>
  <si>
    <t>63M-4A-973</t>
  </si>
  <si>
    <t>I/7927A20012/01-02</t>
  </si>
  <si>
    <t>000120000472</t>
  </si>
  <si>
    <t>792A140500002112012</t>
  </si>
  <si>
    <t>EM09001040106/EM09</t>
  </si>
  <si>
    <t>63M-4A-969</t>
  </si>
  <si>
    <t>I/7927A20014/01-04</t>
  </si>
  <si>
    <t>000120000473</t>
  </si>
  <si>
    <t>792A140500002112013</t>
  </si>
  <si>
    <t>000000001485020106</t>
  </si>
  <si>
    <t>63M-4A-953</t>
  </si>
  <si>
    <t>I/7927A20045/01-01</t>
  </si>
  <si>
    <t>000120000474</t>
  </si>
  <si>
    <t>792A140500002112014</t>
  </si>
  <si>
    <t>000000001485030106</t>
  </si>
  <si>
    <t>63M-4A-954</t>
  </si>
  <si>
    <t>000120000475</t>
  </si>
  <si>
    <t>792A140500002112015</t>
  </si>
  <si>
    <t>000000001485110106</t>
  </si>
  <si>
    <t>63M-4A-955</t>
  </si>
  <si>
    <t>000120000476</t>
  </si>
  <si>
    <t>792A140500002112016</t>
  </si>
  <si>
    <t>000000001485040106</t>
  </si>
  <si>
    <t>63M-4A-956</t>
  </si>
  <si>
    <t>000120000477</t>
  </si>
  <si>
    <t>792A140500002112017</t>
  </si>
  <si>
    <t>63M-4A-581B</t>
  </si>
  <si>
    <t>I/7927F20012/01-01</t>
  </si>
  <si>
    <t>000120000478</t>
  </si>
  <si>
    <t>792A140500002112018</t>
  </si>
  <si>
    <t>63M-4A-582C</t>
  </si>
  <si>
    <t>I/7927F20012/01-02</t>
  </si>
  <si>
    <t>000120000479</t>
  </si>
  <si>
    <t>792A140500002112019</t>
  </si>
  <si>
    <t>63M-4A-580B</t>
  </si>
  <si>
    <t>000120000480</t>
  </si>
  <si>
    <t>792A140500002112020</t>
  </si>
  <si>
    <t>63M-4A-579B</t>
  </si>
  <si>
    <t>000120000481</t>
  </si>
  <si>
    <t>792A140100002112001</t>
  </si>
  <si>
    <t>散光片冷冲模</t>
  </si>
  <si>
    <t>63C-4B-493</t>
  </si>
  <si>
    <t>I/7927A18012/01</t>
  </si>
  <si>
    <t>000120000482</t>
  </si>
  <si>
    <t>792A140500002209001</t>
  </si>
  <si>
    <t>63M-4A-652B</t>
  </si>
  <si>
    <t>柯俊</t>
  </si>
  <si>
    <t>I/7927F18008/01</t>
  </si>
  <si>
    <t>000120000483</t>
  </si>
  <si>
    <t>792A140500002209002</t>
  </si>
  <si>
    <t>63M-4A-485B</t>
  </si>
  <si>
    <t>I/7927F18008/02</t>
  </si>
  <si>
    <t>000120000484</t>
  </si>
  <si>
    <t>792A140500002209003</t>
  </si>
  <si>
    <t>ECM支架塑料模</t>
  </si>
  <si>
    <t>63M-4A-590C</t>
  </si>
  <si>
    <t>I/7927F18008/04</t>
  </si>
  <si>
    <t>000120000485</t>
  </si>
  <si>
    <t>792A140500002209004</t>
  </si>
  <si>
    <t>63M-4A-658B</t>
  </si>
  <si>
    <t>I/7927F21034/01</t>
  </si>
  <si>
    <t>000120000486</t>
  </si>
  <si>
    <t>792A140500002209005</t>
  </si>
  <si>
    <t>63M-4A-659B</t>
  </si>
  <si>
    <t>000120000487</t>
  </si>
  <si>
    <t>792A140500002212002</t>
  </si>
  <si>
    <t>徐工表面玻璃塑料模</t>
  </si>
  <si>
    <t>000000001280020106</t>
  </si>
  <si>
    <t>63M-4A-981</t>
  </si>
  <si>
    <t>I/7927N21002/01</t>
  </si>
  <si>
    <t>欣阳精密模具（上海）有限公司</t>
  </si>
  <si>
    <t>000120000488</t>
  </si>
  <si>
    <t>792A140500002212001</t>
  </si>
  <si>
    <t>支架模具</t>
  </si>
  <si>
    <t>000000001620110206</t>
  </si>
  <si>
    <t>63M-4A-982</t>
  </si>
  <si>
    <t>I/7927A21049/01</t>
  </si>
  <si>
    <t>000120000489</t>
  </si>
  <si>
    <t>792A140500002303001</t>
  </si>
  <si>
    <t>D320IVI面板注塑模</t>
  </si>
  <si>
    <t>63M-4A-946</t>
  </si>
  <si>
    <t>I/7927A19002/01-01</t>
  </si>
  <si>
    <t>十堰名普汽车零部件有限公司</t>
  </si>
  <si>
    <t>000120000490</t>
  </si>
  <si>
    <t>792A140500002309001</t>
  </si>
  <si>
    <t>支架塑料膜</t>
  </si>
  <si>
    <t>63M-4A-655B</t>
  </si>
  <si>
    <t>I/7927F20012/01-03</t>
  </si>
  <si>
    <t>000120000491</t>
  </si>
  <si>
    <t>792A140500002309002</t>
  </si>
  <si>
    <t>罩壳塑料膜</t>
  </si>
  <si>
    <t>63M-4A-095C</t>
  </si>
  <si>
    <t>000120000492</t>
  </si>
  <si>
    <t>792A140500002309003</t>
  </si>
  <si>
    <t>63M-4A-089C</t>
  </si>
  <si>
    <t>000120000493</t>
  </si>
  <si>
    <t>792A140500002310001</t>
  </si>
  <si>
    <t>面板注塑模</t>
  </si>
  <si>
    <t>000000001321030106</t>
  </si>
  <si>
    <t>63M-4A-983</t>
  </si>
  <si>
    <t>I/7927A22012/01</t>
  </si>
  <si>
    <t>000120000494</t>
  </si>
  <si>
    <t>792A140500002310002</t>
  </si>
  <si>
    <t>后盖板注塑模</t>
  </si>
  <si>
    <t>000000001321040106</t>
  </si>
  <si>
    <t>63M-4A-984</t>
  </si>
  <si>
    <t>000120000495</t>
  </si>
  <si>
    <t>792A140500002310003</t>
  </si>
  <si>
    <t>CA29103010206</t>
  </si>
  <si>
    <t>63M-4A-985</t>
  </si>
  <si>
    <t>000120000496</t>
  </si>
  <si>
    <t>792A140500002310004</t>
  </si>
  <si>
    <t>CA29103040106</t>
  </si>
  <si>
    <t>63M-4A-986</t>
  </si>
  <si>
    <t>000120000497</t>
  </si>
  <si>
    <t>792A149900002311001</t>
  </si>
  <si>
    <t>HD120绕线模具</t>
  </si>
  <si>
    <t>65-QT-588</t>
  </si>
  <si>
    <t>I/7927E22031/01</t>
  </si>
  <si>
    <t>000120000498</t>
  </si>
  <si>
    <t>792A149900002311002</t>
  </si>
  <si>
    <t>HD120嵌扩线模具</t>
  </si>
  <si>
    <t>65-QT-589</t>
  </si>
  <si>
    <t>000120000499</t>
  </si>
  <si>
    <t>792A140500002311001</t>
  </si>
  <si>
    <t>遮光罩塑料膜</t>
  </si>
  <si>
    <t>000000041001020206</t>
  </si>
  <si>
    <t>63M-4A-1026</t>
  </si>
  <si>
    <t>I/7927A23042/01</t>
  </si>
  <si>
    <t>丰朴（宁波）精密科技有限公司</t>
  </si>
  <si>
    <t>000120000500</t>
  </si>
  <si>
    <t>792A140500002312001</t>
  </si>
  <si>
    <t>HD120转子塑压模</t>
  </si>
  <si>
    <t>3236030230.1</t>
  </si>
  <si>
    <t>65-QT-590</t>
  </si>
  <si>
    <t>I/7927E22030/01</t>
  </si>
  <si>
    <t>滁州精鸿机械科技有限公司</t>
  </si>
  <si>
    <t>000120000501</t>
  </si>
  <si>
    <t>792A140500002408001</t>
  </si>
  <si>
    <t>衬板注塑模</t>
  </si>
  <si>
    <t>000000001320030206</t>
  </si>
  <si>
    <t>63M-4A-1028</t>
  </si>
  <si>
    <t>I/7927A23044/01</t>
  </si>
  <si>
    <t>000120000502</t>
  </si>
  <si>
    <t>792A140500002408002</t>
  </si>
  <si>
    <t>外壳注塑模</t>
  </si>
  <si>
    <t>000000001320040206</t>
  </si>
  <si>
    <t>63M-4A-1029</t>
  </si>
  <si>
    <t>000120000503</t>
  </si>
  <si>
    <t>792A140500002411001</t>
  </si>
  <si>
    <t>表面玻璃模具</t>
  </si>
  <si>
    <t>63M-4A-896B</t>
  </si>
  <si>
    <t>I/7927F24012/01</t>
  </si>
  <si>
    <t>A0140</t>
  </si>
  <si>
    <t>固定资产-自用工装</t>
  </si>
  <si>
    <t>000140000019</t>
  </si>
  <si>
    <t>792A150101001504001</t>
  </si>
  <si>
    <t>面板总成热铆夹具</t>
  </si>
  <si>
    <t>000000001056060105</t>
  </si>
  <si>
    <t>63J6-7-692</t>
  </si>
  <si>
    <t>J13-7920-169</t>
  </si>
  <si>
    <t>苏州忆技佳机电科技有限公司</t>
  </si>
  <si>
    <t>000140000020</t>
  </si>
  <si>
    <t>792A150101001504002</t>
  </si>
  <si>
    <t>000000001081020105</t>
  </si>
  <si>
    <t>63J6-7-693</t>
  </si>
  <si>
    <t>000140000021</t>
  </si>
  <si>
    <t>792A150101001504003</t>
  </si>
  <si>
    <t>000000001110020105</t>
  </si>
  <si>
    <t>63J6-7-694</t>
  </si>
  <si>
    <t>000140000022</t>
  </si>
  <si>
    <t>792A150101001512001</t>
  </si>
  <si>
    <t>福田ETX仪表设备模具工装</t>
  </si>
  <si>
    <t>63J6-7-656</t>
  </si>
  <si>
    <t>J13-7920-138</t>
  </si>
  <si>
    <t>000140000023</t>
  </si>
  <si>
    <t>792A150101001607001</t>
  </si>
  <si>
    <t>压指针夹具</t>
  </si>
  <si>
    <t>000000038011220120</t>
  </si>
  <si>
    <t>63J6-7-677</t>
  </si>
  <si>
    <t>襄阳市科明有限公司公司</t>
  </si>
  <si>
    <t>000140000024</t>
  </si>
  <si>
    <t>792A150101001811001</t>
  </si>
  <si>
    <t>翻边夹具</t>
  </si>
  <si>
    <t>D320</t>
  </si>
  <si>
    <t>63J6-8-906</t>
  </si>
  <si>
    <t>I/792A17388/01</t>
  </si>
  <si>
    <t>湖北明哲自动化公司</t>
  </si>
  <si>
    <t>000140000025</t>
  </si>
  <si>
    <t>792A150101001811002</t>
  </si>
  <si>
    <t>BCMICT检测夹具</t>
  </si>
  <si>
    <t>D320BCMICT工装</t>
  </si>
  <si>
    <t>63J6-7-839</t>
  </si>
  <si>
    <t>I/792A17386/01</t>
  </si>
  <si>
    <t>000140000026</t>
  </si>
  <si>
    <t>792A150101001811003</t>
  </si>
  <si>
    <t>D5601BCMICT工装</t>
  </si>
  <si>
    <t>63J6-7-846</t>
  </si>
  <si>
    <t>000140000027</t>
  </si>
  <si>
    <t>792A150101001904001</t>
  </si>
  <si>
    <t>D560/D320摩擦焊夹具</t>
  </si>
  <si>
    <t>D560/D320夹具</t>
  </si>
  <si>
    <t>63J6-7-800</t>
  </si>
  <si>
    <t>J16-7920-160</t>
  </si>
  <si>
    <t>必能信超声（上海)有限公司</t>
  </si>
  <si>
    <t>000140000029</t>
  </si>
  <si>
    <t>792A150101001910001</t>
  </si>
  <si>
    <t>B07/T00组合仪表压指针夹具</t>
  </si>
  <si>
    <t>63J6-7-827/824</t>
  </si>
  <si>
    <t>000140000030</t>
  </si>
  <si>
    <t>792A150101001910002</t>
  </si>
  <si>
    <t>B07/T01组合仪表检验夹具</t>
  </si>
  <si>
    <t>检验夹具</t>
  </si>
  <si>
    <t>63J6-7-828/825</t>
  </si>
  <si>
    <t>000140000031</t>
  </si>
  <si>
    <t>792A150101001910003</t>
  </si>
  <si>
    <t>陕汽X3000检验夹具</t>
  </si>
  <si>
    <t>63J6-7-798</t>
  </si>
  <si>
    <t>000140000033</t>
  </si>
  <si>
    <t>792A150107001205002</t>
  </si>
  <si>
    <t>小改样摩擦焊夹具</t>
  </si>
  <si>
    <t>63J6-4A-042</t>
  </si>
  <si>
    <t>上海代荣超音波有限公司</t>
  </si>
  <si>
    <t>000140000034</t>
  </si>
  <si>
    <t>792A150107001410001</t>
  </si>
  <si>
    <t>摩擦焊夹具</t>
  </si>
  <si>
    <t>63J-4A-043</t>
  </si>
  <si>
    <t>000140000035</t>
  </si>
  <si>
    <t>792A150107001410002</t>
  </si>
  <si>
    <t>000000001120020105</t>
  </si>
  <si>
    <t>63J-4A-046</t>
  </si>
  <si>
    <t>J12-7920-187</t>
  </si>
  <si>
    <t>000140000036</t>
  </si>
  <si>
    <t>792A150107001604001</t>
  </si>
  <si>
    <t>D310摩擦焊夹具</t>
  </si>
  <si>
    <t>000000001059020105</t>
  </si>
  <si>
    <t>63J6-4A-019</t>
  </si>
  <si>
    <t>J14-7920-168</t>
  </si>
  <si>
    <t>代荣超音波（上海）有限公司</t>
  </si>
  <si>
    <t>000140000038</t>
  </si>
  <si>
    <t>792A150101002109001</t>
  </si>
  <si>
    <t>热熔焊夹具</t>
  </si>
  <si>
    <t>000000001133020105</t>
  </si>
  <si>
    <t>63J6-7-917</t>
  </si>
  <si>
    <t>110-孙清平</t>
  </si>
  <si>
    <t>I/7927A20007/01-05</t>
  </si>
  <si>
    <t>000140000039</t>
  </si>
  <si>
    <t>792A150101002109002</t>
  </si>
  <si>
    <t>灌程序写参数夹具</t>
  </si>
  <si>
    <t>63J6-7-921</t>
  </si>
  <si>
    <t>I/7927A20007/01-03</t>
  </si>
  <si>
    <t>000140000040</t>
  </si>
  <si>
    <t>792A150101002109003</t>
  </si>
  <si>
    <t>63J6-7-920</t>
  </si>
  <si>
    <t>I/7927A20007/01-04</t>
  </si>
  <si>
    <t>000140000041</t>
  </si>
  <si>
    <t>792A150101002111001</t>
  </si>
  <si>
    <t>衬圈热熔焊夹具</t>
  </si>
  <si>
    <t>63J6-7-916</t>
  </si>
  <si>
    <t>I/7927A20008/01-04</t>
  </si>
  <si>
    <t>常州环创智能科技有限公司</t>
  </si>
  <si>
    <t>000140000042</t>
  </si>
  <si>
    <t>792A150101002111002</t>
  </si>
  <si>
    <t>D310D530国六仪表衬圈热熔焊夹具</t>
  </si>
  <si>
    <t>63J6-7-980</t>
  </si>
  <si>
    <t>I/7927A20010/01-03</t>
  </si>
  <si>
    <t>000140000043</t>
  </si>
  <si>
    <t>792A150101002111003</t>
  </si>
  <si>
    <t>63J6-7-977</t>
  </si>
  <si>
    <t>I/7927A20020/01-02</t>
  </si>
  <si>
    <t>000140000044</t>
  </si>
  <si>
    <t>792A150101002111004</t>
  </si>
  <si>
    <t>63J6-7-970</t>
  </si>
  <si>
    <t>I/7927A20021/01-04</t>
  </si>
  <si>
    <t>000140000045</t>
  </si>
  <si>
    <t>792A150101002111005</t>
  </si>
  <si>
    <t>63J6-7-1117</t>
  </si>
  <si>
    <t>I/7927A20024/01-02</t>
  </si>
  <si>
    <t>000140000046</t>
  </si>
  <si>
    <t>792A150101002111006</t>
  </si>
  <si>
    <t>63J6-7-1112</t>
  </si>
  <si>
    <t>I/7927A20041/1-1-2</t>
  </si>
  <si>
    <t>000140000047</t>
  </si>
  <si>
    <t>792A150101002112001</t>
  </si>
  <si>
    <t>检验工装</t>
  </si>
  <si>
    <t>63J6-7-1144</t>
  </si>
  <si>
    <t>I/7927A20040/02</t>
  </si>
  <si>
    <t>000140000048</t>
  </si>
  <si>
    <t>792A150101002112002</t>
  </si>
  <si>
    <t>63J6-7-1145</t>
  </si>
  <si>
    <t>000140000049</t>
  </si>
  <si>
    <t>792A150101002112003</t>
  </si>
  <si>
    <t>装配夹具</t>
  </si>
  <si>
    <t>63J6-7-1129</t>
  </si>
  <si>
    <t>000140000050</t>
  </si>
  <si>
    <t>792A150101002112004</t>
  </si>
  <si>
    <t>63J6-7-1130</t>
  </si>
  <si>
    <t>000140000051</t>
  </si>
  <si>
    <t>792A150101002112005</t>
  </si>
  <si>
    <t>63J6-7-923下</t>
  </si>
  <si>
    <t>I/7927A20045/01-03</t>
  </si>
  <si>
    <t>000140000052</t>
  </si>
  <si>
    <t>792A150101002112006</t>
  </si>
  <si>
    <t>程序、参数写入夹具</t>
  </si>
  <si>
    <t>63J6-7-857</t>
  </si>
  <si>
    <t>000140000053</t>
  </si>
  <si>
    <t>792A150101002112007</t>
  </si>
  <si>
    <t>组合仪表总成检验夹具</t>
  </si>
  <si>
    <t>63J6-7-858</t>
  </si>
  <si>
    <t>000140000054</t>
  </si>
  <si>
    <t>792A150101002112008</t>
  </si>
  <si>
    <t>股份T17BCM夹具及软件</t>
  </si>
  <si>
    <t>63J6-7-1222</t>
  </si>
  <si>
    <t>I/7927A20006/01-02</t>
  </si>
  <si>
    <t>000140000055</t>
  </si>
  <si>
    <t>792A150101002112009</t>
  </si>
  <si>
    <t>63J6-7-1223</t>
  </si>
  <si>
    <t>000140000056</t>
  </si>
  <si>
    <t>792A150107002112001</t>
  </si>
  <si>
    <t>中联重科BCM工装夹具</t>
  </si>
  <si>
    <t>63J6-7-1167</t>
  </si>
  <si>
    <t>I/7927A20009/01</t>
  </si>
  <si>
    <t>000140000057</t>
  </si>
  <si>
    <t>792A150107002112002</t>
  </si>
  <si>
    <t>63J6-7-1168</t>
  </si>
  <si>
    <t>000140000058</t>
  </si>
  <si>
    <t>792A150107002112003</t>
  </si>
  <si>
    <t>车身ICT检测夹具</t>
  </si>
  <si>
    <t>63J6-7-1160</t>
  </si>
  <si>
    <t>I/7927A20012/01-03</t>
  </si>
  <si>
    <t>000140000059</t>
  </si>
  <si>
    <t>792A150107002112004</t>
  </si>
  <si>
    <t>车门ICT检测夹具</t>
  </si>
  <si>
    <t>63J6-7-1164</t>
  </si>
  <si>
    <t>I/7927A20013/01-02</t>
  </si>
  <si>
    <t>000140000060</t>
  </si>
  <si>
    <t>792A150101002112010</t>
  </si>
  <si>
    <t>三环7寸彩屏压指针夹具</t>
  </si>
  <si>
    <t>63J6-7-1108</t>
  </si>
  <si>
    <t>I/7927A20024/01-03</t>
  </si>
  <si>
    <t>000140000061</t>
  </si>
  <si>
    <t>792A150101002112011</t>
  </si>
  <si>
    <t>三环7寸彩屏总成装配夹具</t>
  </si>
  <si>
    <t>63J6-7-1109</t>
  </si>
  <si>
    <t>000140000062</t>
  </si>
  <si>
    <t>792A150101002112012</t>
  </si>
  <si>
    <t>三环7寸彩屏验夹具</t>
  </si>
  <si>
    <t>63J6-7-1110</t>
  </si>
  <si>
    <t>000140000063</t>
  </si>
  <si>
    <t>792A150107002112005</t>
  </si>
  <si>
    <t>股份A08BCM工装夹具</t>
  </si>
  <si>
    <t>63J6-7-1169</t>
  </si>
  <si>
    <t>I/7927A20043/01</t>
  </si>
  <si>
    <t>襄阳恒松建设工程有限公司</t>
  </si>
  <si>
    <t>000140000064</t>
  </si>
  <si>
    <t>792A150101002112013</t>
  </si>
  <si>
    <t>股份T17/B19组合仪表检验、液晶装配夹具</t>
  </si>
  <si>
    <t>63J6-7-930</t>
  </si>
  <si>
    <t>I/7927A20045/01-02</t>
  </si>
  <si>
    <t>000140000065</t>
  </si>
  <si>
    <t>792A150101002112014</t>
  </si>
  <si>
    <t>洛阳一拖国四彩屏组合仪表检验夹具</t>
  </si>
  <si>
    <t>63J6-7-1133</t>
  </si>
  <si>
    <t>I/7927A20052/01</t>
  </si>
  <si>
    <t>000140000066</t>
  </si>
  <si>
    <t>792A150101002112015</t>
  </si>
  <si>
    <t>步进电机组合仪表检验夹具</t>
  </si>
  <si>
    <t>63J6-7-1185</t>
  </si>
  <si>
    <t>I/7927F20003/01</t>
  </si>
  <si>
    <t>000140000067</t>
  </si>
  <si>
    <t>792A150101002112016</t>
  </si>
  <si>
    <t>63J6-7-1185-1</t>
  </si>
  <si>
    <t>000140000068</t>
  </si>
  <si>
    <t>792A150101002112017</t>
  </si>
  <si>
    <t>63J6-7-1186</t>
  </si>
  <si>
    <t>000140000069</t>
  </si>
  <si>
    <t>792A150101002112018</t>
  </si>
  <si>
    <t>63J6-7-1187</t>
  </si>
  <si>
    <t>000140000070</t>
  </si>
  <si>
    <t>792A150101002112019</t>
  </si>
  <si>
    <t>63J6-7-1188</t>
  </si>
  <si>
    <t>000140000071</t>
  </si>
  <si>
    <t>792A150101002112020</t>
  </si>
  <si>
    <t>63J6-7-1189</t>
  </si>
  <si>
    <t>000140000072</t>
  </si>
  <si>
    <t>792A150101002112021</t>
  </si>
  <si>
    <t>63J6-7-1190</t>
  </si>
  <si>
    <t>000140000073</t>
  </si>
  <si>
    <t>792A150101002112022</t>
  </si>
  <si>
    <t>63J6-7-1190-1</t>
  </si>
  <si>
    <t>000140000074</t>
  </si>
  <si>
    <t>792A150101002112023</t>
  </si>
  <si>
    <t>63J6-7-1191</t>
  </si>
  <si>
    <t>000140000075</t>
  </si>
  <si>
    <t>792A150101002207001</t>
  </si>
  <si>
    <t>吉利LR08仪表夹具</t>
  </si>
  <si>
    <t>63J6-7-1194</t>
  </si>
  <si>
    <t>I/7927A21029/01-01</t>
  </si>
  <si>
    <t>000140000076</t>
  </si>
  <si>
    <t>792A150101002207002</t>
  </si>
  <si>
    <t>63J6-7-1193</t>
  </si>
  <si>
    <t>000140000077</t>
  </si>
  <si>
    <t>792A150107002207001</t>
  </si>
  <si>
    <t>陕汽X30005寸单色TFT-写程序夹具</t>
  </si>
  <si>
    <t>63J6-7-1150</t>
  </si>
  <si>
    <t>I/7927A21028/01-01</t>
  </si>
  <si>
    <t>000140000078</t>
  </si>
  <si>
    <t>792A150102002207001</t>
  </si>
  <si>
    <t>洛阳一拖国四彩屏组合仪表摩擦焊夹具</t>
  </si>
  <si>
    <t>63J6-7-1118</t>
  </si>
  <si>
    <t>I/7927A20051/01</t>
  </si>
  <si>
    <t>代荣超音波设备(上海)有限公司</t>
  </si>
  <si>
    <t>000140000079</t>
  </si>
  <si>
    <t>792A159900002209001</t>
  </si>
  <si>
    <t>ICT检测夹具</t>
  </si>
  <si>
    <t>63J6-7-1231</t>
  </si>
  <si>
    <t>I/7927A21036/01-04</t>
  </si>
  <si>
    <t>000140000080</t>
  </si>
  <si>
    <t>792A159900002209002</t>
  </si>
  <si>
    <t>ICT底盘检测夹具</t>
  </si>
  <si>
    <t>63J6-7-1204</t>
  </si>
  <si>
    <t>I/7927A20014/01-03</t>
  </si>
  <si>
    <t>000140000081</t>
  </si>
  <si>
    <t>792A159900002209003</t>
  </si>
  <si>
    <t>63J6-7-1205</t>
  </si>
  <si>
    <t>000140000082</t>
  </si>
  <si>
    <t>792A150107002210001</t>
  </si>
  <si>
    <t>功能检夹具</t>
  </si>
  <si>
    <t>63J6-7-1267</t>
  </si>
  <si>
    <t>I/7927A22011/01-01</t>
  </si>
  <si>
    <t>000140000083</t>
  </si>
  <si>
    <t>792A150107002210002</t>
  </si>
  <si>
    <t>总成能检夹具</t>
  </si>
  <si>
    <t>63J6-7-1269</t>
  </si>
  <si>
    <t>000140000084</t>
  </si>
  <si>
    <t>792A150107002210003</t>
  </si>
  <si>
    <t>高温老化车夹具</t>
  </si>
  <si>
    <t>63J6-7-1273-1</t>
  </si>
  <si>
    <t>000140000085</t>
  </si>
  <si>
    <t>792A150107002210004</t>
  </si>
  <si>
    <t>63J6-7-1273-2</t>
  </si>
  <si>
    <t>000140000086</t>
  </si>
  <si>
    <t>792A150107002210005</t>
  </si>
  <si>
    <t>63J6-7-1273-3</t>
  </si>
  <si>
    <t>000140000087</t>
  </si>
  <si>
    <t>792A150107002210006</t>
  </si>
  <si>
    <t>63J6-7-1273-4</t>
  </si>
  <si>
    <t>000140000088</t>
  </si>
  <si>
    <t>792A150102002210001</t>
  </si>
  <si>
    <t>东风乘用车D53B网关控制器三防漆涂覆夹具</t>
  </si>
  <si>
    <t>63J6-7-1272-1</t>
  </si>
  <si>
    <t>I/7927A22011/01-03</t>
  </si>
  <si>
    <t>苏州恒卓电子科技有限公司</t>
  </si>
  <si>
    <t>000140000089</t>
  </si>
  <si>
    <t>792A150102002210002</t>
  </si>
  <si>
    <t>63J6-7-1272-2</t>
  </si>
  <si>
    <t>000140000090</t>
  </si>
  <si>
    <t>792A150102002210003</t>
  </si>
  <si>
    <t>63J6-7-1272-3</t>
  </si>
  <si>
    <t>000140000091</t>
  </si>
  <si>
    <t>792A150102002210004</t>
  </si>
  <si>
    <t>63J6-7-1272-4</t>
  </si>
  <si>
    <t>000140000092</t>
  </si>
  <si>
    <t>792A150107002211001</t>
  </si>
  <si>
    <t>程序写入夹具</t>
  </si>
  <si>
    <t>63J6-7-1347</t>
  </si>
  <si>
    <t>I/7927A22013/01</t>
  </si>
  <si>
    <t>000140000093</t>
  </si>
  <si>
    <t>792A150107002211002</t>
  </si>
  <si>
    <t>功能检测夹具</t>
  </si>
  <si>
    <t>63J6-7-1348</t>
  </si>
  <si>
    <t>000140000094</t>
  </si>
  <si>
    <t>792A159900002211001</t>
  </si>
  <si>
    <t>东风商用车赢彻以太网关总成检验设备</t>
  </si>
  <si>
    <t>63J6-7-1271</t>
  </si>
  <si>
    <t>I/7927B22002/01</t>
  </si>
  <si>
    <t>000140000095</t>
  </si>
  <si>
    <t>792A150101002212009</t>
  </si>
  <si>
    <t>吉利BCM控制器程序写入夹具</t>
  </si>
  <si>
    <t>63J6-7-1239</t>
  </si>
  <si>
    <t>I/7927A21052/01-03</t>
  </si>
  <si>
    <t>000140000096</t>
  </si>
  <si>
    <t>792A150101002212010</t>
  </si>
  <si>
    <t>吉利BCM控制器功能检测夹具</t>
  </si>
  <si>
    <t>63J6-7-1240</t>
  </si>
  <si>
    <t>000140000097</t>
  </si>
  <si>
    <t>792A150101002212011</t>
  </si>
  <si>
    <t>吉利BCM控制器总成检测夹具</t>
  </si>
  <si>
    <t>63J6-7-1241</t>
  </si>
  <si>
    <t>000140000098</t>
  </si>
  <si>
    <t>792A150101002212012</t>
  </si>
  <si>
    <t>吉利遥控器功能检测夹具</t>
  </si>
  <si>
    <t>63J6-7-1242</t>
  </si>
  <si>
    <t>000140000099</t>
  </si>
  <si>
    <t>792A150101002212013</t>
  </si>
  <si>
    <t>吉利电池电压检测夹具</t>
  </si>
  <si>
    <t>63J6-7-1243</t>
  </si>
  <si>
    <t>000140000100</t>
  </si>
  <si>
    <t>792A150101002212014</t>
  </si>
  <si>
    <t>吉利网关控制器功能检测夹具</t>
  </si>
  <si>
    <t>63J6-7-1236</t>
  </si>
  <si>
    <t>000140000101</t>
  </si>
  <si>
    <t>792A150101002212015</t>
  </si>
  <si>
    <t>吉利网关控制器总成检测夹具</t>
  </si>
  <si>
    <t>63J6-7-1237</t>
  </si>
  <si>
    <t>000140000102</t>
  </si>
  <si>
    <t>792A150101002212016</t>
  </si>
  <si>
    <t>吉利网关控制器总成高温电老化车</t>
  </si>
  <si>
    <t>63J6-7-1245</t>
  </si>
  <si>
    <t>000140000103</t>
  </si>
  <si>
    <t>792A150101002212007</t>
  </si>
  <si>
    <t>吉利BCM ICT夹具</t>
  </si>
  <si>
    <t>63J6-7-1238</t>
  </si>
  <si>
    <t>I/7927A21052/01-01</t>
  </si>
  <si>
    <t>000140000104</t>
  </si>
  <si>
    <t>792A150101002212008</t>
  </si>
  <si>
    <t>吉利网关 ICT夹具</t>
  </si>
  <si>
    <t>63J6-7-1235</t>
  </si>
  <si>
    <t>000140000105</t>
  </si>
  <si>
    <t>792A150101002212002</t>
  </si>
  <si>
    <t>徐工12.3组合仪表总成装配夹具</t>
  </si>
  <si>
    <t>63J6-7-1250</t>
  </si>
  <si>
    <t>I/7927A21024/01-02</t>
  </si>
  <si>
    <t>000140000106</t>
  </si>
  <si>
    <t>792A150101002212001</t>
  </si>
  <si>
    <t>股份T17/B19灌程序写参数夹具</t>
  </si>
  <si>
    <t>63J6-7-923上</t>
  </si>
  <si>
    <t>I/7927A19011/04</t>
  </si>
  <si>
    <t>000140000107</t>
  </si>
  <si>
    <t>792A150101002212017</t>
  </si>
  <si>
    <t>重汽BCM程序写入夹具</t>
  </si>
  <si>
    <t>63J6-7-1291</t>
  </si>
  <si>
    <t>I/7927E21008/01</t>
  </si>
  <si>
    <t>000140000108</t>
  </si>
  <si>
    <t>792A150101002212018</t>
  </si>
  <si>
    <t>重汽BCM功能检测夹具</t>
  </si>
  <si>
    <t>63J6-7-1292</t>
  </si>
  <si>
    <t>000140000109</t>
  </si>
  <si>
    <t>792A150101002212019</t>
  </si>
  <si>
    <t>重汽BCM应用程序写入夹具</t>
  </si>
  <si>
    <t>63J6-7-1293</t>
  </si>
  <si>
    <t>000140000110</t>
  </si>
  <si>
    <t>792A150101002212020</t>
  </si>
  <si>
    <t>重汽BCM总成检测夹具</t>
  </si>
  <si>
    <t>63J6-7-1294</t>
  </si>
  <si>
    <t>000140000111</t>
  </si>
  <si>
    <t>792A150101002212003</t>
  </si>
  <si>
    <t>大运V7烧录夹具</t>
  </si>
  <si>
    <t>63J6-7-1227-1</t>
  </si>
  <si>
    <t>I/7927A21047/01</t>
  </si>
  <si>
    <t>000140000112</t>
  </si>
  <si>
    <t>792A150101002212004</t>
  </si>
  <si>
    <t>63J6-7-1227-2</t>
  </si>
  <si>
    <t>000140000113</t>
  </si>
  <si>
    <t>792A150101002212005</t>
  </si>
  <si>
    <t>大运V7压指针夹具</t>
  </si>
  <si>
    <t>63J6-7-1229</t>
  </si>
  <si>
    <t>000140000114</t>
  </si>
  <si>
    <t>792A150101002212006</t>
  </si>
  <si>
    <t>大运V7面板热卯夹具</t>
  </si>
  <si>
    <t>63J6-7-1212</t>
  </si>
  <si>
    <t>000140000115</t>
  </si>
  <si>
    <t>792A159900002212001</t>
  </si>
  <si>
    <t>东风乘用车D53B网关控制器功能检夹具</t>
  </si>
  <si>
    <t>63J6-7-1358</t>
  </si>
  <si>
    <t>I/7927A22011/01-04</t>
  </si>
  <si>
    <t>000140000116</t>
  </si>
  <si>
    <t>792A159900002212002</t>
  </si>
  <si>
    <t>东风乘用车D53B网关控制器总成检夹具</t>
  </si>
  <si>
    <t>63J6-7-1359</t>
  </si>
  <si>
    <t>000140000117</t>
  </si>
  <si>
    <t>792A150101002303001</t>
  </si>
  <si>
    <t>陕汽HD01仪表总成压指针夹具</t>
  </si>
  <si>
    <t>63J6-7-1275</t>
  </si>
  <si>
    <t>I/7927A22005/04-02</t>
  </si>
  <si>
    <t>000140000118</t>
  </si>
  <si>
    <t>792A150101002303002</t>
  </si>
  <si>
    <t>东风商用车D760 7寸屏总成装配夹具</t>
  </si>
  <si>
    <t>63J6-7-1096</t>
  </si>
  <si>
    <t>I/7927A20021/01-03</t>
  </si>
  <si>
    <t>000140000119</t>
  </si>
  <si>
    <t>792A159900002303001</t>
  </si>
  <si>
    <t>D760座舱检测夹具</t>
  </si>
  <si>
    <t>63J6-7-957B-1</t>
  </si>
  <si>
    <t>I/7927A21051/01</t>
  </si>
  <si>
    <t>000140000120</t>
  </si>
  <si>
    <t>792A159900002303002</t>
  </si>
  <si>
    <t>63J6-7-957B-2</t>
  </si>
  <si>
    <t>000140000121</t>
  </si>
  <si>
    <t>792A159900002303003</t>
  </si>
  <si>
    <t>63J6-7-965B-1</t>
  </si>
  <si>
    <t>000140000122</t>
  </si>
  <si>
    <t>792A159900002303004</t>
  </si>
  <si>
    <t>63J6-7-965B-2</t>
  </si>
  <si>
    <t>000140000123</t>
  </si>
  <si>
    <t>792A159900002303005</t>
  </si>
  <si>
    <t>D320&amp;D560涂覆UV定位夹具</t>
  </si>
  <si>
    <t>63J6-7-1318</t>
  </si>
  <si>
    <t>I/7927A22018/01</t>
  </si>
  <si>
    <t>000140000124</t>
  </si>
  <si>
    <t>792A159900002303006</t>
  </si>
  <si>
    <t>63J6-7-1319</t>
  </si>
  <si>
    <t>000140000125</t>
  </si>
  <si>
    <t>792A159900002303007</t>
  </si>
  <si>
    <t>D320&amp;D560ICT(fct)测试夹具</t>
  </si>
  <si>
    <t>63J6-7-1320</t>
  </si>
  <si>
    <t>000140000126</t>
  </si>
  <si>
    <t>792A159900002303008</t>
  </si>
  <si>
    <t>63J6-7-1321</t>
  </si>
  <si>
    <t>000140000127</t>
  </si>
  <si>
    <t>792A159900002303009</t>
  </si>
  <si>
    <t>63J6-7-1322</t>
  </si>
  <si>
    <t>000140000128</t>
  </si>
  <si>
    <t>792A159900002303010</t>
  </si>
  <si>
    <t>63J6-7-1323</t>
  </si>
  <si>
    <t>000140000129</t>
  </si>
  <si>
    <t>792A159900002303011</t>
  </si>
  <si>
    <t>D320&amp;D560高温老化车</t>
  </si>
  <si>
    <t>63J6-7-1324</t>
  </si>
  <si>
    <t>000140000130</t>
  </si>
  <si>
    <t>792A159900002303012</t>
  </si>
  <si>
    <t>63J6-7-1325</t>
  </si>
  <si>
    <t>000140000131</t>
  </si>
  <si>
    <t>792A159900002303013</t>
  </si>
  <si>
    <t>D320&amp;D560总成测试夹具</t>
  </si>
  <si>
    <t>63J6-7-1326</t>
  </si>
  <si>
    <t>000140000132</t>
  </si>
  <si>
    <t>792A159900002303014</t>
  </si>
  <si>
    <t>63J6-7-1327</t>
  </si>
  <si>
    <t>000140000133</t>
  </si>
  <si>
    <t>792A159900002303015</t>
  </si>
  <si>
    <t>D320&amp;D560装屏与衬板的装配夹具</t>
  </si>
  <si>
    <t>63J6-7-1328</t>
  </si>
  <si>
    <t>000140000134</t>
  </si>
  <si>
    <t>792A159900002303016</t>
  </si>
  <si>
    <t>63J6-7-1329</t>
  </si>
  <si>
    <t>000140000135</t>
  </si>
  <si>
    <t>792A159900002303017</t>
  </si>
  <si>
    <t>D320&amp;D560老化夹具</t>
  </si>
  <si>
    <t>63J6-7-1363</t>
  </si>
  <si>
    <t>000140000136</t>
  </si>
  <si>
    <t>792A159900002303018</t>
  </si>
  <si>
    <t>63J6-7-1364</t>
  </si>
  <si>
    <t>000140000137</t>
  </si>
  <si>
    <t>792A150107002305001</t>
  </si>
  <si>
    <t>徐工H20 7寸彩屏组合仪表总成检测设备(夹具及软件)</t>
  </si>
  <si>
    <t>63J6-7-1399</t>
  </si>
  <si>
    <t>I/7927A21023/01-02</t>
  </si>
  <si>
    <t>000140000138</t>
  </si>
  <si>
    <t>792A150107002305002</t>
  </si>
  <si>
    <t>徐工H20 7寸彩屏组合仪表写程序参数设备(夹具及软件)上</t>
  </si>
  <si>
    <t>63J6-7-1394上</t>
  </si>
  <si>
    <t>I/7927A21023/01-06</t>
  </si>
  <si>
    <t>000140000139</t>
  </si>
  <si>
    <t>792A150107002305003</t>
  </si>
  <si>
    <t>63J6-7-1394下</t>
  </si>
  <si>
    <t>000140000140</t>
  </si>
  <si>
    <t>792A150107002305004</t>
  </si>
  <si>
    <t>徐工H20 7寸彩屏组合仪表功能检测设备(夹具及软件)</t>
  </si>
  <si>
    <t>63J6-7-1398</t>
  </si>
  <si>
    <t>I/7927A21023/01-07</t>
  </si>
  <si>
    <t>000140000141</t>
  </si>
  <si>
    <t>792A150107002305005</t>
  </si>
  <si>
    <t>徐工汉风12.3寸组合仪表总成灌程序写参数软件及夹具</t>
  </si>
  <si>
    <t>63J6-7-1395</t>
  </si>
  <si>
    <t>I/7927A21024/01-01</t>
  </si>
  <si>
    <t>000140000142</t>
  </si>
  <si>
    <t>792A150107002305006</t>
  </si>
  <si>
    <t>福田2.0组合仪表程序参数自动烧写夹具</t>
  </si>
  <si>
    <t>63J6-7-1396</t>
  </si>
  <si>
    <t>000140000143</t>
  </si>
  <si>
    <t>792A150101002305001</t>
  </si>
  <si>
    <t>东风越野车M20组合仪表高温老化夹具车</t>
  </si>
  <si>
    <t>63J6-7-1352-1</t>
  </si>
  <si>
    <t>I/7927A22026/01-01</t>
  </si>
  <si>
    <t>000140000144</t>
  </si>
  <si>
    <t>792A150101002305002</t>
  </si>
  <si>
    <t>63J6-7-1352-2</t>
  </si>
  <si>
    <t>000140000145</t>
  </si>
  <si>
    <t>792A150101002305003</t>
  </si>
  <si>
    <t>东风越野车M20线路板波峰焊接夹具</t>
  </si>
  <si>
    <t>63J6-7-1349上</t>
  </si>
  <si>
    <t>I/7927A22026/01-02</t>
  </si>
  <si>
    <t>000140000146</t>
  </si>
  <si>
    <t>792A150101002305004</t>
  </si>
  <si>
    <t>63J6-7-1349下</t>
  </si>
  <si>
    <t>000140000147</t>
  </si>
  <si>
    <t>792A150101002305005</t>
  </si>
  <si>
    <t>东风越野车M20线路板三防漆涂覆夹具</t>
  </si>
  <si>
    <t>63J6-7-1350正</t>
  </si>
  <si>
    <t>000140000148</t>
  </si>
  <si>
    <t>792A150101002305006</t>
  </si>
  <si>
    <t>63J6-7-1350反</t>
  </si>
  <si>
    <t>000140000149</t>
  </si>
  <si>
    <t>792A150101002305007</t>
  </si>
  <si>
    <t>东风越野车M20组合仪表总成装配夹具</t>
  </si>
  <si>
    <t>63J6-7-1351</t>
  </si>
  <si>
    <t>I/7927A22026/01-03</t>
  </si>
  <si>
    <t>000140000150</t>
  </si>
  <si>
    <t>792A150101002305008</t>
  </si>
  <si>
    <t>东风越野车M20组合仪表总成检验夹具</t>
  </si>
  <si>
    <t>63J6-7-1353</t>
  </si>
  <si>
    <t>000140000151</t>
  </si>
  <si>
    <t>792A159900002305001</t>
  </si>
  <si>
    <t>东风乘用车网关控制器高温老化车</t>
  </si>
  <si>
    <t>63J6-7-1441-1</t>
  </si>
  <si>
    <t>I/7927A22025/01</t>
  </si>
  <si>
    <t>000140000152</t>
  </si>
  <si>
    <t>792A159900002305002</t>
  </si>
  <si>
    <t>63J6-7-1441-2</t>
  </si>
  <si>
    <t>000140000153</t>
  </si>
  <si>
    <t>792A150101002306001</t>
  </si>
  <si>
    <t>陕汽HD全液晶组合仪表-检验夹具</t>
  </si>
  <si>
    <t>63J6-7-1355</t>
  </si>
  <si>
    <t>I/7927A22023/01-04</t>
  </si>
  <si>
    <t>000140000154</t>
  </si>
  <si>
    <t>792A150102002306001</t>
  </si>
  <si>
    <t>陕汽HD全液晶组合仪表-热熔焊接夹具</t>
  </si>
  <si>
    <t>63J6-7-1311</t>
  </si>
  <si>
    <t>I/7927A22023/01-01</t>
  </si>
  <si>
    <t>000140000155</t>
  </si>
  <si>
    <t>792A150102002306002</t>
  </si>
  <si>
    <t>陕汽HD全液晶组合仪表-波峰焊接夹具</t>
  </si>
  <si>
    <t>63J6-7-1354-1</t>
  </si>
  <si>
    <t>I/7927A22023/01-02</t>
  </si>
  <si>
    <t>武汉光韵达科技有限公司</t>
  </si>
  <si>
    <t>000140000156</t>
  </si>
  <si>
    <t>792A150102002306003</t>
  </si>
  <si>
    <t>63J6-7-1354-2</t>
  </si>
  <si>
    <t>000140000157</t>
  </si>
  <si>
    <t>792A150102002306004</t>
  </si>
  <si>
    <t>63J6-7-1354-3</t>
  </si>
  <si>
    <t>000140000158</t>
  </si>
  <si>
    <t>792A150102002306005</t>
  </si>
  <si>
    <t>63J6-7-1354-4</t>
  </si>
  <si>
    <t>000140000159</t>
  </si>
  <si>
    <t>792A150400002306001</t>
  </si>
  <si>
    <t>福田19款国六彩屏仪表检具</t>
  </si>
  <si>
    <t>63Y-4-21</t>
  </si>
  <si>
    <t>I/7927D21005/01</t>
  </si>
  <si>
    <t>武汉华卓科技有限公司</t>
  </si>
  <si>
    <t>000140000160</t>
  </si>
  <si>
    <t>792A150400002306002</t>
  </si>
  <si>
    <t>D310国六仪表检具</t>
  </si>
  <si>
    <t>63Y-4-22</t>
  </si>
  <si>
    <t>I/7927D21007/01</t>
  </si>
  <si>
    <t>000140000161</t>
  </si>
  <si>
    <t>792A150400002306003</t>
  </si>
  <si>
    <t>智能座舱全屏仪表检具</t>
  </si>
  <si>
    <t>63Y-4-23</t>
  </si>
  <si>
    <t>I/7927D21008/01</t>
  </si>
  <si>
    <t>000140000162</t>
  </si>
  <si>
    <t>792A150400002306004</t>
  </si>
  <si>
    <t>D760改型车七寸仪表检具</t>
  </si>
  <si>
    <t>63Y-4-24</t>
  </si>
  <si>
    <t>I/7927D21009/01</t>
  </si>
  <si>
    <t>000140000163</t>
  </si>
  <si>
    <t>792A150107002306001</t>
  </si>
  <si>
    <t>陕汽X6000远程排放终端老化车夹具</t>
  </si>
  <si>
    <t>63J6-7-1308</t>
  </si>
  <si>
    <t>I/7927A22020/01-02</t>
  </si>
  <si>
    <t>000140000164</t>
  </si>
  <si>
    <t>792A150107002306002</t>
  </si>
  <si>
    <t>63J6-7-1309</t>
  </si>
  <si>
    <t>000140000165</t>
  </si>
  <si>
    <t>792A150107002306003</t>
  </si>
  <si>
    <t>陕汽X6000远程排放终端功能检测夹具</t>
  </si>
  <si>
    <t>63J6-7-1334</t>
  </si>
  <si>
    <t>I/7927A22020/01-01</t>
  </si>
  <si>
    <t>北京华创北斗科技有限公司</t>
  </si>
  <si>
    <t>000140000166</t>
  </si>
  <si>
    <t>792A159900002306001</t>
  </si>
  <si>
    <t>X6000中控屏FCT检测夹具</t>
  </si>
  <si>
    <t>63J6-7-1390</t>
  </si>
  <si>
    <t>I/7927A22024/01</t>
  </si>
  <si>
    <t>000140000167</t>
  </si>
  <si>
    <t>792A159900002306002</t>
  </si>
  <si>
    <t>X6000总成老化车夹具</t>
  </si>
  <si>
    <t>63J6-7-1391-1</t>
  </si>
  <si>
    <t>000140000168</t>
  </si>
  <si>
    <t>792A159900002306003</t>
  </si>
  <si>
    <t>63J6-7-1391-2</t>
  </si>
  <si>
    <t>000140000169</t>
  </si>
  <si>
    <t>792A159900002306004</t>
  </si>
  <si>
    <t>X6000中控屏总成检验夹具</t>
  </si>
  <si>
    <t>63J6-7-1392</t>
  </si>
  <si>
    <t>000140000170</t>
  </si>
  <si>
    <t>792A159900002306005</t>
  </si>
  <si>
    <t>X6000中控主机总成检验夹具</t>
  </si>
  <si>
    <t>63J6-7-1393-1</t>
  </si>
  <si>
    <t>000140000171</t>
  </si>
  <si>
    <t>792A159900002306006</t>
  </si>
  <si>
    <t>63J6-7-1393-2</t>
  </si>
  <si>
    <t>000140000172</t>
  </si>
  <si>
    <t>792A159900002306007</t>
  </si>
  <si>
    <t>M20中控总成振动夹具</t>
  </si>
  <si>
    <t>63J6-7-1453</t>
  </si>
  <si>
    <t>000140000173</t>
  </si>
  <si>
    <t>792A159900002306008</t>
  </si>
  <si>
    <t>M20中控总成老化夹具车</t>
  </si>
  <si>
    <t>63J6-7-1454-1</t>
  </si>
  <si>
    <t>000140000174</t>
  </si>
  <si>
    <t>792A159900002306009</t>
  </si>
  <si>
    <t>63J6-7-1454-2</t>
  </si>
  <si>
    <t>000140000175</t>
  </si>
  <si>
    <t>792A159900002306010</t>
  </si>
  <si>
    <t>M20中控线路板焊接夹具</t>
  </si>
  <si>
    <t>63J6-7-1455</t>
  </si>
  <si>
    <t>000140000176</t>
  </si>
  <si>
    <t>792A159900002306011</t>
  </si>
  <si>
    <t>63J6-7-1456</t>
  </si>
  <si>
    <t>000140000177</t>
  </si>
  <si>
    <t>792A150107002307001</t>
  </si>
  <si>
    <t>D760灌写夹具</t>
  </si>
  <si>
    <t>63J6-7-1406上</t>
  </si>
  <si>
    <t>I/7927A20021/01-01</t>
  </si>
  <si>
    <t>000140000178</t>
  </si>
  <si>
    <t>792A150107002307002</t>
  </si>
  <si>
    <t>63J6-7-1406下</t>
  </si>
  <si>
    <t>000140000179</t>
  </si>
  <si>
    <t>792A150107002307003</t>
  </si>
  <si>
    <t>D760功能检测夹具</t>
  </si>
  <si>
    <t>63J6-7-1408</t>
  </si>
  <si>
    <t>000140000180</t>
  </si>
  <si>
    <t>792A150107002307004</t>
  </si>
  <si>
    <t>D760图像成型检测夹具</t>
  </si>
  <si>
    <t>63J6-7-1411</t>
  </si>
  <si>
    <t>000140000181</t>
  </si>
  <si>
    <t>792A150107002307005</t>
  </si>
  <si>
    <t>D760视觉终检夹具</t>
  </si>
  <si>
    <t>63J6-7-1412</t>
  </si>
  <si>
    <t>000140000182</t>
  </si>
  <si>
    <t>792A150107002307006</t>
  </si>
  <si>
    <t>陕汽X6000灌写夹具</t>
  </si>
  <si>
    <t>63J6-7-1419上</t>
  </si>
  <si>
    <t>I/7927A22005/04-01</t>
  </si>
  <si>
    <t>000140000183</t>
  </si>
  <si>
    <t>792A150107002307007</t>
  </si>
  <si>
    <t>63J6-7-1419下</t>
  </si>
  <si>
    <t>000140000184</t>
  </si>
  <si>
    <t>792A150107002307008</t>
  </si>
  <si>
    <t>陕汽X6000功能检测夹具</t>
  </si>
  <si>
    <t>63J6-7-1421</t>
  </si>
  <si>
    <t>000140000185</t>
  </si>
  <si>
    <t>792A150400002308001</t>
  </si>
  <si>
    <t>D320智能座舱12.3寸全屏仪表面板检具</t>
  </si>
  <si>
    <t>63Y-4-25</t>
  </si>
  <si>
    <t>I/7927A22012/02</t>
  </si>
  <si>
    <t>宁波精治汽车检具有限公司</t>
  </si>
  <si>
    <t>000140000186</t>
  </si>
  <si>
    <t>792A150400002308002</t>
  </si>
  <si>
    <t>D320智能座舱10.1寸中控屏面板检具</t>
  </si>
  <si>
    <t>CA29103010106</t>
  </si>
  <si>
    <t>63Y-4-26</t>
  </si>
  <si>
    <t>000140000187</t>
  </si>
  <si>
    <t>792A150107002308002</t>
  </si>
  <si>
    <t>TX2.0TBOX总成检测夹具</t>
  </si>
  <si>
    <t>63J6-7-1449</t>
  </si>
  <si>
    <t>I/7927F23001/01</t>
  </si>
  <si>
    <t>000140000188</t>
  </si>
  <si>
    <t>792A150107002308001</t>
  </si>
  <si>
    <t>TX2.0TBOX程序烧写夹具</t>
  </si>
  <si>
    <t>63J6-7-1437</t>
  </si>
  <si>
    <t>000140000189</t>
  </si>
  <si>
    <t>792A150107002308003</t>
  </si>
  <si>
    <t>TX2.0TBOX功能检测夹具</t>
  </si>
  <si>
    <t>63J6-7-1425</t>
  </si>
  <si>
    <t>000140000190</t>
  </si>
  <si>
    <t>792A150107002308004</t>
  </si>
  <si>
    <t>TX2.0TBOX三防漆涂覆夹具</t>
  </si>
  <si>
    <t>63J6-7-1443-1</t>
  </si>
  <si>
    <t>000140000191</t>
  </si>
  <si>
    <t>792A150107002308005</t>
  </si>
  <si>
    <t>63J6-7-1443-2</t>
  </si>
  <si>
    <t>000140000192</t>
  </si>
  <si>
    <t>792A150102002309001</t>
  </si>
  <si>
    <t>福田2.0衬板热熔焊夹具</t>
  </si>
  <si>
    <t>63J6-7-1153</t>
  </si>
  <si>
    <t>I/7927A20041/1-2-2</t>
  </si>
  <si>
    <t>襄阳宇琥自动化设备有限公司</t>
  </si>
  <si>
    <t>000140000193</t>
  </si>
  <si>
    <t>792A150107002310001</t>
  </si>
  <si>
    <t>T17 BCM线路板程序写入夹具</t>
  </si>
  <si>
    <t>63J6-7-1461</t>
  </si>
  <si>
    <t>I/7927A23040/01</t>
  </si>
  <si>
    <t>000140000194</t>
  </si>
  <si>
    <t>792A150107002310002</t>
  </si>
  <si>
    <t>T17 BCM线路板功能检测夹具</t>
  </si>
  <si>
    <t>63J6-7-1462</t>
  </si>
  <si>
    <t>000140000195</t>
  </si>
  <si>
    <t>792A150107002310003</t>
  </si>
  <si>
    <t>63J6-7-1284</t>
  </si>
  <si>
    <t>000140000196</t>
  </si>
  <si>
    <t>792A150400002310001</t>
  </si>
  <si>
    <t>支架检具</t>
  </si>
  <si>
    <t>000000001100110106</t>
  </si>
  <si>
    <t>63Y-4-27</t>
  </si>
  <si>
    <t>I/7927D23016/01-03</t>
  </si>
  <si>
    <t>东莞市梓誉检具有限公司</t>
  </si>
  <si>
    <t>000140000197</t>
  </si>
  <si>
    <t>792A159900002310001</t>
  </si>
  <si>
    <t>液晶模组检测装置夹具</t>
  </si>
  <si>
    <t>63J6-7-1440</t>
  </si>
  <si>
    <t>I/7927A23037/02</t>
  </si>
  <si>
    <t>000140000198</t>
  </si>
  <si>
    <t>792A159900002310002</t>
  </si>
  <si>
    <t>63J6-7-1435</t>
  </si>
  <si>
    <t>000140000199</t>
  </si>
  <si>
    <t>792A159900002310003</t>
  </si>
  <si>
    <t>烧程序电脑装置及设置器夹具</t>
  </si>
  <si>
    <t>63J6-7-1436</t>
  </si>
  <si>
    <t>000140000200</t>
  </si>
  <si>
    <t>792A159900002310004</t>
  </si>
  <si>
    <t>三防涂覆夹具</t>
  </si>
  <si>
    <t>63J6-7-1428</t>
  </si>
  <si>
    <t>000140000201</t>
  </si>
  <si>
    <t>792A159900002310005</t>
  </si>
  <si>
    <t>63J6-7-1429</t>
  </si>
  <si>
    <t>000140000202</t>
  </si>
  <si>
    <t>792A159900002310006</t>
  </si>
  <si>
    <t>63J6-7-1514</t>
  </si>
  <si>
    <t>000140000203</t>
  </si>
  <si>
    <t>792A159900002310007</t>
  </si>
  <si>
    <t>控制器装配夹具</t>
  </si>
  <si>
    <t>63J6-7-1431</t>
  </si>
  <si>
    <t>000140000204</t>
  </si>
  <si>
    <t>792A159900002310008</t>
  </si>
  <si>
    <t>63J6-7-1432</t>
  </si>
  <si>
    <t>000140000205</t>
  </si>
  <si>
    <t>792A159900002310009</t>
  </si>
  <si>
    <t>显示器装配夹具</t>
  </si>
  <si>
    <t>63J6-7-1433</t>
  </si>
  <si>
    <t>000140000206</t>
  </si>
  <si>
    <t>792A159900002310010</t>
  </si>
  <si>
    <t>63J6-7-1434</t>
  </si>
  <si>
    <t>000140000207</t>
  </si>
  <si>
    <t>792A150101002312001</t>
  </si>
  <si>
    <t>D320DCM程序写入夹具</t>
  </si>
  <si>
    <t>63J6-7-1503</t>
  </si>
  <si>
    <t>I/7927A23043/01</t>
  </si>
  <si>
    <t>000140000208</t>
  </si>
  <si>
    <t>792A150101002312002</t>
  </si>
  <si>
    <t>D320DCM功能检测夹具</t>
  </si>
  <si>
    <t>63J6-7-1504</t>
  </si>
  <si>
    <t>000140000209</t>
  </si>
  <si>
    <t>792A150101002312003</t>
  </si>
  <si>
    <t>D320DCM应用程序写入夹具</t>
  </si>
  <si>
    <t>63J6-7-1505</t>
  </si>
  <si>
    <t>000140000210</t>
  </si>
  <si>
    <t>792A150101002312004</t>
  </si>
  <si>
    <t>D320DCM总成检测夹具</t>
  </si>
  <si>
    <t>63J6-7-1506</t>
  </si>
  <si>
    <t>000140000211</t>
  </si>
  <si>
    <t>792A150101002312005</t>
  </si>
  <si>
    <t>陕汽HD10全液晶组合仪表烧录工装夹具</t>
  </si>
  <si>
    <t>63J6-7-1356-1</t>
  </si>
  <si>
    <t>I/7927A22023/01-03</t>
  </si>
  <si>
    <t>000140000212</t>
  </si>
  <si>
    <t>792A150101002312006</t>
  </si>
  <si>
    <t>63J6-7-1356-2</t>
  </si>
  <si>
    <t>000140000213</t>
  </si>
  <si>
    <t>792A150107002402001</t>
  </si>
  <si>
    <t>新国标VDR程序烧写夹具</t>
  </si>
  <si>
    <t>63J6-7-1444</t>
  </si>
  <si>
    <t>I/7927F23002/01</t>
  </si>
  <si>
    <t>000140000214</t>
  </si>
  <si>
    <t>792A150107002402002</t>
  </si>
  <si>
    <t>63J6-7-1457</t>
  </si>
  <si>
    <t>000140000215</t>
  </si>
  <si>
    <t>792A150107002402003</t>
  </si>
  <si>
    <t>新国标VDR三防漆涂覆夹具</t>
  </si>
  <si>
    <t>63J6-7-1442-1</t>
  </si>
  <si>
    <t>000140000216</t>
  </si>
  <si>
    <t>792A150107002402004</t>
  </si>
  <si>
    <t>63J6-7-1442-2</t>
  </si>
  <si>
    <t>000140000217</t>
  </si>
  <si>
    <t>792A150107002402005</t>
  </si>
  <si>
    <t>新国标VDR总成检测1夹具</t>
  </si>
  <si>
    <t>63J6-7-1446</t>
  </si>
  <si>
    <t>000140000218</t>
  </si>
  <si>
    <t>792A150107002402006</t>
  </si>
  <si>
    <t>新国标VDR总成检测2夹具</t>
  </si>
  <si>
    <t>63J6-7-1447</t>
  </si>
  <si>
    <t>000140000219</t>
  </si>
  <si>
    <t>792A150107002402007</t>
  </si>
  <si>
    <t>新国标VDR FCT检测夹具</t>
  </si>
  <si>
    <t>63J6-7-1515</t>
  </si>
  <si>
    <t>000140000220</t>
  </si>
  <si>
    <t>792A150101002411001</t>
  </si>
  <si>
    <t>63J6-7-1491</t>
  </si>
  <si>
    <t>I/7927A23018/01</t>
  </si>
  <si>
    <t>000140000221</t>
  </si>
  <si>
    <t>792A150101002411002</t>
  </si>
  <si>
    <t>63J6-7-1492</t>
  </si>
  <si>
    <t>000140000222</t>
  </si>
  <si>
    <t>792A150101002411003</t>
  </si>
  <si>
    <t>三防漆涂覆夹具</t>
  </si>
  <si>
    <t>63J6-7-1493</t>
  </si>
  <si>
    <t>000140000223</t>
  </si>
  <si>
    <t>792A150101002411004</t>
  </si>
  <si>
    <t>总成装配夹具</t>
  </si>
  <si>
    <t>63J6-7-1494</t>
  </si>
  <si>
    <t>000140000224</t>
  </si>
  <si>
    <t>792A150101002411005</t>
  </si>
  <si>
    <t>总成老化车</t>
  </si>
  <si>
    <t>63J6-7-1495-1</t>
  </si>
  <si>
    <t>000140000225</t>
  </si>
  <si>
    <t>792A150101002411006</t>
  </si>
  <si>
    <t>63J6-7-1495-2</t>
  </si>
  <si>
    <t>000140000226</t>
  </si>
  <si>
    <t>792A150101002411007</t>
  </si>
  <si>
    <t>应用程序夹具</t>
  </si>
  <si>
    <t>63J6-7-1496</t>
  </si>
  <si>
    <t>000140000227</t>
  </si>
  <si>
    <t>792A150101002411008</t>
  </si>
  <si>
    <t>总成检测夹具</t>
  </si>
  <si>
    <t>63J6-7-1497</t>
  </si>
  <si>
    <t>A0160</t>
  </si>
  <si>
    <t>固定资产-办公用具及办公机械</t>
  </si>
  <si>
    <t>000160000000</t>
  </si>
  <si>
    <t>792A100108001210001</t>
  </si>
  <si>
    <t>防静电除尘机</t>
  </si>
  <si>
    <t>FC-600I</t>
  </si>
  <si>
    <t>63-QT766</t>
  </si>
  <si>
    <t>J11-7920-217</t>
  </si>
  <si>
    <t>000160000001</t>
  </si>
  <si>
    <t>792A100108001210002</t>
  </si>
  <si>
    <t>防静电除尘设备</t>
  </si>
  <si>
    <t>63-QT769</t>
  </si>
  <si>
    <t>J12-7920-133</t>
  </si>
  <si>
    <t>000160000002</t>
  </si>
  <si>
    <t>792A100108001212001</t>
  </si>
  <si>
    <t>EC-400AD</t>
  </si>
  <si>
    <t>63-QT770</t>
  </si>
  <si>
    <t>J12-7920-212</t>
  </si>
  <si>
    <t>000160000003</t>
  </si>
  <si>
    <t>792A100108001212002</t>
  </si>
  <si>
    <t>63-QT775</t>
  </si>
  <si>
    <t>J12-7920-232</t>
  </si>
  <si>
    <t>深圳市欧美特自动设备有限公司</t>
  </si>
  <si>
    <t>000160000004</t>
  </si>
  <si>
    <t>792A100108001306001</t>
  </si>
  <si>
    <t>转速类传感器自动绕线、切线、包线、自动焊接设备</t>
  </si>
  <si>
    <t>63-QT772</t>
  </si>
  <si>
    <t>J12-7920-150</t>
  </si>
  <si>
    <t>000160000006</t>
  </si>
  <si>
    <t>792A100108001911001</t>
  </si>
  <si>
    <t>630厂房南快速门</t>
  </si>
  <si>
    <t>KSM-10</t>
  </si>
  <si>
    <t>65A-274</t>
  </si>
  <si>
    <t>上海菱道自动化工程有限公司</t>
  </si>
  <si>
    <t>000160000007</t>
  </si>
  <si>
    <t>792A100108001911002</t>
  </si>
  <si>
    <t>630厂房北快速门</t>
  </si>
  <si>
    <t>65A-275</t>
  </si>
  <si>
    <t>000160000008</t>
  </si>
  <si>
    <t>792A100108001911003</t>
  </si>
  <si>
    <t>630厂房浸漆间快速门</t>
  </si>
  <si>
    <t>65A-276</t>
  </si>
  <si>
    <t>000160000009</t>
  </si>
  <si>
    <t>792A100108001911004</t>
  </si>
  <si>
    <t>630厂房浸漆间提升东门</t>
  </si>
  <si>
    <t>HSM-11</t>
  </si>
  <si>
    <t>65A-277</t>
  </si>
  <si>
    <t>000160000010</t>
  </si>
  <si>
    <t>792A100108001911005</t>
  </si>
  <si>
    <t>630厂房浸漆间提升西门</t>
  </si>
  <si>
    <t>65A-278</t>
  </si>
  <si>
    <t>000160000011</t>
  </si>
  <si>
    <t>792A100109001911001</t>
  </si>
  <si>
    <t>综合办公桌椅</t>
  </si>
  <si>
    <t>65-QT-523</t>
  </si>
  <si>
    <t>I/791AA16254/01</t>
  </si>
  <si>
    <t>襄阳市樊城区鑫大雄家具销售中心</t>
  </si>
  <si>
    <t>000160000012</t>
  </si>
  <si>
    <t>792A100199011911001</t>
  </si>
  <si>
    <t>考勤门禁管理系统</t>
  </si>
  <si>
    <t>65-QT-506</t>
  </si>
  <si>
    <t>J15-791A-119</t>
  </si>
  <si>
    <t>广州科密股份有限公司</t>
  </si>
  <si>
    <t>1003010000人事综合制造组（制造一般费用）</t>
  </si>
  <si>
    <t>000160000014</t>
  </si>
  <si>
    <t>792A100199012109001</t>
  </si>
  <si>
    <t>洗地机</t>
  </si>
  <si>
    <t>JT530</t>
  </si>
  <si>
    <t>65-DQ-026</t>
  </si>
  <si>
    <t>I/7927H20002/01</t>
  </si>
  <si>
    <t>南通威卓环保设备有限公司</t>
  </si>
  <si>
    <t>000160000015</t>
  </si>
  <si>
    <t>792A100199012109002</t>
  </si>
  <si>
    <t>65-DQ-027</t>
  </si>
  <si>
    <t>000160000016</t>
  </si>
  <si>
    <t>792A100199012109003</t>
  </si>
  <si>
    <t>65-DQ-028</t>
  </si>
  <si>
    <t>A0180</t>
  </si>
  <si>
    <t>固定资产-其他设备用具-中央空调除外</t>
  </si>
  <si>
    <t>000180000000</t>
  </si>
  <si>
    <t>792A100518011911001</t>
  </si>
  <si>
    <t>海尔天井机</t>
  </si>
  <si>
    <t>KFRD-120QW/22CAH13</t>
  </si>
  <si>
    <t>65-DK-356</t>
  </si>
  <si>
    <t>青岛海尔空调电子有限公司</t>
  </si>
  <si>
    <t>000180000001</t>
  </si>
  <si>
    <t>792A100518011911002</t>
  </si>
  <si>
    <t>海尔3P天井机</t>
  </si>
  <si>
    <t>KFRD-72QW/21BAH13</t>
  </si>
  <si>
    <t>65-DK-357</t>
  </si>
  <si>
    <t>000180000002</t>
  </si>
  <si>
    <t>792A100518011911003</t>
  </si>
  <si>
    <t>海尔4P天井机</t>
  </si>
  <si>
    <t>65-DK-358</t>
  </si>
  <si>
    <t>000180000003</t>
  </si>
  <si>
    <t>792A100518011911004</t>
  </si>
  <si>
    <t>海尔2P管道风机</t>
  </si>
  <si>
    <t>KFRD-50NW/620</t>
  </si>
  <si>
    <t>65-DK-359</t>
  </si>
  <si>
    <t>000180000004</t>
  </si>
  <si>
    <t>792A100518011911005</t>
  </si>
  <si>
    <t>65-DK-360</t>
  </si>
  <si>
    <t>000180000005</t>
  </si>
  <si>
    <t>792A100518011911006</t>
  </si>
  <si>
    <t>65-DK-361</t>
  </si>
  <si>
    <t>000180000006</t>
  </si>
  <si>
    <t>792A100518011911007</t>
  </si>
  <si>
    <t>65-DK-362</t>
  </si>
  <si>
    <t>000180000007</t>
  </si>
  <si>
    <t>792A100518011911008</t>
  </si>
  <si>
    <t>全热交换器</t>
  </si>
  <si>
    <t>2500M-H</t>
  </si>
  <si>
    <t>65-DK-363</t>
  </si>
  <si>
    <t>000180000008</t>
  </si>
  <si>
    <t>792A100518011911009</t>
  </si>
  <si>
    <t>65-DK-364</t>
  </si>
  <si>
    <t>000180000018</t>
  </si>
  <si>
    <t>792A100518021012041</t>
  </si>
  <si>
    <t>美的柜式空调</t>
  </si>
  <si>
    <t>KFR-120LW/SDY-GA(E</t>
  </si>
  <si>
    <t>63-DK262</t>
  </si>
  <si>
    <t>J09-7920-224</t>
  </si>
  <si>
    <t>美的电器</t>
  </si>
  <si>
    <t>000180000030</t>
  </si>
  <si>
    <t>792A100518021012053</t>
  </si>
  <si>
    <t>RF28W/SD-C 10匹</t>
  </si>
  <si>
    <t>63-DK272</t>
  </si>
  <si>
    <t>马琦</t>
  </si>
  <si>
    <t>000180000049</t>
  </si>
  <si>
    <t>792A100518021012072</t>
  </si>
  <si>
    <t>63-DK291</t>
  </si>
  <si>
    <t>000180000065</t>
  </si>
  <si>
    <t>792A100518021210012</t>
  </si>
  <si>
    <t>格力柜式空调</t>
  </si>
  <si>
    <t>KFR-28W/J100（10匹）</t>
  </si>
  <si>
    <t>63-DK917</t>
  </si>
  <si>
    <t>J10-7920-179</t>
  </si>
  <si>
    <t>格力电器空调</t>
  </si>
  <si>
    <t>000180000066</t>
  </si>
  <si>
    <t>792A100518021210013</t>
  </si>
  <si>
    <t>63-DK918</t>
  </si>
  <si>
    <t>格力电器公司</t>
  </si>
  <si>
    <t>000180000071</t>
  </si>
  <si>
    <t>792A100518021410002</t>
  </si>
  <si>
    <t>KFR-120LW</t>
  </si>
  <si>
    <t>63-DK940</t>
  </si>
  <si>
    <t>J14-7920-171</t>
  </si>
  <si>
    <t>格力电器</t>
  </si>
  <si>
    <t>000180000073</t>
  </si>
  <si>
    <t>792A100518021911001</t>
  </si>
  <si>
    <t>KFR-72LW</t>
  </si>
  <si>
    <t>65-DK-331</t>
  </si>
  <si>
    <t>J14-791A-120</t>
  </si>
  <si>
    <t>000180000074</t>
  </si>
  <si>
    <t>792A100518021911002</t>
  </si>
  <si>
    <t>65-DK-332</t>
  </si>
  <si>
    <t>369-李鸿儒</t>
  </si>
  <si>
    <t>000180000075</t>
  </si>
  <si>
    <t>792A100518021911003</t>
  </si>
  <si>
    <t>格力空调</t>
  </si>
  <si>
    <t>KFR-72LW/72533NHAA</t>
  </si>
  <si>
    <t>65-DK-351</t>
  </si>
  <si>
    <t>000180000076</t>
  </si>
  <si>
    <t>792A100518021911004</t>
  </si>
  <si>
    <t>KFR-50LW/50533NHAA</t>
  </si>
  <si>
    <t>65-DK-352</t>
  </si>
  <si>
    <t>谢风雷</t>
  </si>
  <si>
    <t>663-谢风雷</t>
  </si>
  <si>
    <t>000180000077</t>
  </si>
  <si>
    <t>792A100518021911005</t>
  </si>
  <si>
    <t>65-DK-353</t>
  </si>
  <si>
    <t>吴芳</t>
  </si>
  <si>
    <t>000180000078</t>
  </si>
  <si>
    <t>792A100518021911006</t>
  </si>
  <si>
    <t>65-DK-354</t>
  </si>
  <si>
    <t>000180000079</t>
  </si>
  <si>
    <t>792A100518021911007</t>
  </si>
  <si>
    <t>65-DK-355</t>
  </si>
  <si>
    <t>邢艳敏</t>
  </si>
  <si>
    <t>000180000080</t>
  </si>
  <si>
    <t>792A100518021911008</t>
  </si>
  <si>
    <t>海尔5P空调</t>
  </si>
  <si>
    <t>KFRD-120LW/BAC13</t>
  </si>
  <si>
    <t>65-DK-365</t>
  </si>
  <si>
    <t>000180000081</t>
  </si>
  <si>
    <t>792A100518021911009</t>
  </si>
  <si>
    <t>65-DK-366</t>
  </si>
  <si>
    <t>000180000082</t>
  </si>
  <si>
    <t>792A100518021911010</t>
  </si>
  <si>
    <t>65-DK-367</t>
  </si>
  <si>
    <t>000180000083</t>
  </si>
  <si>
    <t>792A100518021911011</t>
  </si>
  <si>
    <t>65-DK-368</t>
  </si>
  <si>
    <t>000180000084</t>
  </si>
  <si>
    <t>792A100518021911012</t>
  </si>
  <si>
    <t>65-DK-369</t>
  </si>
  <si>
    <t>000180000085</t>
  </si>
  <si>
    <t>792A100518021911013</t>
  </si>
  <si>
    <t>65-DK-370</t>
  </si>
  <si>
    <t>000180000086</t>
  </si>
  <si>
    <t>792A100518021911014</t>
  </si>
  <si>
    <t>65-DK-371</t>
  </si>
  <si>
    <t>000180000087</t>
  </si>
  <si>
    <t>792A100518021911015</t>
  </si>
  <si>
    <t>65-DK-372</t>
  </si>
  <si>
    <t>000180000088</t>
  </si>
  <si>
    <t>792A100518021911016</t>
  </si>
  <si>
    <t>65-DK-373</t>
  </si>
  <si>
    <t>000180000089</t>
  </si>
  <si>
    <t>792A100518021911017</t>
  </si>
  <si>
    <t>I/791AG17168/05</t>
  </si>
  <si>
    <t>珠海格力电器股份有限公司</t>
  </si>
  <si>
    <t>000180000090</t>
  </si>
  <si>
    <t>792A100518021911018</t>
  </si>
  <si>
    <t>空调</t>
  </si>
  <si>
    <t>KFR-72L（72591）NHAA</t>
  </si>
  <si>
    <t>65-DK-378</t>
  </si>
  <si>
    <t>I/791AF18006/01</t>
  </si>
  <si>
    <t>000180000091</t>
  </si>
  <si>
    <t>792A100518021911019</t>
  </si>
  <si>
    <t>KFR-120L（12568）NHA</t>
  </si>
  <si>
    <t>65-DK-379</t>
  </si>
  <si>
    <t>000180000092</t>
  </si>
  <si>
    <t>792A100518021911020</t>
  </si>
  <si>
    <t>65-DK-380</t>
  </si>
  <si>
    <t>695-王培玲、刘岩平、周茹、曾春玉</t>
  </si>
  <si>
    <t>000180000093</t>
  </si>
  <si>
    <t>792A100518021911021</t>
  </si>
  <si>
    <t>KFR-72L（72533）NHAA</t>
  </si>
  <si>
    <t>65-DK-381</t>
  </si>
  <si>
    <t>000180000094</t>
  </si>
  <si>
    <t>792A100518021911022</t>
  </si>
  <si>
    <t>65-DK-382</t>
  </si>
  <si>
    <t>000180000095</t>
  </si>
  <si>
    <t>792A100518021911023</t>
  </si>
  <si>
    <t>KFR-120L（12568S）NH</t>
  </si>
  <si>
    <t>65-DK-383</t>
  </si>
  <si>
    <t>000180000096</t>
  </si>
  <si>
    <t>792A100518021911024</t>
  </si>
  <si>
    <t>KFR-72W（72W）NHI01-</t>
  </si>
  <si>
    <t>65-DK-384</t>
  </si>
  <si>
    <t>000180000146</t>
  </si>
  <si>
    <t>792A100518031410001</t>
  </si>
  <si>
    <t>格力壁挂空调</t>
  </si>
  <si>
    <t>KFR-50GW</t>
  </si>
  <si>
    <t>63-DK934</t>
  </si>
  <si>
    <t>605-李晓晖</t>
  </si>
  <si>
    <t>000180000148</t>
  </si>
  <si>
    <t>792A100518031410003</t>
  </si>
  <si>
    <t>63-DK936</t>
  </si>
  <si>
    <t>000180000149</t>
  </si>
  <si>
    <t>792A100518031410004</t>
  </si>
  <si>
    <t>63-DK937</t>
  </si>
  <si>
    <t>000180000150</t>
  </si>
  <si>
    <t>792A100518031410005</t>
  </si>
  <si>
    <t>63-DK938</t>
  </si>
  <si>
    <t>000180000153</t>
  </si>
  <si>
    <t>792A100518031512003</t>
  </si>
  <si>
    <t>(KFR-35GW/35580)FN</t>
  </si>
  <si>
    <t>63-DK977</t>
  </si>
  <si>
    <t>J15-7920-173</t>
  </si>
  <si>
    <t>000180000158</t>
  </si>
  <si>
    <t>792A100518031512008</t>
  </si>
  <si>
    <t>(KFR-72LW/72579)FN</t>
  </si>
  <si>
    <t>63-DK982</t>
  </si>
  <si>
    <t>000180000159</t>
  </si>
  <si>
    <t>792A100518031604001</t>
  </si>
  <si>
    <t>新风系统空调</t>
  </si>
  <si>
    <t>KZE2114DH</t>
  </si>
  <si>
    <t>63-DK983</t>
  </si>
  <si>
    <t>J14-7920-211</t>
  </si>
  <si>
    <t>国祥空调</t>
  </si>
  <si>
    <t>000180000163</t>
  </si>
  <si>
    <t>792A100518031811001</t>
  </si>
  <si>
    <t>KFR-35GW(35592)AA-</t>
  </si>
  <si>
    <t>63-DK990</t>
  </si>
  <si>
    <t>502-余小林</t>
  </si>
  <si>
    <t>I/7927F18002/01</t>
  </si>
  <si>
    <t>000180000164</t>
  </si>
  <si>
    <t>792A100518031811002</t>
  </si>
  <si>
    <t>63-DK991</t>
  </si>
  <si>
    <t>000180000165</t>
  </si>
  <si>
    <t>792A100518031811003</t>
  </si>
  <si>
    <t>63-DK992</t>
  </si>
  <si>
    <t>000180000173</t>
  </si>
  <si>
    <t>792A100518031911001</t>
  </si>
  <si>
    <t>挂式空调</t>
  </si>
  <si>
    <t>KFR-32GW</t>
  </si>
  <si>
    <t>65-DK-333</t>
  </si>
  <si>
    <t>000180000174</t>
  </si>
  <si>
    <t>792A100518031911002</t>
  </si>
  <si>
    <t>65-DK-334</t>
  </si>
  <si>
    <t>000180000175</t>
  </si>
  <si>
    <t>792A100518031911003</t>
  </si>
  <si>
    <t>65-DK-335</t>
  </si>
  <si>
    <t>000180000176</t>
  </si>
  <si>
    <t>792A100518031911004</t>
  </si>
  <si>
    <t>65-DK-336</t>
  </si>
  <si>
    <t>000180000177</t>
  </si>
  <si>
    <t>792A100518031911005</t>
  </si>
  <si>
    <t>65-DK-337</t>
  </si>
  <si>
    <t>000180000178</t>
  </si>
  <si>
    <t>792A100518031911006</t>
  </si>
  <si>
    <t>65-DK-338</t>
  </si>
  <si>
    <t>000180000179</t>
  </si>
  <si>
    <t>792A100518031911007</t>
  </si>
  <si>
    <t>65-DK-339</t>
  </si>
  <si>
    <t>000180000180</t>
  </si>
  <si>
    <t>792A100518031911008</t>
  </si>
  <si>
    <t>65-DK-340</t>
  </si>
  <si>
    <t>000180000181</t>
  </si>
  <si>
    <t>792A100518031911009</t>
  </si>
  <si>
    <t>65-DK-341</t>
  </si>
  <si>
    <t>000180000182</t>
  </si>
  <si>
    <t>792A100518031911010</t>
  </si>
  <si>
    <t>65-DK-342</t>
  </si>
  <si>
    <t>000180000183</t>
  </si>
  <si>
    <t>792A100518031911011</t>
  </si>
  <si>
    <t>65-DK-343</t>
  </si>
  <si>
    <t>000180000184</t>
  </si>
  <si>
    <t>792A100518031911012</t>
  </si>
  <si>
    <t>65-DK-344</t>
  </si>
  <si>
    <t>1006010000采购制造组（制造一般费用）</t>
  </si>
  <si>
    <t>000180000185</t>
  </si>
  <si>
    <t>792A100518031911013</t>
  </si>
  <si>
    <t>000180000186</t>
  </si>
  <si>
    <t>792A100518031911014</t>
  </si>
  <si>
    <t>KFR-32G（32591）NHBA</t>
  </si>
  <si>
    <t>65-DK-385</t>
  </si>
  <si>
    <t>000180000187</t>
  </si>
  <si>
    <t>792A100518031911015</t>
  </si>
  <si>
    <t>65-DK-386</t>
  </si>
  <si>
    <t>000180000188</t>
  </si>
  <si>
    <t>792A100518031911016</t>
  </si>
  <si>
    <t>65-DK-387</t>
  </si>
  <si>
    <t>000180000189</t>
  </si>
  <si>
    <t>792A100518031911017</t>
  </si>
  <si>
    <t>65-DK-388</t>
  </si>
  <si>
    <t>000180000209</t>
  </si>
  <si>
    <t>792A100531002311001</t>
  </si>
  <si>
    <t>X7-85S</t>
  </si>
  <si>
    <t>63-QT951</t>
  </si>
  <si>
    <t>I/7927O23001/01</t>
  </si>
  <si>
    <t>湖北天广机电有限公司</t>
  </si>
  <si>
    <t>000180000210</t>
  </si>
  <si>
    <t>792A100518022510001</t>
  </si>
  <si>
    <t>定子强冷设施</t>
  </si>
  <si>
    <t>65-DK-392</t>
  </si>
  <si>
    <t>I/7927H23002/01</t>
  </si>
  <si>
    <t>苏州天准科技股份有限公司</t>
  </si>
  <si>
    <t>A0200</t>
  </si>
  <si>
    <t>固定资产-厂房-辅助用房除外</t>
  </si>
  <si>
    <t>000200000000</t>
  </si>
  <si>
    <t>792A111010001911001</t>
  </si>
  <si>
    <t>工具厂房及变电站</t>
  </si>
  <si>
    <t>04－00127</t>
  </si>
  <si>
    <t>65A126</t>
  </si>
  <si>
    <t>000200000001</t>
  </si>
  <si>
    <t>792A111010001911002</t>
  </si>
  <si>
    <t>630厂房及631变电站</t>
  </si>
  <si>
    <t>04－00130</t>
  </si>
  <si>
    <t>65A116</t>
  </si>
  <si>
    <t>000200000002</t>
  </si>
  <si>
    <t>792A111010001911003</t>
  </si>
  <si>
    <t>发电机分厂厂房</t>
  </si>
  <si>
    <t>65A109</t>
  </si>
  <si>
    <t>45</t>
  </si>
  <si>
    <t>000200000003</t>
  </si>
  <si>
    <t>792A111010001911004</t>
  </si>
  <si>
    <t>电子电器分厂厂房</t>
  </si>
  <si>
    <t>65A121</t>
  </si>
  <si>
    <t>72</t>
  </si>
  <si>
    <t>000200000004</t>
  </si>
  <si>
    <t>792A111010001911005</t>
  </si>
  <si>
    <t>403#厂房</t>
  </si>
  <si>
    <t>65A129</t>
  </si>
  <si>
    <t>000200000005</t>
  </si>
  <si>
    <t>792A111010001911006</t>
  </si>
  <si>
    <t>起动机分厂厂房</t>
  </si>
  <si>
    <t>04－00129</t>
  </si>
  <si>
    <t>65A101</t>
  </si>
  <si>
    <t>55</t>
  </si>
  <si>
    <t>000200000006</t>
  </si>
  <si>
    <t>792A111010001911007</t>
  </si>
  <si>
    <t>起动机分厂305号厂房</t>
  </si>
  <si>
    <t>65A305</t>
  </si>
  <si>
    <t>000200000020</t>
  </si>
  <si>
    <t>792A111030001911001</t>
  </si>
  <si>
    <t>13车间电镀厂房</t>
  </si>
  <si>
    <t>65A140</t>
  </si>
  <si>
    <t>73</t>
  </si>
  <si>
    <t>000200000021</t>
  </si>
  <si>
    <t>792A111030001911002</t>
  </si>
  <si>
    <t>13车间浸漆厂房</t>
  </si>
  <si>
    <t>65A141</t>
  </si>
  <si>
    <t>000200000022</t>
  </si>
  <si>
    <t>792A111030001911003</t>
  </si>
  <si>
    <t>13车间热处理厂房</t>
  </si>
  <si>
    <t>65A102</t>
  </si>
  <si>
    <t>000200000024</t>
  </si>
  <si>
    <t>792A112020001911001</t>
  </si>
  <si>
    <t>油库</t>
  </si>
  <si>
    <t>65A111</t>
  </si>
  <si>
    <t>52</t>
  </si>
  <si>
    <t>000200000025</t>
  </si>
  <si>
    <t>792A112020001911002</t>
  </si>
  <si>
    <t>矽钢片仓库</t>
  </si>
  <si>
    <t>65A110</t>
  </si>
  <si>
    <t>000200000026</t>
  </si>
  <si>
    <t>792A112020001911003</t>
  </si>
  <si>
    <t>成品库</t>
  </si>
  <si>
    <t>65A114</t>
  </si>
  <si>
    <t>000200000027</t>
  </si>
  <si>
    <t>792A112020001911004</t>
  </si>
  <si>
    <t>中央库房</t>
  </si>
  <si>
    <t>65A120</t>
  </si>
  <si>
    <t>50</t>
  </si>
  <si>
    <t>000200000028</t>
  </si>
  <si>
    <t>792A112020001911005</t>
  </si>
  <si>
    <t>402#厂房</t>
  </si>
  <si>
    <t>65A128</t>
  </si>
  <si>
    <t>000200000029</t>
  </si>
  <si>
    <t>792A112020001911006</t>
  </si>
  <si>
    <t>采供部仓库</t>
  </si>
  <si>
    <t>65A119</t>
  </si>
  <si>
    <t>000200000030</t>
  </si>
  <si>
    <t>792A112020001911007</t>
  </si>
  <si>
    <t>65A104</t>
  </si>
  <si>
    <t>000200000031</t>
  </si>
  <si>
    <t>792A112020001911008</t>
  </si>
  <si>
    <t>65A105</t>
  </si>
  <si>
    <t>000200000032</t>
  </si>
  <si>
    <t>792A112030001911001</t>
  </si>
  <si>
    <t>空压站</t>
  </si>
  <si>
    <t>65A130</t>
  </si>
  <si>
    <t>000200000034</t>
  </si>
  <si>
    <t>792A112040001911001</t>
  </si>
  <si>
    <t>东区变电站</t>
  </si>
  <si>
    <t>04－00124</t>
  </si>
  <si>
    <t>65A160</t>
  </si>
  <si>
    <t>000200000035</t>
  </si>
  <si>
    <t>792A112040001911002</t>
  </si>
  <si>
    <t>变电总站</t>
  </si>
  <si>
    <t>65A131</t>
  </si>
  <si>
    <t>56</t>
  </si>
  <si>
    <t>000200000038</t>
  </si>
  <si>
    <t>792A112050001911001</t>
  </si>
  <si>
    <t>锅炉房.煤棚.磅称房</t>
  </si>
  <si>
    <t>04－00128</t>
  </si>
  <si>
    <t>65A139</t>
  </si>
  <si>
    <t>68</t>
  </si>
  <si>
    <t>000200000040</t>
  </si>
  <si>
    <t>792A112090001911001</t>
  </si>
  <si>
    <t>冲洗站</t>
  </si>
  <si>
    <t>65A185</t>
  </si>
  <si>
    <t>000200000041</t>
  </si>
  <si>
    <t>792A113000001911001</t>
  </si>
  <si>
    <t>质管部试验站</t>
  </si>
  <si>
    <t>65A127</t>
  </si>
  <si>
    <t>53</t>
  </si>
  <si>
    <t>A0210</t>
  </si>
  <si>
    <t>固定资产-非生产用房</t>
  </si>
  <si>
    <t>000210000000</t>
  </si>
  <si>
    <t>792A120101001911001</t>
  </si>
  <si>
    <t>销售办公楼</t>
  </si>
  <si>
    <t>65A172</t>
  </si>
  <si>
    <t>000210000001</t>
  </si>
  <si>
    <t>792A120101001911002</t>
  </si>
  <si>
    <t>行政大楼</t>
  </si>
  <si>
    <t>04－00125</t>
  </si>
  <si>
    <t>65B73</t>
  </si>
  <si>
    <t>000210000002</t>
  </si>
  <si>
    <t>792A120101001911003</t>
  </si>
  <si>
    <t>后山办公楼</t>
  </si>
  <si>
    <t>65A174</t>
  </si>
  <si>
    <t>000210000003</t>
  </si>
  <si>
    <t>792A120105011911001</t>
  </si>
  <si>
    <t>电话总机房</t>
  </si>
  <si>
    <t>65A175</t>
  </si>
  <si>
    <t>000210000004</t>
  </si>
  <si>
    <t>792A120106001911001</t>
  </si>
  <si>
    <t>工会大楼</t>
  </si>
  <si>
    <t>04－00126</t>
  </si>
  <si>
    <t>65A69</t>
  </si>
  <si>
    <t>57</t>
  </si>
  <si>
    <t>000210000005</t>
  </si>
  <si>
    <t>792A120801001911001</t>
  </si>
  <si>
    <t>西区单身宿舍</t>
  </si>
  <si>
    <t>04－00132</t>
  </si>
  <si>
    <t>65B44</t>
  </si>
  <si>
    <t>79</t>
  </si>
  <si>
    <t>000210000008</t>
  </si>
  <si>
    <t>792A120901001911001</t>
  </si>
  <si>
    <t>游乐场（所）用房</t>
  </si>
  <si>
    <t>04－00131</t>
  </si>
  <si>
    <t>65B161</t>
  </si>
  <si>
    <t>66</t>
  </si>
  <si>
    <t>000210000009</t>
  </si>
  <si>
    <t>792A120902001911001</t>
  </si>
  <si>
    <t>俱乐部、影剧院</t>
  </si>
  <si>
    <t>65B90</t>
  </si>
  <si>
    <t>70</t>
  </si>
  <si>
    <t>000210000010</t>
  </si>
  <si>
    <t>792A121003011911001</t>
  </si>
  <si>
    <t>旅馆服务业用房</t>
  </si>
  <si>
    <t>65B75</t>
  </si>
  <si>
    <t>000210000011</t>
  </si>
  <si>
    <t>792A121003991911001</t>
  </si>
  <si>
    <t>招待所食堂及温室</t>
  </si>
  <si>
    <t>65B76</t>
  </si>
  <si>
    <t>000210000012</t>
  </si>
  <si>
    <t>792A121102011911001</t>
  </si>
  <si>
    <t>托儿所</t>
  </si>
  <si>
    <t>65B61</t>
  </si>
  <si>
    <t>63</t>
  </si>
  <si>
    <t>A0220</t>
  </si>
  <si>
    <t>固定资产-建筑物</t>
  </si>
  <si>
    <t>000220000000</t>
  </si>
  <si>
    <t>792A131000001911001</t>
  </si>
  <si>
    <t>全公司围墙</t>
  </si>
  <si>
    <t>红砖</t>
  </si>
  <si>
    <t>65A251</t>
  </si>
  <si>
    <t>58</t>
  </si>
  <si>
    <t>000220000002</t>
  </si>
  <si>
    <t>792A131100001911001</t>
  </si>
  <si>
    <t>预制厂周围挡土墙</t>
  </si>
  <si>
    <t>毛石</t>
  </si>
  <si>
    <t>65A124-1</t>
  </si>
  <si>
    <t>000220000003</t>
  </si>
  <si>
    <t>792A131100001911002</t>
  </si>
  <si>
    <t>开发部南侧,西侧挡土</t>
  </si>
  <si>
    <t>65A122-1</t>
  </si>
  <si>
    <t>000220000004</t>
  </si>
  <si>
    <t>792A131100001911003</t>
  </si>
  <si>
    <t>成件库周围挡土墙</t>
  </si>
  <si>
    <t>65A119-1</t>
  </si>
  <si>
    <t>000220000005</t>
  </si>
  <si>
    <t>792A131100001911004</t>
  </si>
  <si>
    <t>630#厂房西侧挡土墙</t>
  </si>
  <si>
    <t>65A116-1</t>
  </si>
  <si>
    <t>000220000006</t>
  </si>
  <si>
    <t>792A131100001911005</t>
  </si>
  <si>
    <t>发电机厂房至630#厂房</t>
  </si>
  <si>
    <t>65A109-1</t>
  </si>
  <si>
    <t>000220000007</t>
  </si>
  <si>
    <t>792A131100001911006</t>
  </si>
  <si>
    <t>水库周围挡土墙</t>
  </si>
  <si>
    <t>65A241</t>
  </si>
  <si>
    <t>000220000008</t>
  </si>
  <si>
    <t>792A131100001911007</t>
  </si>
  <si>
    <t>煤气站至锅炉房挡土</t>
  </si>
  <si>
    <t>65A139-1</t>
  </si>
  <si>
    <t>000220000009</t>
  </si>
  <si>
    <t>792A131100001911008</t>
  </si>
  <si>
    <t>后山办公楼至电话总机房</t>
  </si>
  <si>
    <t>65A175-1</t>
  </si>
  <si>
    <t>000220000010</t>
  </si>
  <si>
    <t>792A131100001911009</t>
  </si>
  <si>
    <t>电子电器分厂西侧挡土墙</t>
  </si>
  <si>
    <t>65A121-1</t>
  </si>
  <si>
    <t>62</t>
  </si>
  <si>
    <t>000220000011</t>
  </si>
  <si>
    <t>792A131100001911010</t>
  </si>
  <si>
    <t>空压站西侧挡土墙</t>
  </si>
  <si>
    <t>65A130-1</t>
  </si>
  <si>
    <t>000220000012</t>
  </si>
  <si>
    <t>792A131100001911011</t>
  </si>
  <si>
    <t>工具厂房南侧.西侧挡</t>
  </si>
  <si>
    <t>65A129-1</t>
  </si>
  <si>
    <t>000220000013</t>
  </si>
  <si>
    <t>792A131100001911012</t>
  </si>
  <si>
    <t>401#至403#厂房西挡</t>
  </si>
  <si>
    <t>65A128-1</t>
  </si>
  <si>
    <t>000220000014</t>
  </si>
  <si>
    <t>792A131100001911013</t>
  </si>
  <si>
    <t>质管部试验站南侧挡土墙</t>
  </si>
  <si>
    <t>65A127-1</t>
  </si>
  <si>
    <t>000220000015</t>
  </si>
  <si>
    <t>792A131100001911014</t>
  </si>
  <si>
    <t>热处理厂房和701仓库</t>
  </si>
  <si>
    <t>65A104-1</t>
  </si>
  <si>
    <t>000220000016</t>
  </si>
  <si>
    <t>792A131100001911015</t>
  </si>
  <si>
    <t>喷漆东侧挡土墙</t>
  </si>
  <si>
    <t>65A141-1</t>
  </si>
  <si>
    <t>64</t>
  </si>
  <si>
    <t>000220000017</t>
  </si>
  <si>
    <t>792A131100001911016</t>
  </si>
  <si>
    <t>13K电镀厂房周围挡土</t>
  </si>
  <si>
    <t>65A140-1</t>
  </si>
  <si>
    <t>000220000018</t>
  </si>
  <si>
    <t>792A131100001911017</t>
  </si>
  <si>
    <t>13K热处理厂房周围挡</t>
  </si>
  <si>
    <t>65A102-1</t>
  </si>
  <si>
    <t>000220000019</t>
  </si>
  <si>
    <t>792A131100001911018</t>
  </si>
  <si>
    <t>实业热处理厂房东侧挡土墙</t>
  </si>
  <si>
    <t>65A154-1</t>
  </si>
  <si>
    <t>000220000020</t>
  </si>
  <si>
    <t>792A131100001911019</t>
  </si>
  <si>
    <t>空压站.变电站北侧挡</t>
  </si>
  <si>
    <t>65A131-1</t>
  </si>
  <si>
    <t>000220000021</t>
  </si>
  <si>
    <t>792A131100001911020</t>
  </si>
  <si>
    <t>实业公司厂房南侧挡</t>
  </si>
  <si>
    <t>65A149-1</t>
  </si>
  <si>
    <t>000220000022</t>
  </si>
  <si>
    <t>792A131100001911021</t>
  </si>
  <si>
    <t>科隆公司纸箱厂南侧</t>
  </si>
  <si>
    <t>65A147-1</t>
  </si>
  <si>
    <t>000220000023</t>
  </si>
  <si>
    <t>792A131100001911022</t>
  </si>
  <si>
    <t>305厂房西侧挡土墙</t>
  </si>
  <si>
    <t>65A305-1</t>
  </si>
  <si>
    <t>25</t>
  </si>
  <si>
    <t>000220000025</t>
  </si>
  <si>
    <t>792A131300001911001</t>
  </si>
  <si>
    <t>排洪沟</t>
  </si>
  <si>
    <t>65A271</t>
  </si>
  <si>
    <t>000220000026</t>
  </si>
  <si>
    <t>792A131400001911001</t>
  </si>
  <si>
    <t>加压泵房</t>
  </si>
  <si>
    <t>65A170</t>
  </si>
  <si>
    <t>000220000027</t>
  </si>
  <si>
    <t>792A131400001911002</t>
  </si>
  <si>
    <t>3＃深井泵房</t>
  </si>
  <si>
    <t>65A182</t>
  </si>
  <si>
    <t>000220000028</t>
  </si>
  <si>
    <t>792A131500001911001</t>
  </si>
  <si>
    <t>污水处理池</t>
  </si>
  <si>
    <t>砖砌</t>
  </si>
  <si>
    <t>65A136</t>
  </si>
  <si>
    <t>47</t>
  </si>
  <si>
    <t>000220000029</t>
  </si>
  <si>
    <t>792A131500001911002</t>
  </si>
  <si>
    <t>池</t>
  </si>
  <si>
    <t>04-00125</t>
  </si>
  <si>
    <t>65A170-1</t>
  </si>
  <si>
    <t>000220000030</t>
  </si>
  <si>
    <t>792A131700001911001</t>
  </si>
  <si>
    <t>煤场道路</t>
  </si>
  <si>
    <t>混凝土路面</t>
  </si>
  <si>
    <t>65A244</t>
  </si>
  <si>
    <t>000220000031</t>
  </si>
  <si>
    <t>792A131700001911002</t>
  </si>
  <si>
    <t>后山办公楼至305厂房</t>
  </si>
  <si>
    <t>65B234</t>
  </si>
  <si>
    <t>000220000032</t>
  </si>
  <si>
    <t>792A131700001911003</t>
  </si>
  <si>
    <t>103#厂房以南道路</t>
  </si>
  <si>
    <t>65A232</t>
  </si>
  <si>
    <t>000220000033</t>
  </si>
  <si>
    <t>792A131700001911004</t>
  </si>
  <si>
    <t>前山办公楼至东区9#</t>
  </si>
  <si>
    <t>65B233</t>
  </si>
  <si>
    <t>000220000034</t>
  </si>
  <si>
    <t>792A131700001911005</t>
  </si>
  <si>
    <t>道路</t>
  </si>
  <si>
    <t>65A231</t>
  </si>
  <si>
    <t>000220000035</t>
  </si>
  <si>
    <t>792A131700001911006</t>
  </si>
  <si>
    <t>全厂建厂时道路</t>
  </si>
  <si>
    <t>沥青路面</t>
  </si>
  <si>
    <t>65B242</t>
  </si>
  <si>
    <t>000220000036</t>
  </si>
  <si>
    <t>792A131700001911007</t>
  </si>
  <si>
    <t>22分厂至锅炉房道路</t>
  </si>
  <si>
    <t>65A235</t>
  </si>
  <si>
    <t>000220000039</t>
  </si>
  <si>
    <t>792A132000001911001</t>
  </si>
  <si>
    <t>公司一号门</t>
  </si>
  <si>
    <t>65B210</t>
  </si>
  <si>
    <t>32</t>
  </si>
  <si>
    <t>000220000040</t>
  </si>
  <si>
    <t>792A132700001911001</t>
  </si>
  <si>
    <t>自由市场</t>
  </si>
  <si>
    <t>广水队</t>
  </si>
  <si>
    <t>000090000488</t>
  </si>
  <si>
    <t>792A070111012511001</t>
  </si>
  <si>
    <t>M57VIU射频检测设备</t>
  </si>
  <si>
    <t>M57VIU</t>
  </si>
  <si>
    <t>63-CL-1390</t>
  </si>
  <si>
    <t>一楼模块朱成东</t>
  </si>
  <si>
    <t>I/7927A22017/01</t>
  </si>
  <si>
    <t>000120000504</t>
  </si>
  <si>
    <t>792A140500002511001</t>
  </si>
  <si>
    <t>T1 注塑模（324001）</t>
  </si>
  <si>
    <t>JH24032A(324001)</t>
  </si>
  <si>
    <t>65-QT-598</t>
  </si>
  <si>
    <t>I/7927A24061/03</t>
  </si>
  <si>
    <t>000120000505</t>
  </si>
  <si>
    <t>792A140500002511002</t>
  </si>
  <si>
    <t>HD150-base转子注塑模</t>
  </si>
  <si>
    <t>XJT-2023-113</t>
  </si>
  <si>
    <t>65-QT-599</t>
  </si>
  <si>
    <t>I/7927E23002/01</t>
  </si>
  <si>
    <t>昆山大禹集成智能科技有限公司</t>
  </si>
  <si>
    <t>000140000228</t>
  </si>
  <si>
    <t>792A150101002511001</t>
  </si>
  <si>
    <t>程序写入夹具-L</t>
  </si>
  <si>
    <t>63J6-7-1578-L</t>
  </si>
  <si>
    <t>000140000229</t>
  </si>
  <si>
    <t>792A150101002511002</t>
  </si>
  <si>
    <t>程序写入夹具-R</t>
  </si>
  <si>
    <t>63J6-7-1578-R</t>
  </si>
  <si>
    <t>000140000230</t>
  </si>
  <si>
    <t>792A150101002511003</t>
  </si>
  <si>
    <t>功能检测夹具-L</t>
  </si>
  <si>
    <t>63J6-7-1579-L</t>
  </si>
  <si>
    <t>000140000231</t>
  </si>
  <si>
    <t>792A150101002511004</t>
  </si>
  <si>
    <t>功能检测夹具-R</t>
  </si>
  <si>
    <t>63J6-7-1579-R</t>
  </si>
  <si>
    <t>000140000232</t>
  </si>
  <si>
    <t>792A150101002511005</t>
  </si>
  <si>
    <t>三防漆涂覆夹具/12副</t>
  </si>
  <si>
    <t>63J6-7-1580/12副</t>
  </si>
  <si>
    <t>000140000233</t>
  </si>
  <si>
    <t>792A150101002511006</t>
  </si>
  <si>
    <t>总成装配夹具-L</t>
  </si>
  <si>
    <t>63J6-7-1581-L</t>
  </si>
  <si>
    <t>000140000234</t>
  </si>
  <si>
    <t>792A150101002511007</t>
  </si>
  <si>
    <t>总成装配夹具-R</t>
  </si>
  <si>
    <t>63J6-7-1581-R</t>
  </si>
  <si>
    <t>000140000235</t>
  </si>
  <si>
    <t>792A150101002511008</t>
  </si>
  <si>
    <t>高温老化台架-1</t>
  </si>
  <si>
    <t>63J6-7-1582-1</t>
  </si>
  <si>
    <t>000140000236</t>
  </si>
  <si>
    <t>792A150101002511009</t>
  </si>
  <si>
    <t>高温老化台架-2</t>
  </si>
  <si>
    <t>63J6-7-1582-2</t>
  </si>
  <si>
    <t>000140000237</t>
  </si>
  <si>
    <t>792A150101002511010</t>
  </si>
  <si>
    <t>高温老化台架-3</t>
  </si>
  <si>
    <t>63J6-7-1582-3</t>
  </si>
  <si>
    <t>000140000238</t>
  </si>
  <si>
    <t>792A150101002511011</t>
  </si>
  <si>
    <t>高温老化台架-4</t>
  </si>
  <si>
    <t>63J6-7-1582-4</t>
  </si>
  <si>
    <t>000140000239</t>
  </si>
  <si>
    <t>792A150101002511012</t>
  </si>
  <si>
    <t>高温老化台架-5</t>
  </si>
  <si>
    <t>63J6-7-1582-5</t>
  </si>
  <si>
    <t>000140000240</t>
  </si>
  <si>
    <t>792A150101002511013</t>
  </si>
  <si>
    <t>高温老化台架-6</t>
  </si>
  <si>
    <t>63J6-7-1582-6</t>
  </si>
  <si>
    <t>000140000241</t>
  </si>
  <si>
    <t>792A150101002511014</t>
  </si>
  <si>
    <t>应用程序写入夹具-L</t>
  </si>
  <si>
    <t>63J6-7-1583-L</t>
  </si>
  <si>
    <t>000140000242</t>
  </si>
  <si>
    <t>792A150101002511015</t>
  </si>
  <si>
    <t>应用程序写入夹具-R</t>
  </si>
  <si>
    <t>63J6-7-1583-R</t>
  </si>
  <si>
    <t>000140000243</t>
  </si>
  <si>
    <t>792A150101002511016</t>
  </si>
  <si>
    <t>总成检测夹具-L</t>
  </si>
  <si>
    <t>63J6-7-1584-L</t>
  </si>
  <si>
    <t>000140000244</t>
  </si>
  <si>
    <t>792A150101002511017</t>
  </si>
  <si>
    <t>总成检测夹具-R</t>
  </si>
  <si>
    <t>63J6-7-1584-R</t>
  </si>
  <si>
    <r>
      <rPr>
        <b/>
        <sz val="14"/>
        <color rgb="FFFFFFFF"/>
        <rFont val="微软雅黑"/>
        <charset val="134"/>
      </rPr>
      <t>标准工作底稿</t>
    </r>
    <r>
      <rPr>
        <b/>
        <sz val="14"/>
        <color rgb="FFFFFFFF"/>
        <rFont val="Arial"/>
        <charset val="134"/>
      </rPr>
      <t xml:space="preserve">: K1 SWP </t>
    </r>
    <r>
      <rPr>
        <b/>
        <sz val="14"/>
        <color rgb="FFFFFFFF"/>
        <rFont val="微软雅黑"/>
        <charset val="134"/>
      </rPr>
      <t>不动产、厂房和设备及相关账户（</t>
    </r>
    <r>
      <rPr>
        <b/>
        <sz val="14"/>
        <color rgb="FFFFFFFF"/>
        <rFont val="Arial"/>
        <charset val="134"/>
      </rPr>
      <t>PPE</t>
    </r>
    <r>
      <rPr>
        <b/>
        <sz val="14"/>
        <color rgb="FFFFFFFF"/>
        <rFont val="微软雅黑"/>
        <charset val="134"/>
      </rPr>
      <t>）</t>
    </r>
  </si>
  <si>
    <r>
      <rPr>
        <b/>
        <sz val="12"/>
        <color rgb="FF000000"/>
        <rFont val="Arial"/>
        <charset val="134"/>
      </rPr>
      <t>K.02.1</t>
    </r>
    <r>
      <rPr>
        <b/>
        <sz val="12"/>
        <color rgb="FF000000"/>
        <rFont val="微软雅黑"/>
        <charset val="134"/>
      </rPr>
      <t>：详细测试</t>
    </r>
    <r>
      <rPr>
        <b/>
        <sz val="12"/>
        <color rgb="FF000000"/>
        <rFont val="Arial"/>
        <charset val="134"/>
      </rPr>
      <t xml:space="preserve"> (</t>
    </r>
    <r>
      <rPr>
        <b/>
        <sz val="12"/>
        <color rgb="FF000000"/>
        <rFont val="微软雅黑"/>
        <charset val="134"/>
      </rPr>
      <t>新增</t>
    </r>
    <r>
      <rPr>
        <b/>
        <sz val="12"/>
        <color rgb="FF000000"/>
        <rFont val="Arial"/>
        <charset val="134"/>
      </rPr>
      <t>)</t>
    </r>
  </si>
  <si>
    <r>
      <rPr>
        <b/>
        <sz val="10"/>
        <rFont val="微软雅黑"/>
        <charset val="134"/>
      </rPr>
      <t>记录我们的详细测试所涵盖的总体</t>
    </r>
    <r>
      <rPr>
        <b/>
        <i/>
        <sz val="10"/>
        <color rgb="FFFF0000"/>
        <rFont val="微软雅黑"/>
        <charset val="134"/>
      </rPr>
      <t>（指引：纳入充分的描述，以使经验丰富且之前与该项审计无关的审计师能够理解样本是如何选择的，例如，总体的分类或筛选。）</t>
    </r>
  </si>
  <si>
    <t>本期固定资产新增9,465k均为在建工程转入，已于&lt;J1 在建工程 20251231 电驱动&gt;底稿内进行转出测试。</t>
  </si>
  <si>
    <r>
      <rPr>
        <sz val="10"/>
        <rFont val="微软雅黑"/>
        <charset val="134"/>
      </rPr>
      <t>购置总金额</t>
    </r>
  </si>
  <si>
    <r>
      <rPr>
        <sz val="10"/>
        <color rgb="FF000000"/>
        <rFont val="Arial"/>
        <charset val="134"/>
      </rPr>
      <t>Breakdown</t>
    </r>
    <r>
      <rPr>
        <sz val="10"/>
        <color rgb="FF000000"/>
        <rFont val="微软雅黑"/>
        <charset val="134"/>
      </rPr>
      <t>中购置金额</t>
    </r>
  </si>
  <si>
    <r>
      <rPr>
        <b/>
        <sz val="10"/>
        <rFont val="微软雅黑"/>
        <charset val="134"/>
      </rPr>
      <t>差异是否需要进一步调查？</t>
    </r>
    <r>
      <rPr>
        <b/>
        <sz val="10"/>
        <rFont val="Arial"/>
        <charset val="134"/>
      </rPr>
      <t xml:space="preserve">     </t>
    </r>
  </si>
  <si>
    <r>
      <rPr>
        <sz val="10"/>
        <rFont val="微软雅黑"/>
        <charset val="134"/>
      </rPr>
      <t>减：测试的关键项目</t>
    </r>
  </si>
  <si>
    <r>
      <rPr>
        <sz val="10"/>
        <rFont val="微软雅黑"/>
        <charset val="134"/>
      </rPr>
      <t>进行代表性抽样的剩余总体</t>
    </r>
  </si>
  <si>
    <r>
      <rPr>
        <b/>
        <sz val="10"/>
        <color rgb="FF000000"/>
        <rFont val="微软雅黑"/>
        <charset val="134"/>
      </rPr>
      <t>在下方描述选择关键项目的理由</t>
    </r>
    <r>
      <rPr>
        <b/>
        <i/>
        <sz val="10"/>
        <color rgb="FFFF0000"/>
        <rFont val="微软雅黑"/>
        <charset val="134"/>
      </rPr>
      <t>（请参阅</t>
    </r>
    <r>
      <rPr>
        <b/>
        <i/>
        <sz val="10"/>
        <color rgb="FFFF0000"/>
        <rFont val="Arial"/>
        <charset val="134"/>
      </rPr>
      <t>Canvas</t>
    </r>
    <r>
      <rPr>
        <b/>
        <i/>
        <sz val="10"/>
        <color rgb="FFFF0000"/>
        <rFont val="微软雅黑"/>
        <charset val="134"/>
      </rPr>
      <t>指导工作流程的</t>
    </r>
    <r>
      <rPr>
        <b/>
        <i/>
        <sz val="10"/>
        <color rgb="FFFF0000"/>
        <rFont val="Arial"/>
        <charset val="134"/>
      </rPr>
      <t>“</t>
    </r>
    <r>
      <rPr>
        <b/>
        <i/>
        <sz val="10"/>
        <color rgb="FFFF0000"/>
        <rFont val="微软雅黑"/>
        <charset val="134"/>
      </rPr>
      <t>关键项目</t>
    </r>
    <r>
      <rPr>
        <b/>
        <i/>
        <sz val="10"/>
        <color rgb="FFFF0000"/>
        <rFont val="Arial"/>
        <charset val="134"/>
      </rPr>
      <t>”</t>
    </r>
    <r>
      <rPr>
        <b/>
        <i/>
        <sz val="10"/>
        <color rgb="FFFF0000"/>
        <rFont val="微软雅黑"/>
        <charset val="134"/>
      </rPr>
      <t>部分，包括信息图标）</t>
    </r>
  </si>
  <si>
    <r>
      <rPr>
        <b/>
        <sz val="10"/>
        <rFont val="Arial"/>
        <charset val="134"/>
      </rPr>
      <t xml:space="preserve">EY </t>
    </r>
    <r>
      <rPr>
        <b/>
        <sz val="10"/>
        <rFont val="微软雅黑"/>
        <charset val="134"/>
      </rPr>
      <t>测试属性解释</t>
    </r>
    <r>
      <rPr>
        <b/>
        <sz val="10"/>
        <rFont val="Arial"/>
        <charset val="134"/>
      </rPr>
      <t>:</t>
    </r>
  </si>
  <si>
    <r>
      <rPr>
        <i/>
        <sz val="10"/>
        <rFont val="微软雅黑"/>
        <charset val="134"/>
      </rPr>
      <t>对于每个被选中进行测试的项目，我们检查了相关的第三方证据以及相关的会计分录，并确定：</t>
    </r>
  </si>
  <si>
    <r>
      <rPr>
        <sz val="10"/>
        <rFont val="Arial"/>
        <charset val="134"/>
      </rPr>
      <t xml:space="preserve">1) </t>
    </r>
    <r>
      <rPr>
        <sz val="10"/>
        <rFont val="微软雅黑"/>
        <charset val="134"/>
      </rPr>
      <t>测试样本于恰当的日期被正确资本化为固定资产（即，不应该费用化）。</t>
    </r>
  </si>
  <si>
    <r>
      <rPr>
        <sz val="10"/>
        <rFont val="Arial"/>
        <charset val="134"/>
      </rPr>
      <t xml:space="preserve">2) </t>
    </r>
    <r>
      <rPr>
        <sz val="10"/>
        <rFont val="微软雅黑"/>
        <charset val="134"/>
      </rPr>
      <t>历史成本已根据适用的财务报告框架进行记录。</t>
    </r>
  </si>
  <si>
    <r>
      <rPr>
        <sz val="10"/>
        <color rgb="FF000000"/>
        <rFont val="Arial"/>
        <charset val="134"/>
      </rPr>
      <t xml:space="preserve">3) </t>
    </r>
    <r>
      <rPr>
        <sz val="10"/>
        <color rgb="FF000000"/>
        <rFont val="微软雅黑"/>
        <charset val="134"/>
      </rPr>
      <t>管理层对测试项目采用的使用寿命和折旧方法是适当的（符合实体的会计政策和适用的财务报告框架）。</t>
    </r>
  </si>
  <si>
    <r>
      <rPr>
        <sz val="10"/>
        <rFont val="Arial"/>
        <charset val="134"/>
      </rPr>
      <t xml:space="preserve">4) </t>
    </r>
    <r>
      <rPr>
        <sz val="10"/>
        <rFont val="微软雅黑"/>
        <charset val="134"/>
      </rPr>
      <t>该资产已被归入适当的固定资产类别。</t>
    </r>
  </si>
  <si>
    <t>|------- Rx -------|</t>
  </si>
  <si>
    <t>EY Works</t>
  </si>
  <si>
    <r>
      <rPr>
        <b/>
        <sz val="10"/>
        <rFont val="微软雅黑"/>
        <charset val="134"/>
      </rPr>
      <t>样本类型</t>
    </r>
  </si>
  <si>
    <r>
      <rPr>
        <b/>
        <sz val="10"/>
        <rFont val="微软雅黑"/>
        <charset val="134"/>
      </rPr>
      <t>总账账户代码</t>
    </r>
  </si>
  <si>
    <r>
      <rPr>
        <b/>
        <sz val="10"/>
        <rFont val="微软雅黑"/>
        <charset val="134"/>
      </rPr>
      <t>固定资产编号</t>
    </r>
  </si>
  <si>
    <r>
      <rPr>
        <b/>
        <sz val="10"/>
        <rFont val="微软雅黑"/>
        <charset val="134"/>
      </rPr>
      <t>固定资产名称</t>
    </r>
  </si>
  <si>
    <r>
      <rPr>
        <b/>
        <sz val="10"/>
        <rFont val="微软雅黑"/>
        <charset val="134"/>
      </rPr>
      <t>资产原价</t>
    </r>
  </si>
  <si>
    <r>
      <rPr>
        <b/>
        <sz val="10"/>
        <rFont val="微软雅黑"/>
        <charset val="134"/>
      </rPr>
      <t>资本化日期</t>
    </r>
  </si>
  <si>
    <r>
      <rPr>
        <b/>
        <sz val="10"/>
        <rFont val="Arial"/>
        <charset val="134"/>
      </rPr>
      <t xml:space="preserve"> </t>
    </r>
    <r>
      <rPr>
        <b/>
        <sz val="10"/>
        <rFont val="微软雅黑"/>
        <charset val="134"/>
      </rPr>
      <t>使用寿命</t>
    </r>
    <r>
      <rPr>
        <b/>
        <sz val="10"/>
        <rFont val="Arial"/>
        <charset val="134"/>
      </rPr>
      <t>(</t>
    </r>
    <r>
      <rPr>
        <b/>
        <sz val="10"/>
        <rFont val="微软雅黑"/>
        <charset val="134"/>
      </rPr>
      <t>月</t>
    </r>
    <r>
      <rPr>
        <b/>
        <sz val="10"/>
        <rFont val="Arial"/>
        <charset val="134"/>
      </rPr>
      <t>)</t>
    </r>
  </si>
  <si>
    <r>
      <rPr>
        <b/>
        <sz val="10"/>
        <rFont val="微软雅黑"/>
        <charset val="134"/>
      </rPr>
      <t>残值率</t>
    </r>
  </si>
  <si>
    <r>
      <rPr>
        <b/>
        <sz val="10"/>
        <rFont val="微软雅黑"/>
        <charset val="134"/>
      </rPr>
      <t>折旧方法</t>
    </r>
  </si>
  <si>
    <r>
      <rPr>
        <b/>
        <sz val="10"/>
        <rFont val="微软雅黑"/>
        <charset val="134"/>
      </rPr>
      <t>资产原价（通过审计证据</t>
    </r>
    <r>
      <rPr>
        <b/>
        <sz val="10"/>
        <rFont val="Arial"/>
        <charset val="134"/>
      </rPr>
      <t>/</t>
    </r>
    <r>
      <rPr>
        <b/>
        <sz val="10"/>
        <rFont val="微软雅黑"/>
        <charset val="134"/>
      </rPr>
      <t>支持性文件取得）</t>
    </r>
  </si>
  <si>
    <r>
      <rPr>
        <b/>
        <sz val="10"/>
        <rFont val="微软雅黑"/>
        <charset val="134"/>
      </rPr>
      <t>获得的证据</t>
    </r>
    <r>
      <rPr>
        <b/>
        <sz val="10"/>
        <rFont val="Arial"/>
        <charset val="134"/>
      </rPr>
      <t>/</t>
    </r>
    <r>
      <rPr>
        <b/>
        <sz val="10"/>
        <rFont val="微软雅黑"/>
        <charset val="134"/>
      </rPr>
      <t>支持的描述（例如，我们检查的控制权转移时点的单据</t>
    </r>
    <r>
      <rPr>
        <b/>
        <sz val="10"/>
        <rFont val="Arial"/>
        <charset val="134"/>
      </rPr>
      <t>/</t>
    </r>
    <r>
      <rPr>
        <b/>
        <sz val="10"/>
        <rFont val="微软雅黑"/>
        <charset val="134"/>
      </rPr>
      <t>销售发票</t>
    </r>
    <r>
      <rPr>
        <b/>
        <sz val="10"/>
        <rFont val="Arial"/>
        <charset val="134"/>
      </rPr>
      <t>/</t>
    </r>
    <r>
      <rPr>
        <b/>
        <sz val="10"/>
        <rFont val="微软雅黑"/>
        <charset val="134"/>
      </rPr>
      <t>合同</t>
    </r>
    <r>
      <rPr>
        <b/>
        <sz val="10"/>
        <rFont val="Arial"/>
        <charset val="134"/>
      </rPr>
      <t>/</t>
    </r>
    <r>
      <rPr>
        <b/>
        <sz val="10"/>
        <rFont val="微软雅黑"/>
        <charset val="134"/>
      </rPr>
      <t>订单等）</t>
    </r>
  </si>
  <si>
    <r>
      <rPr>
        <b/>
        <sz val="10"/>
        <rFont val="微软雅黑"/>
        <charset val="134"/>
      </rPr>
      <t>资产原价差异</t>
    </r>
  </si>
  <si>
    <r>
      <rPr>
        <b/>
        <sz val="10"/>
        <color rgb="FF000000"/>
        <rFont val="微软雅黑"/>
        <charset val="134"/>
      </rPr>
      <t>标记图例</t>
    </r>
    <r>
      <rPr>
        <b/>
        <sz val="10"/>
        <color rgb="FF000000"/>
        <rFont val="Arial"/>
        <charset val="134"/>
      </rPr>
      <t xml:space="preserve">: </t>
    </r>
    <r>
      <rPr>
        <sz val="10"/>
        <color rgb="FF000000"/>
        <rFont val="微软雅黑"/>
        <charset val="134"/>
      </rPr>
      <t>记录已识别的异常情况以及如何解决这些异常情况的详细信息，包括执行的其他实质性程序</t>
    </r>
    <r>
      <rPr>
        <b/>
        <i/>
        <sz val="10"/>
        <color rgb="FFFF0000"/>
        <rFont val="微软雅黑"/>
        <charset val="134"/>
      </rPr>
      <t>（指南：包括足够的描述，以使之前与审计无关的经验丰富的审计师能够理解执行的程序）。</t>
    </r>
  </si>
  <si>
    <t>不适用。</t>
  </si>
  <si>
    <r>
      <rPr>
        <b/>
        <sz val="14"/>
        <color rgb="FF000000"/>
        <rFont val="微软雅黑"/>
        <charset val="134"/>
      </rPr>
      <t>获取当期按类别划分的所有固定资产新增清单，并将该清单与固定资产后推核对一致。调查超过</t>
    </r>
    <r>
      <rPr>
        <b/>
        <sz val="14"/>
        <color rgb="FF000000"/>
        <rFont val="Arial"/>
        <charset val="134"/>
      </rPr>
      <t>SAD</t>
    </r>
    <r>
      <rPr>
        <b/>
        <sz val="14"/>
        <color rgb="FF000000"/>
        <rFont val="微软雅黑"/>
        <charset val="134"/>
      </rPr>
      <t>名义金额的差额（例如，新增清单和后推明细表之间未被解释的差额）。</t>
    </r>
    <r>
      <rPr>
        <b/>
        <sz val="14"/>
        <color rgb="FF000000"/>
        <rFont val="Arial"/>
        <charset val="134"/>
      </rPr>
      <t xml:space="preserve"> </t>
    </r>
  </si>
  <si>
    <t>注：项目组可以自定义固定资产新增清单表格，也可直接使用系统导出的固定资产新增清单，但必须确保必需字段（固定资产类别、编号、名称、入账开始日期、原值、新增方式）完整。</t>
  </si>
  <si>
    <r>
      <rPr>
        <b/>
        <sz val="12"/>
        <color rgb="FF000000"/>
        <rFont val="Arial"/>
        <charset val="134"/>
      </rPr>
      <t>K.02.2</t>
    </r>
    <r>
      <rPr>
        <b/>
        <sz val="12"/>
        <color rgb="FF000000"/>
        <rFont val="微软雅黑"/>
        <charset val="134"/>
      </rPr>
      <t>：详细测试</t>
    </r>
    <r>
      <rPr>
        <b/>
        <sz val="12"/>
        <color rgb="FF000000"/>
        <rFont val="Arial"/>
        <charset val="134"/>
      </rPr>
      <t xml:space="preserve"> (</t>
    </r>
    <r>
      <rPr>
        <b/>
        <sz val="12"/>
        <color rgb="FF000000"/>
        <rFont val="微软雅黑"/>
        <charset val="134"/>
      </rPr>
      <t>处置</t>
    </r>
    <r>
      <rPr>
        <b/>
        <sz val="12"/>
        <color rgb="FF000000"/>
        <rFont val="Arial"/>
        <charset val="134"/>
      </rPr>
      <t>/</t>
    </r>
    <r>
      <rPr>
        <b/>
        <sz val="12"/>
        <color rgb="FF000000"/>
        <rFont val="微软雅黑"/>
        <charset val="134"/>
      </rPr>
      <t>报废</t>
    </r>
    <r>
      <rPr>
        <b/>
        <sz val="12"/>
        <color rgb="FF000000"/>
        <rFont val="Arial"/>
        <charset val="134"/>
      </rPr>
      <t>)</t>
    </r>
  </si>
  <si>
    <t>对本期固定资产处置清单进行测试。</t>
  </si>
  <si>
    <r>
      <rPr>
        <b/>
        <sz val="10"/>
        <rFont val="微软雅黑"/>
        <charset val="134"/>
      </rPr>
      <t>账面净值</t>
    </r>
  </si>
  <si>
    <r>
      <rPr>
        <sz val="10"/>
        <rFont val="微软雅黑"/>
        <charset val="134"/>
      </rPr>
      <t>处置</t>
    </r>
    <r>
      <rPr>
        <sz val="10"/>
        <rFont val="Arial"/>
        <charset val="134"/>
      </rPr>
      <t>/</t>
    </r>
    <r>
      <rPr>
        <sz val="10"/>
        <rFont val="微软雅黑"/>
        <charset val="134"/>
      </rPr>
      <t>报废总金额</t>
    </r>
  </si>
  <si>
    <r>
      <rPr>
        <sz val="10"/>
        <rFont val="Arial"/>
        <charset val="134"/>
      </rPr>
      <t>Breakdown</t>
    </r>
    <r>
      <rPr>
        <sz val="10"/>
        <rFont val="微软雅黑"/>
        <charset val="134"/>
      </rPr>
      <t>中处置</t>
    </r>
    <r>
      <rPr>
        <sz val="10"/>
        <rFont val="Arial"/>
        <charset val="134"/>
      </rPr>
      <t>/</t>
    </r>
    <r>
      <rPr>
        <sz val="10"/>
        <rFont val="微软雅黑"/>
        <charset val="134"/>
      </rPr>
      <t>报废金额</t>
    </r>
  </si>
  <si>
    <t>本期固定资产处置净值为0，不执行进一步审计程序。</t>
  </si>
  <si>
    <r>
      <rPr>
        <sz val="10"/>
        <color rgb="FF000000"/>
        <rFont val="Arial"/>
        <charset val="134"/>
      </rPr>
      <t xml:space="preserve">1) </t>
    </r>
    <r>
      <rPr>
        <sz val="10"/>
        <color rgb="FF000000"/>
        <rFont val="微软雅黑"/>
        <charset val="134"/>
      </rPr>
      <t>测试样本（原值和累计折旧余额）已从固定资产明细账和总账中正确移除。</t>
    </r>
  </si>
  <si>
    <r>
      <rPr>
        <sz val="10"/>
        <rFont val="Arial"/>
        <charset val="134"/>
      </rPr>
      <t xml:space="preserve">2) </t>
    </r>
    <r>
      <rPr>
        <sz val="10"/>
        <rFont val="微软雅黑"/>
        <charset val="134"/>
      </rPr>
      <t>重新计算资产处置时点的账面净值，并计算处置损益。确认处置损益已按照适用的财务报告框架正确记录和分类。</t>
    </r>
  </si>
  <si>
    <r>
      <rPr>
        <sz val="10"/>
        <color rgb="FF000000"/>
        <rFont val="Arial"/>
        <charset val="134"/>
      </rPr>
      <t xml:space="preserve">3) </t>
    </r>
    <r>
      <rPr>
        <sz val="10"/>
        <color rgb="FF000000"/>
        <rFont val="微软雅黑"/>
        <charset val="134"/>
      </rPr>
      <t>如果适用，正确记录处置收入金额。如果资产被出售（即收到收益），则获得发票或付款证明等，并确认与日记账分录中记录的收益金额一致。</t>
    </r>
  </si>
  <si>
    <r>
      <rPr>
        <b/>
        <sz val="10"/>
        <rFont val="微软雅黑"/>
        <charset val="134"/>
      </rPr>
      <t>固定资产处置</t>
    </r>
    <r>
      <rPr>
        <b/>
        <sz val="10"/>
        <rFont val="Arial"/>
        <charset val="134"/>
      </rPr>
      <t>/</t>
    </r>
    <r>
      <rPr>
        <b/>
        <sz val="10"/>
        <rFont val="微软雅黑"/>
        <charset val="134"/>
      </rPr>
      <t>报废测试</t>
    </r>
  </si>
  <si>
    <r>
      <rPr>
        <b/>
        <sz val="10"/>
        <rFont val="微软雅黑"/>
        <charset val="134"/>
      </rPr>
      <t>样本序号</t>
    </r>
  </si>
  <si>
    <r>
      <rPr>
        <b/>
        <sz val="10"/>
        <rFont val="微软雅黑"/>
        <charset val="134"/>
      </rPr>
      <t>总账账户</t>
    </r>
  </si>
  <si>
    <r>
      <rPr>
        <b/>
        <sz val="10"/>
        <rFont val="微软雅黑"/>
        <charset val="134"/>
      </rPr>
      <t>处置</t>
    </r>
    <r>
      <rPr>
        <b/>
        <sz val="10"/>
        <rFont val="Arial"/>
        <charset val="134"/>
      </rPr>
      <t>/</t>
    </r>
    <r>
      <rPr>
        <b/>
        <sz val="10"/>
        <rFont val="微软雅黑"/>
        <charset val="134"/>
      </rPr>
      <t>报废日</t>
    </r>
  </si>
  <si>
    <r>
      <rPr>
        <b/>
        <sz val="10"/>
        <rFont val="微软雅黑"/>
        <charset val="134"/>
      </rPr>
      <t>净值</t>
    </r>
  </si>
  <si>
    <r>
      <rPr>
        <b/>
        <sz val="10"/>
        <rFont val="微软雅黑"/>
        <charset val="134"/>
      </rPr>
      <t>出售价格</t>
    </r>
  </si>
  <si>
    <r>
      <rPr>
        <b/>
        <sz val="10"/>
        <rFont val="微软雅黑"/>
        <charset val="134"/>
      </rPr>
      <t>处置交易凭证号</t>
    </r>
  </si>
  <si>
    <r>
      <rPr>
        <b/>
        <sz val="10"/>
        <rFont val="微软雅黑"/>
        <charset val="134"/>
      </rPr>
      <t>处置损益</t>
    </r>
  </si>
  <si>
    <r>
      <rPr>
        <b/>
        <sz val="10"/>
        <rFont val="微软雅黑"/>
        <charset val="134"/>
      </rPr>
      <t>出售价格（通过审计证据</t>
    </r>
    <r>
      <rPr>
        <b/>
        <sz val="10"/>
        <rFont val="Arial"/>
        <charset val="134"/>
      </rPr>
      <t>/</t>
    </r>
    <r>
      <rPr>
        <b/>
        <sz val="10"/>
        <rFont val="微软雅黑"/>
        <charset val="134"/>
      </rPr>
      <t>支持性文件取得）</t>
    </r>
  </si>
  <si>
    <r>
      <rPr>
        <b/>
        <sz val="10"/>
        <rFont val="微软雅黑"/>
        <charset val="134"/>
      </rPr>
      <t>出售价格差异</t>
    </r>
  </si>
  <si>
    <r>
      <rPr>
        <b/>
        <sz val="10"/>
        <rFont val="微软雅黑"/>
        <charset val="134"/>
      </rPr>
      <t>获得的证据</t>
    </r>
    <r>
      <rPr>
        <b/>
        <sz val="10"/>
        <rFont val="Arial"/>
        <charset val="134"/>
      </rPr>
      <t>/</t>
    </r>
    <r>
      <rPr>
        <b/>
        <sz val="10"/>
        <rFont val="微软雅黑"/>
        <charset val="134"/>
      </rPr>
      <t>支持的描述（例如，我们检查的具体销售发票</t>
    </r>
    <r>
      <rPr>
        <b/>
        <sz val="10"/>
        <rFont val="Arial"/>
        <charset val="134"/>
      </rPr>
      <t>/</t>
    </r>
    <r>
      <rPr>
        <b/>
        <sz val="10"/>
        <rFont val="微软雅黑"/>
        <charset val="134"/>
      </rPr>
      <t>合同</t>
    </r>
    <r>
      <rPr>
        <b/>
        <sz val="10"/>
        <rFont val="Arial"/>
        <charset val="134"/>
      </rPr>
      <t>/</t>
    </r>
    <r>
      <rPr>
        <b/>
        <sz val="10"/>
        <rFont val="微软雅黑"/>
        <charset val="134"/>
      </rPr>
      <t>订单</t>
    </r>
    <r>
      <rPr>
        <b/>
        <sz val="10"/>
        <rFont val="Arial"/>
        <charset val="134"/>
      </rPr>
      <t>/</t>
    </r>
    <r>
      <rPr>
        <b/>
        <sz val="10"/>
        <rFont val="微软雅黑"/>
        <charset val="134"/>
      </rPr>
      <t>审批文件等）</t>
    </r>
  </si>
  <si>
    <r>
      <rPr>
        <b/>
        <sz val="10"/>
        <color rgb="FF000000"/>
        <rFont val="微软雅黑"/>
        <charset val="134"/>
      </rPr>
      <t>标记图例</t>
    </r>
    <r>
      <rPr>
        <b/>
        <sz val="10"/>
        <color rgb="FF000000"/>
        <rFont val="Arial"/>
        <charset val="134"/>
      </rPr>
      <t xml:space="preserve">: </t>
    </r>
    <r>
      <rPr>
        <i/>
        <sz val="10"/>
        <color rgb="FF000000"/>
        <rFont val="微软雅黑"/>
        <charset val="134"/>
      </rPr>
      <t>记录已识别的异常情况以及如何解决这些异常情况的详细信息，包括执行的其他实质性程序</t>
    </r>
    <r>
      <rPr>
        <b/>
        <i/>
        <sz val="10"/>
        <color rgb="FFFF0000"/>
        <rFont val="微软雅黑"/>
        <charset val="134"/>
      </rPr>
      <t>（指南：包括足够的描述，以使之前与审计无关的经验丰富的审计师能够理解执行的程序）。</t>
    </r>
  </si>
  <si>
    <t>不适用此程序。</t>
  </si>
  <si>
    <r>
      <rPr>
        <b/>
        <sz val="14"/>
        <color rgb="FFFF0000"/>
        <rFont val="微软雅黑"/>
        <charset val="134"/>
      </rPr>
      <t>将此选项页替换为安永智能选样工作文件中的</t>
    </r>
    <r>
      <rPr>
        <b/>
        <sz val="14"/>
        <color rgb="FFFF0000"/>
        <rFont val="Arial"/>
        <charset val="134"/>
      </rPr>
      <t>“</t>
    </r>
    <r>
      <rPr>
        <b/>
        <sz val="14"/>
        <color rgb="FFFF0000"/>
        <rFont val="微软雅黑"/>
        <charset val="134"/>
      </rPr>
      <t>选样项目详细信息</t>
    </r>
    <r>
      <rPr>
        <b/>
        <sz val="14"/>
        <color rgb="FFFF0000"/>
        <rFont val="Arial"/>
        <charset val="134"/>
      </rPr>
      <t>”</t>
    </r>
  </si>
  <si>
    <t>db9ce45c-b5c9-4e6d-be28-967b500f20b6</t>
  </si>
  <si>
    <t>{"Id":"2120100351","IsProject":false,"ProjectId":"2006602268","TempProjectName":"云端天风测试","TempType":2,"Upload":"上传","Download":"下载"}</t>
  </si>
  <si>
    <t>ABC7ZnNaxNBFMDvhf4PQ/AYQ3a3+dBbTBMNxhqyAZHSw4a8xCWzO2F31hCkkIPSDwn4WfUiUQOe/DqIxVL7x5Tdtif/BbNNtpU4BYWBqTCXPbw3+2YfP97n/tzZW56fQ+he+EAodoH2OhC7jGKF2wm93euadiNxizjtitEBJ1GyOx7V7wDQOGIdiMWnZkqNsQ3bwzgS6F69RqiBC7ZRxxBqmwZ2YVZdNAGHytiJpdq1GUtLhnX8gcGXtaC/g06vdMtg/GG45F5xwGg3SNeeVVVJN088m47lqhoJ8wRHwkuRrGBTk5rgjmXLKydvg0XuQoOp0z3LMpxeLXT1TIdPj+i0h2Hq1u+e5qqVJUKBeUXFIS3HsIomxnmHuG4VmjdIA6JrwlOr8b8HuwhNw8PnBe30ch0oNe3W8UdxwZzRGJizaclZEOfriaSaUFCw9dl/+zr4+vDw03M+8ZzKMECrSQlaJGgV+aP7B7sfJ6C5cF5IszhrkrM4zto4oPVchU9ZTjHwKorEKxKvioLNl8GL95Mwrt1c5BPJrA5MlajFZmxjmrKP+hvB8Nvhj6f+2nc+uFmBvSBpi6OdRCFNdEazTR3vHwkrGVZEa1nJWBxjBeVaDgDSy4gSdLXMp0gnFVYwK7LbFkW6mEPYdPmMzJqayjLwqnI5ImzvNZmWtx/4Az5DlJJmVWNJWBjh6ZjMkXCWSVjWYqGDlBYNUs/2Dj5s+aNBMNzmlLNZtGV3fb7G5ov1HjIpWBzXYZrK3HDLhZgw9HliWWBTd7//yN99Erx5528M/PXh0avRfv8xn9zOSu3//S+N+bmVXw==</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</si>
  <si>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</si>
  <si>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</si>
  <si>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</si>
  <si>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</si>
  <si>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</si>
  <si>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</si>
  <si>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</si>
  <si>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</si>
  <si>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</si>
  <si>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</si>
  <si>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</si>
  <si>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</si>
  <si>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</si>
  <si>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</si>
  <si>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</si>
  <si>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</si>
  <si>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</si>
  <si>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</si>
  <si>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</si>
  <si>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</si>
  <si>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</si>
  <si>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</si>
  <si>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</si>
  <si>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</si>
  <si>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</si>
  <si>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</si>
  <si>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</si>
  <si>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</si>
  <si>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</si>
  <si>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</si>
  <si>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</si>
  <si>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</si>
  <si>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</si>
  <si>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</si>
  <si>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</si>
  <si>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</si>
  <si>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</si>
  <si>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</si>
  <si>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</si>
  <si>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</si>
  <si>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</si>
  <si>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</si>
  <si>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</si>
  <si>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</si>
  <si>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</si>
  <si>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</si>
  <si>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</si>
  <si>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</si>
  <si>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</si>
  <si>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</si>
  <si>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</si>
  <si>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</si>
  <si>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</si>
  <si>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</si>
  <si>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</si>
  <si>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</si>
  <si>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</si>
  <si>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</si>
  <si>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</si>
  <si>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</si>
  <si>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</si>
  <si>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</si>
  <si>
    <t>{"MD5":"27923415AE0CE62F312F09E44933EC68","FullPath":"C:\\SkyWind\\Files\\Template\\WPT\\EY底稿模板\\Skywind_K1_固定资产_202YMMDD_XYZ公司13.xlsx","Length":331163,"LastWriteTime":"2021-01-13T09:32:28.8886989+08:00"}</t>
  </si>
  <si>
    <t>db3de137-a293-427d-b80d-49214b5e369c</t>
  </si>
  <si>
    <t>ff8886bb-b7f7-4b80-9da7-330f78d808ae</t>
  </si>
  <si>
    <t>812bc61b-c1a1-45e1-acbf-14fb38652f5c</t>
  </si>
  <si>
    <t>22e1146d-3f08-44ae-9972-a8462b7634ae</t>
  </si>
  <si>
    <t>7d735d6a-b8ae-450d-83bf-85897cebe8f2</t>
  </si>
  <si>
    <t>cef6a48f-aedc-465b-90a1-6ce7e21344ce</t>
  </si>
  <si>
    <t>f307f2fc-7d80-47e9-a69c-a364be7ddce3</t>
  </si>
  <si>
    <t>62f8743e-f475-454c-aa64-7de88f167d36</t>
  </si>
  <si>
    <t>868be28c-4ccb-4d12-88c8-2ac58d4a87e1</t>
  </si>
  <si>
    <t>d870d3ee-974c-4add-8407-382393103c67</t>
  </si>
  <si>
    <t>4c471b99-3c1f-403a-92e9-2aff997562e3</t>
  </si>
  <si>
    <t>f0b24ebf-2605-42bb-9327-43f6f3e4f988</t>
  </si>
  <si>
    <t>5e0d88ff-f81b-4c71-b751-4fe3d67d3638</t>
  </si>
  <si>
    <t>b1c48724-31e4-44ef-bf76-cd7bf9515747</t>
  </si>
  <si>
    <t>aee71fbb-c147-4a47-9044-962071b084ea</t>
  </si>
  <si>
    <t>2bd38cb0-b2bb-4a37-a799-0cd63f7324dc</t>
  </si>
  <si>
    <t>f9c514b2-4170-416d-8c6d-0dda3e1c9010</t>
  </si>
  <si>
    <t>e4b6d84b-77c7-4fca-851d-222df4004de2</t>
  </si>
  <si>
    <t>80024c59-b33c-460d-830b-d926cc375dd1</t>
  </si>
  <si>
    <t>b7ef0efc-233a-4cf9-97fa-c7490e261bdc</t>
  </si>
  <si>
    <t>f3c09d79-bc68-45fb-a3ae-7717eae0e90a</t>
  </si>
  <si>
    <t>fb33c2b6-fdb9-46f1-bf50-723bd609c84b</t>
  </si>
  <si>
    <t>0b451ac0-c548-42ef-af37-e45dfc4fceb7</t>
  </si>
  <si>
    <t>29131286-86dd-4ca5-a3fe-35dbd415046d</t>
  </si>
  <si>
    <t>e3d2862d-8cf4-4f80-b314-3101ce237ec7</t>
  </si>
  <si>
    <t>a20da825-393d-49da-8b9b-f8c9dc7a6480</t>
  </si>
  <si>
    <t>5b87e5f2-ac8d-4069-9f7f-86d9ae7f2a00</t>
  </si>
  <si>
    <t>1fbba1be-cb67-48bc-a389-8d8679cbc22b</t>
  </si>
  <si>
    <t>af0ceacb-7fa9-4a30-844a-745ec76e725d</t>
  </si>
  <si>
    <t>a9ee7fb3-06be-4c49-9b63-fe206915a835</t>
  </si>
  <si>
    <t>7b270d42-6495-4f70-97c3-e5598cc0d713</t>
  </si>
  <si>
    <t>bcb15999-7125-4465-b550-38d64c74b23e</t>
  </si>
  <si>
    <t>b958d805-8684-4932-bba5-5c9b035fba25</t>
  </si>
  <si>
    <t>ee65204e-5251-439a-8864-66df421ce31b</t>
  </si>
  <si>
    <t>53f98fae-c222-4de9-b68c-98b4df1b2678</t>
  </si>
  <si>
    <t>2e195d21-01b6-49d4-bdef-b77e4ccb8b47</t>
  </si>
  <si>
    <t>c41a67ba-f421-45f2-8ab8-60a44d71ab90</t>
  </si>
  <si>
    <t>8cad2c60-27a8-4ead-b032-877b2fc9a3d1</t>
  </si>
  <si>
    <t>3104a45d-ee14-426e-9946-ec2b8ff41e9d</t>
  </si>
  <si>
    <t>eb3b84a3-2aca-456a-bc85-68ef54d39ef0</t>
  </si>
  <si>
    <t>ff7a1917-0999-4705-b34b-876fe45921d0</t>
  </si>
  <si>
    <t>0d33869b-734d-4627-9f23-748495b51f3a</t>
  </si>
  <si>
    <t>973c33d9-9e7c-44a8-b036-34e3ca60e724</t>
  </si>
  <si>
    <t>f6030921-fa70-4ac7-8322-eed82b59c275</t>
  </si>
  <si>
    <t>e5e626f9-1188-4aff-ab97-e58c0ca46d27</t>
  </si>
  <si>
    <t>0d02dc56-bb1d-46fb-93c9-358077888d28</t>
  </si>
  <si>
    <t>32ff551c-42fc-4a5c-b58b-21dfe0600e9e</t>
  </si>
  <si>
    <t>f423256b-65d3-4fa3-b3d7-5f95fa771105</t>
  </si>
  <si>
    <t>929e99f7-4528-4e41-bebc-bb95f7055c5b</t>
  </si>
  <si>
    <t>fde44ffb-5afe-4087-9dda-723f1caabed2</t>
  </si>
  <si>
    <t>5b1483c6-57ef-4c2d-b25b-7d514688f03d</t>
  </si>
  <si>
    <t>9f37ecc4-90b9-42a5-ad90-52b9d91a981f</t>
  </si>
  <si>
    <t>09dc284c-2fee-43c5-81c7-7b56e1255bd8</t>
  </si>
  <si>
    <t>5fcea81a-6b2a-4a2e-9e31-1da685fb0250</t>
  </si>
  <si>
    <t>2ab1e133-5462-4432-b9b2-81a4a94898cd</t>
  </si>
  <si>
    <t>3112b76f-f8be-4a6f-81c8-47469158b2c2</t>
  </si>
  <si>
    <t>ba76fe00-d8a2-4046-a268-1f8098d9287a</t>
  </si>
  <si>
    <t>07aa2aef-af3e-4f17-8258-b574abb247c3</t>
  </si>
  <si>
    <t>获取本期按资产类别划分的固定资产处置清单，包括记录的处置损益，并将该清单与固定资产后推核对一致。调查超过SAD名义金额的差额。</t>
  </si>
  <si>
    <t>我们考虑了实体经营的任何重大变化是否导致资产报废和/或处置，如果是，我们确保这些资产计入当期处置。</t>
  </si>
  <si>
    <t>注：项目组可以自定义固定资产处置清单表格，也可直接使用系统导出的固定资产处置清单，但必须确保必需字段（固定资产类别、编号、名称、原值、累计折旧、减值、净值、处置日期、减少方式）完整。</t>
  </si>
  <si>
    <t>序号</t>
  </si>
  <si>
    <t>事业部</t>
  </si>
  <si>
    <t>单位</t>
  </si>
  <si>
    <t>职能</t>
  </si>
  <si>
    <t>资产类别</t>
  </si>
  <si>
    <t>资产编码</t>
  </si>
  <si>
    <t>资产名称</t>
  </si>
  <si>
    <t>资产原值(a)</t>
  </si>
  <si>
    <t>累计折旧
(b)</t>
  </si>
  <si>
    <t>减值准备  ( c )</t>
  </si>
  <si>
    <t>资产净额(d=a-b-c)</t>
  </si>
  <si>
    <t>报废比例(h)</t>
  </si>
  <si>
    <t>报废时间</t>
  </si>
  <si>
    <t>报废原因</t>
  </si>
  <si>
    <t>处置类别说明</t>
  </si>
  <si>
    <t>是否原值≥10M美元或重大资产</t>
  </si>
  <si>
    <t>备注</t>
  </si>
  <si>
    <t>该资产转固时间</t>
  </si>
  <si>
    <t>该资产报废的决策依据</t>
  </si>
  <si>
    <t>DFPC</t>
  </si>
  <si>
    <t>M:制造类</t>
  </si>
  <si>
    <t>1、设备</t>
  </si>
  <si>
    <t>792A010790001911024</t>
  </si>
  <si>
    <t>定子绕线机</t>
  </si>
  <si>
    <t>5、工艺变更、产品转型、工厂布局调整</t>
  </si>
  <si>
    <t>1、废旧金属；</t>
  </si>
  <si>
    <t>02-11-1</t>
  </si>
  <si>
    <t>1、东风电驱动2024年第22次总经理办公会&amp;2、东风电驱动2025年第8次总经理办公会
3、东风科技2025年第15次（5月）MC会议
4、东风电驱动2025年第三次股东决定</t>
  </si>
  <si>
    <t>792A010790001911043</t>
  </si>
  <si>
    <t>14-2-10</t>
  </si>
  <si>
    <t>792A010790001911014</t>
  </si>
  <si>
    <t>国产化绕线机</t>
  </si>
  <si>
    <t>06-9-5</t>
  </si>
  <si>
    <t>792A010790001911027</t>
  </si>
  <si>
    <t>定子嵌线机</t>
  </si>
  <si>
    <t>13-5-27</t>
  </si>
  <si>
    <t>792A010790001911025</t>
  </si>
  <si>
    <t>01-11-1</t>
  </si>
  <si>
    <t>792A010790001911028</t>
  </si>
  <si>
    <t>整形机</t>
  </si>
  <si>
    <t>792A010790001911045</t>
  </si>
  <si>
    <t>792A010265001911002</t>
  </si>
  <si>
    <t>绝缘插纸机</t>
  </si>
  <si>
    <t>792A010313001911001</t>
  </si>
  <si>
    <t>98-10-24</t>
  </si>
  <si>
    <t>792A010790001911047</t>
  </si>
  <si>
    <t>定子整形机</t>
  </si>
  <si>
    <t>14-3-5</t>
  </si>
  <si>
    <t>792A010790001911052</t>
  </si>
  <si>
    <t>17-9-6</t>
  </si>
  <si>
    <t>792A080301011911002</t>
  </si>
  <si>
    <t>发电机发热台</t>
  </si>
  <si>
    <t>1、毁损或使用状态差</t>
  </si>
  <si>
    <t>01-12-31</t>
  </si>
  <si>
    <t>792A070102161911001</t>
  </si>
  <si>
    <t>04-12-25</t>
  </si>
  <si>
    <t>792A010110021911001</t>
  </si>
  <si>
    <t>换向器精车机</t>
  </si>
  <si>
    <t>07-7-16</t>
  </si>
  <si>
    <t>792A030512001911001</t>
  </si>
  <si>
    <t>全自动点焊机</t>
  </si>
  <si>
    <t>09-12-16</t>
  </si>
  <si>
    <t>792A050220001911002</t>
  </si>
  <si>
    <t>6.3吨数显液压机</t>
  </si>
  <si>
    <t>08-12-9</t>
  </si>
  <si>
    <t>792A020999001911006</t>
  </si>
  <si>
    <t>05-6-20</t>
  </si>
  <si>
    <t>792A020999001911031</t>
  </si>
  <si>
    <t>03-5-30</t>
  </si>
  <si>
    <t>792A020999001911036</t>
  </si>
  <si>
    <t>03-5-29</t>
  </si>
  <si>
    <t>792A020999001911039</t>
  </si>
  <si>
    <t>792A020999001911067</t>
  </si>
  <si>
    <t>02-4-12</t>
  </si>
  <si>
    <t>792A020999001911068</t>
  </si>
  <si>
    <t>792A020999001911069</t>
  </si>
  <si>
    <t>792A020999001911010</t>
  </si>
  <si>
    <t>04-9-6</t>
  </si>
  <si>
    <t>792A090199011911001</t>
  </si>
  <si>
    <t>UPS电源(山特）</t>
  </si>
  <si>
    <t>06-10-13</t>
  </si>
  <si>
    <t>792A070208001911002</t>
  </si>
  <si>
    <t>晶体管稳流器</t>
  </si>
  <si>
    <t>75-6-1</t>
  </si>
  <si>
    <t>792A039900001911001</t>
  </si>
  <si>
    <t>多用电源</t>
  </si>
  <si>
    <t>92-8-1</t>
  </si>
  <si>
    <t>792A020999001911064</t>
  </si>
  <si>
    <t>02-12-26</t>
  </si>
  <si>
    <t>792A070206031911001</t>
  </si>
  <si>
    <t>10-12-13</t>
  </si>
  <si>
    <t>792A070206031911002</t>
  </si>
  <si>
    <t>01-4-27</t>
  </si>
  <si>
    <t>792A070208001911001</t>
  </si>
  <si>
    <t>兆欧表检定装置</t>
  </si>
  <si>
    <t>95-3-20</t>
  </si>
  <si>
    <t>792A070501061911002</t>
  </si>
  <si>
    <t>光栅式指示表检定仪</t>
  </si>
  <si>
    <t>03-11-30</t>
  </si>
  <si>
    <t>792A070503061911003</t>
  </si>
  <si>
    <t>06-11-21</t>
  </si>
  <si>
    <t>792A070503061911004</t>
  </si>
  <si>
    <t>792A070503061911005</t>
  </si>
  <si>
    <t>792A070504011911001</t>
  </si>
  <si>
    <t>精密电表效验装置</t>
  </si>
  <si>
    <t>74-3-1</t>
  </si>
  <si>
    <t>792A080103011911001</t>
  </si>
  <si>
    <t>轴承震动检测仪</t>
  </si>
  <si>
    <t>00-12-31</t>
  </si>
  <si>
    <t>792A100525001911004</t>
  </si>
  <si>
    <t>饮水机</t>
  </si>
  <si>
    <t>15-4-22</t>
  </si>
  <si>
    <t>792A100525001911005</t>
  </si>
  <si>
    <t>792A100525001911006</t>
  </si>
  <si>
    <t>792A100525001911008</t>
  </si>
  <si>
    <t>792A020810001911001</t>
  </si>
  <si>
    <t>氩弧焊机通风</t>
  </si>
  <si>
    <t>04-8-18</t>
  </si>
  <si>
    <t>792A010750001911003</t>
  </si>
  <si>
    <t>13-5-13</t>
  </si>
  <si>
    <t>792A010790001911031</t>
  </si>
  <si>
    <t>“O”形插槽绝缘机</t>
  </si>
  <si>
    <t>13-12-3</t>
  </si>
  <si>
    <t>792A010790001911034</t>
  </si>
  <si>
    <t>下线弯U机</t>
  </si>
  <si>
    <t>792A010790001911035</t>
  </si>
  <si>
    <t>整体扭型插入机</t>
  </si>
  <si>
    <t>792A050210041911003</t>
  </si>
  <si>
    <t>792A050210041911004</t>
  </si>
  <si>
    <t>数控外元磨床</t>
  </si>
  <si>
    <t>03-6-13</t>
  </si>
  <si>
    <t>792A060101031911001</t>
  </si>
  <si>
    <t>提发货专用车</t>
  </si>
  <si>
    <t>6、已到使用寿命，正常报废</t>
  </si>
  <si>
    <t>792A070205021911001</t>
  </si>
  <si>
    <t>97-12-1</t>
  </si>
  <si>
    <t>792A070208001911008</t>
  </si>
  <si>
    <t>便携式电机测试仪</t>
  </si>
  <si>
    <t>14-7-17</t>
  </si>
  <si>
    <t>792A070208001911009</t>
  </si>
  <si>
    <t>792A070404061911001</t>
  </si>
  <si>
    <t>可见分光光度计</t>
  </si>
  <si>
    <t>02-12-25</t>
  </si>
  <si>
    <t>792A070503061911043</t>
  </si>
  <si>
    <t>792A070505021911001</t>
  </si>
  <si>
    <t>示波器校准仪</t>
  </si>
  <si>
    <t>99-12-30</t>
  </si>
  <si>
    <t>792A080301011911003</t>
  </si>
  <si>
    <t>792A080304051911001</t>
  </si>
  <si>
    <t>通用编程器</t>
  </si>
  <si>
    <t>12-2-28</t>
  </si>
  <si>
    <t>792A010120011911001</t>
  </si>
  <si>
    <t>台钻</t>
  </si>
  <si>
    <t>05-4-25</t>
  </si>
  <si>
    <t>792A010120031911001</t>
  </si>
  <si>
    <t>99-11-25</t>
  </si>
  <si>
    <t>792A010299001911002</t>
  </si>
  <si>
    <t>792A010334991911003</t>
  </si>
  <si>
    <t>电枢输送机</t>
  </si>
  <si>
    <t>08-12-15</t>
  </si>
  <si>
    <t>792A060106021911001</t>
  </si>
  <si>
    <t>天籁桥车</t>
  </si>
  <si>
    <t>2、整机变卖</t>
  </si>
  <si>
    <t>10-11-29</t>
  </si>
  <si>
    <t>792A030113001911001</t>
  </si>
  <si>
    <t>07-12-17</t>
  </si>
  <si>
    <t>792A070208001911003</t>
  </si>
  <si>
    <t>数字钳型电流表</t>
  </si>
  <si>
    <t>08-10-22</t>
  </si>
  <si>
    <t>792A070401021911009</t>
  </si>
  <si>
    <t>792A070401091911003</t>
  </si>
  <si>
    <t>17-2-23</t>
  </si>
  <si>
    <t>792A020999001911057</t>
  </si>
  <si>
    <t>792A030211001911001</t>
  </si>
  <si>
    <t>96-12-1</t>
  </si>
  <si>
    <t>792A030612001911001</t>
  </si>
  <si>
    <t>动力设施高压断路器</t>
  </si>
  <si>
    <t>07-11-19</t>
  </si>
  <si>
    <t>792A090201991911001</t>
  </si>
  <si>
    <t>电话会议装置</t>
  </si>
  <si>
    <t>02-4-28</t>
  </si>
  <si>
    <t>792A100525001911001</t>
  </si>
  <si>
    <t>反渗透净水机</t>
  </si>
  <si>
    <t>792A100525001911002</t>
  </si>
  <si>
    <t>792A100525001911003</t>
  </si>
  <si>
    <t>792A021310001911001</t>
  </si>
  <si>
    <t>04-10-20</t>
  </si>
  <si>
    <t>792A070108021911001</t>
  </si>
  <si>
    <t>起动机、发电机数据采集仪</t>
  </si>
  <si>
    <t>792A070401021911010</t>
  </si>
  <si>
    <t>15-12-18</t>
  </si>
  <si>
    <t>792A080102011911003</t>
  </si>
  <si>
    <t>拉力试验机</t>
  </si>
  <si>
    <t>71-6-1</t>
  </si>
  <si>
    <t>792A010790001911015</t>
  </si>
  <si>
    <t>全自动打包机</t>
  </si>
  <si>
    <t>792A010790001911054</t>
  </si>
  <si>
    <t>17-3-20</t>
  </si>
  <si>
    <t>792A010790001911041</t>
  </si>
  <si>
    <t>792A050210041911006</t>
  </si>
  <si>
    <t>12-6-20</t>
  </si>
  <si>
    <t>792A070401991911004</t>
  </si>
  <si>
    <t>外形检测仪</t>
  </si>
  <si>
    <t>792A010299001911004</t>
  </si>
  <si>
    <t>792A010120031911002</t>
  </si>
  <si>
    <t>台式钻床</t>
  </si>
  <si>
    <t>IS:信息类</t>
  </si>
  <si>
    <t>1、台式机</t>
  </si>
  <si>
    <t>792A090101061911065</t>
  </si>
  <si>
    <t>计算机（IBM）</t>
  </si>
  <si>
    <t>15-11-25</t>
  </si>
  <si>
    <t>792A090101061911066</t>
  </si>
  <si>
    <t>792A090101061911115</t>
  </si>
  <si>
    <t>17-6-13</t>
  </si>
  <si>
    <t>792A090101061911068</t>
  </si>
  <si>
    <t>792A090101061911069</t>
  </si>
  <si>
    <t>792A090101061911141</t>
  </si>
  <si>
    <t>18-2-12</t>
  </si>
  <si>
    <t>792A090101061911016</t>
  </si>
  <si>
    <t>14-1-27</t>
  </si>
  <si>
    <t>792A090101061911017</t>
  </si>
  <si>
    <t>792A090101061911028</t>
  </si>
  <si>
    <t>计算机(联想)</t>
  </si>
  <si>
    <t>14-4-9</t>
  </si>
  <si>
    <t>792A090101061911029</t>
  </si>
  <si>
    <t>2、便携机</t>
  </si>
  <si>
    <t>792A090101071911002</t>
  </si>
  <si>
    <t>电脑</t>
  </si>
  <si>
    <t>11-12-8</t>
  </si>
  <si>
    <t>792A090101071911003</t>
  </si>
  <si>
    <t>792A090101071911004</t>
  </si>
  <si>
    <t>792A090101071911008</t>
  </si>
  <si>
    <t>792A090101071911012</t>
  </si>
  <si>
    <t>笔记本电脑(IBM)</t>
  </si>
  <si>
    <t>792A090101071911013</t>
  </si>
  <si>
    <t>792A090101071911014</t>
  </si>
  <si>
    <t>792A090101071911016</t>
  </si>
  <si>
    <t>792A090101071911018</t>
  </si>
  <si>
    <t>6、输入输出设备</t>
  </si>
  <si>
    <t>792A090102031911002</t>
  </si>
  <si>
    <t>792A090103011911001</t>
  </si>
  <si>
    <t>电话程控交换机</t>
  </si>
  <si>
    <t>10-10-25</t>
  </si>
  <si>
    <t>R&amp;D:研发类</t>
  </si>
  <si>
    <t>792A010790001911070</t>
  </si>
  <si>
    <t>15-5-12</t>
  </si>
  <si>
    <t>792A020810001911013</t>
  </si>
  <si>
    <t>排风系统</t>
  </si>
  <si>
    <t>792A020999001911011</t>
  </si>
  <si>
    <t>792A100525001911007</t>
  </si>
  <si>
    <t>792A030113001911002</t>
  </si>
  <si>
    <t>13-12-18</t>
  </si>
  <si>
    <t>792A070205071911007</t>
  </si>
  <si>
    <t>示波器</t>
  </si>
  <si>
    <t>13-4-16</t>
  </si>
  <si>
    <t>792A070205071911008</t>
  </si>
  <si>
    <t>多通道数据采集系统</t>
  </si>
  <si>
    <t>14-2-19</t>
  </si>
  <si>
    <t>792A070208001911011</t>
  </si>
  <si>
    <t>792A070208001911012</t>
  </si>
  <si>
    <t>792A070208001911013</t>
  </si>
  <si>
    <t>792A070208001911014</t>
  </si>
  <si>
    <t>792A070208001911015</t>
  </si>
  <si>
    <t>792A070208001911016</t>
  </si>
  <si>
    <t>792A100199011911002</t>
  </si>
  <si>
    <t>门禁管理系统</t>
  </si>
  <si>
    <t>6、工艺变更、产品转型、工厂布局调整</t>
  </si>
  <si>
    <t>792A010399001911001</t>
  </si>
  <si>
    <t>铝合金梯</t>
  </si>
  <si>
    <t>05-11-14</t>
  </si>
  <si>
    <t>792A040413001911002</t>
  </si>
  <si>
    <t>高低温实验室</t>
  </si>
  <si>
    <t>792A070108021911002</t>
  </si>
  <si>
    <t>低压带电测温装置</t>
  </si>
  <si>
    <t>05-12-15</t>
  </si>
  <si>
    <t>792A070205071911004</t>
  </si>
  <si>
    <t>电机测试仪</t>
  </si>
  <si>
    <t>792A070205071911005</t>
  </si>
  <si>
    <t>792A070205071911006</t>
  </si>
  <si>
    <t>792A070405061911001</t>
  </si>
  <si>
    <t>噪音频普分析仪</t>
  </si>
  <si>
    <t>792A070503061911006</t>
  </si>
  <si>
    <t>数显扭矩扳手</t>
  </si>
  <si>
    <t>06-2-21</t>
  </si>
  <si>
    <t>792A070503061911007</t>
  </si>
  <si>
    <t>792A080302991911001</t>
  </si>
  <si>
    <t>东风康明斯发动机</t>
  </si>
  <si>
    <t>792A080302991911003</t>
  </si>
  <si>
    <t>玉柴发动机</t>
  </si>
  <si>
    <t>792A080302991911004</t>
  </si>
  <si>
    <t>792A080302991911006</t>
  </si>
  <si>
    <t>康明斯发动机</t>
  </si>
  <si>
    <t>792A090102111911004</t>
  </si>
  <si>
    <t>792A090101061911001</t>
  </si>
  <si>
    <t>792A090101061911002</t>
  </si>
  <si>
    <t>792A090101061911003</t>
  </si>
  <si>
    <t>792A090101061911004</t>
  </si>
  <si>
    <t>792A090101061911005</t>
  </si>
  <si>
    <t>792A090101061911006</t>
  </si>
  <si>
    <t>792A090101061911007</t>
  </si>
  <si>
    <t>792A090101061911008</t>
  </si>
  <si>
    <t>792A090101061911009</t>
  </si>
  <si>
    <t>792A090101061911010</t>
  </si>
  <si>
    <t>792A090101061911011</t>
  </si>
  <si>
    <t>792A090101061911012</t>
  </si>
  <si>
    <t>792A090101061911013</t>
  </si>
  <si>
    <t>792A090101061911014</t>
  </si>
  <si>
    <t>792A090101061911015</t>
  </si>
  <si>
    <t>792A090101061911018</t>
  </si>
  <si>
    <t>792A090101061911019</t>
  </si>
  <si>
    <t>792A090101061911020</t>
  </si>
  <si>
    <t>792A090101061911021</t>
  </si>
  <si>
    <t>792A090101061911022</t>
  </si>
  <si>
    <t>792A090101061911023</t>
  </si>
  <si>
    <t>792A090101061911024</t>
  </si>
  <si>
    <t>792A090101061911025</t>
  </si>
  <si>
    <t>792A090101061911026</t>
  </si>
  <si>
    <t>792A090101061911027</t>
  </si>
  <si>
    <t>792A090101071911011</t>
  </si>
  <si>
    <t>笔记本电脑(联想)</t>
  </si>
  <si>
    <t>792A090101071911015</t>
  </si>
  <si>
    <t>792A070204001911005</t>
  </si>
  <si>
    <t>792A070206991911016</t>
  </si>
  <si>
    <t>792A080301011911009</t>
  </si>
  <si>
    <t>BSG电机试验台</t>
  </si>
  <si>
    <t>12-9-17</t>
  </si>
  <si>
    <t>792A080301021911001</t>
  </si>
  <si>
    <t>起动机大电流试验台</t>
  </si>
  <si>
    <t>07-6-25</t>
  </si>
  <si>
    <t>792A080301991911004</t>
  </si>
  <si>
    <t>17-6-8</t>
  </si>
  <si>
    <t>792A080403011911002</t>
  </si>
  <si>
    <t>磁滞测功机</t>
  </si>
  <si>
    <t>792A080601021911001</t>
  </si>
  <si>
    <t>发电机高低温交变湿热试验设备</t>
  </si>
  <si>
    <t>792A080701031911001</t>
  </si>
  <si>
    <t>电磁振动试验台</t>
  </si>
  <si>
    <t>792A080301011911014</t>
  </si>
  <si>
    <t>带泵发电机性能检测台</t>
  </si>
  <si>
    <t>18-11-9</t>
  </si>
  <si>
    <t>792A090199011911004</t>
  </si>
  <si>
    <t>15-10-26</t>
  </si>
  <si>
    <t>792A070504051911001</t>
  </si>
  <si>
    <t>数字磁通计</t>
  </si>
  <si>
    <t>16-12-15</t>
  </si>
  <si>
    <t>792A020999001911012</t>
  </si>
  <si>
    <t>合   计</t>
  </si>
  <si>
    <t>账面</t>
  </si>
  <si>
    <t>差异</t>
  </si>
  <si>
    <r>
      <rPr>
        <b/>
        <sz val="12"/>
        <color rgb="FF000000"/>
        <rFont val="Arial"/>
        <charset val="134"/>
      </rPr>
      <t xml:space="preserve">K.03.1 </t>
    </r>
    <r>
      <rPr>
        <b/>
        <sz val="12"/>
        <color rgb="FF000000"/>
        <rFont val="微软雅黑"/>
        <charset val="134"/>
      </rPr>
      <t>实质性分析程序</t>
    </r>
  </si>
  <si>
    <t>可参考SAP示例：</t>
  </si>
  <si>
    <r>
      <rPr>
        <b/>
        <sz val="12"/>
        <color rgb="FF000000"/>
        <rFont val="Arial"/>
        <charset val="134"/>
      </rPr>
      <t>K.03.2</t>
    </r>
    <r>
      <rPr>
        <b/>
        <sz val="12"/>
        <color rgb="FF000000"/>
        <rFont val="微软雅黑"/>
        <charset val="134"/>
      </rPr>
      <t>：详细测试</t>
    </r>
    <r>
      <rPr>
        <b/>
        <sz val="12"/>
        <color rgb="FF000000"/>
        <rFont val="Arial"/>
        <charset val="134"/>
      </rPr>
      <t xml:space="preserve"> (</t>
    </r>
    <r>
      <rPr>
        <b/>
        <sz val="12"/>
        <color rgb="FF000000"/>
        <rFont val="微软雅黑"/>
        <charset val="134"/>
      </rPr>
      <t>折旧</t>
    </r>
    <r>
      <rPr>
        <b/>
        <sz val="12"/>
        <color rgb="FF000000"/>
        <rFont val="Arial"/>
        <charset val="134"/>
      </rPr>
      <t>)</t>
    </r>
  </si>
  <si>
    <r>
      <rPr>
        <sz val="10"/>
        <rFont val="微软雅黑"/>
        <charset val="134"/>
      </rPr>
      <t>折旧费用总体</t>
    </r>
  </si>
  <si>
    <r>
      <rPr>
        <sz val="10"/>
        <rFont val="Arial"/>
        <charset val="134"/>
      </rPr>
      <t>Breakdown</t>
    </r>
    <r>
      <rPr>
        <sz val="10"/>
        <rFont val="微软雅黑"/>
        <charset val="134"/>
      </rPr>
      <t>中折旧计提金额</t>
    </r>
  </si>
  <si>
    <t>/K.01</t>
  </si>
  <si>
    <r>
      <rPr>
        <b/>
        <sz val="10"/>
        <color theme="1"/>
        <rFont val="微软雅黑"/>
        <charset val="134"/>
      </rPr>
      <t>差异是否需要进一步调查？</t>
    </r>
    <r>
      <rPr>
        <b/>
        <sz val="10"/>
        <color theme="1"/>
        <rFont val="Arial"/>
        <charset val="134"/>
      </rPr>
      <t xml:space="preserve">     </t>
    </r>
  </si>
  <si>
    <r>
      <rPr>
        <sz val="10"/>
        <color rgb="FF000000"/>
        <rFont val="Arial"/>
        <charset val="134"/>
      </rPr>
      <t xml:space="preserve">1) </t>
    </r>
    <r>
      <rPr>
        <sz val="10"/>
        <color rgb="FF000000"/>
        <rFont val="微软雅黑"/>
        <charset val="134"/>
      </rPr>
      <t>管理层对测试项目采用的使用寿命和折旧率是适当的（符合实体的会计政策和适用的财务报告框架）。</t>
    </r>
  </si>
  <si>
    <r>
      <rPr>
        <sz val="10"/>
        <color rgb="FF000000"/>
        <rFont val="Arial"/>
        <charset val="134"/>
      </rPr>
      <t xml:space="preserve"> 2) </t>
    </r>
    <r>
      <rPr>
        <sz val="10"/>
        <color rgb="FF000000"/>
        <rFont val="微软雅黑"/>
        <charset val="134"/>
      </rPr>
      <t>该期间记录的折旧费用进行了适当的计算和分类与适用的财务报告框架一致。作为该程序的一部分，我们进行了调查，判断资产残值是否合理，如果不合理，则相应地调整使用寿命内的折旧成本。</t>
    </r>
  </si>
  <si>
    <r>
      <rPr>
        <b/>
        <sz val="10"/>
        <rFont val="微软雅黑"/>
        <charset val="134"/>
      </rPr>
      <t>样本数量</t>
    </r>
  </si>
  <si>
    <r>
      <rPr>
        <b/>
        <sz val="11"/>
        <color theme="1"/>
        <rFont val="微软雅黑"/>
        <charset val="134"/>
      </rPr>
      <t>可折旧金额
（考虑残值后金额）</t>
    </r>
  </si>
  <si>
    <r>
      <rPr>
        <b/>
        <sz val="10"/>
        <rFont val="微软雅黑"/>
        <charset val="134"/>
      </rPr>
      <t>资本开始折旧的日期
（即使用寿命开始时间）</t>
    </r>
  </si>
  <si>
    <r>
      <rPr>
        <b/>
        <sz val="10"/>
        <rFont val="微软雅黑"/>
        <charset val="134"/>
      </rPr>
      <t>本年应折旧月份</t>
    </r>
  </si>
  <si>
    <r>
      <rPr>
        <b/>
        <sz val="10"/>
        <rFont val="微软雅黑"/>
        <charset val="134"/>
      </rPr>
      <t>账面计提折旧费用</t>
    </r>
  </si>
  <si>
    <r>
      <rPr>
        <b/>
        <sz val="10"/>
        <rFont val="微软雅黑"/>
        <charset val="134"/>
      </rPr>
      <t>重新计算折旧费用
（自定义公式）</t>
    </r>
  </si>
  <si>
    <r>
      <rPr>
        <b/>
        <sz val="10"/>
        <rFont val="微软雅黑"/>
        <charset val="134"/>
      </rPr>
      <t>差异</t>
    </r>
  </si>
  <si>
    <r>
      <rPr>
        <b/>
        <sz val="10"/>
        <rFont val="微软雅黑"/>
        <charset val="134"/>
      </rPr>
      <t>获得的证据</t>
    </r>
    <r>
      <rPr>
        <b/>
        <sz val="10"/>
        <rFont val="Arial"/>
        <charset val="134"/>
      </rPr>
      <t>/</t>
    </r>
    <r>
      <rPr>
        <b/>
        <sz val="10"/>
        <rFont val="微软雅黑"/>
        <charset val="134"/>
      </rPr>
      <t>支持的描述</t>
    </r>
  </si>
  <si>
    <t>标准工作底稿: K1 SWP 不动产、厂房和设备及相关账户（PPE）</t>
  </si>
  <si>
    <r>
      <rPr>
        <b/>
        <sz val="12"/>
        <color rgb="FF000000"/>
        <rFont val="Arial"/>
        <charset val="134"/>
      </rPr>
      <t>K.03.2</t>
    </r>
    <r>
      <rPr>
        <b/>
        <sz val="12"/>
        <color rgb="FF000000"/>
        <rFont val="微软雅黑"/>
        <charset val="134"/>
      </rPr>
      <t>：折旧测试</t>
    </r>
  </si>
  <si>
    <t>7054f053-bac2-4036-a572-53d350c3c8de</t>
  </si>
  <si>
    <t>按公司的折旧政策重新计算本年应计提的折旧费用并与本年账面折旧金额对比。重新计算折旧出现差异的，我们进行进一步核查得出结论。</t>
  </si>
  <si>
    <t>DD</t>
  </si>
  <si>
    <t>FF</t>
  </si>
  <si>
    <t>GG=EE*(1-BB)/CC*FF</t>
  </si>
  <si>
    <t>HH=GG-DD</t>
  </si>
  <si>
    <t>固定资产明细清单</t>
  </si>
  <si>
    <t>CC</t>
  </si>
  <si>
    <t>BB</t>
  </si>
  <si>
    <t>EE</t>
  </si>
  <si>
    <r>
      <rPr>
        <sz val="10"/>
        <color rgb="FF000000"/>
        <rFont val="Arial"/>
        <charset val="134"/>
      </rPr>
      <t xml:space="preserve">    </t>
    </r>
    <r>
      <rPr>
        <sz val="10"/>
        <color rgb="FF000000"/>
        <rFont val="微软雅黑"/>
        <charset val="134"/>
      </rPr>
      <t>若处置或报废，须填写</t>
    </r>
  </si>
  <si>
    <t>EY-by item折旧测算</t>
  </si>
  <si>
    <r>
      <rPr>
        <sz val="10"/>
        <rFont val="微软雅黑"/>
        <charset val="134"/>
      </rPr>
      <t>固定资产类别</t>
    </r>
  </si>
  <si>
    <r>
      <rPr>
        <sz val="10"/>
        <rFont val="微软雅黑"/>
        <charset val="134"/>
      </rPr>
      <t>固定资产编号</t>
    </r>
  </si>
  <si>
    <r>
      <rPr>
        <sz val="10"/>
        <rFont val="微软雅黑"/>
        <charset val="134"/>
      </rPr>
      <t>固定资产名称</t>
    </r>
  </si>
  <si>
    <r>
      <rPr>
        <sz val="10"/>
        <rFont val="微软雅黑"/>
        <charset val="134"/>
      </rPr>
      <t>入账开始日期</t>
    </r>
  </si>
  <si>
    <r>
      <rPr>
        <sz val="10"/>
        <rFont val="Arail"/>
        <charset val="134"/>
      </rPr>
      <t xml:space="preserve"> </t>
    </r>
    <r>
      <rPr>
        <sz val="10"/>
        <rFont val="微软雅黑"/>
        <charset val="134"/>
      </rPr>
      <t>使用寿命</t>
    </r>
    <r>
      <rPr>
        <sz val="10"/>
        <rFont val="Arail"/>
        <charset val="134"/>
      </rPr>
      <t>(</t>
    </r>
    <r>
      <rPr>
        <sz val="10"/>
        <rFont val="微软雅黑"/>
        <charset val="134"/>
      </rPr>
      <t>月</t>
    </r>
    <r>
      <rPr>
        <sz val="10"/>
        <rFont val="Arail"/>
        <charset val="134"/>
      </rPr>
      <t>)</t>
    </r>
  </si>
  <si>
    <r>
      <rPr>
        <sz val="10"/>
        <rFont val="Arail"/>
        <charset val="134"/>
      </rPr>
      <t xml:space="preserve"> </t>
    </r>
    <r>
      <rPr>
        <sz val="10"/>
        <rFont val="微软雅黑"/>
        <charset val="134"/>
      </rPr>
      <t>残值率</t>
    </r>
    <r>
      <rPr>
        <sz val="10"/>
        <rFont val="Arail"/>
        <charset val="134"/>
      </rPr>
      <t xml:space="preserve"> </t>
    </r>
  </si>
  <si>
    <r>
      <rPr>
        <sz val="10"/>
        <rFont val="微软雅黑"/>
        <charset val="134"/>
      </rPr>
      <t>原值</t>
    </r>
  </si>
  <si>
    <r>
      <rPr>
        <sz val="10"/>
        <rFont val="微软雅黑"/>
        <charset val="134"/>
      </rPr>
      <t>累计折旧</t>
    </r>
  </si>
  <si>
    <r>
      <rPr>
        <sz val="10"/>
        <rFont val="微软雅黑"/>
        <charset val="134"/>
      </rPr>
      <t>减值准备</t>
    </r>
  </si>
  <si>
    <r>
      <rPr>
        <sz val="10"/>
        <rFont val="微软雅黑"/>
        <charset val="134"/>
      </rPr>
      <t>净值</t>
    </r>
  </si>
  <si>
    <t>本期计提折旧</t>
  </si>
  <si>
    <r>
      <rPr>
        <sz val="10"/>
        <color rgb="FF000000"/>
        <rFont val="微软雅黑"/>
        <charset val="134"/>
      </rPr>
      <t>处置日期</t>
    </r>
  </si>
  <si>
    <r>
      <rPr>
        <sz val="10"/>
        <color rgb="FF000000"/>
        <rFont val="微软雅黑"/>
        <charset val="134"/>
      </rPr>
      <t>原值减少金额</t>
    </r>
  </si>
  <si>
    <t>提足折旧时间</t>
  </si>
  <si>
    <t>本期应折旧月数</t>
  </si>
  <si>
    <t>本期应折旧金额</t>
  </si>
  <si>
    <t>本期差异</t>
  </si>
  <si>
    <t>标记</t>
  </si>
  <si>
    <t>By item折旧测算差异小于SAD，未发现任何重大错报。</t>
  </si>
  <si>
    <r>
      <rPr>
        <b/>
        <sz val="12"/>
        <color rgb="FF000000"/>
        <rFont val="Arial"/>
        <charset val="134"/>
      </rPr>
      <t xml:space="preserve">K.03.3 </t>
    </r>
    <r>
      <rPr>
        <b/>
        <sz val="12"/>
        <color rgb="FF000000"/>
        <rFont val="微软雅黑"/>
        <charset val="134"/>
      </rPr>
      <t>折旧政策复核</t>
    </r>
  </si>
  <si>
    <t>折旧政策复核</t>
  </si>
  <si>
    <r>
      <rPr>
        <sz val="10"/>
        <rFont val="微软雅黑"/>
        <charset val="134"/>
      </rPr>
      <t>公司折旧政策</t>
    </r>
  </si>
  <si>
    <t>年限平均法</t>
  </si>
  <si>
    <r>
      <rPr>
        <sz val="10"/>
        <rFont val="微软雅黑"/>
        <charset val="134"/>
      </rPr>
      <t>年限平均法</t>
    </r>
  </si>
  <si>
    <r>
      <rPr>
        <sz val="10"/>
        <rFont val="微软雅黑"/>
        <charset val="134"/>
      </rPr>
      <t>折旧政策</t>
    </r>
  </si>
  <si>
    <r>
      <rPr>
        <sz val="10"/>
        <rFont val="微软雅黑"/>
        <charset val="134"/>
      </rPr>
      <t>使用寿命</t>
    </r>
  </si>
  <si>
    <r>
      <rPr>
        <sz val="10"/>
        <rFont val="微软雅黑"/>
        <charset val="134"/>
      </rPr>
      <t>残值率</t>
    </r>
  </si>
  <si>
    <r>
      <rPr>
        <sz val="10"/>
        <rFont val="微软雅黑"/>
        <charset val="134"/>
      </rPr>
      <t>年折旧率</t>
    </r>
  </si>
  <si>
    <r>
      <rPr>
        <sz val="10"/>
        <rFont val="微软雅黑"/>
        <charset val="134"/>
      </rPr>
      <t>差异说明</t>
    </r>
  </si>
  <si>
    <r>
      <rPr>
        <sz val="10"/>
        <rFont val="Arial"/>
        <charset val="134"/>
      </rPr>
      <t>25-79</t>
    </r>
    <r>
      <rPr>
        <sz val="10"/>
        <rFont val="宋体"/>
        <charset val="134"/>
      </rPr>
      <t>年</t>
    </r>
  </si>
  <si>
    <t>1.27%-4%</t>
  </si>
  <si>
    <t>2.5%-4%</t>
  </si>
  <si>
    <r>
      <rPr>
        <sz val="10"/>
        <rFont val="Arial"/>
        <charset val="134"/>
      </rPr>
      <t>6-51</t>
    </r>
    <r>
      <rPr>
        <sz val="10"/>
        <rFont val="宋体"/>
        <charset val="134"/>
      </rPr>
      <t>年</t>
    </r>
  </si>
  <si>
    <t>1.96%-16.67%</t>
  </si>
  <si>
    <t>8.3%-12.5%</t>
  </si>
  <si>
    <r>
      <rPr>
        <sz val="10"/>
        <rFont val="Arial"/>
        <charset val="134"/>
      </rPr>
      <t>8</t>
    </r>
    <r>
      <rPr>
        <sz val="10"/>
        <rFont val="等线"/>
        <charset val="134"/>
      </rPr>
      <t>年</t>
    </r>
  </si>
  <si>
    <r>
      <rPr>
        <sz val="10"/>
        <rFont val="Arial"/>
        <charset val="134"/>
      </rPr>
      <t>5-14</t>
    </r>
    <r>
      <rPr>
        <sz val="10"/>
        <rFont val="宋体"/>
        <charset val="134"/>
      </rPr>
      <t>年</t>
    </r>
  </si>
  <si>
    <t>10%-20%</t>
  </si>
  <si>
    <r>
      <rPr>
        <sz val="10"/>
        <rFont val="Arial"/>
        <charset val="134"/>
      </rPr>
      <t>5-6</t>
    </r>
    <r>
      <rPr>
        <sz val="10"/>
        <rFont val="宋体"/>
        <charset val="134"/>
      </rPr>
      <t>年</t>
    </r>
  </si>
  <si>
    <t>16.67%-20%</t>
  </si>
  <si>
    <r>
      <rPr>
        <sz val="10"/>
        <rFont val="Arial"/>
        <charset val="134"/>
      </rPr>
      <t>8</t>
    </r>
    <r>
      <rPr>
        <sz val="10"/>
        <rFont val="宋体"/>
        <charset val="134"/>
      </rPr>
      <t>年</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</si>
</sst>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_-* #,##0.0000000000_-;\-* #,##0.0000000000_-;_-* &quot;-&quot;??_-;_-@_-"/>
    <numFmt numFmtId="178" formatCode="0.0%"/>
    <numFmt numFmtId="179" formatCode="\¥#,##0;\-\¥#,##0"/>
    <numFmt numFmtId="180" formatCode="#,##0;\-#,##0;&quot;-&quot;"/>
    <numFmt numFmtId="181" formatCode="_(* #,##0.00_);_(* \(#,##0.00\);_(* &quot;-&quot;??_);_(@_)"/>
    <numFmt numFmtId="182" formatCode="&quot;$&quot;#,##0;[Red]&quot;$&quot;&quot;$&quot;&quot;$&quot;&quot;$&quot;&quot;$&quot;&quot;$&quot;&quot;$&quot;\-#,##0"/>
    <numFmt numFmtId="183" formatCode="_(* #,##0_);_(* \(#,##0\);_(* &quot;-&quot;_);_(@_)"/>
    <numFmt numFmtId="184" formatCode="_-* #,##0.00_-;\-* #,##0.00_-;_-* &quot;-&quot;??_-;_-@_-"/>
    <numFmt numFmtId="185" formatCode="* #,##0.00;[Red]\(#,##0.00\);&quot;-&quot;;\ @"/>
    <numFmt numFmtId="186" formatCode="#,##0;\(#,##0\)"/>
    <numFmt numFmtId="187" formatCode="#,##0.0_);\(#,##0.0\)"/>
    <numFmt numFmtId="188" formatCode="_-&quot;$&quot;* #,##0.00_-;\-&quot;$&quot;* #,##0.00_-;_-&quot;$&quot;* &quot;-&quot;??_-;_-@_-"/>
    <numFmt numFmtId="189" formatCode="_(&quot;$&quot;* #,##0.00_);_(&quot;$&quot;* \(#,##0.00\);_(&quot;$&quot;* &quot;-&quot;??_);_(@_)"/>
    <numFmt numFmtId="190" formatCode="&quot;$&quot;#,##0_);\(&quot;$&quot;#,##0\)"/>
    <numFmt numFmtId="191" formatCode="&quot;$&quot;#,##0.00_);\(&quot;$&quot;#,##0.00\)"/>
    <numFmt numFmtId="192" formatCode="\$#,##0.00;\(\$#,##0.00\)"/>
    <numFmt numFmtId="193" formatCode="\$#,##0;\(\$#,##0\)"/>
    <numFmt numFmtId="194" formatCode="_ [$€-2]* #,##0.00_ ;_ [$€-2]* \-#,##0.00_ ;_ [$€-2]* &quot;-&quot;??_ "/>
    <numFmt numFmtId="195" formatCode="[$-804]aaaa;@"/>
    <numFmt numFmtId="196" formatCode="_-* #,##0\ _k_r_-;\-* #,##0\ _k_r_-;_-* &quot;-&quot;\ _k_r_-;_-@_-"/>
    <numFmt numFmtId="197" formatCode="_-* #,##0.00\ _k_r_-;\-* #,##0.00\ _k_r_-;_-* &quot;-&quot;??\ _k_r_-;_-@_-"/>
    <numFmt numFmtId="198" formatCode="#,##0.00_ "/>
    <numFmt numFmtId="199" formatCode="#,##0.00_);#,##0.00\)"/>
    <numFmt numFmtId="200" formatCode="0.00000&quot;  &quot;"/>
    <numFmt numFmtId="201" formatCode="_-* #,##0_-;\-* #,##0_-;_-* &quot;-&quot;_-;_-@_-"/>
    <numFmt numFmtId="202" formatCode="_([$€-2]* #,##0.00000_);_([$€-2]* \(#,##0.00000\);_([$€-2]* &quot;-&quot;??_)"/>
    <numFmt numFmtId="203" formatCode="0.0000000000"/>
    <numFmt numFmtId="204" formatCode="_(\¥* #,##0.00_);_(\¥* \(#,##0.00\);_(\¥* &quot;-&quot;??_);_(@_)"/>
    <numFmt numFmtId="205" formatCode="_-&quot;$&quot;* #,##0_-;\-&quot;$&quot;* #,##0_-;_-&quot;$&quot;* &quot;-&quot;_-;_-@_-"/>
    <numFmt numFmtId="206" formatCode="&quot;\&quot;#,##0;[Red]&quot;\&quot;&quot;\&quot;\-#,##0"/>
    <numFmt numFmtId="207" formatCode="&quot;\&quot;#,##0.00;[Red]&quot;\&quot;&quot;\&quot;&quot;\&quot;&quot;\&quot;&quot;\&quot;&quot;\&quot;\-#,##0.00"/>
    <numFmt numFmtId="208" formatCode="[$-F800]dddd\,\ mmmm\ dd\,\ yyyy"/>
    <numFmt numFmtId="209" formatCode="0.00_ "/>
    <numFmt numFmtId="210" formatCode="&quot;\&quot;#,##0.00;[Red]&quot;\&quot;\-#,##0.00"/>
    <numFmt numFmtId="211" formatCode="&quot;\&quot;#,##0;[Red]&quot;\&quot;\-#,##0"/>
    <numFmt numFmtId="212" formatCode="#,###,"/>
    <numFmt numFmtId="21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4" formatCode="_ \¥* #,##0.00_ ;_ \¥* \-#,##0.00_ ;_ \¥* &quot;-&quot;??_ ;_ @_ "/>
    <numFmt numFmtId="215" formatCode="#,##0.00_ ;[Red]\-#,##0.00\ "/>
    <numFmt numFmtId="216" formatCode="_(* #,##0_);_(* \(#,##0\);_(* &quot;-&quot;??_);_(@_)"/>
    <numFmt numFmtId="217" formatCode="yyyy&quot;年&quot;m&quot;月&quot;;@"/>
    <numFmt numFmtId="218" formatCode="#,##0;\(#,##0\);\-#,##0"/>
    <numFmt numFmtId="219" formatCode="yyyy\/mm\/dd"/>
  </numFmts>
  <fonts count="217">
    <font>
      <sz val="11"/>
      <color theme="1"/>
      <name val="宋体"/>
      <charset val="134"/>
      <scheme val="minor"/>
    </font>
    <font>
      <sz val="12"/>
      <color theme="1"/>
      <name val="Arial"/>
      <charset val="134"/>
    </font>
    <font>
      <sz val="10"/>
      <color theme="1"/>
      <name val="Arial"/>
      <charset val="134"/>
    </font>
    <font>
      <sz val="10"/>
      <name val="Arial"/>
      <charset val="134"/>
    </font>
    <font>
      <sz val="11"/>
      <color theme="1"/>
      <name val="Arial"/>
      <charset val="134"/>
    </font>
    <font>
      <sz val="10"/>
      <color rgb="FF000000"/>
      <name val="Arial"/>
      <charset val="134"/>
    </font>
    <font>
      <b/>
      <sz val="14"/>
      <color theme="0"/>
      <name val="Arial"/>
      <charset val="134"/>
    </font>
    <font>
      <b/>
      <sz val="14"/>
      <color rgb="FFFFFFFF"/>
      <name val="Arial"/>
      <charset val="134"/>
    </font>
    <font>
      <sz val="12"/>
      <color rgb="FF000000"/>
      <name val="Arial"/>
      <charset val="134"/>
    </font>
    <font>
      <b/>
      <sz val="12"/>
      <color rgb="FF000000"/>
      <name val="Arial"/>
      <charset val="134"/>
    </font>
    <font>
      <sz val="10"/>
      <color rgb="FFFFFFFF"/>
      <name val="Arial"/>
      <charset val="134"/>
    </font>
    <font>
      <u/>
      <sz val="10"/>
      <color rgb="FFFF0000"/>
      <name val="Arial"/>
      <charset val="134"/>
    </font>
    <font>
      <b/>
      <sz val="10"/>
      <name val="Arial"/>
      <charset val="134"/>
    </font>
    <font>
      <b/>
      <sz val="10"/>
      <color rgb="FF000000"/>
      <name val="Arial"/>
      <charset val="134"/>
    </font>
    <font>
      <b/>
      <sz val="10"/>
      <name val="微软雅黑"/>
      <charset val="134"/>
    </font>
    <font>
      <sz val="10"/>
      <name val="微软雅黑"/>
      <charset val="134"/>
    </font>
    <font>
      <b/>
      <sz val="10"/>
      <color rgb="FFFF0000"/>
      <name val="Arial"/>
      <charset val="134"/>
    </font>
    <font>
      <sz val="10"/>
      <color indexed="0"/>
      <name val="Arial"/>
      <charset val="134"/>
    </font>
    <font>
      <sz val="10"/>
      <color theme="4" tint="-0.249977111117893"/>
      <name val="Arial"/>
      <charset val="134"/>
    </font>
    <font>
      <sz val="10"/>
      <color theme="1"/>
      <name val="微软雅黑"/>
      <charset val="134"/>
    </font>
    <font>
      <sz val="10"/>
      <color indexed="0"/>
      <name val="微软雅黑"/>
      <charset val="134"/>
    </font>
    <font>
      <sz val="11"/>
      <color theme="1"/>
      <name val="宋体"/>
      <charset val="134"/>
    </font>
    <font>
      <b/>
      <sz val="10"/>
      <color theme="1"/>
      <name val="Arial"/>
      <charset val="134"/>
    </font>
    <font>
      <sz val="11"/>
      <color rgb="FF000000"/>
      <name val="Arial"/>
      <charset val="134"/>
    </font>
    <font>
      <b/>
      <sz val="10"/>
      <color theme="0"/>
      <name val="Arial"/>
      <charset val="134"/>
    </font>
    <font>
      <b/>
      <sz val="10"/>
      <color rgb="FF000000"/>
      <name val="微软雅黑"/>
      <charset val="134"/>
    </font>
    <font>
      <b/>
      <sz val="10"/>
      <color theme="1"/>
      <name val="微软雅黑"/>
      <charset val="134"/>
    </font>
    <font>
      <b/>
      <sz val="10"/>
      <color rgb="FFFF0000"/>
      <name val="微软雅黑"/>
      <charset val="134"/>
    </font>
    <font>
      <sz val="10"/>
      <color rgb="FF000000"/>
      <name val="微软雅黑"/>
      <charset val="134"/>
    </font>
    <font>
      <sz val="10"/>
      <name val="Arail"/>
      <charset val="134"/>
    </font>
    <font>
      <sz val="10"/>
      <name val="SimSun"/>
      <charset val="134"/>
    </font>
    <font>
      <b/>
      <strike/>
      <sz val="8"/>
      <color rgb="FF0000FF"/>
      <name val="Arial"/>
      <charset val="134"/>
    </font>
    <font>
      <b/>
      <sz val="9"/>
      <color rgb="FFFF0000"/>
      <name val="Arial"/>
      <charset val="134"/>
    </font>
    <font>
      <sz val="10"/>
      <color indexed="8"/>
      <name val="Arial"/>
      <charset val="134"/>
    </font>
    <font>
      <b/>
      <sz val="10"/>
      <color indexed="8"/>
      <name val="Arial"/>
      <charset val="134"/>
    </font>
    <font>
      <b/>
      <sz val="10"/>
      <color rgb="FFFFFFFF"/>
      <name val="Arial"/>
      <charset val="134"/>
    </font>
    <font>
      <i/>
      <sz val="10"/>
      <name val="Arial"/>
      <charset val="134"/>
    </font>
    <font>
      <i/>
      <sz val="10"/>
      <color theme="1"/>
      <name val="Arial"/>
      <charset val="134"/>
    </font>
    <font>
      <sz val="10"/>
      <color theme="0"/>
      <name val="Arial"/>
      <charset val="134"/>
    </font>
    <font>
      <b/>
      <sz val="11"/>
      <color theme="1"/>
      <name val="Arial"/>
      <charset val="134"/>
    </font>
    <font>
      <sz val="11"/>
      <color theme="1"/>
      <name val="微软雅黑"/>
      <charset val="134"/>
    </font>
    <font>
      <b/>
      <sz val="14"/>
      <name val="Arial"/>
      <charset val="134"/>
    </font>
    <font>
      <b/>
      <sz val="14"/>
      <color rgb="FFFF0000"/>
      <name val="微软雅黑"/>
      <charset val="134"/>
    </font>
    <font>
      <sz val="10"/>
      <color rgb="FFFF0000"/>
      <name val="Arial"/>
      <charset val="134"/>
    </font>
    <font>
      <b/>
      <sz val="12"/>
      <name val="微软雅黑"/>
      <charset val="134"/>
    </font>
    <font>
      <sz val="14"/>
      <color theme="1"/>
      <name val="Arial"/>
      <charset val="134"/>
    </font>
    <font>
      <sz val="14"/>
      <color rgb="FF000000"/>
      <name val="Arial"/>
      <charset val="134"/>
    </font>
    <font>
      <b/>
      <sz val="14"/>
      <color rgb="FFFF0000"/>
      <name val="Arial"/>
      <charset val="134"/>
    </font>
    <font>
      <u/>
      <sz val="10"/>
      <color rgb="FF0563C1"/>
      <name val="Arial"/>
      <charset val="134"/>
    </font>
    <font>
      <i/>
      <sz val="10"/>
      <color rgb="FF000000"/>
      <name val="Arial"/>
      <charset val="134"/>
    </font>
    <font>
      <sz val="10"/>
      <name val="宋体"/>
      <charset val="134"/>
    </font>
    <font>
      <sz val="9"/>
      <color indexed="8"/>
      <name val="Arial"/>
      <charset val="134"/>
    </font>
    <font>
      <b/>
      <sz val="11"/>
      <color rgb="FFFF0000"/>
      <name val="Arial"/>
      <charset val="134"/>
    </font>
    <font>
      <b/>
      <sz val="14"/>
      <color rgb="FF000000"/>
      <name val="Arial"/>
      <charset val="134"/>
    </font>
    <font>
      <u/>
      <sz val="10"/>
      <color rgb="FFFF0000"/>
      <name val="微软雅黑"/>
      <charset val="134"/>
    </font>
    <font>
      <sz val="10"/>
      <color rgb="FFFF0000"/>
      <name val="微软雅黑"/>
      <charset val="134"/>
    </font>
    <font>
      <b/>
      <sz val="14"/>
      <color rgb="FFFFC000"/>
      <name val="Arial"/>
      <charset val="134"/>
    </font>
    <font>
      <b/>
      <sz val="10"/>
      <color rgb="FFFFC000"/>
      <name val="Arial"/>
      <charset val="134"/>
    </font>
    <font>
      <sz val="10"/>
      <color theme="1"/>
      <name val="宋体"/>
      <charset val="134"/>
    </font>
    <font>
      <b/>
      <sz val="10"/>
      <color theme="1"/>
      <name val="宋体"/>
      <charset val="134"/>
    </font>
    <font>
      <b/>
      <sz val="10"/>
      <name val="宋体"/>
      <charset val="134"/>
    </font>
    <font>
      <b/>
      <sz val="10"/>
      <color rgb="FF0000FF"/>
      <name val="Arial"/>
      <charset val="134"/>
    </font>
    <font>
      <sz val="14"/>
      <color rgb="FFFFFFFF"/>
      <name val="Arial"/>
      <charset val="134"/>
    </font>
    <font>
      <b/>
      <sz val="10"/>
      <color indexed="10"/>
      <name val="Arial"/>
      <charset val="134"/>
    </font>
    <font>
      <b/>
      <sz val="12"/>
      <name val="Arial"/>
      <charset val="134"/>
    </font>
    <font>
      <sz val="12"/>
      <name val="Arial"/>
      <charset val="134"/>
    </font>
    <font>
      <b/>
      <strike/>
      <sz val="10"/>
      <color rgb="FF0000FF"/>
      <name val="Arial"/>
      <charset val="134"/>
    </font>
    <font>
      <b/>
      <i/>
      <sz val="9"/>
      <color rgb="FFFF0000"/>
      <name val="Arial"/>
      <charset val="134"/>
    </font>
    <font>
      <i/>
      <sz val="9"/>
      <color theme="4" tint="-0.249977111117893"/>
      <name val="Arial"/>
      <charset val="134"/>
    </font>
    <font>
      <b/>
      <i/>
      <sz val="10"/>
      <color theme="1"/>
      <name val="Arial"/>
      <charset val="134"/>
    </font>
    <font>
      <b/>
      <i/>
      <sz val="10"/>
      <color rgb="FFFF0000"/>
      <name val="Arial"/>
      <charset val="134"/>
    </font>
    <font>
      <sz val="14"/>
      <name val="Arial"/>
      <charset val="134"/>
    </font>
    <font>
      <i/>
      <sz val="10"/>
      <color rgb="FFFF0000"/>
      <name val="Arial"/>
      <charset val="134"/>
    </font>
    <font>
      <b/>
      <sz val="11"/>
      <color rgb="FF000000"/>
      <name val="Arial"/>
      <charset val="134"/>
    </font>
    <font>
      <sz val="10"/>
      <color rgb="FF242424"/>
      <name val="Arial"/>
      <charset val="134"/>
    </font>
    <font>
      <b/>
      <sz val="16"/>
      <color rgb="FFFF0000"/>
      <name val="Arial"/>
      <charset val="134"/>
    </font>
    <font>
      <b/>
      <sz val="14"/>
      <color rgb="FF000000"/>
      <name val="微软雅黑"/>
      <charset val="134"/>
    </font>
    <font>
      <u/>
      <sz val="11"/>
      <color theme="4"/>
      <name val="Arial"/>
      <charset val="134"/>
    </font>
    <font>
      <b/>
      <u/>
      <sz val="10"/>
      <color theme="4"/>
      <name val="Arial"/>
      <charset val="134"/>
    </font>
    <font>
      <b/>
      <sz val="11"/>
      <color theme="1"/>
      <name val="宋体"/>
      <charset val="134"/>
      <scheme val="minor"/>
    </font>
    <font>
      <u/>
      <sz val="11"/>
      <color theme="10"/>
      <name val="宋体"/>
      <charset val="134"/>
      <scheme val="minor"/>
    </font>
    <font>
      <u/>
      <sz val="11"/>
      <color rgb="FF80008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indexed="9"/>
      <name val="宋体"/>
      <charset val="134"/>
    </font>
    <font>
      <sz val="11"/>
      <color theme="1"/>
      <name val="宋体"/>
      <charset val="0"/>
      <scheme val="minor"/>
    </font>
    <font>
      <sz val="11"/>
      <color theme="0"/>
      <name val="宋体"/>
      <charset val="0"/>
      <scheme val="minor"/>
    </font>
    <font>
      <sz val="10"/>
      <name val="Helv"/>
      <charset val="134"/>
    </font>
    <font>
      <sz val="12"/>
      <name val="宋体"/>
      <charset val="134"/>
    </font>
    <font>
      <sz val="13"/>
      <name val="Tms Rmn"/>
      <charset val="134"/>
    </font>
    <font>
      <sz val="10"/>
      <color theme="0"/>
      <name val="微软雅黑"/>
      <charset val="134"/>
    </font>
    <font>
      <sz val="12"/>
      <color indexed="9"/>
      <name val="宋体"/>
      <charset val="134"/>
    </font>
    <font>
      <sz val="12"/>
      <color indexed="8"/>
      <name val="宋体"/>
      <charset val="134"/>
    </font>
    <font>
      <sz val="11"/>
      <color theme="0"/>
      <name val="宋体"/>
      <charset val="134"/>
      <scheme val="minor"/>
    </font>
    <font>
      <sz val="11"/>
      <color rgb="FF9C0006"/>
      <name val="宋体"/>
      <charset val="134"/>
      <scheme val="minor"/>
    </font>
    <font>
      <b/>
      <sz val="10"/>
      <name val="Helv"/>
      <charset val="134"/>
    </font>
    <font>
      <b/>
      <sz val="11"/>
      <color theme="0"/>
      <name val="宋体"/>
      <charset val="134"/>
    </font>
    <font>
      <b/>
      <sz val="11"/>
      <color theme="0"/>
      <name val="宋体"/>
      <charset val="134"/>
      <scheme val="minor"/>
    </font>
    <font>
      <b/>
      <sz val="13"/>
      <name val="Tms Rmn"/>
      <charset val="134"/>
    </font>
    <font>
      <sz val="11"/>
      <color indexed="8"/>
      <name val="宋体"/>
      <charset val="134"/>
    </font>
    <font>
      <sz val="10"/>
      <color theme="1"/>
      <name val="times new roman"/>
      <charset val="134"/>
    </font>
    <font>
      <sz val="11"/>
      <color theme="1"/>
      <name val="SimSun"/>
      <charset val="134"/>
    </font>
    <font>
      <sz val="11"/>
      <color rgb="FF000000"/>
      <name val="Calibri"/>
      <charset val="134"/>
    </font>
    <font>
      <sz val="12"/>
      <name val="Times New Roman"/>
      <charset val="134"/>
    </font>
    <font>
      <sz val="10"/>
      <color theme="1"/>
      <name val="Tahoma"/>
      <charset val="134"/>
    </font>
    <font>
      <sz val="10"/>
      <name val="Times New Roman"/>
      <charset val="134"/>
    </font>
    <font>
      <b/>
      <sz val="11"/>
      <color rgb="FFFF0000"/>
      <name val="宋体"/>
      <charset val="134"/>
    </font>
    <font>
      <sz val="9"/>
      <name val="Times New Roman"/>
      <charset val="134"/>
    </font>
    <font>
      <sz val="8"/>
      <name val="Arial"/>
      <charset val="134"/>
    </font>
    <font>
      <sz val="11"/>
      <color rgb="FF006100"/>
      <name val="宋体"/>
      <charset val="134"/>
    </font>
    <font>
      <sz val="11"/>
      <color rgb="FF006100"/>
      <name val="宋体"/>
      <charset val="134"/>
      <scheme val="minor"/>
    </font>
    <font>
      <b/>
      <sz val="12"/>
      <name val="Helv"/>
      <charset val="134"/>
    </font>
    <font>
      <u/>
      <sz val="11"/>
      <color theme="10"/>
      <name val="宋体"/>
      <charset val="134"/>
    </font>
    <font>
      <u/>
      <sz val="10"/>
      <color theme="10"/>
      <name val="Arial"/>
      <charset val="134"/>
    </font>
    <font>
      <u/>
      <sz val="12"/>
      <color theme="10"/>
      <name val="Arial"/>
      <charset val="134"/>
    </font>
    <font>
      <u/>
      <sz val="10"/>
      <color indexed="12"/>
      <name val="宋体"/>
      <charset val="134"/>
    </font>
    <font>
      <u/>
      <sz val="10"/>
      <color theme="10"/>
      <name val="等线"/>
      <charset val="134"/>
    </font>
    <font>
      <b/>
      <sz val="11"/>
      <name val="Helv"/>
      <charset val="134"/>
    </font>
    <font>
      <sz val="11"/>
      <color rgb="FF9C5700"/>
      <name val="宋体"/>
      <charset val="134"/>
      <scheme val="minor"/>
    </font>
    <font>
      <sz val="11"/>
      <color rgb="FF000000"/>
      <name val="宋体"/>
      <charset val="134"/>
      <scheme val="minor"/>
    </font>
    <font>
      <sz val="9"/>
      <color theme="1"/>
      <name val="Arial"/>
      <charset val="134"/>
    </font>
    <font>
      <sz val="8"/>
      <name val="EYInterstate Light"/>
      <charset val="134"/>
    </font>
    <font>
      <sz val="10"/>
      <name val="Tahoma"/>
      <charset val="134"/>
    </font>
    <font>
      <sz val="11"/>
      <color indexed="8"/>
      <name val="宋体"/>
      <charset val="134"/>
      <scheme val="minor"/>
    </font>
    <font>
      <sz val="10"/>
      <color theme="1"/>
      <name val="Times New Roman"/>
      <charset val="134"/>
    </font>
    <font>
      <sz val="11"/>
      <color indexed="8"/>
      <name val="Calibri"/>
      <charset val="134"/>
    </font>
    <font>
      <sz val="9"/>
      <color theme="1"/>
      <name val="Arial Unicode MS"/>
      <charset val="134"/>
    </font>
    <font>
      <sz val="12"/>
      <color theme="1"/>
      <name val="宋体"/>
      <charset val="134"/>
    </font>
    <font>
      <sz val="10"/>
      <color theme="1"/>
      <name val="SimSun"/>
      <charset val="134"/>
    </font>
    <font>
      <strike/>
      <sz val="10"/>
      <name val="Arial"/>
      <charset val="134"/>
    </font>
    <font>
      <sz val="10"/>
      <color indexed="8"/>
      <name val="MS Sans Serif"/>
      <charset val="134"/>
    </font>
    <font>
      <sz val="8"/>
      <color indexed="16"/>
      <name val="Century Schoolbook"/>
      <charset val="134"/>
    </font>
    <font>
      <b/>
      <sz val="10"/>
      <color indexed="39"/>
      <name val="Arial"/>
      <charset val="134"/>
    </font>
    <font>
      <b/>
      <sz val="12"/>
      <color indexed="8"/>
      <name val="Arial"/>
      <charset val="134"/>
    </font>
    <font>
      <sz val="10"/>
      <color indexed="39"/>
      <name val="Arial"/>
      <charset val="134"/>
    </font>
    <font>
      <sz val="19"/>
      <color indexed="48"/>
      <name val="Arial"/>
      <charset val="134"/>
    </font>
    <font>
      <sz val="10"/>
      <color indexed="10"/>
      <name val="Arial"/>
      <charset val="134"/>
    </font>
    <font>
      <b/>
      <i/>
      <sz val="10"/>
      <name val="Times New Roman"/>
      <charset val="134"/>
    </font>
    <font>
      <b/>
      <sz val="11"/>
      <color rgb="FFFF0000"/>
      <name val="微软雅黑"/>
      <charset val="134"/>
    </font>
    <font>
      <b/>
      <sz val="9"/>
      <name val="Times New Roman"/>
      <charset val="134"/>
    </font>
    <font>
      <b/>
      <sz val="11"/>
      <color theme="3"/>
      <name val="微软雅黑"/>
      <charset val="134"/>
    </font>
    <font>
      <sz val="11"/>
      <name val="明朝"/>
      <charset val="134"/>
    </font>
    <font>
      <sz val="10"/>
      <name val="Arial Narrow"/>
      <charset val="134"/>
    </font>
    <font>
      <b/>
      <sz val="11"/>
      <color theme="1"/>
      <name val="微软雅黑"/>
      <charset val="134"/>
    </font>
    <font>
      <sz val="14"/>
      <name val="柧挬"/>
      <charset val="134"/>
    </font>
    <font>
      <b/>
      <sz val="15"/>
      <color theme="3"/>
      <name val="微软雅黑"/>
      <charset val="134"/>
    </font>
    <font>
      <b/>
      <sz val="13"/>
      <color theme="3"/>
      <name val="微软雅黑"/>
      <charset val="134"/>
    </font>
    <font>
      <b/>
      <sz val="18"/>
      <color indexed="35"/>
      <name val="宋体"/>
      <charset val="134"/>
    </font>
    <font>
      <b/>
      <sz val="18"/>
      <color theme="3"/>
      <name val="宋体"/>
      <charset val="134"/>
      <scheme val="major"/>
    </font>
    <font>
      <sz val="8"/>
      <name val="Century Schoolbook"/>
      <charset val="134"/>
    </font>
    <font>
      <b/>
      <sz val="18"/>
      <color indexed="62"/>
      <name val="宋体"/>
      <charset val="134"/>
    </font>
    <font>
      <sz val="10"/>
      <color rgb="FF9C0006"/>
      <name val="微软雅黑"/>
      <charset val="134"/>
    </font>
    <font>
      <sz val="11"/>
      <color indexed="26"/>
      <name val="宋体"/>
      <charset val="134"/>
    </font>
    <font>
      <sz val="11"/>
      <color indexed="20"/>
      <name val="宋体"/>
      <charset val="134"/>
    </font>
    <font>
      <sz val="12"/>
      <color indexed="16"/>
      <name val="宋体"/>
      <charset val="134"/>
    </font>
    <font>
      <sz val="10"/>
      <name val="宋体"/>
      <charset val="134"/>
      <scheme val="minor"/>
    </font>
    <font>
      <sz val="10"/>
      <color theme="1"/>
      <name val="等线"/>
      <charset val="134"/>
    </font>
    <font>
      <sz val="12"/>
      <color rgb="FF000000"/>
      <name val="Calibri"/>
      <charset val="134"/>
    </font>
    <font>
      <u/>
      <sz val="12"/>
      <color indexed="12"/>
      <name val="宋体"/>
      <charset val="134"/>
    </font>
    <font>
      <u/>
      <sz val="11"/>
      <color theme="10"/>
      <name val="SimSun"/>
      <charset val="134"/>
    </font>
    <font>
      <sz val="10"/>
      <color rgb="FF006100"/>
      <name val="微软雅黑"/>
      <charset val="134"/>
    </font>
    <font>
      <sz val="11"/>
      <color indexed="38"/>
      <name val="宋体"/>
      <charset val="134"/>
    </font>
    <font>
      <sz val="11"/>
      <color indexed="17"/>
      <name val="宋体"/>
      <charset val="134"/>
    </font>
    <font>
      <sz val="12"/>
      <color indexed="17"/>
      <name val="宋体"/>
      <charset val="134"/>
    </font>
    <font>
      <sz val="11"/>
      <color indexed="21"/>
      <name val="宋体"/>
      <charset val="134"/>
    </font>
    <font>
      <sz val="10"/>
      <name val="Geneva"/>
      <charset val="134"/>
    </font>
    <font>
      <sz val="12"/>
      <name val="新細明體"/>
      <charset val="134"/>
    </font>
    <font>
      <b/>
      <sz val="10"/>
      <color rgb="FFFA7D00"/>
      <name val="微软雅黑"/>
      <charset val="134"/>
    </font>
    <font>
      <b/>
      <sz val="10"/>
      <color theme="0"/>
      <name val="微软雅黑"/>
      <charset val="134"/>
    </font>
    <font>
      <i/>
      <sz val="10"/>
      <color rgb="FF7F7F7F"/>
      <name val="微软雅黑"/>
      <charset val="134"/>
    </font>
    <font>
      <sz val="10"/>
      <color rgb="FFFA7D00"/>
      <name val="微软雅黑"/>
      <charset val="134"/>
    </font>
    <font>
      <sz val="10.5"/>
      <name val="宋体"/>
      <charset val="134"/>
    </font>
    <font>
      <sz val="10.5"/>
      <color theme="0"/>
      <name val="宋体"/>
      <charset val="134"/>
    </font>
    <font>
      <sz val="12"/>
      <name val="官帕眉"/>
      <charset val="134"/>
    </font>
    <font>
      <sz val="10"/>
      <name val="奔覆眉"/>
      <charset val="134"/>
    </font>
    <font>
      <b/>
      <sz val="12"/>
      <color indexed="8"/>
      <name val="宋体"/>
      <charset val="134"/>
    </font>
    <font>
      <sz val="10"/>
      <color rgb="FF9C6500"/>
      <name val="微软雅黑"/>
      <charset val="134"/>
    </font>
    <font>
      <b/>
      <sz val="10"/>
      <color rgb="FF3F3F3F"/>
      <name val="微软雅黑"/>
      <charset val="134"/>
    </font>
    <font>
      <sz val="10"/>
      <color rgb="FF3F3F76"/>
      <name val="微软雅黑"/>
      <charset val="134"/>
    </font>
    <font>
      <sz val="8"/>
      <color theme="1"/>
      <name val="微软雅黑"/>
      <charset val="134"/>
    </font>
    <font>
      <sz val="12"/>
      <name val="柧挬"/>
      <charset val="134"/>
    </font>
    <font>
      <sz val="11"/>
      <name val="ＭＳ Ｐゴシック"/>
      <charset val="134"/>
    </font>
    <font>
      <sz val="12"/>
      <name val="바탕체"/>
      <charset val="134"/>
    </font>
    <font>
      <b/>
      <i/>
      <sz val="9"/>
      <color rgb="FFFF0000"/>
      <name val="微软雅黑"/>
      <charset val="134"/>
    </font>
    <font>
      <b/>
      <sz val="12"/>
      <color rgb="FF000000"/>
      <name val="微软雅黑"/>
      <charset val="134"/>
    </font>
    <font>
      <b/>
      <i/>
      <sz val="10"/>
      <color rgb="FFFF0000"/>
      <name val="微软雅黑"/>
      <charset val="134"/>
    </font>
    <font>
      <b/>
      <sz val="10"/>
      <color rgb="FFFF0000"/>
      <name val="宋体"/>
      <charset val="134"/>
    </font>
    <font>
      <b/>
      <u/>
      <sz val="11"/>
      <color theme="4"/>
      <name val="微软雅黑"/>
      <charset val="134"/>
    </font>
    <font>
      <b/>
      <i/>
      <sz val="10"/>
      <color theme="1"/>
      <name val="微软雅黑"/>
      <charset val="134"/>
    </font>
    <font>
      <i/>
      <sz val="10"/>
      <name val="微软雅黑"/>
      <charset val="134"/>
    </font>
    <font>
      <sz val="14"/>
      <color rgb="FFFF0000"/>
      <name val="微软雅黑"/>
      <charset val="134"/>
    </font>
    <font>
      <b/>
      <u/>
      <sz val="10"/>
      <color theme="4"/>
      <name val="微软雅黑"/>
      <charset val="134"/>
    </font>
    <font>
      <b/>
      <vertAlign val="superscript"/>
      <sz val="10"/>
      <color rgb="FFFF0000"/>
      <name val="Arial"/>
      <charset val="134"/>
    </font>
    <font>
      <sz val="10"/>
      <color rgb="FF000000"/>
      <name val="Microsoft YaHei"/>
      <charset val="134"/>
    </font>
    <font>
      <b/>
      <sz val="10"/>
      <color rgb="FF000000"/>
      <name val="Microsoft YaHei"/>
      <charset val="134"/>
    </font>
    <font>
      <b/>
      <sz val="14"/>
      <color rgb="FFFFFFFF"/>
      <name val="微软雅黑"/>
      <charset val="134"/>
    </font>
    <font>
      <b/>
      <sz val="14"/>
      <color theme="0"/>
      <name val="微软雅黑"/>
      <charset val="134"/>
    </font>
    <font>
      <sz val="10"/>
      <name val="等线"/>
      <charset val="134"/>
    </font>
    <font>
      <i/>
      <sz val="10"/>
      <color rgb="FF000000"/>
      <name val="微软雅黑"/>
      <charset val="134"/>
    </font>
    <font>
      <sz val="10"/>
      <name val="宋体"/>
      <charset val="134"/>
    </font>
    <font>
      <b/>
      <sz val="8"/>
      <name val="宋体"/>
      <charset val="134"/>
    </font>
    <font>
      <b/>
      <sz val="9"/>
      <name val="宋体"/>
      <charset val="134"/>
    </font>
    <font>
      <sz val="9"/>
      <name val="宋体"/>
      <charset val="134"/>
    </font>
  </fonts>
  <fills count="97">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rgb="FF000099"/>
        <bgColor indexed="64"/>
      </patternFill>
    </fill>
    <fill>
      <patternFill patternType="solid">
        <fgColor theme="0" tint="-0.0499893185216834"/>
        <bgColor rgb="FF000000"/>
      </patternFill>
    </fill>
    <fill>
      <patternFill patternType="solid">
        <fgColor theme="0" tint="-0.349986266670736"/>
        <bgColor indexed="64"/>
      </patternFill>
    </fill>
    <fill>
      <patternFill patternType="solid">
        <fgColor theme="0"/>
        <bgColor indexed="64"/>
      </patternFill>
    </fill>
    <fill>
      <patternFill patternType="solid">
        <fgColor rgb="FF333399"/>
        <bgColor indexed="64"/>
      </patternFill>
    </fill>
    <fill>
      <patternFill patternType="solid">
        <fgColor rgb="FFF2F2F2"/>
        <bgColor rgb="FF000000"/>
      </patternFill>
    </fill>
    <fill>
      <patternFill patternType="solid">
        <fgColor rgb="FFA6A6A6"/>
        <bgColor indexed="64"/>
      </patternFill>
    </fill>
    <fill>
      <patternFill patternType="solid">
        <fgColor theme="0" tint="-0.349925229651784"/>
        <bgColor indexed="64"/>
      </patternFill>
    </fill>
    <fill>
      <patternFill patternType="solid">
        <fgColor theme="4" tint="0.799981688894314"/>
        <bgColor indexed="64"/>
      </patternFill>
    </fill>
    <fill>
      <patternFill patternType="solid">
        <fgColor rgb="FFFFFF00"/>
        <bgColor indexed="64"/>
      </patternFill>
    </fill>
    <fill>
      <patternFill patternType="solid">
        <fgColor theme="2" tint="-0.0999786370433668"/>
        <bgColor indexed="64"/>
      </patternFill>
    </fill>
    <fill>
      <patternFill patternType="solid">
        <fgColor rgb="FF333399"/>
        <bgColor rgb="FF000000"/>
      </patternFill>
    </fill>
    <fill>
      <patternFill patternType="solid">
        <fgColor rgb="FFFFFFFF"/>
        <bgColor rgb="FF000000"/>
      </patternFill>
    </fill>
    <fill>
      <patternFill patternType="solid">
        <fgColor indexed="22"/>
        <bgColor indexed="64"/>
      </patternFill>
    </fill>
    <fill>
      <patternFill patternType="solid">
        <fgColor theme="5" tint="0.799981688894314"/>
        <bgColor indexed="64"/>
      </patternFill>
    </fill>
    <fill>
      <patternFill patternType="solid">
        <fgColor theme="0" tint="-0.0499893185216834"/>
        <bgColor indexed="64"/>
      </patternFill>
    </fill>
    <fill>
      <patternFill patternType="solid">
        <fgColor theme="0" tint="-0.349986266670736"/>
        <bgColor rgb="FF000000"/>
      </patternFill>
    </fill>
    <fill>
      <patternFill patternType="solid">
        <fgColor rgb="FFA6A6A6"/>
        <bgColor rgb="FF000000"/>
      </patternFill>
    </fill>
    <fill>
      <patternFill patternType="solid">
        <fgColor rgb="FFDCE6F1"/>
        <bgColor rgb="FF000000"/>
      </patternFill>
    </fill>
    <fill>
      <patternFill patternType="solid">
        <fgColor rgb="FFD3D3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indexed="43"/>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indexed="62"/>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indexed="2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indexed="47"/>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10281685843"/>
        <bgColor indexed="64"/>
      </patternFill>
    </fill>
    <fill>
      <patternFill patternType="solid">
        <fgColor theme="9" tint="0.799310281685843"/>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6"/>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theme="9"/>
        <bgColor indexed="64"/>
      </patternFill>
    </fill>
    <fill>
      <patternFill patternType="solid">
        <fgColor indexed="24"/>
        <bgColor indexed="64"/>
      </patternFill>
    </fill>
    <fill>
      <patternFill patternType="solid">
        <fgColor indexed="13"/>
        <bgColor indexed="64"/>
      </patternFill>
    </fill>
    <fill>
      <patternFill patternType="solid">
        <fgColor indexed="56"/>
        <bgColor indexed="64"/>
      </patternFill>
    </fill>
    <fill>
      <patternFill patternType="solid">
        <fgColor rgb="FF808080"/>
        <bgColor indexed="64"/>
      </patternFill>
    </fill>
    <fill>
      <patternFill patternType="solid">
        <fgColor indexed="40"/>
        <bgColor indexed="64"/>
      </patternFill>
    </fill>
    <fill>
      <patternFill patternType="solid">
        <fgColor indexed="45"/>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rgb="FF009EA1"/>
        <bgColor rgb="FF009EA1"/>
      </patternFill>
    </fill>
    <fill>
      <patternFill patternType="solid">
        <fgColor rgb="FFFFFFFF"/>
        <bgColor theme="0"/>
      </patternFill>
    </fill>
    <fill>
      <patternFill patternType="solid">
        <fgColor rgb="FFFFFFFF"/>
        <bgColor indexed="64"/>
      </patternFill>
    </fill>
    <fill>
      <patternFill patternType="solid">
        <fgColor rgb="FFCCFFFF"/>
        <bgColor rgb="FFCCFFFF"/>
      </patternFill>
    </fill>
    <fill>
      <patternFill patternType="solid">
        <fgColor rgb="FFD9D9D9"/>
        <bgColor rgb="FFD9D9D9"/>
      </patternFill>
    </fill>
    <fill>
      <patternFill patternType="solid">
        <fgColor indexed="18"/>
        <bgColor indexed="64"/>
      </patternFill>
    </fill>
    <fill>
      <gradientFill degree="90">
        <stop position="0">
          <color theme="0"/>
        </stop>
        <stop position="1">
          <color theme="0"/>
        </stop>
      </gradientFill>
    </fill>
    <fill>
      <patternFill patternType="solid">
        <fgColor rgb="FFCCFFFF"/>
        <bgColor theme="0"/>
      </patternFill>
    </fill>
    <fill>
      <patternFill patternType="solid">
        <fgColor rgb="FF009EA1"/>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CCFFFF"/>
        <bgColor indexed="64"/>
      </patternFill>
    </fill>
  </fills>
  <borders count="84">
    <border>
      <left/>
      <right/>
      <top/>
      <bottom/>
      <diagonal/>
    </border>
    <border>
      <left style="thin">
        <color auto="1"/>
      </left>
      <right/>
      <top style="thin">
        <color auto="1"/>
      </top>
      <bottom style="thin">
        <color auto="1"/>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top/>
      <bottom style="double">
        <color auto="1"/>
      </bottom>
      <diagonal/>
    </border>
    <border>
      <left style="thin">
        <color rgb="FF000000"/>
      </left>
      <right/>
      <top style="thin">
        <color rgb="FF000000"/>
      </top>
      <bottom/>
      <diagonal/>
    </border>
    <border>
      <left/>
      <right/>
      <top style="thin">
        <color rgb="FF000000"/>
      </top>
      <bottom/>
      <diagonal/>
    </border>
    <border>
      <left style="medium">
        <color auto="1"/>
      </left>
      <right style="medium">
        <color auto="1"/>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auto="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auto="1"/>
      </bottom>
      <diagonal/>
    </border>
    <border>
      <left/>
      <right/>
      <top style="thin">
        <color auto="1"/>
      </top>
      <bottom style="double">
        <color auto="1"/>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double">
        <color indexed="8"/>
      </left>
      <right style="double">
        <color indexed="8"/>
      </right>
      <top style="double">
        <color indexed="8"/>
      </top>
      <bottom style="double">
        <color indexed="8"/>
      </bottom>
      <diagonal/>
    </border>
    <border>
      <left/>
      <right/>
      <top style="medium">
        <color auto="1"/>
      </top>
      <bottom style="medium">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medium">
        <color auto="1"/>
      </left>
      <right style="medium">
        <color auto="1"/>
      </right>
      <top style="medium">
        <color auto="1"/>
      </top>
      <bottom style="medium">
        <color auto="1"/>
      </bottom>
      <diagonal/>
    </border>
  </borders>
  <cellStyleXfs count="44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0" fillId="0" borderId="0" applyNumberFormat="0" applyFill="0" applyBorder="0" applyAlignment="0" applyProtection="0"/>
    <xf numFmtId="0" fontId="82" fillId="0" borderId="0" applyNumberFormat="0" applyFill="0" applyBorder="0" applyAlignment="0" applyProtection="0">
      <alignment vertical="center"/>
    </xf>
    <xf numFmtId="0" fontId="0" fillId="24" borderId="66" applyNumberFormat="0" applyFont="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6" fillId="0" borderId="67" applyNumberFormat="0" applyFill="0" applyAlignment="0" applyProtection="0">
      <alignment vertical="center"/>
    </xf>
    <xf numFmtId="0" fontId="87" fillId="0" borderId="67" applyNumberFormat="0" applyFill="0" applyAlignment="0" applyProtection="0">
      <alignment vertical="center"/>
    </xf>
    <xf numFmtId="0" fontId="88" fillId="0" borderId="68" applyNumberFormat="0" applyFill="0" applyAlignment="0" applyProtection="0">
      <alignment vertical="center"/>
    </xf>
    <xf numFmtId="0" fontId="88" fillId="0" borderId="0" applyNumberFormat="0" applyFill="0" applyBorder="0" applyAlignment="0" applyProtection="0">
      <alignment vertical="center"/>
    </xf>
    <xf numFmtId="0" fontId="89" fillId="25" borderId="69" applyNumberFormat="0" applyAlignment="0" applyProtection="0">
      <alignment vertical="center"/>
    </xf>
    <xf numFmtId="0" fontId="90" fillId="26" borderId="70" applyNumberFormat="0" applyAlignment="0" applyProtection="0">
      <alignment vertical="center"/>
    </xf>
    <xf numFmtId="0" fontId="91" fillId="26" borderId="69" applyNumberFormat="0" applyAlignment="0" applyProtection="0">
      <alignment vertical="center"/>
    </xf>
    <xf numFmtId="0" fontId="92" fillId="27" borderId="71" applyNumberFormat="0" applyAlignment="0" applyProtection="0">
      <alignment vertical="center"/>
    </xf>
    <xf numFmtId="0" fontId="93" fillId="0" borderId="72" applyNumberFormat="0" applyFill="0" applyAlignment="0" applyProtection="0">
      <alignment vertical="center"/>
    </xf>
    <xf numFmtId="0" fontId="94" fillId="0" borderId="73" applyNumberFormat="0" applyFill="0" applyAlignment="0" applyProtection="0">
      <alignment vertical="center"/>
    </xf>
    <xf numFmtId="0" fontId="95" fillId="28" borderId="0" applyNumberFormat="0" applyBorder="0" applyAlignment="0" applyProtection="0">
      <alignment vertical="center"/>
    </xf>
    <xf numFmtId="0" fontId="96" fillId="29" borderId="0" applyNumberFormat="0" applyBorder="0" applyAlignment="0" applyProtection="0">
      <alignment vertical="center"/>
    </xf>
    <xf numFmtId="0" fontId="97" fillId="30" borderId="0" applyNumberFormat="0" applyBorder="0" applyAlignment="0" applyProtection="0">
      <alignment vertical="center"/>
    </xf>
    <xf numFmtId="0" fontId="98" fillId="31" borderId="0" applyNumberFormat="0" applyBorder="0" applyProtection="0"/>
    <xf numFmtId="0" fontId="99" fillId="12" borderId="0" applyNumberFormat="0" applyBorder="0" applyAlignment="0" applyProtection="0">
      <alignment vertical="center"/>
    </xf>
    <xf numFmtId="0" fontId="99" fillId="32" borderId="0" applyNumberFormat="0" applyBorder="0" applyAlignment="0" applyProtection="0">
      <alignment vertical="center"/>
    </xf>
    <xf numFmtId="0" fontId="100" fillId="33" borderId="0" applyNumberFormat="0" applyBorder="0" applyAlignment="0" applyProtection="0">
      <alignment vertical="center"/>
    </xf>
    <xf numFmtId="0" fontId="98" fillId="34" borderId="0" applyNumberFormat="0" applyBorder="0" applyProtection="0"/>
    <xf numFmtId="0" fontId="99" fillId="18" borderId="0" applyNumberFormat="0" applyBorder="0" applyAlignment="0" applyProtection="0">
      <alignment vertical="center"/>
    </xf>
    <xf numFmtId="0" fontId="99" fillId="35" borderId="0" applyNumberFormat="0" applyBorder="0" applyAlignment="0" applyProtection="0">
      <alignment vertical="center"/>
    </xf>
    <xf numFmtId="0" fontId="100" fillId="36" borderId="0" applyNumberFormat="0" applyBorder="0" applyAlignment="0" applyProtection="0">
      <alignment vertical="center"/>
    </xf>
    <xf numFmtId="0" fontId="98" fillId="34" borderId="0" applyNumberFormat="0" applyBorder="0" applyProtection="0"/>
    <xf numFmtId="0" fontId="99" fillId="37" borderId="0" applyNumberFormat="0" applyBorder="0" applyAlignment="0" applyProtection="0">
      <alignment vertical="center"/>
    </xf>
    <xf numFmtId="0" fontId="99" fillId="38" borderId="0" applyNumberFormat="0" applyBorder="0" applyAlignment="0" applyProtection="0">
      <alignment vertical="center"/>
    </xf>
    <xf numFmtId="0" fontId="100" fillId="39" borderId="0" applyNumberFormat="0" applyBorder="0" applyAlignment="0" applyProtection="0">
      <alignment vertical="center"/>
    </xf>
    <xf numFmtId="0" fontId="98" fillId="40" borderId="0" applyNumberFormat="0" applyBorder="0" applyProtection="0"/>
    <xf numFmtId="0" fontId="99" fillId="41" borderId="0" applyNumberFormat="0" applyBorder="0" applyAlignment="0" applyProtection="0">
      <alignment vertical="center"/>
    </xf>
    <xf numFmtId="0" fontId="99" fillId="42" borderId="0" applyNumberFormat="0" applyBorder="0" applyAlignment="0" applyProtection="0">
      <alignment vertical="center"/>
    </xf>
    <xf numFmtId="0" fontId="100" fillId="43" borderId="0" applyNumberFormat="0" applyBorder="0" applyAlignment="0" applyProtection="0">
      <alignment vertical="center"/>
    </xf>
    <xf numFmtId="0" fontId="98" fillId="31" borderId="0" applyNumberFormat="0" applyBorder="0" applyProtection="0"/>
    <xf numFmtId="0" fontId="99" fillId="44" borderId="0" applyNumberFormat="0" applyBorder="0" applyAlignment="0" applyProtection="0">
      <alignment vertical="center"/>
    </xf>
    <xf numFmtId="0" fontId="99" fillId="45" borderId="0" applyNumberFormat="0" applyBorder="0" applyAlignment="0" applyProtection="0">
      <alignment vertical="center"/>
    </xf>
    <xf numFmtId="0" fontId="100" fillId="46" borderId="0" applyNumberFormat="0" applyBorder="0" applyAlignment="0" applyProtection="0">
      <alignment vertical="center"/>
    </xf>
    <xf numFmtId="0" fontId="98" fillId="47" borderId="0" applyNumberFormat="0" applyBorder="0" applyProtection="0"/>
    <xf numFmtId="0" fontId="99" fillId="48" borderId="0" applyNumberFormat="0" applyBorder="0" applyAlignment="0" applyProtection="0">
      <alignment vertical="center"/>
    </xf>
    <xf numFmtId="0" fontId="99" fillId="49" borderId="0" applyNumberFormat="0" applyBorder="0" applyAlignment="0" applyProtection="0">
      <alignment vertical="center"/>
    </xf>
    <xf numFmtId="0" fontId="100" fillId="50" borderId="0" applyNumberFormat="0" applyBorder="0" applyAlignment="0" applyProtection="0">
      <alignment vertical="center"/>
    </xf>
    <xf numFmtId="176" fontId="101" fillId="0" borderId="0">
      <protection locked="0"/>
    </xf>
    <xf numFmtId="177" fontId="102" fillId="0" borderId="0" applyFont="0" applyFill="0" applyBorder="0" applyAlignment="0" applyProtection="0"/>
    <xf numFmtId="178" fontId="103" fillId="0" borderId="0" applyFont="0" applyFill="0" applyBorder="0" applyAlignment="0" applyProtection="0"/>
    <xf numFmtId="10" fontId="103" fillId="0" borderId="0" applyFont="0" applyFill="0" applyBorder="0" applyAlignment="0" applyProtection="0"/>
    <xf numFmtId="179" fontId="102" fillId="0" borderId="0" applyFont="0" applyFill="0" applyBorder="0" applyAlignment="0" applyProtection="0"/>
    <xf numFmtId="0" fontId="0" fillId="51" borderId="0" applyNumberFormat="0" applyBorder="0" applyProtection="0"/>
    <xf numFmtId="0" fontId="0" fillId="52" borderId="0" applyNumberFormat="0" applyBorder="0" applyProtection="0"/>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9" fillId="37" borderId="0" applyNumberFormat="0" applyBorder="0" applyAlignment="0" applyProtection="0">
      <alignment vertical="center"/>
    </xf>
    <xf numFmtId="0" fontId="19" fillId="41" borderId="0" applyNumberFormat="0" applyBorder="0" applyAlignment="0" applyProtection="0">
      <alignment vertical="center"/>
    </xf>
    <xf numFmtId="0" fontId="19" fillId="44" borderId="0" applyNumberFormat="0" applyBorder="0" applyAlignment="0" applyProtection="0">
      <alignment vertical="center"/>
    </xf>
    <xf numFmtId="0" fontId="19" fillId="48" borderId="0" applyNumberFormat="0" applyBorder="0" applyAlignment="0" applyProtection="0">
      <alignment vertical="center"/>
    </xf>
    <xf numFmtId="0" fontId="19" fillId="32" borderId="0" applyNumberFormat="0" applyBorder="0" applyAlignment="0" applyProtection="0">
      <alignment vertical="center"/>
    </xf>
    <xf numFmtId="0" fontId="19" fillId="35" borderId="0" applyNumberFormat="0" applyBorder="0" applyAlignment="0" applyProtection="0">
      <alignment vertical="center"/>
    </xf>
    <xf numFmtId="0" fontId="19" fillId="38" borderId="0" applyNumberFormat="0" applyBorder="0" applyAlignment="0" applyProtection="0">
      <alignment vertical="center"/>
    </xf>
    <xf numFmtId="0" fontId="19" fillId="42" borderId="0" applyNumberFormat="0" applyBorder="0" applyAlignment="0" applyProtection="0">
      <alignment vertical="center"/>
    </xf>
    <xf numFmtId="0" fontId="19" fillId="45" borderId="0" applyNumberFormat="0" applyBorder="0" applyAlignment="0" applyProtection="0">
      <alignment vertical="center"/>
    </xf>
    <xf numFmtId="0" fontId="19" fillId="49" borderId="0" applyNumberFormat="0" applyBorder="0" applyAlignment="0" applyProtection="0">
      <alignment vertical="center"/>
    </xf>
    <xf numFmtId="0" fontId="104" fillId="33" borderId="0" applyNumberFormat="0" applyBorder="0" applyAlignment="0" applyProtection="0">
      <alignment vertical="center"/>
    </xf>
    <xf numFmtId="0" fontId="104" fillId="36" borderId="0" applyNumberFormat="0" applyBorder="0" applyAlignment="0" applyProtection="0">
      <alignment vertical="center"/>
    </xf>
    <xf numFmtId="0" fontId="104" fillId="39" borderId="0" applyNumberFormat="0" applyBorder="0" applyAlignment="0" applyProtection="0">
      <alignment vertical="center"/>
    </xf>
    <xf numFmtId="0" fontId="104" fillId="43" borderId="0" applyNumberFormat="0" applyBorder="0" applyAlignment="0" applyProtection="0">
      <alignment vertical="center"/>
    </xf>
    <xf numFmtId="0" fontId="104" fillId="46" borderId="0" applyNumberFormat="0" applyBorder="0" applyAlignment="0" applyProtection="0">
      <alignment vertical="center"/>
    </xf>
    <xf numFmtId="0" fontId="104" fillId="50" borderId="0" applyNumberFormat="0" applyBorder="0" applyAlignment="0" applyProtection="0">
      <alignment vertical="center"/>
    </xf>
    <xf numFmtId="0" fontId="105" fillId="53" borderId="0" applyNumberFormat="0" applyBorder="0" applyAlignment="0" applyProtection="0"/>
    <xf numFmtId="0" fontId="106" fillId="54" borderId="0" applyNumberFormat="0" applyBorder="0" applyAlignment="0" applyProtection="0"/>
    <xf numFmtId="0" fontId="105" fillId="55" borderId="0" applyNumberFormat="0" applyBorder="0" applyAlignment="0" applyProtection="0"/>
    <xf numFmtId="0" fontId="107" fillId="56" borderId="0" applyNumberFormat="0" applyBorder="0" applyAlignment="0" applyProtection="0">
      <alignment vertical="center"/>
    </xf>
    <xf numFmtId="0" fontId="105" fillId="57" borderId="0" applyNumberFormat="0" applyBorder="0" applyAlignment="0" applyProtection="0"/>
    <xf numFmtId="0" fontId="106" fillId="58" borderId="0" applyNumberFormat="0" applyBorder="0" applyAlignment="0" applyProtection="0"/>
    <xf numFmtId="0" fontId="106" fillId="17" borderId="0" applyNumberFormat="0" applyBorder="0" applyAlignment="0" applyProtection="0"/>
    <xf numFmtId="0" fontId="105" fillId="59" borderId="0" applyNumberFormat="0" applyBorder="0" applyAlignment="0" applyProtection="0"/>
    <xf numFmtId="0" fontId="107" fillId="60" borderId="0" applyNumberFormat="0" applyBorder="0" applyProtection="0"/>
    <xf numFmtId="0" fontId="107" fillId="60" borderId="0" applyNumberFormat="0" applyBorder="0" applyAlignment="0" applyProtection="0">
      <alignment vertical="center"/>
    </xf>
    <xf numFmtId="0" fontId="106" fillId="61" borderId="0" applyNumberFormat="0" applyBorder="0" applyAlignment="0" applyProtection="0"/>
    <xf numFmtId="0" fontId="105" fillId="17" borderId="0" applyNumberFormat="0" applyBorder="0" applyAlignment="0" applyProtection="0"/>
    <xf numFmtId="0" fontId="107" fillId="62" borderId="0" applyNumberFormat="0" applyBorder="0" applyAlignment="0" applyProtection="0">
      <alignment vertical="center"/>
    </xf>
    <xf numFmtId="0" fontId="107" fillId="63" borderId="0" applyNumberFormat="0" applyBorder="0" applyAlignment="0" applyProtection="0">
      <alignment vertical="center"/>
    </xf>
    <xf numFmtId="0" fontId="105" fillId="64" borderId="0" applyNumberFormat="0" applyBorder="0" applyAlignment="0" applyProtection="0"/>
    <xf numFmtId="0" fontId="106" fillId="65" borderId="0" applyNumberFormat="0" applyBorder="0" applyAlignment="0" applyProtection="0"/>
    <xf numFmtId="0" fontId="107" fillId="66" borderId="0" applyNumberFormat="0" applyBorder="0" applyAlignment="0" applyProtection="0">
      <alignment vertical="center"/>
    </xf>
    <xf numFmtId="0" fontId="105" fillId="67" borderId="0" applyNumberFormat="0" applyBorder="0" applyAlignment="0" applyProtection="0"/>
    <xf numFmtId="0" fontId="106" fillId="47" borderId="0" applyNumberFormat="0" applyBorder="0" applyAlignment="0" applyProtection="0"/>
    <xf numFmtId="0" fontId="105" fillId="47" borderId="0" applyNumberFormat="0" applyBorder="0" applyAlignment="0" applyProtection="0"/>
    <xf numFmtId="0" fontId="107" fillId="68" borderId="0" applyNumberFormat="0" applyBorder="0" applyAlignment="0" applyProtection="0">
      <alignment vertical="center"/>
    </xf>
    <xf numFmtId="0" fontId="108" fillId="29" borderId="0" applyNumberFormat="0" applyBorder="0" applyProtection="0"/>
    <xf numFmtId="180" fontId="33" fillId="0" borderId="0" applyFill="0" applyBorder="0" applyAlignment="0"/>
    <xf numFmtId="0" fontId="109" fillId="0" borderId="0"/>
    <xf numFmtId="4" fontId="0" fillId="0" borderId="9">
      <alignment horizontal="right"/>
    </xf>
    <xf numFmtId="4" fontId="0" fillId="0" borderId="9">
      <alignment horizontal="right"/>
    </xf>
    <xf numFmtId="4" fontId="19" fillId="0" borderId="9">
      <alignment horizontal="right" vertical="center"/>
    </xf>
    <xf numFmtId="10" fontId="0" fillId="0" borderId="9" applyAlignment="0"/>
    <xf numFmtId="0" fontId="19" fillId="0" borderId="9">
      <alignment horizontal="right" vertical="center"/>
    </xf>
    <xf numFmtId="0" fontId="110" fillId="69" borderId="74" applyNumberFormat="0" applyAlignment="0" applyProtection="0"/>
    <xf numFmtId="0" fontId="111" fillId="27" borderId="71" applyNumberFormat="0" applyAlignment="0" applyProtection="0"/>
    <xf numFmtId="0" fontId="112" fillId="0" borderId="25" applyNumberFormat="0" applyFill="0" applyProtection="0">
      <alignment horizontal="center"/>
    </xf>
    <xf numFmtId="181" fontId="0" fillId="0" borderId="0" applyFont="0" applyFill="0" applyBorder="0" applyAlignment="0" applyProtection="0"/>
    <xf numFmtId="182" fontId="3" fillId="0" borderId="0"/>
    <xf numFmtId="18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41" fontId="113" fillId="0" borderId="0" applyFont="0" applyFill="0" applyBorder="0" applyAlignment="0" applyProtection="0"/>
    <xf numFmtId="183" fontId="113" fillId="0" borderId="0" applyFont="0" applyFill="0" applyBorder="0" applyAlignment="0" applyProtection="0"/>
    <xf numFmtId="183" fontId="102" fillId="0" borderId="0" applyFont="0" applyFill="0" applyBorder="0" applyAlignment="0" applyProtection="0"/>
    <xf numFmtId="41" fontId="102" fillId="0" borderId="0" applyFont="0" applyFill="0" applyBorder="0" applyAlignment="0" applyProtection="0"/>
    <xf numFmtId="181" fontId="0" fillId="0" borderId="0" applyFont="0" applyFill="0" applyBorder="0" applyAlignment="0" applyProtection="0"/>
    <xf numFmtId="43" fontId="0" fillId="0" borderId="0" applyFont="0" applyFill="0" applyBorder="0" applyProtection="0"/>
    <xf numFmtId="184" fontId="3" fillId="0" borderId="0" applyFont="0" applyFill="0" applyBorder="0" applyAlignment="0" applyProtection="0"/>
    <xf numFmtId="43" fontId="114" fillId="0" borderId="0" applyFont="0" applyFill="0" applyBorder="0" applyAlignment="0" applyProtection="0"/>
    <xf numFmtId="185" fontId="50" fillId="0" borderId="0" applyFont="0" applyFill="0" applyBorder="0" applyProtection="0"/>
    <xf numFmtId="43" fontId="50" fillId="0" borderId="0" applyFont="0" applyFill="0" applyBorder="0" applyProtection="0"/>
    <xf numFmtId="43" fontId="3" fillId="0" borderId="0" applyFont="0" applyFill="0" applyBorder="0" applyAlignment="0" applyProtection="0"/>
    <xf numFmtId="181" fontId="3" fillId="0" borderId="0" applyFont="0" applyFill="0" applyBorder="0" applyAlignment="0" applyProtection="0"/>
    <xf numFmtId="43" fontId="115" fillId="0" borderId="0" applyFont="0" applyFill="0" applyBorder="0" applyAlignment="0" applyProtection="0"/>
    <xf numFmtId="181" fontId="3" fillId="0" borderId="0" applyFont="0" applyFill="0" applyBorder="0" applyAlignment="0" applyProtection="0"/>
    <xf numFmtId="181" fontId="0" fillId="0" borderId="0" applyFont="0" applyAlignment="0" applyProtection="0"/>
    <xf numFmtId="43" fontId="0" fillId="0" borderId="0" applyFont="0" applyAlignment="0" applyProtection="0"/>
    <xf numFmtId="181" fontId="116" fillId="0" borderId="0" applyFont="0" applyAlignment="0" applyProtection="0"/>
    <xf numFmtId="181" fontId="0" fillId="0" borderId="0" applyAlignment="0"/>
    <xf numFmtId="43" fontId="0" fillId="0" borderId="0" applyAlignment="0"/>
    <xf numFmtId="181" fontId="116" fillId="0" borderId="0" applyAlignment="0"/>
    <xf numFmtId="181" fontId="0" fillId="0" borderId="0" applyFont="0" applyFill="0" applyBorder="0" applyProtection="0"/>
    <xf numFmtId="43" fontId="0" fillId="0" borderId="0" applyFont="0" applyFill="0" applyBorder="0" applyProtection="0"/>
    <xf numFmtId="185" fontId="102" fillId="0" borderId="0" applyFont="0" applyFill="0" applyBorder="0" applyAlignment="0" applyProtection="0"/>
    <xf numFmtId="43" fontId="102" fillId="0" borderId="0" applyFont="0" applyFill="0" applyBorder="0" applyAlignment="0" applyProtection="0"/>
    <xf numFmtId="183" fontId="3" fillId="0" borderId="0" applyFont="0" applyFill="0" applyBorder="0" applyAlignment="0" applyProtection="0"/>
    <xf numFmtId="41" fontId="3" fillId="0" borderId="0" applyFont="0" applyFill="0" applyBorder="0" applyAlignment="0" applyProtection="0"/>
    <xf numFmtId="181" fontId="102" fillId="0" borderId="0" applyFont="0" applyFill="0" applyBorder="0" applyAlignment="0" applyProtection="0"/>
    <xf numFmtId="181"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117" fillId="0" borderId="0" applyFont="0" applyFill="0" applyBorder="0" applyProtection="0"/>
    <xf numFmtId="43" fontId="2" fillId="0" borderId="0" applyFont="0" applyFill="0" applyBorder="0" applyAlignment="0" applyProtection="0"/>
    <xf numFmtId="43" fontId="0" fillId="0" borderId="0" applyFont="0" applyFill="0" applyBorder="0" applyAlignment="0" applyProtection="0">
      <alignment vertical="center"/>
    </xf>
    <xf numFmtId="43" fontId="117" fillId="0" borderId="0" applyFont="0" applyFill="0" applyBorder="0" applyAlignment="0" applyProtection="0"/>
    <xf numFmtId="181" fontId="0" fillId="0" borderId="0" applyFont="0" applyFill="0" applyBorder="0" applyAlignment="0" applyProtection="0"/>
    <xf numFmtId="43" fontId="118" fillId="0" borderId="0" applyFont="0" applyFill="0" applyBorder="0" applyAlignment="0" applyProtection="0"/>
    <xf numFmtId="186" fontId="119" fillId="0" borderId="0"/>
    <xf numFmtId="37" fontId="103" fillId="0" borderId="0" applyFont="0" applyFill="0" applyBorder="0" applyAlignment="0" applyProtection="0"/>
    <xf numFmtId="187" fontId="103" fillId="0" borderId="0" applyFont="0" applyFill="0" applyBorder="0" applyAlignment="0" applyProtection="0"/>
    <xf numFmtId="39" fontId="103" fillId="0" borderId="0" applyFont="0" applyFill="0" applyBorder="0" applyAlignment="0" applyProtection="0"/>
    <xf numFmtId="0" fontId="120" fillId="0" borderId="0" applyAlignment="0"/>
    <xf numFmtId="188" fontId="119" fillId="0" borderId="0" applyFont="0" applyFill="0" applyBorder="0" applyAlignment="0" applyProtection="0"/>
    <xf numFmtId="189" fontId="3" fillId="0" borderId="0" applyFont="0" applyFill="0" applyBorder="0" applyAlignment="0" applyProtection="0"/>
    <xf numFmtId="189" fontId="0" fillId="0" borderId="0" applyFont="0" applyFill="0" applyBorder="0" applyAlignment="0" applyProtection="0"/>
    <xf numFmtId="189" fontId="2" fillId="0" borderId="0" applyFont="0" applyFill="0" applyBorder="0" applyAlignment="0" applyProtection="0"/>
    <xf numFmtId="189" fontId="118" fillId="0" borderId="0" applyFont="0" applyFill="0" applyBorder="0" applyAlignment="0" applyProtection="0"/>
    <xf numFmtId="189" fontId="33" fillId="0" borderId="0" applyFont="0" applyFill="0" applyBorder="0" applyAlignment="0" applyProtection="0">
      <alignment vertical="top"/>
    </xf>
    <xf numFmtId="190" fontId="103" fillId="0" borderId="0" applyFont="0" applyFill="0" applyBorder="0" applyAlignment="0" applyProtection="0"/>
    <xf numFmtId="191" fontId="103" fillId="0" borderId="0" applyFont="0" applyFill="0" applyBorder="0" applyAlignment="0" applyProtection="0"/>
    <xf numFmtId="192" fontId="119" fillId="0" borderId="0"/>
    <xf numFmtId="0" fontId="0" fillId="0" borderId="9" applyAlignment="0"/>
    <xf numFmtId="0" fontId="0" fillId="0" borderId="9" applyAlignment="0"/>
    <xf numFmtId="193" fontId="119" fillId="0" borderId="0"/>
    <xf numFmtId="0" fontId="121" fillId="0" borderId="0">
      <alignment horizontal="left"/>
    </xf>
    <xf numFmtId="0" fontId="122" fillId="70" borderId="9"/>
    <xf numFmtId="194" fontId="50" fillId="0" borderId="0" applyFont="0" applyFill="0" applyBorder="0" applyAlignment="0" applyProtection="0"/>
    <xf numFmtId="0" fontId="19" fillId="0" borderId="9" applyAlignment="0"/>
    <xf numFmtId="0" fontId="123" fillId="71" borderId="0" applyNumberFormat="0" applyBorder="0" applyAlignment="0" applyProtection="0"/>
    <xf numFmtId="0" fontId="124" fillId="28" borderId="0" applyNumberFormat="0" applyBorder="0" applyAlignment="0" applyProtection="0"/>
    <xf numFmtId="0" fontId="124" fillId="28" borderId="0" applyNumberFormat="0" applyBorder="0" applyProtection="0"/>
    <xf numFmtId="0" fontId="122" fillId="17" borderId="0" applyNumberFormat="0" applyBorder="0" applyAlignment="0" applyProtection="0"/>
    <xf numFmtId="0" fontId="125" fillId="0" borderId="0">
      <alignment horizontal="left"/>
    </xf>
    <xf numFmtId="0" fontId="64" fillId="0" borderId="75" applyNumberFormat="0" applyProtection="0"/>
    <xf numFmtId="0" fontId="64" fillId="0" borderId="7">
      <alignment horizontal="left" vertical="center"/>
    </xf>
    <xf numFmtId="0" fontId="59" fillId="72" borderId="9">
      <alignment horizontal="center" vertical="center"/>
    </xf>
    <xf numFmtId="0" fontId="80" fillId="0" borderId="0" applyNumberFormat="0" applyFill="0" applyBorder="0" applyAlignment="0" applyProtection="0"/>
    <xf numFmtId="0" fontId="80" fillId="0" borderId="0" applyNumberFormat="0" applyFill="0" applyBorder="0" applyAlignment="0" applyProtection="0"/>
    <xf numFmtId="0" fontId="126" fillId="0" borderId="0" applyNumberFormat="0" applyFill="0" applyBorder="0" applyAlignment="0" applyProtection="0"/>
    <xf numFmtId="0" fontId="80" fillId="0" borderId="0" applyNumberFormat="0" applyFill="0" applyBorder="0" applyProtection="0"/>
    <xf numFmtId="0" fontId="127" fillId="0" borderId="0" applyNumberFormat="0" applyFill="0" applyBorder="0" applyAlignment="0" applyProtection="0">
      <alignment vertical="top"/>
      <protection locked="0"/>
    </xf>
    <xf numFmtId="0" fontId="128" fillId="0" borderId="0" applyNumberFormat="0" applyFill="0" applyBorder="0" applyAlignment="0" applyProtection="0"/>
    <xf numFmtId="0" fontId="127" fillId="0" borderId="0" applyNumberFormat="0" applyFill="0" applyBorder="0" applyAlignment="0" applyProtection="0"/>
    <xf numFmtId="0" fontId="129" fillId="0" borderId="0" applyNumberFormat="0" applyFill="0" applyBorder="0">
      <protection locked="0"/>
    </xf>
    <xf numFmtId="0" fontId="130" fillId="0" borderId="0" applyNumberFormat="0" applyFill="0" applyBorder="0" applyProtection="0"/>
    <xf numFmtId="0" fontId="122" fillId="58" borderId="9" applyNumberFormat="0" applyBorder="0" applyAlignment="0" applyProtection="0"/>
    <xf numFmtId="0" fontId="131" fillId="0" borderId="76"/>
    <xf numFmtId="0" fontId="132" fillId="30" borderId="0" applyNumberFormat="0" applyBorder="0" applyProtection="0"/>
    <xf numFmtId="0" fontId="133" fillId="0" borderId="0"/>
    <xf numFmtId="178" fontId="102" fillId="0" borderId="0"/>
    <xf numFmtId="0" fontId="0" fillId="0" borderId="0" applyAlignment="0"/>
    <xf numFmtId="0" fontId="3" fillId="0" borderId="0"/>
    <xf numFmtId="0" fontId="3" fillId="0" borderId="0"/>
    <xf numFmtId="0" fontId="0" fillId="0" borderId="0" applyAlignment="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4" fillId="0" borderId="0"/>
    <xf numFmtId="0" fontId="50" fillId="0" borderId="0"/>
    <xf numFmtId="0" fontId="50" fillId="0" borderId="0"/>
    <xf numFmtId="0" fontId="134" fillId="0" borderId="0"/>
    <xf numFmtId="0" fontId="0" fillId="0" borderId="0"/>
    <xf numFmtId="0" fontId="135" fillId="0" borderId="0">
      <alignment vertical="center"/>
    </xf>
    <xf numFmtId="0" fontId="21" fillId="0" borderId="0"/>
    <xf numFmtId="0" fontId="3" fillId="0" borderId="0"/>
    <xf numFmtId="0" fontId="135" fillId="0" borderId="0">
      <alignment vertical="center"/>
    </xf>
    <xf numFmtId="0" fontId="65" fillId="0" borderId="0"/>
    <xf numFmtId="0" fontId="3" fillId="0" borderId="0"/>
    <xf numFmtId="0" fontId="2" fillId="0" borderId="0"/>
    <xf numFmtId="0" fontId="135" fillId="0" borderId="0">
      <alignment vertical="center"/>
    </xf>
    <xf numFmtId="0" fontId="118" fillId="0" borderId="0"/>
    <xf numFmtId="0" fontId="116" fillId="0" borderId="0" applyAlignment="0"/>
    <xf numFmtId="0" fontId="136" fillId="0" borderId="0"/>
    <xf numFmtId="0" fontId="30" fillId="0" borderId="0"/>
    <xf numFmtId="0" fontId="0" fillId="0" borderId="0"/>
    <xf numFmtId="0" fontId="117" fillId="0" borderId="0"/>
    <xf numFmtId="0" fontId="137" fillId="0" borderId="0"/>
    <xf numFmtId="0" fontId="0" fillId="0" borderId="0"/>
    <xf numFmtId="195" fontId="138" fillId="0" borderId="0" applyAlignment="0">
      <protection locked="0"/>
    </xf>
    <xf numFmtId="0" fontId="139" fillId="0" borderId="0"/>
    <xf numFmtId="0" fontId="3" fillId="0" borderId="0">
      <alignment vertical="top"/>
    </xf>
    <xf numFmtId="0" fontId="2" fillId="0" borderId="0" applyAlignment="0"/>
    <xf numFmtId="0" fontId="140" fillId="0" borderId="0"/>
    <xf numFmtId="0" fontId="141" fillId="0" borderId="0" applyAlignment="0"/>
    <xf numFmtId="0" fontId="116" fillId="0" borderId="0"/>
    <xf numFmtId="0" fontId="142" fillId="0" borderId="0"/>
    <xf numFmtId="195" fontId="0" fillId="0" borderId="0">
      <protection locked="0"/>
    </xf>
    <xf numFmtId="0" fontId="113" fillId="0" borderId="0" applyAlignment="0">
      <protection locked="0"/>
    </xf>
    <xf numFmtId="0" fontId="102" fillId="0" borderId="0"/>
    <xf numFmtId="0" fontId="114" fillId="0" borderId="0"/>
    <xf numFmtId="176" fontId="119" fillId="0" borderId="0">
      <protection locked="0"/>
    </xf>
    <xf numFmtId="9" fontId="0" fillId="0" borderId="0" applyAlignment="0"/>
    <xf numFmtId="9" fontId="116" fillId="0" borderId="0" applyAlignment="0"/>
    <xf numFmtId="181" fontId="139" fillId="0" borderId="0" applyAlignment="0"/>
    <xf numFmtId="43" fontId="139" fillId="0" borderId="0" applyAlignment="0"/>
    <xf numFmtId="0" fontId="143" fillId="0" borderId="0"/>
    <xf numFmtId="0" fontId="144" fillId="0" borderId="0"/>
    <xf numFmtId="10" fontId="3"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9" fontId="3" fillId="0" borderId="0" applyFont="0" applyFill="0" applyBorder="0" applyAlignment="0" applyProtection="0"/>
    <xf numFmtId="9" fontId="102" fillId="0" borderId="0" applyFont="0" applyFill="0" applyBorder="0" applyAlignment="0" applyProtection="0"/>
    <xf numFmtId="9" fontId="0" fillId="0" borderId="0" applyFont="0" applyFill="0" applyBorder="0" applyAlignment="0" applyProtection="0"/>
    <xf numFmtId="9" fontId="0" fillId="0" borderId="0" applyFont="0" applyFill="0" applyBorder="0" applyProtection="0"/>
    <xf numFmtId="9" fontId="2" fillId="0" borderId="0" applyFont="0" applyFill="0" applyBorder="0" applyAlignment="0" applyProtection="0"/>
    <xf numFmtId="9" fontId="0" fillId="0" borderId="0" applyFont="0" applyFill="0" applyBorder="0" applyProtection="0"/>
    <xf numFmtId="0" fontId="122" fillId="17" borderId="9"/>
    <xf numFmtId="4" fontId="121" fillId="0" borderId="0">
      <alignment horizontal="right"/>
    </xf>
    <xf numFmtId="4" fontId="145" fillId="0" borderId="0">
      <alignment horizontal="right"/>
    </xf>
    <xf numFmtId="183" fontId="119" fillId="0" borderId="0" applyFont="0" applyFill="0" applyBorder="0" applyAlignment="0" applyProtection="0"/>
    <xf numFmtId="0" fontId="34" fillId="31" borderId="77" applyNumberFormat="0" applyProtection="0">
      <alignment vertical="center"/>
    </xf>
    <xf numFmtId="0" fontId="146" fillId="31" borderId="77" applyNumberFormat="0" applyProtection="0">
      <alignment vertical="center"/>
    </xf>
    <xf numFmtId="0" fontId="34" fillId="31" borderId="77" applyNumberFormat="0" applyProtection="0">
      <alignment horizontal="left" vertical="center" indent="1"/>
    </xf>
    <xf numFmtId="0" fontId="34" fillId="31" borderId="77" applyNumberFormat="0" applyProtection="0">
      <alignment horizontal="left" vertical="top" indent="1"/>
    </xf>
    <xf numFmtId="0" fontId="34" fillId="73" borderId="0" applyNumberFormat="0" applyProtection="0">
      <alignment horizontal="left" vertical="center" indent="1"/>
    </xf>
    <xf numFmtId="0" fontId="33" fillId="74" borderId="77" applyNumberFormat="0" applyProtection="0">
      <alignment horizontal="right" vertical="center"/>
    </xf>
    <xf numFmtId="0" fontId="33" fillId="40" borderId="77" applyNumberFormat="0" applyProtection="0">
      <alignment horizontal="right" vertical="center"/>
    </xf>
    <xf numFmtId="0" fontId="33" fillId="75" borderId="77" applyNumberFormat="0" applyProtection="0">
      <alignment horizontal="right" vertical="center"/>
    </xf>
    <xf numFmtId="0" fontId="33" fillId="76" borderId="77" applyNumberFormat="0" applyProtection="0">
      <alignment horizontal="right" vertical="center"/>
    </xf>
    <xf numFmtId="0" fontId="33" fillId="67" borderId="77" applyNumberFormat="0" applyProtection="0">
      <alignment horizontal="right" vertical="center"/>
    </xf>
    <xf numFmtId="0" fontId="33" fillId="77" borderId="77" applyNumberFormat="0" applyProtection="0">
      <alignment horizontal="right" vertical="center"/>
    </xf>
    <xf numFmtId="0" fontId="33" fillId="78" borderId="77" applyNumberFormat="0" applyProtection="0">
      <alignment horizontal="right" vertical="center"/>
    </xf>
    <xf numFmtId="0" fontId="33" fillId="79" borderId="77" applyNumberFormat="0" applyProtection="0">
      <alignment horizontal="right" vertical="center"/>
    </xf>
    <xf numFmtId="0" fontId="33" fillId="80" borderId="77" applyNumberFormat="0" applyProtection="0">
      <alignment horizontal="right" vertical="center"/>
    </xf>
    <xf numFmtId="0" fontId="34" fillId="81" borderId="78" applyNumberFormat="0" applyProtection="0">
      <alignment horizontal="left" vertical="center" indent="1"/>
    </xf>
    <xf numFmtId="0" fontId="33" fillId="82" borderId="0" applyNumberFormat="0" applyProtection="0">
      <alignment horizontal="left" vertical="center" indent="1"/>
    </xf>
    <xf numFmtId="0" fontId="147" fillId="53" borderId="0" applyNumberFormat="0" applyProtection="0">
      <alignment horizontal="left" vertical="center" indent="1"/>
    </xf>
    <xf numFmtId="0" fontId="33" fillId="73" borderId="77" applyNumberFormat="0" applyProtection="0">
      <alignment horizontal="right" vertical="center"/>
    </xf>
    <xf numFmtId="0" fontId="33" fillId="73" borderId="0" applyNumberFormat="0" applyProtection="0">
      <alignment horizontal="left" vertical="center" indent="1"/>
    </xf>
    <xf numFmtId="0" fontId="3" fillId="53" borderId="77" applyNumberFormat="0" applyProtection="0">
      <alignment horizontal="left" vertical="center" indent="1"/>
    </xf>
    <xf numFmtId="0" fontId="3" fillId="53" borderId="77" applyNumberFormat="0" applyProtection="0">
      <alignment horizontal="left" vertical="top" indent="1"/>
    </xf>
    <xf numFmtId="0" fontId="3" fillId="73" borderId="77" applyNumberFormat="0" applyProtection="0">
      <alignment horizontal="left" vertical="center" indent="1"/>
    </xf>
    <xf numFmtId="0" fontId="3" fillId="73" borderId="77" applyNumberFormat="0" applyProtection="0">
      <alignment horizontal="left" vertical="top" indent="1"/>
    </xf>
    <xf numFmtId="0" fontId="3" fillId="55" borderId="77" applyNumberFormat="0" applyProtection="0">
      <alignment horizontal="left" vertical="center" indent="1"/>
    </xf>
    <xf numFmtId="0" fontId="3" fillId="55" borderId="77" applyNumberFormat="0" applyProtection="0">
      <alignment horizontal="left" vertical="top" indent="1"/>
    </xf>
    <xf numFmtId="0" fontId="3" fillId="82" borderId="77" applyNumberFormat="0" applyProtection="0">
      <alignment horizontal="left" vertical="center" indent="1"/>
    </xf>
    <xf numFmtId="0" fontId="3" fillId="82" borderId="77" applyNumberFormat="0" applyProtection="0">
      <alignment horizontal="left" vertical="top" indent="1"/>
    </xf>
    <xf numFmtId="0" fontId="33" fillId="58" borderId="77" applyNumberFormat="0" applyProtection="0">
      <alignment vertical="center"/>
    </xf>
    <xf numFmtId="0" fontId="148" fillId="58" borderId="77" applyNumberFormat="0" applyProtection="0">
      <alignment vertical="center"/>
    </xf>
    <xf numFmtId="0" fontId="33" fillId="58" borderId="77" applyNumberFormat="0" applyProtection="0">
      <alignment horizontal="left" vertical="center" indent="1"/>
    </xf>
    <xf numFmtId="0" fontId="33" fillId="58" borderId="77" applyNumberFormat="0" applyProtection="0">
      <alignment horizontal="left" vertical="top" indent="1"/>
    </xf>
    <xf numFmtId="0" fontId="33" fillId="82" borderId="77" applyNumberFormat="0" applyProtection="0">
      <alignment horizontal="right" vertical="center"/>
    </xf>
    <xf numFmtId="0" fontId="148" fillId="82" borderId="77" applyNumberFormat="0" applyProtection="0">
      <alignment horizontal="right" vertical="center"/>
    </xf>
    <xf numFmtId="0" fontId="33" fillId="73" borderId="77" applyNumberFormat="0" applyProtection="0">
      <alignment horizontal="left" vertical="center" indent="1"/>
    </xf>
    <xf numFmtId="0" fontId="33" fillId="73" borderId="77" applyNumberFormat="0" applyProtection="0">
      <alignment horizontal="left" vertical="top" indent="1"/>
    </xf>
    <xf numFmtId="0" fontId="149" fillId="83" borderId="0" applyNumberFormat="0" applyProtection="0">
      <alignment horizontal="left" vertical="center" indent="1"/>
    </xf>
    <xf numFmtId="0" fontId="150" fillId="82" borderId="77" applyNumberFormat="0" applyProtection="0">
      <alignment horizontal="right" vertical="center"/>
    </xf>
    <xf numFmtId="0" fontId="151" fillId="0" borderId="0">
      <alignment horizontal="left"/>
    </xf>
    <xf numFmtId="181" fontId="122" fillId="0" borderId="79"/>
    <xf numFmtId="43" fontId="122" fillId="0" borderId="79"/>
    <xf numFmtId="0" fontId="33" fillId="0" borderId="0">
      <alignment vertical="top"/>
    </xf>
    <xf numFmtId="0" fontId="131" fillId="0" borderId="0"/>
    <xf numFmtId="0" fontId="152" fillId="84" borderId="9">
      <alignment horizontal="center" vertical="center" wrapText="1"/>
    </xf>
    <xf numFmtId="43" fontId="19" fillId="0" borderId="9">
      <alignment horizontal="right" vertical="center"/>
    </xf>
    <xf numFmtId="49" fontId="19" fillId="85" borderId="9">
      <alignment horizontal="left" vertical="center" wrapText="1"/>
    </xf>
    <xf numFmtId="0" fontId="19" fillId="0" borderId="0" applyNumberFormat="0" applyFont="0" applyFill="0" applyBorder="0" applyProtection="0">
      <alignment horizontal="right" vertical="center"/>
    </xf>
    <xf numFmtId="0" fontId="153" fillId="0" borderId="0">
      <alignment horizontal="center"/>
    </xf>
    <xf numFmtId="196" fontId="3" fillId="0" borderId="0" applyFont="0" applyFill="0" applyBorder="0" applyAlignment="0" applyProtection="0"/>
    <xf numFmtId="197" fontId="3" fillId="0" borderId="0" applyFont="0" applyFill="0" applyBorder="0" applyAlignment="0" applyProtection="0"/>
    <xf numFmtId="0" fontId="104" fillId="86" borderId="0">
      <alignment horizontal="center" vertical="center"/>
    </xf>
    <xf numFmtId="198" fontId="19" fillId="7" borderId="9">
      <alignment horizontal="right" vertical="center"/>
    </xf>
    <xf numFmtId="198" fontId="154" fillId="7" borderId="9">
      <alignment horizontal="center" vertical="center" wrapText="1"/>
    </xf>
    <xf numFmtId="199" fontId="102" fillId="0" borderId="0" applyFont="0" applyFill="0" applyBorder="0" applyAlignment="0" applyProtection="0"/>
    <xf numFmtId="200" fontId="102" fillId="0" borderId="0" applyFont="0" applyFill="0" applyBorder="0" applyAlignment="0" applyProtection="0"/>
    <xf numFmtId="9" fontId="155" fillId="0" borderId="0" applyFont="0" applyFill="0" applyBorder="0" applyAlignment="0" applyProtection="0"/>
    <xf numFmtId="0" fontId="156" fillId="0" borderId="0"/>
    <xf numFmtId="201" fontId="117" fillId="0" borderId="0" applyFont="0" applyFill="0" applyBorder="0" applyAlignment="0" applyProtection="0"/>
    <xf numFmtId="184" fontId="117" fillId="0" borderId="0" applyFont="0" applyFill="0" applyBorder="0" applyAlignment="0" applyProtection="0"/>
    <xf numFmtId="9" fontId="117" fillId="0" borderId="0" applyFont="0" applyFill="0" applyBorder="0" applyAlignment="0" applyProtection="0"/>
    <xf numFmtId="9" fontId="139" fillId="0" borderId="0" applyAlignment="0"/>
    <xf numFmtId="9" fontId="50" fillId="0" borderId="0" applyFont="0" applyFill="0" applyBorder="0" applyProtection="0"/>
    <xf numFmtId="43" fontId="157" fillId="87" borderId="9">
      <alignment horizontal="center" vertical="center" wrapText="1"/>
    </xf>
    <xf numFmtId="10" fontId="15" fillId="0" borderId="9">
      <alignment horizontal="center" vertical="center" wrapText="1"/>
    </xf>
    <xf numFmtId="0" fontId="158" fillId="0" borderId="0" applyFont="0" applyFill="0" applyBorder="0" applyAlignment="0" applyProtection="0"/>
    <xf numFmtId="0" fontId="15" fillId="87" borderId="9">
      <alignment horizontal="left" vertical="center"/>
    </xf>
    <xf numFmtId="0" fontId="19" fillId="87" borderId="9">
      <alignment horizontal="left" vertical="center"/>
    </xf>
    <xf numFmtId="0" fontId="19" fillId="87" borderId="9">
      <alignment horizontal="center" vertical="center" wrapText="1"/>
    </xf>
    <xf numFmtId="0" fontId="159" fillId="0" borderId="80" applyNumberFormat="0" applyFill="0" applyAlignment="0" applyProtection="0">
      <alignment vertical="center"/>
    </xf>
    <xf numFmtId="0" fontId="160" fillId="0" borderId="81" applyNumberFormat="0" applyFill="0" applyAlignment="0" applyProtection="0">
      <alignment vertical="center"/>
    </xf>
    <xf numFmtId="0" fontId="154" fillId="0" borderId="82" applyNumberFormat="0" applyFill="0" applyAlignment="0" applyProtection="0">
      <alignment vertical="center"/>
    </xf>
    <xf numFmtId="0" fontId="154" fillId="0" borderId="0" applyNumberFormat="0" applyFill="0" applyBorder="0" applyAlignment="0" applyProtection="0">
      <alignment vertical="center"/>
    </xf>
    <xf numFmtId="0" fontId="161" fillId="0" borderId="0" applyNumberFormat="0" applyFill="0" applyBorder="0" applyProtection="0"/>
    <xf numFmtId="0" fontId="162" fillId="0" borderId="0" applyNumberFormat="0" applyFill="0" applyBorder="0" applyAlignment="0" applyProtection="0">
      <alignment vertical="center"/>
    </xf>
    <xf numFmtId="4" fontId="163" fillId="0" borderId="0">
      <alignment horizontal="right"/>
    </xf>
    <xf numFmtId="0" fontId="164" fillId="0" borderId="0" applyNumberFormat="0" applyFill="0" applyBorder="0" applyAlignment="0" applyProtection="0"/>
    <xf numFmtId="49" fontId="19" fillId="88" borderId="9">
      <alignment horizontal="right" vertical="center" wrapText="1"/>
    </xf>
    <xf numFmtId="0" fontId="165" fillId="29" borderId="0" applyNumberFormat="0" applyBorder="0" applyAlignment="0" applyProtection="0">
      <alignment vertical="center"/>
    </xf>
    <xf numFmtId="0" fontId="166" fillId="76" borderId="0" applyNumberFormat="0" applyBorder="0" applyProtection="0"/>
    <xf numFmtId="0" fontId="167" fillId="74" borderId="0" applyNumberFormat="0" applyBorder="0" applyProtection="0"/>
    <xf numFmtId="0" fontId="168" fillId="74" borderId="0" applyNumberFormat="0" applyBorder="0" applyAlignment="0" applyProtection="0"/>
    <xf numFmtId="0" fontId="98" fillId="70" borderId="0" applyNumberFormat="0" applyBorder="0" applyProtection="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19" fillId="0" borderId="0">
      <alignment vertical="center"/>
    </xf>
    <xf numFmtId="0" fontId="0" fillId="0" borderId="0">
      <protection locked="0"/>
    </xf>
    <xf numFmtId="0" fontId="137" fillId="0" borderId="0">
      <alignment vertical="center"/>
    </xf>
    <xf numFmtId="202" fontId="169" fillId="0" borderId="0"/>
    <xf numFmtId="0" fontId="139" fillId="0" borderId="0">
      <protection locked="0"/>
    </xf>
    <xf numFmtId="0" fontId="3" fillId="0" borderId="0">
      <protection locked="0"/>
    </xf>
    <xf numFmtId="0" fontId="102" fillId="0" borderId="0">
      <alignment vertical="top"/>
    </xf>
    <xf numFmtId="176" fontId="3" fillId="0" borderId="0"/>
    <xf numFmtId="0" fontId="170" fillId="0" borderId="0">
      <alignment vertical="center"/>
    </xf>
    <xf numFmtId="202" fontId="50" fillId="0" borderId="0"/>
    <xf numFmtId="0" fontId="141" fillId="0" borderId="0"/>
    <xf numFmtId="0" fontId="115" fillId="0" borderId="0"/>
    <xf numFmtId="0" fontId="0" fillId="0" borderId="0">
      <alignment vertical="center"/>
      <protection locked="0"/>
    </xf>
    <xf numFmtId="0" fontId="0" fillId="0" borderId="0">
      <alignment vertical="center"/>
      <protection locked="0"/>
    </xf>
    <xf numFmtId="0" fontId="171" fillId="0" borderId="0"/>
    <xf numFmtId="0" fontId="102" fillId="0" borderId="0">
      <alignment vertical="center"/>
    </xf>
    <xf numFmtId="0" fontId="172" fillId="0" borderId="0" applyNumberFormat="0" applyFill="0" applyBorder="0">
      <protection locked="0"/>
    </xf>
    <xf numFmtId="0" fontId="173" fillId="0" borderId="0" applyNumberFormat="0" applyFill="0" applyBorder="0" applyAlignment="0" applyProtection="0"/>
    <xf numFmtId="0" fontId="80" fillId="0" borderId="0" applyNumberFormat="0" applyFill="0" applyBorder="0" applyAlignment="0" applyProtection="0">
      <alignment vertical="center"/>
    </xf>
    <xf numFmtId="0" fontId="80" fillId="0" borderId="0" applyNumberFormat="0" applyFill="0" applyBorder="0" applyAlignment="0" applyProtection="0"/>
    <xf numFmtId="0" fontId="174" fillId="28" borderId="0" applyNumberFormat="0" applyBorder="0" applyAlignment="0" applyProtection="0">
      <alignment vertical="center"/>
    </xf>
    <xf numFmtId="0" fontId="175" fillId="71" borderId="0" applyNumberFormat="0" applyBorder="0" applyProtection="0"/>
    <xf numFmtId="0" fontId="176" fillId="61" borderId="0" applyNumberFormat="0" applyBorder="0" applyProtection="0"/>
    <xf numFmtId="0" fontId="176" fillId="71" borderId="0" applyNumberFormat="0" applyBorder="0" applyProtection="0"/>
    <xf numFmtId="0" fontId="177" fillId="61" borderId="0" applyNumberFormat="0" applyBorder="0" applyAlignment="0" applyProtection="0"/>
    <xf numFmtId="0" fontId="178" fillId="89" borderId="0" applyNumberFormat="0" applyBorder="0" applyProtection="0"/>
    <xf numFmtId="0" fontId="157" fillId="90" borderId="9">
      <alignment horizontal="center" vertical="center" wrapText="1"/>
    </xf>
    <xf numFmtId="4" fontId="179" fillId="0" borderId="0" applyFont="0" applyFill="0" applyBorder="0" applyAlignment="0" applyProtection="0"/>
    <xf numFmtId="203" fontId="19" fillId="0" borderId="9">
      <alignment horizontal="right" vertical="center"/>
    </xf>
    <xf numFmtId="0" fontId="157" fillId="91" borderId="9">
      <alignment horizontal="center" vertical="center" wrapText="1"/>
    </xf>
    <xf numFmtId="204" fontId="0" fillId="0" borderId="0" applyFont="0" applyFill="0" applyBorder="0" applyProtection="0"/>
    <xf numFmtId="205" fontId="180" fillId="0" borderId="0" applyFont="0" applyFill="0" applyBorder="0" applyAlignment="0" applyProtection="0"/>
    <xf numFmtId="188" fontId="180" fillId="0" borderId="0" applyFont="0" applyFill="0" applyBorder="0" applyAlignment="0" applyProtection="0"/>
    <xf numFmtId="0" fontId="181" fillId="26" borderId="69" applyNumberFormat="0" applyAlignment="0" applyProtection="0">
      <alignment vertical="center"/>
    </xf>
    <xf numFmtId="0" fontId="182" fillId="27" borderId="71" applyNumberFormat="0" applyAlignment="0" applyProtection="0">
      <alignment vertical="center"/>
    </xf>
    <xf numFmtId="0" fontId="183"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157" fillId="0" borderId="9" applyNumberFormat="0" applyFont="0" applyFill="0" applyBorder="0" applyAlignment="0">
      <alignment horizontal="center" vertical="center" wrapText="1"/>
      <protection locked="0"/>
    </xf>
    <xf numFmtId="0" fontId="184" fillId="0" borderId="72" applyNumberFormat="0" applyFill="0" applyAlignment="0" applyProtection="0">
      <alignment vertical="center"/>
    </xf>
    <xf numFmtId="206" fontId="3" fillId="0" borderId="0" applyFont="0" applyFill="0" applyBorder="0" applyAlignment="0" applyProtection="0"/>
    <xf numFmtId="207" fontId="3" fillId="0" borderId="0" applyFont="0" applyFill="0" applyBorder="0" applyAlignment="0" applyProtection="0"/>
    <xf numFmtId="10" fontId="185" fillId="0" borderId="83">
      <alignment horizontal="center" vertical="center" wrapText="1"/>
    </xf>
    <xf numFmtId="208" fontId="186" fillId="92" borderId="83">
      <alignment horizontal="center" vertical="center" wrapText="1"/>
    </xf>
    <xf numFmtId="209" fontId="50" fillId="0" borderId="83">
      <alignment horizontal="center" vertical="center" wrapText="1"/>
    </xf>
    <xf numFmtId="209" fontId="50" fillId="0" borderId="9">
      <alignment horizontal="center" vertical="center" wrapText="1"/>
    </xf>
    <xf numFmtId="49" fontId="50" fillId="0" borderId="83">
      <alignment horizontal="left" vertical="center" wrapText="1"/>
    </xf>
    <xf numFmtId="49" fontId="50" fillId="0" borderId="9">
      <alignment horizontal="left" vertical="center" wrapText="1"/>
    </xf>
    <xf numFmtId="49" fontId="60" fillId="0" borderId="9">
      <alignment horizontal="left" vertical="center" wrapText="1"/>
    </xf>
    <xf numFmtId="210" fontId="187" fillId="0" borderId="0" applyFont="0" applyFill="0" applyBorder="0" applyAlignment="0" applyProtection="0"/>
    <xf numFmtId="211" fontId="187" fillId="0" borderId="0" applyFont="0" applyFill="0" applyBorder="0" applyAlignment="0" applyProtection="0"/>
    <xf numFmtId="205" fontId="117" fillId="0" borderId="0" applyFont="0" applyFill="0" applyBorder="0" applyAlignment="0" applyProtection="0"/>
    <xf numFmtId="188" fontId="117" fillId="0" borderId="0" applyFont="0" applyFill="0" applyBorder="0" applyAlignment="0" applyProtection="0"/>
    <xf numFmtId="0" fontId="119" fillId="0" borderId="0"/>
    <xf numFmtId="181" fontId="119"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181" fontId="115" fillId="0" borderId="0" applyFont="0" applyFill="0" applyBorder="0" applyAlignment="0" applyProtection="0"/>
    <xf numFmtId="181" fontId="0" fillId="0" borderId="0" applyFont="0" applyFill="0" applyBorder="0" applyAlignment="0" applyProtection="0">
      <alignment vertical="center"/>
    </xf>
    <xf numFmtId="43" fontId="137" fillId="0" borderId="0" applyFont="0" applyFill="0" applyBorder="0" applyAlignment="0" applyProtection="0">
      <alignment vertical="center"/>
    </xf>
    <xf numFmtId="43" fontId="133" fillId="0" borderId="0" applyFont="0" applyFill="0" applyBorder="0" applyAlignment="0" applyProtection="0">
      <alignment vertical="center"/>
    </xf>
    <xf numFmtId="0" fontId="0" fillId="0" borderId="0" applyFont="0" applyFill="0" applyBorder="0" applyProtection="0"/>
    <xf numFmtId="181" fontId="139" fillId="0" borderId="0" applyFont="0" applyAlignment="0" applyProtection="0"/>
    <xf numFmtId="181" fontId="0" fillId="0" borderId="0" applyFont="0" applyProtection="0"/>
    <xf numFmtId="43" fontId="0" fillId="0" borderId="0" applyFont="0" applyProtection="0"/>
    <xf numFmtId="43" fontId="139" fillId="0" borderId="0" applyFont="0" applyAlignment="0" applyProtection="0"/>
    <xf numFmtId="0" fontId="0" fillId="0" borderId="0" applyFont="0" applyFill="0" applyBorder="0" applyProtection="0"/>
    <xf numFmtId="181" fontId="116" fillId="0" borderId="0" applyFont="0" applyProtection="0"/>
    <xf numFmtId="181" fontId="50" fillId="0" borderId="0" applyFont="0" applyFill="0" applyBorder="0" applyAlignment="0" applyProtection="0"/>
    <xf numFmtId="43" fontId="50" fillId="0" borderId="0" applyFont="0" applyFill="0" applyBorder="0" applyAlignment="0" applyProtection="0"/>
    <xf numFmtId="181" fontId="0" fillId="0" borderId="0" applyFont="0" applyFill="0" applyBorder="0" applyAlignment="0" applyProtection="0"/>
    <xf numFmtId="0" fontId="188" fillId="0" borderId="0"/>
    <xf numFmtId="0" fontId="189" fillId="93" borderId="0" applyNumberFormat="0" applyBorder="0" applyAlignment="0" applyProtection="0"/>
    <xf numFmtId="0" fontId="189" fillId="94" borderId="0" applyNumberFormat="0" applyBorder="0" applyAlignment="0" applyProtection="0"/>
    <xf numFmtId="0" fontId="189" fillId="95" borderId="0" applyNumberFormat="0" applyBorder="0" applyAlignment="0" applyProtection="0"/>
    <xf numFmtId="14" fontId="15" fillId="0" borderId="9">
      <alignment horizontal="center" vertical="center" wrapText="1"/>
    </xf>
    <xf numFmtId="0" fontId="190" fillId="30" borderId="0" applyNumberFormat="0" applyBorder="0" applyAlignment="0" applyProtection="0">
      <alignment vertical="center"/>
    </xf>
    <xf numFmtId="0" fontId="191" fillId="26" borderId="70" applyNumberFormat="0" applyAlignment="0" applyProtection="0">
      <alignment vertical="center"/>
    </xf>
    <xf numFmtId="0" fontId="192" fillId="25" borderId="69" applyNumberFormat="0" applyAlignment="0" applyProtection="0">
      <alignment vertical="center"/>
    </xf>
    <xf numFmtId="4" fontId="40" fillId="0" borderId="9">
      <alignment horizontal="center" vertical="center" wrapText="1"/>
    </xf>
    <xf numFmtId="198" fontId="40" fillId="0" borderId="9">
      <alignment horizontal="right" vertical="center" wrapText="1"/>
    </xf>
    <xf numFmtId="212" fontId="193" fillId="0" borderId="9" applyFill="0" applyProtection="0">
      <alignment horizontal="center" vertical="center" wrapText="1"/>
    </xf>
    <xf numFmtId="213" fontId="179" fillId="0" borderId="0" applyFont="0" applyFill="0" applyBorder="0" applyAlignment="0" applyProtection="0"/>
    <xf numFmtId="49" fontId="15" fillId="0" borderId="9">
      <alignment horizontal="center" vertical="center" wrapText="1"/>
    </xf>
    <xf numFmtId="49" fontId="19" fillId="96" borderId="9">
      <alignment horizontal="center" vertical="center"/>
    </xf>
    <xf numFmtId="0" fontId="194" fillId="0" borderId="0"/>
    <xf numFmtId="0" fontId="104" fillId="56" borderId="0" applyNumberFormat="0" applyBorder="0" applyAlignment="0" applyProtection="0">
      <alignment vertical="center"/>
    </xf>
    <xf numFmtId="0" fontId="104" fillId="60" borderId="0" applyNumberFormat="0" applyBorder="0" applyAlignment="0" applyProtection="0">
      <alignment vertical="center"/>
    </xf>
    <xf numFmtId="0" fontId="104" fillId="62" borderId="0" applyNumberFormat="0" applyBorder="0" applyAlignment="0" applyProtection="0">
      <alignment vertical="center"/>
    </xf>
    <xf numFmtId="0" fontId="104" fillId="63" borderId="0" applyNumberFormat="0" applyBorder="0" applyAlignment="0" applyProtection="0">
      <alignment vertical="center"/>
    </xf>
    <xf numFmtId="0" fontId="104" fillId="66" borderId="0" applyNumberFormat="0" applyBorder="0" applyAlignment="0" applyProtection="0">
      <alignment vertical="center"/>
    </xf>
    <xf numFmtId="0" fontId="104" fillId="68" borderId="0" applyNumberFormat="0" applyBorder="0" applyAlignment="0" applyProtection="0">
      <alignment vertical="center"/>
    </xf>
    <xf numFmtId="40" fontId="158" fillId="0" borderId="0" applyFont="0" applyFill="0" applyBorder="0" applyAlignment="0" applyProtection="0"/>
    <xf numFmtId="38" fontId="158" fillId="0" borderId="0" applyFont="0" applyFill="0" applyBorder="0" applyAlignment="0" applyProtection="0"/>
    <xf numFmtId="0" fontId="3" fillId="0" borderId="9" applyNumberFormat="0"/>
    <xf numFmtId="38" fontId="195" fillId="0" borderId="0" applyFont="0" applyFill="0" applyBorder="0" applyAlignment="0" applyProtection="0"/>
    <xf numFmtId="40" fontId="195" fillId="0" borderId="0" applyFont="0" applyFill="0" applyBorder="0" applyAlignment="0" applyProtection="0"/>
    <xf numFmtId="0" fontId="195" fillId="0" borderId="0" applyFont="0" applyFill="0" applyBorder="0" applyAlignment="0" applyProtection="0"/>
    <xf numFmtId="0" fontId="196" fillId="0" borderId="0"/>
  </cellStyleXfs>
  <cellXfs count="894">
    <xf numFmtId="0" fontId="0" fillId="0" borderId="0" xfId="0"/>
    <xf numFmtId="0" fontId="1" fillId="0" borderId="0" xfId="0" applyFont="1"/>
    <xf numFmtId="0" fontId="2" fillId="0" borderId="0" xfId="352" applyFont="1" applyProtection="1">
      <protection locked="0"/>
    </xf>
    <xf numFmtId="0" fontId="3" fillId="0" borderId="0" xfId="0" applyFont="1" applyAlignment="1" applyProtection="1">
      <alignment vertical="center"/>
      <protection locked="0"/>
    </xf>
    <xf numFmtId="0" fontId="4" fillId="0" borderId="0" xfId="0" applyFont="1"/>
    <xf numFmtId="0" fontId="5" fillId="0" borderId="0" xfId="337" applyFont="1"/>
    <xf numFmtId="0" fontId="6" fillId="2" borderId="1" xfId="337" applyFont="1" applyFill="1" applyBorder="1" applyAlignment="1" applyProtection="1">
      <alignment horizontal="centerContinuous" vertical="center"/>
      <protection locked="0"/>
    </xf>
    <xf numFmtId="0" fontId="7" fillId="3" borderId="2" xfId="337" applyFont="1" applyFill="1" applyBorder="1" applyAlignment="1">
      <alignment horizontal="centerContinuous" vertical="center"/>
    </xf>
    <xf numFmtId="0" fontId="7" fillId="3" borderId="3" xfId="337" applyFont="1" applyFill="1" applyBorder="1" applyAlignment="1">
      <alignment horizontal="centerContinuous" vertical="center"/>
    </xf>
    <xf numFmtId="0" fontId="4" fillId="4" borderId="0" xfId="337" applyFont="1" applyFill="1"/>
    <xf numFmtId="0" fontId="8" fillId="0" borderId="0" xfId="337" applyFont="1" applyAlignment="1">
      <alignment vertical="center"/>
    </xf>
    <xf numFmtId="0" fontId="9" fillId="5" borderId="4" xfId="337" applyFont="1" applyFill="1" applyBorder="1" applyAlignment="1">
      <alignment vertical="center"/>
    </xf>
    <xf numFmtId="0" fontId="9" fillId="5" borderId="5" xfId="337" applyFont="1" applyFill="1" applyBorder="1" applyAlignment="1">
      <alignment vertical="center"/>
    </xf>
    <xf numFmtId="0" fontId="9" fillId="5" borderId="6" xfId="337" applyFont="1" applyFill="1" applyBorder="1" applyAlignment="1">
      <alignment vertical="center"/>
    </xf>
    <xf numFmtId="0" fontId="1" fillId="4" borderId="0" xfId="337" applyFont="1" applyFill="1" applyAlignment="1">
      <alignment vertical="center"/>
    </xf>
    <xf numFmtId="0" fontId="10" fillId="0" borderId="0" xfId="337" applyFont="1"/>
    <xf numFmtId="0" fontId="3" fillId="0" borderId="0" xfId="337" applyFont="1"/>
    <xf numFmtId="0" fontId="4" fillId="0" borderId="0" xfId="337" applyFont="1"/>
    <xf numFmtId="0" fontId="11" fillId="6" borderId="0" xfId="6" applyFont="1" applyFill="1" applyAlignment="1">
      <alignment vertical="center"/>
    </xf>
    <xf numFmtId="0" fontId="12" fillId="0" borderId="0" xfId="337" applyFont="1" applyAlignment="1" applyProtection="1">
      <alignment vertical="center" wrapText="1"/>
      <protection locked="0"/>
    </xf>
    <xf numFmtId="0" fontId="13" fillId="0" borderId="0" xfId="337" applyFont="1" applyAlignment="1">
      <alignment vertical="center"/>
    </xf>
    <xf numFmtId="0" fontId="14" fillId="0" borderId="0" xfId="352" applyFont="1" applyAlignment="1" applyProtection="1">
      <alignment vertical="top"/>
      <protection locked="0"/>
    </xf>
    <xf numFmtId="0" fontId="12" fillId="0" borderId="0" xfId="192" applyFont="1" applyAlignment="1" applyProtection="1">
      <alignment horizontal="center" vertical="center"/>
      <protection locked="0"/>
    </xf>
    <xf numFmtId="0" fontId="15" fillId="0" borderId="0" xfId="352" applyFont="1" applyAlignment="1" applyProtection="1">
      <alignment vertical="top"/>
      <protection locked="0"/>
    </xf>
    <xf numFmtId="10" fontId="3" fillId="0" borderId="0" xfId="0" applyNumberFormat="1" applyFont="1" applyAlignment="1" applyProtection="1">
      <alignment vertical="center"/>
      <protection locked="0"/>
    </xf>
    <xf numFmtId="181" fontId="3" fillId="0" borderId="0" xfId="399" applyFont="1" applyFill="1" applyAlignment="1" applyProtection="1">
      <alignment vertical="center"/>
      <protection locked="0"/>
    </xf>
    <xf numFmtId="181" fontId="12" fillId="0" borderId="0" xfId="399" applyFont="1" applyFill="1" applyAlignment="1" applyProtection="1">
      <alignment vertical="center"/>
      <protection locked="0"/>
    </xf>
    <xf numFmtId="181" fontId="16" fillId="0" borderId="0" xfId="399" applyFont="1" applyFill="1" applyAlignment="1" applyProtection="1">
      <alignment horizontal="center" vertical="center"/>
      <protection locked="0"/>
    </xf>
    <xf numFmtId="0" fontId="16" fillId="0" borderId="0" xfId="0" applyFont="1" applyAlignment="1" applyProtection="1">
      <alignment vertical="center"/>
      <protection locked="0"/>
    </xf>
    <xf numFmtId="0" fontId="3" fillId="0" borderId="1"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12" fillId="0" borderId="9" xfId="0" applyFont="1" applyBorder="1" applyAlignment="1" applyProtection="1">
      <alignment vertical="center"/>
      <protection locked="0"/>
    </xf>
    <xf numFmtId="14" fontId="3" fillId="0" borderId="9" xfId="0" applyNumberFormat="1"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5" fillId="0" borderId="9"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6" borderId="9" xfId="0" applyFont="1" applyFill="1" applyBorder="1" applyAlignment="1" applyProtection="1">
      <alignment horizontal="center" vertical="center"/>
      <protection locked="0"/>
    </xf>
    <xf numFmtId="0" fontId="3" fillId="0" borderId="9" xfId="217" applyFont="1" applyBorder="1" applyAlignment="1" applyProtection="1">
      <alignment horizontal="center" vertical="center"/>
      <protection locked="0"/>
    </xf>
    <xf numFmtId="0" fontId="15" fillId="0" borderId="9" xfId="0" applyFont="1" applyBorder="1" applyAlignment="1" applyProtection="1">
      <alignment horizontal="left" vertical="center"/>
      <protection locked="0"/>
    </xf>
    <xf numFmtId="0" fontId="3" fillId="0" borderId="9" xfId="0" applyFont="1" applyBorder="1" applyAlignment="1" applyProtection="1">
      <alignment horizontal="left" vertical="center"/>
      <protection locked="0"/>
    </xf>
    <xf numFmtId="10" fontId="3" fillId="0" borderId="9" xfId="0" applyNumberFormat="1" applyFont="1" applyBorder="1" applyAlignment="1" applyProtection="1">
      <alignment horizontal="right" vertical="center" shrinkToFit="1"/>
      <protection locked="0"/>
    </xf>
    <xf numFmtId="10" fontId="3" fillId="0" borderId="9" xfId="3" applyNumberFormat="1" applyFont="1" applyFill="1" applyBorder="1" applyAlignment="1" applyProtection="1">
      <alignment horizontal="center" vertical="center"/>
      <protection locked="0"/>
    </xf>
    <xf numFmtId="181" fontId="17" fillId="0" borderId="9" xfId="217" applyNumberFormat="1" applyFont="1" applyBorder="1" applyAlignment="1" applyProtection="1">
      <alignment vertical="center"/>
      <protection locked="0"/>
    </xf>
    <xf numFmtId="0" fontId="17" fillId="0" borderId="9" xfId="217" applyFont="1" applyBorder="1" applyAlignment="1" applyProtection="1">
      <alignment horizontal="center" vertical="center"/>
      <protection locked="0"/>
    </xf>
    <xf numFmtId="10" fontId="3" fillId="0" borderId="9" xfId="0" applyNumberFormat="1" applyFont="1" applyBorder="1" applyAlignment="1" applyProtection="1">
      <alignment horizontal="center" vertical="center"/>
      <protection locked="0"/>
    </xf>
    <xf numFmtId="58" fontId="3" fillId="0" borderId="9" xfId="0" applyNumberFormat="1" applyFont="1" applyBorder="1" applyAlignment="1" applyProtection="1">
      <alignment horizontal="left" vertical="center"/>
      <protection locked="0"/>
    </xf>
    <xf numFmtId="10" fontId="3" fillId="0" borderId="9" xfId="0" applyNumberFormat="1" applyFont="1" applyBorder="1" applyAlignment="1" applyProtection="1">
      <alignment horizontal="center" vertical="center" shrinkToFit="1"/>
      <protection locked="0"/>
    </xf>
    <xf numFmtId="0" fontId="17" fillId="7" borderId="9" xfId="217" applyFont="1" applyFill="1" applyBorder="1" applyAlignment="1" applyProtection="1">
      <alignment horizontal="center" vertical="center"/>
      <protection locked="0"/>
    </xf>
    <xf numFmtId="0" fontId="15" fillId="0" borderId="0" xfId="216" applyFont="1" applyAlignment="1" applyProtection="1">
      <alignment vertical="center"/>
      <protection locked="0"/>
    </xf>
    <xf numFmtId="0" fontId="16" fillId="0" borderId="0" xfId="0" applyFont="1" applyProtection="1">
      <protection locked="0"/>
    </xf>
    <xf numFmtId="0" fontId="18" fillId="0" borderId="0" xfId="352" applyFont="1" applyAlignment="1" applyProtection="1">
      <alignment vertical="top"/>
      <protection locked="0"/>
    </xf>
    <xf numFmtId="0" fontId="19" fillId="0" borderId="1" xfId="352" applyFont="1" applyBorder="1" applyAlignment="1" applyProtection="1">
      <alignment horizontal="left" vertical="center" wrapText="1"/>
      <protection locked="0"/>
    </xf>
    <xf numFmtId="0" fontId="19" fillId="0" borderId="7" xfId="352" applyFont="1" applyBorder="1" applyAlignment="1" applyProtection="1">
      <alignment horizontal="left" vertical="center" wrapText="1"/>
      <protection locked="0"/>
    </xf>
    <xf numFmtId="0" fontId="19" fillId="0" borderId="8" xfId="352" applyFont="1" applyBorder="1" applyAlignment="1" applyProtection="1">
      <alignment horizontal="left" vertical="center" wrapText="1"/>
      <protection locked="0"/>
    </xf>
    <xf numFmtId="0" fontId="20" fillId="0" borderId="0" xfId="216" applyFont="1" applyAlignment="1" applyProtection="1">
      <alignment vertical="center"/>
      <protection locked="0"/>
    </xf>
    <xf numFmtId="0" fontId="14" fillId="0" borderId="0" xfId="192" applyFont="1" applyAlignment="1" applyProtection="1">
      <alignment horizontal="center" vertical="center"/>
      <protection locked="0"/>
    </xf>
    <xf numFmtId="0" fontId="21" fillId="0" borderId="0" xfId="0" applyFont="1"/>
    <xf numFmtId="10" fontId="4" fillId="0" borderId="0" xfId="3" applyNumberFormat="1" applyFont="1"/>
    <xf numFmtId="0" fontId="2" fillId="0" borderId="0" xfId="0" applyFont="1"/>
    <xf numFmtId="0" fontId="2" fillId="0" borderId="0" xfId="194" applyFont="1" applyAlignment="1">
      <alignment vertical="center"/>
    </xf>
    <xf numFmtId="0" fontId="22" fillId="0" borderId="0" xfId="194" applyFont="1" applyAlignment="1">
      <alignment vertical="center"/>
    </xf>
    <xf numFmtId="0" fontId="22" fillId="7" borderId="0" xfId="194" applyFont="1" applyFill="1" applyAlignment="1">
      <alignment vertical="center"/>
    </xf>
    <xf numFmtId="0" fontId="2" fillId="7" borderId="0" xfId="194" applyFont="1" applyFill="1" applyAlignment="1">
      <alignment vertical="center"/>
    </xf>
    <xf numFmtId="0" fontId="2" fillId="0" borderId="0" xfId="194" applyFont="1" applyAlignment="1">
      <alignment horizontal="center" vertical="center"/>
    </xf>
    <xf numFmtId="0" fontId="16" fillId="0" borderId="0" xfId="0" applyFont="1" applyAlignment="1">
      <alignment vertical="center"/>
    </xf>
    <xf numFmtId="0" fontId="3" fillId="0" borderId="0" xfId="0" applyFont="1" applyAlignment="1">
      <alignment vertical="center"/>
    </xf>
    <xf numFmtId="0" fontId="23" fillId="0" borderId="0" xfId="0" applyFont="1" applyAlignment="1">
      <alignment vertical="center"/>
    </xf>
    <xf numFmtId="0" fontId="7" fillId="3" borderId="1" xfId="0" applyFont="1" applyFill="1" applyBorder="1" applyAlignment="1">
      <alignment vertical="center"/>
    </xf>
    <xf numFmtId="0" fontId="7" fillId="3" borderId="7" xfId="0" applyFont="1" applyFill="1" applyBorder="1" applyAlignment="1">
      <alignment vertical="center"/>
    </xf>
    <xf numFmtId="0" fontId="2" fillId="8" borderId="0" xfId="337" applyFont="1" applyFill="1" applyAlignment="1" applyProtection="1">
      <alignment vertical="center"/>
      <protection locked="0"/>
    </xf>
    <xf numFmtId="0" fontId="5" fillId="0" borderId="0" xfId="0" applyFont="1" applyAlignment="1">
      <alignment vertical="center"/>
    </xf>
    <xf numFmtId="0" fontId="9" fillId="9" borderId="1" xfId="0" applyFont="1" applyFill="1" applyBorder="1" applyAlignment="1">
      <alignment vertical="center"/>
    </xf>
    <xf numFmtId="0" fontId="9" fillId="9" borderId="7" xfId="0" applyFont="1" applyFill="1" applyBorder="1" applyAlignment="1">
      <alignment vertical="center" wrapText="1"/>
    </xf>
    <xf numFmtId="0" fontId="24" fillId="0" borderId="0" xfId="194" applyFont="1" applyAlignment="1">
      <alignment vertical="center"/>
    </xf>
    <xf numFmtId="0" fontId="3" fillId="0" borderId="0" xfId="206" applyFont="1" applyAlignment="1">
      <alignment horizontal="left" vertical="center"/>
    </xf>
    <xf numFmtId="0" fontId="12" fillId="0" borderId="0" xfId="206" applyFont="1" applyAlignment="1">
      <alignment horizontal="right" vertical="center"/>
    </xf>
    <xf numFmtId="181" fontId="12" fillId="0" borderId="0" xfId="143" applyNumberFormat="1" applyFont="1" applyFill="1" applyBorder="1" applyAlignment="1">
      <alignment vertical="center" wrapText="1"/>
    </xf>
    <xf numFmtId="0" fontId="12" fillId="0" borderId="0" xfId="206" applyFont="1" applyAlignment="1">
      <alignment vertical="center" wrapText="1"/>
    </xf>
    <xf numFmtId="49" fontId="2" fillId="0" borderId="0" xfId="194" applyNumberFormat="1" applyFont="1" applyAlignment="1">
      <alignment vertical="center"/>
    </xf>
    <xf numFmtId="0" fontId="25" fillId="0" borderId="0" xfId="0" applyFont="1" applyAlignment="1">
      <alignment vertical="center"/>
    </xf>
    <xf numFmtId="0" fontId="26" fillId="0" borderId="0" xfId="0" applyFont="1" applyAlignment="1">
      <alignment horizontal="left" vertical="top" wrapText="1"/>
    </xf>
    <xf numFmtId="0" fontId="16" fillId="7" borderId="0" xfId="194" applyFont="1" applyFill="1" applyAlignment="1">
      <alignment vertical="center"/>
    </xf>
    <xf numFmtId="0" fontId="27" fillId="0" borderId="0" xfId="0" applyFont="1"/>
    <xf numFmtId="0" fontId="12" fillId="0" borderId="0" xfId="356" applyFont="1" applyAlignment="1"/>
    <xf numFmtId="0" fontId="27" fillId="7" borderId="0" xfId="195" applyFont="1" applyFill="1" applyAlignment="1">
      <alignment horizontal="center" vertical="center"/>
    </xf>
    <xf numFmtId="0" fontId="2" fillId="0" borderId="0" xfId="195" applyFont="1" applyAlignment="1">
      <alignment horizontal="center" vertical="center"/>
    </xf>
    <xf numFmtId="0" fontId="27" fillId="0" borderId="0" xfId="195" applyFont="1" applyAlignment="1">
      <alignment horizontal="center" vertical="center"/>
    </xf>
    <xf numFmtId="0" fontId="27" fillId="0" borderId="0" xfId="195" applyFont="1" applyAlignment="1">
      <alignment horizontal="left" vertical="center"/>
    </xf>
    <xf numFmtId="0" fontId="4" fillId="0" borderId="0" xfId="342" applyFont="1">
      <protection locked="0"/>
    </xf>
    <xf numFmtId="0" fontId="14" fillId="0" borderId="0" xfId="356" applyFont="1" applyAlignment="1"/>
    <xf numFmtId="0" fontId="13" fillId="0" borderId="0" xfId="0" applyFont="1" applyAlignment="1" applyProtection="1">
      <alignment horizontal="center" vertical="center"/>
      <protection locked="0"/>
    </xf>
    <xf numFmtId="14" fontId="13" fillId="0" borderId="0" xfId="0" applyNumberFormat="1" applyFont="1" applyAlignment="1" applyProtection="1">
      <alignment horizontal="center" vertical="center"/>
      <protection locked="0"/>
    </xf>
    <xf numFmtId="0" fontId="16" fillId="0" borderId="0" xfId="195" applyFont="1" applyAlignment="1">
      <alignment horizontal="center" vertical="center"/>
    </xf>
    <xf numFmtId="0" fontId="13" fillId="7" borderId="0" xfId="194" applyFont="1" applyFill="1" applyAlignment="1">
      <alignment horizontal="center" vertical="center"/>
    </xf>
    <xf numFmtId="14" fontId="28" fillId="6" borderId="9" xfId="0" applyNumberFormat="1" applyFont="1" applyFill="1" applyBorder="1" applyAlignment="1">
      <alignment vertical="center"/>
    </xf>
    <xf numFmtId="0" fontId="5" fillId="6" borderId="1" xfId="0" applyFont="1" applyFill="1" applyBorder="1" applyAlignment="1">
      <alignment horizontal="center" vertical="center"/>
    </xf>
    <xf numFmtId="0" fontId="5" fillId="6" borderId="8" xfId="0" applyFont="1" applyFill="1" applyBorder="1" applyAlignment="1">
      <alignment horizontal="center" vertical="center"/>
    </xf>
    <xf numFmtId="0" fontId="25" fillId="6" borderId="10" xfId="0" applyFont="1" applyFill="1" applyBorder="1" applyAlignment="1">
      <alignment horizontal="center" vertical="center"/>
    </xf>
    <xf numFmtId="0" fontId="25" fillId="6" borderId="11" xfId="0" applyFont="1" applyFill="1" applyBorder="1" applyAlignment="1">
      <alignment horizontal="center" vertical="center"/>
    </xf>
    <xf numFmtId="0" fontId="25" fillId="6" borderId="12" xfId="0" applyFont="1" applyFill="1" applyBorder="1" applyAlignment="1">
      <alignment horizontal="center" vertical="center"/>
    </xf>
    <xf numFmtId="0" fontId="16" fillId="0" borderId="0" xfId="194" applyFont="1" applyAlignment="1">
      <alignment horizontal="center" vertical="center"/>
    </xf>
    <xf numFmtId="0" fontId="29" fillId="0" borderId="9" xfId="0" applyFont="1" applyBorder="1" applyAlignment="1" applyProtection="1">
      <alignment horizontal="center" vertical="center"/>
      <protection locked="0"/>
    </xf>
    <xf numFmtId="0" fontId="29" fillId="0" borderId="9"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5" fillId="0" borderId="9" xfId="0" applyFont="1" applyBorder="1" applyAlignment="1">
      <alignment horizontal="center" vertical="center"/>
    </xf>
    <xf numFmtId="0" fontId="5" fillId="0" borderId="1" xfId="0" applyFont="1" applyBorder="1" applyAlignment="1">
      <alignment horizontal="center" vertical="center"/>
    </xf>
    <xf numFmtId="0" fontId="28" fillId="0" borderId="13" xfId="0" applyFont="1" applyBorder="1" applyAlignment="1">
      <alignment horizontal="center" vertical="center"/>
    </xf>
    <xf numFmtId="43" fontId="15" fillId="0" borderId="13" xfId="396" applyFont="1" applyBorder="1" applyAlignment="1" applyProtection="1">
      <alignment horizontal="left" vertical="center"/>
      <protection locked="0"/>
    </xf>
    <xf numFmtId="0" fontId="15" fillId="0" borderId="14" xfId="0" applyFont="1" applyBorder="1" applyAlignment="1">
      <alignment horizontal="center" vertical="center" wrapText="1"/>
    </xf>
    <xf numFmtId="49" fontId="3" fillId="0" borderId="9" xfId="0" applyNumberFormat="1" applyFont="1" applyBorder="1" applyAlignment="1" applyProtection="1">
      <alignment horizontal="left" vertical="center"/>
      <protection locked="0"/>
    </xf>
    <xf numFmtId="49" fontId="3" fillId="0" borderId="9" xfId="0" applyNumberFormat="1" applyFont="1" applyBorder="1" applyAlignment="1" applyProtection="1">
      <alignment horizontal="left" vertical="center" shrinkToFit="1"/>
      <protection locked="0"/>
    </xf>
    <xf numFmtId="14" fontId="3" fillId="0" borderId="9" xfId="0" applyNumberFormat="1" applyFont="1" applyBorder="1" applyAlignment="1" applyProtection="1">
      <alignment horizontal="left" vertical="center" shrinkToFit="1"/>
      <protection locked="0"/>
    </xf>
    <xf numFmtId="9" fontId="3" fillId="0" borderId="9" xfId="3" applyFont="1" applyBorder="1" applyAlignment="1" applyProtection="1">
      <alignment horizontal="left" vertical="center"/>
      <protection locked="0"/>
    </xf>
    <xf numFmtId="181" fontId="30" fillId="0" borderId="9" xfId="400" applyFont="1" applyBorder="1" applyAlignment="1"/>
    <xf numFmtId="181" fontId="3" fillId="0" borderId="9" xfId="143" applyNumberFormat="1" applyFont="1" applyBorder="1" applyAlignment="1" applyProtection="1">
      <alignment horizontal="left" vertical="center"/>
      <protection locked="0"/>
    </xf>
    <xf numFmtId="181" fontId="3" fillId="0" borderId="9" xfId="143" applyNumberFormat="1" applyFont="1" applyFill="1" applyBorder="1" applyAlignment="1" applyProtection="1">
      <alignment horizontal="left" vertical="center"/>
      <protection locked="0"/>
    </xf>
    <xf numFmtId="14" fontId="2" fillId="0" borderId="15" xfId="0" applyNumberFormat="1" applyFont="1" applyBorder="1" applyAlignment="1">
      <alignment horizontal="center" vertical="center"/>
    </xf>
    <xf numFmtId="181" fontId="2" fillId="0" borderId="16" xfId="115" applyFont="1" applyFill="1" applyBorder="1" applyAlignment="1">
      <alignment horizontal="center" vertical="center" wrapText="1"/>
    </xf>
    <xf numFmtId="14" fontId="19" fillId="0" borderId="17" xfId="145" applyNumberFormat="1" applyFont="1" applyFill="1" applyBorder="1" applyAlignment="1">
      <alignment horizontal="right" vertical="center" shrinkToFit="1"/>
    </xf>
    <xf numFmtId="181" fontId="2" fillId="0" borderId="1" xfId="115" applyFont="1" applyFill="1" applyBorder="1" applyAlignment="1">
      <alignment horizontal="right" vertical="center" shrinkToFit="1"/>
    </xf>
    <xf numFmtId="181" fontId="19" fillId="0" borderId="17" xfId="143" applyNumberFormat="1" applyFont="1" applyFill="1" applyBorder="1" applyAlignment="1">
      <alignment horizontal="right" vertical="center" shrinkToFit="1"/>
    </xf>
    <xf numFmtId="0" fontId="31" fillId="0" borderId="18" xfId="194" applyFont="1" applyBorder="1" applyAlignment="1">
      <alignment horizontal="right" shrinkToFit="1"/>
    </xf>
    <xf numFmtId="214" fontId="2" fillId="7" borderId="0" xfId="194" applyNumberFormat="1" applyFont="1" applyFill="1" applyAlignment="1">
      <alignment vertical="center"/>
    </xf>
    <xf numFmtId="0" fontId="4" fillId="0" borderId="0" xfId="352" applyFont="1" applyProtection="1">
      <protection locked="0"/>
    </xf>
    <xf numFmtId="0" fontId="3" fillId="7" borderId="9" xfId="0" applyFont="1" applyFill="1" applyBorder="1" applyAlignment="1" applyProtection="1">
      <alignment horizontal="left" vertical="center"/>
      <protection locked="0"/>
    </xf>
    <xf numFmtId="49" fontId="3" fillId="7" borderId="9" xfId="0" applyNumberFormat="1" applyFont="1" applyFill="1" applyBorder="1" applyAlignment="1" applyProtection="1">
      <alignment horizontal="left" vertical="center"/>
      <protection locked="0"/>
    </xf>
    <xf numFmtId="0" fontId="3" fillId="7" borderId="9" xfId="0" applyFont="1" applyFill="1" applyBorder="1" applyAlignment="1" applyProtection="1">
      <alignment horizontal="left" vertical="center" shrinkToFit="1"/>
      <protection locked="0"/>
    </xf>
    <xf numFmtId="14" fontId="3" fillId="7" borderId="9" xfId="0" applyNumberFormat="1" applyFont="1" applyFill="1" applyBorder="1" applyAlignment="1" applyProtection="1">
      <alignment horizontal="left" vertical="center" shrinkToFit="1"/>
      <protection locked="0"/>
    </xf>
    <xf numFmtId="181" fontId="3" fillId="7" borderId="9" xfId="143" applyNumberFormat="1" applyFont="1" applyFill="1" applyBorder="1" applyAlignment="1" applyProtection="1">
      <alignment horizontal="left" vertical="center"/>
      <protection locked="0"/>
    </xf>
    <xf numFmtId="181" fontId="2" fillId="7" borderId="0" xfId="143" applyNumberFormat="1" applyFont="1" applyFill="1" applyAlignment="1">
      <alignment vertical="center"/>
    </xf>
    <xf numFmtId="49" fontId="2" fillId="7" borderId="0" xfId="194" applyNumberFormat="1" applyFont="1" applyFill="1" applyAlignment="1">
      <alignment vertical="center"/>
    </xf>
    <xf numFmtId="0" fontId="12" fillId="0" borderId="9" xfId="0" applyFont="1" applyBorder="1" applyAlignment="1" applyProtection="1">
      <alignment horizontal="justify" vertical="center"/>
      <protection locked="0"/>
    </xf>
    <xf numFmtId="0" fontId="22" fillId="0" borderId="9" xfId="143" applyNumberFormat="1" applyFont="1" applyFill="1" applyBorder="1" applyAlignment="1">
      <alignment vertical="center"/>
    </xf>
    <xf numFmtId="0" fontId="12" fillId="0" borderId="9" xfId="0" applyFont="1" applyBorder="1" applyAlignment="1" applyProtection="1">
      <alignment horizontal="left" vertical="center"/>
      <protection locked="0"/>
    </xf>
    <xf numFmtId="181" fontId="12" fillId="0" borderId="9" xfId="143" applyNumberFormat="1" applyFont="1" applyBorder="1" applyAlignment="1" applyProtection="1">
      <alignment horizontal="left" vertical="center"/>
      <protection locked="0"/>
    </xf>
    <xf numFmtId="181" fontId="26" fillId="0" borderId="9" xfId="194" applyNumberFormat="1" applyFont="1" applyBorder="1" applyAlignment="1">
      <alignment horizontal="center" vertical="center"/>
    </xf>
    <xf numFmtId="14" fontId="19" fillId="0" borderId="19" xfId="145" applyNumberFormat="1" applyFont="1" applyFill="1" applyBorder="1" applyAlignment="1">
      <alignment horizontal="right" vertical="center" shrinkToFit="1"/>
    </xf>
    <xf numFmtId="43" fontId="15" fillId="0" borderId="19" xfId="396" applyFont="1" applyBorder="1" applyAlignment="1" applyProtection="1">
      <alignment horizontal="left" vertical="center"/>
      <protection locked="0"/>
    </xf>
    <xf numFmtId="0" fontId="3" fillId="0" borderId="0" xfId="0" applyFont="1" applyAlignment="1" applyProtection="1">
      <alignment horizontal="left" vertical="center"/>
      <protection locked="0"/>
    </xf>
    <xf numFmtId="0" fontId="3" fillId="0" borderId="0" xfId="0" applyFont="1" applyAlignment="1" applyProtection="1">
      <alignment horizontal="center" vertical="center"/>
      <protection locked="0"/>
    </xf>
    <xf numFmtId="181" fontId="3" fillId="0" borderId="0" xfId="0" applyNumberFormat="1" applyFont="1" applyAlignment="1" applyProtection="1">
      <alignment horizontal="justify" vertical="center"/>
      <protection locked="0"/>
    </xf>
    <xf numFmtId="0" fontId="16" fillId="0" borderId="0" xfId="218" applyFont="1" applyAlignment="1" applyProtection="1">
      <alignment horizontal="center" vertical="center"/>
      <protection locked="0"/>
    </xf>
    <xf numFmtId="214" fontId="3" fillId="0" borderId="0" xfId="335" applyNumberFormat="1" applyFont="1" applyAlignment="1">
      <alignment vertical="center"/>
    </xf>
    <xf numFmtId="0" fontId="3" fillId="0" borderId="0" xfId="335" applyFont="1" applyAlignment="1">
      <alignment vertical="center"/>
    </xf>
    <xf numFmtId="14" fontId="3" fillId="0" borderId="0" xfId="0" applyNumberFormat="1" applyFont="1" applyAlignment="1">
      <alignment vertical="center"/>
    </xf>
    <xf numFmtId="214" fontId="3" fillId="0" borderId="0" xfId="0" applyNumberFormat="1" applyFont="1" applyAlignment="1">
      <alignment vertical="center"/>
    </xf>
    <xf numFmtId="43" fontId="3" fillId="0" borderId="0" xfId="143" applyFont="1" applyAlignment="1">
      <alignment vertical="center"/>
    </xf>
    <xf numFmtId="0" fontId="16" fillId="0" borderId="0" xfId="0" applyFont="1" applyAlignment="1">
      <alignment horizontal="left" vertical="center"/>
    </xf>
    <xf numFmtId="0" fontId="12" fillId="0" borderId="0" xfId="216" applyFont="1" applyAlignment="1">
      <alignment vertical="center"/>
    </xf>
    <xf numFmtId="181" fontId="3" fillId="0" borderId="0" xfId="143" applyNumberFormat="1" applyFont="1" applyAlignment="1">
      <alignment horizontal="right" vertical="center" shrinkToFit="1"/>
    </xf>
    <xf numFmtId="0" fontId="32" fillId="0" borderId="0" xfId="0" applyFont="1" applyAlignment="1">
      <alignment horizontal="center" vertical="center"/>
    </xf>
    <xf numFmtId="0" fontId="12" fillId="0" borderId="0" xfId="192" applyFont="1" applyAlignment="1">
      <alignment horizontal="center" vertical="center"/>
    </xf>
    <xf numFmtId="0" fontId="15" fillId="0" borderId="20" xfId="0" applyFont="1" applyBorder="1" applyAlignment="1">
      <alignment horizontal="left" vertical="center" wrapText="1"/>
    </xf>
    <xf numFmtId="0" fontId="15" fillId="0" borderId="21" xfId="0" applyFont="1" applyBorder="1" applyAlignment="1">
      <alignment horizontal="left" vertical="center" wrapText="1"/>
    </xf>
    <xf numFmtId="0" fontId="15" fillId="0" borderId="22" xfId="0" applyFont="1" applyBorder="1" applyAlignment="1">
      <alignment horizontal="left" vertical="center" wrapText="1"/>
    </xf>
    <xf numFmtId="0" fontId="15" fillId="0" borderId="23" xfId="0" applyFont="1" applyBorder="1" applyAlignment="1">
      <alignment horizontal="left" vertical="center" wrapText="1"/>
    </xf>
    <xf numFmtId="0" fontId="15" fillId="0" borderId="0" xfId="0" applyFont="1" applyAlignment="1">
      <alignment horizontal="left" vertical="center" wrapText="1"/>
    </xf>
    <xf numFmtId="0" fontId="15" fillId="0" borderId="24" xfId="0" applyFont="1" applyBorder="1" applyAlignment="1">
      <alignment horizontal="left" vertical="center" wrapText="1"/>
    </xf>
    <xf numFmtId="0" fontId="15" fillId="0" borderId="16" xfId="0" applyFont="1" applyBorder="1" applyAlignment="1">
      <alignment horizontal="left" vertical="center" wrapText="1"/>
    </xf>
    <xf numFmtId="0" fontId="15" fillId="0" borderId="25" xfId="0" applyFont="1" applyBorder="1" applyAlignment="1">
      <alignment horizontal="left" vertical="center" wrapText="1"/>
    </xf>
    <xf numFmtId="0" fontId="15" fillId="0" borderId="26" xfId="0" applyFont="1" applyBorder="1" applyAlignment="1">
      <alignment horizontal="left" vertical="center" wrapText="1"/>
    </xf>
    <xf numFmtId="10" fontId="3" fillId="0" borderId="0" xfId="0" applyNumberFormat="1" applyFont="1" applyAlignment="1">
      <alignment vertical="center"/>
    </xf>
    <xf numFmtId="0" fontId="33" fillId="0" borderId="0" xfId="223" applyFont="1" applyAlignment="1">
      <alignment vertical="center"/>
    </xf>
    <xf numFmtId="0" fontId="33" fillId="0" borderId="0" xfId="223" applyFont="1" applyAlignment="1">
      <alignment vertical="center" wrapText="1"/>
    </xf>
    <xf numFmtId="0" fontId="34" fillId="0" borderId="0" xfId="223" applyFont="1" applyAlignment="1">
      <alignment vertical="center"/>
    </xf>
    <xf numFmtId="0" fontId="35" fillId="3" borderId="2" xfId="337" applyFont="1" applyFill="1" applyBorder="1" applyAlignment="1">
      <alignment horizontal="centerContinuous" vertical="center"/>
    </xf>
    <xf numFmtId="0" fontId="4" fillId="8" borderId="0" xfId="337" applyFont="1" applyFill="1" applyAlignment="1" applyProtection="1">
      <alignment vertical="center"/>
      <protection locked="0"/>
    </xf>
    <xf numFmtId="0" fontId="5" fillId="0" borderId="0" xfId="337" applyFont="1" applyAlignment="1">
      <alignment vertical="center"/>
    </xf>
    <xf numFmtId="0" fontId="13" fillId="5" borderId="5" xfId="337" applyFont="1" applyFill="1" applyBorder="1" applyAlignment="1">
      <alignment vertical="center"/>
    </xf>
    <xf numFmtId="0" fontId="12" fillId="0" borderId="0" xfId="0" applyFont="1" applyAlignment="1">
      <alignment horizontal="left" vertical="center" wrapText="1"/>
    </xf>
    <xf numFmtId="0" fontId="12" fillId="7" borderId="0" xfId="0" applyFont="1" applyFill="1" applyAlignment="1">
      <alignment vertical="center" wrapText="1"/>
    </xf>
    <xf numFmtId="0" fontId="16" fillId="0" borderId="0" xfId="223" applyFont="1" applyAlignment="1">
      <alignment vertical="center"/>
    </xf>
    <xf numFmtId="0" fontId="36" fillId="0" borderId="20" xfId="239" applyFont="1" applyBorder="1" applyAlignment="1" applyProtection="1">
      <alignment horizontal="left" vertical="center" wrapText="1"/>
      <protection locked="0"/>
    </xf>
    <xf numFmtId="0" fontId="36" fillId="0" borderId="21" xfId="239" applyFont="1" applyBorder="1" applyAlignment="1" applyProtection="1">
      <alignment horizontal="left" vertical="center" wrapText="1"/>
      <protection locked="0"/>
    </xf>
    <xf numFmtId="0" fontId="36" fillId="0" borderId="22" xfId="239" applyFont="1" applyBorder="1" applyAlignment="1" applyProtection="1">
      <alignment horizontal="left" vertical="center" wrapText="1"/>
      <protection locked="0"/>
    </xf>
    <xf numFmtId="0" fontId="33" fillId="0" borderId="0" xfId="223" applyFont="1" applyAlignment="1">
      <alignment horizontal="center" vertical="center"/>
    </xf>
    <xf numFmtId="0" fontId="36" fillId="0" borderId="23" xfId="239" applyFont="1" applyBorder="1" applyAlignment="1" applyProtection="1">
      <alignment horizontal="left" vertical="center" wrapText="1"/>
      <protection locked="0"/>
    </xf>
    <xf numFmtId="0" fontId="36" fillId="0" borderId="0" xfId="239" applyFont="1" applyAlignment="1" applyProtection="1">
      <alignment horizontal="left" vertical="center" wrapText="1"/>
      <protection locked="0"/>
    </xf>
    <xf numFmtId="0" fontId="36" fillId="0" borderId="24" xfId="239" applyFont="1" applyBorder="1" applyAlignment="1" applyProtection="1">
      <alignment horizontal="left" vertical="center" wrapText="1"/>
      <protection locked="0"/>
    </xf>
    <xf numFmtId="0" fontId="36" fillId="0" borderId="16" xfId="239" applyFont="1" applyBorder="1" applyAlignment="1" applyProtection="1">
      <alignment horizontal="left" vertical="center" wrapText="1"/>
      <protection locked="0"/>
    </xf>
    <xf numFmtId="0" fontId="36" fillId="0" borderId="25" xfId="239" applyFont="1" applyBorder="1" applyAlignment="1" applyProtection="1">
      <alignment horizontal="left" vertical="center" wrapText="1"/>
      <protection locked="0"/>
    </xf>
    <xf numFmtId="0" fontId="36" fillId="0" borderId="26" xfId="239" applyFont="1" applyBorder="1" applyAlignment="1" applyProtection="1">
      <alignment horizontal="left" vertical="center" wrapText="1"/>
      <protection locked="0"/>
    </xf>
    <xf numFmtId="215" fontId="33" fillId="0" borderId="0" xfId="223" applyNumberFormat="1" applyFont="1" applyAlignment="1">
      <alignment vertical="center"/>
    </xf>
    <xf numFmtId="0" fontId="3" fillId="0" borderId="0" xfId="360" applyFont="1" applyFill="1" applyBorder="1" applyAlignment="1" applyProtection="1">
      <alignment horizontal="left" vertical="center"/>
      <protection locked="0"/>
    </xf>
    <xf numFmtId="0" fontId="2" fillId="0" borderId="0" xfId="337" applyFont="1" applyAlignment="1" applyProtection="1">
      <alignment vertical="center"/>
      <protection locked="0"/>
    </xf>
    <xf numFmtId="181" fontId="2" fillId="0" borderId="0" xfId="106" applyFont="1" applyFill="1" applyAlignment="1" applyProtection="1">
      <alignment horizontal="right" vertical="center" shrinkToFit="1"/>
      <protection locked="0"/>
    </xf>
    <xf numFmtId="0" fontId="3" fillId="0" borderId="0" xfId="0" applyFont="1" applyAlignment="1">
      <alignment horizontal="left" vertical="center"/>
    </xf>
    <xf numFmtId="181" fontId="2" fillId="0" borderId="0" xfId="395" applyNumberFormat="1" applyFont="1" applyFill="1" applyAlignment="1" applyProtection="1">
      <alignment horizontal="right" vertical="center" shrinkToFit="1"/>
      <protection locked="0"/>
    </xf>
    <xf numFmtId="0" fontId="16" fillId="0" borderId="0" xfId="337" applyFont="1" applyAlignment="1" applyProtection="1">
      <alignment horizontal="left" vertical="center"/>
      <protection locked="0"/>
    </xf>
    <xf numFmtId="0" fontId="3" fillId="0" borderId="21" xfId="360" applyFont="1" applyFill="1" applyBorder="1" applyAlignment="1" applyProtection="1">
      <alignment horizontal="left" vertical="center"/>
      <protection locked="0"/>
    </xf>
    <xf numFmtId="0" fontId="2" fillId="0" borderId="21" xfId="337" applyFont="1" applyBorder="1" applyAlignment="1" applyProtection="1">
      <alignment vertical="center"/>
      <protection locked="0"/>
    </xf>
    <xf numFmtId="181" fontId="2" fillId="0" borderId="21" xfId="395" applyNumberFormat="1" applyFont="1" applyFill="1" applyBorder="1" applyAlignment="1" applyProtection="1">
      <alignment horizontal="right" vertical="center" shrinkToFit="1"/>
      <protection locked="0"/>
    </xf>
    <xf numFmtId="0" fontId="22" fillId="0" borderId="0" xfId="337" applyFont="1" applyAlignment="1" applyProtection="1">
      <alignment horizontal="left" vertical="center"/>
      <protection locked="0"/>
    </xf>
    <xf numFmtId="0" fontId="3" fillId="0" borderId="9" xfId="337" applyFont="1" applyBorder="1" applyAlignment="1" applyProtection="1">
      <alignment horizontal="center" vertical="center"/>
      <protection locked="0"/>
    </xf>
    <xf numFmtId="0" fontId="2" fillId="0" borderId="0" xfId="337" applyFont="1" applyAlignment="1" applyProtection="1">
      <alignment horizontal="center" vertical="center"/>
      <protection locked="0"/>
    </xf>
    <xf numFmtId="0" fontId="37" fillId="0" borderId="0" xfId="337" applyFont="1" applyAlignment="1" applyProtection="1">
      <alignment horizontal="left" vertical="center" wrapText="1"/>
      <protection locked="0"/>
    </xf>
    <xf numFmtId="216" fontId="37" fillId="0" borderId="0" xfId="395" applyNumberFormat="1" applyFont="1" applyFill="1" applyAlignment="1" applyProtection="1">
      <alignment horizontal="left" vertical="center" wrapText="1"/>
      <protection locked="0"/>
    </xf>
    <xf numFmtId="0" fontId="3" fillId="0" borderId="0" xfId="337" applyFont="1" applyAlignment="1" applyProtection="1">
      <alignment vertical="center"/>
      <protection locked="0"/>
    </xf>
    <xf numFmtId="0" fontId="12" fillId="0" borderId="21" xfId="337" applyFont="1" applyBorder="1" applyAlignment="1" applyProtection="1">
      <alignment vertical="center" wrapText="1"/>
      <protection locked="0"/>
    </xf>
    <xf numFmtId="181" fontId="3" fillId="0" borderId="21" xfId="395" applyNumberFormat="1" applyFont="1" applyFill="1" applyBorder="1" applyAlignment="1" applyProtection="1">
      <alignment horizontal="right" vertical="center" shrinkToFit="1"/>
      <protection locked="0"/>
    </xf>
    <xf numFmtId="41" fontId="38" fillId="0" borderId="0" xfId="337" applyNumberFormat="1" applyFont="1" applyAlignment="1" applyProtection="1">
      <alignment horizontal="center" vertical="center"/>
      <protection locked="0"/>
    </xf>
    <xf numFmtId="0" fontId="22" fillId="0" borderId="0" xfId="337" applyFont="1" applyAlignment="1" applyProtection="1">
      <alignment vertical="center"/>
      <protection locked="0"/>
    </xf>
    <xf numFmtId="216" fontId="3" fillId="0" borderId="0" xfId="395" applyNumberFormat="1" applyFont="1" applyFill="1" applyBorder="1" applyAlignment="1" applyProtection="1">
      <alignment vertical="center" wrapText="1"/>
      <protection locked="0"/>
    </xf>
    <xf numFmtId="0" fontId="16" fillId="0" borderId="0" xfId="0" applyFont="1" applyAlignment="1">
      <alignment horizontal="center" vertical="center"/>
    </xf>
    <xf numFmtId="0" fontId="22" fillId="0" borderId="0" xfId="0" applyFont="1"/>
    <xf numFmtId="0" fontId="16" fillId="0" borderId="0" xfId="0" applyFont="1" applyAlignment="1">
      <alignment horizontal="center"/>
    </xf>
    <xf numFmtId="0" fontId="12" fillId="6" borderId="20" xfId="0" applyFont="1" applyFill="1" applyBorder="1" applyAlignment="1" applyProtection="1">
      <alignment vertical="center"/>
      <protection locked="0"/>
    </xf>
    <xf numFmtId="0" fontId="12" fillId="6" borderId="21" xfId="0" applyFont="1" applyFill="1" applyBorder="1" applyAlignment="1" applyProtection="1">
      <alignment vertical="center"/>
      <protection locked="0"/>
    </xf>
    <xf numFmtId="0" fontId="12" fillId="6" borderId="22" xfId="0" applyFont="1" applyFill="1" applyBorder="1" applyAlignment="1" applyProtection="1">
      <alignment vertical="center"/>
      <protection locked="0"/>
    </xf>
    <xf numFmtId="0" fontId="36" fillId="0" borderId="20" xfId="0" applyFont="1" applyBorder="1" applyAlignment="1">
      <alignment horizontal="left" vertical="center" wrapText="1"/>
    </xf>
    <xf numFmtId="0" fontId="36" fillId="0" borderId="21" xfId="0" applyFont="1" applyBorder="1" applyAlignment="1">
      <alignment horizontal="left" vertical="center" wrapText="1"/>
    </xf>
    <xf numFmtId="0" fontId="36" fillId="0" borderId="22" xfId="0" applyFont="1" applyBorder="1" applyAlignment="1">
      <alignment horizontal="left" vertical="center" wrapText="1"/>
    </xf>
    <xf numFmtId="0" fontId="33" fillId="0" borderId="0" xfId="223" applyFont="1" applyAlignment="1">
      <alignment horizontal="center" vertical="center" wrapText="1"/>
    </xf>
    <xf numFmtId="0" fontId="2" fillId="8" borderId="0" xfId="337" applyFont="1" applyFill="1" applyAlignment="1" applyProtection="1">
      <alignment vertical="center" wrapText="1"/>
      <protection locked="0"/>
    </xf>
    <xf numFmtId="0" fontId="5" fillId="0" borderId="23"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24" xfId="0" applyFont="1" applyBorder="1" applyAlignment="1" applyProtection="1">
      <alignment horizontal="left" vertical="center" wrapText="1"/>
      <protection locked="0"/>
    </xf>
    <xf numFmtId="0" fontId="5" fillId="0" borderId="16" xfId="0" applyFont="1" applyBorder="1" applyAlignment="1" applyProtection="1">
      <alignment horizontal="left" vertical="top" wrapText="1"/>
      <protection locked="0"/>
    </xf>
    <xf numFmtId="0" fontId="2" fillId="0" borderId="25" xfId="0" applyFont="1" applyBorder="1" applyAlignment="1" applyProtection="1">
      <alignment horizontal="left" vertical="top" wrapText="1"/>
      <protection locked="0"/>
    </xf>
    <xf numFmtId="0" fontId="2" fillId="0" borderId="26" xfId="0" applyFont="1" applyBorder="1" applyAlignment="1" applyProtection="1">
      <alignment horizontal="left" vertical="top" wrapText="1"/>
      <protection locked="0"/>
    </xf>
    <xf numFmtId="0" fontId="3" fillId="0" borderId="0" xfId="208" applyAlignment="1">
      <alignment vertical="center"/>
    </xf>
    <xf numFmtId="0" fontId="16" fillId="0" borderId="0" xfId="337" applyFont="1" applyAlignment="1" applyProtection="1">
      <alignment horizontal="center" vertical="center"/>
      <protection locked="0"/>
    </xf>
    <xf numFmtId="0" fontId="16" fillId="6" borderId="1" xfId="0" applyFont="1" applyFill="1" applyBorder="1" applyAlignment="1">
      <alignment horizontal="center" vertical="center"/>
    </xf>
    <xf numFmtId="0" fontId="16" fillId="6" borderId="8" xfId="0" applyFont="1" applyFill="1" applyBorder="1" applyAlignment="1">
      <alignment horizontal="center" vertical="center"/>
    </xf>
    <xf numFmtId="0" fontId="35" fillId="0" borderId="0" xfId="223" applyFont="1" applyAlignment="1">
      <alignment vertical="center"/>
    </xf>
    <xf numFmtId="0" fontId="12" fillId="10" borderId="9" xfId="0" applyFont="1" applyFill="1" applyBorder="1" applyAlignment="1">
      <alignment horizontal="center" vertical="center" wrapText="1"/>
    </xf>
    <xf numFmtId="0" fontId="12" fillId="11" borderId="9"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39" fillId="6" borderId="9" xfId="0" applyFont="1" applyFill="1" applyBorder="1" applyAlignment="1">
      <alignment horizontal="center" vertical="center" wrapText="1"/>
    </xf>
    <xf numFmtId="198" fontId="12" fillId="10" borderId="9" xfId="0" applyNumberFormat="1" applyFont="1" applyFill="1" applyBorder="1" applyAlignment="1">
      <alignment horizontal="center" vertical="center" wrapText="1"/>
    </xf>
    <xf numFmtId="0" fontId="39" fillId="8" borderId="0" xfId="337" applyFont="1" applyFill="1" applyAlignment="1" applyProtection="1">
      <alignment vertical="center"/>
      <protection locked="0"/>
    </xf>
    <xf numFmtId="0" fontId="10" fillId="0" borderId="0" xfId="223" applyFont="1" applyAlignment="1">
      <alignment vertical="center"/>
    </xf>
    <xf numFmtId="0" fontId="3" fillId="0" borderId="9" xfId="0" applyFont="1" applyBorder="1" applyAlignment="1">
      <alignment horizontal="center" vertical="center" shrinkToFit="1"/>
    </xf>
    <xf numFmtId="0" fontId="3" fillId="0" borderId="9" xfId="0" applyFont="1" applyBorder="1" applyAlignment="1">
      <alignment horizontal="left" vertical="center" shrinkToFit="1"/>
    </xf>
    <xf numFmtId="181" fontId="3" fillId="0" borderId="9" xfId="0" applyNumberFormat="1" applyFont="1" applyBorder="1" applyAlignment="1">
      <alignment horizontal="right" vertical="center" shrinkToFit="1"/>
    </xf>
    <xf numFmtId="14" fontId="3" fillId="0" borderId="9" xfId="0" applyNumberFormat="1" applyFont="1" applyBorder="1" applyAlignment="1">
      <alignment horizontal="left" vertical="center" shrinkToFit="1"/>
    </xf>
    <xf numFmtId="0" fontId="3" fillId="0" borderId="9" xfId="0" applyFont="1" applyBorder="1" applyAlignment="1">
      <alignment horizontal="right" vertical="center" shrinkToFit="1"/>
    </xf>
    <xf numFmtId="181" fontId="3" fillId="0" borderId="9" xfId="106" applyFont="1" applyBorder="1" applyAlignment="1">
      <alignment horizontal="right" vertical="center" shrinkToFit="1"/>
    </xf>
    <xf numFmtId="0" fontId="3" fillId="0" borderId="9" xfId="106" applyNumberFormat="1" applyFont="1" applyBorder="1" applyAlignment="1">
      <alignment horizontal="left" vertical="center" shrinkToFit="1"/>
    </xf>
    <xf numFmtId="49" fontId="3" fillId="0" borderId="0" xfId="0" applyNumberFormat="1" applyFont="1" applyAlignment="1">
      <alignment horizontal="left" vertical="center" shrinkToFit="1"/>
    </xf>
    <xf numFmtId="14" fontId="3" fillId="0" borderId="0" xfId="0" applyNumberFormat="1" applyFont="1" applyAlignment="1">
      <alignment horizontal="left" vertical="center" shrinkToFit="1"/>
    </xf>
    <xf numFmtId="0" fontId="3" fillId="0" borderId="0" xfId="0" applyFont="1" applyAlignment="1">
      <alignment vertical="center" shrinkToFit="1"/>
    </xf>
    <xf numFmtId="10" fontId="3" fillId="0" borderId="0" xfId="0" applyNumberFormat="1" applyFont="1" applyAlignment="1">
      <alignment horizontal="right" vertical="center" shrinkToFit="1"/>
    </xf>
    <xf numFmtId="181" fontId="3" fillId="0" borderId="0" xfId="0" applyNumberFormat="1" applyFont="1" applyAlignment="1">
      <alignment horizontal="right" vertical="center" shrinkToFit="1"/>
    </xf>
    <xf numFmtId="0" fontId="1" fillId="0" borderId="0" xfId="337" applyFont="1" applyAlignment="1">
      <alignment vertical="center"/>
    </xf>
    <xf numFmtId="0" fontId="14" fillId="0" borderId="0" xfId="206" applyFont="1">
      <alignment vertical="center"/>
    </xf>
    <xf numFmtId="0" fontId="3" fillId="7" borderId="1" xfId="337" applyFont="1" applyFill="1" applyBorder="1" applyAlignment="1" applyProtection="1">
      <alignment horizontal="left" vertical="center" wrapText="1"/>
      <protection locked="0"/>
    </xf>
    <xf numFmtId="0" fontId="3" fillId="7" borderId="7" xfId="337" applyFont="1" applyFill="1" applyBorder="1" applyAlignment="1" applyProtection="1">
      <alignment horizontal="left" vertical="center" wrapText="1"/>
      <protection locked="0"/>
    </xf>
    <xf numFmtId="0" fontId="3" fillId="7" borderId="8" xfId="337" applyFont="1" applyFill="1" applyBorder="1" applyAlignment="1" applyProtection="1">
      <alignment horizontal="left" vertical="center" wrapText="1"/>
      <protection locked="0"/>
    </xf>
    <xf numFmtId="0" fontId="3" fillId="0" borderId="20" xfId="337" applyFont="1" applyBorder="1" applyAlignment="1">
      <alignment horizontal="left" vertical="center" wrapText="1"/>
    </xf>
    <xf numFmtId="0" fontId="3" fillId="0" borderId="21" xfId="337" applyFont="1" applyBorder="1" applyAlignment="1">
      <alignment horizontal="left" vertical="center" wrapText="1"/>
    </xf>
    <xf numFmtId="0" fontId="3" fillId="0" borderId="22" xfId="337" applyFont="1" applyBorder="1" applyAlignment="1">
      <alignment horizontal="left" vertical="center" wrapText="1"/>
    </xf>
    <xf numFmtId="0" fontId="3" fillId="0" borderId="23" xfId="337" applyFont="1" applyBorder="1" applyAlignment="1">
      <alignment horizontal="left" vertical="center" wrapText="1"/>
    </xf>
    <xf numFmtId="0" fontId="3" fillId="0" borderId="0" xfId="337" applyFont="1" applyAlignment="1">
      <alignment horizontal="left" vertical="center" wrapText="1"/>
    </xf>
    <xf numFmtId="0" fontId="3" fillId="0" borderId="24" xfId="337" applyFont="1" applyBorder="1" applyAlignment="1">
      <alignment horizontal="left" vertical="center" wrapText="1"/>
    </xf>
    <xf numFmtId="0" fontId="3" fillId="0" borderId="16" xfId="337" applyFont="1" applyBorder="1" applyAlignment="1">
      <alignment horizontal="left" vertical="center" wrapText="1"/>
    </xf>
    <xf numFmtId="0" fontId="3" fillId="0" borderId="25" xfId="337" applyFont="1" applyBorder="1" applyAlignment="1">
      <alignment horizontal="left" vertical="center" wrapText="1"/>
    </xf>
    <xf numFmtId="0" fontId="3" fillId="0" borderId="26" xfId="337" applyFont="1" applyBorder="1" applyAlignment="1">
      <alignment horizontal="left" vertical="center" wrapText="1"/>
    </xf>
    <xf numFmtId="0" fontId="3" fillId="0" borderId="0" xfId="194" applyFont="1" applyAlignment="1">
      <alignment vertical="center"/>
    </xf>
    <xf numFmtId="0" fontId="15" fillId="0" borderId="0" xfId="0" applyFont="1" applyAlignment="1">
      <alignment horizontal="left" vertical="center"/>
    </xf>
    <xf numFmtId="0" fontId="15" fillId="0" borderId="0" xfId="0" applyFont="1" applyAlignment="1">
      <alignment horizontal="center" vertical="center"/>
    </xf>
    <xf numFmtId="0" fontId="40" fillId="0" borderId="0" xfId="0" applyFont="1" applyAlignment="1">
      <alignment horizontal="left" vertical="center"/>
    </xf>
    <xf numFmtId="0" fontId="41" fillId="0" borderId="0" xfId="208" applyFont="1" applyAlignment="1">
      <alignment vertical="center"/>
    </xf>
    <xf numFmtId="0" fontId="42" fillId="0" borderId="0" xfId="0" applyFont="1" applyAlignment="1">
      <alignment vertical="center"/>
    </xf>
    <xf numFmtId="0" fontId="43" fillId="0" borderId="0" xfId="0" applyFont="1" applyAlignment="1">
      <alignment vertical="center"/>
    </xf>
    <xf numFmtId="0" fontId="41" fillId="0" borderId="0" xfId="194" applyFont="1" applyAlignment="1">
      <alignment vertical="center"/>
    </xf>
    <xf numFmtId="0" fontId="42" fillId="12" borderId="0" xfId="0" applyFont="1" applyFill="1" applyAlignment="1">
      <alignment vertical="center"/>
    </xf>
    <xf numFmtId="0" fontId="16" fillId="12" borderId="0" xfId="0" applyFont="1" applyFill="1" applyAlignment="1">
      <alignment vertical="center"/>
    </xf>
    <xf numFmtId="0" fontId="43" fillId="12" borderId="0" xfId="194" applyFont="1" applyFill="1" applyAlignment="1">
      <alignment vertical="center"/>
    </xf>
    <xf numFmtId="0" fontId="44" fillId="0" borderId="27" xfId="0" applyFont="1" applyBorder="1" applyAlignment="1">
      <alignment horizontal="center" vertical="center" wrapText="1"/>
    </xf>
    <xf numFmtId="0" fontId="44" fillId="0" borderId="28" xfId="0" applyFont="1" applyBorder="1" applyAlignment="1">
      <alignment horizontal="center" vertical="center" wrapText="1"/>
    </xf>
    <xf numFmtId="0" fontId="44" fillId="0" borderId="28" xfId="0" applyFont="1" applyBorder="1" applyAlignment="1">
      <alignment horizontal="left" vertical="center" wrapText="1"/>
    </xf>
    <xf numFmtId="0" fontId="44" fillId="0" borderId="29" xfId="0" applyFont="1" applyBorder="1" applyAlignment="1">
      <alignment horizontal="left" vertical="center" wrapText="1"/>
    </xf>
    <xf numFmtId="217" fontId="44" fillId="0" borderId="28" xfId="1" applyNumberFormat="1" applyFont="1" applyFill="1" applyBorder="1" applyAlignment="1">
      <alignment horizontal="left" vertical="center" wrapText="1"/>
    </xf>
    <xf numFmtId="0" fontId="44" fillId="0" borderId="30" xfId="0" applyFont="1" applyBorder="1" applyAlignment="1">
      <alignment horizontal="left" vertical="center" wrapText="1"/>
    </xf>
    <xf numFmtId="0" fontId="44" fillId="0" borderId="31" xfId="0" applyFont="1" applyBorder="1" applyAlignment="1">
      <alignment horizontal="left" vertical="center" wrapText="1"/>
    </xf>
    <xf numFmtId="0" fontId="44" fillId="13" borderId="32" xfId="0" applyFont="1" applyFill="1" applyBorder="1" applyAlignment="1">
      <alignment horizontal="center" vertical="center" wrapText="1"/>
    </xf>
    <xf numFmtId="0" fontId="44" fillId="13" borderId="33" xfId="0" applyFont="1" applyFill="1" applyBorder="1" applyAlignment="1">
      <alignment horizontal="center" vertical="center"/>
    </xf>
    <xf numFmtId="0" fontId="14" fillId="0" borderId="34"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9" xfId="1" applyNumberFormat="1"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9" xfId="0" applyFont="1" applyBorder="1" applyAlignment="1">
      <alignment horizontal="center" vertical="center"/>
    </xf>
    <xf numFmtId="0" fontId="15" fillId="0" borderId="1" xfId="0" applyFont="1" applyBorder="1" applyAlignment="1">
      <alignment horizontal="center" vertical="center"/>
    </xf>
    <xf numFmtId="0" fontId="15" fillId="0" borderId="35" xfId="0" applyFont="1" applyBorder="1" applyAlignment="1">
      <alignment horizontal="center" vertical="center"/>
    </xf>
    <xf numFmtId="0" fontId="15" fillId="0" borderId="34" xfId="0" applyFont="1" applyBorder="1" applyAlignment="1">
      <alignment horizontal="center" vertical="center" wrapText="1"/>
    </xf>
    <xf numFmtId="0" fontId="15" fillId="0" borderId="9" xfId="0" applyFont="1" applyBorder="1" applyAlignment="1">
      <alignment horizontal="left" vertical="center"/>
    </xf>
    <xf numFmtId="0" fontId="15" fillId="0" borderId="8" xfId="0" applyFont="1" applyBorder="1" applyAlignment="1">
      <alignment horizontal="left" vertical="center"/>
    </xf>
    <xf numFmtId="0" fontId="15" fillId="0" borderId="36" xfId="0" applyFont="1" applyBorder="1" applyAlignment="1">
      <alignment horizontal="left" vertical="center" wrapText="1"/>
    </xf>
    <xf numFmtId="43" fontId="15" fillId="0" borderId="36" xfId="1" applyFont="1" applyFill="1" applyBorder="1" applyAlignment="1">
      <alignment horizontal="left" vertical="center"/>
    </xf>
    <xf numFmtId="43" fontId="15" fillId="0" borderId="9" xfId="1" applyFont="1" applyFill="1" applyBorder="1" applyAlignment="1">
      <alignment horizontal="left" vertical="center"/>
    </xf>
    <xf numFmtId="217" fontId="15" fillId="0" borderId="9" xfId="0" applyNumberFormat="1" applyFont="1" applyBorder="1" applyAlignment="1">
      <alignment horizontal="left" vertical="center"/>
    </xf>
    <xf numFmtId="0" fontId="15" fillId="0" borderId="1" xfId="0" applyFont="1" applyBorder="1" applyAlignment="1">
      <alignment horizontal="left" vertical="center"/>
    </xf>
    <xf numFmtId="0" fontId="15" fillId="0" borderId="35" xfId="0" applyFont="1" applyBorder="1" applyAlignment="1">
      <alignment horizontal="left" vertical="center" wrapText="1"/>
    </xf>
    <xf numFmtId="0" fontId="15" fillId="0" borderId="36" xfId="0" applyFont="1" applyBorder="1" applyAlignment="1">
      <alignment horizontal="left" vertical="center"/>
    </xf>
    <xf numFmtId="43" fontId="15" fillId="0" borderId="36" xfId="1" applyFont="1" applyFill="1" applyBorder="1" applyAlignment="1">
      <alignment horizontal="left" vertical="center" wrapText="1"/>
    </xf>
    <xf numFmtId="0" fontId="15" fillId="0" borderId="9" xfId="0" applyFont="1" applyBorder="1" applyAlignment="1">
      <alignment horizontal="left" vertical="center" wrapText="1"/>
    </xf>
    <xf numFmtId="43" fontId="15" fillId="0" borderId="9" xfId="1" applyFont="1" applyFill="1" applyBorder="1" applyAlignment="1">
      <alignment horizontal="left" vertical="center" wrapText="1"/>
    </xf>
    <xf numFmtId="0" fontId="15" fillId="14" borderId="37" xfId="0" applyFont="1" applyFill="1" applyBorder="1" applyAlignment="1">
      <alignment horizontal="center" vertical="center"/>
    </xf>
    <xf numFmtId="0" fontId="15" fillId="14" borderId="38" xfId="0" applyFont="1" applyFill="1" applyBorder="1" applyAlignment="1">
      <alignment horizontal="left" vertical="center"/>
    </xf>
    <xf numFmtId="0" fontId="15" fillId="14" borderId="39" xfId="0" applyFont="1" applyFill="1" applyBorder="1" applyAlignment="1">
      <alignment horizontal="left" vertical="center"/>
    </xf>
    <xf numFmtId="0" fontId="15" fillId="14" borderId="38" xfId="0" applyFont="1" applyFill="1" applyBorder="1" applyAlignment="1">
      <alignment horizontal="left" vertical="center" wrapText="1"/>
    </xf>
    <xf numFmtId="43" fontId="15" fillId="14" borderId="38" xfId="1" applyFont="1" applyFill="1" applyBorder="1" applyAlignment="1">
      <alignment horizontal="left" vertical="center" wrapText="1"/>
    </xf>
    <xf numFmtId="217" fontId="15" fillId="14" borderId="38" xfId="0" applyNumberFormat="1" applyFont="1" applyFill="1" applyBorder="1" applyAlignment="1">
      <alignment horizontal="left" vertical="center"/>
    </xf>
    <xf numFmtId="0" fontId="15" fillId="14" borderId="40" xfId="0" applyFont="1" applyFill="1" applyBorder="1" applyAlignment="1">
      <alignment horizontal="left" vertical="center"/>
    </xf>
    <xf numFmtId="0" fontId="40" fillId="14" borderId="38" xfId="0" applyFont="1" applyFill="1" applyBorder="1" applyAlignment="1">
      <alignment horizontal="left" vertical="center"/>
    </xf>
    <xf numFmtId="0" fontId="40" fillId="14" borderId="41" xfId="0" applyFont="1" applyFill="1" applyBorder="1" applyAlignment="1">
      <alignment horizontal="left" vertical="center"/>
    </xf>
    <xf numFmtId="0" fontId="40" fillId="0" borderId="0" xfId="0" applyFont="1" applyAlignment="1">
      <alignment horizontal="center" vertical="center"/>
    </xf>
    <xf numFmtId="43" fontId="40" fillId="0" borderId="0" xfId="1" applyFont="1" applyFill="1" applyAlignment="1">
      <alignment horizontal="left" vertical="center"/>
    </xf>
    <xf numFmtId="217" fontId="40" fillId="0" borderId="0" xfId="0" applyNumberFormat="1" applyFont="1" applyAlignment="1">
      <alignment horizontal="left" vertical="center"/>
    </xf>
    <xf numFmtId="49" fontId="0" fillId="0" borderId="0" xfId="0" applyNumberFormat="1"/>
    <xf numFmtId="0" fontId="45" fillId="0" borderId="0" xfId="0" applyFont="1"/>
    <xf numFmtId="0" fontId="46" fillId="15" borderId="0" xfId="0" applyFont="1" applyFill="1" applyAlignment="1">
      <alignment vertical="center"/>
    </xf>
    <xf numFmtId="0" fontId="47" fillId="12" borderId="0" xfId="0" applyFont="1" applyFill="1" applyAlignment="1">
      <alignment vertical="center"/>
    </xf>
    <xf numFmtId="0" fontId="5" fillId="15" borderId="0" xfId="0" applyFont="1" applyFill="1" applyAlignment="1">
      <alignment vertical="center"/>
    </xf>
    <xf numFmtId="0" fontId="2" fillId="7" borderId="0" xfId="0" applyFont="1" applyFill="1"/>
    <xf numFmtId="0" fontId="5" fillId="7" borderId="0" xfId="0" applyFont="1" applyFill="1" applyAlignment="1">
      <alignment vertical="center"/>
    </xf>
    <xf numFmtId="0" fontId="7" fillId="3" borderId="1"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13" fillId="9" borderId="7" xfId="0" applyFont="1" applyFill="1" applyBorder="1" applyAlignment="1">
      <alignment vertical="center" wrapText="1"/>
    </xf>
    <xf numFmtId="0" fontId="13" fillId="9" borderId="8" xfId="0" applyFont="1" applyFill="1" applyBorder="1" applyAlignment="1">
      <alignment vertical="center" wrapText="1"/>
    </xf>
    <xf numFmtId="0" fontId="16" fillId="7" borderId="0" xfId="0" applyFont="1" applyFill="1" applyAlignment="1">
      <alignment vertical="center"/>
    </xf>
    <xf numFmtId="0" fontId="48" fillId="0" borderId="0" xfId="0" applyFont="1" applyAlignment="1">
      <alignment vertical="center"/>
    </xf>
    <xf numFmtId="0" fontId="48" fillId="0" borderId="0" xfId="0" applyFont="1" applyAlignment="1">
      <alignment horizontal="right" vertical="center"/>
    </xf>
    <xf numFmtId="0" fontId="15" fillId="0" borderId="20" xfId="239" applyFont="1" applyBorder="1" applyAlignment="1" applyProtection="1">
      <alignment horizontal="left" vertical="center" wrapText="1"/>
      <protection locked="0"/>
    </xf>
    <xf numFmtId="0" fontId="15" fillId="0" borderId="21" xfId="239" applyFont="1" applyBorder="1" applyAlignment="1" applyProtection="1">
      <alignment horizontal="left" vertical="center" wrapText="1"/>
      <protection locked="0"/>
    </xf>
    <xf numFmtId="0" fontId="15" fillId="0" borderId="22" xfId="239" applyFont="1" applyBorder="1" applyAlignment="1" applyProtection="1">
      <alignment horizontal="left" vertical="center" wrapText="1"/>
      <protection locked="0"/>
    </xf>
    <xf numFmtId="0" fontId="3" fillId="0" borderId="0" xfId="198" applyFont="1" applyAlignment="1" applyProtection="1">
      <alignment horizontal="left" vertical="center" wrapText="1"/>
      <protection locked="0"/>
    </xf>
    <xf numFmtId="0" fontId="15" fillId="0" borderId="23" xfId="239" applyFont="1" applyBorder="1" applyAlignment="1" applyProtection="1">
      <alignment horizontal="left" vertical="center" wrapText="1"/>
      <protection locked="0"/>
    </xf>
    <xf numFmtId="0" fontId="15" fillId="0" borderId="0" xfId="239" applyFont="1" applyAlignment="1" applyProtection="1">
      <alignment horizontal="left" vertical="center" wrapText="1"/>
      <protection locked="0"/>
    </xf>
    <xf numFmtId="0" fontId="15" fillId="0" borderId="24" xfId="239" applyFont="1" applyBorder="1" applyAlignment="1" applyProtection="1">
      <alignment horizontal="left" vertical="center" wrapText="1"/>
      <protection locked="0"/>
    </xf>
    <xf numFmtId="0" fontId="15" fillId="0" borderId="16" xfId="239" applyFont="1" applyBorder="1" applyAlignment="1" applyProtection="1">
      <alignment horizontal="left" vertical="center" wrapText="1"/>
      <protection locked="0"/>
    </xf>
    <xf numFmtId="0" fontId="15" fillId="0" borderId="25" xfId="239" applyFont="1" applyBorder="1" applyAlignment="1" applyProtection="1">
      <alignment horizontal="left" vertical="center" wrapText="1"/>
      <protection locked="0"/>
    </xf>
    <xf numFmtId="0" fontId="15" fillId="0" borderId="26" xfId="239" applyFont="1" applyBorder="1" applyAlignment="1" applyProtection="1">
      <alignment horizontal="left" vertical="center" wrapText="1"/>
      <protection locked="0"/>
    </xf>
    <xf numFmtId="0" fontId="48" fillId="0" borderId="0" xfId="0" applyFont="1" applyAlignment="1">
      <alignment horizontal="left" vertical="center"/>
    </xf>
    <xf numFmtId="0" fontId="49" fillId="0" borderId="0" xfId="0" applyFont="1" applyAlignment="1">
      <alignment horizontal="left" vertical="center" wrapText="1"/>
    </xf>
    <xf numFmtId="0" fontId="13" fillId="0" borderId="0" xfId="0" applyFont="1" applyAlignment="1">
      <alignment horizontal="center" vertical="center"/>
    </xf>
    <xf numFmtId="0" fontId="5" fillId="0" borderId="0" xfId="0" applyFont="1" applyAlignment="1">
      <alignment horizontal="left" vertical="center"/>
    </xf>
    <xf numFmtId="0" fontId="12" fillId="0" borderId="25" xfId="0" applyFont="1" applyBorder="1" applyAlignment="1">
      <alignment horizontal="center" vertical="center" wrapText="1"/>
    </xf>
    <xf numFmtId="181" fontId="5" fillId="16" borderId="0" xfId="106" applyFont="1" applyFill="1" applyAlignment="1">
      <alignment horizontal="right" vertical="center" shrinkToFit="1"/>
    </xf>
    <xf numFmtId="181" fontId="5" fillId="0" borderId="0" xfId="106" applyFont="1" applyAlignment="1">
      <alignment horizontal="right" vertical="center" shrinkToFit="1"/>
    </xf>
    <xf numFmtId="0" fontId="3" fillId="0" borderId="21" xfId="0" applyFont="1" applyBorder="1" applyAlignment="1">
      <alignment horizontal="left" vertical="center"/>
    </xf>
    <xf numFmtId="0" fontId="5" fillId="0" borderId="21" xfId="0" applyFont="1" applyBorder="1" applyAlignment="1">
      <alignment vertical="center"/>
    </xf>
    <xf numFmtId="181" fontId="5" fillId="0" borderId="21" xfId="106" applyFont="1" applyBorder="1" applyAlignment="1">
      <alignment horizontal="right" vertical="center" shrinkToFit="1"/>
    </xf>
    <xf numFmtId="0" fontId="12" fillId="0" borderId="0" xfId="182" applyFont="1" applyFill="1" applyAlignment="1" applyProtection="1">
      <alignment horizontal="left" vertical="center"/>
      <protection locked="0"/>
    </xf>
    <xf numFmtId="0" fontId="3" fillId="0" borderId="9" xfId="0" applyFont="1" applyBorder="1" applyAlignment="1">
      <alignment horizontal="center" vertical="center"/>
    </xf>
    <xf numFmtId="181" fontId="5" fillId="0" borderId="0" xfId="106" applyFont="1" applyBorder="1" applyAlignment="1">
      <alignment vertical="center"/>
    </xf>
    <xf numFmtId="0" fontId="12" fillId="0" borderId="0" xfId="0" applyFont="1" applyAlignment="1">
      <alignment vertical="center" wrapText="1"/>
    </xf>
    <xf numFmtId="0" fontId="12" fillId="0" borderId="21" xfId="0" applyFont="1" applyBorder="1" applyAlignment="1">
      <alignment vertical="center" wrapText="1"/>
    </xf>
    <xf numFmtId="181" fontId="3" fillId="0" borderId="21" xfId="0" applyNumberFormat="1" applyFont="1" applyBorder="1" applyAlignment="1">
      <alignment horizontal="right" vertical="center" shrinkToFit="1"/>
    </xf>
    <xf numFmtId="181" fontId="33" fillId="0" borderId="0" xfId="106" applyFont="1" applyBorder="1" applyAlignment="1">
      <alignment vertical="center"/>
    </xf>
    <xf numFmtId="181" fontId="33" fillId="0" borderId="0" xfId="223" applyNumberFormat="1" applyFont="1" applyAlignment="1">
      <alignment vertical="center"/>
    </xf>
    <xf numFmtId="0" fontId="16" fillId="7" borderId="0" xfId="0" applyFont="1" applyFill="1" applyAlignment="1">
      <alignment horizontal="center" vertical="center"/>
    </xf>
    <xf numFmtId="0" fontId="33" fillId="7" borderId="0" xfId="223" applyFont="1" applyFill="1" applyAlignment="1">
      <alignment vertical="center"/>
    </xf>
    <xf numFmtId="0" fontId="3" fillId="0" borderId="0" xfId="223" applyFont="1" applyAlignment="1">
      <alignment horizontal="left" vertical="center" wrapText="1"/>
    </xf>
    <xf numFmtId="0" fontId="16" fillId="7" borderId="0" xfId="0" applyFont="1" applyFill="1"/>
    <xf numFmtId="0" fontId="36" fillId="0" borderId="20" xfId="0" applyFont="1" applyBorder="1" applyAlignment="1">
      <alignment vertical="center"/>
    </xf>
    <xf numFmtId="0" fontId="43" fillId="0" borderId="21" xfId="0" applyFont="1" applyBorder="1" applyAlignment="1" applyProtection="1">
      <alignment vertical="center"/>
      <protection locked="0"/>
    </xf>
    <xf numFmtId="0" fontId="43" fillId="0" borderId="22" xfId="0" applyFont="1" applyBorder="1" applyAlignment="1" applyProtection="1">
      <alignment vertical="center"/>
      <protection locked="0"/>
    </xf>
    <xf numFmtId="0" fontId="5" fillId="0" borderId="23" xfId="0" applyFont="1" applyBorder="1" applyAlignment="1" applyProtection="1">
      <alignment horizontal="left" vertical="center" wrapText="1" indent="2"/>
      <protection locked="0"/>
    </xf>
    <xf numFmtId="0" fontId="3" fillId="0" borderId="0" xfId="0" applyFont="1" applyAlignment="1" applyProtection="1">
      <alignment horizontal="left" vertical="center" wrapText="1" indent="2"/>
      <protection locked="0"/>
    </xf>
    <xf numFmtId="0" fontId="3" fillId="0" borderId="24" xfId="0" applyFont="1" applyBorder="1" applyAlignment="1" applyProtection="1">
      <alignment horizontal="left" vertical="center" wrapText="1" indent="2"/>
      <protection locked="0"/>
    </xf>
    <xf numFmtId="0" fontId="3" fillId="0" borderId="23" xfId="0" applyFont="1" applyBorder="1" applyAlignment="1" applyProtection="1">
      <alignment horizontal="left" vertical="center" wrapText="1" indent="2"/>
      <protection locked="0"/>
    </xf>
    <xf numFmtId="0" fontId="5" fillId="0" borderId="16" xfId="0" applyFont="1" applyBorder="1" applyAlignment="1" applyProtection="1">
      <alignment horizontal="left" vertical="center" wrapText="1" indent="2"/>
      <protection locked="0"/>
    </xf>
    <xf numFmtId="0" fontId="3" fillId="0" borderId="25" xfId="0" applyFont="1" applyBorder="1" applyAlignment="1" applyProtection="1">
      <alignment horizontal="left" vertical="center" wrapText="1" indent="2"/>
      <protection locked="0"/>
    </xf>
    <xf numFmtId="0" fontId="3" fillId="0" borderId="26" xfId="0" applyFont="1" applyBorder="1" applyAlignment="1" applyProtection="1">
      <alignment horizontal="left" vertical="center" wrapText="1" indent="2"/>
      <protection locked="0"/>
    </xf>
    <xf numFmtId="0" fontId="12" fillId="0" borderId="0" xfId="0" applyFont="1" applyAlignment="1">
      <alignment vertical="center"/>
    </xf>
    <xf numFmtId="181" fontId="16" fillId="0" borderId="0" xfId="106" applyFont="1" applyFill="1" applyBorder="1" applyAlignment="1">
      <alignment horizontal="center" vertical="center"/>
    </xf>
    <xf numFmtId="181" fontId="3" fillId="0" borderId="0" xfId="106" applyFont="1" applyFill="1" applyBorder="1" applyAlignment="1">
      <alignment vertical="center"/>
    </xf>
    <xf numFmtId="0" fontId="16" fillId="6" borderId="7" xfId="0" applyFont="1" applyFill="1" applyBorder="1" applyAlignment="1">
      <alignment horizontal="center" vertical="center"/>
    </xf>
    <xf numFmtId="0" fontId="12" fillId="11" borderId="15" xfId="0" applyFont="1" applyFill="1" applyBorder="1" applyAlignment="1">
      <alignment horizontal="center" vertical="center" wrapText="1"/>
    </xf>
    <xf numFmtId="0" fontId="12" fillId="0" borderId="9" xfId="0" applyFont="1" applyBorder="1" applyAlignment="1">
      <alignment horizontal="center" vertical="center" shrinkToFit="1"/>
    </xf>
    <xf numFmtId="0" fontId="2" fillId="0" borderId="9" xfId="197" applyFont="1" applyBorder="1" applyAlignment="1">
      <alignment horizontal="left" vertical="center" shrinkToFit="1"/>
    </xf>
    <xf numFmtId="0" fontId="50" fillId="0" borderId="9" xfId="0" applyFont="1" applyBorder="1" applyAlignment="1">
      <alignment horizontal="left" vertical="center" shrinkToFit="1"/>
    </xf>
    <xf numFmtId="181" fontId="3" fillId="0" borderId="9" xfId="124" applyFont="1" applyFill="1" applyBorder="1" applyAlignment="1">
      <alignment horizontal="right" vertical="center" shrinkToFit="1"/>
    </xf>
    <xf numFmtId="181" fontId="3" fillId="0" borderId="9" xfId="106" applyFont="1" applyFill="1" applyBorder="1" applyAlignment="1">
      <alignment horizontal="right" vertical="center" shrinkToFit="1"/>
    </xf>
    <xf numFmtId="0" fontId="3" fillId="0" borderId="9" xfId="106" applyNumberFormat="1" applyFont="1" applyBorder="1" applyAlignment="1">
      <alignment horizontal="right" vertical="center" shrinkToFit="1"/>
    </xf>
    <xf numFmtId="0" fontId="3" fillId="0" borderId="9" xfId="106" applyNumberFormat="1" applyFont="1" applyFill="1" applyBorder="1" applyAlignment="1">
      <alignment vertical="center" wrapText="1" shrinkToFit="1"/>
    </xf>
    <xf numFmtId="49" fontId="3" fillId="0" borderId="9" xfId="0" applyNumberFormat="1" applyFont="1" applyBorder="1" applyAlignment="1">
      <alignment horizontal="left" vertical="center" shrinkToFit="1"/>
    </xf>
    <xf numFmtId="0" fontId="3" fillId="0" borderId="9" xfId="106" applyNumberFormat="1" applyFont="1" applyFill="1" applyBorder="1" applyAlignment="1">
      <alignment vertical="center" shrinkToFit="1"/>
    </xf>
    <xf numFmtId="14" fontId="2" fillId="0" borderId="0" xfId="0" applyNumberFormat="1" applyFont="1"/>
    <xf numFmtId="218" fontId="15" fillId="7" borderId="20" xfId="239" applyNumberFormat="1" applyFont="1" applyFill="1" applyBorder="1" applyAlignment="1" applyProtection="1">
      <alignment horizontal="left" vertical="center" wrapText="1"/>
      <protection locked="0"/>
    </xf>
    <xf numFmtId="218" fontId="15" fillId="7" borderId="21" xfId="239" applyNumberFormat="1" applyFont="1" applyFill="1" applyBorder="1" applyAlignment="1" applyProtection="1">
      <alignment horizontal="left" vertical="center" wrapText="1"/>
      <protection locked="0"/>
    </xf>
    <xf numFmtId="218" fontId="15" fillId="7" borderId="22" xfId="239" applyNumberFormat="1" applyFont="1" applyFill="1" applyBorder="1" applyAlignment="1" applyProtection="1">
      <alignment horizontal="left" vertical="center" wrapText="1"/>
      <protection locked="0"/>
    </xf>
    <xf numFmtId="218" fontId="15" fillId="7" borderId="23" xfId="239" applyNumberFormat="1" applyFont="1" applyFill="1" applyBorder="1" applyAlignment="1" applyProtection="1">
      <alignment horizontal="left" vertical="center" wrapText="1"/>
      <protection locked="0"/>
    </xf>
    <xf numFmtId="218" fontId="15" fillId="7" borderId="0" xfId="239" applyNumberFormat="1" applyFont="1" applyFill="1" applyAlignment="1" applyProtection="1">
      <alignment horizontal="left" vertical="center" wrapText="1"/>
      <protection locked="0"/>
    </xf>
    <xf numFmtId="218" fontId="15" fillId="7" borderId="24" xfId="239" applyNumberFormat="1" applyFont="1" applyFill="1" applyBorder="1" applyAlignment="1" applyProtection="1">
      <alignment horizontal="left" vertical="center" wrapText="1"/>
      <protection locked="0"/>
    </xf>
    <xf numFmtId="218" fontId="15" fillId="7" borderId="16" xfId="239" applyNumberFormat="1" applyFont="1" applyFill="1" applyBorder="1" applyAlignment="1" applyProtection="1">
      <alignment horizontal="left" vertical="center" wrapText="1"/>
      <protection locked="0"/>
    </xf>
    <xf numFmtId="218" fontId="15" fillId="7" borderId="25" xfId="239" applyNumberFormat="1" applyFont="1" applyFill="1" applyBorder="1" applyAlignment="1" applyProtection="1">
      <alignment horizontal="left" vertical="center" wrapText="1"/>
      <protection locked="0"/>
    </xf>
    <xf numFmtId="218" fontId="15" fillId="7" borderId="26" xfId="239" applyNumberFormat="1" applyFont="1" applyFill="1" applyBorder="1" applyAlignment="1" applyProtection="1">
      <alignment horizontal="left" vertical="center" wrapText="1"/>
      <protection locked="0"/>
    </xf>
    <xf numFmtId="0" fontId="2" fillId="8" borderId="25" xfId="337" applyFont="1" applyFill="1" applyBorder="1" applyAlignment="1" applyProtection="1">
      <alignment vertical="center"/>
      <protection locked="0"/>
    </xf>
    <xf numFmtId="0" fontId="51" fillId="0" borderId="0" xfId="223" applyFont="1" applyAlignment="1">
      <alignment vertical="center"/>
    </xf>
    <xf numFmtId="0" fontId="52" fillId="0" borderId="0" xfId="0" applyFont="1"/>
    <xf numFmtId="43" fontId="2" fillId="0" borderId="0" xfId="1" applyFont="1" applyAlignment="1"/>
    <xf numFmtId="43" fontId="4" fillId="0" borderId="0" xfId="1" applyFont="1" applyAlignment="1"/>
    <xf numFmtId="0" fontId="12" fillId="7" borderId="0" xfId="194" applyFont="1" applyFill="1" applyAlignment="1">
      <alignment vertical="center"/>
    </xf>
    <xf numFmtId="0" fontId="3" fillId="7" borderId="0" xfId="194" applyFont="1" applyFill="1" applyAlignment="1">
      <alignment vertical="center"/>
    </xf>
    <xf numFmtId="43" fontId="3" fillId="7" borderId="0" xfId="1" applyFont="1" applyFill="1" applyAlignment="1">
      <alignment vertical="center"/>
    </xf>
    <xf numFmtId="43" fontId="3" fillId="0" borderId="0" xfId="1" applyFont="1" applyAlignment="1">
      <alignment vertical="center"/>
    </xf>
    <xf numFmtId="0" fontId="2" fillId="8" borderId="0" xfId="205" applyFont="1" applyFill="1" applyAlignment="1" applyProtection="1">
      <alignment vertical="center"/>
      <protection locked="0"/>
    </xf>
    <xf numFmtId="0" fontId="32" fillId="0" borderId="0" xfId="223" applyFont="1" applyAlignment="1">
      <alignment vertical="center"/>
    </xf>
    <xf numFmtId="49" fontId="53" fillId="0" borderId="0" xfId="335" applyNumberFormat="1" applyFont="1" applyAlignment="1">
      <alignment vertical="top"/>
    </xf>
    <xf numFmtId="43" fontId="53" fillId="0" borderId="0" xfId="1" applyFont="1" applyAlignment="1">
      <alignment vertical="top"/>
    </xf>
    <xf numFmtId="0" fontId="12" fillId="0" borderId="0" xfId="194" applyFont="1" applyAlignment="1">
      <alignment horizontal="left" shrinkToFit="1"/>
    </xf>
    <xf numFmtId="43" fontId="16" fillId="12" borderId="0" xfId="1" applyFont="1" applyFill="1" applyAlignment="1">
      <alignment vertical="center"/>
    </xf>
    <xf numFmtId="0" fontId="43" fillId="12" borderId="0" xfId="0" applyFont="1" applyFill="1" applyAlignment="1">
      <alignment vertical="center"/>
    </xf>
    <xf numFmtId="43" fontId="43" fillId="12" borderId="0" xfId="1" applyFont="1" applyFill="1" applyAlignment="1">
      <alignment vertical="center"/>
    </xf>
    <xf numFmtId="43" fontId="2" fillId="8" borderId="0" xfId="1" applyFont="1" applyFill="1" applyAlignment="1" applyProtection="1">
      <alignment vertical="center"/>
      <protection locked="0"/>
    </xf>
    <xf numFmtId="0" fontId="0" fillId="17" borderId="9" xfId="0" applyFill="1" applyBorder="1" applyAlignment="1">
      <alignment vertical="top"/>
    </xf>
    <xf numFmtId="43" fontId="0" fillId="17" borderId="9" xfId="1" applyFont="1" applyFill="1" applyBorder="1" applyAlignment="1">
      <alignment vertical="top"/>
    </xf>
    <xf numFmtId="49" fontId="50" fillId="0" borderId="0" xfId="0" applyNumberFormat="1" applyFont="1" applyAlignment="1">
      <alignment vertical="center"/>
    </xf>
    <xf numFmtId="0" fontId="0" fillId="0" borderId="0" xfId="0" applyAlignment="1">
      <alignment vertical="top"/>
    </xf>
    <xf numFmtId="14" fontId="0" fillId="0" borderId="0" xfId="0" applyNumberFormat="1" applyAlignment="1">
      <alignment horizontal="right" vertical="top"/>
    </xf>
    <xf numFmtId="43" fontId="0" fillId="0" borderId="0" xfId="1" applyFont="1" applyAlignment="1">
      <alignment horizontal="right" vertical="top"/>
    </xf>
    <xf numFmtId="9" fontId="0" fillId="0" borderId="0" xfId="3" applyFont="1" applyAlignment="1">
      <alignment vertical="top"/>
    </xf>
    <xf numFmtId="0" fontId="0" fillId="18" borderId="0" xfId="0" applyFill="1" applyAlignment="1">
      <alignment vertical="top"/>
    </xf>
    <xf numFmtId="43" fontId="0" fillId="18" borderId="0" xfId="1" applyFont="1" applyFill="1" applyAlignment="1">
      <alignment horizontal="right" vertical="top"/>
    </xf>
    <xf numFmtId="43" fontId="0" fillId="0" borderId="0" xfId="1" applyFont="1" applyFill="1" applyAlignment="1">
      <alignment horizontal="center" vertical="center"/>
    </xf>
    <xf numFmtId="43" fontId="0" fillId="0" borderId="0" xfId="1" applyFont="1" applyFill="1" applyAlignment="1">
      <alignment horizontal="right" vertical="top"/>
    </xf>
    <xf numFmtId="9" fontId="0" fillId="0" borderId="0" xfId="3" applyFont="1" applyFill="1" applyAlignment="1">
      <alignment vertical="top"/>
    </xf>
    <xf numFmtId="43" fontId="2" fillId="0" borderId="0" xfId="1" applyFont="1" applyFill="1" applyAlignment="1"/>
    <xf numFmtId="9" fontId="4" fillId="0" borderId="0" xfId="3" applyFont="1"/>
    <xf numFmtId="0" fontId="50" fillId="0" borderId="0" xfId="0" applyFont="1" applyAlignment="1">
      <alignment vertical="center"/>
    </xf>
    <xf numFmtId="0" fontId="3" fillId="7" borderId="0" xfId="223" applyFont="1" applyFill="1" applyAlignment="1">
      <alignment vertical="center"/>
    </xf>
    <xf numFmtId="0" fontId="2" fillId="0" borderId="0" xfId="205" applyFont="1" applyAlignment="1" applyProtection="1">
      <alignment vertical="center"/>
      <protection locked="0"/>
    </xf>
    <xf numFmtId="0" fontId="3" fillId="7" borderId="0" xfId="0" applyFont="1" applyFill="1" applyAlignment="1">
      <alignment vertical="center"/>
    </xf>
    <xf numFmtId="0" fontId="13" fillId="9" borderId="7" xfId="0" applyFont="1" applyFill="1" applyBorder="1" applyAlignment="1">
      <alignment vertical="center"/>
    </xf>
    <xf numFmtId="0" fontId="13" fillId="9" borderId="8" xfId="0" applyFont="1" applyFill="1" applyBorder="1" applyAlignment="1">
      <alignment vertical="center"/>
    </xf>
    <xf numFmtId="0" fontId="13" fillId="0" borderId="0" xfId="0" applyFont="1" applyAlignment="1">
      <alignment vertical="center" wrapText="1"/>
    </xf>
    <xf numFmtId="0" fontId="12" fillId="0" borderId="0" xfId="182" applyFont="1" applyAlignment="1" applyProtection="1">
      <alignment horizontal="left" vertical="center"/>
      <protection locked="0"/>
    </xf>
    <xf numFmtId="43" fontId="5" fillId="0" borderId="0" xfId="1" applyFont="1" applyAlignment="1">
      <alignment vertical="center"/>
    </xf>
    <xf numFmtId="0" fontId="16" fillId="0" borderId="21" xfId="0" applyFont="1" applyBorder="1" applyAlignment="1">
      <alignment horizontal="left" vertical="center"/>
    </xf>
    <xf numFmtId="0" fontId="10" fillId="0" borderId="0" xfId="0" applyFont="1" applyAlignment="1">
      <alignment horizontal="center" vertical="center"/>
    </xf>
    <xf numFmtId="0" fontId="13" fillId="0" borderId="0" xfId="0" applyFont="1" applyAlignment="1">
      <alignment vertical="center"/>
    </xf>
    <xf numFmtId="0" fontId="12" fillId="7" borderId="0" xfId="0" applyFont="1" applyFill="1" applyAlignment="1">
      <alignment horizontal="center" vertical="center"/>
    </xf>
    <xf numFmtId="0" fontId="12" fillId="7" borderId="0" xfId="0" applyFont="1" applyFill="1" applyAlignment="1">
      <alignment horizontal="center"/>
    </xf>
    <xf numFmtId="0" fontId="12" fillId="6" borderId="20" xfId="0" applyFont="1" applyFill="1" applyBorder="1" applyAlignment="1" applyProtection="1">
      <alignment horizontal="left" vertical="center"/>
      <protection locked="0"/>
    </xf>
    <xf numFmtId="0" fontId="12" fillId="6" borderId="21" xfId="0" applyFont="1" applyFill="1" applyBorder="1" applyAlignment="1" applyProtection="1">
      <alignment horizontal="left" vertical="center"/>
      <protection locked="0"/>
    </xf>
    <xf numFmtId="0" fontId="12" fillId="6" borderId="22" xfId="0" applyFont="1" applyFill="1" applyBorder="1" applyAlignment="1" applyProtection="1">
      <alignment horizontal="left" vertical="center"/>
      <protection locked="0"/>
    </xf>
    <xf numFmtId="0" fontId="36" fillId="0" borderId="23" xfId="0" applyFont="1" applyBorder="1" applyAlignment="1">
      <alignment vertical="center"/>
    </xf>
    <xf numFmtId="0" fontId="36" fillId="0" borderId="0" xfId="0" applyFont="1" applyAlignment="1">
      <alignment vertical="center"/>
    </xf>
    <xf numFmtId="0" fontId="36" fillId="0" borderId="24" xfId="0" applyFont="1" applyBorder="1" applyAlignment="1">
      <alignment vertical="center"/>
    </xf>
    <xf numFmtId="0" fontId="3" fillId="0" borderId="23" xfId="0" applyFont="1" applyBorder="1" applyAlignment="1" applyProtection="1">
      <alignment vertical="center"/>
      <protection locked="0"/>
    </xf>
    <xf numFmtId="0" fontId="3" fillId="0" borderId="24" xfId="0" applyFont="1" applyBorder="1" applyAlignment="1" applyProtection="1">
      <alignment vertical="center"/>
      <protection locked="0"/>
    </xf>
    <xf numFmtId="0" fontId="3" fillId="0" borderId="0" xfId="0" applyFont="1" applyAlignment="1" applyProtection="1">
      <alignment vertical="center" wrapText="1"/>
      <protection locked="0"/>
    </xf>
    <xf numFmtId="0" fontId="3" fillId="0" borderId="24" xfId="0" applyFont="1" applyBorder="1" applyAlignment="1" applyProtection="1">
      <alignment vertical="center" wrapText="1"/>
      <protection locked="0"/>
    </xf>
    <xf numFmtId="0" fontId="3" fillId="0" borderId="16" xfId="0" applyFont="1" applyBorder="1" applyAlignment="1" applyProtection="1">
      <alignment vertical="center"/>
      <protection locked="0"/>
    </xf>
    <xf numFmtId="0" fontId="3" fillId="0" borderId="25" xfId="0" applyFont="1" applyBorder="1" applyAlignment="1" applyProtection="1">
      <alignment vertical="center"/>
      <protection locked="0"/>
    </xf>
    <xf numFmtId="0" fontId="3" fillId="0" borderId="26" xfId="0" applyFont="1" applyBorder="1" applyAlignment="1" applyProtection="1">
      <alignment vertical="center"/>
      <protection locked="0"/>
    </xf>
    <xf numFmtId="0" fontId="16" fillId="0" borderId="0" xfId="205" applyFont="1" applyAlignment="1" applyProtection="1">
      <alignment horizontal="center" vertical="center"/>
      <protection locked="0"/>
    </xf>
    <xf numFmtId="10" fontId="3" fillId="0" borderId="9" xfId="0" applyNumberFormat="1" applyFont="1" applyBorder="1" applyAlignment="1">
      <alignment horizontal="right" vertical="center" shrinkToFit="1"/>
    </xf>
    <xf numFmtId="181" fontId="3" fillId="0" borderId="9" xfId="145" applyFont="1" applyFill="1" applyBorder="1" applyAlignment="1" applyProtection="1">
      <alignment horizontal="right" vertical="center" shrinkToFit="1"/>
      <protection locked="0"/>
    </xf>
    <xf numFmtId="0" fontId="12" fillId="7" borderId="0" xfId="223" applyFont="1" applyFill="1" applyAlignment="1">
      <alignment horizontal="right" vertical="center"/>
    </xf>
    <xf numFmtId="0" fontId="3" fillId="0" borderId="0" xfId="194" applyFont="1" applyAlignment="1" applyProtection="1">
      <alignment vertical="center" wrapText="1"/>
      <protection locked="0"/>
    </xf>
    <xf numFmtId="0" fontId="3" fillId="0" borderId="0" xfId="223" applyFont="1" applyAlignment="1">
      <alignment vertical="center"/>
    </xf>
    <xf numFmtId="0" fontId="19" fillId="0" borderId="0" xfId="194" applyFont="1" applyAlignment="1">
      <alignment vertical="center"/>
    </xf>
    <xf numFmtId="0" fontId="27" fillId="0" borderId="0" xfId="0" applyFont="1" applyAlignment="1">
      <alignment vertical="center"/>
    </xf>
    <xf numFmtId="0" fontId="15" fillId="0" borderId="0" xfId="0" applyFont="1" applyAlignment="1">
      <alignment vertical="center"/>
    </xf>
    <xf numFmtId="43" fontId="15" fillId="0" borderId="0" xfId="1" applyFont="1" applyAlignment="1">
      <alignment vertical="center"/>
    </xf>
    <xf numFmtId="0" fontId="27" fillId="0" borderId="0" xfId="194" applyFont="1" applyAlignment="1">
      <alignment vertical="center"/>
    </xf>
    <xf numFmtId="0" fontId="42" fillId="0" borderId="0" xfId="0" applyFont="1" applyAlignment="1">
      <alignment vertical="top"/>
    </xf>
    <xf numFmtId="43" fontId="42" fillId="0" borderId="0" xfId="1" applyFont="1" applyAlignment="1">
      <alignment vertical="top"/>
    </xf>
    <xf numFmtId="43" fontId="27" fillId="0" borderId="0" xfId="1" applyFont="1" applyAlignment="1">
      <alignment vertical="top"/>
    </xf>
    <xf numFmtId="0" fontId="40" fillId="8" borderId="0" xfId="0" applyFont="1" applyFill="1" applyAlignment="1" applyProtection="1">
      <alignment vertical="center"/>
      <protection locked="0"/>
    </xf>
    <xf numFmtId="0" fontId="54" fillId="6" borderId="0" xfId="6" applyFont="1" applyFill="1" applyAlignment="1">
      <alignment vertical="center"/>
    </xf>
    <xf numFmtId="0" fontId="42" fillId="0" borderId="0" xfId="0" applyFont="1" applyAlignment="1">
      <alignment horizontal="left" vertical="center"/>
    </xf>
    <xf numFmtId="0" fontId="42" fillId="0" borderId="0" xfId="0" applyFont="1" applyAlignment="1">
      <alignment horizontal="left" vertical="top" wrapText="1"/>
    </xf>
    <xf numFmtId="43" fontId="42" fillId="0" borderId="0" xfId="1" applyFont="1" applyAlignment="1">
      <alignment horizontal="left" vertical="top" wrapText="1"/>
    </xf>
    <xf numFmtId="43" fontId="27" fillId="0" borderId="0" xfId="1" applyFont="1" applyAlignment="1">
      <alignment horizontal="left" vertical="top" wrapText="1"/>
    </xf>
    <xf numFmtId="0" fontId="55" fillId="0" borderId="0" xfId="194" applyFont="1" applyAlignment="1">
      <alignment vertical="center"/>
    </xf>
    <xf numFmtId="43" fontId="40" fillId="8" borderId="0" xfId="1" applyFont="1" applyFill="1" applyAlignment="1" applyProtection="1">
      <alignment vertical="center"/>
      <protection locked="0"/>
    </xf>
    <xf numFmtId="43" fontId="19" fillId="8" borderId="0" xfId="1" applyFont="1" applyFill="1" applyAlignment="1" applyProtection="1">
      <alignment vertical="center"/>
      <protection locked="0"/>
    </xf>
    <xf numFmtId="49" fontId="27" fillId="0" borderId="0" xfId="0" applyNumberFormat="1" applyFont="1" applyAlignment="1">
      <alignment vertical="center"/>
    </xf>
    <xf numFmtId="14" fontId="15" fillId="0" borderId="0" xfId="1" applyNumberFormat="1" applyFont="1" applyAlignment="1">
      <alignment vertical="center"/>
    </xf>
    <xf numFmtId="49" fontId="15" fillId="0" borderId="0" xfId="0" applyNumberFormat="1" applyFont="1" applyAlignment="1">
      <alignment vertical="center"/>
    </xf>
    <xf numFmtId="0" fontId="40" fillId="17" borderId="9" xfId="0" applyFont="1" applyFill="1" applyBorder="1" applyAlignment="1">
      <alignment vertical="top"/>
    </xf>
    <xf numFmtId="43" fontId="40" fillId="17" borderId="9" xfId="1" applyFont="1" applyFill="1" applyBorder="1" applyAlignment="1">
      <alignment vertical="top"/>
    </xf>
    <xf numFmtId="0" fontId="40" fillId="0" borderId="0" xfId="0" applyFont="1" applyAlignment="1">
      <alignment vertical="top"/>
    </xf>
    <xf numFmtId="14" fontId="40" fillId="0" borderId="0" xfId="0" applyNumberFormat="1" applyFont="1" applyAlignment="1">
      <alignment horizontal="right" vertical="top"/>
    </xf>
    <xf numFmtId="43" fontId="4" fillId="0" borderId="0" xfId="1" applyFont="1" applyFill="1" applyAlignment="1">
      <alignment horizontal="right" vertical="top"/>
    </xf>
    <xf numFmtId="9" fontId="40" fillId="0" borderId="0" xfId="3" applyFont="1" applyFill="1" applyAlignment="1">
      <alignment vertical="top"/>
    </xf>
    <xf numFmtId="43" fontId="4" fillId="0" borderId="0" xfId="1" applyFont="1" applyAlignment="1">
      <alignment horizontal="right" vertical="top"/>
    </xf>
    <xf numFmtId="0" fontId="40" fillId="17" borderId="0" xfId="0" applyFont="1" applyFill="1" applyAlignment="1">
      <alignment vertical="top"/>
    </xf>
    <xf numFmtId="198" fontId="40" fillId="17" borderId="0" xfId="0" applyNumberFormat="1" applyFont="1" applyFill="1" applyAlignment="1">
      <alignment vertical="top"/>
    </xf>
    <xf numFmtId="43" fontId="4" fillId="17" borderId="0" xfId="1" applyFont="1" applyFill="1" applyAlignment="1">
      <alignment vertical="top"/>
    </xf>
    <xf numFmtId="0" fontId="2" fillId="0" borderId="0" xfId="0" applyFont="1" applyAlignment="1" applyProtection="1">
      <alignment vertical="center"/>
      <protection locked="0"/>
    </xf>
    <xf numFmtId="0" fontId="4" fillId="0" borderId="0" xfId="0" applyFont="1" applyAlignment="1" applyProtection="1">
      <alignment vertical="center"/>
      <protection locked="0"/>
    </xf>
    <xf numFmtId="0" fontId="3" fillId="0" borderId="0" xfId="0" applyFont="1" applyAlignment="1">
      <alignment horizontal="center" vertical="center"/>
    </xf>
    <xf numFmtId="181" fontId="2" fillId="0" borderId="0" xfId="106" applyFont="1" applyFill="1" applyBorder="1" applyAlignment="1">
      <alignment vertical="center"/>
    </xf>
    <xf numFmtId="0" fontId="2" fillId="0" borderId="0" xfId="0" applyFont="1" applyAlignment="1">
      <alignment vertical="center"/>
    </xf>
    <xf numFmtId="0" fontId="16" fillId="0" borderId="0" xfId="194" applyFont="1" applyAlignment="1" applyProtection="1">
      <alignment vertical="center"/>
      <protection locked="0"/>
    </xf>
    <xf numFmtId="0" fontId="2" fillId="0" borderId="0" xfId="194" applyFont="1" applyAlignment="1" applyProtection="1">
      <alignment vertical="center"/>
      <protection locked="0"/>
    </xf>
    <xf numFmtId="181" fontId="2" fillId="0" borderId="0" xfId="106" applyFont="1" applyAlignment="1" applyProtection="1">
      <alignment vertical="center"/>
      <protection locked="0"/>
    </xf>
    <xf numFmtId="181" fontId="2" fillId="0" borderId="0" xfId="194" applyNumberFormat="1" applyFont="1" applyAlignment="1" applyProtection="1">
      <alignment vertical="center"/>
      <protection locked="0"/>
    </xf>
    <xf numFmtId="0" fontId="6" fillId="2" borderId="1" xfId="0" applyFont="1" applyFill="1" applyBorder="1" applyAlignment="1" applyProtection="1">
      <alignment horizontal="centerContinuous" vertical="center"/>
      <protection locked="0"/>
    </xf>
    <xf numFmtId="0" fontId="6" fillId="2" borderId="7" xfId="0" applyFont="1" applyFill="1" applyBorder="1" applyAlignment="1" applyProtection="1">
      <alignment horizontal="centerContinuous" vertical="center"/>
      <protection locked="0"/>
    </xf>
    <xf numFmtId="0" fontId="56" fillId="2" borderId="7" xfId="0" applyFont="1" applyFill="1" applyBorder="1" applyAlignment="1" applyProtection="1">
      <alignment horizontal="centerContinuous" vertical="center"/>
      <protection locked="0"/>
    </xf>
    <xf numFmtId="0" fontId="57" fillId="2" borderId="7" xfId="0" applyFont="1" applyFill="1" applyBorder="1" applyAlignment="1" applyProtection="1">
      <alignment horizontal="centerContinuous" vertical="center"/>
      <protection locked="0"/>
    </xf>
    <xf numFmtId="0" fontId="2" fillId="2" borderId="7" xfId="0" applyFont="1" applyFill="1" applyBorder="1" applyAlignment="1" applyProtection="1">
      <alignment horizontal="centerContinuous" vertical="center"/>
      <protection locked="0"/>
    </xf>
    <xf numFmtId="0" fontId="3" fillId="2" borderId="7" xfId="0" applyFont="1" applyFill="1" applyBorder="1" applyAlignment="1" applyProtection="1">
      <alignment horizontal="centerContinuous" vertical="center"/>
      <protection locked="0"/>
    </xf>
    <xf numFmtId="0" fontId="3" fillId="2" borderId="8" xfId="0" applyFont="1" applyFill="1" applyBorder="1" applyAlignment="1" applyProtection="1">
      <alignment horizontal="centerContinuous" vertical="center"/>
      <protection locked="0"/>
    </xf>
    <xf numFmtId="0" fontId="2" fillId="8" borderId="0" xfId="0" applyFont="1" applyFill="1" applyAlignment="1" applyProtection="1">
      <alignment vertical="center"/>
      <protection locked="0"/>
    </xf>
    <xf numFmtId="0" fontId="9" fillId="19" borderId="16" xfId="0" applyFont="1" applyFill="1" applyBorder="1" applyAlignment="1" applyProtection="1">
      <alignment vertical="center"/>
      <protection locked="0"/>
    </xf>
    <xf numFmtId="0" fontId="9" fillId="19" borderId="25" xfId="0" applyFont="1" applyFill="1" applyBorder="1" applyAlignment="1" applyProtection="1">
      <alignment vertical="center"/>
      <protection locked="0"/>
    </xf>
    <xf numFmtId="0" fontId="9" fillId="19" borderId="25" xfId="0" applyFont="1" applyFill="1" applyBorder="1" applyAlignment="1" applyProtection="1">
      <alignment vertical="center" wrapText="1"/>
      <protection locked="0"/>
    </xf>
    <xf numFmtId="0" fontId="9" fillId="19" borderId="25" xfId="0" applyFont="1" applyFill="1" applyBorder="1" applyAlignment="1" applyProtection="1">
      <alignment horizontal="left" vertical="center" wrapText="1"/>
      <protection locked="0"/>
    </xf>
    <xf numFmtId="0" fontId="13" fillId="19" borderId="25" xfId="0" applyFont="1" applyFill="1" applyBorder="1" applyAlignment="1" applyProtection="1">
      <alignment vertical="center" wrapText="1"/>
      <protection locked="0"/>
    </xf>
    <xf numFmtId="0" fontId="9" fillId="19" borderId="26" xfId="0" applyFont="1" applyFill="1" applyBorder="1" applyAlignment="1" applyProtection="1">
      <alignment vertical="center" wrapText="1"/>
      <protection locked="0"/>
    </xf>
    <xf numFmtId="0" fontId="9" fillId="0" borderId="0" xfId="0" applyFont="1" applyAlignment="1" applyProtection="1">
      <alignment horizontal="left" vertical="center" wrapText="1"/>
      <protection locked="0"/>
    </xf>
    <xf numFmtId="0" fontId="4" fillId="8" borderId="0" xfId="0" applyFont="1" applyFill="1" applyAlignment="1" applyProtection="1">
      <alignment vertical="center"/>
      <protection locked="0"/>
    </xf>
    <xf numFmtId="0" fontId="16" fillId="0" borderId="0" xfId="194" applyFont="1" applyAlignment="1">
      <alignment vertical="center"/>
    </xf>
    <xf numFmtId="0" fontId="2" fillId="0" borderId="0" xfId="194" applyFont="1" applyAlignment="1">
      <alignment vertical="center" wrapText="1"/>
    </xf>
    <xf numFmtId="181" fontId="2" fillId="0" borderId="0" xfId="0" applyNumberFormat="1" applyFont="1" applyAlignment="1">
      <alignment vertical="center"/>
    </xf>
    <xf numFmtId="0" fontId="2" fillId="0" borderId="0" xfId="0" applyFont="1" applyAlignment="1">
      <alignment horizontal="left" vertical="center"/>
    </xf>
    <xf numFmtId="43" fontId="0" fillId="0" borderId="0" xfId="1" applyFont="1" applyAlignment="1"/>
    <xf numFmtId="0" fontId="58" fillId="0" borderId="0" xfId="194" applyFont="1" applyAlignment="1">
      <alignment vertical="center"/>
    </xf>
    <xf numFmtId="4" fontId="0" fillId="0" borderId="0" xfId="0" applyNumberFormat="1"/>
    <xf numFmtId="0" fontId="12" fillId="0" borderId="0" xfId="194" applyFont="1" applyAlignment="1">
      <alignment vertical="center"/>
    </xf>
    <xf numFmtId="43" fontId="2" fillId="0" borderId="0" xfId="194" applyNumberFormat="1" applyFont="1" applyAlignment="1">
      <alignment vertical="center"/>
    </xf>
    <xf numFmtId="0" fontId="16" fillId="0" borderId="0" xfId="196" applyFont="1" applyAlignment="1">
      <alignment vertical="center"/>
    </xf>
    <xf numFmtId="214" fontId="12" fillId="0" borderId="0" xfId="340" applyNumberFormat="1" applyFont="1" applyAlignment="1">
      <alignment horizontal="center" vertical="center"/>
    </xf>
    <xf numFmtId="0" fontId="12" fillId="0" borderId="0" xfId="340" applyFont="1" applyAlignment="1">
      <alignment horizontal="center" vertical="center"/>
    </xf>
    <xf numFmtId="0" fontId="59" fillId="0" borderId="0" xfId="340" applyFont="1" applyAlignment="1">
      <alignment horizontal="center" vertical="center"/>
    </xf>
    <xf numFmtId="0" fontId="22" fillId="0" borderId="0" xfId="340" applyFont="1" applyAlignment="1">
      <alignment horizontal="center" vertical="center"/>
    </xf>
    <xf numFmtId="0" fontId="2" fillId="0" borderId="0" xfId="340" applyFont="1" applyAlignment="1">
      <alignment vertical="center"/>
    </xf>
    <xf numFmtId="0" fontId="3" fillId="0" borderId="0" xfId="340" applyFont="1" applyAlignment="1">
      <alignment vertical="center"/>
    </xf>
    <xf numFmtId="0" fontId="16" fillId="0" borderId="0" xfId="340" applyFont="1" applyAlignment="1">
      <alignment horizontal="center" vertical="center"/>
    </xf>
    <xf numFmtId="0" fontId="2" fillId="0" borderId="0" xfId="196" applyFont="1" applyAlignment="1">
      <alignment vertical="center"/>
    </xf>
    <xf numFmtId="0" fontId="2" fillId="0" borderId="0" xfId="340" applyFont="1" applyAlignment="1">
      <alignment horizontal="left" vertical="center"/>
    </xf>
    <xf numFmtId="0" fontId="2" fillId="0" borderId="0" xfId="340" applyFont="1" applyAlignment="1">
      <alignment horizontal="center" vertical="center"/>
    </xf>
    <xf numFmtId="43" fontId="2" fillId="0" borderId="0" xfId="1" applyFont="1" applyAlignment="1">
      <alignment horizontal="center" vertical="center"/>
    </xf>
    <xf numFmtId="43" fontId="2" fillId="0" borderId="0" xfId="1" applyFont="1" applyAlignment="1">
      <alignment vertical="center"/>
    </xf>
    <xf numFmtId="0" fontId="2" fillId="0" borderId="0" xfId="196" applyFont="1" applyAlignment="1" applyProtection="1">
      <alignment vertical="center"/>
      <protection locked="0"/>
    </xf>
    <xf numFmtId="0" fontId="58" fillId="0" borderId="0" xfId="196" applyFont="1" applyAlignment="1" applyProtection="1">
      <alignment vertical="center"/>
      <protection locked="0"/>
    </xf>
    <xf numFmtId="43" fontId="2" fillId="0" borderId="0" xfId="1" applyFont="1" applyAlignment="1" applyProtection="1">
      <alignment vertical="center"/>
      <protection locked="0"/>
    </xf>
    <xf numFmtId="0" fontId="60" fillId="0" borderId="0" xfId="340" applyFont="1" applyAlignment="1">
      <alignment horizontal="center" vertical="center"/>
    </xf>
    <xf numFmtId="43" fontId="16" fillId="0" borderId="0" xfId="1" applyFont="1" applyAlignment="1">
      <alignment horizontal="center" vertical="center"/>
    </xf>
    <xf numFmtId="43" fontId="12" fillId="0" borderId="0" xfId="1" applyFont="1" applyAlignment="1">
      <alignment horizontal="center" vertical="center"/>
    </xf>
    <xf numFmtId="43" fontId="22" fillId="0" borderId="0" xfId="1" applyFont="1" applyAlignment="1">
      <alignment horizontal="center" vertical="center"/>
    </xf>
    <xf numFmtId="0" fontId="12" fillId="0" borderId="20" xfId="0" applyFont="1" applyBorder="1" applyAlignment="1">
      <alignment vertical="center"/>
    </xf>
    <xf numFmtId="0" fontId="12" fillId="0" borderId="22" xfId="0" applyFont="1" applyBorder="1" applyAlignment="1">
      <alignment horizontal="left"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60" fillId="0" borderId="7" xfId="0" applyFont="1" applyBorder="1" applyAlignment="1">
      <alignment horizontal="center" vertical="center"/>
    </xf>
    <xf numFmtId="0" fontId="12" fillId="0" borderId="8" xfId="0" applyFont="1" applyBorder="1" applyAlignment="1">
      <alignment horizontal="center" vertical="center"/>
    </xf>
    <xf numFmtId="0" fontId="14" fillId="0" borderId="7" xfId="0" applyFont="1" applyBorder="1" applyAlignment="1">
      <alignment horizontal="center" vertical="center"/>
    </xf>
    <xf numFmtId="0" fontId="12" fillId="0" borderId="7" xfId="0" applyFont="1" applyBorder="1" applyAlignment="1">
      <alignment horizontal="center" vertical="center"/>
    </xf>
    <xf numFmtId="0" fontId="12" fillId="0" borderId="36" xfId="0" applyFont="1" applyBorder="1" applyAlignment="1">
      <alignment vertical="center"/>
    </xf>
    <xf numFmtId="0" fontId="39" fillId="8" borderId="0" xfId="0" applyFont="1" applyFill="1" applyAlignment="1" applyProtection="1">
      <alignment vertical="center"/>
      <protection locked="0"/>
    </xf>
    <xf numFmtId="0" fontId="3" fillId="0" borderId="16" xfId="0" applyFont="1" applyBorder="1" applyAlignment="1">
      <alignment vertical="center"/>
    </xf>
    <xf numFmtId="0" fontId="3" fillId="0" borderId="26" xfId="0" applyFont="1" applyBorder="1" applyAlignment="1">
      <alignment horizontal="left"/>
    </xf>
    <xf numFmtId="0" fontId="3" fillId="0" borderId="9" xfId="0" applyFont="1" applyBorder="1" applyAlignment="1">
      <alignment horizontal="center" vertical="center" wrapText="1"/>
    </xf>
    <xf numFmtId="0" fontId="3" fillId="11" borderId="9" xfId="0" applyFont="1" applyFill="1" applyBorder="1" applyAlignment="1">
      <alignment horizontal="center" vertical="center"/>
    </xf>
    <xf numFmtId="0" fontId="16" fillId="0" borderId="15" xfId="0" applyFont="1" applyBorder="1" applyAlignment="1">
      <alignment horizontal="center" vertical="top"/>
    </xf>
    <xf numFmtId="0" fontId="3" fillId="0" borderId="36" xfId="0" applyFont="1" applyBorder="1" applyAlignment="1">
      <alignment vertical="center" wrapText="1"/>
    </xf>
    <xf numFmtId="219" fontId="12" fillId="0" borderId="9" xfId="0" applyNumberFormat="1" applyFont="1" applyBorder="1" applyAlignment="1">
      <alignment horizontal="left" vertical="center" wrapText="1"/>
    </xf>
    <xf numFmtId="0" fontId="61" fillId="0" borderId="9" xfId="0" applyFont="1" applyBorder="1" applyAlignment="1">
      <alignment horizontal="center" vertical="center" wrapText="1"/>
    </xf>
    <xf numFmtId="43" fontId="3" fillId="0" borderId="9" xfId="106" applyNumberFormat="1" applyFont="1" applyFill="1" applyBorder="1" applyAlignment="1">
      <alignment horizontal="right" vertical="center" shrinkToFit="1"/>
    </xf>
    <xf numFmtId="43" fontId="16" fillId="0" borderId="9" xfId="106" applyNumberFormat="1" applyFont="1" applyFill="1" applyBorder="1" applyAlignment="1">
      <alignment horizontal="right" vertical="center"/>
    </xf>
    <xf numFmtId="0" fontId="12" fillId="0" borderId="42" xfId="0" applyFont="1" applyBorder="1" applyAlignment="1">
      <alignment vertical="center" wrapText="1"/>
    </xf>
    <xf numFmtId="0" fontId="3" fillId="0" borderId="9" xfId="0" applyFont="1" applyBorder="1" applyAlignment="1">
      <alignment horizontal="left" vertical="center"/>
    </xf>
    <xf numFmtId="0" fontId="16" fillId="0" borderId="9" xfId="0" applyFont="1" applyBorder="1" applyAlignment="1">
      <alignment horizontal="center" vertical="center" wrapText="1"/>
    </xf>
    <xf numFmtId="43" fontId="16" fillId="0" borderId="9" xfId="0" applyNumberFormat="1" applyFont="1" applyBorder="1" applyAlignment="1">
      <alignment horizontal="right" vertical="center"/>
    </xf>
    <xf numFmtId="0" fontId="16" fillId="0" borderId="9" xfId="0" applyFont="1" applyBorder="1" applyAlignment="1">
      <alignment horizontal="center" vertical="center"/>
    </xf>
    <xf numFmtId="0" fontId="12" fillId="0" borderId="42" xfId="0" applyFont="1" applyBorder="1" applyAlignment="1">
      <alignment horizontal="center" vertical="center" wrapText="1"/>
    </xf>
    <xf numFmtId="0" fontId="3" fillId="0" borderId="9" xfId="0" applyFont="1" applyBorder="1" applyAlignment="1">
      <alignment horizontal="left" vertical="center" wrapText="1"/>
    </xf>
    <xf numFmtId="0" fontId="12" fillId="0" borderId="15" xfId="0" applyFont="1" applyBorder="1" applyAlignment="1">
      <alignment vertical="center" wrapText="1"/>
    </xf>
    <xf numFmtId="0" fontId="12" fillId="0" borderId="9" xfId="0" applyFont="1" applyBorder="1" applyAlignment="1">
      <alignment horizontal="left" vertical="center" wrapText="1"/>
    </xf>
    <xf numFmtId="0" fontId="16" fillId="0" borderId="9" xfId="218" applyFont="1" applyBorder="1" applyAlignment="1" applyProtection="1">
      <alignment horizontal="center" vertical="center"/>
      <protection locked="0"/>
    </xf>
    <xf numFmtId="43" fontId="12" fillId="0" borderId="9" xfId="106" applyNumberFormat="1" applyFont="1" applyFill="1" applyBorder="1" applyAlignment="1">
      <alignment horizontal="right" vertical="center" shrinkToFit="1"/>
    </xf>
    <xf numFmtId="0" fontId="12" fillId="0" borderId="36" xfId="0" applyFont="1" applyBorder="1" applyAlignment="1">
      <alignment vertical="center" wrapText="1"/>
    </xf>
    <xf numFmtId="198" fontId="19" fillId="7" borderId="9" xfId="304">
      <alignment horizontal="right" vertical="center"/>
    </xf>
    <xf numFmtId="43" fontId="3" fillId="0" borderId="9" xfId="106" applyNumberFormat="1" applyFont="1" applyFill="1" applyBorder="1" applyAlignment="1" applyProtection="1">
      <alignment horizontal="right" vertical="center" shrinkToFit="1"/>
    </xf>
    <xf numFmtId="0" fontId="3" fillId="0" borderId="8" xfId="0" applyFont="1" applyBorder="1" applyAlignment="1">
      <alignment horizontal="left" vertical="center"/>
    </xf>
    <xf numFmtId="0" fontId="12" fillId="0" borderId="36" xfId="0" applyFont="1" applyBorder="1" applyAlignment="1">
      <alignment horizontal="center" vertical="center" wrapText="1"/>
    </xf>
    <xf numFmtId="43" fontId="3" fillId="0" borderId="36" xfId="106" applyNumberFormat="1" applyFont="1" applyFill="1" applyBorder="1" applyAlignment="1">
      <alignment horizontal="right" vertical="center" shrinkToFit="1"/>
    </xf>
    <xf numFmtId="0" fontId="12" fillId="0" borderId="8" xfId="0" applyFont="1" applyBorder="1" applyAlignment="1">
      <alignment horizontal="left" vertical="center" wrapText="1"/>
    </xf>
    <xf numFmtId="43" fontId="12" fillId="0" borderId="1" xfId="106" applyNumberFormat="1" applyFont="1" applyFill="1" applyBorder="1" applyAlignment="1" applyProtection="1">
      <alignment horizontal="right" vertical="center" shrinkToFit="1"/>
    </xf>
    <xf numFmtId="43" fontId="12" fillId="0" borderId="9" xfId="106" applyNumberFormat="1" applyFont="1" applyFill="1" applyBorder="1" applyAlignment="1" applyProtection="1">
      <alignment horizontal="right" vertical="center" shrinkToFit="1"/>
    </xf>
    <xf numFmtId="43" fontId="12" fillId="0" borderId="8" xfId="106" applyNumberFormat="1" applyFont="1" applyFill="1" applyBorder="1" applyAlignment="1" applyProtection="1">
      <alignment horizontal="right" vertical="center" shrinkToFit="1"/>
    </xf>
    <xf numFmtId="10" fontId="3" fillId="0" borderId="9" xfId="3" applyNumberFormat="1" applyFont="1" applyFill="1" applyBorder="1" applyAlignment="1">
      <alignment vertical="center" shrinkToFit="1"/>
    </xf>
    <xf numFmtId="181" fontId="3" fillId="0" borderId="9" xfId="106" applyFont="1" applyFill="1" applyBorder="1" applyAlignment="1">
      <alignment vertical="center" shrinkToFit="1"/>
    </xf>
    <xf numFmtId="0" fontId="12" fillId="0" borderId="15"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shrinkToFit="1"/>
    </xf>
    <xf numFmtId="0" fontId="3" fillId="0" borderId="0" xfId="0" applyFont="1" applyAlignment="1">
      <alignment horizontal="center" vertical="center" shrinkToFit="1"/>
    </xf>
    <xf numFmtId="10" fontId="3" fillId="0" borderId="0" xfId="3" applyNumberFormat="1" applyFont="1" applyFill="1" applyBorder="1" applyAlignment="1">
      <alignment vertical="center" shrinkToFit="1"/>
    </xf>
    <xf numFmtId="181" fontId="3" fillId="0" borderId="0" xfId="106" applyFont="1" applyFill="1" applyBorder="1" applyAlignment="1">
      <alignment vertical="center" shrinkToFit="1"/>
    </xf>
    <xf numFmtId="0" fontId="16" fillId="0" borderId="0" xfId="195" applyFont="1" applyAlignment="1">
      <alignment vertical="center"/>
    </xf>
    <xf numFmtId="43" fontId="16" fillId="0" borderId="0" xfId="398" applyFont="1" applyFill="1" applyBorder="1" applyAlignment="1" applyProtection="1">
      <alignment horizontal="left" vertical="center"/>
      <protection locked="0"/>
    </xf>
    <xf numFmtId="43" fontId="16" fillId="0" borderId="0" xfId="136" applyNumberFormat="1" applyFont="1" applyFill="1" applyBorder="1" applyAlignment="1" applyProtection="1">
      <alignment horizontal="right" vertical="center" shrinkToFit="1"/>
      <protection locked="0"/>
    </xf>
    <xf numFmtId="43" fontId="3" fillId="0" borderId="0" xfId="106" applyNumberFormat="1" applyFont="1" applyFill="1" applyBorder="1" applyAlignment="1">
      <alignment horizontal="right" vertical="center" shrinkToFit="1"/>
    </xf>
    <xf numFmtId="43" fontId="3" fillId="0" borderId="0" xfId="136" applyNumberFormat="1" applyFont="1" applyFill="1" applyBorder="1" applyAlignment="1" applyProtection="1">
      <alignment horizontal="right" vertical="center" shrinkToFit="1"/>
      <protection locked="0"/>
    </xf>
    <xf numFmtId="43" fontId="2" fillId="0" borderId="0" xfId="195" applyNumberFormat="1" applyFont="1" applyAlignment="1">
      <alignment horizontal="right" vertical="center"/>
    </xf>
    <xf numFmtId="0" fontId="2" fillId="0" borderId="0" xfId="195" applyFont="1" applyAlignment="1">
      <alignment vertical="center"/>
    </xf>
    <xf numFmtId="43" fontId="16" fillId="0" borderId="0" xfId="397" applyFont="1" applyFill="1" applyBorder="1" applyAlignment="1">
      <alignment vertical="center"/>
    </xf>
    <xf numFmtId="43" fontId="2" fillId="0" borderId="0" xfId="139" applyFont="1" applyFill="1" applyBorder="1" applyAlignment="1" applyProtection="1">
      <alignment horizontal="right" vertical="center" shrinkToFit="1"/>
      <protection locked="0"/>
    </xf>
    <xf numFmtId="43" fontId="16" fillId="0" borderId="0" xfId="397" applyFont="1" applyFill="1" applyBorder="1" applyAlignment="1" applyProtection="1">
      <alignment horizontal="right" vertical="center" shrinkToFit="1"/>
      <protection locked="0"/>
    </xf>
    <xf numFmtId="43" fontId="3" fillId="0" borderId="0" xfId="397" applyFont="1" applyFill="1" applyBorder="1" applyAlignment="1" applyProtection="1">
      <alignment horizontal="right" vertical="center" shrinkToFit="1"/>
      <protection locked="0"/>
    </xf>
    <xf numFmtId="43" fontId="3" fillId="0" borderId="0" xfId="397" applyFont="1" applyFill="1" applyBorder="1" applyAlignment="1">
      <alignment horizontal="right" vertical="center"/>
    </xf>
    <xf numFmtId="43" fontId="3" fillId="0" borderId="0" xfId="397" applyFont="1" applyFill="1" applyBorder="1" applyAlignment="1">
      <alignment vertical="center"/>
    </xf>
    <xf numFmtId="43" fontId="2" fillId="0" borderId="0" xfId="397" applyFont="1" applyFill="1" applyBorder="1" applyAlignment="1">
      <alignment vertical="center"/>
    </xf>
    <xf numFmtId="181" fontId="16" fillId="0" borderId="0" xfId="106" applyFont="1" applyFill="1" applyBorder="1" applyAlignment="1">
      <alignment vertical="center"/>
    </xf>
    <xf numFmtId="181" fontId="16" fillId="0" borderId="0" xfId="106" applyFont="1" applyFill="1" applyBorder="1" applyAlignment="1" applyProtection="1">
      <alignment horizontal="left" vertical="center"/>
      <protection locked="0"/>
    </xf>
    <xf numFmtId="181" fontId="2" fillId="0" borderId="0" xfId="138" applyFont="1" applyFill="1" applyBorder="1" applyAlignment="1" applyProtection="1">
      <alignment horizontal="right" vertical="center" shrinkToFit="1"/>
      <protection locked="0"/>
    </xf>
    <xf numFmtId="181" fontId="16" fillId="0" borderId="0" xfId="106" applyFont="1" applyFill="1" applyBorder="1" applyAlignment="1" applyProtection="1">
      <alignment horizontal="right" vertical="center" shrinkToFit="1"/>
      <protection locked="0"/>
    </xf>
    <xf numFmtId="181" fontId="3" fillId="0" borderId="0" xfId="106" applyFont="1" applyFill="1" applyBorder="1" applyAlignment="1" applyProtection="1">
      <alignment horizontal="right" vertical="center" shrinkToFit="1"/>
      <protection locked="0"/>
    </xf>
    <xf numFmtId="0" fontId="16" fillId="0" borderId="0" xfId="194" applyFont="1" applyAlignment="1">
      <alignment horizontal="left" vertical="center"/>
    </xf>
    <xf numFmtId="0" fontId="22" fillId="0" borderId="20" xfId="194" applyFont="1" applyBorder="1" applyAlignment="1">
      <alignment vertical="center"/>
    </xf>
    <xf numFmtId="0" fontId="22" fillId="0" borderId="21" xfId="194" applyFont="1" applyBorder="1" applyAlignment="1">
      <alignment vertical="center"/>
    </xf>
    <xf numFmtId="0" fontId="22" fillId="0" borderId="21" xfId="194" applyFont="1" applyBorder="1" applyAlignment="1">
      <alignment horizontal="center" vertical="center"/>
    </xf>
    <xf numFmtId="0" fontId="22" fillId="0" borderId="22" xfId="194" applyFont="1" applyBorder="1" applyAlignment="1">
      <alignment vertical="center"/>
    </xf>
    <xf numFmtId="0" fontId="16" fillId="0" borderId="1" xfId="0" applyFont="1" applyBorder="1" applyAlignment="1" applyProtection="1">
      <alignment horizontal="center" vertical="center"/>
      <protection locked="0"/>
    </xf>
    <xf numFmtId="0" fontId="16" fillId="0" borderId="7" xfId="0" applyFont="1" applyBorder="1" applyAlignment="1" applyProtection="1">
      <alignment horizontal="center" vertical="center"/>
      <protection locked="0"/>
    </xf>
    <xf numFmtId="0" fontId="16" fillId="0" borderId="8" xfId="0" applyFont="1" applyBorder="1" applyAlignment="1" applyProtection="1">
      <alignment horizontal="center" vertical="center"/>
      <protection locked="0"/>
    </xf>
    <xf numFmtId="0" fontId="10" fillId="0" borderId="0" xfId="194" applyFont="1" applyAlignment="1">
      <alignment vertical="center"/>
    </xf>
    <xf numFmtId="0" fontId="22" fillId="0" borderId="9" xfId="194" applyFont="1" applyBorder="1" applyAlignment="1">
      <alignment horizontal="center" vertical="center"/>
    </xf>
    <xf numFmtId="0" fontId="22" fillId="0" borderId="9" xfId="0" applyFont="1" applyBorder="1" applyAlignment="1">
      <alignment horizontal="center" vertical="center"/>
    </xf>
    <xf numFmtId="0" fontId="2" fillId="0" borderId="0" xfId="0" applyFont="1" applyAlignment="1">
      <alignment horizontal="center" vertical="center"/>
    </xf>
    <xf numFmtId="0" fontId="5" fillId="0" borderId="9" xfId="106" applyNumberFormat="1" applyFont="1" applyFill="1" applyBorder="1" applyAlignment="1" applyProtection="1">
      <alignment vertical="center"/>
      <protection locked="0"/>
    </xf>
    <xf numFmtId="181" fontId="5" fillId="0" borderId="9" xfId="106" applyFont="1" applyFill="1" applyBorder="1" applyAlignment="1" applyProtection="1">
      <alignment horizontal="right" vertical="center" shrinkToFit="1"/>
      <protection locked="0"/>
    </xf>
    <xf numFmtId="181" fontId="2" fillId="0" borderId="9" xfId="106" applyFont="1" applyBorder="1" applyAlignment="1">
      <alignment horizontal="right" vertical="center" shrinkToFit="1"/>
    </xf>
    <xf numFmtId="181" fontId="2" fillId="0" borderId="9" xfId="106" applyFont="1" applyFill="1" applyBorder="1" applyAlignment="1">
      <alignment horizontal="right" vertical="center" shrinkToFit="1"/>
    </xf>
    <xf numFmtId="181" fontId="2" fillId="7" borderId="9" xfId="106" applyFont="1" applyFill="1" applyBorder="1" applyAlignment="1">
      <alignment horizontal="right" vertical="center" shrinkToFit="1"/>
    </xf>
    <xf numFmtId="0" fontId="62" fillId="0" borderId="0" xfId="194" applyFont="1" applyAlignment="1">
      <alignment vertical="center"/>
    </xf>
    <xf numFmtId="0" fontId="16" fillId="0" borderId="0" xfId="194" applyFont="1" applyAlignment="1">
      <alignment horizontal="left" shrinkToFit="1"/>
    </xf>
    <xf numFmtId="0" fontId="22" fillId="0" borderId="9" xfId="194" applyFont="1" applyBorder="1" applyAlignment="1">
      <alignment vertical="center"/>
    </xf>
    <xf numFmtId="181" fontId="22" fillId="0" borderId="9" xfId="106" applyFont="1" applyBorder="1" applyAlignment="1">
      <alignment horizontal="right" vertical="center" shrinkToFit="1"/>
    </xf>
    <xf numFmtId="0" fontId="22" fillId="0" borderId="0" xfId="0" applyFont="1" applyAlignment="1">
      <alignment vertical="center"/>
    </xf>
    <xf numFmtId="0" fontId="16" fillId="0" borderId="0" xfId="218" applyFont="1" applyAlignment="1" applyProtection="1">
      <alignment horizontal="center" vertical="top"/>
      <protection locked="0"/>
    </xf>
    <xf numFmtId="0" fontId="63" fillId="0" borderId="0" xfId="356" applyFont="1" applyAlignment="1"/>
    <xf numFmtId="0" fontId="3" fillId="0" borderId="0" xfId="106" applyNumberFormat="1" applyFont="1" applyFill="1" applyBorder="1" applyAlignment="1" applyProtection="1">
      <alignment horizontal="left" vertical="center"/>
      <protection locked="0"/>
    </xf>
    <xf numFmtId="181" fontId="3" fillId="0" borderId="0" xfId="106" applyFont="1" applyFill="1" applyBorder="1" applyAlignment="1" applyProtection="1">
      <alignment horizontal="right" vertical="center"/>
      <protection locked="0"/>
    </xf>
    <xf numFmtId="181" fontId="16" fillId="0" borderId="0" xfId="106" applyFont="1" applyFill="1" applyBorder="1" applyAlignment="1" applyProtection="1">
      <alignment horizontal="right" vertical="center"/>
      <protection locked="0"/>
    </xf>
    <xf numFmtId="181" fontId="3" fillId="0" borderId="0" xfId="106" applyFont="1" applyBorder="1" applyAlignment="1">
      <alignment horizontal="right" vertical="center"/>
    </xf>
    <xf numFmtId="181" fontId="16" fillId="0" borderId="0" xfId="106" applyFont="1" applyFill="1" applyAlignment="1" applyProtection="1">
      <alignment horizontal="right" vertical="center"/>
      <protection locked="0"/>
    </xf>
    <xf numFmtId="0" fontId="12" fillId="0" borderId="0" xfId="192" applyFont="1" applyAlignment="1">
      <alignment horizontal="left" vertical="center"/>
    </xf>
    <xf numFmtId="14" fontId="12" fillId="0" borderId="0" xfId="192" applyNumberFormat="1" applyFont="1" applyAlignment="1">
      <alignment horizontal="center" vertical="center"/>
    </xf>
    <xf numFmtId="0" fontId="50" fillId="0" borderId="20" xfId="239" applyFont="1" applyBorder="1" applyAlignment="1" applyProtection="1">
      <alignment horizontal="left" vertical="center" wrapText="1"/>
      <protection locked="0"/>
    </xf>
    <xf numFmtId="0" fontId="3" fillId="0" borderId="21" xfId="239" applyFont="1" applyBorder="1" applyAlignment="1" applyProtection="1">
      <alignment horizontal="left" vertical="center" wrapText="1"/>
      <protection locked="0"/>
    </xf>
    <xf numFmtId="0" fontId="3" fillId="0" borderId="22" xfId="239" applyFont="1" applyBorder="1" applyAlignment="1" applyProtection="1">
      <alignment horizontal="left" vertical="center" wrapText="1"/>
      <protection locked="0"/>
    </xf>
    <xf numFmtId="0" fontId="3" fillId="0" borderId="23" xfId="239" applyFont="1" applyBorder="1" applyAlignment="1" applyProtection="1">
      <alignment horizontal="left" vertical="center" wrapText="1"/>
      <protection locked="0"/>
    </xf>
    <xf numFmtId="0" fontId="3" fillId="0" borderId="0" xfId="239" applyFont="1" applyAlignment="1" applyProtection="1">
      <alignment horizontal="left" vertical="center" wrapText="1"/>
      <protection locked="0"/>
    </xf>
    <xf numFmtId="0" fontId="3" fillId="0" borderId="24" xfId="239" applyFont="1" applyBorder="1" applyAlignment="1" applyProtection="1">
      <alignment horizontal="left" vertical="center" wrapText="1"/>
      <protection locked="0"/>
    </xf>
    <xf numFmtId="0" fontId="3" fillId="0" borderId="16" xfId="239" applyFont="1" applyBorder="1" applyAlignment="1" applyProtection="1">
      <alignment horizontal="left" vertical="center" wrapText="1"/>
      <protection locked="0"/>
    </xf>
    <xf numFmtId="0" fontId="3" fillId="0" borderId="25" xfId="239" applyFont="1" applyBorder="1" applyAlignment="1" applyProtection="1">
      <alignment horizontal="left" vertical="center" wrapText="1"/>
      <protection locked="0"/>
    </xf>
    <xf numFmtId="0" fontId="3" fillId="0" borderId="26" xfId="239" applyFont="1" applyBorder="1" applyAlignment="1" applyProtection="1">
      <alignment horizontal="left" vertical="center" wrapText="1"/>
      <protection locked="0"/>
    </xf>
    <xf numFmtId="218" fontId="36" fillId="0" borderId="0" xfId="239" applyNumberFormat="1" applyFont="1" applyAlignment="1" applyProtection="1">
      <alignment horizontal="left" vertical="center" wrapText="1"/>
      <protection locked="0"/>
    </xf>
    <xf numFmtId="0" fontId="14" fillId="0" borderId="0" xfId="0" applyFont="1" applyAlignment="1">
      <alignment horizontal="left" vertical="top"/>
    </xf>
    <xf numFmtId="0" fontId="28" fillId="0" borderId="0" xfId="0" applyFont="1" applyAlignment="1">
      <alignment vertical="center"/>
    </xf>
    <xf numFmtId="181" fontId="3" fillId="0" borderId="0" xfId="412" applyFont="1" applyAlignment="1">
      <alignment vertical="center"/>
    </xf>
    <xf numFmtId="181" fontId="3" fillId="0" borderId="0" xfId="412" applyFont="1" applyFill="1" applyAlignment="1">
      <alignment vertical="center"/>
    </xf>
    <xf numFmtId="0" fontId="27" fillId="0" borderId="0" xfId="194" applyFont="1" applyAlignment="1">
      <alignment horizontal="left" vertical="center"/>
    </xf>
    <xf numFmtId="0" fontId="14" fillId="0" borderId="20" xfId="0" applyFont="1" applyBorder="1" applyAlignment="1">
      <alignment vertical="center"/>
    </xf>
    <xf numFmtId="0" fontId="12" fillId="0" borderId="21" xfId="0" applyFont="1" applyBorder="1" applyAlignment="1">
      <alignment vertical="center"/>
    </xf>
    <xf numFmtId="0" fontId="16" fillId="0" borderId="21" xfId="0" applyFont="1" applyBorder="1" applyAlignment="1">
      <alignment vertical="center"/>
    </xf>
    <xf numFmtId="0" fontId="3" fillId="0" borderId="21" xfId="0" applyFont="1" applyBorder="1" applyAlignment="1">
      <alignment vertical="center"/>
    </xf>
    <xf numFmtId="0" fontId="3" fillId="0" borderId="22" xfId="0" applyFont="1" applyBorder="1" applyAlignment="1">
      <alignment vertical="center"/>
    </xf>
    <xf numFmtId="0" fontId="12" fillId="0" borderId="23" xfId="0" applyFont="1" applyBorder="1" applyAlignment="1">
      <alignment vertical="center"/>
    </xf>
    <xf numFmtId="0" fontId="12" fillId="0" borderId="0" xfId="0" applyFont="1" applyAlignment="1">
      <alignment horizontal="center" vertical="center"/>
    </xf>
    <xf numFmtId="0" fontId="3" fillId="0" borderId="24" xfId="0" applyFont="1" applyBorder="1" applyAlignment="1">
      <alignment vertical="center"/>
    </xf>
    <xf numFmtId="0" fontId="3" fillId="0" borderId="23" xfId="0" applyFont="1" applyBorder="1" applyAlignment="1">
      <alignment horizontal="left" vertical="center"/>
    </xf>
    <xf numFmtId="0" fontId="16" fillId="0" borderId="0" xfId="0" applyFont="1" applyAlignment="1">
      <alignment horizontal="left" vertical="top"/>
    </xf>
    <xf numFmtId="0" fontId="3" fillId="0" borderId="23" xfId="0" applyFont="1" applyBorder="1" applyAlignment="1">
      <alignment vertical="center"/>
    </xf>
    <xf numFmtId="181" fontId="3" fillId="0" borderId="25" xfId="412" applyFont="1" applyBorder="1" applyAlignment="1">
      <alignment horizontal="right" vertical="center" shrinkToFit="1"/>
    </xf>
    <xf numFmtId="0" fontId="16" fillId="0" borderId="23" xfId="0" applyFont="1" applyBorder="1" applyAlignment="1">
      <alignment vertical="center"/>
    </xf>
    <xf numFmtId="181" fontId="3" fillId="0" borderId="0" xfId="412" applyFont="1" applyBorder="1" applyAlignment="1">
      <alignment horizontal="right" vertical="center" shrinkToFit="1"/>
    </xf>
    <xf numFmtId="181" fontId="3" fillId="0" borderId="43" xfId="412" applyFont="1" applyBorder="1" applyAlignment="1">
      <alignment horizontal="right" vertical="center" shrinkToFit="1"/>
    </xf>
    <xf numFmtId="0" fontId="3" fillId="0" borderId="25" xfId="0" applyFont="1" applyBorder="1" applyAlignment="1">
      <alignment vertical="center"/>
    </xf>
    <xf numFmtId="14" fontId="3" fillId="0" borderId="26" xfId="0" applyNumberFormat="1" applyFont="1" applyBorder="1" applyAlignment="1">
      <alignment vertical="center"/>
    </xf>
    <xf numFmtId="181" fontId="3" fillId="0" borderId="0" xfId="412" applyFont="1" applyAlignment="1">
      <alignment horizontal="right" vertical="center" shrinkToFit="1"/>
    </xf>
    <xf numFmtId="0" fontId="2" fillId="0" borderId="0" xfId="194" applyFont="1" applyAlignment="1" applyProtection="1">
      <alignment horizontal="left" vertical="center"/>
      <protection locked="0"/>
    </xf>
    <xf numFmtId="0" fontId="2" fillId="7" borderId="0" xfId="0" applyFont="1" applyFill="1" applyAlignment="1">
      <alignment vertical="center"/>
    </xf>
    <xf numFmtId="0" fontId="2" fillId="7" borderId="0" xfId="0" applyFont="1" applyFill="1" applyAlignment="1">
      <alignment horizontal="left" vertical="center"/>
    </xf>
    <xf numFmtId="10" fontId="2" fillId="7" borderId="0" xfId="0" applyNumberFormat="1" applyFont="1" applyFill="1" applyAlignment="1">
      <alignment vertical="center"/>
    </xf>
    <xf numFmtId="49" fontId="10" fillId="7" borderId="0" xfId="0" applyNumberFormat="1" applyFont="1" applyFill="1" applyAlignment="1">
      <alignment vertical="center"/>
    </xf>
    <xf numFmtId="0" fontId="2" fillId="0" borderId="0" xfId="206" applyFont="1" applyProtection="1">
      <alignment vertical="center"/>
      <protection locked="0"/>
    </xf>
    <xf numFmtId="0" fontId="2" fillId="0" borderId="0" xfId="0" applyFont="1" applyAlignment="1" applyProtection="1">
      <alignment horizontal="left" vertical="center"/>
      <protection locked="0"/>
    </xf>
    <xf numFmtId="0" fontId="2" fillId="0" borderId="0" xfId="205" applyFont="1" applyAlignment="1" applyProtection="1">
      <alignment horizontal="left" vertical="center"/>
      <protection locked="0"/>
    </xf>
    <xf numFmtId="0" fontId="7" fillId="2" borderId="44" xfId="0" applyFont="1" applyFill="1" applyBorder="1" applyAlignment="1" applyProtection="1">
      <alignment horizontal="left" vertical="center"/>
      <protection locked="0"/>
    </xf>
    <xf numFmtId="0" fontId="45" fillId="2" borderId="45" xfId="0" applyFont="1" applyFill="1" applyBorder="1" applyAlignment="1" applyProtection="1">
      <alignment horizontal="centerContinuous" vertical="center"/>
      <protection locked="0"/>
    </xf>
    <xf numFmtId="0" fontId="56" fillId="3" borderId="46" xfId="0" applyFont="1" applyFill="1" applyBorder="1" applyAlignment="1" applyProtection="1">
      <alignment horizontal="centerContinuous" vertical="center"/>
      <protection locked="0"/>
    </xf>
    <xf numFmtId="0" fontId="57" fillId="3" borderId="46" xfId="0" applyFont="1" applyFill="1" applyBorder="1" applyAlignment="1" applyProtection="1">
      <alignment horizontal="centerContinuous" vertical="center"/>
      <protection locked="0"/>
    </xf>
    <xf numFmtId="0" fontId="56" fillId="3" borderId="47" xfId="0" applyFont="1" applyFill="1" applyBorder="1" applyAlignment="1" applyProtection="1">
      <alignment horizontal="centerContinuous" vertical="center"/>
      <protection locked="0"/>
    </xf>
    <xf numFmtId="0" fontId="64" fillId="19" borderId="48" xfId="0" applyFont="1" applyFill="1" applyBorder="1" applyAlignment="1">
      <alignment horizontal="left" vertical="center"/>
    </xf>
    <xf numFmtId="0" fontId="65" fillId="19" borderId="36" xfId="211" applyFont="1" applyFill="1" applyBorder="1" applyAlignment="1" applyProtection="1">
      <alignment horizontal="right" vertical="center" wrapText="1"/>
      <protection locked="0"/>
    </xf>
    <xf numFmtId="0" fontId="9" fillId="19" borderId="44" xfId="0" applyFont="1" applyFill="1" applyBorder="1" applyAlignment="1">
      <alignment horizontal="left" vertical="center" wrapText="1" indent="16"/>
    </xf>
    <xf numFmtId="0" fontId="9" fillId="19" borderId="45" xfId="0" applyFont="1" applyFill="1" applyBorder="1" applyAlignment="1">
      <alignment horizontal="left" vertical="center" wrapText="1" indent="16"/>
    </xf>
    <xf numFmtId="0" fontId="9" fillId="19" borderId="49" xfId="0" applyFont="1" applyFill="1" applyBorder="1" applyAlignment="1">
      <alignment horizontal="left" vertical="center" wrapText="1" indent="16"/>
    </xf>
    <xf numFmtId="0" fontId="64" fillId="19" borderId="50" xfId="0" applyFont="1" applyFill="1" applyBorder="1" applyAlignment="1">
      <alignment horizontal="left" vertical="center"/>
    </xf>
    <xf numFmtId="14" fontId="65" fillId="19" borderId="42" xfId="211" applyNumberFormat="1" applyFont="1" applyFill="1" applyBorder="1" applyAlignment="1" applyProtection="1">
      <alignment horizontal="right" vertical="center"/>
      <protection locked="0"/>
    </xf>
    <xf numFmtId="0" fontId="9" fillId="19" borderId="50" xfId="0" applyFont="1" applyFill="1" applyBorder="1" applyAlignment="1">
      <alignment horizontal="left" vertical="center" wrapText="1" indent="16"/>
    </xf>
    <xf numFmtId="0" fontId="9" fillId="19" borderId="0" xfId="0" applyFont="1" applyFill="1" applyAlignment="1">
      <alignment horizontal="left" vertical="center" wrapText="1" indent="16"/>
    </xf>
    <xf numFmtId="0" fontId="9" fillId="19" borderId="51" xfId="0" applyFont="1" applyFill="1" applyBorder="1" applyAlignment="1">
      <alignment horizontal="left" vertical="center" wrapText="1" indent="16"/>
    </xf>
    <xf numFmtId="43" fontId="65" fillId="19" borderId="42" xfId="1" applyFont="1" applyFill="1" applyBorder="1" applyAlignment="1" applyProtection="1">
      <alignment horizontal="right" vertical="center" shrinkToFit="1"/>
      <protection locked="0"/>
    </xf>
    <xf numFmtId="0" fontId="64" fillId="19" borderId="52" xfId="0" applyFont="1" applyFill="1" applyBorder="1" applyAlignment="1">
      <alignment horizontal="left" vertical="center"/>
    </xf>
    <xf numFmtId="0" fontId="65" fillId="19" borderId="42" xfId="122" applyNumberFormat="1" applyFont="1" applyFill="1" applyBorder="1" applyAlignment="1" applyProtection="1">
      <alignment horizontal="right" vertical="center"/>
      <protection locked="0"/>
    </xf>
    <xf numFmtId="0" fontId="65" fillId="19" borderId="42" xfId="211" applyFont="1" applyFill="1" applyBorder="1" applyAlignment="1" applyProtection="1">
      <alignment horizontal="right" vertical="center"/>
      <protection locked="0"/>
    </xf>
    <xf numFmtId="0" fontId="9" fillId="19" borderId="53" xfId="0" applyFont="1" applyFill="1" applyBorder="1" applyAlignment="1" applyProtection="1">
      <alignment vertical="center"/>
      <protection locked="0"/>
    </xf>
    <xf numFmtId="0" fontId="9" fillId="19" borderId="54" xfId="0" applyFont="1" applyFill="1" applyBorder="1" applyAlignment="1" applyProtection="1">
      <alignment vertical="center" wrapText="1"/>
      <protection locked="0"/>
    </xf>
    <xf numFmtId="0" fontId="13" fillId="19" borderId="54" xfId="0" applyFont="1" applyFill="1" applyBorder="1" applyAlignment="1" applyProtection="1">
      <alignment vertical="center" wrapText="1"/>
      <protection locked="0"/>
    </xf>
    <xf numFmtId="0" fontId="9" fillId="19" borderId="55" xfId="0" applyFont="1" applyFill="1" applyBorder="1" applyAlignment="1" applyProtection="1">
      <alignment vertical="center" wrapText="1"/>
      <protection locked="0"/>
    </xf>
    <xf numFmtId="0" fontId="12" fillId="6" borderId="1" xfId="0" applyFont="1" applyFill="1" applyBorder="1" applyAlignment="1">
      <alignment horizontal="center" vertical="center"/>
    </xf>
    <xf numFmtId="0" fontId="12" fillId="6" borderId="8" xfId="0" applyFont="1" applyFill="1" applyBorder="1" applyAlignment="1">
      <alignment horizontal="centerContinuous" vertical="center"/>
    </xf>
    <xf numFmtId="0" fontId="12" fillId="20" borderId="1" xfId="0" applyFont="1" applyFill="1" applyBorder="1" applyAlignment="1">
      <alignment horizontal="center" vertical="center"/>
    </xf>
    <xf numFmtId="0" fontId="12" fillId="20" borderId="7" xfId="0" applyFont="1" applyFill="1" applyBorder="1" applyAlignment="1">
      <alignment horizontal="center" vertical="center"/>
    </xf>
    <xf numFmtId="0" fontId="12" fillId="20" borderId="54" xfId="0" applyFont="1" applyFill="1" applyBorder="1" applyAlignment="1">
      <alignment horizontal="center" vertical="center"/>
    </xf>
    <xf numFmtId="0" fontId="12" fillId="20" borderId="8" xfId="0" applyFont="1" applyFill="1" applyBorder="1" applyAlignment="1">
      <alignment horizontal="center" vertical="center"/>
    </xf>
    <xf numFmtId="0" fontId="12" fillId="6" borderId="9" xfId="0" applyFont="1" applyFill="1" applyBorder="1" applyAlignment="1">
      <alignment horizontal="center" vertical="center"/>
    </xf>
    <xf numFmtId="0" fontId="5" fillId="0" borderId="1" xfId="0" applyFont="1" applyBorder="1" applyAlignment="1">
      <alignment vertical="center"/>
    </xf>
    <xf numFmtId="0" fontId="5" fillId="0" borderId="25" xfId="0" applyFont="1" applyBorder="1" applyAlignment="1">
      <alignment vertical="center"/>
    </xf>
    <xf numFmtId="0" fontId="5" fillId="0" borderId="26" xfId="0" applyFont="1" applyBorder="1" applyAlignment="1">
      <alignment vertical="center"/>
    </xf>
    <xf numFmtId="0" fontId="5" fillId="7" borderId="9" xfId="0" applyFont="1" applyFill="1" applyBorder="1" applyAlignment="1" applyProtection="1">
      <alignment horizontal="center" vertical="center"/>
      <protection locked="0"/>
    </xf>
    <xf numFmtId="181" fontId="5" fillId="7" borderId="15" xfId="106" applyFont="1" applyFill="1" applyBorder="1" applyAlignment="1" applyProtection="1">
      <alignment horizontal="right" vertical="center" shrinkToFit="1"/>
      <protection locked="0"/>
    </xf>
    <xf numFmtId="181" fontId="2" fillId="7" borderId="42" xfId="106" applyFont="1" applyFill="1" applyBorder="1" applyAlignment="1" applyProtection="1">
      <alignment horizontal="right" vertical="center" shrinkToFit="1"/>
      <protection locked="0"/>
    </xf>
    <xf numFmtId="0" fontId="61" fillId="0" borderId="9" xfId="0" applyFont="1" applyBorder="1" applyAlignment="1">
      <alignment horizontal="center" vertical="center"/>
    </xf>
    <xf numFmtId="0" fontId="5" fillId="0" borderId="7" xfId="0" applyFont="1" applyBorder="1" applyAlignment="1">
      <alignment vertical="center"/>
    </xf>
    <xf numFmtId="0" fontId="5" fillId="0" borderId="8" xfId="0" applyFont="1" applyBorder="1" applyAlignment="1">
      <alignment vertical="center"/>
    </xf>
    <xf numFmtId="0" fontId="5" fillId="16" borderId="1" xfId="0" applyFont="1" applyFill="1" applyBorder="1" applyAlignment="1" applyProtection="1">
      <alignment horizontal="center" vertical="center"/>
      <protection locked="0"/>
    </xf>
    <xf numFmtId="181" fontId="5" fillId="7" borderId="9" xfId="106" applyFont="1" applyFill="1" applyBorder="1" applyAlignment="1" applyProtection="1">
      <alignment horizontal="right" vertical="center" shrinkToFit="1"/>
      <protection locked="0"/>
    </xf>
    <xf numFmtId="216" fontId="2" fillId="7" borderId="42" xfId="106" applyNumberFormat="1" applyFont="1" applyFill="1" applyBorder="1" applyAlignment="1" applyProtection="1">
      <alignment vertical="top"/>
      <protection locked="0"/>
    </xf>
    <xf numFmtId="0" fontId="3" fillId="0" borderId="1" xfId="0" applyFont="1" applyBorder="1" applyAlignment="1">
      <alignment vertical="center"/>
    </xf>
    <xf numFmtId="0" fontId="5" fillId="0" borderId="45" xfId="0" applyFont="1" applyBorder="1" applyAlignment="1">
      <alignment vertical="center"/>
    </xf>
    <xf numFmtId="0" fontId="5" fillId="0" borderId="54" xfId="0" applyFont="1" applyBorder="1" applyAlignment="1">
      <alignment vertical="center"/>
    </xf>
    <xf numFmtId="0" fontId="5" fillId="0" borderId="9" xfId="0" applyFont="1" applyBorder="1" applyAlignment="1">
      <alignment horizontal="center" vertical="center" wrapText="1"/>
    </xf>
    <xf numFmtId="216" fontId="2" fillId="7" borderId="15" xfId="106" applyNumberFormat="1" applyFont="1" applyFill="1" applyBorder="1" applyAlignment="1" applyProtection="1">
      <alignment vertical="top"/>
      <protection locked="0"/>
    </xf>
    <xf numFmtId="0" fontId="66" fillId="0" borderId="9" xfId="0" applyFont="1" applyBorder="1" applyAlignment="1">
      <alignment horizontal="center" vertical="center"/>
    </xf>
    <xf numFmtId="0" fontId="67" fillId="0" borderId="21" xfId="0" applyFont="1" applyBorder="1" applyAlignment="1">
      <alignment horizontal="left" vertical="center" wrapText="1"/>
    </xf>
    <xf numFmtId="0" fontId="67" fillId="0" borderId="0" xfId="0" applyFont="1" applyAlignment="1">
      <alignment horizontal="left" vertical="center"/>
    </xf>
    <xf numFmtId="0" fontId="67" fillId="0" borderId="0" xfId="0" applyFont="1" applyAlignment="1">
      <alignment horizontal="left" vertical="center" wrapText="1"/>
    </xf>
    <xf numFmtId="0" fontId="68" fillId="0" borderId="0" xfId="0" applyFont="1" applyAlignment="1">
      <alignment horizontal="left" vertical="center" wrapText="1"/>
    </xf>
    <xf numFmtId="0" fontId="68" fillId="0" borderId="0" xfId="0" applyFont="1" applyAlignment="1">
      <alignment horizontal="left" vertical="center"/>
    </xf>
    <xf numFmtId="0" fontId="16" fillId="0" borderId="17" xfId="0" applyFont="1" applyBorder="1" applyAlignment="1">
      <alignment horizontal="center" vertical="center"/>
    </xf>
    <xf numFmtId="0" fontId="5" fillId="0" borderId="56" xfId="0" applyFont="1" applyBorder="1" applyAlignment="1">
      <alignment vertical="center"/>
    </xf>
    <xf numFmtId="0" fontId="5" fillId="0" borderId="57" xfId="0" applyFont="1" applyBorder="1" applyAlignment="1">
      <alignment vertical="center"/>
    </xf>
    <xf numFmtId="0" fontId="49" fillId="0" borderId="0" xfId="0" applyFont="1" applyAlignment="1" applyProtection="1">
      <alignment horizontal="left" vertical="center" wrapText="1"/>
      <protection locked="0"/>
    </xf>
    <xf numFmtId="0" fontId="2" fillId="0" borderId="0" xfId="0" applyFont="1" applyAlignment="1" applyProtection="1">
      <alignment horizontal="center" vertical="center" wrapText="1"/>
      <protection locked="0"/>
    </xf>
    <xf numFmtId="0" fontId="12" fillId="6" borderId="9" xfId="0" applyFont="1" applyFill="1" applyBorder="1" applyAlignment="1">
      <alignment horizontal="left" vertical="center"/>
    </xf>
    <xf numFmtId="0" fontId="22" fillId="6" borderId="9" xfId="0" applyFont="1" applyFill="1" applyBorder="1" applyAlignment="1" applyProtection="1">
      <alignment horizontal="center" vertical="center"/>
      <protection locked="0"/>
    </xf>
    <xf numFmtId="0" fontId="69" fillId="0" borderId="9" xfId="0"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69" fillId="0" borderId="9" xfId="0" applyFont="1" applyBorder="1" applyAlignment="1" applyProtection="1">
      <alignment horizontal="left" vertical="center" wrapText="1"/>
      <protection locked="0"/>
    </xf>
    <xf numFmtId="0" fontId="15" fillId="16" borderId="9" xfId="0" applyFont="1" applyFill="1" applyBorder="1" applyAlignment="1">
      <alignment horizontal="left" vertical="center" wrapText="1"/>
    </xf>
    <xf numFmtId="0" fontId="5" fillId="0" borderId="0" xfId="0" applyFont="1" applyAlignment="1" applyProtection="1">
      <alignment horizontal="left" vertical="center"/>
      <protection locked="0"/>
    </xf>
    <xf numFmtId="0" fontId="70" fillId="0" borderId="0" xfId="0" applyFont="1" applyAlignment="1" applyProtection="1">
      <alignment vertical="center" wrapText="1"/>
      <protection locked="0"/>
    </xf>
    <xf numFmtId="0" fontId="16" fillId="0" borderId="0" xfId="0" applyFont="1" applyAlignment="1" applyProtection="1">
      <alignment horizontal="left" vertical="center" wrapText="1"/>
      <protection locked="0"/>
    </xf>
    <xf numFmtId="0" fontId="3" fillId="0" borderId="0" xfId="191" applyAlignment="1" applyProtection="1">
      <alignment vertical="center"/>
      <protection locked="0"/>
    </xf>
    <xf numFmtId="0" fontId="2" fillId="7" borderId="0" xfId="0" applyFont="1" applyFill="1" applyAlignment="1" applyProtection="1">
      <alignment vertical="center"/>
      <protection locked="0"/>
    </xf>
    <xf numFmtId="0" fontId="43" fillId="0" borderId="0" xfId="0" applyFont="1" applyAlignment="1" applyProtection="1">
      <alignment vertical="center"/>
      <protection locked="0"/>
    </xf>
    <xf numFmtId="0" fontId="12" fillId="6" borderId="1" xfId="0" applyFont="1" applyFill="1" applyBorder="1" applyAlignment="1">
      <alignment horizontal="centerContinuous" vertical="center"/>
    </xf>
    <xf numFmtId="216" fontId="3" fillId="0" borderId="0" xfId="106" applyNumberFormat="1" applyFont="1" applyFill="1" applyBorder="1" applyAlignment="1" applyProtection="1">
      <alignment vertical="center" wrapText="1"/>
      <protection locked="0"/>
    </xf>
    <xf numFmtId="0" fontId="3" fillId="0" borderId="0" xfId="213" applyFont="1" applyAlignment="1" applyProtection="1">
      <alignment horizontal="center" vertical="center" wrapText="1"/>
      <protection locked="0"/>
    </xf>
    <xf numFmtId="0" fontId="12" fillId="6" borderId="9" xfId="211" applyFont="1" applyFill="1" applyBorder="1" applyAlignment="1">
      <alignment horizontal="left" vertical="center"/>
    </xf>
    <xf numFmtId="43" fontId="3" fillId="0" borderId="9" xfId="1" applyFont="1" applyFill="1" applyBorder="1" applyAlignment="1" applyProtection="1">
      <alignment horizontal="center" vertical="center" wrapText="1"/>
      <protection locked="0"/>
    </xf>
    <xf numFmtId="9" fontId="3" fillId="0" borderId="0" xfId="213" applyNumberFormat="1" applyFont="1" applyAlignment="1" applyProtection="1">
      <alignment vertical="center" wrapText="1"/>
      <protection locked="0"/>
    </xf>
    <xf numFmtId="9" fontId="3" fillId="0" borderId="9" xfId="211" applyNumberFormat="1" applyBorder="1" applyAlignment="1" applyProtection="1">
      <alignment horizontal="right" vertical="center" wrapText="1"/>
      <protection locked="0"/>
    </xf>
    <xf numFmtId="9" fontId="3" fillId="0" borderId="0" xfId="213" applyNumberFormat="1" applyFont="1" applyAlignment="1" applyProtection="1">
      <alignment horizontal="left" vertical="center" wrapText="1"/>
      <protection locked="0"/>
    </xf>
    <xf numFmtId="0" fontId="43" fillId="0" borderId="0" xfId="0" applyFont="1" applyAlignment="1" applyProtection="1">
      <alignment horizontal="left" vertical="center"/>
      <protection locked="0"/>
    </xf>
    <xf numFmtId="17" fontId="71" fillId="0" borderId="0" xfId="0" applyNumberFormat="1" applyFont="1" applyAlignment="1">
      <alignment horizontal="center" vertical="center"/>
    </xf>
    <xf numFmtId="0" fontId="41" fillId="0" borderId="0" xfId="0" applyFont="1" applyAlignment="1">
      <alignment vertical="center"/>
    </xf>
    <xf numFmtId="0" fontId="41" fillId="0" borderId="0" xfId="209" applyFont="1" applyAlignment="1">
      <alignment vertical="center" wrapText="1"/>
    </xf>
    <xf numFmtId="0" fontId="45" fillId="0" borderId="0" xfId="0" applyFont="1" applyAlignment="1">
      <alignment vertical="center"/>
    </xf>
    <xf numFmtId="0" fontId="2" fillId="7" borderId="0" xfId="0" applyFont="1" applyFill="1" applyAlignment="1">
      <alignment horizontal="center" vertical="center"/>
    </xf>
    <xf numFmtId="0" fontId="14" fillId="0" borderId="0" xfId="205" applyFont="1" applyAlignment="1">
      <alignment vertical="center"/>
    </xf>
    <xf numFmtId="0" fontId="4" fillId="0" borderId="0" xfId="205" applyFont="1" applyAlignment="1" applyProtection="1">
      <alignment vertical="center"/>
      <protection locked="0"/>
    </xf>
    <xf numFmtId="0" fontId="2" fillId="8" borderId="0" xfId="205" applyFont="1" applyFill="1" applyAlignment="1" applyProtection="1">
      <alignment horizontal="left" vertical="center"/>
      <protection locked="0"/>
    </xf>
    <xf numFmtId="0" fontId="43" fillId="0" borderId="0" xfId="205" applyFont="1" applyAlignment="1" applyProtection="1">
      <alignment horizontal="left" vertical="center"/>
      <protection locked="0"/>
    </xf>
    <xf numFmtId="0" fontId="12" fillId="0" borderId="0" xfId="205" applyFont="1" applyAlignment="1">
      <alignment vertical="center"/>
    </xf>
    <xf numFmtId="0" fontId="5" fillId="0" borderId="0" xfId="0" applyFont="1"/>
    <xf numFmtId="0" fontId="72" fillId="0" borderId="0" xfId="0" applyFont="1" applyAlignment="1" applyProtection="1">
      <alignment vertical="center"/>
      <protection locked="0"/>
    </xf>
    <xf numFmtId="0" fontId="12" fillId="0" borderId="0" xfId="200" applyFont="1" applyAlignment="1">
      <alignment vertical="center"/>
    </xf>
    <xf numFmtId="0" fontId="61" fillId="0" borderId="0" xfId="0" applyFont="1" applyAlignment="1">
      <alignment horizontal="center" vertical="center"/>
    </xf>
    <xf numFmtId="0" fontId="73" fillId="0" borderId="0" xfId="0" applyFont="1" applyAlignment="1">
      <alignment vertical="center"/>
    </xf>
    <xf numFmtId="0" fontId="73" fillId="16" borderId="0" xfId="0" applyFont="1" applyFill="1" applyAlignment="1">
      <alignment vertical="center"/>
    </xf>
    <xf numFmtId="0" fontId="13" fillId="21" borderId="1" xfId="0" applyFont="1" applyFill="1" applyBorder="1" applyAlignment="1">
      <alignment horizontal="center" vertical="center"/>
    </xf>
    <xf numFmtId="0" fontId="13" fillId="21" borderId="7" xfId="0" applyFont="1" applyFill="1" applyBorder="1" applyAlignment="1">
      <alignment horizontal="center" vertical="center"/>
    </xf>
    <xf numFmtId="0" fontId="13" fillId="21" borderId="8" xfId="0" applyFont="1" applyFill="1" applyBorder="1" applyAlignment="1">
      <alignment horizontal="center" vertical="center"/>
    </xf>
    <xf numFmtId="0" fontId="23" fillId="16" borderId="0" xfId="0" applyFont="1" applyFill="1" applyAlignment="1">
      <alignment vertical="center"/>
    </xf>
    <xf numFmtId="0" fontId="12" fillId="21" borderId="58" xfId="0" applyFont="1" applyFill="1" applyBorder="1" applyAlignment="1">
      <alignment horizontal="center" vertical="center" wrapText="1"/>
    </xf>
    <xf numFmtId="14" fontId="12" fillId="21" borderId="59" xfId="0" applyNumberFormat="1" applyFont="1" applyFill="1" applyBorder="1" applyAlignment="1">
      <alignment horizontal="center" vertical="center"/>
    </xf>
    <xf numFmtId="14" fontId="12" fillId="21" borderId="7" xfId="0" applyNumberFormat="1" applyFont="1" applyFill="1" applyBorder="1" applyAlignment="1">
      <alignment horizontal="center" vertical="center"/>
    </xf>
    <xf numFmtId="14" fontId="12" fillId="21" borderId="8" xfId="0" applyNumberFormat="1" applyFont="1" applyFill="1" applyBorder="1" applyAlignment="1">
      <alignment horizontal="center" vertical="center"/>
    </xf>
    <xf numFmtId="14" fontId="12" fillId="21" borderId="9" xfId="0" applyNumberFormat="1" applyFont="1" applyFill="1" applyBorder="1" applyAlignment="1">
      <alignment horizontal="center" vertical="center"/>
    </xf>
    <xf numFmtId="0" fontId="14" fillId="21" borderId="1" xfId="0" applyFont="1" applyFill="1" applyBorder="1" applyAlignment="1">
      <alignment horizontal="center" vertical="center"/>
    </xf>
    <xf numFmtId="0" fontId="14" fillId="21" borderId="60" xfId="0" applyFont="1" applyFill="1" applyBorder="1" applyAlignment="1">
      <alignment horizontal="center" vertical="center"/>
    </xf>
    <xf numFmtId="0" fontId="16" fillId="21" borderId="58" xfId="0" applyFont="1" applyFill="1" applyBorder="1" applyAlignment="1">
      <alignment vertical="center"/>
    </xf>
    <xf numFmtId="0" fontId="25" fillId="21" borderId="58" xfId="0" applyFont="1" applyFill="1" applyBorder="1" applyAlignment="1">
      <alignment horizontal="center" vertical="center" wrapText="1"/>
    </xf>
    <xf numFmtId="0" fontId="14" fillId="21" borderId="61" xfId="0" applyFont="1" applyFill="1" applyBorder="1" applyAlignment="1">
      <alignment horizontal="center" vertical="center" wrapText="1"/>
    </xf>
    <xf numFmtId="0" fontId="13" fillId="21" borderId="9" xfId="0" applyFont="1" applyFill="1" applyBorder="1" applyAlignment="1">
      <alignment horizontal="center" vertical="center" wrapText="1"/>
    </xf>
    <xf numFmtId="0" fontId="12" fillId="21" borderId="9" xfId="0" applyFont="1" applyFill="1" applyBorder="1" applyAlignment="1">
      <alignment horizontal="center" vertical="center"/>
    </xf>
    <xf numFmtId="0" fontId="14" fillId="21" borderId="9" xfId="0" applyFont="1" applyFill="1" applyBorder="1" applyAlignment="1">
      <alignment horizontal="center" vertical="center"/>
    </xf>
    <xf numFmtId="0" fontId="16" fillId="21" borderId="61" xfId="0" applyFont="1" applyFill="1" applyBorder="1" applyAlignment="1">
      <alignment horizontal="center" vertical="center" wrapText="1"/>
    </xf>
    <xf numFmtId="0" fontId="25" fillId="21" borderId="62" xfId="0" applyFont="1" applyFill="1" applyBorder="1" applyAlignment="1">
      <alignment horizontal="center" vertical="center" wrapText="1"/>
    </xf>
    <xf numFmtId="0" fontId="3" fillId="7" borderId="0" xfId="0" applyFont="1" applyFill="1" applyAlignment="1" applyProtection="1">
      <alignment horizontal="left" vertical="center"/>
      <protection locked="0"/>
    </xf>
    <xf numFmtId="0" fontId="12" fillId="0" borderId="0" xfId="0" applyFont="1" applyAlignment="1">
      <alignment horizontal="left" vertical="center"/>
    </xf>
    <xf numFmtId="181" fontId="5" fillId="0" borderId="0" xfId="0" applyNumberFormat="1" applyFont="1" applyAlignment="1">
      <alignment horizontal="right" vertical="center" shrinkToFit="1"/>
    </xf>
    <xf numFmtId="181" fontId="3" fillId="0" borderId="0" xfId="140" applyNumberFormat="1" applyFont="1" applyFill="1" applyAlignment="1" applyProtection="1">
      <alignment horizontal="right" vertical="center" shrinkToFit="1"/>
      <protection locked="0"/>
    </xf>
    <xf numFmtId="10" fontId="5" fillId="0" borderId="0" xfId="3" applyNumberFormat="1" applyFont="1" applyAlignment="1">
      <alignment horizontal="center" vertical="center" wrapText="1"/>
    </xf>
    <xf numFmtId="0" fontId="3" fillId="0" borderId="0" xfId="337" applyFont="1" applyAlignment="1" applyProtection="1">
      <alignment horizontal="left" vertical="center"/>
      <protection locked="0"/>
    </xf>
    <xf numFmtId="0" fontId="3" fillId="0" borderId="0" xfId="205" applyFont="1" applyAlignment="1" applyProtection="1">
      <alignment horizontal="left" vertical="center"/>
      <protection locked="0"/>
    </xf>
    <xf numFmtId="0" fontId="5" fillId="15" borderId="0" xfId="0" applyFont="1" applyFill="1" applyAlignment="1">
      <alignment horizontal="left" vertical="center"/>
    </xf>
    <xf numFmtId="0" fontId="16" fillId="0" borderId="0" xfId="0" applyFont="1" applyAlignment="1">
      <alignment horizontal="left" vertical="center" wrapText="1"/>
    </xf>
    <xf numFmtId="0" fontId="5" fillId="7" borderId="0" xfId="0" applyFont="1" applyFill="1" applyAlignment="1" applyProtection="1">
      <alignment horizontal="left" vertical="center"/>
      <protection locked="0"/>
    </xf>
    <xf numFmtId="0" fontId="13" fillId="0" borderId="0" xfId="0" applyFont="1" applyAlignment="1">
      <alignment horizontal="left" vertical="center"/>
    </xf>
    <xf numFmtId="0" fontId="16" fillId="0" borderId="0" xfId="0" applyFont="1" applyAlignment="1">
      <alignment horizontal="right" vertical="center"/>
    </xf>
    <xf numFmtId="181" fontId="5" fillId="0" borderId="0" xfId="0" applyNumberFormat="1" applyFont="1" applyAlignment="1">
      <alignment horizontal="right" vertical="center"/>
    </xf>
    <xf numFmtId="181" fontId="5" fillId="0" borderId="0" xfId="106" applyFont="1" applyAlignment="1">
      <alignment horizontal="right" vertical="center"/>
    </xf>
    <xf numFmtId="181" fontId="3" fillId="0" borderId="0" xfId="140" applyNumberFormat="1" applyFont="1" applyFill="1" applyAlignment="1" applyProtection="1">
      <alignment horizontal="right" vertical="center"/>
      <protection locked="0"/>
    </xf>
    <xf numFmtId="181" fontId="13" fillId="0" borderId="0" xfId="106" applyFont="1" applyAlignment="1">
      <alignment horizontal="right" vertical="center" wrapText="1"/>
    </xf>
    <xf numFmtId="0" fontId="13" fillId="0" borderId="0" xfId="0" applyFont="1" applyAlignment="1">
      <alignment horizontal="left" vertical="center" wrapText="1"/>
    </xf>
    <xf numFmtId="0" fontId="74" fillId="0" borderId="0" xfId="337" applyFont="1" applyAlignment="1" applyProtection="1">
      <alignment horizontal="center" vertical="center"/>
      <protection locked="0"/>
    </xf>
    <xf numFmtId="0" fontId="74" fillId="0" borderId="0" xfId="205" applyFont="1" applyAlignment="1" applyProtection="1">
      <alignment horizontal="left" vertical="center"/>
      <protection locked="0"/>
    </xf>
    <xf numFmtId="181" fontId="13" fillId="0" borderId="63" xfId="0" applyNumberFormat="1" applyFont="1" applyBorder="1" applyAlignment="1">
      <alignment horizontal="right" vertical="center" shrinkToFit="1"/>
    </xf>
    <xf numFmtId="10" fontId="13" fillId="0" borderId="63" xfId="3" applyNumberFormat="1" applyFont="1" applyFill="1" applyBorder="1" applyAlignment="1">
      <alignment horizontal="center" vertical="center"/>
    </xf>
    <xf numFmtId="181" fontId="13" fillId="0" borderId="0" xfId="0" applyNumberFormat="1" applyFont="1" applyAlignment="1">
      <alignment horizontal="right" vertical="center"/>
    </xf>
    <xf numFmtId="10" fontId="5" fillId="0" borderId="0" xfId="3" applyNumberFormat="1" applyFont="1" applyFill="1" applyBorder="1" applyAlignment="1">
      <alignment horizontal="center" vertical="center"/>
    </xf>
    <xf numFmtId="0" fontId="13" fillId="0" borderId="0" xfId="0" applyFont="1" applyAlignment="1">
      <alignment horizontal="right" vertical="center"/>
    </xf>
    <xf numFmtId="0" fontId="3" fillId="0" borderId="0" xfId="0" applyFont="1" applyAlignment="1">
      <alignment horizontal="right" vertical="center"/>
    </xf>
    <xf numFmtId="181" fontId="5" fillId="0" borderId="0" xfId="106" applyFont="1" applyAlignment="1">
      <alignment horizontal="right"/>
    </xf>
    <xf numFmtId="0" fontId="27" fillId="0" borderId="0" xfId="0" applyFont="1" applyAlignment="1">
      <alignment horizontal="left" vertical="center"/>
    </xf>
    <xf numFmtId="0" fontId="38" fillId="0" borderId="0" xfId="200" applyFont="1" applyAlignment="1">
      <alignment vertical="center"/>
    </xf>
    <xf numFmtId="218" fontId="12" fillId="0" borderId="0" xfId="239" applyNumberFormat="1" applyFont="1" applyAlignment="1" applyProtection="1">
      <alignment horizontal="right" vertical="center"/>
      <protection locked="0"/>
    </xf>
    <xf numFmtId="218" fontId="12" fillId="0" borderId="0" xfId="239" applyNumberFormat="1" applyFont="1" applyAlignment="1" applyProtection="1">
      <alignment vertical="center" wrapText="1"/>
      <protection locked="0"/>
    </xf>
    <xf numFmtId="49" fontId="16" fillId="0" borderId="0" xfId="0" applyNumberFormat="1" applyFont="1" applyAlignment="1">
      <alignment vertical="center"/>
    </xf>
    <xf numFmtId="0" fontId="2" fillId="0" borderId="0" xfId="0" applyFont="1" applyAlignment="1">
      <alignment horizontal="center"/>
    </xf>
    <xf numFmtId="0" fontId="75" fillId="0" borderId="0" xfId="0" applyFont="1"/>
    <xf numFmtId="0" fontId="2" fillId="0" borderId="0" xfId="338" applyFont="1"/>
    <xf numFmtId="0" fontId="2" fillId="0" borderId="0" xfId="338" applyFont="1" applyAlignment="1">
      <alignment horizontal="left" vertical="center"/>
    </xf>
    <xf numFmtId="0" fontId="53" fillId="0" borderId="0" xfId="0" applyFont="1"/>
    <xf numFmtId="0" fontId="76" fillId="0" borderId="0" xfId="0" applyFont="1" applyAlignment="1">
      <alignment vertical="center"/>
    </xf>
    <xf numFmtId="0" fontId="76" fillId="0" borderId="0" xfId="0" applyFont="1"/>
    <xf numFmtId="0" fontId="77" fillId="0" borderId="0" xfId="176" applyFont="1"/>
    <xf numFmtId="0" fontId="22" fillId="12" borderId="9" xfId="336" applyFont="1" applyFill="1" applyBorder="1" applyAlignment="1">
      <alignment horizontal="center" vertical="center"/>
    </xf>
    <xf numFmtId="0" fontId="12" fillId="12" borderId="9" xfId="0" applyFont="1" applyFill="1" applyBorder="1" applyAlignment="1">
      <alignment horizontal="left" vertical="center"/>
    </xf>
    <xf numFmtId="0" fontId="12" fillId="12" borderId="9" xfId="221" applyFont="1" applyFill="1" applyBorder="1" applyAlignment="1">
      <alignment horizontal="center" vertical="center" wrapText="1"/>
    </xf>
    <xf numFmtId="0" fontId="12" fillId="22" borderId="9" xfId="0" applyFont="1" applyFill="1" applyBorder="1" applyAlignment="1" applyProtection="1">
      <alignment horizontal="center" vertical="center" wrapText="1"/>
      <protection locked="0"/>
    </xf>
    <xf numFmtId="0" fontId="2" fillId="0" borderId="9" xfId="0" applyFont="1" applyBorder="1" applyAlignment="1">
      <alignment horizontal="center" vertical="center"/>
    </xf>
    <xf numFmtId="0" fontId="2" fillId="0" borderId="9" xfId="0" applyFont="1" applyBorder="1" applyAlignment="1">
      <alignment horizontal="left" vertical="center" wrapText="1"/>
    </xf>
    <xf numFmtId="0" fontId="78" fillId="0" borderId="9" xfId="176" applyFont="1" applyBorder="1" applyAlignment="1">
      <alignment horizontal="center" vertical="center"/>
    </xf>
    <xf numFmtId="0" fontId="2" fillId="0" borderId="9" xfId="339" applyFont="1" applyBorder="1" applyAlignment="1" applyProtection="1">
      <alignment horizontal="center" vertical="center"/>
      <protection locked="0"/>
    </xf>
    <xf numFmtId="0" fontId="2" fillId="0" borderId="17" xfId="0" applyFont="1" applyBorder="1" applyAlignment="1" applyProtection="1">
      <alignment horizontal="left" vertical="center"/>
      <protection locked="0"/>
    </xf>
    <xf numFmtId="0" fontId="2" fillId="0" borderId="9" xfId="0" applyFont="1" applyBorder="1"/>
    <xf numFmtId="0" fontId="2" fillId="0" borderId="9" xfId="194" applyFont="1" applyBorder="1" applyAlignment="1">
      <alignment horizontal="left" vertical="center" wrapText="1"/>
    </xf>
    <xf numFmtId="0" fontId="13" fillId="12" borderId="9" xfId="0" applyFont="1" applyFill="1" applyBorder="1" applyAlignment="1">
      <alignment horizontal="left" vertical="center"/>
    </xf>
    <xf numFmtId="0" fontId="2" fillId="0" borderId="1" xfId="194" applyFont="1" applyBorder="1" applyAlignment="1">
      <alignment horizontal="left" vertical="center" wrapText="1"/>
    </xf>
    <xf numFmtId="0" fontId="2" fillId="0" borderId="7" xfId="194" applyFont="1" applyBorder="1" applyAlignment="1">
      <alignment horizontal="left" vertical="center" wrapText="1"/>
    </xf>
    <xf numFmtId="0" fontId="2" fillId="0" borderId="8" xfId="194" applyFont="1" applyBorder="1" applyAlignment="1">
      <alignment horizontal="left" vertical="center" wrapText="1"/>
    </xf>
    <xf numFmtId="0" fontId="2" fillId="0" borderId="36" xfId="339" applyFont="1" applyBorder="1" applyAlignment="1" applyProtection="1">
      <alignment horizontal="center" vertical="center"/>
      <protection locked="0"/>
    </xf>
    <xf numFmtId="0" fontId="2" fillId="0" borderId="9" xfId="0" applyFont="1" applyBorder="1" applyAlignment="1" applyProtection="1">
      <alignment horizontal="left" vertical="center"/>
      <protection locked="0"/>
    </xf>
    <xf numFmtId="0" fontId="5" fillId="0" borderId="36" xfId="0" applyFont="1" applyBorder="1" applyAlignment="1">
      <alignment horizontal="left" vertical="center" wrapText="1"/>
    </xf>
    <xf numFmtId="0" fontId="5" fillId="0" borderId="36" xfId="0" applyFont="1" applyBorder="1" applyAlignment="1">
      <alignment horizontal="center" vertical="center"/>
    </xf>
    <xf numFmtId="0" fontId="2" fillId="0" borderId="20" xfId="194" applyFont="1" applyBorder="1" applyAlignment="1">
      <alignment horizontal="left" vertical="center" wrapText="1"/>
    </xf>
    <xf numFmtId="0" fontId="2" fillId="0" borderId="21" xfId="194" applyFont="1" applyBorder="1" applyAlignment="1">
      <alignment horizontal="left" vertical="center" wrapText="1"/>
    </xf>
    <xf numFmtId="0" fontId="2" fillId="0" borderId="22" xfId="194" applyFont="1" applyBorder="1" applyAlignment="1">
      <alignment horizontal="left" vertical="center" wrapText="1"/>
    </xf>
    <xf numFmtId="0" fontId="78" fillId="0" borderId="9" xfId="6" applyFont="1" applyBorder="1" applyAlignment="1">
      <alignment horizontal="center" vertical="center"/>
    </xf>
    <xf numFmtId="0" fontId="19" fillId="0" borderId="36" xfId="0" applyFont="1" applyBorder="1" applyAlignment="1" applyProtection="1">
      <alignment horizontal="left" vertical="center" wrapText="1"/>
      <protection locked="0"/>
    </xf>
    <xf numFmtId="0" fontId="5" fillId="0" borderId="42" xfId="0" applyFont="1" applyBorder="1" applyAlignment="1">
      <alignment horizontal="left" vertical="center" wrapText="1"/>
    </xf>
    <xf numFmtId="0" fontId="5" fillId="0" borderId="15" xfId="0" applyFont="1" applyBorder="1" applyAlignment="1">
      <alignment horizontal="center" vertical="center"/>
    </xf>
    <xf numFmtId="0" fontId="2" fillId="0" borderId="16" xfId="194" applyFont="1" applyBorder="1" applyAlignment="1">
      <alignment horizontal="left" vertical="center" wrapText="1"/>
    </xf>
    <xf numFmtId="0" fontId="2" fillId="0" borderId="25" xfId="194" applyFont="1" applyBorder="1" applyAlignment="1">
      <alignment horizontal="left" vertical="center" wrapText="1"/>
    </xf>
    <xf numFmtId="0" fontId="2" fillId="0" borderId="26" xfId="194" applyFont="1" applyBorder="1" applyAlignment="1">
      <alignment horizontal="left" vertical="center" wrapText="1"/>
    </xf>
    <xf numFmtId="0" fontId="2" fillId="0" borderId="15" xfId="339" applyFont="1" applyBorder="1" applyAlignment="1" applyProtection="1">
      <alignment horizontal="center" vertical="center"/>
      <protection locked="0"/>
    </xf>
    <xf numFmtId="0" fontId="19" fillId="0" borderId="15" xfId="0" applyFont="1" applyBorder="1" applyAlignment="1" applyProtection="1">
      <alignment horizontal="left" vertical="center" wrapText="1"/>
      <protection locked="0"/>
    </xf>
    <xf numFmtId="0" fontId="5" fillId="0" borderId="15" xfId="0" applyFont="1" applyBorder="1" applyAlignment="1">
      <alignment horizontal="left" vertical="center" wrapText="1"/>
    </xf>
    <xf numFmtId="0" fontId="19" fillId="0" borderId="20" xfId="194" applyFont="1" applyBorder="1" applyAlignment="1">
      <alignment horizontal="left" vertical="center" wrapText="1"/>
    </xf>
    <xf numFmtId="0" fontId="2" fillId="0" borderId="36" xfId="0" applyFont="1" applyBorder="1" applyAlignment="1" applyProtection="1">
      <alignment horizontal="left" vertical="center"/>
      <protection locked="0"/>
    </xf>
    <xf numFmtId="0" fontId="2" fillId="0" borderId="36" xfId="0" applyFont="1" applyBorder="1" applyAlignment="1">
      <alignment horizontal="center"/>
    </xf>
    <xf numFmtId="0" fontId="2" fillId="0" borderId="15" xfId="0" applyFont="1" applyBorder="1" applyAlignment="1" applyProtection="1">
      <alignment horizontal="left" vertical="center"/>
      <protection locked="0"/>
    </xf>
    <xf numFmtId="0" fontId="2" fillId="0" borderId="15" xfId="0" applyFont="1" applyBorder="1" applyAlignment="1">
      <alignment horizontal="center"/>
    </xf>
    <xf numFmtId="0" fontId="33" fillId="0" borderId="9" xfId="223" applyFont="1" applyBorder="1" applyAlignment="1">
      <alignment horizontal="center" vertical="center"/>
    </xf>
    <xf numFmtId="0" fontId="5" fillId="0" borderId="36" xfId="0" applyFont="1" applyBorder="1" applyAlignment="1">
      <alignment vertical="center" wrapText="1"/>
    </xf>
    <xf numFmtId="0" fontId="19" fillId="0" borderId="17" xfId="0" applyFont="1" applyBorder="1" applyAlignment="1" applyProtection="1">
      <alignment horizontal="left" vertical="center"/>
      <protection locked="0"/>
    </xf>
    <xf numFmtId="0" fontId="2" fillId="0" borderId="64" xfId="0" applyFont="1" applyBorder="1"/>
    <xf numFmtId="0" fontId="5" fillId="0" borderId="9" xfId="208" applyFont="1" applyBorder="1" applyAlignment="1">
      <alignment horizontal="left" vertical="center" wrapText="1"/>
    </xf>
    <xf numFmtId="0" fontId="3" fillId="0" borderId="9" xfId="208" applyBorder="1" applyAlignment="1">
      <alignment horizontal="left" vertical="center" wrapText="1"/>
    </xf>
    <xf numFmtId="0" fontId="58" fillId="0" borderId="17" xfId="0" applyFont="1" applyBorder="1" applyAlignment="1" applyProtection="1">
      <alignment horizontal="left" vertical="center"/>
      <protection locked="0"/>
    </xf>
    <xf numFmtId="0" fontId="2" fillId="0" borderId="52" xfId="0" applyFont="1" applyBorder="1"/>
    <xf numFmtId="0" fontId="28" fillId="0" borderId="1" xfId="0" applyFont="1" applyBorder="1" applyAlignment="1">
      <alignment horizontal="left" vertical="center" wrapText="1"/>
    </xf>
    <xf numFmtId="0" fontId="28" fillId="0" borderId="7" xfId="0" applyFont="1" applyBorder="1" applyAlignment="1">
      <alignment horizontal="left" vertical="center" wrapText="1"/>
    </xf>
    <xf numFmtId="0" fontId="28" fillId="0" borderId="8" xfId="0" applyFont="1" applyBorder="1" applyAlignment="1">
      <alignment horizontal="left" vertical="center" wrapText="1"/>
    </xf>
    <xf numFmtId="0" fontId="2" fillId="0" borderId="65" xfId="0" applyFont="1" applyBorder="1"/>
    <xf numFmtId="0" fontId="22" fillId="12" borderId="36" xfId="336" applyFont="1" applyFill="1" applyBorder="1" applyAlignment="1">
      <alignment horizontal="center" vertical="center"/>
    </xf>
    <xf numFmtId="0" fontId="12" fillId="12" borderId="36" xfId="221" applyFont="1" applyFill="1" applyBorder="1" applyAlignment="1">
      <alignment horizontal="center" vertical="center" wrapText="1"/>
    </xf>
    <xf numFmtId="0" fontId="12" fillId="22" borderId="36" xfId="0" applyFont="1" applyFill="1" applyBorder="1" applyAlignment="1" applyProtection="1">
      <alignment horizontal="center" vertical="center" wrapText="1"/>
      <protection locked="0"/>
    </xf>
    <xf numFmtId="0" fontId="33" fillId="0" borderId="17" xfId="223" applyFont="1" applyBorder="1" applyAlignment="1">
      <alignment horizontal="center" vertical="center"/>
    </xf>
    <xf numFmtId="0" fontId="2" fillId="0" borderId="17" xfId="339" applyFont="1" applyBorder="1" applyAlignment="1" applyProtection="1">
      <alignment horizontal="center" vertical="center"/>
      <protection locked="0"/>
    </xf>
    <xf numFmtId="0" fontId="2" fillId="0" borderId="17" xfId="0" applyFont="1" applyBorder="1"/>
    <xf numFmtId="0" fontId="79" fillId="23" borderId="0" xfId="0" applyFont="1" applyFill="1" applyAlignment="1">
      <alignment horizontal="center"/>
    </xf>
    <xf numFmtId="0" fontId="80" fillId="0" borderId="0" xfId="6"/>
    <xf numFmtId="0" fontId="0" fillId="0" borderId="0" xfId="0" applyAlignment="1">
      <alignment wrapText="1"/>
    </xf>
    <xf numFmtId="0" fontId="81" fillId="0" borderId="0" xfId="6" applyFont="1"/>
    <xf numFmtId="0" fontId="78" fillId="0" borderId="9" xfId="176" applyFont="1" applyBorder="1" applyAlignment="1" quotePrefix="1">
      <alignment horizontal="center" vertical="center"/>
    </xf>
    <xf numFmtId="0" fontId="78" fillId="0" borderId="9" xfId="6" applyFont="1" applyBorder="1" applyAlignment="1" quotePrefix="1">
      <alignment horizontal="center" vertical="center"/>
    </xf>
  </cellXfs>
  <cellStyles count="44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鹎%U龡&amp;H?_x0008__x001c__x001c_?_x0007__x0001__x0001_" xfId="49"/>
    <cellStyle name="0%" xfId="50"/>
    <cellStyle name="0.0%" xfId="51"/>
    <cellStyle name="0.00%" xfId="52"/>
    <cellStyle name="00" xfId="53"/>
    <cellStyle name="20% - Accent1 2" xfId="54"/>
    <cellStyle name="20% - Accent6 2" xfId="55"/>
    <cellStyle name="20% - 着色 1 2" xfId="56"/>
    <cellStyle name="20% - 着色 2 2" xfId="57"/>
    <cellStyle name="20% - 着色 3 2" xfId="58"/>
    <cellStyle name="20% - 着色 4 2" xfId="59"/>
    <cellStyle name="20% - 着色 5 2" xfId="60"/>
    <cellStyle name="20% - 着色 6 2" xfId="61"/>
    <cellStyle name="40% - 着色 1 2" xfId="62"/>
    <cellStyle name="40% - 着色 2 2" xfId="63"/>
    <cellStyle name="40% - 着色 3 2" xfId="64"/>
    <cellStyle name="40% - 着色 4 2" xfId="65"/>
    <cellStyle name="40% - 着色 5 2" xfId="66"/>
    <cellStyle name="40% - 着色 6 2" xfId="67"/>
    <cellStyle name="60% - 着色 1 2" xfId="68"/>
    <cellStyle name="60% - 着色 2 2" xfId="69"/>
    <cellStyle name="60% - 着色 3 2" xfId="70"/>
    <cellStyle name="60% - 着色 4 2" xfId="71"/>
    <cellStyle name="60% - 着色 5 2" xfId="72"/>
    <cellStyle name="60% - 着色 6 2" xfId="73"/>
    <cellStyle name="Accent1" xfId="74"/>
    <cellStyle name="Accent1 - 20%" xfId="75"/>
    <cellStyle name="Accent1 - 60%" xfId="76"/>
    <cellStyle name="Accent1_RESULTS" xfId="77"/>
    <cellStyle name="Accent2" xfId="78"/>
    <cellStyle name="Accent2 - 20%" xfId="79"/>
    <cellStyle name="Accent2 - 40%" xfId="80"/>
    <cellStyle name="Accent2 - 60%" xfId="81"/>
    <cellStyle name="Accent2 2" xfId="82"/>
    <cellStyle name="Accent2_RESULTS" xfId="83"/>
    <cellStyle name="Accent3 - 40%" xfId="84"/>
    <cellStyle name="Accent3 - 60%" xfId="85"/>
    <cellStyle name="Accent3_RESULTS" xfId="86"/>
    <cellStyle name="Accent4_RESULTS" xfId="87"/>
    <cellStyle name="Accent5" xfId="88"/>
    <cellStyle name="Accent5 - 20%" xfId="89"/>
    <cellStyle name="Accent5_RESULTS" xfId="90"/>
    <cellStyle name="Accent6" xfId="91"/>
    <cellStyle name="Accent6 - 40%" xfId="92"/>
    <cellStyle name="Accent6 - 60%" xfId="93"/>
    <cellStyle name="Accent6_RESULTS" xfId="94"/>
    <cellStyle name="Bad 2" xfId="95"/>
    <cellStyle name="Calc Currency (0)" xfId="96"/>
    <cellStyle name="category" xfId="97"/>
    <cellStyle name="cellStyleNum" xfId="98"/>
    <cellStyle name="cellStyleNum 2 10" xfId="99"/>
    <cellStyle name="cellStyleNum 2 2" xfId="100"/>
    <cellStyle name="cellStylePer" xfId="101"/>
    <cellStyle name="cellStylePer 2" xfId="102"/>
    <cellStyle name="Check Cell 2" xfId="103"/>
    <cellStyle name="Check Cell 2 2" xfId="104"/>
    <cellStyle name="Col Heads" xfId="105"/>
    <cellStyle name="Comma" xfId="106"/>
    <cellStyle name="Comma  - Style1" xfId="107"/>
    <cellStyle name="Comma [0] 2" xfId="108"/>
    <cellStyle name="Comma [0] 2 10" xfId="109"/>
    <cellStyle name="Comma [0] 2 11" xfId="110"/>
    <cellStyle name="Comma [0] 2 2 3 2 2" xfId="111"/>
    <cellStyle name="Comma [0] 2 7" xfId="112"/>
    <cellStyle name="Comma [0] 3 2" xfId="113"/>
    <cellStyle name="Comma [0] 3 2 2" xfId="114"/>
    <cellStyle name="Comma 10" xfId="115"/>
    <cellStyle name="Comma 10 4 3" xfId="116"/>
    <cellStyle name="Comma 12 2" xfId="117"/>
    <cellStyle name="Comma 12 6" xfId="118"/>
    <cellStyle name="Comma 13 6" xfId="119"/>
    <cellStyle name="Comma 14 6" xfId="120"/>
    <cellStyle name="Comma 16 7" xfId="121"/>
    <cellStyle name="Comma 2" xfId="122"/>
    <cellStyle name="Comma 2 14 2" xfId="123"/>
    <cellStyle name="Comma 2 2" xfId="124"/>
    <cellStyle name="Comma 2 2 2 2 2" xfId="125"/>
    <cellStyle name="Comma 2 2 2 2 2 2 2" xfId="126"/>
    <cellStyle name="Comma 2 2 2 2_1" xfId="127"/>
    <cellStyle name="Comma 2 3 2 2 2" xfId="128"/>
    <cellStyle name="Comma 2 3 2 2 2 2" xfId="129"/>
    <cellStyle name="Comma 2 3 2_1" xfId="130"/>
    <cellStyle name="Comma 2 5 4" xfId="131"/>
    <cellStyle name="Comma 2 5 4 2" xfId="132"/>
    <cellStyle name="Comma 2 6 4" xfId="133"/>
    <cellStyle name="Comma 2 7 4" xfId="134"/>
    <cellStyle name="Comma 3" xfId="135"/>
    <cellStyle name="Comma 3 3 6" xfId="136"/>
    <cellStyle name="Comma 39" xfId="137"/>
    <cellStyle name="Comma 4 4" xfId="138"/>
    <cellStyle name="Comma 4 4 4" xfId="139"/>
    <cellStyle name="Comma 42" xfId="140"/>
    <cellStyle name="Comma 5 3 3 3" xfId="141"/>
    <cellStyle name="Comma 5 6" xfId="142"/>
    <cellStyle name="Comma 54" xfId="143"/>
    <cellStyle name="Comma 58" xfId="144"/>
    <cellStyle name="Comma 6" xfId="145"/>
    <cellStyle name="Comma 6 6" xfId="146"/>
    <cellStyle name="comma zerodec" xfId="147"/>
    <cellStyle name="Comma,0" xfId="148"/>
    <cellStyle name="Comma,1" xfId="149"/>
    <cellStyle name="Comma,2" xfId="150"/>
    <cellStyle name="consultationStyle" xfId="151"/>
    <cellStyle name="Currency 2" xfId="152"/>
    <cellStyle name="Currency 2 2" xfId="153"/>
    <cellStyle name="Currency 4" xfId="154"/>
    <cellStyle name="Currency 4 2" xfId="155"/>
    <cellStyle name="Currency 6" xfId="156"/>
    <cellStyle name="Currency 9" xfId="157"/>
    <cellStyle name="Currency,0" xfId="158"/>
    <cellStyle name="Currency,2" xfId="159"/>
    <cellStyle name="Currency1" xfId="160"/>
    <cellStyle name="dataStyle" xfId="161"/>
    <cellStyle name="dataStyle 2 2 3" xfId="162"/>
    <cellStyle name="Dollar (zero dec)" xfId="163"/>
    <cellStyle name="entry" xfId="164"/>
    <cellStyle name="entry box" xfId="165"/>
    <cellStyle name="Euro" xfId="166"/>
    <cellStyle name="evenStyle" xfId="167"/>
    <cellStyle name="Good 2" xfId="168"/>
    <cellStyle name="Good 2 2" xfId="169"/>
    <cellStyle name="Good 3" xfId="170"/>
    <cellStyle name="Grey" xfId="171"/>
    <cellStyle name="HEADER" xfId="172"/>
    <cellStyle name="Header1" xfId="173"/>
    <cellStyle name="Header2" xfId="174"/>
    <cellStyle name="headStyle" xfId="175"/>
    <cellStyle name="Hyperlink" xfId="176"/>
    <cellStyle name="Hyperlink 2" xfId="177"/>
    <cellStyle name="Hyperlink 2 2" xfId="178"/>
    <cellStyle name="Hyperlink 2 2 3" xfId="179"/>
    <cellStyle name="Hyperlink 2 2 5" xfId="180"/>
    <cellStyle name="Hyperlink 2 4" xfId="181"/>
    <cellStyle name="Hyperlink 3" xfId="182"/>
    <cellStyle name="Hyperlink 3 2 2" xfId="183"/>
    <cellStyle name="Hyperlink 5" xfId="184"/>
    <cellStyle name="Input [yellow]" xfId="185"/>
    <cellStyle name="Model" xfId="186"/>
    <cellStyle name="Neutral 2" xfId="187"/>
    <cellStyle name="Normal" xfId="188"/>
    <cellStyle name="Normal - Style1" xfId="189"/>
    <cellStyle name="Normal 10" xfId="190"/>
    <cellStyle name="Normal 10 10" xfId="191"/>
    <cellStyle name="Normal 10 2 2 2" xfId="192"/>
    <cellStyle name="Normal 10 2 3" xfId="193"/>
    <cellStyle name="Normal 103" xfId="194"/>
    <cellStyle name="Normal 103 2" xfId="195"/>
    <cellStyle name="Normal 103 3" xfId="196"/>
    <cellStyle name="Normal 111 2" xfId="197"/>
    <cellStyle name="Normal 118" xfId="198"/>
    <cellStyle name="Normal 12" xfId="199"/>
    <cellStyle name="Normal 121 2" xfId="200"/>
    <cellStyle name="Normal 124" xfId="201"/>
    <cellStyle name="Normal 13" xfId="202"/>
    <cellStyle name="Normal 13 3" xfId="203"/>
    <cellStyle name="Normal 17" xfId="204"/>
    <cellStyle name="Normal 19" xfId="205"/>
    <cellStyle name="Normal 2" xfId="206"/>
    <cellStyle name="Normal 2 12" xfId="207"/>
    <cellStyle name="Normal 2 2" xfId="208"/>
    <cellStyle name="Normal 2 2 2" xfId="209"/>
    <cellStyle name="Normal 2 2 2 3" xfId="210"/>
    <cellStyle name="Normal 2 2 3" xfId="211"/>
    <cellStyle name="Normal 2 2 3 3" xfId="212"/>
    <cellStyle name="Normal 2 2 4" xfId="213"/>
    <cellStyle name="Normal 2 2 5" xfId="214"/>
    <cellStyle name="Normal 2 2_2" xfId="215"/>
    <cellStyle name="Normal 2 24" xfId="216"/>
    <cellStyle name="Normal 2 24 2" xfId="217"/>
    <cellStyle name="Normal 2 3" xfId="218"/>
    <cellStyle name="Normal 2 3 4 2" xfId="219"/>
    <cellStyle name="Normal 2 3 6" xfId="220"/>
    <cellStyle name="Normal 2 3 6 2" xfId="221"/>
    <cellStyle name="Normal 2 4 3" xfId="222"/>
    <cellStyle name="Normal 3 2 2 2 2" xfId="223"/>
    <cellStyle name="Normal 3 2 6" xfId="224"/>
    <cellStyle name="Normal 3 3 2" xfId="225"/>
    <cellStyle name="Normal 31" xfId="226"/>
    <cellStyle name="Normal 4 2 2" xfId="227"/>
    <cellStyle name="Normal 4 3 4" xfId="228"/>
    <cellStyle name="Normal 4 4 5" xfId="229"/>
    <cellStyle name="Normal 5 2 2" xfId="230"/>
    <cellStyle name="Normal 5 3" xfId="231"/>
    <cellStyle name="Normal 5 4" xfId="232"/>
    <cellStyle name="Normal 55" xfId="233"/>
    <cellStyle name="Normal 56" xfId="234"/>
    <cellStyle name="Normal 6 2 2" xfId="235"/>
    <cellStyle name="Normal 6_3" xfId="236"/>
    <cellStyle name="Normal 7 6" xfId="237"/>
    <cellStyle name="Normal 7 6 2" xfId="238"/>
    <cellStyle name="Normal_Sheet2" xfId="239"/>
    <cellStyle name="Normalny_Arkusz1" xfId="240"/>
    <cellStyle name="Percent [2]" xfId="241"/>
    <cellStyle name="Percent 2 2" xfId="242"/>
    <cellStyle name="Percent 2 2 5" xfId="243"/>
    <cellStyle name="Percent 2 3" xfId="244"/>
    <cellStyle name="Percent 2 3 3" xfId="245"/>
    <cellStyle name="Percent 2 3 5" xfId="246"/>
    <cellStyle name="Percent 2 4" xfId="247"/>
    <cellStyle name="Percent 3 3" xfId="248"/>
    <cellStyle name="Percent 4 4" xfId="249"/>
    <cellStyle name="Prefilled" xfId="250"/>
    <cellStyle name="price" xfId="251"/>
    <cellStyle name="revised" xfId="252"/>
    <cellStyle name="row_def_array" xfId="253"/>
    <cellStyle name="SAPBEXaggData" xfId="254"/>
    <cellStyle name="SAPBEXaggDataEmph" xfId="255"/>
    <cellStyle name="SAPBEXaggItem" xfId="256"/>
    <cellStyle name="SAPBEXaggItemX" xfId="257"/>
    <cellStyle name="SAPBEXchaText" xfId="258"/>
    <cellStyle name="SAPBEXexcBad7" xfId="259"/>
    <cellStyle name="SAPBEXexcBad8" xfId="260"/>
    <cellStyle name="SAPBEXexcBad9" xfId="261"/>
    <cellStyle name="SAPBEXexcCritical4" xfId="262"/>
    <cellStyle name="SAPBEXexcCritical5" xfId="263"/>
    <cellStyle name="SAPBEXexcCritical6" xfId="264"/>
    <cellStyle name="SAPBEXexcGood1" xfId="265"/>
    <cellStyle name="SAPBEXexcGood2" xfId="266"/>
    <cellStyle name="SAPBEXexcGood3" xfId="267"/>
    <cellStyle name="SAPBEXfilterDrill" xfId="268"/>
    <cellStyle name="SAPBEXfilterItem" xfId="269"/>
    <cellStyle name="SAPBEXfilterText" xfId="270"/>
    <cellStyle name="SAPBEXformats" xfId="271"/>
    <cellStyle name="SAPBEXheaderText" xfId="272"/>
    <cellStyle name="SAPBEXHLevel0" xfId="273"/>
    <cellStyle name="SAPBEXHLevel0X" xfId="274"/>
    <cellStyle name="SAPBEXHLevel1" xfId="275"/>
    <cellStyle name="SAPBEXHLevel1X" xfId="276"/>
    <cellStyle name="SAPBEXHLevel2" xfId="277"/>
    <cellStyle name="SAPBEXHLevel2X" xfId="278"/>
    <cellStyle name="SAPBEXHLevel3" xfId="279"/>
    <cellStyle name="SAPBEXHLevel3X" xfId="280"/>
    <cellStyle name="SAPBEXresData" xfId="281"/>
    <cellStyle name="SAPBEXresDataEmph" xfId="282"/>
    <cellStyle name="SAPBEXresItem" xfId="283"/>
    <cellStyle name="SAPBEXresItemX" xfId="284"/>
    <cellStyle name="SAPBEXstdData" xfId="285"/>
    <cellStyle name="SAPBEXstdDataEmph" xfId="286"/>
    <cellStyle name="SAPBEXstdItem" xfId="287"/>
    <cellStyle name="SAPBEXstdItemX" xfId="288"/>
    <cellStyle name="SAPBEXtitle" xfId="289"/>
    <cellStyle name="SAPBEXundefined" xfId="290"/>
    <cellStyle name="section" xfId="291"/>
    <cellStyle name="SOR" xfId="292"/>
    <cellStyle name="SOR 2" xfId="293"/>
    <cellStyle name="Style 1 5 4" xfId="294"/>
    <cellStyle name="subhead" xfId="295"/>
    <cellStyle name="TEST" xfId="296"/>
    <cellStyle name="TEST01" xfId="297"/>
    <cellStyle name="TEXT_L" xfId="298"/>
    <cellStyle name="TGK_TOC_PAGE_COLUMN" xfId="299"/>
    <cellStyle name="title" xfId="300"/>
    <cellStyle name="Tusental (0)_pldt" xfId="301"/>
    <cellStyle name="Tusental_pldt" xfId="302"/>
    <cellStyle name="Value_Blank" xfId="303"/>
    <cellStyle name="Value_R" xfId="304"/>
    <cellStyle name="Value1_C_F11" xfId="305"/>
    <cellStyle name="Valuta (0)_pldt" xfId="306"/>
    <cellStyle name="Valuta_pldt" xfId="307"/>
    <cellStyle name="パーセント_laroux" xfId="308"/>
    <cellStyle name="_laroux" xfId="309"/>
    <cellStyle name="だ[0]_PLDT" xfId="310"/>
    <cellStyle name="だ_PLDT" xfId="311"/>
    <cellStyle name="だ_laroux" xfId="312"/>
    <cellStyle name="百分比 2 2" xfId="313"/>
    <cellStyle name="百分比 3 2 2" xfId="314"/>
    <cellStyle name="百分比 9" xfId="315"/>
    <cellStyle name="百分比%" xfId="316"/>
    <cellStyle name="捠壿 [0.00]_PRODUCT DETAIL Q1" xfId="317"/>
    <cellStyle name="背景色2" xfId="318"/>
    <cellStyle name="背景色3（右对齐）" xfId="319"/>
    <cellStyle name="背景色4（表头）" xfId="320"/>
    <cellStyle name="标题 1 2" xfId="321"/>
    <cellStyle name="标题 2 2" xfId="322"/>
    <cellStyle name="标题 3 2" xfId="323"/>
    <cellStyle name="标题 4 2" xfId="324"/>
    <cellStyle name="标题 5" xfId="325"/>
    <cellStyle name="标题 6" xfId="326"/>
    <cellStyle name="標準_１１月価格表" xfId="327"/>
    <cellStyle name="表标题" xfId="328"/>
    <cellStyle name="不可编辑灰" xfId="329"/>
    <cellStyle name="差 2" xfId="330"/>
    <cellStyle name="差_10存货" xfId="331"/>
    <cellStyle name="差_19-无形资产（空白模板）" xfId="332"/>
    <cellStyle name="差_3-2 进一步审计程序-采购与付款循环" xfId="333"/>
    <cellStyle name="差_dxn底稿目录" xfId="334"/>
    <cellStyle name="常规 10 2" xfId="335"/>
    <cellStyle name="常规 10 5" xfId="336"/>
    <cellStyle name="常规 11" xfId="337"/>
    <cellStyle name="常规 14" xfId="338"/>
    <cellStyle name="常规 15" xfId="339"/>
    <cellStyle name="常规 15 2" xfId="340"/>
    <cellStyle name="常规 16" xfId="341"/>
    <cellStyle name="常规 16 2" xfId="342"/>
    <cellStyle name="常规 17" xfId="343"/>
    <cellStyle name="常规 2- " xfId="344"/>
    <cellStyle name="常规 2 2 2 2 4" xfId="345"/>
    <cellStyle name="常规 2 2 3" xfId="346"/>
    <cellStyle name="常规 2 3 2" xfId="347"/>
    <cellStyle name="常规 2 3 4" xfId="348"/>
    <cellStyle name="常规 2 4" xfId="349"/>
    <cellStyle name="常规 2 4 3" xfId="350"/>
    <cellStyle name="常规 2 6" xfId="351"/>
    <cellStyle name="常规 2 9" xfId="352"/>
    <cellStyle name="常规 3" xfId="353"/>
    <cellStyle name="常规 3 2 2 3" xfId="354"/>
    <cellStyle name="常规 3_1" xfId="355"/>
    <cellStyle name="常规_Book1" xfId="356"/>
    <cellStyle name="超级链接_综合类底稿表格" xfId="357"/>
    <cellStyle name="超链接 2 6" xfId="358"/>
    <cellStyle name="超链接 3 3" xfId="359"/>
    <cellStyle name="超链接 5" xfId="360"/>
    <cellStyle name="好 2" xfId="361"/>
    <cellStyle name="好_10存货" xfId="362"/>
    <cellStyle name="好_19-无形资产（空白模板）" xfId="363"/>
    <cellStyle name="好_1财务费用" xfId="364"/>
    <cellStyle name="好_3-2 进一步审计程序-采购与付款循环" xfId="365"/>
    <cellStyle name="好_大信底稿目录" xfId="366"/>
    <cellStyle name="合并_占位符白色" xfId="367"/>
    <cellStyle name="桁区切り [0.00]_１１月価格表" xfId="368"/>
    <cellStyle name="汇率" xfId="369"/>
    <cellStyle name="汇总 2" xfId="370"/>
    <cellStyle name="货币 2" xfId="371"/>
    <cellStyle name="貨幣 [0]_SGV" xfId="372"/>
    <cellStyle name="貨幣_SGV" xfId="373"/>
    <cellStyle name="计算 2" xfId="374"/>
    <cellStyle name="检查单元格 2" xfId="375"/>
    <cellStyle name="解释性文本 2" xfId="376"/>
    <cellStyle name="警告文本 2" xfId="377"/>
    <cellStyle name="可编辑" xfId="378"/>
    <cellStyle name="链接单元格 2" xfId="379"/>
    <cellStyle name="霓付 [0]_1202" xfId="380"/>
    <cellStyle name="霓付_1202" xfId="381"/>
    <cellStyle name="年报百分比%" xfId="382"/>
    <cellStyle name="年报日期" xfId="383"/>
    <cellStyle name="年报数值" xfId="384"/>
    <cellStyle name="年报数值（无加粗框线）" xfId="385"/>
    <cellStyle name="年报文本" xfId="386"/>
    <cellStyle name="年报文本（无加粗框线）" xfId="387"/>
    <cellStyle name="年报文本（字体加粗）" xfId="388"/>
    <cellStyle name="烹拳 [0]_1202" xfId="389"/>
    <cellStyle name="烹拳_1202" xfId="390"/>
    <cellStyle name="砯刽 [0]_PLDT" xfId="391"/>
    <cellStyle name="砯刽_PLDT" xfId="392"/>
    <cellStyle name="普通_ 白土" xfId="393"/>
    <cellStyle name="千分位_ 白土" xfId="394"/>
    <cellStyle name="千位分隔 10" xfId="395"/>
    <cellStyle name="千位分隔 10 2 4" xfId="396"/>
    <cellStyle name="千位分隔 10 3" xfId="397"/>
    <cellStyle name="千位分隔 13" xfId="398"/>
    <cellStyle name="千位分隔 15" xfId="399"/>
    <cellStyle name="千位分隔 16" xfId="400"/>
    <cellStyle name="千位分隔 16 2" xfId="401"/>
    <cellStyle name="千位分隔 19" xfId="402"/>
    <cellStyle name="千位分隔 2 2" xfId="403"/>
    <cellStyle name="千位分隔 2 2 2" xfId="404"/>
    <cellStyle name="千位分隔 2 2 2 2" xfId="405"/>
    <cellStyle name="千位分隔 2 2 2 2 2" xfId="406"/>
    <cellStyle name="千位分隔 2 2 2 2 3" xfId="407"/>
    <cellStyle name="千位分隔 2 2 5 3" xfId="408"/>
    <cellStyle name="千位分隔 2_1" xfId="409"/>
    <cellStyle name="千位分隔 3" xfId="410"/>
    <cellStyle name="千位分隔 3 2 2 2" xfId="411"/>
    <cellStyle name="千位分隔 6" xfId="412"/>
    <cellStyle name="钎霖_(沥焊何巩)岿喊牢盔拌裙" xfId="413"/>
    <cellStyle name="强调 1" xfId="414"/>
    <cellStyle name="强调 2" xfId="415"/>
    <cellStyle name="强调 3" xfId="416"/>
    <cellStyle name="日期" xfId="417"/>
    <cellStyle name="适中 2" xfId="418"/>
    <cellStyle name="输出 2" xfId="419"/>
    <cellStyle name="输入 2" xfId="420"/>
    <cellStyle name="数值" xfId="421"/>
    <cellStyle name="数值（右对齐）" xfId="422"/>
    <cellStyle name="数字（千元）" xfId="423"/>
    <cellStyle name="通貨_１１月価格表" xfId="424"/>
    <cellStyle name="文本" xfId="425"/>
    <cellStyle name="序号" xfId="426"/>
    <cellStyle name="昗弨_BOOKSHIP" xfId="427"/>
    <cellStyle name="着色 1 2" xfId="428"/>
    <cellStyle name="着色 2 2" xfId="429"/>
    <cellStyle name="着色 3 2" xfId="430"/>
    <cellStyle name="着色 4 2" xfId="431"/>
    <cellStyle name="着色 5 2" xfId="432"/>
    <cellStyle name="着色 6 2" xfId="433"/>
    <cellStyle name="寘嬫愗傝 [0.00]_PRODUCT DETAIL Q1" xfId="434"/>
    <cellStyle name="寘嬫愗傝_PRODUCT DETAIL Q1" xfId="435"/>
    <cellStyle name="资产" xfId="436"/>
    <cellStyle name="콤마 [0]_BOILER-CO1" xfId="437"/>
    <cellStyle name="콤마_BOILER-CO1" xfId="438"/>
    <cellStyle name="통화 [0]_BOILER-CO1" xfId="439"/>
    <cellStyle name="표준_0N-HANDLING " xfId="440"/>
  </cellStyles>
  <dxfs count="15">
    <dxf>
      <fill>
        <patternFill patternType="solid">
          <bgColor rgb="FFFFFFCC"/>
        </patternFill>
      </fill>
    </dxf>
    <dxf>
      <fill>
        <patternFill patternType="solid">
          <bgColor rgb="FFFFFFCC"/>
        </patternFill>
      </fill>
    </dxf>
    <dxf>
      <font>
        <b val="1"/>
        <i val="0"/>
        <strike val="1"/>
        <color rgb="FF0000FF"/>
      </font>
    </dxf>
    <dxf>
      <border>
        <left style="thin">
          <color auto="1"/>
        </left>
        <right style="thin">
          <color auto="1"/>
        </right>
      </border>
    </dxf>
    <dxf>
      <border>
        <left style="thin">
          <color auto="1"/>
        </left>
        <right style="thin">
          <color auto="1"/>
        </right>
      </border>
    </dxf>
    <dxf>
      <fill>
        <patternFill patternType="solid">
          <bgColor theme="0" tint="-0.14905240028077"/>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patternType="solid">
          <bgColor theme="0" tint="-0.149906918546098"/>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2B0454DA-D386-4F08-AC93-56E20AD9284F}">
      <tableStyleElement type="wholeTable" dxfId="8"/>
      <tableStyleElement type="totalRow" dxfId="7"/>
      <tableStyleElement type="firstRowStripe" dxfId="6"/>
      <tableStyleElement type="secondRowStripe" dxfId="5"/>
      <tableStyleElement type="firstColumnStripe" dxfId="4"/>
      <tableStyleElement type="secondColumnStripe" dxfId="3"/>
    </tableStyle>
    <tableStyle name="MySqlDefault" table="0" count="0" xr9:uid="{4256DD2A-6572-47B4-97C4-3D3E9B30A4E3}"/>
    <tableStyle name="Table Style 1 2" pivot="0" count="6" xr9:uid="{28A1CCF4-B887-4E91-81C1-99E39412B2A6}">
      <tableStyleElement type="wholeTable" dxfId="14"/>
      <tableStyleElement type="totalRow" dxfId="13"/>
      <tableStyleElement type="firstRowStripe" dxfId="12"/>
      <tableStyleElement type="secondRowStripe" dxfId="11"/>
      <tableStyleElement type="firstColumnStripe" dxfId="10"/>
      <tableStyleElement type="secondColumnStripe" dxfId="9"/>
    </tableStyle>
  </tableStyles>
  <colors>
    <mruColors>
      <color rgb="000000FF"/>
      <color rgb="00FFFFCC"/>
      <color rgb="000563C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E6%89%A7%E8%A1%8C%E8%AF%A6%E7%BB%86%E6%B5%8B%E8%AF%95%EF%BC%9B" TargetMode="External"/><Relationship Id="rId4" Type="http://schemas.openxmlformats.org/officeDocument/2006/relationships/hyperlink" Target="https://eychinamanaged.sharepoint.cn/sites/GCknowledgecenter/SitePages/Altas-PSP-%E9%93%BE%E6%8E%A5.aspx#:~:text=%E7%9B%B8%E5%85%B3PSP%20%E4%BB%A5%E5%8F%8AOSP%20%E5%8F%AF%E4%BB%8EAtlas%20%E4%B8%AD%E8%8E%B7%E5%BE%97%EF%BC%8CAtlas%20Link%3A%0A(CN)%20K%2DPPE%0A%E6%9B%B4%E5%A4%9A%E8%AF%A5%E7%A7%91%E7%9B%AE%E7%9B%B8%E5%85%B3%E5%AE%A1%E8%AE%A1%E4%BC%9A%E8%AE%A1%E7%9F%A5%E8%AF%86%E5%8F%AF%E5%8F%82%E8%80%83%E2%80%9C%E5%A4%A7%E4%B8%AD%E5%8D%8E%E5%8C%BA%E4%BC%9A%E8%AE%A1%E5%AE%A1%E8%AE%A1%E7%9F%A5%E8%AF%86%E5%BA%93%E2%80%9D%0AK1_%E5%9B%BA%E5%AE%9A%E8%B5%84%E4%BA%A7%0A%E5%87%8F%E5%80%BC%EF%BC%88%E5%8C%85%E5%90%AB%E9%95%BF%E6%9C%9F%E8%B5%84%E4%BA%A7%E5%87%8F%E5%80%BC%E5%92%8C%E5%95%86%E8%AA%89%E5%87%8F%E5%80%BC%EF%BC%89%E6%A0%87%E5%87%86%E5%BA%95%E7%A8%BF" TargetMode="External"/><Relationship Id="rId3"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5%B7%A5%E4%BD%9C%E5%AE%9A%E4%B9%89%EF%BC%9A%E2%80%8BPre%2Dfinal%20audit,%E5%B9%B6%E5%88%A0%E9%99%A4%E5%AF%B9%E5%BA%94%E7%9A%84%E7%A8%8B%E5%BA%8F%E5%92%8C%E7%A8%8B%E5%BA%8F%E8%A1%A8%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2,untested%20population%20is%20needed."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4,%E5%AE%9E%E9%99%85%E4%BD%BF%E7%94%A8%E9%83%A8%E9%97%A8%E7%AD%89%E3%80%82" TargetMode="External"/><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K1_%E5%9B%BA%E5%AE%9A%E8%B5%84%E4%BA%A7_202YMMDD_XYZ%E5%85%AC%E5%8F%B8_Read-me-and-Delete-me.aspx#:~:text=FA%20list%2D%E6%B3%A8%E9%87%8A5,%E5%8F%82%E8%80%83%E4%B8%8B%E6%96%B9%E9%93%BE%E6%8E%A5%EF%BC%9A"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FA%20list%2D%E6%B3%A8%E9%87%8A6,%E5%8F%82%E8%80%83%E4%B8%8B%E6%96%B9%E9%93%BE%E6%8E%A5%EF%BC%9A"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K.02.1%2D%E6%B3%A8%E9%87%8A,%E8%BF%98%E6%98%AF%E8%B4%B9%E7%94%A8%E5%8C%96%E3%80%82"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K1_%E5%9B%BA%E5%AE%9A%E8%B5%84%E4%BA%A7_202YMMDD_XYZ%E5%85%AC%E5%8F%B8_Read-me-and-Delete-me.aspx#:~:text=%E5%A4%84%E7%BD%AE%E6%B8%85%E5%8D%95%2D%E6%B3%A8%E9%87%8A9,%E6%88%96%E7%BB%A7%E7%BB%AD%E4%BD%BF%E7%94%A8%E4%B8%AD%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1228725</xdr:colOff>
      <xdr:row>11</xdr:row>
      <xdr:rowOff>142875</xdr:rowOff>
    </xdr:from>
    <xdr:to>
      <xdr:col>4</xdr:col>
      <xdr:colOff>1419225</xdr:colOff>
      <xdr:row>11</xdr:row>
      <xdr:rowOff>342900</xdr:rowOff>
    </xdr:to>
    <xdr:pic>
      <xdr:nvPicPr>
        <xdr:cNvPr id="7" name="图片 16">
          <a:hlinkClick xmlns:r="http://schemas.openxmlformats.org/officeDocument/2006/relationships" r:id="rId1"/>
        </xdr:cNvPr>
        <xdr:cNvPicPr>
          <a:picLocks noChangeAspect="1"/>
        </xdr:cNvPicPr>
      </xdr:nvPicPr>
      <xdr:blipFill>
        <a:blip r:embed="rId2"/>
        <a:stretch>
          <a:fillRect/>
        </a:stretch>
      </xdr:blipFill>
      <xdr:spPr>
        <a:xfrm>
          <a:off x="5198110" y="3991610"/>
          <a:ext cx="190500" cy="200025"/>
        </a:xfrm>
        <a:prstGeom prst="rect">
          <a:avLst/>
        </a:prstGeom>
      </xdr:spPr>
    </xdr:pic>
    <xdr:clientData/>
  </xdr:twoCellAnchor>
  <xdr:twoCellAnchor>
    <xdr:from>
      <xdr:col>4</xdr:col>
      <xdr:colOff>1209675</xdr:colOff>
      <xdr:row>15</xdr:row>
      <xdr:rowOff>133350</xdr:rowOff>
    </xdr:from>
    <xdr:to>
      <xdr:col>4</xdr:col>
      <xdr:colOff>1409700</xdr:colOff>
      <xdr:row>15</xdr:row>
      <xdr:rowOff>333375</xdr:rowOff>
    </xdr:to>
    <xdr:pic>
      <xdr:nvPicPr>
        <xdr:cNvPr id="14" name="图片 16">
          <a:hlinkClick xmlns:r="http://schemas.openxmlformats.org/officeDocument/2006/relationships" r:id="rId1"/>
        </xdr:cNvPr>
        <xdr:cNvPicPr>
          <a:picLocks noChangeAspect="1"/>
        </xdr:cNvPicPr>
      </xdr:nvPicPr>
      <xdr:blipFill>
        <a:blip r:embed="rId2"/>
        <a:stretch>
          <a:fillRect/>
        </a:stretch>
      </xdr:blipFill>
      <xdr:spPr>
        <a:xfrm>
          <a:off x="5179060" y="5515610"/>
          <a:ext cx="200025" cy="200025"/>
        </a:xfrm>
        <a:prstGeom prst="rect">
          <a:avLst/>
        </a:prstGeom>
      </xdr:spPr>
    </xdr:pic>
    <xdr:clientData/>
  </xdr:twoCellAnchor>
  <xdr:twoCellAnchor>
    <xdr:from>
      <xdr:col>6</xdr:col>
      <xdr:colOff>671286</xdr:colOff>
      <xdr:row>4</xdr:row>
      <xdr:rowOff>9071</xdr:rowOff>
    </xdr:from>
    <xdr:to>
      <xdr:col>6</xdr:col>
      <xdr:colOff>901004</xdr:colOff>
      <xdr:row>4</xdr:row>
      <xdr:rowOff>187778</xdr:rowOff>
    </xdr:to>
    <xdr:pic>
      <xdr:nvPicPr>
        <xdr:cNvPr id="21" name="图片 16">
          <a:hlinkClick xmlns:r="http://schemas.openxmlformats.org/officeDocument/2006/relationships" r:id="rId3"/>
        </xdr:cNvPr>
        <xdr:cNvPicPr>
          <a:picLocks noChangeAspect="1"/>
        </xdr:cNvPicPr>
      </xdr:nvPicPr>
      <xdr:blipFill>
        <a:blip r:embed="rId2"/>
        <a:stretch>
          <a:fillRect/>
        </a:stretch>
      </xdr:blipFill>
      <xdr:spPr>
        <a:xfrm>
          <a:off x="8041640" y="821690"/>
          <a:ext cx="229235" cy="178435"/>
        </a:xfrm>
        <a:prstGeom prst="rect">
          <a:avLst/>
        </a:prstGeom>
      </xdr:spPr>
    </xdr:pic>
    <xdr:clientData/>
  </xdr:twoCellAnchor>
  <xdr:twoCellAnchor>
    <xdr:from>
      <xdr:col>1</xdr:col>
      <xdr:colOff>695722</xdr:colOff>
      <xdr:row>4</xdr:row>
      <xdr:rowOff>22679</xdr:rowOff>
    </xdr:from>
    <xdr:to>
      <xdr:col>1</xdr:col>
      <xdr:colOff>920749</xdr:colOff>
      <xdr:row>5</xdr:row>
      <xdr:rowOff>13467</xdr:rowOff>
    </xdr:to>
    <xdr:pic>
      <xdr:nvPicPr>
        <xdr:cNvPr id="18" name="图片 16">
          <a:hlinkClick xmlns:r="http://schemas.openxmlformats.org/officeDocument/2006/relationships" r:id="rId4"/>
        </xdr:cNvPr>
        <xdr:cNvPicPr>
          <a:picLocks noChangeAspect="1"/>
        </xdr:cNvPicPr>
      </xdr:nvPicPr>
      <xdr:blipFill>
        <a:blip r:embed="rId2"/>
        <a:stretch>
          <a:fillRect/>
        </a:stretch>
      </xdr:blipFill>
      <xdr:spPr>
        <a:xfrm>
          <a:off x="895985" y="835025"/>
          <a:ext cx="224790" cy="181610"/>
        </a:xfrm>
        <a:prstGeom prst="rect">
          <a:avLst/>
        </a:prstGeom>
      </xdr:spPr>
    </xdr:pic>
    <xdr:clientData/>
  </xdr:twoCellAnchor>
  <xdr:twoCellAnchor>
    <xdr:from>
      <xdr:col>4</xdr:col>
      <xdr:colOff>1197429</xdr:colOff>
      <xdr:row>15</xdr:row>
      <xdr:rowOff>353786</xdr:rowOff>
    </xdr:from>
    <xdr:to>
      <xdr:col>4</xdr:col>
      <xdr:colOff>1415148</xdr:colOff>
      <xdr:row>17</xdr:row>
      <xdr:rowOff>2</xdr:rowOff>
    </xdr:to>
    <xdr:pic>
      <xdr:nvPicPr>
        <xdr:cNvPr id="5" name="图片 16">
          <a:hlinkClick xmlns:r="http://schemas.openxmlformats.org/officeDocument/2006/relationships" r:id="rId5"/>
        </xdr:cNvPr>
        <xdr:cNvPicPr>
          <a:picLocks noChangeAspect="1"/>
        </xdr:cNvPicPr>
      </xdr:nvPicPr>
      <xdr:blipFill>
        <a:blip r:embed="rId2"/>
        <a:stretch>
          <a:fillRect/>
        </a:stretch>
      </xdr:blipFill>
      <xdr:spPr>
        <a:xfrm>
          <a:off x="5166360" y="5735955"/>
          <a:ext cx="217805" cy="208280"/>
        </a:xfrm>
        <a:prstGeom prst="rect">
          <a:avLst/>
        </a:prstGeom>
      </xdr:spPr>
    </xdr:pic>
    <xdr:clientData/>
  </xdr:twoCellAnchor>
  <xdr:oneCellAnchor>
    <xdr:from>
      <xdr:col>8</xdr:col>
      <xdr:colOff>1306285</xdr:colOff>
      <xdr:row>3</xdr:row>
      <xdr:rowOff>117929</xdr:rowOff>
    </xdr:from>
    <xdr:ext cx="205343" cy="199303"/>
    <xdr:pic>
      <xdr:nvPicPr>
        <xdr:cNvPr id="23" name="图片 9">
          <a:hlinkClick xmlns:r="http://schemas.openxmlformats.org/officeDocument/2006/relationships" r:id="rId6"/>
        </xdr:cNvPr>
        <xdr:cNvPicPr>
          <a:picLocks noChangeAspect="1"/>
        </xdr:cNvPicPr>
      </xdr:nvPicPr>
      <xdr:blipFill>
        <a:blip r:embed="rId2"/>
        <a:stretch>
          <a:fillRect/>
        </a:stretch>
      </xdr:blipFill>
      <xdr:spPr>
        <a:xfrm>
          <a:off x="11440160" y="803275"/>
          <a:ext cx="205105" cy="199390"/>
        </a:xfrm>
        <a:prstGeom prst="rect">
          <a:avLst/>
        </a:prstGeom>
      </xdr:spPr>
    </xdr:pic>
    <xdr:clientData/>
  </xdr:oneCellAnchor>
  <xdr:oneCellAnchor>
    <xdr:from>
      <xdr:col>4</xdr:col>
      <xdr:colOff>1217521</xdr:colOff>
      <xdr:row>17</xdr:row>
      <xdr:rowOff>232833</xdr:rowOff>
    </xdr:from>
    <xdr:ext cx="211230" cy="190501"/>
    <xdr:pic>
      <xdr:nvPicPr>
        <xdr:cNvPr id="2" name="Picture 1">
          <a:hlinkClick xmlns:r="http://schemas.openxmlformats.org/officeDocument/2006/relationships" r:id="rId7"/>
        </xdr:cNvPr>
        <xdr:cNvPicPr>
          <a:picLocks noChangeAspect="1"/>
        </xdr:cNvPicPr>
      </xdr:nvPicPr>
      <xdr:blipFill>
        <a:blip r:embed="rId2"/>
        <a:stretch>
          <a:fillRect/>
        </a:stretch>
      </xdr:blipFill>
      <xdr:spPr>
        <a:xfrm>
          <a:off x="5186680" y="6176645"/>
          <a:ext cx="211455" cy="1905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61633</xdr:colOff>
      <xdr:row>0</xdr:row>
      <xdr:rowOff>15128</xdr:rowOff>
    </xdr:from>
    <xdr:to>
      <xdr:col>1</xdr:col>
      <xdr:colOff>552684</xdr:colOff>
      <xdr:row>0</xdr:row>
      <xdr:rowOff>532834</xdr:rowOff>
    </xdr:to>
    <xdr:pic>
      <xdr:nvPicPr>
        <xdr:cNvPr id="5" name="Picture 4"/>
        <xdr:cNvPicPr>
          <a:picLocks noChangeAspect="1"/>
        </xdr:cNvPicPr>
      </xdr:nvPicPr>
      <xdr:blipFill>
        <a:blip r:embed="rId1"/>
        <a:stretch>
          <a:fillRect/>
        </a:stretch>
      </xdr:blipFill>
      <xdr:spPr>
        <a:xfrm>
          <a:off x="262255" y="14605"/>
          <a:ext cx="490855" cy="5181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0</xdr:rowOff>
    </xdr:from>
    <xdr:to>
      <xdr:col>1</xdr:col>
      <xdr:colOff>716376</xdr:colOff>
      <xdr:row>0</xdr:row>
      <xdr:rowOff>585107</xdr:rowOff>
    </xdr:to>
    <xdr:pic>
      <xdr:nvPicPr>
        <xdr:cNvPr id="4" name="Picture 5"/>
        <xdr:cNvPicPr>
          <a:picLocks noChangeAspect="1"/>
        </xdr:cNvPicPr>
      </xdr:nvPicPr>
      <xdr:blipFill>
        <a:blip r:embed="rId1"/>
        <a:stretch>
          <a:fillRect/>
        </a:stretch>
      </xdr:blipFill>
      <xdr:spPr>
        <a:xfrm>
          <a:off x="219710" y="0"/>
          <a:ext cx="697230" cy="584835"/>
        </a:xfrm>
        <a:prstGeom prst="rect">
          <a:avLst/>
        </a:prstGeom>
      </xdr:spPr>
    </xdr:pic>
    <xdr:clientData/>
  </xdr:twoCellAnchor>
  <xdr:twoCellAnchor>
    <xdr:from>
      <xdr:col>4</xdr:col>
      <xdr:colOff>579504</xdr:colOff>
      <xdr:row>82</xdr:row>
      <xdr:rowOff>179294</xdr:rowOff>
    </xdr:from>
    <xdr:to>
      <xdr:col>4</xdr:col>
      <xdr:colOff>852519</xdr:colOff>
      <xdr:row>84</xdr:row>
      <xdr:rowOff>22411</xdr:rowOff>
    </xdr:to>
    <xdr:pic>
      <xdr:nvPicPr>
        <xdr:cNvPr id="9" name="图片 19">
          <a:hlinkClick xmlns:r="http://schemas.openxmlformats.org/officeDocument/2006/relationships" r:id="rId2"/>
        </xdr:cNvPr>
        <xdr:cNvPicPr>
          <a:picLocks noChangeAspect="1"/>
        </xdr:cNvPicPr>
      </xdr:nvPicPr>
      <xdr:blipFill>
        <a:blip r:embed="rId3"/>
        <a:stretch>
          <a:fillRect/>
        </a:stretch>
      </xdr:blipFill>
      <xdr:spPr>
        <a:xfrm>
          <a:off x="4797425" y="17145635"/>
          <a:ext cx="273050" cy="2622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0</xdr:colOff>
      <xdr:row>2</xdr:row>
      <xdr:rowOff>238578</xdr:rowOff>
    </xdr:from>
    <xdr:to>
      <xdr:col>15</xdr:col>
      <xdr:colOff>301787</xdr:colOff>
      <xdr:row>4</xdr:row>
      <xdr:rowOff>3628</xdr:rowOff>
    </xdr:to>
    <xdr:pic>
      <xdr:nvPicPr>
        <xdr:cNvPr id="3" name="Picture 2">
          <a:hlinkClick xmlns:r="http://schemas.openxmlformats.org/officeDocument/2006/relationships" r:id="rId1"/>
        </xdr:cNvPr>
        <xdr:cNvPicPr>
          <a:picLocks noChangeAspect="1"/>
        </xdr:cNvPicPr>
      </xdr:nvPicPr>
      <xdr:blipFill>
        <a:blip r:embed="rId2"/>
        <a:stretch>
          <a:fillRect/>
        </a:stretch>
      </xdr:blipFill>
      <xdr:spPr>
        <a:xfrm>
          <a:off x="18273395" y="749935"/>
          <a:ext cx="301625" cy="276860"/>
        </a:xfrm>
        <a:prstGeom prst="rect">
          <a:avLst/>
        </a:prstGeom>
      </xdr:spPr>
    </xdr:pic>
    <xdr:clientData/>
  </xdr:twoCellAnchor>
  <xdr:twoCellAnchor editAs="oneCell">
    <xdr:from>
      <xdr:col>16</xdr:col>
      <xdr:colOff>812801</xdr:colOff>
      <xdr:row>0</xdr:row>
      <xdr:rowOff>13608</xdr:rowOff>
    </xdr:from>
    <xdr:to>
      <xdr:col>16</xdr:col>
      <xdr:colOff>1091376</xdr:colOff>
      <xdr:row>1</xdr:row>
      <xdr:rowOff>31750</xdr:rowOff>
    </xdr:to>
    <xdr:pic>
      <xdr:nvPicPr>
        <xdr:cNvPr id="4" name="Picture 2">
          <a:hlinkClick xmlns:r="http://schemas.openxmlformats.org/officeDocument/2006/relationships" r:id="rId3"/>
        </xdr:cNvPr>
        <xdr:cNvPicPr>
          <a:picLocks noChangeAspect="1"/>
        </xdr:cNvPicPr>
      </xdr:nvPicPr>
      <xdr:blipFill>
        <a:blip r:embed="rId2"/>
        <a:stretch>
          <a:fillRect/>
        </a:stretch>
      </xdr:blipFill>
      <xdr:spPr>
        <a:xfrm>
          <a:off x="20312380" y="13335"/>
          <a:ext cx="278130" cy="27432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11</xdr:col>
      <xdr:colOff>1258539</xdr:colOff>
      <xdr:row>32</xdr:row>
      <xdr:rowOff>430893</xdr:rowOff>
    </xdr:from>
    <xdr:to>
      <xdr:col>11</xdr:col>
      <xdr:colOff>1591137</xdr:colOff>
      <xdr:row>32</xdr:row>
      <xdr:rowOff>707573</xdr:rowOff>
    </xdr:to>
    <xdr:pic>
      <xdr:nvPicPr>
        <xdr:cNvPr id="2" name="图片 16">
          <a:hlinkClick xmlns:r="http://schemas.openxmlformats.org/officeDocument/2006/relationships" r:id="rId1"/>
        </xdr:cNvPr>
        <xdr:cNvPicPr>
          <a:picLocks noChangeAspect="1"/>
        </xdr:cNvPicPr>
      </xdr:nvPicPr>
      <xdr:blipFill>
        <a:blip r:embed="rId2"/>
        <a:stretch>
          <a:fillRect/>
        </a:stretch>
      </xdr:blipFill>
      <xdr:spPr>
        <a:xfrm>
          <a:off x="12070715" y="7143115"/>
          <a:ext cx="332740" cy="276860"/>
        </a:xfrm>
        <a:prstGeom prst="rect">
          <a:avLst/>
        </a:prstGeom>
      </xdr:spPr>
    </xdr:pic>
    <xdr:clientData/>
  </xdr:twoCellAnchor>
  <xdr:twoCellAnchor editAs="oneCell">
    <xdr:from>
      <xdr:col>1</xdr:col>
      <xdr:colOff>127000</xdr:colOff>
      <xdr:row>0</xdr:row>
      <xdr:rowOff>0</xdr:rowOff>
    </xdr:from>
    <xdr:to>
      <xdr:col>1</xdr:col>
      <xdr:colOff>618051</xdr:colOff>
      <xdr:row>0</xdr:row>
      <xdr:rowOff>517706</xdr:rowOff>
    </xdr:to>
    <xdr:pic>
      <xdr:nvPicPr>
        <xdr:cNvPr id="3" name="Picture 4"/>
        <xdr:cNvPicPr>
          <a:picLocks noChangeAspect="1"/>
        </xdr:cNvPicPr>
      </xdr:nvPicPr>
      <xdr:blipFill>
        <a:blip r:embed="rId3"/>
        <a:stretch>
          <a:fillRect/>
        </a:stretch>
      </xdr:blipFill>
      <xdr:spPr>
        <a:xfrm>
          <a:off x="327660" y="0"/>
          <a:ext cx="490855" cy="51752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117024</xdr:colOff>
      <xdr:row>0</xdr:row>
      <xdr:rowOff>82096</xdr:rowOff>
    </xdr:from>
    <xdr:to>
      <xdr:col>13</xdr:col>
      <xdr:colOff>368464</xdr:colOff>
      <xdr:row>1</xdr:row>
      <xdr:rowOff>205468</xdr:rowOff>
    </xdr:to>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15486380" y="81915"/>
          <a:ext cx="251460" cy="25019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127000</xdr:colOff>
      <xdr:row>0</xdr:row>
      <xdr:rowOff>45358</xdr:rowOff>
    </xdr:from>
    <xdr:to>
      <xdr:col>1</xdr:col>
      <xdr:colOff>618051</xdr:colOff>
      <xdr:row>0</xdr:row>
      <xdr:rowOff>563064</xdr:rowOff>
    </xdr:to>
    <xdr:pic>
      <xdr:nvPicPr>
        <xdr:cNvPr id="2" name="Picture 4"/>
        <xdr:cNvPicPr>
          <a:picLocks noChangeAspect="1"/>
        </xdr:cNvPicPr>
      </xdr:nvPicPr>
      <xdr:blipFill>
        <a:blip r:embed="rId1"/>
        <a:stretch>
          <a:fillRect/>
        </a:stretch>
      </xdr:blipFill>
      <xdr:spPr>
        <a:xfrm>
          <a:off x="327660" y="45085"/>
          <a:ext cx="490855" cy="51752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463552</xdr:colOff>
      <xdr:row>1</xdr:row>
      <xdr:rowOff>6803</xdr:rowOff>
    </xdr:from>
    <xdr:to>
      <xdr:col>15</xdr:col>
      <xdr:colOff>139410</xdr:colOff>
      <xdr:row>2</xdr:row>
      <xdr:rowOff>4082</xdr:rowOff>
    </xdr:to>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14345285" y="133350"/>
          <a:ext cx="354330" cy="264160"/>
        </a:xfrm>
        <a:prstGeom prst="rect">
          <a:avLst/>
        </a:prstGeom>
      </xdr:spPr>
    </xdr:pic>
    <xdr:clientData/>
  </xdr:twoCellAnchor>
  <xdr:twoCellAnchor editAs="oneCell">
    <xdr:from>
      <xdr:col>10</xdr:col>
      <xdr:colOff>259445</xdr:colOff>
      <xdr:row>1</xdr:row>
      <xdr:rowOff>265339</xdr:rowOff>
    </xdr:from>
    <xdr:to>
      <xdr:col>10</xdr:col>
      <xdr:colOff>615660</xdr:colOff>
      <xdr:row>3</xdr:row>
      <xdr:rowOff>31296</xdr:rowOff>
    </xdr:to>
    <xdr:pic>
      <xdr:nvPicPr>
        <xdr:cNvPr id="3" name="Picture 1">
          <a:hlinkClick xmlns:r="http://schemas.openxmlformats.org/officeDocument/2006/relationships" r:id="rId3"/>
        </xdr:cNvPr>
        <xdr:cNvPicPr>
          <a:picLocks noChangeAspect="1"/>
        </xdr:cNvPicPr>
      </xdr:nvPicPr>
      <xdr:blipFill>
        <a:blip r:embed="rId2"/>
        <a:stretch>
          <a:fillRect/>
        </a:stretch>
      </xdr:blipFill>
      <xdr:spPr>
        <a:xfrm>
          <a:off x="10732770" y="391795"/>
          <a:ext cx="356235" cy="26162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xdr:col>
      <xdr:colOff>176893</xdr:colOff>
      <xdr:row>8</xdr:row>
      <xdr:rowOff>31751</xdr:rowOff>
    </xdr:from>
    <xdr:to>
      <xdr:col>8</xdr:col>
      <xdr:colOff>1392464</xdr:colOff>
      <xdr:row>20</xdr:row>
      <xdr:rowOff>68035</xdr:rowOff>
    </xdr:to>
    <xdr:sp>
      <xdr:nvSpPr>
        <xdr:cNvPr id="6" name="文本框 1"/>
        <xdr:cNvSpPr txBox="1"/>
      </xdr:nvSpPr>
      <xdr:spPr>
        <a:xfrm>
          <a:off x="377190" y="2164080"/>
          <a:ext cx="13288010" cy="2206625"/>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altLang="ja-JP" sz="1400" b="1">
              <a:solidFill>
                <a:srgbClr val="FF0000"/>
              </a:solidFill>
              <a:latin typeface="微软雅黑" panose="020B0503020204020204" pitchFamily="34" charset="-122"/>
              <a:ea typeface="微软雅黑" panose="020B0503020204020204" pitchFamily="34" charset="-122"/>
            </a:rPr>
            <a:t>[NOTE-</a:t>
          </a:r>
          <a:r>
            <a:rPr lang="ja-JP" altLang="en-US" sz="1400" b="1">
              <a:solidFill>
                <a:srgbClr val="FF0000"/>
              </a:solidFill>
              <a:latin typeface="微软雅黑" panose="020B0503020204020204" pitchFamily="34" charset="-122"/>
              <a:ea typeface="微软雅黑" panose="020B0503020204020204" pitchFamily="34" charset="-122"/>
            </a:rPr>
            <a:t>归档前删除</a:t>
          </a:r>
          <a:r>
            <a:rPr lang="en-US" altLang="ja-JP" sz="1400" b="1">
              <a:solidFill>
                <a:srgbClr val="FF0000"/>
              </a:solidFill>
              <a:latin typeface="微软雅黑" panose="020B0503020204020204" pitchFamily="34" charset="-122"/>
              <a:ea typeface="微软雅黑" panose="020B0503020204020204" pitchFamily="34" charset="-122"/>
            </a:rPr>
            <a:t>]</a:t>
          </a:r>
          <a:endParaRPr lang="ja-JP" altLang="en-US" sz="1400" b="1">
            <a:solidFill>
              <a:schemeClr val="dk1"/>
            </a:solidFill>
            <a:latin typeface="微软雅黑" panose="020B0503020204020204" pitchFamily="34" charset="-122"/>
            <a:ea typeface="微软雅黑" panose="020B0503020204020204" pitchFamily="34" charset="-122"/>
            <a:cs typeface="Arial" panose="020B0604020202020204" pitchFamily="7" charset="0"/>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如果我们执行实质性分析程序</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SAP)</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测试折旧费用，我们应填写</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表格</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264-</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SWP</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即</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表格</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264-</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SWP</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或</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表格</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264</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US-SWP</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如适用</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zh-CN"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），对于非</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US</a:t>
          </a:r>
          <a:r>
            <a:rPr lang="zh-CN"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项目还可使用</a:t>
          </a:r>
          <a:r>
            <a:rPr lang="en-US" altLang="zh-CN"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K.03.1 SAP</a:t>
          </a:r>
          <a:r>
            <a:rPr lang="zh-CN"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模板</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endPar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我们将工作底稿以“</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K.03.1 264-SWP </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实质性分析程序</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xlsx”</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的名称上传至 </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C</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anvas，</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井完成 </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Canvas </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中指引的工作流程 </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K.03。</a:t>
          </a:r>
          <a:endPar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我们再次记录对</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表格</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264-</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SWP》</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的交叉索引。</a:t>
          </a:r>
          <a:endPar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如果我们不执行实质性分析程序</a:t>
          </a:r>
          <a:r>
            <a:rPr lang="en-US" altLang="ja-JP"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a:t>
          </a:r>
          <a:r>
            <a:rPr 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SAP)</a:t>
          </a:r>
          <a:r>
            <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rPr>
            <a:t>测试折旧费用，则删除此提示框</a:t>
          </a:r>
          <a:endParaRPr lang="ja-JP" altLang="en-US" sz="1400" i="1">
            <a:solidFill>
              <a:srgbClr val="FF0000"/>
            </a:solidFill>
            <a:latin typeface="微软雅黑" panose="020B0503020204020204" pitchFamily="34" charset="-122"/>
            <a:ea typeface="微软雅黑" panose="020B0503020204020204" pitchFamily="34" charset="-122"/>
            <a:cs typeface="Arial" panose="020B0604020202020204" pitchFamily="7" charset="0"/>
          </a:endParaRPr>
        </a:p>
      </xdr:txBody>
    </xdr:sp>
    <xdr:clientData/>
  </xdr:twoCellAnchor>
  <xdr:twoCellAnchor editAs="oneCell">
    <xdr:from>
      <xdr:col>1</xdr:col>
      <xdr:colOff>136072</xdr:colOff>
      <xdr:row>0</xdr:row>
      <xdr:rowOff>68036</xdr:rowOff>
    </xdr:from>
    <xdr:to>
      <xdr:col>1</xdr:col>
      <xdr:colOff>627123</xdr:colOff>
      <xdr:row>0</xdr:row>
      <xdr:rowOff>585742</xdr:rowOff>
    </xdr:to>
    <xdr:pic>
      <xdr:nvPicPr>
        <xdr:cNvPr id="5" name="Picture 4"/>
        <xdr:cNvPicPr>
          <a:picLocks noChangeAspect="1"/>
        </xdr:cNvPicPr>
      </xdr:nvPicPr>
      <xdr:blipFill>
        <a:blip r:embed="rId1"/>
        <a:stretch>
          <a:fillRect/>
        </a:stretch>
      </xdr:blipFill>
      <xdr:spPr>
        <a:xfrm>
          <a:off x="336550" y="67945"/>
          <a:ext cx="490855" cy="517525"/>
        </a:xfrm>
        <a:prstGeom prst="rect">
          <a:avLst/>
        </a:prstGeom>
      </xdr:spPr>
    </xdr:pic>
    <xdr:clientData/>
  </xdr:twoCellAnchor>
  <xdr:oneCellAnchor>
    <xdr:from>
      <xdr:col>1</xdr:col>
      <xdr:colOff>1551214</xdr:colOff>
      <xdr:row>4</xdr:row>
      <xdr:rowOff>149679</xdr:rowOff>
    </xdr:from>
    <xdr:ext cx="243417" cy="248104"/>
    <xdr:pic>
      <xdr:nvPicPr>
        <xdr:cNvPr id="2" name="Picture 1">
          <a:hlinkClick xmlns:r="http://schemas.openxmlformats.org/officeDocument/2006/relationships" r:id="rId2"/>
        </xdr:cNvPr>
        <xdr:cNvPicPr>
          <a:picLocks noChangeAspect="1"/>
        </xdr:cNvPicPr>
      </xdr:nvPicPr>
      <xdr:blipFill>
        <a:blip r:embed="rId3"/>
        <a:stretch>
          <a:fillRect/>
        </a:stretch>
      </xdr:blipFill>
      <xdr:spPr>
        <a:xfrm>
          <a:off x="1751330" y="1529080"/>
          <a:ext cx="243840" cy="248285"/>
        </a:xfrm>
        <a:prstGeom prst="rect">
          <a:avLst/>
        </a:prstGeom>
      </xdr:spPr>
    </xdr:pic>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99786</xdr:colOff>
      <xdr:row>0</xdr:row>
      <xdr:rowOff>0</xdr:rowOff>
    </xdr:from>
    <xdr:to>
      <xdr:col>1</xdr:col>
      <xdr:colOff>590837</xdr:colOff>
      <xdr:row>0</xdr:row>
      <xdr:rowOff>517706</xdr:rowOff>
    </xdr:to>
    <xdr:pic>
      <xdr:nvPicPr>
        <xdr:cNvPr id="2" name="Picture 4"/>
        <xdr:cNvPicPr>
          <a:picLocks noChangeAspect="1"/>
        </xdr:cNvPicPr>
      </xdr:nvPicPr>
      <xdr:blipFill>
        <a:blip r:embed="rId1"/>
        <a:stretch>
          <a:fillRect/>
        </a:stretch>
      </xdr:blipFill>
      <xdr:spPr>
        <a:xfrm>
          <a:off x="300355" y="0"/>
          <a:ext cx="490855" cy="517525"/>
        </a:xfrm>
        <a:prstGeom prst="rect">
          <a:avLst/>
        </a:prstGeom>
      </xdr:spPr>
    </xdr:pic>
    <xdr:clientData/>
  </xdr:twoCellAnchor>
  <xdr:twoCellAnchor editAs="oneCell">
    <xdr:from>
      <xdr:col>18</xdr:col>
      <xdr:colOff>299359</xdr:colOff>
      <xdr:row>29</xdr:row>
      <xdr:rowOff>18142</xdr:rowOff>
    </xdr:from>
    <xdr:to>
      <xdr:col>18</xdr:col>
      <xdr:colOff>524715</xdr:colOff>
      <xdr:row>29</xdr:row>
      <xdr:rowOff>244928</xdr:rowOff>
    </xdr:to>
    <xdr:pic>
      <xdr:nvPicPr>
        <xdr:cNvPr id="4" name="Picture 1">
          <a:hlinkClick xmlns:r="http://schemas.openxmlformats.org/officeDocument/2006/relationships" r:id="rId2"/>
        </xdr:cNvPr>
        <xdr:cNvPicPr>
          <a:picLocks noChangeAspect="1"/>
        </xdr:cNvPicPr>
      </xdr:nvPicPr>
      <xdr:blipFill>
        <a:blip r:embed="rId3"/>
        <a:stretch>
          <a:fillRect/>
        </a:stretch>
      </xdr:blipFill>
      <xdr:spPr>
        <a:xfrm>
          <a:off x="18411825" y="6699885"/>
          <a:ext cx="225425" cy="22669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6</xdr:col>
      <xdr:colOff>190500</xdr:colOff>
      <xdr:row>4</xdr:row>
      <xdr:rowOff>0</xdr:rowOff>
    </xdr:from>
    <xdr:ext cx="243417" cy="219529"/>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6029960" y="1009650"/>
          <a:ext cx="243205" cy="219075"/>
        </a:xfrm>
        <a:prstGeom prst="rect">
          <a:avLst/>
        </a:prstGeom>
      </xdr:spPr>
    </xdr:pic>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136072</xdr:colOff>
      <xdr:row>0</xdr:row>
      <xdr:rowOff>68036</xdr:rowOff>
    </xdr:from>
    <xdr:to>
      <xdr:col>1</xdr:col>
      <xdr:colOff>627123</xdr:colOff>
      <xdr:row>0</xdr:row>
      <xdr:rowOff>585742</xdr:rowOff>
    </xdr:to>
    <xdr:pic>
      <xdr:nvPicPr>
        <xdr:cNvPr id="2" name="Picture 4"/>
        <xdr:cNvPicPr>
          <a:picLocks noChangeAspect="1"/>
        </xdr:cNvPicPr>
      </xdr:nvPicPr>
      <xdr:blipFill>
        <a:blip r:embed="rId1"/>
        <a:stretch>
          <a:fillRect/>
        </a:stretch>
      </xdr:blipFill>
      <xdr:spPr>
        <a:xfrm>
          <a:off x="336550" y="67945"/>
          <a:ext cx="490855" cy="517525"/>
        </a:xfrm>
        <a:prstGeom prst="rect">
          <a:avLst/>
        </a:prstGeom>
      </xdr:spPr>
    </xdr:pic>
    <xdr:clientData/>
  </xdr:twoCellAnchor>
  <xdr:oneCellAnchor>
    <xdr:from>
      <xdr:col>5</xdr:col>
      <xdr:colOff>904119</xdr:colOff>
      <xdr:row>5</xdr:row>
      <xdr:rowOff>145899</xdr:rowOff>
    </xdr:from>
    <xdr:ext cx="243417" cy="244929"/>
    <xdr:pic>
      <xdr:nvPicPr>
        <xdr:cNvPr id="3" name="Picture 1">
          <a:hlinkClick xmlns:r="http://schemas.openxmlformats.org/officeDocument/2006/relationships" r:id="rId2"/>
        </xdr:cNvPr>
        <xdr:cNvPicPr>
          <a:picLocks noChangeAspect="1"/>
        </xdr:cNvPicPr>
      </xdr:nvPicPr>
      <xdr:blipFill>
        <a:blip r:embed="rId3"/>
        <a:stretch>
          <a:fillRect/>
        </a:stretch>
      </xdr:blipFill>
      <xdr:spPr>
        <a:xfrm>
          <a:off x="8002905" y="1706245"/>
          <a:ext cx="243840" cy="24511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eychinamanaged.sharepoint.cn\sites\DFTEC\Shared%20Documents\2.%20&#24180;&#23457;\A3-2025.12.31\A3A5_%20&#19996;&#39118;&#30005;&#39537;&#21160;&#31995;&#32479;&#26377;&#38480;&#20844;&#21496;&#26412;&#37096;_2025123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kywind"/>
      <sheetName val="Lead"/>
      <sheetName val="cache"/>
      <sheetName val="A3_Consol"/>
      <sheetName val="Modify_A3_Control"/>
      <sheetName val="Roll_A3"/>
      <sheetName val="control List"/>
      <sheetName val="调整check"/>
      <sheetName val="A3_合并审定报表汇总"/>
      <sheetName val="A5_合并审计调整明细"/>
      <sheetName val="资产负债表"/>
      <sheetName val="利润表"/>
      <sheetName val="A4_TBVSFS"/>
      <sheetName val="A5_Adj_sum"/>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row r="53">
          <cell r="E53">
            <v>84220926.08</v>
          </cell>
        </row>
        <row r="53">
          <cell r="DJ53">
            <v>84220926.08</v>
          </cell>
        </row>
        <row r="53">
          <cell r="DL53">
            <v>94657455.11</v>
          </cell>
        </row>
      </sheetData>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K1 &#22266;&#23450;&#36164;&#20135; 20251231  &#30005;&#39537;&#21160;.xlsx" TargetMode="External"/></Relationships>
</file>

<file path=xl/worksheets/_rels/sheet2.xml.rels><?xml version="1.0" encoding="UTF-8" standalone="yes"?>
<Relationships xmlns="http://schemas.openxmlformats.org/package/2006/relationships"><Relationship Id="rId6"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Relationship Id="rId5"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Relationship Id="rId4"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14"/>
  <sheetViews>
    <sheetView workbookViewId="0">
      <selection activeCell="C6" sqref="C6"/>
    </sheetView>
  </sheetViews>
  <sheetFormatPr defaultColWidth="9" defaultRowHeight="13.5" outlineLevelCol="5"/>
  <cols>
    <col min="1" max="2" width="8.63333333333333" customWidth="1"/>
    <col min="3" max="3" width="12.6333333333333" customWidth="1"/>
    <col min="4" max="5" width="70.6333333333333" customWidth="1"/>
    <col min="6" max="6" width="8.63333333333333" customWidth="1"/>
  </cols>
  <sheetData>
    <row r="1" spans="1:6">
      <c r="A1" s="890" t="s">
        <v>0</v>
      </c>
      <c r="B1" s="890" t="s">
        <v>1</v>
      </c>
      <c r="C1" s="890" t="s">
        <v>2</v>
      </c>
      <c r="D1" s="890" t="s">
        <v>3</v>
      </c>
      <c r="E1" s="890" t="s">
        <v>4</v>
      </c>
      <c r="F1" s="890" t="s">
        <v>5</v>
      </c>
    </row>
    <row r="2" ht="40.5" spans="1:6">
      <c r="A2">
        <v>1</v>
      </c>
      <c r="B2" t="s">
        <v>6</v>
      </c>
      <c r="C2" s="891" t="s">
        <v>7</v>
      </c>
      <c r="D2" s="892" t="s">
        <v>8</v>
      </c>
      <c r="E2" s="892" t="s">
        <v>9</v>
      </c>
      <c r="F2" t="s">
        <v>10</v>
      </c>
    </row>
    <row r="3" ht="40.5" spans="1:6">
      <c r="A3">
        <v>2</v>
      </c>
      <c r="B3" t="s">
        <v>11</v>
      </c>
      <c r="C3" s="891" t="s">
        <v>12</v>
      </c>
      <c r="D3" s="892" t="s">
        <v>13</v>
      </c>
      <c r="E3" s="892" t="s">
        <v>14</v>
      </c>
      <c r="F3" t="s">
        <v>10</v>
      </c>
    </row>
    <row r="4" ht="40.5" spans="1:6">
      <c r="A4">
        <v>3</v>
      </c>
      <c r="B4" t="s">
        <v>11</v>
      </c>
      <c r="C4" s="891" t="s">
        <v>15</v>
      </c>
      <c r="D4" s="892" t="s">
        <v>16</v>
      </c>
      <c r="E4" s="892" t="s">
        <v>14</v>
      </c>
      <c r="F4" t="s">
        <v>10</v>
      </c>
    </row>
    <row r="5" ht="40.5" spans="1:6">
      <c r="A5">
        <v>4</v>
      </c>
      <c r="B5" t="s">
        <v>11</v>
      </c>
      <c r="C5" s="891" t="s">
        <v>17</v>
      </c>
      <c r="D5" s="892" t="s">
        <v>18</v>
      </c>
      <c r="F5" t="s">
        <v>10</v>
      </c>
    </row>
    <row r="6" ht="40.5" spans="1:6">
      <c r="A6">
        <v>5</v>
      </c>
      <c r="B6" t="s">
        <v>19</v>
      </c>
      <c r="C6" s="893" t="s">
        <v>20</v>
      </c>
      <c r="D6" s="892" t="s">
        <v>21</v>
      </c>
      <c r="E6" s="892" t="s">
        <v>14</v>
      </c>
      <c r="F6" t="s">
        <v>10</v>
      </c>
    </row>
    <row r="7" ht="40.5" spans="1:6">
      <c r="A7">
        <v>6</v>
      </c>
      <c r="B7" t="s">
        <v>19</v>
      </c>
      <c r="C7" s="891" t="s">
        <v>22</v>
      </c>
      <c r="D7" s="892" t="s">
        <v>23</v>
      </c>
      <c r="E7" s="892" t="s">
        <v>24</v>
      </c>
      <c r="F7" t="s">
        <v>10</v>
      </c>
    </row>
    <row r="8" ht="67.5" spans="1:6">
      <c r="A8">
        <v>7</v>
      </c>
      <c r="B8" t="s">
        <v>25</v>
      </c>
      <c r="C8" s="891" t="s">
        <v>26</v>
      </c>
      <c r="D8" s="892" t="s">
        <v>27</v>
      </c>
    </row>
    <row r="9" ht="54" spans="1:6">
      <c r="A9">
        <v>8</v>
      </c>
      <c r="B9" t="s">
        <v>25</v>
      </c>
      <c r="C9" s="891" t="s">
        <v>28</v>
      </c>
      <c r="D9" s="892" t="s">
        <v>29</v>
      </c>
    </row>
    <row r="10" ht="121.5" spans="1:6">
      <c r="A10">
        <v>9</v>
      </c>
      <c r="B10" t="s">
        <v>25</v>
      </c>
      <c r="C10" s="891" t="s">
        <v>30</v>
      </c>
      <c r="D10" s="892" t="s">
        <v>31</v>
      </c>
    </row>
    <row r="11" ht="40.5" spans="1:6">
      <c r="A11">
        <v>10</v>
      </c>
      <c r="B11" t="s">
        <v>25</v>
      </c>
      <c r="C11" s="891" t="s">
        <v>32</v>
      </c>
      <c r="D11" s="892" t="s">
        <v>33</v>
      </c>
    </row>
    <row r="12" spans="1:6">
      <c r="A12">
        <v>11</v>
      </c>
      <c r="B12" t="s">
        <v>25</v>
      </c>
      <c r="C12" s="891" t="s">
        <v>34</v>
      </c>
      <c r="D12" t="s">
        <v>35</v>
      </c>
    </row>
    <row r="13" ht="27" spans="1:6">
      <c r="A13">
        <v>12</v>
      </c>
      <c r="B13" t="s">
        <v>25</v>
      </c>
      <c r="C13" s="891" t="s">
        <v>36</v>
      </c>
      <c r="D13" s="892" t="s">
        <v>37</v>
      </c>
    </row>
    <row r="14" ht="40.5" spans="1:6">
      <c r="A14">
        <v>13</v>
      </c>
      <c r="B14" t="s">
        <v>38</v>
      </c>
      <c r="C14" s="891" t="s">
        <v>39</v>
      </c>
      <c r="D14" s="892" t="s">
        <v>40</v>
      </c>
      <c r="E14" s="892" t="s">
        <v>14</v>
      </c>
      <c r="F14" t="s">
        <v>10</v>
      </c>
    </row>
  </sheetData>
  <hyperlinks>
    <hyperlink ref="C2" r:id="rId1" location="'汇总 '!$G$18" display="$G$18"/>
    <hyperlink ref="C3" r:id="rId1" location="'K.02.1 新增测试 '!$F$16" display="$F$16"/>
    <hyperlink ref="C4" r:id="rId1" location="'K.02.1 新增测试 '!$B$20" display="$B$20"/>
    <hyperlink ref="C5" r:id="rId1" location="'K.02.1 新增测试 '!$M$33" display="$M$33"/>
    <hyperlink ref="C6" r:id="rId1" location="'K.02.2 处置测试'!$R$36" display="$R$36"/>
    <hyperlink ref="C7" r:id="rId1" location="'K.02.2 处置测试'!$B$41" display="$B$41"/>
    <hyperlink ref="C8" r:id="rId1" location="'处置清单'!$E$8" display="$E$8"/>
    <hyperlink ref="C9" r:id="rId1" location="'处置清单'!$F$8" display="$F$8"/>
    <hyperlink ref="C10" r:id="rId1" location="'处置清单'!$O$8" display="$O$8"/>
    <hyperlink ref="C11" r:id="rId1" location="'处置清单'!$P$8" display="$P$8"/>
    <hyperlink ref="C12" r:id="rId1" location="'处置清单'!$Q$8" display="$Q$8"/>
    <hyperlink ref="C13" r:id="rId1" location="'处置清单'!$R$8" display="$R$8"/>
    <hyperlink ref="C14" r:id="rId1" location="'K.03.2 折旧测试TOD-by item测试'!$L$3260" display="$L$3260"/>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showGridLines="0" zoomScale="85" zoomScaleNormal="85" workbookViewId="0">
      <selection activeCell="A12" sqref="A12"/>
    </sheetView>
  </sheetViews>
  <sheetFormatPr defaultColWidth="8.81666666666667" defaultRowHeight="12.75"/>
  <cols>
    <col min="1" max="1" width="2.63333333333333" style="59" customWidth="1"/>
    <col min="2" max="2" width="13.0916666666667" style="827" customWidth="1"/>
    <col min="3" max="3" width="15.3666666666667" style="492" customWidth="1"/>
    <col min="4" max="4" width="21" style="59" customWidth="1"/>
    <col min="5" max="5" width="19" style="59" customWidth="1"/>
    <col min="6" max="6" width="25.6333333333333" style="59" customWidth="1"/>
    <col min="7" max="7" width="13.8166666666667" style="59" customWidth="1"/>
    <col min="8" max="8" width="22.45" style="516" customWidth="1"/>
    <col min="9" max="9" width="37.9083333333333" style="59" customWidth="1"/>
    <col min="10" max="16384" width="8.81666666666667" style="59"/>
  </cols>
  <sheetData>
    <row r="1" ht="20.25" spans="1:9">
      <c r="A1" s="828" t="s">
        <v>41</v>
      </c>
      <c r="G1" s="829"/>
      <c r="H1" s="830"/>
    </row>
    <row r="2" ht="19.5" customHeight="1" spans="1:9">
      <c r="B2" s="831" t="s">
        <v>42</v>
      </c>
      <c r="C2" s="832"/>
      <c r="D2" s="833"/>
      <c r="E2" s="771"/>
      <c r="F2" s="834" t="s">
        <v>43</v>
      </c>
      <c r="G2" s="829"/>
      <c r="H2" s="830"/>
    </row>
    <row r="3" ht="14.25" spans="1:9">
      <c r="B3" s="771"/>
      <c r="C3" s="71"/>
      <c r="D3" s="771"/>
      <c r="E3" s="771"/>
      <c r="F3" s="834" t="s">
        <v>44</v>
      </c>
      <c r="G3" s="829"/>
      <c r="H3" s="830"/>
    </row>
    <row r="4" ht="10" customHeight="1" spans="1:9">
      <c r="G4" s="829"/>
      <c r="H4" s="830"/>
    </row>
    <row r="5" ht="15" customHeight="1" spans="1:9">
      <c r="B5" s="835" t="s">
        <v>45</v>
      </c>
      <c r="C5" s="836" t="s">
        <v>46</v>
      </c>
      <c r="D5" s="836"/>
      <c r="E5" s="836"/>
      <c r="F5" s="837" t="s">
        <v>47</v>
      </c>
      <c r="G5" s="838" t="s">
        <v>48</v>
      </c>
      <c r="H5" s="837" t="s">
        <v>49</v>
      </c>
      <c r="I5" s="837" t="s">
        <v>50</v>
      </c>
    </row>
    <row r="6" ht="63" customHeight="1" spans="1:9">
      <c r="B6" s="839">
        <v>1</v>
      </c>
      <c r="C6" s="840" t="s">
        <v>51</v>
      </c>
      <c r="D6" s="840"/>
      <c r="E6" s="840"/>
      <c r="F6" s="894" t="s">
        <v>46</v>
      </c>
      <c r="G6" s="842" t="s">
        <v>52</v>
      </c>
      <c r="H6" s="843"/>
      <c r="I6" s="844"/>
    </row>
    <row r="7" ht="15" customHeight="1" spans="1:9">
      <c r="B7" s="835" t="s">
        <v>53</v>
      </c>
      <c r="C7" s="836" t="s">
        <v>54</v>
      </c>
      <c r="D7" s="836"/>
      <c r="E7" s="836"/>
      <c r="F7" s="837" t="s">
        <v>47</v>
      </c>
      <c r="G7" s="838" t="s">
        <v>48</v>
      </c>
      <c r="H7" s="837" t="s">
        <v>49</v>
      </c>
      <c r="I7" s="837" t="s">
        <v>50</v>
      </c>
    </row>
    <row r="8" ht="47.15" customHeight="1" spans="1:9">
      <c r="B8" s="839">
        <v>1</v>
      </c>
      <c r="C8" s="845" t="s">
        <v>55</v>
      </c>
      <c r="D8" s="845"/>
      <c r="E8" s="845"/>
      <c r="F8" s="894" t="s">
        <v>56</v>
      </c>
      <c r="G8" s="842" t="s">
        <v>52</v>
      </c>
      <c r="H8" s="843"/>
      <c r="I8" s="844"/>
    </row>
    <row r="9" ht="15" customHeight="1" spans="1:9">
      <c r="B9" s="835" t="s">
        <v>57</v>
      </c>
      <c r="C9" s="846" t="s">
        <v>58</v>
      </c>
      <c r="D9" s="836"/>
      <c r="E9" s="836"/>
      <c r="F9" s="837" t="s">
        <v>47</v>
      </c>
      <c r="G9" s="838" t="s">
        <v>48</v>
      </c>
      <c r="H9" s="837" t="s">
        <v>49</v>
      </c>
      <c r="I9" s="837" t="s">
        <v>50</v>
      </c>
    </row>
    <row r="10" ht="54.75" customHeight="1" spans="1:9">
      <c r="B10" s="106">
        <v>1</v>
      </c>
      <c r="C10" s="847" t="s">
        <v>59</v>
      </c>
      <c r="D10" s="848"/>
      <c r="E10" s="849"/>
      <c r="F10" s="894" t="s">
        <v>60</v>
      </c>
      <c r="G10" s="850" t="s">
        <v>52</v>
      </c>
      <c r="H10" s="851"/>
      <c r="I10" s="852" t="s">
        <v>61</v>
      </c>
    </row>
    <row r="11" ht="29.15" customHeight="1" spans="1:9">
      <c r="B11" s="853">
        <v>2</v>
      </c>
      <c r="C11" s="854" t="s">
        <v>62</v>
      </c>
      <c r="D11" s="855"/>
      <c r="E11" s="856"/>
      <c r="F11" s="895" t="s">
        <v>63</v>
      </c>
      <c r="G11" s="850" t="s">
        <v>64</v>
      </c>
      <c r="H11" s="858"/>
      <c r="I11" s="859"/>
    </row>
    <row r="12" ht="30" customHeight="1" spans="1:9">
      <c r="B12" s="860"/>
      <c r="C12" s="861"/>
      <c r="D12" s="862"/>
      <c r="E12" s="863"/>
      <c r="F12" s="894" t="s">
        <v>65</v>
      </c>
      <c r="G12" s="864"/>
      <c r="H12" s="865"/>
      <c r="I12" s="866"/>
    </row>
    <row r="13" ht="15" customHeight="1" spans="1:9">
      <c r="B13" s="835" t="s">
        <v>57</v>
      </c>
      <c r="C13" s="846" t="s">
        <v>66</v>
      </c>
      <c r="D13" s="836"/>
      <c r="E13" s="836"/>
      <c r="F13" s="837" t="s">
        <v>47</v>
      </c>
      <c r="G13" s="838" t="s">
        <v>48</v>
      </c>
      <c r="H13" s="837" t="s">
        <v>49</v>
      </c>
      <c r="I13" s="837" t="s">
        <v>50</v>
      </c>
    </row>
    <row r="14" ht="54" customHeight="1" spans="1:9">
      <c r="B14" s="106">
        <v>1</v>
      </c>
      <c r="C14" s="845" t="s">
        <v>67</v>
      </c>
      <c r="D14" s="845"/>
      <c r="E14" s="845"/>
      <c r="F14" s="894" t="s">
        <v>68</v>
      </c>
      <c r="G14" s="850" t="s">
        <v>52</v>
      </c>
      <c r="H14" s="851"/>
      <c r="I14" s="844"/>
    </row>
    <row r="15" ht="21.75" customHeight="1" spans="1:9">
      <c r="B15" s="853">
        <v>2</v>
      </c>
      <c r="C15" s="867" t="s">
        <v>69</v>
      </c>
      <c r="D15" s="855"/>
      <c r="E15" s="856"/>
      <c r="F15" s="894" t="s">
        <v>70</v>
      </c>
      <c r="G15" s="850" t="s">
        <v>52</v>
      </c>
      <c r="H15" s="868"/>
      <c r="I15" s="869"/>
    </row>
    <row r="16" ht="28.5" customHeight="1" spans="1:9">
      <c r="B16" s="860"/>
      <c r="C16" s="861"/>
      <c r="D16" s="862"/>
      <c r="E16" s="863"/>
      <c r="F16" s="894" t="s">
        <v>71</v>
      </c>
      <c r="G16" s="864"/>
      <c r="H16" s="870"/>
      <c r="I16" s="871"/>
    </row>
    <row r="17" ht="15.75" customHeight="1" spans="2:9">
      <c r="B17" s="835" t="s">
        <v>72</v>
      </c>
      <c r="C17" s="836" t="s">
        <v>73</v>
      </c>
      <c r="D17" s="836"/>
      <c r="E17" s="836"/>
      <c r="F17" s="837" t="s">
        <v>47</v>
      </c>
      <c r="G17" s="838" t="s">
        <v>48</v>
      </c>
      <c r="H17" s="837" t="s">
        <v>49</v>
      </c>
      <c r="I17" s="837" t="s">
        <v>50</v>
      </c>
    </row>
    <row r="18" ht="39" customHeight="1" spans="2:9">
      <c r="B18" s="872">
        <v>1</v>
      </c>
      <c r="C18" s="873" t="s">
        <v>74</v>
      </c>
      <c r="D18" s="557"/>
      <c r="E18" s="557"/>
      <c r="F18" s="894" t="s">
        <v>75</v>
      </c>
      <c r="G18" s="842" t="s">
        <v>64</v>
      </c>
      <c r="H18" s="874"/>
      <c r="I18" s="875"/>
    </row>
    <row r="19" ht="23.25" customHeight="1" spans="2:9">
      <c r="B19" s="872">
        <v>2</v>
      </c>
      <c r="C19" s="876" t="s">
        <v>76</v>
      </c>
      <c r="D19" s="877"/>
      <c r="E19" s="877"/>
      <c r="F19" s="894" t="s">
        <v>77</v>
      </c>
      <c r="G19" s="842" t="s">
        <v>64</v>
      </c>
      <c r="H19" s="878"/>
      <c r="I19" s="879"/>
    </row>
    <row r="20" ht="43.5" customHeight="1" spans="2:9">
      <c r="B20" s="872">
        <v>3</v>
      </c>
      <c r="C20" s="880" t="s">
        <v>78</v>
      </c>
      <c r="D20" s="881"/>
      <c r="E20" s="882"/>
      <c r="F20" s="894" t="s">
        <v>79</v>
      </c>
      <c r="G20" s="842" t="s">
        <v>52</v>
      </c>
      <c r="H20" s="843"/>
      <c r="I20" s="883"/>
    </row>
    <row r="21" ht="15" customHeight="1" spans="2:9">
      <c r="B21" s="884" t="s">
        <v>80</v>
      </c>
      <c r="C21" s="846" t="s">
        <v>81</v>
      </c>
      <c r="D21" s="836"/>
      <c r="E21" s="836"/>
      <c r="F21" s="885" t="s">
        <v>47</v>
      </c>
      <c r="G21" s="886" t="s">
        <v>48</v>
      </c>
      <c r="H21" s="885" t="s">
        <v>49</v>
      </c>
      <c r="I21" s="885" t="s">
        <v>50</v>
      </c>
    </row>
    <row r="22" ht="127.5" customHeight="1" spans="2:9">
      <c r="B22" s="887">
        <v>1</v>
      </c>
      <c r="C22" s="880" t="s">
        <v>82</v>
      </c>
      <c r="D22" s="881"/>
      <c r="E22" s="882"/>
      <c r="F22" s="894" t="s">
        <v>83</v>
      </c>
      <c r="G22" s="888" t="s">
        <v>52</v>
      </c>
      <c r="H22" s="843"/>
      <c r="I22" s="889"/>
    </row>
  </sheetData>
  <mergeCells count="24">
    <mergeCell ref="C5:E5"/>
    <mergeCell ref="C6:E6"/>
    <mergeCell ref="C7:E7"/>
    <mergeCell ref="C8:E8"/>
    <mergeCell ref="C9:E9"/>
    <mergeCell ref="C10:E10"/>
    <mergeCell ref="C13:E13"/>
    <mergeCell ref="C14:E14"/>
    <mergeCell ref="C17:E17"/>
    <mergeCell ref="C18:E18"/>
    <mergeCell ref="C19:E19"/>
    <mergeCell ref="C20:E20"/>
    <mergeCell ref="C21:E21"/>
    <mergeCell ref="C22:E22"/>
    <mergeCell ref="B11:B12"/>
    <mergeCell ref="B15:B16"/>
    <mergeCell ref="G11:G12"/>
    <mergeCell ref="G15:G16"/>
    <mergeCell ref="H11:H12"/>
    <mergeCell ref="H15:H16"/>
    <mergeCell ref="I10:I12"/>
    <mergeCell ref="I15:I16"/>
    <mergeCell ref="C11:E12"/>
    <mergeCell ref="C15:E16"/>
  </mergeCells>
  <conditionalFormatting sqref="F22">
    <cfRule type="containsBlanks" dxfId="0" priority="1">
      <formula>LEN(TRIM(F22))=0</formula>
    </cfRule>
  </conditionalFormatting>
  <conditionalFormatting sqref="G22">
    <cfRule type="containsBlanks" dxfId="0" priority="2">
      <formula>LEN(TRIM(G22))=0</formula>
    </cfRule>
  </conditionalFormatting>
  <conditionalFormatting sqref="H22">
    <cfRule type="expression" dxfId="0" priority="4">
      <formula>SUMPRODUCT((G22="否")*(LEN(H22)=0))</formula>
    </cfRule>
  </conditionalFormatting>
  <conditionalFormatting sqref="G6 G8 G10:G11 G14:G15 G18:G20">
    <cfRule type="containsBlanks" dxfId="0" priority="22">
      <formula>LEN(TRIM(G6))=0</formula>
    </cfRule>
  </conditionalFormatting>
  <conditionalFormatting sqref="H6 H8 H10:H11 H14:H15 H18:H20">
    <cfRule type="expression" dxfId="0" priority="55">
      <formula>SUMPRODUCT((G6="否")*(LEN(H6)=0))</formula>
    </cfRule>
  </conditionalFormatting>
  <dataValidations count="1">
    <dataValidation type="list" allowBlank="1" showInputMessage="1" sqref="G6 G8 G22 G10:G11 G14:G15 G18:G20">
      <formula1>"是,否"</formula1>
    </dataValidation>
  </dataValidations>
  <hyperlinks>
    <hyperlink ref="F6" location="'K.00 Lead Sheet'!A1" display="K.00 Lead Sheet"/>
    <hyperlink ref="F8" location="'K.01 Agree SL to GL'!A1" display="K.01 Agree SL to GL"/>
    <hyperlink ref="F19" location="'K.03.2 折旧测试TOD'!A1" display="K.03.2 折旧测试TOD"/>
    <hyperlink ref="F18" location="'K.03.1 SAP'!A1" display="K.03.1 SAP"/>
    <hyperlink ref="F10" location="新增清单!A1" display="新增清单"/>
    <hyperlink ref="F14" location="处置清单!A1" display="处置清单"/>
    <hyperlink ref="F15" location="'K.02.2 处置测试'!A1" display="K.02.2 处置测试"/>
    <hyperlink ref="F11" location="'K.02.1 新增测试 '!A1" display="K.02.1 新增测试"/>
    <hyperlink ref="F12" location="'K.02.1a 新增选样输出'!A1" display="K.02.1a 新增选样输出"/>
    <hyperlink ref="F16" location="'K.02.2a 处置选样输出'!A1" display="K.02.2a 处置选样输出"/>
    <hyperlink ref="F20" location="'K.03.3 折旧政策复核'!A1" display="K.03.3 折旧政策复核"/>
    <hyperlink ref="C22:E22" r:id="rId4" display="1.使用在审计过程中所获得的信息来确定管理层是否已识别适当的减值迹象；可使用PSP Canvas form K.04：识别减值迹象，也可使用 &lt;SWP减值迹象识别&gt; 对减值迹象进行评估，并根据指引要求获取相关支持性文件。&#10;2.如有减值迹象的，评价管理层假设、未来现金流等减值评估的合理性，核实并测算减值金额。&#10;3.检查是否存在转回固定资产减值准备的情况，确定减值准备在以后会计期间没有转回。"/>
    <hyperlink ref="F2" r:id="rId5" display="OSP K1 SWP 固定资产及在建工程盘点 202YMMDD XYZ公司.xlsx"/>
    <hyperlink ref="F3" r:id="rId6" display="OSP K1 SWP 固定资产权属检查 202YMMDD XYZ公司.xlsx"/>
  </hyperlinks>
  <pageMargins left="0.7" right="0.7" top="0.75" bottom="0.75" header="0.3" footer="0.3"/>
  <pageSetup paperSize="9" orientation="portrait" horizontalDpi="300"/>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72"/>
  <sheetViews>
    <sheetView showGridLines="0" tabSelected="1" zoomScale="85" zoomScaleNormal="85" topLeftCell="A36" workbookViewId="0">
      <selection activeCell="H56" sqref="H56"/>
    </sheetView>
  </sheetViews>
  <sheetFormatPr defaultColWidth="8.90833333333333" defaultRowHeight="12.75" customHeight="1"/>
  <cols>
    <col min="1" max="1" width="2.63333333333333" style="65" customWidth="1"/>
    <col min="2" max="2" width="24.0916666666667" style="66" customWidth="1"/>
    <col min="3" max="3" width="21.45" style="66" customWidth="1"/>
    <col min="4" max="4" width="13.3666666666667" style="66" customWidth="1"/>
    <col min="5" max="10" width="14.0916666666667" style="66" customWidth="1"/>
    <col min="11" max="12" width="17.1833333333333" style="66" customWidth="1"/>
    <col min="13" max="13" width="14.1833333333333" style="66" customWidth="1"/>
    <col min="14" max="14" width="19.3666666666667" style="66" customWidth="1"/>
    <col min="15" max="15" width="19.8166666666667" style="66" customWidth="1"/>
    <col min="16" max="16" width="2.63333333333333" style="66" customWidth="1"/>
    <col min="17" max="17" width="1.63333333333333" style="66" customWidth="1"/>
    <col min="18" max="30" width="13.9083333333333" style="66" customWidth="1"/>
    <col min="31" max="16384" width="8.90833333333333" style="66"/>
  </cols>
  <sheetData>
    <row r="1" s="488" customFormat="1" ht="50.15" customHeight="1" spans="2:17">
      <c r="B1" s="682" t="s">
        <v>84</v>
      </c>
      <c r="C1" s="683"/>
      <c r="D1" s="684"/>
      <c r="E1" s="684"/>
      <c r="F1" s="684"/>
      <c r="G1" s="684"/>
      <c r="H1" s="684"/>
      <c r="I1" s="684"/>
      <c r="J1" s="685"/>
      <c r="K1" s="684"/>
      <c r="L1" s="684"/>
      <c r="M1" s="684"/>
      <c r="N1" s="684"/>
      <c r="O1" s="686"/>
      <c r="Q1" s="316"/>
    </row>
    <row r="2" s="488" customFormat="1" ht="38.5" customHeight="1" spans="2:17">
      <c r="B2" s="687" t="s">
        <v>85</v>
      </c>
      <c r="C2" s="688"/>
      <c r="D2" s="689" t="s">
        <v>86</v>
      </c>
      <c r="E2" s="690"/>
      <c r="F2" s="690"/>
      <c r="G2" s="690"/>
      <c r="H2" s="690"/>
      <c r="I2" s="690"/>
      <c r="J2" s="690"/>
      <c r="K2" s="690"/>
      <c r="L2" s="690"/>
      <c r="M2" s="690"/>
      <c r="N2" s="690"/>
      <c r="O2" s="691"/>
      <c r="Q2" s="316"/>
    </row>
    <row r="3" s="488" customFormat="1" ht="21.75" customHeight="1" spans="2:17">
      <c r="B3" s="692" t="s">
        <v>87</v>
      </c>
      <c r="C3" s="693"/>
      <c r="D3" s="694"/>
      <c r="E3" s="695"/>
      <c r="F3" s="695"/>
      <c r="G3" s="695"/>
      <c r="H3" s="695"/>
      <c r="I3" s="695"/>
      <c r="J3" s="695"/>
      <c r="K3" s="695"/>
      <c r="L3" s="695"/>
      <c r="M3" s="695"/>
      <c r="N3" s="695"/>
      <c r="O3" s="696"/>
      <c r="Q3" s="316"/>
    </row>
    <row r="4" s="488" customFormat="1" ht="21.75" customHeight="1" spans="2:17">
      <c r="B4" s="692" t="s">
        <v>88</v>
      </c>
      <c r="C4" s="693"/>
      <c r="D4" s="694"/>
      <c r="E4" s="695"/>
      <c r="F4" s="695"/>
      <c r="G4" s="695"/>
      <c r="H4" s="695"/>
      <c r="I4" s="695"/>
      <c r="J4" s="695"/>
      <c r="K4" s="695"/>
      <c r="L4" s="695"/>
      <c r="M4" s="695"/>
      <c r="N4" s="695"/>
      <c r="O4" s="696"/>
      <c r="Q4" s="316"/>
    </row>
    <row r="5" s="488" customFormat="1" ht="21.75" customHeight="1" spans="2:17">
      <c r="B5" s="692" t="s">
        <v>89</v>
      </c>
      <c r="C5" s="697">
        <v>10000000</v>
      </c>
      <c r="D5" s="694"/>
      <c r="E5" s="695"/>
      <c r="F5" s="695"/>
      <c r="G5" s="695"/>
      <c r="H5" s="695"/>
      <c r="I5" s="695"/>
      <c r="J5" s="695"/>
      <c r="K5" s="695"/>
      <c r="L5" s="695"/>
      <c r="M5" s="695"/>
      <c r="N5" s="695"/>
      <c r="O5" s="696"/>
      <c r="Q5" s="316"/>
    </row>
    <row r="6" s="488" customFormat="1" ht="21.75" customHeight="1" spans="2:17">
      <c r="B6" s="692" t="s">
        <v>90</v>
      </c>
      <c r="C6" s="697">
        <v>500000</v>
      </c>
      <c r="D6" s="694"/>
      <c r="E6" s="695"/>
      <c r="F6" s="695"/>
      <c r="G6" s="695"/>
      <c r="H6" s="695"/>
      <c r="I6" s="695"/>
      <c r="J6" s="695"/>
      <c r="K6" s="695"/>
      <c r="L6" s="695"/>
      <c r="M6" s="695"/>
      <c r="N6" s="695"/>
      <c r="O6" s="696"/>
      <c r="Q6" s="316"/>
    </row>
    <row r="7" s="488" customFormat="1" ht="21.75" customHeight="1" spans="2:17">
      <c r="B7" s="698" t="s">
        <v>91</v>
      </c>
      <c r="C7" s="699" t="s">
        <v>92</v>
      </c>
      <c r="D7" s="694"/>
      <c r="E7" s="695"/>
      <c r="F7" s="695"/>
      <c r="G7" s="695"/>
      <c r="H7" s="695"/>
      <c r="I7" s="695"/>
      <c r="J7" s="695"/>
      <c r="K7" s="695"/>
      <c r="L7" s="695"/>
      <c r="M7" s="695"/>
      <c r="N7" s="695"/>
      <c r="O7" s="696"/>
      <c r="Q7" s="316"/>
    </row>
    <row r="8" s="488" customFormat="1" ht="21.75" customHeight="1" spans="2:17">
      <c r="B8" s="692" t="s">
        <v>93</v>
      </c>
      <c r="C8" s="700" t="s">
        <v>94</v>
      </c>
      <c r="D8" s="694"/>
      <c r="E8" s="695"/>
      <c r="F8" s="695"/>
      <c r="G8" s="695"/>
      <c r="H8" s="695"/>
      <c r="I8" s="695"/>
      <c r="J8" s="695"/>
      <c r="K8" s="695"/>
      <c r="L8" s="695"/>
      <c r="M8" s="695"/>
      <c r="N8" s="695"/>
      <c r="O8" s="696"/>
      <c r="Q8" s="316"/>
    </row>
    <row r="9" s="489" customFormat="1" ht="30" customHeight="1" spans="2:17">
      <c r="B9" s="701" t="s">
        <v>95</v>
      </c>
      <c r="C9" s="702"/>
      <c r="D9" s="702"/>
      <c r="E9" s="702"/>
      <c r="F9" s="702"/>
      <c r="G9" s="702"/>
      <c r="H9" s="702"/>
      <c r="I9" s="702"/>
      <c r="J9" s="703"/>
      <c r="K9" s="702"/>
      <c r="L9" s="702"/>
      <c r="M9" s="702"/>
      <c r="N9" s="702"/>
      <c r="O9" s="704"/>
      <c r="Q9" s="316"/>
    </row>
    <row r="10" s="488" customFormat="1" ht="15" customHeight="1" spans="2:17">
      <c r="Q10" s="316"/>
    </row>
    <row r="11" s="488" customFormat="1" ht="15" customHeight="1" spans="2:17">
      <c r="B11" s="18" t="s">
        <v>96</v>
      </c>
      <c r="Q11" s="316"/>
    </row>
    <row r="12" s="488" customFormat="1" ht="15" customHeight="1" spans="2:17">
      <c r="Q12" s="316"/>
    </row>
    <row r="13" s="488" customFormat="1" ht="15" customHeight="1" spans="2:17">
      <c r="D13" s="705" t="s">
        <v>97</v>
      </c>
      <c r="E13" s="706"/>
      <c r="H13" s="707"/>
      <c r="I13" s="708"/>
      <c r="J13" s="709" t="s">
        <v>98</v>
      </c>
      <c r="K13" s="708"/>
      <c r="L13" s="710"/>
      <c r="Q13" s="316"/>
    </row>
    <row r="14" s="488" customFormat="1" ht="15" customHeight="1" spans="2:17">
      <c r="B14" s="711" t="s">
        <v>99</v>
      </c>
      <c r="C14" s="711" t="s">
        <v>100</v>
      </c>
      <c r="D14" s="711" t="s">
        <v>101</v>
      </c>
      <c r="E14" s="711" t="s">
        <v>102</v>
      </c>
      <c r="H14" s="566" t="s">
        <v>103</v>
      </c>
      <c r="I14" s="712" t="s">
        <v>104</v>
      </c>
      <c r="J14" s="713"/>
      <c r="K14" s="713"/>
      <c r="L14" s="714"/>
      <c r="Q14" s="316"/>
    </row>
    <row r="15" s="488" customFormat="1" ht="15" customHeight="1" spans="2:17">
      <c r="B15" s="106" t="s">
        <v>105</v>
      </c>
      <c r="C15" s="715" t="s">
        <v>106</v>
      </c>
      <c r="D15" s="716" t="str">
        <f>IF(C15="Minimal",$C$5*100%,IF(C15="Low",$C$5*75%,IF(C15="Moderate",$C$5*50%,IF(C15="High",$C$5*25%,IF(C15="N/A","-",)))))</f>
        <v>-</v>
      </c>
      <c r="E15" s="717">
        <f>MIN($D$15:$D$19)</f>
        <v>10000000</v>
      </c>
      <c r="H15" s="718" t="s">
        <v>107</v>
      </c>
      <c r="I15" s="712" t="s">
        <v>108</v>
      </c>
      <c r="J15" s="345"/>
      <c r="K15" s="719"/>
      <c r="L15" s="720"/>
      <c r="Q15" s="316"/>
    </row>
    <row r="16" s="488" customFormat="1" ht="15" customHeight="1" spans="2:17">
      <c r="B16" s="721" t="s">
        <v>109</v>
      </c>
      <c r="C16" s="715" t="s">
        <v>110</v>
      </c>
      <c r="D16" s="722">
        <f>IF(C16="Minimal",$C$5*100%,IF(C16="Low",$C$5*75%,IF(C16="Moderate",$C$5*50%,IF(C16="High",$C$5*25%,IF(C16="N/A","-",)))))</f>
        <v>10000000</v>
      </c>
      <c r="E16" s="723"/>
      <c r="H16" s="566" t="s">
        <v>111</v>
      </c>
      <c r="I16" s="724" t="s">
        <v>112</v>
      </c>
      <c r="J16" s="725"/>
      <c r="K16" s="719"/>
      <c r="L16" s="720"/>
      <c r="Q16" s="316"/>
    </row>
    <row r="17" s="488" customFormat="1" ht="15" customHeight="1" spans="2:17">
      <c r="B17" s="106" t="s">
        <v>113</v>
      </c>
      <c r="C17" s="715" t="s">
        <v>110</v>
      </c>
      <c r="D17" s="722">
        <f>IF(C17="Minimal",$C$5*100%,IF(C17="Low",$C$5*75%,IF(C17="Moderate",$C$5*50%,IF(C17="High",$C$5*25%,IF(C17="N/A","-",)))))</f>
        <v>10000000</v>
      </c>
      <c r="E17" s="723"/>
      <c r="H17" s="566" t="s">
        <v>114</v>
      </c>
      <c r="I17" s="724" t="s">
        <v>115</v>
      </c>
      <c r="J17" s="726"/>
      <c r="K17" s="719"/>
      <c r="L17" s="720"/>
      <c r="Q17" s="316"/>
    </row>
    <row r="18" s="488" customFormat="1" ht="15" customHeight="1" spans="2:17">
      <c r="B18" s="106" t="s">
        <v>116</v>
      </c>
      <c r="C18" s="715" t="s">
        <v>106</v>
      </c>
      <c r="D18" s="722" t="str">
        <f>IF(C18="Minimal",$C$5*100%,IF(C18="Low",$C$5*75%,IF(C18="Moderate",$C$5*50%,IF(C18="High",$C$5*25%,IF(C18="N/A","-",)))))</f>
        <v>-</v>
      </c>
      <c r="E18" s="723"/>
      <c r="H18" s="566" t="s">
        <v>117</v>
      </c>
      <c r="I18" s="712" t="s">
        <v>118</v>
      </c>
      <c r="J18" s="713"/>
      <c r="K18" s="719"/>
      <c r="L18" s="720"/>
      <c r="Q18" s="316"/>
    </row>
    <row r="19" s="488" customFormat="1" ht="16.5" spans="2:17">
      <c r="B19" s="727" t="s">
        <v>119</v>
      </c>
      <c r="C19" s="715" t="s">
        <v>106</v>
      </c>
      <c r="D19" s="722" t="str">
        <f>IF(C19="Minimal",$C$5*100%,IF(C19="Low",$C$5*75%,IF(C19="Moderate",$C$5*50%,IF(C19="High",$C$5*25%,IF(C19="N/A","-",)))))</f>
        <v>-</v>
      </c>
      <c r="E19" s="728"/>
      <c r="H19" s="729" t="s">
        <v>120</v>
      </c>
      <c r="I19" s="712" t="s">
        <v>121</v>
      </c>
      <c r="J19" s="719"/>
      <c r="K19" s="719"/>
      <c r="L19" s="720"/>
      <c r="Q19" s="316"/>
    </row>
    <row r="20" s="488" customFormat="1" ht="13.5" customHeight="1" spans="2:17">
      <c r="B20" s="730" t="s">
        <v>122</v>
      </c>
      <c r="C20" s="730"/>
      <c r="D20" s="730"/>
      <c r="E20" s="730"/>
      <c r="H20" s="566" t="s">
        <v>123</v>
      </c>
      <c r="I20" s="712" t="s">
        <v>124</v>
      </c>
      <c r="J20" s="719"/>
      <c r="K20" s="719"/>
      <c r="L20" s="720"/>
      <c r="Q20" s="316"/>
    </row>
    <row r="21" s="488" customFormat="1" ht="16.5" customHeight="1" spans="2:17">
      <c r="B21" s="731" t="s">
        <v>125</v>
      </c>
      <c r="C21" s="732"/>
      <c r="D21" s="732"/>
      <c r="E21" s="732"/>
      <c r="F21" s="733"/>
      <c r="G21" s="733"/>
      <c r="H21" s="729" t="s">
        <v>126</v>
      </c>
      <c r="I21" s="712" t="s">
        <v>127</v>
      </c>
      <c r="J21" s="719"/>
      <c r="K21" s="719"/>
      <c r="L21" s="720"/>
      <c r="Q21" s="316"/>
    </row>
    <row r="22" s="488" customFormat="1" ht="15" customHeight="1" spans="2:17">
      <c r="B22" s="731" t="s">
        <v>128</v>
      </c>
      <c r="C22" s="732"/>
      <c r="D22" s="732"/>
      <c r="E22" s="732"/>
      <c r="F22" s="734"/>
      <c r="G22" s="733"/>
      <c r="H22" s="735" t="s">
        <v>129</v>
      </c>
      <c r="I22" s="712" t="s">
        <v>130</v>
      </c>
      <c r="J22" s="736"/>
      <c r="K22" s="736"/>
      <c r="L22" s="737"/>
      <c r="Q22" s="316"/>
    </row>
    <row r="23" s="488" customFormat="1" ht="16.5" customHeight="1" spans="2:17">
      <c r="B23" s="732" t="s">
        <v>131</v>
      </c>
      <c r="C23" s="732"/>
      <c r="D23" s="732"/>
      <c r="E23" s="732"/>
      <c r="F23" s="734"/>
      <c r="G23" s="733"/>
      <c r="Q23" s="316"/>
    </row>
    <row r="24" s="488" customFormat="1" ht="13" customHeight="1" spans="2:17">
      <c r="B24" s="731" t="s">
        <v>132</v>
      </c>
      <c r="C24" s="732"/>
      <c r="D24" s="732"/>
      <c r="E24" s="732"/>
      <c r="F24" s="734"/>
      <c r="G24" s="733"/>
      <c r="H24" s="205"/>
      <c r="I24" s="71"/>
      <c r="J24" s="71"/>
      <c r="K24" s="71"/>
      <c r="L24" s="71"/>
      <c r="Q24" s="316"/>
    </row>
    <row r="25" s="488" customFormat="1" spans="2:17">
      <c r="F25" s="733"/>
      <c r="G25" s="733"/>
      <c r="H25" s="733"/>
      <c r="I25" s="733"/>
      <c r="Q25" s="316"/>
    </row>
    <row r="26" s="679" customFormat="1" ht="15" customHeight="1" spans="2:17">
      <c r="B26" s="369" t="s">
        <v>133</v>
      </c>
      <c r="C26" s="738"/>
      <c r="D26" s="738"/>
      <c r="E26" s="738"/>
      <c r="F26" s="738"/>
      <c r="G26" s="738"/>
      <c r="H26" s="91"/>
      <c r="I26" s="739"/>
      <c r="J26" s="739"/>
      <c r="K26" s="738"/>
      <c r="M26" s="488"/>
      <c r="Q26" s="316"/>
    </row>
    <row r="27" s="488" customFormat="1" ht="15" customHeight="1" spans="2:17">
      <c r="B27" s="740" t="s">
        <v>134</v>
      </c>
      <c r="C27" s="741" t="s">
        <v>135</v>
      </c>
      <c r="D27" s="741"/>
      <c r="E27" s="741"/>
      <c r="F27" s="741"/>
      <c r="Q27" s="316"/>
    </row>
    <row r="28" s="488" customFormat="1" ht="51.5" customHeight="1" spans="2:17">
      <c r="B28" s="742" t="s">
        <v>136</v>
      </c>
      <c r="C28" s="743" t="s">
        <v>137</v>
      </c>
      <c r="D28" s="743"/>
      <c r="E28" s="743"/>
      <c r="F28" s="743"/>
      <c r="Q28" s="316"/>
    </row>
    <row r="29" s="488" customFormat="1" ht="16.5" spans="2:17">
      <c r="B29" s="742" t="s">
        <v>138</v>
      </c>
      <c r="C29" s="743" t="s">
        <v>139</v>
      </c>
      <c r="D29" s="743"/>
      <c r="E29" s="743"/>
      <c r="F29" s="743"/>
      <c r="Q29" s="316"/>
    </row>
    <row r="30" s="488" customFormat="1" ht="16.5" spans="2:17">
      <c r="B30" s="742" t="s">
        <v>140</v>
      </c>
      <c r="C30" s="743" t="s">
        <v>141</v>
      </c>
      <c r="D30" s="743"/>
      <c r="E30" s="743"/>
      <c r="F30" s="743"/>
      <c r="Q30" s="316"/>
    </row>
    <row r="31" s="488" customFormat="1" ht="14.5" customHeight="1" spans="2:17">
      <c r="B31" s="744" t="s">
        <v>142</v>
      </c>
      <c r="C31" s="745" t="s">
        <v>143</v>
      </c>
      <c r="D31" s="745"/>
      <c r="E31" s="745"/>
      <c r="F31" s="745"/>
      <c r="Q31" s="316"/>
    </row>
    <row r="32" s="488" customFormat="1" ht="14.5" customHeight="1" spans="2:17">
      <c r="B32" s="742" t="s">
        <v>144</v>
      </c>
      <c r="C32" s="745" t="s">
        <v>145</v>
      </c>
      <c r="D32" s="745"/>
      <c r="E32" s="745"/>
      <c r="F32" s="745"/>
      <c r="Q32" s="316"/>
    </row>
    <row r="33" s="488" customFormat="1" ht="28" customHeight="1" spans="1:38">
      <c r="B33" s="742" t="s">
        <v>146</v>
      </c>
      <c r="C33" s="745" t="s">
        <v>147</v>
      </c>
      <c r="D33" s="745"/>
      <c r="E33" s="745"/>
      <c r="F33" s="745"/>
      <c r="Q33" s="316"/>
    </row>
    <row r="34" s="488" customFormat="1" ht="35" customHeight="1" spans="1:38">
      <c r="B34" s="742" t="s">
        <v>148</v>
      </c>
      <c r="C34" s="743" t="s">
        <v>149</v>
      </c>
      <c r="D34" s="743"/>
      <c r="E34" s="743"/>
      <c r="F34" s="743"/>
      <c r="Q34" s="316"/>
    </row>
    <row r="35" s="488" customFormat="1" ht="15" customHeight="1" spans="1:38">
      <c r="B35" s="746"/>
      <c r="C35" s="747"/>
      <c r="D35" s="747"/>
      <c r="E35" s="747"/>
      <c r="F35" s="747"/>
      <c r="Q35" s="316"/>
    </row>
    <row r="36" s="488" customFormat="1" ht="15" customHeight="1" spans="1:38">
      <c r="D36" s="747"/>
      <c r="E36" s="747"/>
      <c r="F36" s="747"/>
      <c r="G36" s="748"/>
      <c r="H36" s="749"/>
      <c r="L36" s="750"/>
      <c r="N36" s="751"/>
      <c r="Q36" s="316"/>
    </row>
    <row r="37" s="488" customFormat="1" ht="15" customHeight="1" spans="1:38">
      <c r="B37" s="752" t="s">
        <v>150</v>
      </c>
      <c r="C37" s="706"/>
      <c r="D37" s="753"/>
      <c r="E37" s="754"/>
      <c r="F37" s="754"/>
      <c r="G37" s="754"/>
      <c r="H37" s="754"/>
      <c r="I37" s="754"/>
      <c r="J37" s="754"/>
      <c r="K37" s="754"/>
      <c r="N37" s="751"/>
      <c r="Q37" s="316"/>
    </row>
    <row r="38" s="488" customFormat="1" ht="15" customHeight="1" spans="1:38">
      <c r="B38" s="755" t="str">
        <f>"波动幅度 ("&amp;C8&amp;"):"</f>
        <v>波动幅度 (CNY):</v>
      </c>
      <c r="C38" s="756">
        <f>$E$15</f>
        <v>10000000</v>
      </c>
      <c r="D38" s="757"/>
      <c r="N38" s="751"/>
      <c r="Q38" s="316"/>
    </row>
    <row r="39" s="680" customFormat="1" ht="15" customHeight="1" spans="1:38">
      <c r="B39" s="755" t="s">
        <v>151</v>
      </c>
      <c r="C39" s="758">
        <v>0.1</v>
      </c>
      <c r="D39" s="759"/>
      <c r="M39" s="488"/>
      <c r="N39" s="760"/>
      <c r="Q39" s="316"/>
    </row>
    <row r="40" s="675" customFormat="1" ht="18" spans="1:38">
      <c r="B40" s="761"/>
      <c r="C40" s="761"/>
      <c r="D40" s="762"/>
      <c r="E40" s="762"/>
      <c r="F40" s="763"/>
      <c r="G40" s="763"/>
      <c r="H40" s="764"/>
      <c r="O40" s="355"/>
      <c r="Q40" s="316"/>
      <c r="S40" s="355"/>
      <c r="T40" s="765"/>
      <c r="AK40" s="355"/>
      <c r="AL40" s="765"/>
    </row>
    <row r="41" s="681" customFormat="1" ht="15" customHeight="1" spans="1:38">
      <c r="B41" s="766" t="s">
        <v>152</v>
      </c>
      <c r="C41" s="767"/>
      <c r="D41" s="767"/>
      <c r="Q41" s="768"/>
      <c r="R41" s="769"/>
    </row>
    <row r="42" s="681" customFormat="1" ht="15" customHeight="1" spans="1:38">
      <c r="B42" s="770" t="s">
        <v>153</v>
      </c>
      <c r="C42" s="767"/>
      <c r="D42" s="767"/>
      <c r="Q42" s="768"/>
      <c r="R42" s="769"/>
    </row>
    <row r="43" s="3" customFormat="1" spans="1:38">
      <c r="B43" s="771"/>
      <c r="C43" s="772"/>
      <c r="D43" s="772"/>
      <c r="E43" s="772"/>
      <c r="F43" s="205"/>
      <c r="G43" s="772"/>
      <c r="I43" s="675"/>
      <c r="J43" s="675"/>
      <c r="K43" s="773"/>
      <c r="L43" s="773"/>
      <c r="M43" s="773"/>
      <c r="N43" s="773"/>
      <c r="O43" s="773"/>
      <c r="Q43" s="316"/>
    </row>
    <row r="44" s="488" customFormat="1" ht="15" customHeight="1" spans="1:38">
      <c r="A44" s="71"/>
      <c r="B44" s="71"/>
      <c r="C44" s="67"/>
      <c r="D44" s="67"/>
      <c r="K44" s="67"/>
      <c r="L44" s="67"/>
      <c r="M44" s="67"/>
      <c r="N44" s="67"/>
      <c r="O44" s="67"/>
      <c r="Q44" s="316"/>
    </row>
    <row r="45" s="488" customFormat="1" ht="15" customHeight="1" spans="1:38">
      <c r="A45" s="71"/>
      <c r="B45" s="436"/>
      <c r="C45" s="436"/>
      <c r="D45" s="205"/>
      <c r="E45" s="205" t="s">
        <v>154</v>
      </c>
      <c r="F45" s="205"/>
      <c r="G45" s="205"/>
      <c r="H45" s="205"/>
      <c r="I45" s="71"/>
      <c r="J45" s="774" t="s">
        <v>155</v>
      </c>
      <c r="K45" s="775"/>
      <c r="L45" s="775"/>
      <c r="M45" s="775"/>
      <c r="N45" s="776"/>
      <c r="O45" s="776"/>
      <c r="Q45" s="316"/>
    </row>
    <row r="46" s="427" customFormat="1" ht="15" customHeight="1" spans="1:38">
      <c r="B46" s="71"/>
      <c r="C46" s="71"/>
      <c r="D46" s="71"/>
      <c r="E46" s="777" t="str">
        <f>"货币/单位: "&amp;C8</f>
        <v>货币/单位: CNY</v>
      </c>
      <c r="F46" s="778"/>
      <c r="G46" s="778"/>
      <c r="H46" s="778"/>
      <c r="I46" s="778"/>
      <c r="J46" s="779"/>
      <c r="K46" s="774"/>
      <c r="L46" s="774"/>
      <c r="M46" s="67"/>
      <c r="N46" s="67"/>
      <c r="O46" s="780"/>
      <c r="Q46" s="402"/>
    </row>
    <row r="47" s="488" customFormat="1" ht="15" customHeight="1" spans="1:38">
      <c r="A47" s="71"/>
      <c r="B47" s="781"/>
      <c r="C47" s="781"/>
      <c r="D47" s="781"/>
      <c r="E47" s="782">
        <f>$C$3</f>
        <v>0</v>
      </c>
      <c r="F47" s="783"/>
      <c r="G47" s="783"/>
      <c r="H47" s="783"/>
      <c r="I47" s="784"/>
      <c r="J47" s="785">
        <f>DATE(YEAR($C$3)-1,12,31)</f>
        <v>693962</v>
      </c>
      <c r="K47" s="786" t="s">
        <v>156</v>
      </c>
      <c r="L47" s="787"/>
      <c r="M47" s="788"/>
      <c r="N47" s="789" t="s">
        <v>157</v>
      </c>
      <c r="O47" s="789" t="s">
        <v>158</v>
      </c>
      <c r="Q47" s="316"/>
    </row>
    <row r="48" s="488" customFormat="1" ht="15" customHeight="1" spans="1:38">
      <c r="A48" s="71"/>
      <c r="B48" s="790" t="s">
        <v>159</v>
      </c>
      <c r="C48" s="790" t="s">
        <v>160</v>
      </c>
      <c r="D48" s="790" t="s">
        <v>161</v>
      </c>
      <c r="E48" s="791" t="s">
        <v>162</v>
      </c>
      <c r="F48" s="792" t="s">
        <v>163</v>
      </c>
      <c r="G48" s="792" t="s">
        <v>164</v>
      </c>
      <c r="H48" s="792" t="s">
        <v>165</v>
      </c>
      <c r="I48" s="791" t="s">
        <v>166</v>
      </c>
      <c r="J48" s="791" t="s">
        <v>167</v>
      </c>
      <c r="K48" s="793" t="s">
        <v>168</v>
      </c>
      <c r="L48" s="792" t="s">
        <v>169</v>
      </c>
      <c r="M48" s="794" t="s">
        <v>170</v>
      </c>
      <c r="N48" s="795"/>
      <c r="O48" s="795"/>
      <c r="Q48" s="316"/>
    </row>
    <row r="49" s="680" customFormat="1" ht="15" customHeight="1" spans="1:17">
      <c r="A49" s="71"/>
      <c r="B49" s="796">
        <v>1501</v>
      </c>
      <c r="C49" s="797" t="s">
        <v>171</v>
      </c>
      <c r="D49" s="149" t="s">
        <v>53</v>
      </c>
      <c r="E49" s="798">
        <f>'K.01 Agree SL to GL'!Z52</f>
        <v>336807855.53</v>
      </c>
      <c r="F49" s="798"/>
      <c r="G49" s="343">
        <f>E49+F49</f>
        <v>336807855.53</v>
      </c>
      <c r="H49" s="798">
        <v>100000</v>
      </c>
      <c r="I49" s="343">
        <f>G49+H49</f>
        <v>336907855.53</v>
      </c>
      <c r="J49" s="799">
        <f>'K.01 Agree SL to GL'!AB22</f>
        <v>341341982.3</v>
      </c>
      <c r="K49" s="343">
        <f>I49-J49</f>
        <v>-4434126.77000004</v>
      </c>
      <c r="L49" s="800">
        <f>IF(J49&lt;&gt;0,K49/J49,1)</f>
        <v>-0.0129902766138592</v>
      </c>
      <c r="M49" s="190" t="s">
        <v>172</v>
      </c>
      <c r="N49" s="801" t="str">
        <f>IF(AND(ABS(K49)&gt;=$C$38,ABS(L49)&gt;=$C$39),"是","否")</f>
        <v>否</v>
      </c>
      <c r="O49" s="802" t="s">
        <v>64</v>
      </c>
      <c r="Q49" s="803"/>
    </row>
    <row r="50" s="488" customFormat="1" ht="15" customHeight="1" spans="1:17">
      <c r="A50" s="71"/>
      <c r="B50" s="796">
        <v>1502</v>
      </c>
      <c r="C50" s="797" t="s">
        <v>173</v>
      </c>
      <c r="D50" s="149" t="s">
        <v>53</v>
      </c>
      <c r="E50" s="798">
        <f>'K.01 Agree SL to GL'!Z54</f>
        <v>248092680.68</v>
      </c>
      <c r="F50" s="798"/>
      <c r="G50" s="343">
        <f>E50+F50</f>
        <v>248092680.68</v>
      </c>
      <c r="H50" s="798"/>
      <c r="I50" s="343">
        <f>G50+H50</f>
        <v>248092680.68</v>
      </c>
      <c r="J50" s="799">
        <f>'K.01 Agree SL to GL'!AB29</f>
        <v>241989104.6</v>
      </c>
      <c r="K50" s="343">
        <f>I50-J50</f>
        <v>6103576.07999995</v>
      </c>
      <c r="L50" s="800">
        <f>IF(J50&lt;&gt;0,K50/J50,1)</f>
        <v>0.0252225243367422</v>
      </c>
      <c r="M50" s="804"/>
      <c r="N50" s="801" t="str">
        <f>IF(AND(ABS(K50)&gt;=$C$38,ABS(L50)&gt;=$C$39),"是","否")</f>
        <v>否</v>
      </c>
      <c r="O50" s="802" t="s">
        <v>64</v>
      </c>
      <c r="Q50" s="316"/>
    </row>
    <row r="51" s="488" customFormat="1" ht="15" customHeight="1" spans="1:17">
      <c r="A51" s="71"/>
      <c r="B51" s="796"/>
      <c r="C51" s="797" t="s">
        <v>174</v>
      </c>
      <c r="D51" s="149" t="s">
        <v>53</v>
      </c>
      <c r="E51" s="798">
        <f>'K.01 Agree SL to GL'!Z56</f>
        <v>4494248.77</v>
      </c>
      <c r="F51" s="798"/>
      <c r="G51" s="343">
        <f>E51+F51</f>
        <v>4494248.77</v>
      </c>
      <c r="H51" s="798"/>
      <c r="I51" s="343">
        <f>G51+H51</f>
        <v>4494248.77</v>
      </c>
      <c r="J51" s="799">
        <f>'K.01 Agree SL to GL'!AB35</f>
        <v>4695422.59</v>
      </c>
      <c r="K51" s="343">
        <f>I51-J51</f>
        <v>-201173.82</v>
      </c>
      <c r="L51" s="800">
        <f t="shared" ref="L51" si="0">IF(J51&lt;&gt;0,K51/J51,1)</f>
        <v>-0.0428446675765557</v>
      </c>
      <c r="M51" s="804"/>
      <c r="N51" s="801" t="str">
        <f>IF(AND(ABS(K51)&gt;=$C$38,ABS(L51)&gt;=$C$39),"是","否")</f>
        <v>否</v>
      </c>
      <c r="O51" s="802" t="s">
        <v>64</v>
      </c>
      <c r="Q51" s="316"/>
    </row>
    <row r="52" s="488" customFormat="1" ht="15" customHeight="1" spans="1:17">
      <c r="A52" s="71"/>
      <c r="B52" s="805"/>
      <c r="C52" s="806"/>
      <c r="D52" s="807"/>
      <c r="E52" s="808"/>
      <c r="F52" s="808"/>
      <c r="G52" s="809"/>
      <c r="H52" s="808"/>
      <c r="I52" s="809"/>
      <c r="J52" s="810"/>
      <c r="K52" s="811"/>
      <c r="L52" s="800"/>
      <c r="M52" s="812"/>
      <c r="N52" s="813"/>
      <c r="O52" s="814"/>
      <c r="Q52" s="316"/>
    </row>
    <row r="53" s="488" customFormat="1" ht="15" customHeight="1" spans="1:17">
      <c r="A53" s="71"/>
      <c r="B53" s="71"/>
      <c r="C53" s="806" t="s">
        <v>175</v>
      </c>
      <c r="D53" s="436"/>
      <c r="E53" s="815">
        <f>E49-E50-E51</f>
        <v>84220926.08</v>
      </c>
      <c r="F53" s="815">
        <f t="shared" ref="F53:G53" si="1">F49-F50-F51</f>
        <v>0</v>
      </c>
      <c r="G53" s="815">
        <f t="shared" si="1"/>
        <v>84220926.08</v>
      </c>
      <c r="H53" s="815"/>
      <c r="I53" s="815">
        <f t="shared" ref="I53:K53" si="2">I49-I50-I51</f>
        <v>84320926.08</v>
      </c>
      <c r="J53" s="815">
        <f t="shared" si="2"/>
        <v>94657455.1099998</v>
      </c>
      <c r="K53" s="815">
        <f t="shared" si="2"/>
        <v>-10336529.03</v>
      </c>
      <c r="L53" s="816">
        <f>IF(J53&lt;&gt;0,K53/J53,1)</f>
        <v>-0.109199312594957</v>
      </c>
      <c r="M53" s="149"/>
      <c r="N53" s="801" t="str">
        <f>IF(AND(ABS(K53)&gt;=$C$38,ABS(L53)&gt;=$C$39),"是","否")</f>
        <v>是</v>
      </c>
      <c r="O53" s="802" t="s">
        <v>64</v>
      </c>
      <c r="Q53" s="316"/>
    </row>
    <row r="54" s="488" customFormat="1" ht="15" customHeight="1" spans="1:17">
      <c r="A54" s="71"/>
      <c r="B54" s="71"/>
      <c r="C54" s="806"/>
      <c r="D54" s="436"/>
      <c r="E54" s="817"/>
      <c r="F54" s="817"/>
      <c r="G54" s="817"/>
      <c r="H54" s="817"/>
      <c r="I54" s="817"/>
      <c r="J54" s="817"/>
      <c r="K54" s="817"/>
      <c r="L54" s="818"/>
      <c r="M54" s="149"/>
      <c r="N54" s="813"/>
      <c r="O54" s="814"/>
      <c r="Q54" s="316"/>
    </row>
    <row r="55" s="488" customFormat="1" ht="15" customHeight="1" spans="1:17">
      <c r="A55" s="71"/>
      <c r="B55" s="71"/>
      <c r="C55" s="65" t="s">
        <v>176</v>
      </c>
      <c r="D55" s="436"/>
      <c r="E55"/>
      <c r="F55" s="817"/>
      <c r="G55" s="799">
        <f>[1]A3_合并审定报表汇总!$E$53</f>
        <v>84220926.08</v>
      </c>
      <c r="H55" s="817"/>
      <c r="I55" s="799">
        <f>[1]A3_合并审定报表汇总!$DJ$53</f>
        <v>84220926.08</v>
      </c>
      <c r="J55" s="799">
        <f>[1]A3_合并审定报表汇总!$DL$53</f>
        <v>94657455.11</v>
      </c>
      <c r="K55" s="819"/>
      <c r="L55" s="819"/>
      <c r="M55" s="149"/>
      <c r="N55" s="71"/>
      <c r="O55" s="71"/>
      <c r="Q55" s="316"/>
    </row>
    <row r="56" s="488" customFormat="1" ht="15" customHeight="1" spans="1:17">
      <c r="A56" s="71"/>
      <c r="B56" s="71"/>
      <c r="C56" s="65" t="s">
        <v>177</v>
      </c>
      <c r="D56" s="188"/>
      <c r="E56"/>
      <c r="F56" s="808"/>
      <c r="G56" s="343">
        <f>G53-G55</f>
        <v>0</v>
      </c>
      <c r="H56" s="808"/>
      <c r="I56" s="343">
        <f>I53-I55</f>
        <v>99999.9999999702</v>
      </c>
      <c r="J56" s="343">
        <f>J53-J55</f>
        <v>-1.63912773132324e-7</v>
      </c>
      <c r="K56" s="820"/>
      <c r="L56" s="188"/>
      <c r="M56" s="188"/>
      <c r="N56" s="188"/>
      <c r="O56" s="188"/>
      <c r="Q56" s="803"/>
    </row>
    <row r="57" s="488" customFormat="1" ht="15" customHeight="1" spans="1:17">
      <c r="A57" s="71"/>
      <c r="B57" s="71"/>
      <c r="C57" s="65"/>
      <c r="D57" s="188"/>
      <c r="E57"/>
      <c r="F57" s="808"/>
      <c r="G57" s="821"/>
      <c r="H57" s="808"/>
      <c r="I57" s="821"/>
      <c r="J57" s="821"/>
      <c r="K57" s="820"/>
      <c r="L57" s="188"/>
      <c r="M57" s="188"/>
      <c r="N57" s="188"/>
      <c r="O57" s="188"/>
      <c r="Q57" s="803"/>
    </row>
    <row r="58" s="3" customFormat="1" customHeight="1" spans="1:17">
      <c r="B58" s="822" t="s">
        <v>178</v>
      </c>
      <c r="C58" s="350"/>
      <c r="D58" s="205"/>
      <c r="E58" s="205"/>
      <c r="F58" s="205"/>
      <c r="G58" s="66"/>
      <c r="H58" s="675"/>
      <c r="I58" s="773"/>
      <c r="J58" s="773"/>
      <c r="K58" s="773"/>
      <c r="L58" s="773"/>
      <c r="M58" s="773"/>
      <c r="N58" s="773"/>
      <c r="O58" s="823"/>
      <c r="Q58" s="803"/>
    </row>
    <row r="59" s="3" customFormat="1" customHeight="1" spans="1:17">
      <c r="B59" s="298" t="s">
        <v>179</v>
      </c>
      <c r="C59" s="298"/>
      <c r="D59" s="298"/>
      <c r="E59" s="298"/>
      <c r="F59" s="298"/>
      <c r="G59" s="205"/>
      <c r="H59" s="66"/>
      <c r="I59" s="675"/>
      <c r="J59" s="675"/>
      <c r="K59" s="773"/>
      <c r="L59" s="773"/>
      <c r="M59" s="773"/>
      <c r="N59" s="773"/>
      <c r="O59" s="773"/>
      <c r="Q59" s="803"/>
    </row>
    <row r="60" s="3" customFormat="1" customHeight="1" spans="1:17">
      <c r="B60" s="298"/>
      <c r="C60" s="298"/>
      <c r="D60" s="298"/>
      <c r="E60" s="298"/>
      <c r="F60" s="298"/>
      <c r="G60" s="205"/>
      <c r="H60" s="66"/>
      <c r="I60" s="675"/>
      <c r="J60" s="675"/>
      <c r="K60" s="773"/>
      <c r="L60" s="773"/>
      <c r="M60" s="773"/>
      <c r="N60" s="773"/>
      <c r="O60" s="773"/>
      <c r="Q60" s="803"/>
    </row>
    <row r="61" s="3" customFormat="1" customHeight="1" spans="1:17">
      <c r="B61" s="298"/>
      <c r="C61" s="298"/>
      <c r="D61" s="298"/>
      <c r="E61" s="298"/>
      <c r="F61" s="298"/>
      <c r="G61" s="205"/>
      <c r="H61" s="66"/>
      <c r="I61" s="675"/>
      <c r="J61" s="675"/>
      <c r="K61" s="773"/>
      <c r="L61" s="773"/>
      <c r="M61" s="773"/>
      <c r="N61" s="773"/>
      <c r="O61" s="773"/>
      <c r="Q61" s="803"/>
    </row>
    <row r="62" s="3" customFormat="1" customHeight="1" spans="1:17">
      <c r="B62" s="298"/>
      <c r="C62" s="298"/>
      <c r="D62" s="298"/>
      <c r="E62" s="298"/>
      <c r="F62" s="298"/>
      <c r="G62" s="205"/>
      <c r="H62" s="66"/>
      <c r="I62" s="675"/>
      <c r="J62" s="675"/>
      <c r="K62" s="773"/>
      <c r="L62" s="773"/>
      <c r="M62" s="773"/>
      <c r="N62" s="773"/>
      <c r="O62" s="773"/>
      <c r="Q62" s="803"/>
    </row>
    <row r="63" s="3" customFormat="1" customHeight="1" spans="1:17">
      <c r="B63" s="650"/>
      <c r="C63" s="650"/>
      <c r="D63" s="650"/>
      <c r="E63" s="650"/>
      <c r="F63" s="650"/>
      <c r="G63" s="205"/>
      <c r="H63" s="66"/>
      <c r="I63" s="675"/>
      <c r="J63" s="675"/>
      <c r="K63" s="773"/>
      <c r="L63" s="773"/>
      <c r="M63" s="773"/>
      <c r="N63" s="773"/>
      <c r="O63" s="773"/>
      <c r="Q63" s="803"/>
    </row>
    <row r="64" s="3" customFormat="1" ht="15" customHeight="1" spans="1:17">
      <c r="B64" s="824"/>
      <c r="C64" s="825"/>
      <c r="D64" s="205"/>
      <c r="E64" s="205"/>
      <c r="F64" s="205"/>
      <c r="G64" s="205"/>
      <c r="H64" s="66"/>
      <c r="I64" s="675"/>
      <c r="J64" s="675"/>
      <c r="K64" s="773"/>
      <c r="L64" s="773"/>
      <c r="M64" s="773"/>
      <c r="N64" s="773"/>
      <c r="O64" s="773"/>
      <c r="Q64" s="803"/>
    </row>
    <row r="65" ht="7.5" customHeight="1" spans="1:17">
      <c r="A65" s="803"/>
      <c r="B65" s="803"/>
      <c r="C65" s="803"/>
      <c r="D65" s="803"/>
      <c r="E65" s="803"/>
      <c r="F65" s="803"/>
      <c r="G65" s="803"/>
      <c r="H65" s="803"/>
      <c r="I65" s="803"/>
      <c r="J65" s="803"/>
      <c r="K65" s="803"/>
      <c r="L65" s="803"/>
      <c r="M65" s="803"/>
      <c r="N65" s="803"/>
      <c r="O65" s="803"/>
      <c r="P65" s="803"/>
      <c r="Q65" s="803"/>
    </row>
    <row r="66" customHeight="1" spans="1:17">
      <c r="A66" s="826"/>
    </row>
    <row r="67" customHeight="1" spans="1:17">
      <c r="A67" s="826"/>
    </row>
    <row r="68" customHeight="1" spans="1:17">
      <c r="A68" s="826"/>
    </row>
    <row r="69" customHeight="1" spans="1:17">
      <c r="A69" s="826"/>
    </row>
    <row r="70" customHeight="1" spans="1:17">
      <c r="A70" s="826"/>
    </row>
    <row r="71" customHeight="1" spans="1:17">
      <c r="A71" s="826"/>
    </row>
    <row r="72" customHeight="1" spans="1:17">
      <c r="A72" s="826"/>
    </row>
    <row r="73" customHeight="1" spans="1:17">
      <c r="A73" s="826"/>
    </row>
    <row r="74" customHeight="1" spans="1:17">
      <c r="A74" s="826"/>
    </row>
    <row r="75" customHeight="1" spans="1:17">
      <c r="A75" s="826"/>
    </row>
    <row r="76" customHeight="1" spans="1:17">
      <c r="A76" s="826"/>
    </row>
    <row r="77" customHeight="1" spans="1:17">
      <c r="A77" s="826"/>
    </row>
    <row r="78" customHeight="1" spans="1:17">
      <c r="A78" s="826"/>
    </row>
    <row r="79" customHeight="1" spans="1:17">
      <c r="A79" s="826"/>
    </row>
    <row r="80" customHeight="1" spans="1:17">
      <c r="A80" s="826"/>
    </row>
    <row r="81" customHeight="1" spans="1:1">
      <c r="A81" s="826"/>
    </row>
    <row r="82" customHeight="1" spans="1:1">
      <c r="A82" s="826"/>
    </row>
    <row r="83" customHeight="1" spans="1:1">
      <c r="A83" s="826"/>
    </row>
    <row r="84" customHeight="1" spans="1:1">
      <c r="A84" s="826"/>
    </row>
    <row r="85" customHeight="1" spans="1:1">
      <c r="A85" s="826"/>
    </row>
    <row r="86" customHeight="1" spans="1:1">
      <c r="A86" s="826"/>
    </row>
    <row r="87" customHeight="1" spans="1:1">
      <c r="A87" s="826"/>
    </row>
    <row r="88" customHeight="1" spans="1:1">
      <c r="A88" s="826"/>
    </row>
    <row r="89" customHeight="1" spans="1:1">
      <c r="A89" s="826"/>
    </row>
    <row r="90" customHeight="1" spans="1:1">
      <c r="A90" s="826"/>
    </row>
    <row r="91" customHeight="1" spans="1:1">
      <c r="A91" s="826"/>
    </row>
    <row r="92" customHeight="1" spans="1:1">
      <c r="A92" s="826"/>
    </row>
    <row r="93" customHeight="1" spans="1:1">
      <c r="A93" s="826"/>
    </row>
    <row r="94" customHeight="1" spans="1:1">
      <c r="A94" s="826"/>
    </row>
    <row r="95" customHeight="1" spans="1:1">
      <c r="A95" s="826"/>
    </row>
    <row r="96" customHeight="1" spans="1:1">
      <c r="A96" s="826"/>
    </row>
    <row r="97" customHeight="1" spans="1:1">
      <c r="A97" s="826"/>
    </row>
    <row r="98" customHeight="1" spans="1:1">
      <c r="A98" s="826"/>
    </row>
    <row r="99" customHeight="1" spans="1:1">
      <c r="A99" s="826"/>
    </row>
    <row r="100" customHeight="1" spans="1:1">
      <c r="A100" s="826"/>
    </row>
    <row r="101" customHeight="1" spans="1:1">
      <c r="A101" s="826"/>
    </row>
    <row r="102" customHeight="1" spans="1:1">
      <c r="A102" s="826"/>
    </row>
    <row r="103" customHeight="1" spans="1:1">
      <c r="A103" s="826"/>
    </row>
    <row r="104" customHeight="1" spans="1:1">
      <c r="A104" s="826"/>
    </row>
    <row r="105" customHeight="1" spans="1:1">
      <c r="A105" s="826"/>
    </row>
    <row r="106" customHeight="1" spans="1:1">
      <c r="A106" s="826"/>
    </row>
    <row r="107" customHeight="1" spans="1:1">
      <c r="A107" s="826"/>
    </row>
    <row r="108" customHeight="1" spans="1:1">
      <c r="A108" s="826"/>
    </row>
    <row r="109" customHeight="1" spans="1:1">
      <c r="A109" s="826"/>
    </row>
    <row r="110" customHeight="1" spans="1:1">
      <c r="A110" s="826"/>
    </row>
    <row r="111" customHeight="1" spans="1:1">
      <c r="A111" s="826"/>
    </row>
    <row r="112" customHeight="1" spans="1:1">
      <c r="A112" s="826"/>
    </row>
    <row r="113" customHeight="1" spans="1:1">
      <c r="A113" s="826"/>
    </row>
    <row r="114" customHeight="1" spans="1:1">
      <c r="A114" s="826"/>
    </row>
    <row r="115" customHeight="1" spans="1:1">
      <c r="A115" s="826"/>
    </row>
    <row r="116" customHeight="1" spans="1:1">
      <c r="A116" s="826"/>
    </row>
    <row r="117" customHeight="1" spans="1:1">
      <c r="A117" s="826"/>
    </row>
    <row r="118" customHeight="1" spans="1:1">
      <c r="A118" s="826"/>
    </row>
    <row r="119" customHeight="1" spans="1:1">
      <c r="A119" s="826"/>
    </row>
    <row r="120" customHeight="1" spans="1:1">
      <c r="A120" s="826"/>
    </row>
    <row r="121" customHeight="1" spans="1:1">
      <c r="A121" s="826"/>
    </row>
    <row r="122" customHeight="1" spans="1:1">
      <c r="A122" s="826"/>
    </row>
    <row r="123" customHeight="1" spans="1:1">
      <c r="A123" s="826"/>
    </row>
    <row r="124" customHeight="1" spans="1:1">
      <c r="A124" s="826"/>
    </row>
    <row r="125" customHeight="1" spans="1:1">
      <c r="A125" s="826"/>
    </row>
    <row r="126" customHeight="1" spans="1:1">
      <c r="A126" s="826"/>
    </row>
    <row r="127" customHeight="1" spans="1:1">
      <c r="A127" s="826"/>
    </row>
    <row r="128" customHeight="1" spans="1:1">
      <c r="A128" s="826"/>
    </row>
    <row r="129" customHeight="1" spans="1:1">
      <c r="A129" s="826"/>
    </row>
    <row r="130" customHeight="1" spans="1:1">
      <c r="A130" s="826"/>
    </row>
    <row r="131" customHeight="1" spans="1:1">
      <c r="A131" s="826"/>
    </row>
    <row r="132" customHeight="1" spans="1:1">
      <c r="A132" s="826"/>
    </row>
    <row r="133" customHeight="1" spans="1:1">
      <c r="A133" s="826"/>
    </row>
    <row r="134" customHeight="1" spans="1:1">
      <c r="A134" s="826"/>
    </row>
    <row r="135" customHeight="1" spans="1:1">
      <c r="A135" s="826"/>
    </row>
    <row r="136" customHeight="1" spans="1:1">
      <c r="A136" s="826"/>
    </row>
    <row r="137" customHeight="1" spans="1:1">
      <c r="A137" s="826"/>
    </row>
    <row r="138" customHeight="1" spans="1:1">
      <c r="A138" s="826"/>
    </row>
    <row r="139" customHeight="1" spans="1:1">
      <c r="A139" s="826"/>
    </row>
    <row r="140" customHeight="1" spans="1:1">
      <c r="A140" s="826"/>
    </row>
    <row r="141" customHeight="1" spans="1:1">
      <c r="A141" s="826"/>
    </row>
    <row r="142" customHeight="1" spans="1:1">
      <c r="A142" s="826"/>
    </row>
    <row r="143" customHeight="1" spans="1:1">
      <c r="A143" s="826"/>
    </row>
    <row r="144" customHeight="1" spans="1:1">
      <c r="A144" s="826"/>
    </row>
    <row r="145" customHeight="1" spans="1:1">
      <c r="A145" s="826"/>
    </row>
    <row r="146" customHeight="1" spans="1:1">
      <c r="A146" s="826"/>
    </row>
    <row r="147" customHeight="1" spans="1:1">
      <c r="A147" s="826"/>
    </row>
    <row r="148" customHeight="1" spans="1:1">
      <c r="A148" s="826"/>
    </row>
    <row r="149" customHeight="1" spans="1:1">
      <c r="A149" s="826"/>
    </row>
    <row r="150" customHeight="1" spans="1:1">
      <c r="A150" s="826"/>
    </row>
    <row r="151" customHeight="1" spans="1:1">
      <c r="A151" s="826"/>
    </row>
    <row r="152" customHeight="1" spans="1:1">
      <c r="A152" s="826"/>
    </row>
    <row r="153" customHeight="1" spans="1:1">
      <c r="A153" s="826"/>
    </row>
    <row r="154" customHeight="1" spans="1:1">
      <c r="A154" s="826"/>
    </row>
    <row r="155" customHeight="1" spans="1:1">
      <c r="A155" s="826"/>
    </row>
    <row r="156" customHeight="1" spans="1:1">
      <c r="A156" s="826"/>
    </row>
    <row r="157" customHeight="1" spans="1:1">
      <c r="A157" s="826"/>
    </row>
    <row r="158" customHeight="1" spans="1:1">
      <c r="A158" s="826"/>
    </row>
    <row r="159" customHeight="1" spans="1:1">
      <c r="A159" s="826"/>
    </row>
    <row r="160" customHeight="1" spans="1:1">
      <c r="A160" s="826"/>
    </row>
    <row r="161" customHeight="1" spans="1:1">
      <c r="A161" s="826"/>
    </row>
    <row r="162" customHeight="1" spans="1:1">
      <c r="A162" s="826"/>
    </row>
    <row r="163" customHeight="1" spans="1:1">
      <c r="A163" s="826"/>
    </row>
    <row r="164" customHeight="1" spans="1:1">
      <c r="A164" s="826"/>
    </row>
    <row r="165" customHeight="1" spans="1:1">
      <c r="A165" s="826"/>
    </row>
    <row r="166" customHeight="1" spans="1:1">
      <c r="A166" s="826"/>
    </row>
    <row r="167" customHeight="1" spans="1:1">
      <c r="A167" s="826"/>
    </row>
    <row r="168" customHeight="1" spans="1:1">
      <c r="A168" s="826"/>
    </row>
    <row r="169" customHeight="1" spans="1:1">
      <c r="A169" s="826"/>
    </row>
    <row r="170" customHeight="1" spans="1:1">
      <c r="A170" s="826"/>
    </row>
    <row r="171" customHeight="1" spans="1:1">
      <c r="A171" s="826"/>
    </row>
    <row r="172" customHeight="1" spans="1:1">
      <c r="A172" s="826"/>
    </row>
  </sheetData>
  <mergeCells count="19">
    <mergeCell ref="B20:E20"/>
    <mergeCell ref="B23:E23"/>
    <mergeCell ref="F25:I25"/>
    <mergeCell ref="C27:F27"/>
    <mergeCell ref="C28:F28"/>
    <mergeCell ref="C29:F29"/>
    <mergeCell ref="C30:F30"/>
    <mergeCell ref="C31:F31"/>
    <mergeCell ref="C32:F32"/>
    <mergeCell ref="C33:F33"/>
    <mergeCell ref="C34:F34"/>
    <mergeCell ref="A44:B44"/>
    <mergeCell ref="E46:J46"/>
    <mergeCell ref="E47:I47"/>
    <mergeCell ref="K47:L47"/>
    <mergeCell ref="N47:N48"/>
    <mergeCell ref="O47:O48"/>
    <mergeCell ref="D2:O8"/>
    <mergeCell ref="B59:F62"/>
  </mergeCells>
  <conditionalFormatting sqref="C39">
    <cfRule type="containsBlanks" dxfId="0" priority="2">
      <formula>LEN(TRIM(C39))=0</formula>
    </cfRule>
  </conditionalFormatting>
  <conditionalFormatting sqref="G55">
    <cfRule type="containsBlanks" dxfId="0" priority="6">
      <formula>LEN(TRIM(G55))=0</formula>
    </cfRule>
  </conditionalFormatting>
  <conditionalFormatting sqref="I55:J55">
    <cfRule type="containsBlanks" dxfId="0" priority="4">
      <formula>LEN(TRIM(I55))=0</formula>
    </cfRule>
  </conditionalFormatting>
  <conditionalFormatting sqref="B49:B50">
    <cfRule type="containsBlanks" dxfId="0" priority="27">
      <formula>LEN(TRIM(B49))=0</formula>
    </cfRule>
  </conditionalFormatting>
  <conditionalFormatting sqref="C2:C8">
    <cfRule type="containsBlanks" dxfId="0" priority="26">
      <formula>LEN(TRIM(C2))=0</formula>
    </cfRule>
  </conditionalFormatting>
  <conditionalFormatting sqref="C15:C19">
    <cfRule type="containsBlanks" dxfId="0" priority="25">
      <formula>LEN(TRIM(C15))=0</formula>
    </cfRule>
  </conditionalFormatting>
  <conditionalFormatting sqref="J49:J51">
    <cfRule type="containsBlanks" dxfId="0" priority="3">
      <formula>LEN(TRIM(J49))=0</formula>
    </cfRule>
  </conditionalFormatting>
  <conditionalFormatting sqref="C28:C30 C34">
    <cfRule type="containsBlanks" dxfId="0" priority="24">
      <formula>LEN(TRIM(C28))=0</formula>
    </cfRule>
  </conditionalFormatting>
  <conditionalFormatting sqref="O49:O51 O53">
    <cfRule type="containsBlanks" dxfId="0" priority="29">
      <formula>LEN(TRIM(O49))=0</formula>
    </cfRule>
  </conditionalFormatting>
  <dataValidations count="2">
    <dataValidation type="list" allowBlank="1" showInputMessage="1" sqref="C15:C19">
      <formula1>"Minimal,Low,Moderate,High,N/A"</formula1>
    </dataValidation>
    <dataValidation type="list" allowBlank="1" showInputMessage="1" sqref="O49:O54">
      <formula1>"是,否"</formula1>
    </dataValidation>
  </dataValidations>
  <hyperlinks>
    <hyperlink ref="B11" location="'汇总 '!A1" display="返回汇总页"/>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F201"/>
  <sheetViews>
    <sheetView showGridLines="0" zoomScale="70" zoomScaleNormal="70" zoomScaleSheetLayoutView="80" topLeftCell="A16" workbookViewId="0">
      <selection activeCell="E54" sqref="E54"/>
    </sheetView>
  </sheetViews>
  <sheetFormatPr defaultColWidth="9.09166666666667" defaultRowHeight="12.75" customHeight="1"/>
  <cols>
    <col min="1" max="1" width="2.63333333333333" style="493" customWidth="1"/>
    <col min="2" max="2" width="17.6333333333333" style="494" customWidth="1"/>
    <col min="3" max="3" width="18.9083333333333" style="494" customWidth="1"/>
    <col min="4" max="4" width="16.1833333333333" style="494" customWidth="1"/>
    <col min="5" max="6" width="17.45" style="494" customWidth="1"/>
    <col min="7" max="7" width="19.9083333333333" style="495" customWidth="1"/>
    <col min="8" max="8" width="17.3666666666667" style="494" customWidth="1"/>
    <col min="9" max="9" width="15.8166666666667" style="494" customWidth="1"/>
    <col min="10" max="10" width="17.1833333333333" style="494" customWidth="1"/>
    <col min="11" max="11" width="14.6333333333333" style="494" customWidth="1"/>
    <col min="12" max="12" width="16.45" style="496" customWidth="1"/>
    <col min="13" max="13" width="16.9083333333333" style="494" customWidth="1"/>
    <col min="14" max="14" width="15.8166666666667" style="494" customWidth="1"/>
    <col min="15" max="15" width="14.3666666666667" style="494" customWidth="1"/>
    <col min="16" max="16" width="16.9083333333333" style="494" customWidth="1"/>
    <col min="17" max="17" width="15.9083333333333" style="494" customWidth="1"/>
    <col min="18" max="18" width="20.8166666666667" style="494" customWidth="1"/>
    <col min="19" max="19" width="16.9083333333333" style="494" customWidth="1"/>
    <col min="20" max="20" width="16.45" style="494" customWidth="1"/>
    <col min="21" max="21" width="17" style="494" customWidth="1"/>
    <col min="22" max="22" width="16.9083333333333" style="494" customWidth="1"/>
    <col min="23" max="24" width="11.9083333333333" style="494" hidden="1" customWidth="1"/>
    <col min="25" max="25" width="16.9083333333333" style="494" hidden="1" customWidth="1"/>
    <col min="26" max="26" width="15.1833333333333" style="494" customWidth="1"/>
    <col min="27" max="27" width="11.3666666666667" style="494" customWidth="1"/>
    <col min="28" max="28" width="16.9083333333333" style="494" customWidth="1"/>
    <col min="29" max="29" width="14.8166666666667" style="494" customWidth="1"/>
    <col min="30" max="30" width="2.63333333333333" style="494" customWidth="1"/>
    <col min="31" max="31" width="1.63333333333333" style="494" customWidth="1"/>
    <col min="32" max="16384" width="9.09166666666667" style="494"/>
  </cols>
  <sheetData>
    <row r="1" s="488" customFormat="1" ht="50.15" customHeight="1" spans="1:32">
      <c r="B1" s="497" t="s">
        <v>180</v>
      </c>
      <c r="C1" s="498"/>
      <c r="D1" s="499"/>
      <c r="E1" s="499"/>
      <c r="F1" s="499"/>
      <c r="G1" s="499"/>
      <c r="H1" s="499"/>
      <c r="I1" s="499"/>
      <c r="J1" s="500"/>
      <c r="K1" s="499"/>
      <c r="L1" s="501"/>
      <c r="M1" s="501"/>
      <c r="N1" s="502"/>
      <c r="O1" s="502"/>
      <c r="P1" s="502"/>
      <c r="Q1" s="502"/>
      <c r="R1" s="502"/>
      <c r="S1" s="502"/>
      <c r="T1" s="502"/>
      <c r="U1" s="502"/>
      <c r="V1" s="502"/>
      <c r="W1" s="502"/>
      <c r="X1" s="502"/>
      <c r="Y1" s="502"/>
      <c r="Z1" s="502"/>
      <c r="AA1" s="502"/>
      <c r="AB1" s="502"/>
      <c r="AC1" s="503"/>
      <c r="AE1" s="504"/>
    </row>
    <row r="2" s="489" customFormat="1" ht="30" customHeight="1" spans="1:32">
      <c r="A2" s="488"/>
      <c r="B2" s="505" t="s">
        <v>181</v>
      </c>
      <c r="C2" s="506"/>
      <c r="D2" s="507"/>
      <c r="E2" s="508"/>
      <c r="F2" s="507"/>
      <c r="G2" s="508"/>
      <c r="H2" s="507"/>
      <c r="I2" s="508"/>
      <c r="J2" s="509"/>
      <c r="K2" s="508"/>
      <c r="L2" s="507"/>
      <c r="M2" s="508"/>
      <c r="N2" s="507"/>
      <c r="O2" s="508"/>
      <c r="P2" s="507"/>
      <c r="Q2" s="508"/>
      <c r="R2" s="507"/>
      <c r="S2" s="508"/>
      <c r="T2" s="507"/>
      <c r="U2" s="507"/>
      <c r="V2" s="507"/>
      <c r="W2" s="507"/>
      <c r="X2" s="507"/>
      <c r="Y2" s="507"/>
      <c r="Z2" s="507"/>
      <c r="AA2" s="507"/>
      <c r="AB2" s="507"/>
      <c r="AC2" s="510"/>
      <c r="AD2" s="511"/>
      <c r="AE2" s="512"/>
    </row>
    <row r="3" s="60" customFormat="1" ht="14.25" spans="1:32">
      <c r="A3" s="513"/>
      <c r="C3" s="514"/>
      <c r="D3" s="514"/>
      <c r="E3" s="514"/>
      <c r="F3" s="514"/>
      <c r="G3" s="514"/>
      <c r="H3" s="492"/>
      <c r="I3" s="492"/>
      <c r="J3" s="492"/>
      <c r="K3" s="492"/>
      <c r="L3" s="515"/>
      <c r="M3" s="492"/>
      <c r="N3" s="492"/>
      <c r="O3" s="516"/>
      <c r="AE3" s="512"/>
    </row>
    <row r="4" s="60" customFormat="1" ht="14.25" spans="1:32">
      <c r="A4" s="513"/>
      <c r="B4" s="18" t="s">
        <v>96</v>
      </c>
      <c r="C4" s="514"/>
      <c r="D4" s="514"/>
      <c r="E4" s="514"/>
      <c r="F4" s="514"/>
      <c r="G4" s="514"/>
      <c r="H4" s="492"/>
      <c r="I4" s="492"/>
      <c r="J4" s="492"/>
      <c r="K4" s="492"/>
      <c r="L4" s="515"/>
      <c r="M4" s="492"/>
      <c r="N4" s="492"/>
      <c r="O4" s="516"/>
      <c r="R4" s="517"/>
      <c r="AE4" s="512"/>
      <c r="AF4" s="518"/>
    </row>
    <row r="5" s="60" customFormat="1" ht="14.25" spans="1:32">
      <c r="A5" s="513"/>
      <c r="D5" s="492"/>
      <c r="E5" s="492"/>
      <c r="F5" s="492"/>
      <c r="G5" s="492"/>
      <c r="H5" s="492"/>
      <c r="I5" s="492"/>
      <c r="J5" s="492"/>
      <c r="K5" s="492"/>
      <c r="L5" s="515"/>
      <c r="M5" s="492"/>
      <c r="N5" s="492"/>
      <c r="O5" s="516"/>
      <c r="R5" s="519"/>
      <c r="AE5" s="512"/>
    </row>
    <row r="6" s="60" customFormat="1" ht="16.5" spans="1:32">
      <c r="A6" s="513"/>
      <c r="B6" s="520" t="s">
        <v>182</v>
      </c>
      <c r="C6" s="492"/>
      <c r="D6" s="492"/>
      <c r="E6" s="492"/>
      <c r="F6" s="492"/>
      <c r="G6" s="492"/>
      <c r="H6" s="492"/>
      <c r="I6" s="492"/>
      <c r="J6" s="492"/>
      <c r="K6" s="515"/>
      <c r="L6" s="492"/>
      <c r="M6" s="492"/>
      <c r="N6" s="516"/>
      <c r="R6" s="521"/>
      <c r="AE6" s="512"/>
    </row>
    <row r="7" s="60" customFormat="1" ht="16.5" spans="1:32">
      <c r="A7" s="513"/>
      <c r="B7" s="520" t="s">
        <v>183</v>
      </c>
      <c r="C7" s="492"/>
      <c r="D7" s="492"/>
      <c r="E7" s="492"/>
      <c r="F7" s="492"/>
      <c r="G7" s="492"/>
      <c r="H7" s="492"/>
      <c r="I7" s="492"/>
      <c r="J7" s="492"/>
      <c r="K7" s="515"/>
      <c r="L7" s="492"/>
      <c r="M7" s="492"/>
      <c r="N7" s="516"/>
      <c r="AE7" s="512"/>
    </row>
    <row r="8" s="60" customFormat="1" ht="16.5" spans="1:32">
      <c r="A8" s="513"/>
      <c r="B8" s="520" t="s">
        <v>184</v>
      </c>
      <c r="C8" s="492"/>
      <c r="D8" s="492"/>
      <c r="E8" s="492"/>
      <c r="F8" s="492"/>
      <c r="G8" s="492"/>
      <c r="H8" s="492"/>
      <c r="I8" s="492"/>
      <c r="J8" s="492"/>
      <c r="K8" s="515"/>
      <c r="L8" s="492"/>
      <c r="M8" s="492"/>
      <c r="N8" s="516"/>
      <c r="U8" s="60" t="s">
        <v>185</v>
      </c>
      <c r="AE8" s="512"/>
    </row>
    <row r="9" s="60" customFormat="1" ht="16.5" spans="1:32">
      <c r="A9" s="513"/>
      <c r="B9" s="522" t="s">
        <v>186</v>
      </c>
      <c r="C9" s="523"/>
      <c r="D9" s="524"/>
      <c r="E9" s="525"/>
      <c r="F9" s="525"/>
      <c r="G9" s="525"/>
      <c r="H9" s="525"/>
      <c r="I9" s="526"/>
      <c r="J9" s="526"/>
      <c r="K9" s="525"/>
      <c r="L9" s="527"/>
      <c r="M9" s="526"/>
      <c r="N9" s="525"/>
      <c r="O9" s="524"/>
      <c r="P9" s="524"/>
      <c r="Q9" s="524" t="s">
        <v>187</v>
      </c>
      <c r="R9" s="528"/>
      <c r="S9" s="524"/>
      <c r="T9" s="524" t="s">
        <v>188</v>
      </c>
      <c r="U9" s="528"/>
      <c r="V9" s="529"/>
      <c r="W9" s="528"/>
      <c r="X9" s="528"/>
      <c r="Y9" s="528"/>
      <c r="Z9" s="529" t="s">
        <v>189</v>
      </c>
      <c r="AA9" s="529"/>
      <c r="AB9" s="529"/>
      <c r="AE9" s="512"/>
    </row>
    <row r="10" s="60" customFormat="1" ht="14.25" spans="1:32">
      <c r="A10" s="513"/>
      <c r="B10" s="530"/>
      <c r="C10" s="531"/>
      <c r="D10" s="532"/>
      <c r="E10" s="533"/>
      <c r="F10" s="533"/>
      <c r="G10" s="533"/>
      <c r="H10" s="533"/>
      <c r="I10" s="533"/>
      <c r="J10" s="533"/>
      <c r="K10" s="533"/>
      <c r="L10" s="534"/>
      <c r="M10" s="533"/>
      <c r="N10" s="533"/>
      <c r="O10" s="533"/>
      <c r="P10" s="533"/>
      <c r="Q10" s="533">
        <v>0</v>
      </c>
      <c r="R10" s="527"/>
      <c r="S10" s="533"/>
      <c r="T10" s="519">
        <v>27282584.2</v>
      </c>
      <c r="U10" s="534"/>
      <c r="V10" s="533"/>
      <c r="W10" s="534"/>
      <c r="X10" s="534"/>
      <c r="Y10" s="534"/>
      <c r="Z10" s="533">
        <f>N10+K10+H10+E10+Q10+T10</f>
        <v>27282584.2</v>
      </c>
      <c r="AA10" s="532"/>
      <c r="AB10" s="532"/>
      <c r="AE10" s="512"/>
    </row>
    <row r="11" s="60" customFormat="1" ht="14.25" spans="1:32">
      <c r="A11" s="513"/>
      <c r="B11" s="535"/>
      <c r="C11" s="536"/>
      <c r="D11" s="535"/>
      <c r="E11" s="537"/>
      <c r="F11" s="519"/>
      <c r="G11" s="519"/>
      <c r="H11" s="537"/>
      <c r="I11" s="537"/>
      <c r="J11" s="537"/>
      <c r="K11" s="537"/>
      <c r="L11" s="537"/>
      <c r="M11" s="537"/>
      <c r="N11" s="537"/>
      <c r="O11" s="537"/>
      <c r="P11" s="537"/>
      <c r="Q11" s="537">
        <f>Q22-Q10</f>
        <v>25792832.2</v>
      </c>
      <c r="R11" s="537"/>
      <c r="S11" s="537"/>
      <c r="T11" s="537">
        <f>T22-T10</f>
        <v>-25818767.25</v>
      </c>
      <c r="U11" s="537"/>
      <c r="V11" s="537"/>
      <c r="W11" s="537"/>
      <c r="X11" s="537"/>
      <c r="Y11" s="537"/>
      <c r="Z11" s="537">
        <f>Z22-Z10</f>
        <v>314059398.1</v>
      </c>
      <c r="AA11" s="537"/>
      <c r="AB11" s="535"/>
      <c r="AE11" s="512"/>
    </row>
    <row r="12" s="60" customFormat="1" ht="14.25" spans="1:32">
      <c r="A12" s="513"/>
      <c r="B12" s="522"/>
      <c r="C12" s="538"/>
      <c r="D12" s="524"/>
      <c r="E12" s="539"/>
      <c r="F12" s="539"/>
      <c r="G12" s="539"/>
      <c r="H12" s="539"/>
      <c r="I12" s="539"/>
      <c r="J12" s="540"/>
      <c r="K12" s="539"/>
      <c r="L12" s="401"/>
      <c r="M12" s="539"/>
      <c r="N12" s="539"/>
      <c r="O12" s="540"/>
      <c r="P12" s="540"/>
      <c r="Q12" s="539">
        <f>Q10+Q11-Q22</f>
        <v>0</v>
      </c>
      <c r="R12" s="540"/>
      <c r="S12" s="540"/>
      <c r="T12" s="539">
        <f>T10+T11-T22</f>
        <v>0</v>
      </c>
      <c r="U12" s="401"/>
      <c r="V12" s="539"/>
      <c r="W12" s="401"/>
      <c r="X12" s="401"/>
      <c r="Y12" s="401"/>
      <c r="Z12" s="539">
        <f>Z10+Z11-Z22</f>
        <v>0</v>
      </c>
      <c r="AA12" s="529"/>
      <c r="AB12" s="529"/>
      <c r="AE12" s="512"/>
    </row>
    <row r="13" s="60" customFormat="1" ht="14.25" spans="1:32">
      <c r="A13" s="513"/>
      <c r="B13" s="530"/>
      <c r="C13" s="531"/>
      <c r="D13" s="532"/>
      <c r="E13" s="533"/>
      <c r="F13" s="533"/>
      <c r="G13" s="533"/>
      <c r="H13" s="533"/>
      <c r="I13" s="533"/>
      <c r="J13" s="533"/>
      <c r="K13" s="533"/>
      <c r="L13" s="534"/>
      <c r="M13" s="533"/>
      <c r="N13" s="533"/>
      <c r="O13" s="533"/>
      <c r="P13" s="533"/>
      <c r="Q13" s="533">
        <v>0</v>
      </c>
      <c r="R13" s="533"/>
      <c r="S13" s="533"/>
      <c r="T13" s="519">
        <v>21803999.86</v>
      </c>
      <c r="U13" s="534"/>
      <c r="V13" s="533"/>
      <c r="W13" s="534"/>
      <c r="X13" s="534"/>
      <c r="Y13" s="534"/>
      <c r="Z13" s="533">
        <f>N13+K13+H13+E13+Q13+T13</f>
        <v>21803999.86</v>
      </c>
      <c r="AA13" s="532"/>
      <c r="AB13" s="532"/>
      <c r="AE13" s="512"/>
    </row>
    <row r="14" s="60" customFormat="1" ht="14.25" spans="1:32">
      <c r="A14" s="513"/>
      <c r="B14" s="535"/>
      <c r="C14" s="535"/>
      <c r="D14" s="535"/>
      <c r="E14" s="537"/>
      <c r="F14" s="537"/>
      <c r="G14" s="537"/>
      <c r="H14" s="537"/>
      <c r="I14" s="537"/>
      <c r="J14" s="537"/>
      <c r="K14" s="537"/>
      <c r="L14" s="537"/>
      <c r="M14" s="537"/>
      <c r="N14" s="537"/>
      <c r="O14" s="537"/>
      <c r="P14" s="537"/>
      <c r="Q14" s="537">
        <f>Q29-Q13</f>
        <v>20357849.61</v>
      </c>
      <c r="R14" s="537"/>
      <c r="S14" s="537"/>
      <c r="T14" s="537">
        <f>T29-T13</f>
        <v>-20383784.66</v>
      </c>
      <c r="U14" s="537"/>
      <c r="V14" s="537"/>
      <c r="W14" s="537"/>
      <c r="X14" s="537"/>
      <c r="Y14" s="537"/>
      <c r="Z14" s="537">
        <f>Z29-Z13</f>
        <v>220185104.74</v>
      </c>
      <c r="AA14" s="535"/>
      <c r="AB14" s="535"/>
      <c r="AE14" s="512"/>
    </row>
    <row r="15" s="60" customFormat="1" ht="14.25" spans="1:32">
      <c r="A15" s="513"/>
      <c r="B15" s="522"/>
      <c r="C15" s="538"/>
      <c r="D15" s="524"/>
      <c r="E15" s="539"/>
      <c r="F15" s="539"/>
      <c r="G15" s="539"/>
      <c r="H15" s="539"/>
      <c r="I15" s="539"/>
      <c r="J15" s="540"/>
      <c r="K15" s="539"/>
      <c r="L15" s="401"/>
      <c r="M15" s="539"/>
      <c r="N15" s="539"/>
      <c r="O15" s="540"/>
      <c r="P15" s="540"/>
      <c r="Q15" s="539">
        <f>Q13+Q14-Q29</f>
        <v>0</v>
      </c>
      <c r="R15" s="540"/>
      <c r="S15" s="540"/>
      <c r="T15" s="539">
        <f>T13+T14-T29</f>
        <v>0</v>
      </c>
      <c r="U15" s="401"/>
      <c r="V15" s="539"/>
      <c r="W15" s="401"/>
      <c r="X15" s="401"/>
      <c r="Y15" s="401"/>
      <c r="Z15" s="539">
        <f>Z13+Z14-Z29</f>
        <v>0</v>
      </c>
      <c r="AA15" s="529"/>
      <c r="AB15" s="529"/>
      <c r="AE15" s="512"/>
    </row>
    <row r="16" s="60" customFormat="1" ht="14.25" spans="1:32">
      <c r="A16" s="513"/>
      <c r="B16" s="522"/>
      <c r="C16" s="531"/>
      <c r="D16" s="524"/>
      <c r="E16" s="537"/>
      <c r="F16" s="539"/>
      <c r="G16" s="539"/>
      <c r="H16" s="533"/>
      <c r="I16" s="539"/>
      <c r="J16" s="540"/>
      <c r="K16" s="541"/>
      <c r="L16" s="401"/>
      <c r="M16" s="539"/>
      <c r="N16" s="533"/>
      <c r="O16" s="540"/>
      <c r="P16" s="540"/>
      <c r="Q16" s="541">
        <v>0</v>
      </c>
      <c r="R16" s="540"/>
      <c r="S16" s="540"/>
      <c r="T16" s="541">
        <v>0</v>
      </c>
      <c r="U16" s="401"/>
      <c r="V16" s="539"/>
      <c r="W16" s="401"/>
      <c r="X16" s="401"/>
      <c r="Y16" s="401"/>
      <c r="Z16" s="533">
        <f>N16+K16+H16+E16+Q16+T16</f>
        <v>0</v>
      </c>
      <c r="AA16" s="529"/>
      <c r="AB16" s="529"/>
      <c r="AE16" s="512"/>
    </row>
    <row r="17" s="60" customFormat="1" ht="14.25" spans="1:31">
      <c r="A17" s="513"/>
      <c r="B17" s="522"/>
      <c r="C17" s="536"/>
      <c r="D17" s="524"/>
      <c r="E17" s="541"/>
      <c r="F17" s="539"/>
      <c r="G17" s="539"/>
      <c r="H17" s="541"/>
      <c r="I17" s="539"/>
      <c r="J17" s="540"/>
      <c r="K17" s="541"/>
      <c r="L17" s="401"/>
      <c r="M17" s="539"/>
      <c r="N17" s="541"/>
      <c r="O17" s="540"/>
      <c r="P17" s="540"/>
      <c r="Q17" s="541">
        <f>Q35-Q16</f>
        <v>0</v>
      </c>
      <c r="R17" s="540"/>
      <c r="S17" s="540"/>
      <c r="T17" s="541">
        <f>T35-T16</f>
        <v>0</v>
      </c>
      <c r="U17" s="401"/>
      <c r="V17" s="539"/>
      <c r="W17" s="401"/>
      <c r="X17" s="401"/>
      <c r="Y17" s="401"/>
      <c r="Z17" s="541">
        <f>Z35-Z16</f>
        <v>4695422.59</v>
      </c>
      <c r="AA17" s="529"/>
      <c r="AB17" s="529"/>
      <c r="AE17" s="512"/>
    </row>
    <row r="18" s="60" customFormat="1" ht="14.25" spans="1:31">
      <c r="A18" s="513"/>
      <c r="B18" s="522"/>
      <c r="C18" s="538"/>
      <c r="D18" s="524"/>
      <c r="E18" s="539"/>
      <c r="F18" s="539"/>
      <c r="G18" s="539"/>
      <c r="H18" s="539"/>
      <c r="I18" s="539"/>
      <c r="J18" s="540"/>
      <c r="K18" s="539"/>
      <c r="L18" s="401"/>
      <c r="M18" s="539"/>
      <c r="N18" s="539"/>
      <c r="O18" s="540"/>
      <c r="P18" s="540"/>
      <c r="Q18" s="539">
        <f>Q16+Q17-Q35</f>
        <v>0</v>
      </c>
      <c r="R18" s="540"/>
      <c r="S18" s="540"/>
      <c r="T18" s="539">
        <f>T16+T17-T35</f>
        <v>0</v>
      </c>
      <c r="U18" s="401"/>
      <c r="V18" s="539"/>
      <c r="W18" s="401"/>
      <c r="X18" s="401"/>
      <c r="Y18" s="401"/>
      <c r="Z18" s="539">
        <f>Z16+Z17-Z35</f>
        <v>0</v>
      </c>
      <c r="AA18" s="529"/>
      <c r="AB18" s="529"/>
      <c r="AE18" s="512"/>
    </row>
    <row r="19" s="60" customFormat="1" ht="14.25" spans="1:31">
      <c r="A19" s="513"/>
      <c r="B19" s="520"/>
      <c r="C19" s="492"/>
      <c r="D19" s="492"/>
      <c r="E19" s="492"/>
      <c r="F19" s="492"/>
      <c r="G19" s="492"/>
      <c r="H19" s="492"/>
      <c r="I19" s="492"/>
      <c r="J19" s="492"/>
      <c r="K19" s="515"/>
      <c r="L19" s="492"/>
      <c r="M19" s="492"/>
      <c r="N19" s="516"/>
      <c r="AE19" s="512"/>
    </row>
    <row r="20" s="369" customFormat="1" ht="16.5" spans="1:31">
      <c r="A20" s="65"/>
      <c r="B20" s="542"/>
      <c r="C20" s="543"/>
      <c r="D20" s="544" t="s">
        <v>190</v>
      </c>
      <c r="E20" s="545"/>
      <c r="F20" s="546" t="s">
        <v>191</v>
      </c>
      <c r="G20" s="547"/>
      <c r="H20" s="545"/>
      <c r="I20" s="548" t="s">
        <v>192</v>
      </c>
      <c r="J20" s="547"/>
      <c r="K20" s="545"/>
      <c r="L20" s="548" t="s">
        <v>193</v>
      </c>
      <c r="M20" s="547"/>
      <c r="N20" s="545"/>
      <c r="O20" s="548" t="s">
        <v>194</v>
      </c>
      <c r="P20" s="547"/>
      <c r="Q20" s="545"/>
      <c r="R20" s="548" t="s">
        <v>187</v>
      </c>
      <c r="S20" s="547"/>
      <c r="T20" s="545"/>
      <c r="U20" s="548" t="s">
        <v>195</v>
      </c>
      <c r="V20" s="547"/>
      <c r="W20" s="545"/>
      <c r="X20" s="549" t="s">
        <v>196</v>
      </c>
      <c r="Y20" s="547"/>
      <c r="Z20" s="545"/>
      <c r="AA20" s="549" t="s">
        <v>197</v>
      </c>
      <c r="AB20" s="547"/>
      <c r="AC20" s="550"/>
      <c r="AD20" s="61"/>
      <c r="AE20" s="551"/>
    </row>
    <row r="21" s="490" customFormat="1" ht="16.5" spans="1:31">
      <c r="A21" s="205"/>
      <c r="B21" s="552"/>
      <c r="C21" s="553"/>
      <c r="D21" s="348"/>
      <c r="E21" s="554" t="s">
        <v>198</v>
      </c>
      <c r="F21" s="555" t="s">
        <v>199</v>
      </c>
      <c r="G21" s="554" t="s">
        <v>200</v>
      </c>
      <c r="H21" s="554" t="s">
        <v>198</v>
      </c>
      <c r="I21" s="555" t="s">
        <v>199</v>
      </c>
      <c r="J21" s="554" t="s">
        <v>200</v>
      </c>
      <c r="K21" s="554" t="s">
        <v>198</v>
      </c>
      <c r="L21" s="555" t="s">
        <v>199</v>
      </c>
      <c r="M21" s="554" t="s">
        <v>200</v>
      </c>
      <c r="N21" s="554" t="s">
        <v>198</v>
      </c>
      <c r="O21" s="555" t="s">
        <v>199</v>
      </c>
      <c r="P21" s="554" t="s">
        <v>200</v>
      </c>
      <c r="Q21" s="554" t="s">
        <v>198</v>
      </c>
      <c r="R21" s="555" t="s">
        <v>199</v>
      </c>
      <c r="S21" s="554" t="s">
        <v>200</v>
      </c>
      <c r="T21" s="554" t="s">
        <v>198</v>
      </c>
      <c r="U21" s="555" t="s">
        <v>199</v>
      </c>
      <c r="V21" s="554" t="s">
        <v>200</v>
      </c>
      <c r="W21" s="554" t="s">
        <v>198</v>
      </c>
      <c r="X21" s="555" t="s">
        <v>199</v>
      </c>
      <c r="Y21" s="554" t="s">
        <v>200</v>
      </c>
      <c r="Z21" s="554" t="s">
        <v>198</v>
      </c>
      <c r="AA21" s="555" t="s">
        <v>199</v>
      </c>
      <c r="AB21" s="554" t="s">
        <v>200</v>
      </c>
      <c r="AC21" s="556" t="s">
        <v>201</v>
      </c>
      <c r="AD21" s="60"/>
      <c r="AE21" s="512"/>
    </row>
    <row r="22" s="66" customFormat="1" ht="16.5" spans="1:31">
      <c r="A22" s="65"/>
      <c r="B22" s="557"/>
      <c r="C22" s="558" t="s">
        <v>202</v>
      </c>
      <c r="D22" s="559" t="s">
        <v>107</v>
      </c>
      <c r="E22" s="560">
        <v>64532167.55</v>
      </c>
      <c r="F22" s="560"/>
      <c r="G22" s="560">
        <f t="shared" ref="G22:G27" si="0">SUM(E22:F22)</f>
        <v>64532167.55</v>
      </c>
      <c r="H22" s="560">
        <v>233973775</v>
      </c>
      <c r="I22" s="560"/>
      <c r="J22" s="560">
        <f>SUM(H22:I22)</f>
        <v>233973775</v>
      </c>
      <c r="K22" s="560">
        <v>2132979.58</v>
      </c>
      <c r="L22" s="560"/>
      <c r="M22" s="560">
        <f t="shared" ref="M22:M27" si="1">SUM(K22:L22)</f>
        <v>2132979.58</v>
      </c>
      <c r="N22" s="560">
        <v>13446411.02</v>
      </c>
      <c r="O22" s="560"/>
      <c r="P22" s="560">
        <f t="shared" ref="P22:P27" si="2">SUM(N22:O22)</f>
        <v>13446411.02</v>
      </c>
      <c r="Q22" s="560">
        <v>25792832.2</v>
      </c>
      <c r="R22" s="560"/>
      <c r="S22" s="560">
        <f>SUM(Q22:R22)</f>
        <v>25792832.2</v>
      </c>
      <c r="T22" s="560">
        <v>1463816.94999999</v>
      </c>
      <c r="U22" s="560"/>
      <c r="V22" s="560">
        <f>SUM(T22:U22)</f>
        <v>1463816.94999999</v>
      </c>
      <c r="W22" s="560"/>
      <c r="X22" s="560"/>
      <c r="Y22" s="560">
        <f>SUM(W22:X22)</f>
        <v>0</v>
      </c>
      <c r="Z22" s="560">
        <f t="shared" ref="Z22:AB27" si="3">SUM(E22,H22,K22,N22,Q22,T22,W22)</f>
        <v>341341982.3</v>
      </c>
      <c r="AA22" s="560">
        <f t="shared" si="3"/>
        <v>0</v>
      </c>
      <c r="AB22" s="560">
        <f t="shared" si="3"/>
        <v>341341982.3</v>
      </c>
      <c r="AC22" s="561">
        <f>AB22-'K.00 Lead Sheet'!J49</f>
        <v>0</v>
      </c>
      <c r="AD22" s="60"/>
      <c r="AE22" s="512"/>
    </row>
    <row r="23" s="66" customFormat="1" ht="16.5" spans="1:31">
      <c r="A23" s="65"/>
      <c r="B23" s="562"/>
      <c r="C23" s="563" t="s">
        <v>203</v>
      </c>
      <c r="D23" s="564" t="s">
        <v>204</v>
      </c>
      <c r="E23" s="560">
        <v>0</v>
      </c>
      <c r="F23" s="560"/>
      <c r="G23" s="560">
        <f t="shared" si="0"/>
        <v>0</v>
      </c>
      <c r="H23" s="560">
        <v>0</v>
      </c>
      <c r="I23" s="560"/>
      <c r="J23" s="560">
        <f t="shared" ref="J23:J27" si="4">SUM(H23:I23)</f>
        <v>0</v>
      </c>
      <c r="K23" s="560">
        <v>0</v>
      </c>
      <c r="L23" s="560"/>
      <c r="M23" s="560">
        <f t="shared" si="1"/>
        <v>0</v>
      </c>
      <c r="N23" s="560">
        <v>0</v>
      </c>
      <c r="O23" s="560"/>
      <c r="P23" s="560">
        <f t="shared" si="2"/>
        <v>0</v>
      </c>
      <c r="Q23" s="560">
        <v>0</v>
      </c>
      <c r="R23" s="560"/>
      <c r="S23" s="560">
        <f t="shared" ref="S23:S27" si="5">SUM(Q23:R23)</f>
        <v>0</v>
      </c>
      <c r="T23" s="560">
        <v>0</v>
      </c>
      <c r="U23" s="560"/>
      <c r="V23" s="560">
        <f>SUM(T23:U23)</f>
        <v>0</v>
      </c>
      <c r="W23" s="560"/>
      <c r="X23" s="560"/>
      <c r="Y23" s="560">
        <f>SUM(W23:X23)</f>
        <v>0</v>
      </c>
      <c r="Z23" s="560">
        <f t="shared" si="3"/>
        <v>0</v>
      </c>
      <c r="AA23" s="560">
        <f t="shared" si="3"/>
        <v>0</v>
      </c>
      <c r="AB23" s="560">
        <f t="shared" si="3"/>
        <v>0</v>
      </c>
      <c r="AC23" s="565"/>
      <c r="AD23" s="60"/>
      <c r="AE23" s="512"/>
    </row>
    <row r="24" s="66" customFormat="1" ht="16.5" spans="1:31">
      <c r="A24" s="65"/>
      <c r="B24" s="562"/>
      <c r="C24" s="563" t="s">
        <v>205</v>
      </c>
      <c r="D24" s="566" t="s">
        <v>206</v>
      </c>
      <c r="E24" s="560">
        <v>0</v>
      </c>
      <c r="F24" s="560"/>
      <c r="G24" s="560">
        <f t="shared" si="0"/>
        <v>0</v>
      </c>
      <c r="H24" s="560">
        <v>-8679430.14</v>
      </c>
      <c r="I24" s="560"/>
      <c r="J24" s="560">
        <f t="shared" si="4"/>
        <v>-8679430.14</v>
      </c>
      <c r="K24" s="560">
        <v>0</v>
      </c>
      <c r="L24" s="560"/>
      <c r="M24" s="560">
        <f t="shared" si="1"/>
        <v>0</v>
      </c>
      <c r="N24" s="560">
        <v>232399.14</v>
      </c>
      <c r="O24" s="560"/>
      <c r="P24" s="560">
        <f t="shared" si="2"/>
        <v>232399.14</v>
      </c>
      <c r="Q24" s="560">
        <v>554038.09</v>
      </c>
      <c r="R24" s="560"/>
      <c r="S24" s="560">
        <f t="shared" si="5"/>
        <v>554038.09</v>
      </c>
      <c r="T24" s="560">
        <v>0</v>
      </c>
      <c r="U24" s="560"/>
      <c r="V24" s="560">
        <f>SUM(T24:U24)</f>
        <v>0</v>
      </c>
      <c r="W24" s="560"/>
      <c r="X24" s="560"/>
      <c r="Y24" s="560">
        <f t="shared" ref="Y24:Y27" si="6">SUM(W24:X24)</f>
        <v>0</v>
      </c>
      <c r="Z24" s="560">
        <f t="shared" si="3"/>
        <v>-7892992.91</v>
      </c>
      <c r="AA24" s="560">
        <f t="shared" si="3"/>
        <v>0</v>
      </c>
      <c r="AB24" s="560">
        <f t="shared" si="3"/>
        <v>-7892992.91</v>
      </c>
      <c r="AC24" s="565"/>
      <c r="AD24" s="60"/>
      <c r="AE24" s="512"/>
    </row>
    <row r="25" s="66" customFormat="1" ht="16.25" customHeight="1" spans="1:31">
      <c r="A25" s="65"/>
      <c r="B25" s="567" t="s">
        <v>171</v>
      </c>
      <c r="C25" s="563" t="s">
        <v>207</v>
      </c>
      <c r="D25" s="564" t="s">
        <v>208</v>
      </c>
      <c r="E25" s="560">
        <v>0</v>
      </c>
      <c r="F25" s="560"/>
      <c r="G25" s="560">
        <f t="shared" si="0"/>
        <v>0</v>
      </c>
      <c r="H25" s="560">
        <v>-13845171.79</v>
      </c>
      <c r="I25" s="560"/>
      <c r="J25" s="560">
        <f t="shared" si="4"/>
        <v>-13845171.79</v>
      </c>
      <c r="K25" s="560">
        <v>0</v>
      </c>
      <c r="L25" s="560"/>
      <c r="M25" s="560">
        <f t="shared" si="1"/>
        <v>0</v>
      </c>
      <c r="N25" s="560">
        <v>-154822.35</v>
      </c>
      <c r="O25" s="560"/>
      <c r="P25" s="560">
        <f t="shared" si="2"/>
        <v>-154822.35</v>
      </c>
      <c r="Q25" s="560">
        <v>0</v>
      </c>
      <c r="R25" s="560"/>
      <c r="S25" s="560">
        <f t="shared" si="5"/>
        <v>0</v>
      </c>
      <c r="T25" s="560">
        <v>0</v>
      </c>
      <c r="U25" s="560"/>
      <c r="V25" s="560">
        <f t="shared" ref="V25:V27" si="7">SUM(T25:U25)</f>
        <v>0</v>
      </c>
      <c r="W25" s="560"/>
      <c r="X25" s="560"/>
      <c r="Y25" s="560">
        <f t="shared" si="6"/>
        <v>0</v>
      </c>
      <c r="Z25" s="560">
        <f t="shared" si="3"/>
        <v>-13999994.14</v>
      </c>
      <c r="AA25" s="560">
        <f t="shared" si="3"/>
        <v>0</v>
      </c>
      <c r="AB25" s="560">
        <f t="shared" si="3"/>
        <v>-13999994.14</v>
      </c>
      <c r="AC25" s="565"/>
      <c r="AD25" s="60"/>
      <c r="AE25" s="512"/>
    </row>
    <row r="26" s="66" customFormat="1" ht="16.5" spans="1:31">
      <c r="A26" s="65"/>
      <c r="B26" s="562"/>
      <c r="C26" s="568" t="s">
        <v>209</v>
      </c>
      <c r="D26" s="566"/>
      <c r="E26" s="560">
        <v>100000</v>
      </c>
      <c r="F26" s="560"/>
      <c r="G26" s="560">
        <f t="shared" si="0"/>
        <v>100000</v>
      </c>
      <c r="H26" s="560">
        <v>0</v>
      </c>
      <c r="I26" s="560"/>
      <c r="J26" s="560">
        <f t="shared" si="4"/>
        <v>0</v>
      </c>
      <c r="K26" s="560">
        <v>0</v>
      </c>
      <c r="L26" s="560"/>
      <c r="M26" s="560">
        <f t="shared" si="1"/>
        <v>0</v>
      </c>
      <c r="N26" s="560">
        <v>0</v>
      </c>
      <c r="O26" s="560"/>
      <c r="P26" s="560">
        <f t="shared" si="2"/>
        <v>0</v>
      </c>
      <c r="Q26" s="560">
        <v>0</v>
      </c>
      <c r="R26" s="560"/>
      <c r="S26" s="560">
        <f t="shared" si="5"/>
        <v>0</v>
      </c>
      <c r="T26" s="560">
        <v>0</v>
      </c>
      <c r="U26" s="560"/>
      <c r="V26" s="560">
        <f t="shared" si="7"/>
        <v>0</v>
      </c>
      <c r="W26" s="560"/>
      <c r="X26" s="560"/>
      <c r="Y26" s="560">
        <f t="shared" si="6"/>
        <v>0</v>
      </c>
      <c r="Z26" s="560">
        <f t="shared" si="3"/>
        <v>100000</v>
      </c>
      <c r="AA26" s="560">
        <f t="shared" si="3"/>
        <v>0</v>
      </c>
      <c r="AB26" s="560">
        <f t="shared" si="3"/>
        <v>100000</v>
      </c>
      <c r="AC26" s="565"/>
      <c r="AD26" s="60"/>
      <c r="AE26" s="512"/>
    </row>
    <row r="27" s="66" customFormat="1" ht="17.25" customHeight="1" spans="1:31">
      <c r="A27" s="65"/>
      <c r="B27" s="562"/>
      <c r="C27" s="563" t="s">
        <v>210</v>
      </c>
      <c r="D27" s="564"/>
      <c r="E27" s="560">
        <v>0</v>
      </c>
      <c r="F27" s="560"/>
      <c r="G27" s="560">
        <f t="shared" si="0"/>
        <v>0</v>
      </c>
      <c r="H27" s="560">
        <v>0</v>
      </c>
      <c r="I27" s="560"/>
      <c r="J27" s="560">
        <f t="shared" si="4"/>
        <v>0</v>
      </c>
      <c r="K27" s="560">
        <v>0</v>
      </c>
      <c r="L27" s="560"/>
      <c r="M27" s="560">
        <f t="shared" si="1"/>
        <v>0</v>
      </c>
      <c r="N27" s="560">
        <v>0</v>
      </c>
      <c r="O27" s="560"/>
      <c r="P27" s="560">
        <f t="shared" si="2"/>
        <v>0</v>
      </c>
      <c r="Q27" s="560">
        <v>0</v>
      </c>
      <c r="R27" s="560"/>
      <c r="S27" s="560">
        <f t="shared" si="5"/>
        <v>0</v>
      </c>
      <c r="T27" s="560">
        <v>0</v>
      </c>
      <c r="U27" s="560"/>
      <c r="V27" s="560">
        <f t="shared" si="7"/>
        <v>0</v>
      </c>
      <c r="W27" s="560"/>
      <c r="X27" s="560"/>
      <c r="Y27" s="560">
        <f t="shared" si="6"/>
        <v>0</v>
      </c>
      <c r="Z27" s="560">
        <f t="shared" si="3"/>
        <v>0</v>
      </c>
      <c r="AA27" s="560">
        <f t="shared" si="3"/>
        <v>0</v>
      </c>
      <c r="AB27" s="560">
        <f t="shared" si="3"/>
        <v>0</v>
      </c>
      <c r="AC27" s="565"/>
      <c r="AD27" s="60"/>
      <c r="AE27" s="512"/>
    </row>
    <row r="28" s="66" customFormat="1" ht="16.5" spans="1:31">
      <c r="A28" s="65"/>
      <c r="B28" s="569"/>
      <c r="C28" s="570" t="s">
        <v>211</v>
      </c>
      <c r="D28" s="571" t="s">
        <v>123</v>
      </c>
      <c r="E28" s="572">
        <f>E22+E23+E24+E25+E26+E27</f>
        <v>64632167.55</v>
      </c>
      <c r="F28" s="572">
        <f t="shared" ref="E28:AB28" si="8">F22+F23+F24+F25+F26+F27</f>
        <v>0</v>
      </c>
      <c r="G28" s="572">
        <f t="shared" si="8"/>
        <v>64632167.55</v>
      </c>
      <c r="H28" s="572">
        <f t="shared" si="8"/>
        <v>211449173.07</v>
      </c>
      <c r="I28" s="572">
        <f t="shared" si="8"/>
        <v>0</v>
      </c>
      <c r="J28" s="572">
        <f t="shared" si="8"/>
        <v>211449173.07</v>
      </c>
      <c r="K28" s="572">
        <f t="shared" si="8"/>
        <v>2132979.58</v>
      </c>
      <c r="L28" s="572">
        <f t="shared" si="8"/>
        <v>0</v>
      </c>
      <c r="M28" s="572">
        <f t="shared" si="8"/>
        <v>2132979.58</v>
      </c>
      <c r="N28" s="572">
        <f t="shared" si="8"/>
        <v>13523987.81</v>
      </c>
      <c r="O28" s="572">
        <f t="shared" si="8"/>
        <v>0</v>
      </c>
      <c r="P28" s="572">
        <f t="shared" si="8"/>
        <v>13523987.81</v>
      </c>
      <c r="Q28" s="572">
        <f t="shared" si="8"/>
        <v>26346870.29</v>
      </c>
      <c r="R28" s="572">
        <f t="shared" si="8"/>
        <v>0</v>
      </c>
      <c r="S28" s="572">
        <f t="shared" si="8"/>
        <v>26346870.29</v>
      </c>
      <c r="T28" s="572">
        <f t="shared" si="8"/>
        <v>1463816.94999999</v>
      </c>
      <c r="U28" s="572">
        <f t="shared" si="8"/>
        <v>0</v>
      </c>
      <c r="V28" s="572">
        <f t="shared" si="8"/>
        <v>1463816.94999999</v>
      </c>
      <c r="W28" s="572">
        <f t="shared" ref="W28" si="9">W22+W23+W24+W25+W26+W27</f>
        <v>0</v>
      </c>
      <c r="X28" s="572">
        <f t="shared" si="8"/>
        <v>0</v>
      </c>
      <c r="Y28" s="572">
        <f t="shared" si="8"/>
        <v>0</v>
      </c>
      <c r="Z28" s="572">
        <f t="shared" si="8"/>
        <v>319548995.25</v>
      </c>
      <c r="AA28" s="572">
        <f t="shared" si="8"/>
        <v>0</v>
      </c>
      <c r="AB28" s="572">
        <f t="shared" si="8"/>
        <v>319548995.25</v>
      </c>
      <c r="AC28" s="561">
        <f>AB28-'K.00 Lead Sheet'!I49</f>
        <v>-17358860.28</v>
      </c>
      <c r="AD28" s="60"/>
      <c r="AE28" s="512"/>
    </row>
    <row r="29" s="66" customFormat="1" ht="16.5" spans="1:31">
      <c r="A29" s="65"/>
      <c r="B29" s="573"/>
      <c r="C29" s="570" t="s">
        <v>202</v>
      </c>
      <c r="D29" s="559" t="s">
        <v>107</v>
      </c>
      <c r="E29" s="560">
        <v>51909604.08</v>
      </c>
      <c r="F29" s="560"/>
      <c r="G29" s="560">
        <f t="shared" ref="G29:G33" si="10">SUM(E29:F29)</f>
        <v>51909604.08</v>
      </c>
      <c r="H29" s="560">
        <v>155648892.98</v>
      </c>
      <c r="I29" s="560"/>
      <c r="J29" s="560">
        <f>SUM(H29:I29)</f>
        <v>155648892.98</v>
      </c>
      <c r="K29" s="560">
        <v>1618999.86</v>
      </c>
      <c r="L29" s="560"/>
      <c r="M29" s="560">
        <f>SUM(K29:L29)</f>
        <v>1618999.86</v>
      </c>
      <c r="N29" s="560">
        <v>11033542.87</v>
      </c>
      <c r="O29" s="560"/>
      <c r="P29" s="560">
        <f>SUM(N29:O29)</f>
        <v>11033542.87</v>
      </c>
      <c r="Q29" s="560">
        <v>20357849.61</v>
      </c>
      <c r="R29" s="560"/>
      <c r="S29" s="560">
        <f t="shared" ref="S29:S33" si="11">SUM(Q29:R29)</f>
        <v>20357849.61</v>
      </c>
      <c r="T29" s="560">
        <v>1420215.20000001</v>
      </c>
      <c r="U29" s="560"/>
      <c r="V29" s="560">
        <f>SUM(T29:U29)</f>
        <v>1420215.20000001</v>
      </c>
      <c r="W29" s="560"/>
      <c r="X29" s="560"/>
      <c r="Y29" s="560">
        <f>SUM(W29:X29)</f>
        <v>0</v>
      </c>
      <c r="Z29" s="560">
        <f t="shared" ref="Z29:AB33" si="12">SUM(E29,H29,K29,N29,Q29,T29,W29)</f>
        <v>241989104.6</v>
      </c>
      <c r="AA29" s="560">
        <f t="shared" si="12"/>
        <v>0</v>
      </c>
      <c r="AB29" s="560">
        <f t="shared" si="12"/>
        <v>241989104.6</v>
      </c>
      <c r="AC29" s="561">
        <f>AB29-'K.00 Lead Sheet'!J50</f>
        <v>0</v>
      </c>
      <c r="AD29" s="60"/>
      <c r="AE29" s="512"/>
    </row>
    <row r="30" s="66" customFormat="1" ht="16.5" spans="1:31">
      <c r="A30" s="65"/>
      <c r="B30" s="562"/>
      <c r="C30" s="563" t="s">
        <v>212</v>
      </c>
      <c r="D30" s="564" t="s">
        <v>213</v>
      </c>
      <c r="E30" s="560">
        <v>1241531.89</v>
      </c>
      <c r="F30" s="560"/>
      <c r="G30" s="560">
        <f t="shared" si="10"/>
        <v>1241531.89</v>
      </c>
      <c r="H30" s="560">
        <v>15795304.37</v>
      </c>
      <c r="I30" s="560"/>
      <c r="J30" s="560">
        <f>SUM(H30:I30)</f>
        <v>15795304.37</v>
      </c>
      <c r="K30" s="560">
        <v>184110.39</v>
      </c>
      <c r="L30" s="560"/>
      <c r="M30" s="560">
        <f>SUM(K30:L30)</f>
        <v>184110.39</v>
      </c>
      <c r="N30" s="560">
        <v>886739.05</v>
      </c>
      <c r="O30" s="560"/>
      <c r="P30" s="560">
        <f>SUM(N30:O30)</f>
        <v>886739.05</v>
      </c>
      <c r="Q30" s="560">
        <v>1758895.41</v>
      </c>
      <c r="R30" s="560"/>
      <c r="S30" s="560">
        <f t="shared" si="11"/>
        <v>1758895.41</v>
      </c>
      <c r="T30" s="560">
        <v>29912.5700000003</v>
      </c>
      <c r="U30" s="560"/>
      <c r="V30" s="560">
        <f>SUM(T30:U30)</f>
        <v>29912.5700000003</v>
      </c>
      <c r="W30" s="560"/>
      <c r="X30" s="560"/>
      <c r="Y30" s="560">
        <f>SUM(W30:X30)</f>
        <v>0</v>
      </c>
      <c r="Z30" s="560">
        <f t="shared" si="12"/>
        <v>19896493.68</v>
      </c>
      <c r="AA30" s="560">
        <f t="shared" si="12"/>
        <v>0</v>
      </c>
      <c r="AB30" s="560">
        <f t="shared" si="12"/>
        <v>19896493.68</v>
      </c>
      <c r="AC30" s="565" t="s">
        <v>214</v>
      </c>
      <c r="AD30" s="60"/>
      <c r="AE30" s="512"/>
    </row>
    <row r="31" s="66" customFormat="1" ht="16.5" spans="1:31">
      <c r="A31" s="65"/>
      <c r="B31" s="567" t="s">
        <v>173</v>
      </c>
      <c r="C31" s="563" t="s">
        <v>207</v>
      </c>
      <c r="D31" s="564" t="s">
        <v>208</v>
      </c>
      <c r="E31" s="574">
        <v>0</v>
      </c>
      <c r="F31" s="560"/>
      <c r="G31" s="560">
        <f t="shared" si="10"/>
        <v>0</v>
      </c>
      <c r="H31" s="560">
        <v>13638095.25</v>
      </c>
      <c r="I31" s="560"/>
      <c r="J31" s="560">
        <f>SUM(H31:I31)</f>
        <v>13638095.25</v>
      </c>
      <c r="K31" s="560">
        <v>0</v>
      </c>
      <c r="L31" s="560"/>
      <c r="M31" s="560">
        <f>SUM(K31:L31)</f>
        <v>0</v>
      </c>
      <c r="N31" s="560">
        <v>-154822.35</v>
      </c>
      <c r="O31" s="560"/>
      <c r="P31" s="560">
        <f>SUM(N31:O31)</f>
        <v>-154822.35</v>
      </c>
      <c r="Q31" s="560">
        <v>0</v>
      </c>
      <c r="R31" s="560"/>
      <c r="S31" s="560">
        <f t="shared" si="11"/>
        <v>0</v>
      </c>
      <c r="T31" s="560">
        <v>0</v>
      </c>
      <c r="U31" s="560"/>
      <c r="V31" s="560">
        <f t="shared" ref="V31:V33" si="13">SUM(T31:U31)</f>
        <v>0</v>
      </c>
      <c r="W31" s="560"/>
      <c r="X31" s="560"/>
      <c r="Y31" s="560">
        <f>SUM(W31:X31)</f>
        <v>0</v>
      </c>
      <c r="Z31" s="560">
        <f t="shared" si="12"/>
        <v>13483272.9</v>
      </c>
      <c r="AA31" s="560">
        <f t="shared" si="12"/>
        <v>0</v>
      </c>
      <c r="AB31" s="560">
        <f t="shared" si="12"/>
        <v>13483272.9</v>
      </c>
      <c r="AC31" s="565"/>
      <c r="AD31" s="60"/>
      <c r="AE31" s="512"/>
    </row>
    <row r="32" s="66" customFormat="1" ht="16.5" spans="1:31">
      <c r="A32" s="65"/>
      <c r="B32" s="562"/>
      <c r="C32" s="563" t="s">
        <v>209</v>
      </c>
      <c r="D32" s="566"/>
      <c r="E32" s="560">
        <v>0</v>
      </c>
      <c r="F32" s="560"/>
      <c r="G32" s="560">
        <f t="shared" si="10"/>
        <v>0</v>
      </c>
      <c r="H32" s="560">
        <v>0</v>
      </c>
      <c r="I32" s="560"/>
      <c r="J32" s="560">
        <f>SUM(H32:I32)</f>
        <v>0</v>
      </c>
      <c r="K32" s="560">
        <v>0</v>
      </c>
      <c r="L32" s="560"/>
      <c r="M32" s="560">
        <f>SUM(K32:L32)</f>
        <v>0</v>
      </c>
      <c r="N32" s="560">
        <v>0</v>
      </c>
      <c r="O32" s="560"/>
      <c r="P32" s="560">
        <f>SUM(N32:O32)</f>
        <v>0</v>
      </c>
      <c r="Q32" s="560">
        <v>0</v>
      </c>
      <c r="R32" s="560"/>
      <c r="S32" s="560">
        <f t="shared" si="11"/>
        <v>0</v>
      </c>
      <c r="T32" s="560">
        <v>0</v>
      </c>
      <c r="U32" s="560"/>
      <c r="V32" s="560">
        <f t="shared" si="13"/>
        <v>0</v>
      </c>
      <c r="W32" s="560"/>
      <c r="X32" s="560"/>
      <c r="Y32" s="560">
        <f>SUM(W32:X32)</f>
        <v>0</v>
      </c>
      <c r="Z32" s="560">
        <f t="shared" si="12"/>
        <v>0</v>
      </c>
      <c r="AA32" s="560">
        <f t="shared" si="12"/>
        <v>0</v>
      </c>
      <c r="AB32" s="560">
        <f t="shared" si="12"/>
        <v>0</v>
      </c>
      <c r="AC32" s="565"/>
      <c r="AD32" s="60"/>
      <c r="AE32" s="512"/>
    </row>
    <row r="33" s="66" customFormat="1" ht="14.25" spans="1:32">
      <c r="A33" s="65"/>
      <c r="B33" s="562"/>
      <c r="C33" s="563" t="s">
        <v>210</v>
      </c>
      <c r="D33" s="348"/>
      <c r="E33" s="560">
        <v>0</v>
      </c>
      <c r="F33" s="560"/>
      <c r="G33" s="560">
        <f t="shared" si="10"/>
        <v>0</v>
      </c>
      <c r="H33" s="560">
        <v>0</v>
      </c>
      <c r="I33" s="560"/>
      <c r="J33" s="560">
        <f>SUM(H33:I33)</f>
        <v>0</v>
      </c>
      <c r="K33" s="560">
        <v>0</v>
      </c>
      <c r="L33" s="560"/>
      <c r="M33" s="560">
        <f>SUM(K33:L33)</f>
        <v>0</v>
      </c>
      <c r="N33" s="560">
        <v>0</v>
      </c>
      <c r="O33" s="560"/>
      <c r="P33" s="560">
        <f>SUM(N33:O33)</f>
        <v>0</v>
      </c>
      <c r="Q33" s="560">
        <v>0</v>
      </c>
      <c r="R33" s="560"/>
      <c r="S33" s="560">
        <f t="shared" si="11"/>
        <v>0</v>
      </c>
      <c r="T33" s="560">
        <v>0</v>
      </c>
      <c r="U33" s="560"/>
      <c r="V33" s="560">
        <f t="shared" si="13"/>
        <v>0</v>
      </c>
      <c r="W33" s="560"/>
      <c r="X33" s="560"/>
      <c r="Y33" s="560">
        <f>SUM(W33:X33)</f>
        <v>0</v>
      </c>
      <c r="Z33" s="560">
        <f t="shared" si="12"/>
        <v>0</v>
      </c>
      <c r="AA33" s="560">
        <f t="shared" si="12"/>
        <v>0</v>
      </c>
      <c r="AB33" s="560">
        <f t="shared" si="12"/>
        <v>0</v>
      </c>
      <c r="AC33" s="565"/>
      <c r="AD33" s="60"/>
      <c r="AE33" s="512"/>
    </row>
    <row r="34" s="66" customFormat="1" ht="16.5" spans="1:32">
      <c r="A34" s="65"/>
      <c r="B34" s="569"/>
      <c r="C34" s="570" t="s">
        <v>211</v>
      </c>
      <c r="D34" s="571" t="s">
        <v>123</v>
      </c>
      <c r="E34" s="572">
        <f t="shared" ref="E34:AB34" si="14">E29+E30+E31+E32+E33</f>
        <v>53151135.97</v>
      </c>
      <c r="F34" s="572">
        <f t="shared" si="14"/>
        <v>0</v>
      </c>
      <c r="G34" s="572">
        <f t="shared" si="14"/>
        <v>53151135.97</v>
      </c>
      <c r="H34" s="572">
        <f t="shared" si="14"/>
        <v>185082292.6</v>
      </c>
      <c r="I34" s="572">
        <f t="shared" si="14"/>
        <v>0</v>
      </c>
      <c r="J34" s="572">
        <f t="shared" si="14"/>
        <v>185082292.6</v>
      </c>
      <c r="K34" s="572">
        <f t="shared" si="14"/>
        <v>1803110.25</v>
      </c>
      <c r="L34" s="572">
        <f t="shared" si="14"/>
        <v>0</v>
      </c>
      <c r="M34" s="572">
        <f t="shared" si="14"/>
        <v>1803110.25</v>
      </c>
      <c r="N34" s="572">
        <f t="shared" si="14"/>
        <v>11765459.57</v>
      </c>
      <c r="O34" s="572">
        <f t="shared" si="14"/>
        <v>0</v>
      </c>
      <c r="P34" s="572">
        <f t="shared" si="14"/>
        <v>11765459.57</v>
      </c>
      <c r="Q34" s="572">
        <f t="shared" si="14"/>
        <v>22116745.02</v>
      </c>
      <c r="R34" s="572">
        <f t="shared" si="14"/>
        <v>0</v>
      </c>
      <c r="S34" s="572">
        <f t="shared" si="14"/>
        <v>22116745.02</v>
      </c>
      <c r="T34" s="572">
        <f t="shared" si="14"/>
        <v>1450127.77000001</v>
      </c>
      <c r="U34" s="572">
        <f t="shared" si="14"/>
        <v>0</v>
      </c>
      <c r="V34" s="572">
        <f t="shared" si="14"/>
        <v>1450127.77000001</v>
      </c>
      <c r="W34" s="572">
        <f t="shared" si="14"/>
        <v>0</v>
      </c>
      <c r="X34" s="572">
        <f t="shared" si="14"/>
        <v>0</v>
      </c>
      <c r="Y34" s="572">
        <f t="shared" si="14"/>
        <v>0</v>
      </c>
      <c r="Z34" s="572">
        <f t="shared" si="14"/>
        <v>275368871.18</v>
      </c>
      <c r="AA34" s="572">
        <f t="shared" si="14"/>
        <v>0</v>
      </c>
      <c r="AB34" s="572">
        <f t="shared" si="14"/>
        <v>275368871.18</v>
      </c>
      <c r="AC34" s="561">
        <f>AB34-'K.00 Lead Sheet'!I50</f>
        <v>27276190.5000001</v>
      </c>
      <c r="AD34" s="60"/>
      <c r="AE34" s="512"/>
    </row>
    <row r="35" s="66" customFormat="1" ht="16.5" spans="1:32">
      <c r="A35" s="65"/>
      <c r="B35" s="573"/>
      <c r="C35" s="570" t="s">
        <v>202</v>
      </c>
      <c r="D35" s="559" t="s">
        <v>107</v>
      </c>
      <c r="E35" s="560">
        <v>4162931.85</v>
      </c>
      <c r="F35" s="560"/>
      <c r="G35" s="560">
        <f t="shared" ref="G35:G39" si="15">SUM(E35:F35)</f>
        <v>4162931.85</v>
      </c>
      <c r="H35" s="560">
        <v>510864.36</v>
      </c>
      <c r="I35" s="560"/>
      <c r="J35" s="560">
        <f>SUM(H35:I35)</f>
        <v>510864.36</v>
      </c>
      <c r="K35" s="560">
        <v>0</v>
      </c>
      <c r="L35" s="560"/>
      <c r="M35" s="560">
        <f>SUM(K35:L35)</f>
        <v>0</v>
      </c>
      <c r="N35" s="560">
        <v>21626.38</v>
      </c>
      <c r="O35" s="560"/>
      <c r="P35" s="560">
        <f>SUM(N35:O35)</f>
        <v>21626.38</v>
      </c>
      <c r="Q35" s="560">
        <v>0</v>
      </c>
      <c r="R35" s="560"/>
      <c r="S35" s="560">
        <f t="shared" ref="S35:S39" si="16">SUM(Q35:R35)</f>
        <v>0</v>
      </c>
      <c r="T35" s="560">
        <v>0</v>
      </c>
      <c r="U35" s="560"/>
      <c r="V35" s="560">
        <f t="shared" ref="V35:V39" si="17">SUM(T35:U35)</f>
        <v>0</v>
      </c>
      <c r="W35" s="560"/>
      <c r="X35" s="560"/>
      <c r="Y35" s="560">
        <f>SUM(W35:X35)</f>
        <v>0</v>
      </c>
      <c r="Z35" s="560">
        <f t="shared" ref="Z35:AB39" si="18">SUM(E35,H35,K35,N35,Q35,T35,W35)</f>
        <v>4695422.59</v>
      </c>
      <c r="AA35" s="560">
        <f t="shared" si="18"/>
        <v>0</v>
      </c>
      <c r="AB35" s="560">
        <f t="shared" si="18"/>
        <v>4695422.59</v>
      </c>
      <c r="AC35" s="561">
        <f>AB35-'K.00 Lead Sheet'!J51</f>
        <v>0</v>
      </c>
      <c r="AD35" s="60"/>
      <c r="AE35" s="512"/>
    </row>
    <row r="36" s="66" customFormat="1" ht="16.5" spans="1:32">
      <c r="A36" s="65"/>
      <c r="B36" s="562"/>
      <c r="C36" s="563" t="s">
        <v>212</v>
      </c>
      <c r="D36" s="564" t="s">
        <v>215</v>
      </c>
      <c r="E36" s="560">
        <v>0</v>
      </c>
      <c r="F36" s="560"/>
      <c r="G36" s="560">
        <f t="shared" si="15"/>
        <v>0</v>
      </c>
      <c r="H36" s="560">
        <v>5902.72</v>
      </c>
      <c r="I36" s="560"/>
      <c r="J36" s="560">
        <f>SUM(H36:I36)</f>
        <v>5902.72</v>
      </c>
      <c r="K36" s="560">
        <v>0</v>
      </c>
      <c r="L36" s="560"/>
      <c r="M36" s="560">
        <f>SUM(K36:L36)</f>
        <v>0</v>
      </c>
      <c r="N36" s="575">
        <v>0</v>
      </c>
      <c r="O36" s="560"/>
      <c r="P36" s="560">
        <f>SUM(N36:O36)</f>
        <v>0</v>
      </c>
      <c r="Q36" s="560">
        <v>0</v>
      </c>
      <c r="R36" s="560"/>
      <c r="S36" s="560">
        <f t="shared" si="16"/>
        <v>0</v>
      </c>
      <c r="T36" s="560">
        <v>0</v>
      </c>
      <c r="U36" s="560"/>
      <c r="V36" s="560">
        <f t="shared" si="17"/>
        <v>0</v>
      </c>
      <c r="W36" s="560"/>
      <c r="X36" s="560"/>
      <c r="Y36" s="560">
        <f>SUM(W36:X36)</f>
        <v>0</v>
      </c>
      <c r="Z36" s="560">
        <f t="shared" si="18"/>
        <v>5902.72</v>
      </c>
      <c r="AA36" s="560">
        <f t="shared" si="18"/>
        <v>0</v>
      </c>
      <c r="AB36" s="560">
        <f t="shared" si="18"/>
        <v>5902.72</v>
      </c>
      <c r="AC36" s="565"/>
      <c r="AD36" s="60"/>
      <c r="AE36" s="512"/>
    </row>
    <row r="37" s="66" customFormat="1" ht="16.5" spans="1:32">
      <c r="A37" s="65"/>
      <c r="B37" s="567" t="s">
        <v>174</v>
      </c>
      <c r="C37" s="563" t="s">
        <v>207</v>
      </c>
      <c r="D37" s="564" t="s">
        <v>208</v>
      </c>
      <c r="E37" s="560">
        <v>0</v>
      </c>
      <c r="F37" s="560"/>
      <c r="G37" s="560">
        <f t="shared" si="15"/>
        <v>0</v>
      </c>
      <c r="H37" s="560">
        <v>-207076.54</v>
      </c>
      <c r="I37" s="560"/>
      <c r="J37" s="560">
        <f>SUM(H37:I37)</f>
        <v>-207076.54</v>
      </c>
      <c r="K37" s="560">
        <v>0</v>
      </c>
      <c r="L37" s="560"/>
      <c r="M37" s="560">
        <f>SUM(K37:L37)</f>
        <v>0</v>
      </c>
      <c r="N37" s="575">
        <v>0</v>
      </c>
      <c r="O37" s="560"/>
      <c r="P37" s="560">
        <f>SUM(N37:O37)</f>
        <v>0</v>
      </c>
      <c r="Q37" s="560">
        <v>0</v>
      </c>
      <c r="R37" s="560"/>
      <c r="S37" s="560">
        <f t="shared" si="16"/>
        <v>0</v>
      </c>
      <c r="T37" s="560">
        <v>0</v>
      </c>
      <c r="U37" s="560"/>
      <c r="V37" s="560">
        <f t="shared" si="17"/>
        <v>0</v>
      </c>
      <c r="W37" s="560"/>
      <c r="X37" s="560"/>
      <c r="Y37" s="560">
        <f t="shared" ref="Y37:Y39" si="19">SUM(W37:X37)</f>
        <v>0</v>
      </c>
      <c r="Z37" s="560">
        <f t="shared" si="18"/>
        <v>-207076.54</v>
      </c>
      <c r="AA37" s="560">
        <f t="shared" si="18"/>
        <v>0</v>
      </c>
      <c r="AB37" s="560">
        <f t="shared" si="18"/>
        <v>-207076.54</v>
      </c>
      <c r="AC37" s="565"/>
      <c r="AD37" s="60"/>
      <c r="AE37" s="512"/>
    </row>
    <row r="38" s="66" customFormat="1" ht="16.5" spans="1:32">
      <c r="A38" s="65"/>
      <c r="B38" s="562"/>
      <c r="C38" s="568" t="s">
        <v>209</v>
      </c>
      <c r="D38" s="348"/>
      <c r="E38" s="560">
        <v>0</v>
      </c>
      <c r="F38" s="560"/>
      <c r="G38" s="560">
        <f t="shared" si="15"/>
        <v>0</v>
      </c>
      <c r="H38" s="560">
        <v>0</v>
      </c>
      <c r="I38" s="560"/>
      <c r="J38" s="560">
        <f>SUM(H38:I38)</f>
        <v>0</v>
      </c>
      <c r="K38" s="560">
        <v>0</v>
      </c>
      <c r="L38" s="560"/>
      <c r="M38" s="560">
        <f>SUM(K38:L38)</f>
        <v>0</v>
      </c>
      <c r="N38" s="575">
        <v>0</v>
      </c>
      <c r="O38" s="560"/>
      <c r="P38" s="560">
        <f>SUM(N38:O38)</f>
        <v>0</v>
      </c>
      <c r="Q38" s="560">
        <v>0</v>
      </c>
      <c r="R38" s="560"/>
      <c r="S38" s="560">
        <f t="shared" si="16"/>
        <v>0</v>
      </c>
      <c r="T38" s="560">
        <v>0</v>
      </c>
      <c r="U38" s="560"/>
      <c r="V38" s="560">
        <f t="shared" si="17"/>
        <v>0</v>
      </c>
      <c r="W38" s="560"/>
      <c r="X38" s="560"/>
      <c r="Y38" s="560">
        <f t="shared" si="19"/>
        <v>0</v>
      </c>
      <c r="Z38" s="560">
        <f t="shared" si="18"/>
        <v>0</v>
      </c>
      <c r="AA38" s="560">
        <f t="shared" si="18"/>
        <v>0</v>
      </c>
      <c r="AB38" s="560">
        <f t="shared" si="18"/>
        <v>0</v>
      </c>
      <c r="AC38" s="565"/>
      <c r="AD38" s="60"/>
      <c r="AE38" s="512"/>
    </row>
    <row r="39" s="66" customFormat="1" ht="13.5" customHeight="1" spans="1:32">
      <c r="A39" s="65"/>
      <c r="B39" s="562"/>
      <c r="C39" s="576" t="s">
        <v>210</v>
      </c>
      <c r="D39" s="348"/>
      <c r="E39" s="560">
        <v>0</v>
      </c>
      <c r="F39" s="560"/>
      <c r="G39" s="560">
        <f t="shared" si="15"/>
        <v>0</v>
      </c>
      <c r="H39" s="560">
        <v>0</v>
      </c>
      <c r="I39" s="560"/>
      <c r="J39" s="560">
        <f>SUM(H39:I39)</f>
        <v>0</v>
      </c>
      <c r="K39" s="560">
        <v>0</v>
      </c>
      <c r="L39" s="560"/>
      <c r="M39" s="560">
        <f>SUM(K39:L39)</f>
        <v>0</v>
      </c>
      <c r="N39" s="575">
        <v>0</v>
      </c>
      <c r="O39" s="560"/>
      <c r="P39" s="560">
        <f>SUM(N39:O39)</f>
        <v>0</v>
      </c>
      <c r="Q39" s="560">
        <v>0</v>
      </c>
      <c r="R39" s="560"/>
      <c r="S39" s="560">
        <f t="shared" si="16"/>
        <v>0</v>
      </c>
      <c r="T39" s="560">
        <v>0</v>
      </c>
      <c r="U39" s="560"/>
      <c r="V39" s="560">
        <f t="shared" si="17"/>
        <v>0</v>
      </c>
      <c r="W39" s="560"/>
      <c r="X39" s="560"/>
      <c r="Y39" s="560">
        <f t="shared" si="19"/>
        <v>0</v>
      </c>
      <c r="Z39" s="560">
        <f t="shared" si="18"/>
        <v>0</v>
      </c>
      <c r="AA39" s="560">
        <f t="shared" si="18"/>
        <v>0</v>
      </c>
      <c r="AB39" s="560">
        <f t="shared" si="18"/>
        <v>0</v>
      </c>
      <c r="AC39" s="565"/>
      <c r="AD39" s="60"/>
      <c r="AE39" s="512"/>
    </row>
    <row r="40" s="66" customFormat="1" ht="16.5" spans="1:32">
      <c r="A40" s="65"/>
      <c r="B40" s="569"/>
      <c r="C40" s="570" t="s">
        <v>211</v>
      </c>
      <c r="D40" s="571" t="s">
        <v>123</v>
      </c>
      <c r="E40" s="572">
        <f>E35+E36+E37+E38+E39</f>
        <v>4162931.85</v>
      </c>
      <c r="F40" s="572">
        <f>F35+F36+F37+F38+F39</f>
        <v>0</v>
      </c>
      <c r="G40" s="572">
        <f t="shared" ref="G40:AB40" si="20">G35+G36+G37+G38+G39</f>
        <v>4162931.85</v>
      </c>
      <c r="H40" s="572">
        <f t="shared" si="20"/>
        <v>309690.54</v>
      </c>
      <c r="I40" s="572">
        <f t="shared" si="20"/>
        <v>0</v>
      </c>
      <c r="J40" s="572">
        <f t="shared" si="20"/>
        <v>309690.54</v>
      </c>
      <c r="K40" s="572">
        <f t="shared" si="20"/>
        <v>0</v>
      </c>
      <c r="L40" s="572">
        <f t="shared" si="20"/>
        <v>0</v>
      </c>
      <c r="M40" s="572">
        <f t="shared" si="20"/>
        <v>0</v>
      </c>
      <c r="N40" s="572">
        <f t="shared" si="20"/>
        <v>21626.38</v>
      </c>
      <c r="O40" s="572">
        <f t="shared" si="20"/>
        <v>0</v>
      </c>
      <c r="P40" s="572">
        <f t="shared" si="20"/>
        <v>21626.38</v>
      </c>
      <c r="Q40" s="572">
        <f t="shared" si="20"/>
        <v>0</v>
      </c>
      <c r="R40" s="572">
        <f t="shared" si="20"/>
        <v>0</v>
      </c>
      <c r="S40" s="572">
        <f t="shared" si="20"/>
        <v>0</v>
      </c>
      <c r="T40" s="572">
        <f t="shared" si="20"/>
        <v>0</v>
      </c>
      <c r="U40" s="572">
        <f t="shared" si="20"/>
        <v>0</v>
      </c>
      <c r="V40" s="572">
        <f t="shared" si="20"/>
        <v>0</v>
      </c>
      <c r="W40" s="572">
        <f t="shared" si="20"/>
        <v>0</v>
      </c>
      <c r="X40" s="572">
        <f t="shared" si="20"/>
        <v>0</v>
      </c>
      <c r="Y40" s="572">
        <f t="shared" si="20"/>
        <v>0</v>
      </c>
      <c r="Z40" s="572">
        <f t="shared" si="20"/>
        <v>4494248.77</v>
      </c>
      <c r="AA40" s="572">
        <f t="shared" si="20"/>
        <v>0</v>
      </c>
      <c r="AB40" s="572">
        <f t="shared" si="20"/>
        <v>4494248.77</v>
      </c>
      <c r="AC40" s="561">
        <f>AB40-'K.00 Lead Sheet'!I51</f>
        <v>0</v>
      </c>
      <c r="AD40" s="60"/>
      <c r="AE40" s="512"/>
    </row>
    <row r="41" s="66" customFormat="1" ht="16.5" spans="1:32">
      <c r="A41" s="65"/>
      <c r="B41" s="577" t="s">
        <v>216</v>
      </c>
      <c r="C41" s="570" t="s">
        <v>202</v>
      </c>
      <c r="D41" s="571" t="s">
        <v>123</v>
      </c>
      <c r="E41" s="560">
        <f t="shared" ref="E41:AB41" si="21">E22-E29-E35</f>
        <v>8459631.62</v>
      </c>
      <c r="F41" s="578">
        <f t="shared" si="21"/>
        <v>0</v>
      </c>
      <c r="G41" s="560">
        <f t="shared" si="21"/>
        <v>8459631.62</v>
      </c>
      <c r="H41" s="560">
        <f t="shared" si="21"/>
        <v>77814017.66</v>
      </c>
      <c r="I41" s="560">
        <f t="shared" si="21"/>
        <v>0</v>
      </c>
      <c r="J41" s="560">
        <f t="shared" si="21"/>
        <v>77814017.66</v>
      </c>
      <c r="K41" s="560">
        <f t="shared" si="21"/>
        <v>513979.72</v>
      </c>
      <c r="L41" s="560">
        <f t="shared" si="21"/>
        <v>0</v>
      </c>
      <c r="M41" s="560">
        <f t="shared" si="21"/>
        <v>513979.72</v>
      </c>
      <c r="N41" s="560">
        <f t="shared" si="21"/>
        <v>2391241.77</v>
      </c>
      <c r="O41" s="560">
        <f t="shared" si="21"/>
        <v>0</v>
      </c>
      <c r="P41" s="560">
        <f t="shared" si="21"/>
        <v>2391241.77</v>
      </c>
      <c r="Q41" s="560">
        <f t="shared" si="21"/>
        <v>5434982.59</v>
      </c>
      <c r="R41" s="560">
        <f t="shared" si="21"/>
        <v>0</v>
      </c>
      <c r="S41" s="560">
        <f t="shared" si="21"/>
        <v>5434982.59</v>
      </c>
      <c r="T41" s="560">
        <f t="shared" si="21"/>
        <v>43601.7499999776</v>
      </c>
      <c r="U41" s="560">
        <f t="shared" si="21"/>
        <v>0</v>
      </c>
      <c r="V41" s="560">
        <f t="shared" si="21"/>
        <v>43601.7499999776</v>
      </c>
      <c r="W41" s="560">
        <f t="shared" si="21"/>
        <v>0</v>
      </c>
      <c r="X41" s="560">
        <f t="shared" si="21"/>
        <v>0</v>
      </c>
      <c r="Y41" s="560">
        <f t="shared" si="21"/>
        <v>0</v>
      </c>
      <c r="Z41" s="560">
        <f t="shared" si="21"/>
        <v>94657455.1099998</v>
      </c>
      <c r="AA41" s="560">
        <f t="shared" si="21"/>
        <v>0</v>
      </c>
      <c r="AB41" s="560">
        <f t="shared" si="21"/>
        <v>94657455.1099998</v>
      </c>
      <c r="AC41" s="561">
        <f>AB41-'K.00 Lead Sheet'!J55</f>
        <v>-1.63912773132324e-7</v>
      </c>
      <c r="AD41" s="60"/>
      <c r="AE41" s="512"/>
    </row>
    <row r="42" s="66" customFormat="1" ht="16.5" spans="1:32">
      <c r="A42" s="65"/>
      <c r="B42" s="569"/>
      <c r="C42" s="579" t="s">
        <v>211</v>
      </c>
      <c r="D42" s="571" t="s">
        <v>123</v>
      </c>
      <c r="E42" s="580">
        <f t="shared" ref="E42:AB42" si="22">E28-E34-E40</f>
        <v>7318099.73</v>
      </c>
      <c r="F42" s="581">
        <f t="shared" si="22"/>
        <v>0</v>
      </c>
      <c r="G42" s="582">
        <f t="shared" si="22"/>
        <v>7318099.73</v>
      </c>
      <c r="H42" s="581">
        <f t="shared" si="22"/>
        <v>26057189.93</v>
      </c>
      <c r="I42" s="581">
        <f t="shared" si="22"/>
        <v>0</v>
      </c>
      <c r="J42" s="581">
        <f t="shared" si="22"/>
        <v>26057189.93</v>
      </c>
      <c r="K42" s="581">
        <f t="shared" si="22"/>
        <v>329869.33</v>
      </c>
      <c r="L42" s="581">
        <f t="shared" si="22"/>
        <v>0</v>
      </c>
      <c r="M42" s="581">
        <f t="shared" si="22"/>
        <v>329869.33</v>
      </c>
      <c r="N42" s="581">
        <f t="shared" si="22"/>
        <v>1736901.86</v>
      </c>
      <c r="O42" s="581">
        <f t="shared" si="22"/>
        <v>0</v>
      </c>
      <c r="P42" s="581">
        <f t="shared" si="22"/>
        <v>1736901.86</v>
      </c>
      <c r="Q42" s="581">
        <f t="shared" si="22"/>
        <v>4230125.27</v>
      </c>
      <c r="R42" s="581">
        <f t="shared" si="22"/>
        <v>0</v>
      </c>
      <c r="S42" s="581">
        <f t="shared" si="22"/>
        <v>4230125.27</v>
      </c>
      <c r="T42" s="581">
        <f t="shared" si="22"/>
        <v>13689.1799999774</v>
      </c>
      <c r="U42" s="581">
        <f t="shared" si="22"/>
        <v>0</v>
      </c>
      <c r="V42" s="581">
        <f t="shared" si="22"/>
        <v>13689.1799999774</v>
      </c>
      <c r="W42" s="581">
        <f t="shared" si="22"/>
        <v>0</v>
      </c>
      <c r="X42" s="581">
        <f t="shared" si="22"/>
        <v>0</v>
      </c>
      <c r="Y42" s="581">
        <f t="shared" si="22"/>
        <v>0</v>
      </c>
      <c r="Z42" s="581">
        <f t="shared" si="22"/>
        <v>39685875.2999998</v>
      </c>
      <c r="AA42" s="581">
        <f t="shared" si="22"/>
        <v>0</v>
      </c>
      <c r="AB42" s="581">
        <f t="shared" si="22"/>
        <v>39685875.2999998</v>
      </c>
      <c r="AC42" s="561">
        <f>AB42-'K.00 Lead Sheet'!I55</f>
        <v>-44535050.7800002</v>
      </c>
      <c r="AD42" s="60"/>
      <c r="AE42" s="512"/>
      <c r="AF42" s="425"/>
    </row>
    <row r="43" s="66" customFormat="1" ht="16.5" spans="1:32">
      <c r="A43" s="65"/>
      <c r="B43" s="577" t="s">
        <v>217</v>
      </c>
      <c r="C43" s="235" t="s">
        <v>218</v>
      </c>
      <c r="D43" s="234" t="s">
        <v>219</v>
      </c>
      <c r="E43" s="560">
        <f>E28-E22</f>
        <v>100000</v>
      </c>
      <c r="F43" s="560"/>
      <c r="G43" s="560">
        <f>G28-G22</f>
        <v>100000</v>
      </c>
      <c r="H43" s="560">
        <f>H28-H22</f>
        <v>-22524601.93</v>
      </c>
      <c r="I43" s="560"/>
      <c r="J43" s="560">
        <f>J28-J22</f>
        <v>-22524601.93</v>
      </c>
      <c r="K43" s="560">
        <f>K28-K22</f>
        <v>0</v>
      </c>
      <c r="L43" s="560"/>
      <c r="M43" s="560">
        <f>M28-M22</f>
        <v>0</v>
      </c>
      <c r="N43" s="560">
        <f>N28-N22</f>
        <v>77576.790000001</v>
      </c>
      <c r="O43" s="560"/>
      <c r="P43" s="560">
        <f>P28-P22</f>
        <v>77576.790000001</v>
      </c>
      <c r="Q43" s="560">
        <f>Q28-Q22</f>
        <v>554038.09</v>
      </c>
      <c r="R43" s="560"/>
      <c r="S43" s="560">
        <f>S28-S22</f>
        <v>554038.09</v>
      </c>
      <c r="T43" s="560">
        <f>T28-T22</f>
        <v>0</v>
      </c>
      <c r="U43" s="560"/>
      <c r="V43" s="560">
        <f>V28-V22</f>
        <v>0</v>
      </c>
      <c r="W43" s="560">
        <f>W28-W22</f>
        <v>0</v>
      </c>
      <c r="X43" s="560"/>
      <c r="Y43" s="560">
        <f>Y28-Y22</f>
        <v>0</v>
      </c>
      <c r="Z43" s="560">
        <f>Z28-Z22</f>
        <v>-21792987.05</v>
      </c>
      <c r="AA43" s="560">
        <f>AA28-AA22</f>
        <v>0</v>
      </c>
      <c r="AB43" s="560">
        <f>AB28-AB22</f>
        <v>-21792987.05</v>
      </c>
      <c r="AC43" s="560"/>
      <c r="AD43" s="60"/>
      <c r="AE43" s="512"/>
    </row>
    <row r="44" s="66" customFormat="1" ht="16.5" spans="1:32">
      <c r="A44" s="65"/>
      <c r="B44" s="567"/>
      <c r="C44" s="235" t="s">
        <v>220</v>
      </c>
      <c r="D44" s="234" t="s">
        <v>221</v>
      </c>
      <c r="E44" s="583">
        <f>IFERROR(E43/E22,1)</f>
        <v>0.00154961477037819</v>
      </c>
      <c r="F44" s="583"/>
      <c r="G44" s="583">
        <f>IFERROR(G43/G22,1)</f>
        <v>0.00154961477037819</v>
      </c>
      <c r="H44" s="583">
        <f>IFERROR(H43/H22,1)</f>
        <v>-0.0962697718152387</v>
      </c>
      <c r="I44" s="583"/>
      <c r="J44" s="583">
        <f>IFERROR(J43/J22,1)</f>
        <v>-0.0962697718152387</v>
      </c>
      <c r="K44" s="583">
        <f>IFERROR(K43/K22,1)</f>
        <v>0</v>
      </c>
      <c r="L44" s="583"/>
      <c r="M44" s="583">
        <f>IFERROR(M43/M22,1)</f>
        <v>0</v>
      </c>
      <c r="N44" s="583">
        <f>IFERROR(N43/N22,1)</f>
        <v>0.00576933055851218</v>
      </c>
      <c r="O44" s="583"/>
      <c r="P44" s="583">
        <f>IFERROR(P43/P22,1)</f>
        <v>0.00576933055851218</v>
      </c>
      <c r="Q44" s="583">
        <f>IFERROR(Q43/Q22,1)</f>
        <v>0.0214803122706315</v>
      </c>
      <c r="R44" s="583"/>
      <c r="S44" s="583">
        <f>IFERROR(S43/S22,1)</f>
        <v>0.0214803122706315</v>
      </c>
      <c r="T44" s="583">
        <f>IFERROR(T43/T22,1)</f>
        <v>0</v>
      </c>
      <c r="U44" s="583"/>
      <c r="V44" s="583">
        <f>IFERROR(V43/V22,1)</f>
        <v>0</v>
      </c>
      <c r="W44" s="583">
        <f>IFERROR(W43/W22,1)</f>
        <v>1</v>
      </c>
      <c r="X44" s="583"/>
      <c r="Y44" s="583">
        <f>IFERROR(Y43/Y22,1)</f>
        <v>1</v>
      </c>
      <c r="Z44" s="583">
        <f>IFERROR(Z43/Z22,1)</f>
        <v>-0.0638450239936982</v>
      </c>
      <c r="AA44" s="583">
        <f>IFERROR(AA43/AA22,1)</f>
        <v>1</v>
      </c>
      <c r="AB44" s="583">
        <f>IFERROR(AB43/AB22,1)</f>
        <v>-0.0638450239936982</v>
      </c>
      <c r="AC44" s="584"/>
      <c r="AD44" s="60"/>
      <c r="AE44" s="512"/>
    </row>
    <row r="45" s="66" customFormat="1" ht="16.5" spans="1:32">
      <c r="A45" s="65"/>
      <c r="B45" s="567"/>
      <c r="C45" s="235" t="s">
        <v>222</v>
      </c>
      <c r="D45" s="234" t="s">
        <v>219</v>
      </c>
      <c r="E45" s="584">
        <f>E34-E29</f>
        <v>1241531.89</v>
      </c>
      <c r="F45" s="584"/>
      <c r="G45" s="584">
        <f>G34-G29</f>
        <v>1241531.89</v>
      </c>
      <c r="H45" s="584">
        <f>H34-H29</f>
        <v>29433399.62</v>
      </c>
      <c r="I45" s="584"/>
      <c r="J45" s="584">
        <f>J34-J29</f>
        <v>29433399.62</v>
      </c>
      <c r="K45" s="584">
        <f>K34-K29</f>
        <v>184110.39</v>
      </c>
      <c r="L45" s="584"/>
      <c r="M45" s="584">
        <f>M34-M29</f>
        <v>184110.39</v>
      </c>
      <c r="N45" s="584">
        <f>N34-N29</f>
        <v>731916.700000001</v>
      </c>
      <c r="O45" s="584"/>
      <c r="P45" s="584">
        <f>P34-P29</f>
        <v>731916.700000001</v>
      </c>
      <c r="Q45" s="584">
        <f>Q34-Q29</f>
        <v>1758895.41</v>
      </c>
      <c r="R45" s="584"/>
      <c r="S45" s="584">
        <f>S34-S29</f>
        <v>1758895.41</v>
      </c>
      <c r="T45" s="584">
        <f>T34-T29</f>
        <v>29912.5700000003</v>
      </c>
      <c r="U45" s="584"/>
      <c r="V45" s="584">
        <f>V34-V29</f>
        <v>29912.5700000003</v>
      </c>
      <c r="W45" s="584">
        <f>W34-W29</f>
        <v>0</v>
      </c>
      <c r="X45" s="584"/>
      <c r="Y45" s="584">
        <f>Y34-Y29</f>
        <v>0</v>
      </c>
      <c r="Z45" s="584">
        <f>Z34-Z29</f>
        <v>33379766.58</v>
      </c>
      <c r="AA45" s="584">
        <f>AA34-AA29</f>
        <v>0</v>
      </c>
      <c r="AB45" s="584">
        <f>AB34-AB29</f>
        <v>33379766.58</v>
      </c>
      <c r="AC45" s="584"/>
      <c r="AD45" s="60"/>
      <c r="AE45" s="512"/>
    </row>
    <row r="46" s="66" customFormat="1" ht="16.5" spans="1:32">
      <c r="A46" s="65"/>
      <c r="B46" s="567"/>
      <c r="C46" s="235" t="s">
        <v>223</v>
      </c>
      <c r="D46" s="234" t="s">
        <v>221</v>
      </c>
      <c r="E46" s="583">
        <f>IFERROR(E45/E29,1)</f>
        <v>0.0239171905084582</v>
      </c>
      <c r="F46" s="583"/>
      <c r="G46" s="583">
        <f>IFERROR(G45/G29,1)</f>
        <v>0.0239171905084582</v>
      </c>
      <c r="H46" s="583">
        <f>IFERROR(H45/H29,1)</f>
        <v>0.189101246121821</v>
      </c>
      <c r="I46" s="583"/>
      <c r="J46" s="583">
        <f>IFERROR(J45/J29,1)</f>
        <v>0.189101246121821</v>
      </c>
      <c r="K46" s="583">
        <f>IFERROR(K45/K29,1)</f>
        <v>0.113718595380237</v>
      </c>
      <c r="L46" s="583"/>
      <c r="M46" s="583">
        <f>IFERROR(M45/M29,1)</f>
        <v>0.113718595380237</v>
      </c>
      <c r="N46" s="583">
        <f>IFERROR(N45/N29,1)</f>
        <v>0.0663356012319551</v>
      </c>
      <c r="O46" s="583"/>
      <c r="P46" s="583">
        <f>IFERROR(P45/P29,1)</f>
        <v>0.0663356012319551</v>
      </c>
      <c r="Q46" s="583">
        <f>IFERROR(Q45/Q29,1)</f>
        <v>0.0863988802204341</v>
      </c>
      <c r="R46" s="583"/>
      <c r="S46" s="583">
        <f>IFERROR(S45/S29,1)</f>
        <v>0.0863988802204341</v>
      </c>
      <c r="T46" s="583">
        <f>IFERROR(T45/T29,1)</f>
        <v>0.0210619982098488</v>
      </c>
      <c r="U46" s="583"/>
      <c r="V46" s="583">
        <f>IFERROR(V45/V29,1)</f>
        <v>0.0210619982098488</v>
      </c>
      <c r="W46" s="583">
        <f>IFERROR(W45/W29,1)</f>
        <v>1</v>
      </c>
      <c r="X46" s="583"/>
      <c r="Y46" s="583">
        <f>IFERROR(Y45/Y29,1)</f>
        <v>1</v>
      </c>
      <c r="Z46" s="583">
        <f>IFERROR(Z45/Z29,1)</f>
        <v>0.137939130090901</v>
      </c>
      <c r="AA46" s="583">
        <f>IFERROR(AA45/AA29,1)</f>
        <v>1</v>
      </c>
      <c r="AB46" s="583">
        <f>IFERROR(AB45/AB29,1)</f>
        <v>0.137939130090901</v>
      </c>
      <c r="AC46" s="584"/>
      <c r="AD46" s="60"/>
      <c r="AE46" s="512"/>
    </row>
    <row r="47" s="66" customFormat="1" ht="16.5" spans="1:32">
      <c r="A47" s="65"/>
      <c r="B47" s="567"/>
      <c r="C47" s="235" t="s">
        <v>224</v>
      </c>
      <c r="D47" s="234" t="s">
        <v>219</v>
      </c>
      <c r="E47" s="584">
        <f>E40-E35</f>
        <v>0</v>
      </c>
      <c r="F47" s="584"/>
      <c r="G47" s="584">
        <f>G40-G35</f>
        <v>0</v>
      </c>
      <c r="H47" s="584">
        <f>H40-H35</f>
        <v>-201173.82</v>
      </c>
      <c r="I47" s="584"/>
      <c r="J47" s="584">
        <f>J40-J35</f>
        <v>-201173.82</v>
      </c>
      <c r="K47" s="584">
        <f>K40-K35</f>
        <v>0</v>
      </c>
      <c r="L47" s="584"/>
      <c r="M47" s="584">
        <f>M40-M35</f>
        <v>0</v>
      </c>
      <c r="N47" s="584">
        <f>N40-N35</f>
        <v>0</v>
      </c>
      <c r="O47" s="584"/>
      <c r="P47" s="584">
        <f>P40-P35</f>
        <v>0</v>
      </c>
      <c r="Q47" s="584">
        <f>Q40-Q35</f>
        <v>0</v>
      </c>
      <c r="R47" s="584"/>
      <c r="S47" s="584">
        <f>S40-S35</f>
        <v>0</v>
      </c>
      <c r="T47" s="584">
        <f>T40-T35</f>
        <v>0</v>
      </c>
      <c r="U47" s="584"/>
      <c r="V47" s="584">
        <f>V40-V35</f>
        <v>0</v>
      </c>
      <c r="W47" s="584">
        <f>W40-W35</f>
        <v>0</v>
      </c>
      <c r="X47" s="584"/>
      <c r="Y47" s="584">
        <f>Y40-Y35</f>
        <v>0</v>
      </c>
      <c r="Z47" s="584">
        <f>Z40-Z35</f>
        <v>-201173.82</v>
      </c>
      <c r="AA47" s="584">
        <f>AA40-AA35</f>
        <v>0</v>
      </c>
      <c r="AB47" s="584">
        <f>AB40-AB35</f>
        <v>-201173.82</v>
      </c>
      <c r="AC47" s="584"/>
      <c r="AD47" s="60"/>
      <c r="AE47" s="512"/>
    </row>
    <row r="48" s="66" customFormat="1" ht="16.5" spans="1:32">
      <c r="A48" s="65"/>
      <c r="B48" s="567"/>
      <c r="C48" s="235" t="s">
        <v>225</v>
      </c>
      <c r="D48" s="234" t="s">
        <v>221</v>
      </c>
      <c r="E48" s="583">
        <f>IFERROR(E47/E35,1)</f>
        <v>0</v>
      </c>
      <c r="F48" s="583"/>
      <c r="G48" s="583">
        <f>IFERROR(G47/G35,1)</f>
        <v>0</v>
      </c>
      <c r="H48" s="583">
        <f>IFERROR(H47/H35,1)</f>
        <v>-0.393791064226912</v>
      </c>
      <c r="I48" s="583"/>
      <c r="J48" s="583">
        <f>IFERROR(J47/J35,1)</f>
        <v>-0.393791064226912</v>
      </c>
      <c r="K48" s="583">
        <f>IFERROR(K47/K35,1)</f>
        <v>1</v>
      </c>
      <c r="L48" s="583"/>
      <c r="M48" s="583">
        <f>IFERROR(M47/M35,1)</f>
        <v>1</v>
      </c>
      <c r="N48" s="583">
        <f>IFERROR(N47/N35,1)</f>
        <v>0</v>
      </c>
      <c r="O48" s="583"/>
      <c r="P48" s="583">
        <f>IFERROR(P47/P35,1)</f>
        <v>0</v>
      </c>
      <c r="Q48" s="583">
        <f>IFERROR(Q47/Q35,1)</f>
        <v>1</v>
      </c>
      <c r="R48" s="583"/>
      <c r="S48" s="583">
        <f>IFERROR(S47/S35,1)</f>
        <v>1</v>
      </c>
      <c r="T48" s="583">
        <f>IFERROR(T47/T35,1)</f>
        <v>1</v>
      </c>
      <c r="U48" s="583"/>
      <c r="V48" s="583">
        <f>IFERROR(V47/V35,1)</f>
        <v>1</v>
      </c>
      <c r="W48" s="583">
        <f>IFERROR(W47/W35,1)</f>
        <v>1</v>
      </c>
      <c r="X48" s="583"/>
      <c r="Y48" s="583">
        <f>IFERROR(Y47/Y35,1)</f>
        <v>1</v>
      </c>
      <c r="Z48" s="583">
        <f>IFERROR(Z47/Z35,1)</f>
        <v>-0.0428446675765557</v>
      </c>
      <c r="AA48" s="583">
        <f>IFERROR(AA47/AA35,1)</f>
        <v>1</v>
      </c>
      <c r="AB48" s="583">
        <f>IFERROR(AB47/AB35,1)</f>
        <v>-0.0428446675765557</v>
      </c>
      <c r="AC48" s="584"/>
      <c r="AD48" s="60"/>
      <c r="AE48" s="512"/>
    </row>
    <row r="49" s="66" customFormat="1" ht="14.75" customHeight="1" spans="1:110">
      <c r="A49" s="65"/>
      <c r="B49" s="567"/>
      <c r="C49" s="235" t="s">
        <v>226</v>
      </c>
      <c r="D49" s="234" t="s">
        <v>219</v>
      </c>
      <c r="E49" s="584">
        <f>E42-E41</f>
        <v>-1141531.89</v>
      </c>
      <c r="F49" s="584"/>
      <c r="G49" s="584">
        <f>G42-G41</f>
        <v>-1141531.89</v>
      </c>
      <c r="H49" s="584">
        <f>H42-H41</f>
        <v>-51756827.73</v>
      </c>
      <c r="I49" s="584"/>
      <c r="J49" s="584">
        <f>J42-J41</f>
        <v>-51756827.73</v>
      </c>
      <c r="K49" s="584">
        <f>K42-K41</f>
        <v>-184110.39</v>
      </c>
      <c r="L49" s="584"/>
      <c r="M49" s="584">
        <f>M42-M41</f>
        <v>-184110.39</v>
      </c>
      <c r="N49" s="584">
        <f>N42-N41</f>
        <v>-654339.91</v>
      </c>
      <c r="O49" s="584"/>
      <c r="P49" s="584">
        <f>P42-P41</f>
        <v>-654339.91</v>
      </c>
      <c r="Q49" s="584">
        <f>Q42-Q41</f>
        <v>-1204857.32</v>
      </c>
      <c r="R49" s="584"/>
      <c r="S49" s="584">
        <f>S42-S41</f>
        <v>-1204857.32</v>
      </c>
      <c r="T49" s="584">
        <f>T42-T41</f>
        <v>-29912.5700000003</v>
      </c>
      <c r="U49" s="584"/>
      <c r="V49" s="584">
        <f>V42-V41</f>
        <v>-29912.5700000003</v>
      </c>
      <c r="W49" s="584">
        <f>W42-W41</f>
        <v>0</v>
      </c>
      <c r="X49" s="584"/>
      <c r="Y49" s="584">
        <f>Y42-Y41</f>
        <v>0</v>
      </c>
      <c r="Z49" s="584">
        <f>Z42-Z41</f>
        <v>-54971579.81</v>
      </c>
      <c r="AA49" s="584">
        <f>AA42-AA41</f>
        <v>0</v>
      </c>
      <c r="AB49" s="584">
        <f>AB42-AB41</f>
        <v>-54971579.81</v>
      </c>
      <c r="AC49" s="584"/>
      <c r="AD49" s="60"/>
      <c r="AE49" s="512"/>
    </row>
    <row r="50" s="66" customFormat="1" ht="14.75" customHeight="1" spans="1:110">
      <c r="A50" s="65"/>
      <c r="B50" s="585"/>
      <c r="C50" s="235" t="s">
        <v>227</v>
      </c>
      <c r="D50" s="234" t="s">
        <v>221</v>
      </c>
      <c r="E50" s="583">
        <f>IFERROR(E49/E41,1)</f>
        <v>-0.134938723253767</v>
      </c>
      <c r="F50" s="583"/>
      <c r="G50" s="583">
        <f>IFERROR(G49/G41,1)</f>
        <v>-0.134938723253767</v>
      </c>
      <c r="H50" s="583">
        <f>IFERROR(H49/H41,1)</f>
        <v>-0.665135014055513</v>
      </c>
      <c r="I50" s="583"/>
      <c r="J50" s="583">
        <f>IFERROR(J49/J41,1)</f>
        <v>-0.665135014055513</v>
      </c>
      <c r="K50" s="583">
        <f>IFERROR(K49/K41,1)</f>
        <v>-0.358205553324166</v>
      </c>
      <c r="L50" s="583"/>
      <c r="M50" s="583">
        <f>IFERROR(M49/M41,1)</f>
        <v>-0.358205553324166</v>
      </c>
      <c r="N50" s="583">
        <f>IFERROR(N49/N41,1)</f>
        <v>-0.273640214138615</v>
      </c>
      <c r="O50" s="583"/>
      <c r="P50" s="583">
        <f>IFERROR(P49/P41,1)</f>
        <v>-0.273640214138615</v>
      </c>
      <c r="Q50" s="583">
        <f>IFERROR(Q49/Q41,1)</f>
        <v>-0.221685589612901</v>
      </c>
      <c r="R50" s="583"/>
      <c r="S50" s="583">
        <f>IFERROR(S49/S41,1)</f>
        <v>-0.221685589612901</v>
      </c>
      <c r="T50" s="583">
        <f>IFERROR(T49/T41,1)</f>
        <v>-0.68604058323383</v>
      </c>
      <c r="U50" s="583"/>
      <c r="V50" s="583">
        <f>IFERROR(V49/V41,1)</f>
        <v>-0.68604058323383</v>
      </c>
      <c r="W50" s="583">
        <f>IFERROR(W49/W41,1)</f>
        <v>1</v>
      </c>
      <c r="X50" s="583"/>
      <c r="Y50" s="583">
        <f>IFERROR(Y49/Y41,1)</f>
        <v>1</v>
      </c>
      <c r="Z50" s="583">
        <f>IFERROR(Z49/Z41,1)</f>
        <v>-0.580742211441439</v>
      </c>
      <c r="AA50" s="583">
        <f>IFERROR(AA49/AA41,1)</f>
        <v>1</v>
      </c>
      <c r="AB50" s="583">
        <f>IFERROR(AB49/AB41,1)</f>
        <v>-0.580742211441439</v>
      </c>
      <c r="AC50" s="584"/>
      <c r="AD50" s="60"/>
      <c r="AE50" s="512"/>
    </row>
    <row r="51" s="66" customFormat="1" ht="14.75" customHeight="1" spans="1:110">
      <c r="A51" s="65"/>
      <c r="B51" s="586"/>
      <c r="C51" s="587"/>
      <c r="D51" s="588"/>
      <c r="E51" s="589"/>
      <c r="F51" s="589"/>
      <c r="G51" s="589"/>
      <c r="H51" s="589"/>
      <c r="I51" s="589"/>
      <c r="J51" s="589"/>
      <c r="K51" s="589"/>
      <c r="L51" s="589"/>
      <c r="M51" s="589"/>
      <c r="N51" s="589"/>
      <c r="O51" s="589"/>
      <c r="P51" s="589"/>
      <c r="Q51" s="589"/>
      <c r="R51" s="589"/>
      <c r="S51" s="589"/>
      <c r="T51" s="589"/>
      <c r="U51" s="589"/>
      <c r="V51" s="589"/>
      <c r="W51" s="589"/>
      <c r="X51" s="589"/>
      <c r="Y51" s="589"/>
      <c r="Z51" s="589"/>
      <c r="AA51" s="589"/>
      <c r="AB51" s="589"/>
      <c r="AC51" s="590"/>
      <c r="AD51" s="60"/>
      <c r="AE51" s="512"/>
    </row>
    <row r="52" s="66" customFormat="1" ht="16.5" spans="1:110">
      <c r="A52" s="591"/>
      <c r="B52" s="592" t="s">
        <v>228</v>
      </c>
      <c r="C52" s="593"/>
      <c r="D52" s="593"/>
      <c r="E52" s="594">
        <v>64532167.55</v>
      </c>
      <c r="F52" s="595"/>
      <c r="G52" s="595"/>
      <c r="H52" s="594">
        <v>228808033.35</v>
      </c>
      <c r="I52" s="595"/>
      <c r="J52" s="593"/>
      <c r="K52" s="594">
        <v>2132979.58</v>
      </c>
      <c r="L52" s="593"/>
      <c r="M52" s="595"/>
      <c r="N52" s="594">
        <v>13523987.81</v>
      </c>
      <c r="O52" s="595"/>
      <c r="P52" s="595"/>
      <c r="Q52" s="594">
        <v>26346870.29</v>
      </c>
      <c r="R52" s="595"/>
      <c r="S52" s="593"/>
      <c r="T52" s="594">
        <v>1463816.94999999</v>
      </c>
      <c r="U52" s="596"/>
      <c r="V52" s="596"/>
      <c r="W52" s="594"/>
      <c r="X52" s="596"/>
      <c r="Y52" s="596"/>
      <c r="Z52" s="594">
        <f>SUM(E52,H52,K52,N52,Q52,T52,W52)</f>
        <v>336807855.53</v>
      </c>
      <c r="AA52" s="596"/>
      <c r="AB52" s="597"/>
      <c r="AC52" s="597"/>
      <c r="AD52" s="60"/>
      <c r="AE52" s="512"/>
      <c r="AF52" s="597"/>
      <c r="AG52" s="597"/>
      <c r="AH52" s="597"/>
      <c r="AI52" s="597"/>
      <c r="AJ52" s="597"/>
      <c r="AK52" s="597"/>
      <c r="AL52" s="597"/>
      <c r="AM52" s="597"/>
      <c r="AN52" s="597"/>
      <c r="AO52" s="597"/>
      <c r="AP52" s="597"/>
      <c r="AQ52" s="597"/>
      <c r="AR52" s="597"/>
      <c r="AS52" s="597"/>
      <c r="AT52" s="597"/>
      <c r="AU52" s="597"/>
      <c r="AV52" s="597"/>
      <c r="AW52" s="597"/>
      <c r="AX52" s="597"/>
      <c r="AY52" s="597"/>
      <c r="AZ52" s="597"/>
      <c r="BA52" s="597"/>
      <c r="BB52" s="597"/>
      <c r="BC52" s="597"/>
      <c r="BD52" s="597"/>
      <c r="BE52" s="597"/>
      <c r="BF52" s="597"/>
      <c r="BG52" s="597"/>
      <c r="BH52" s="597"/>
      <c r="BI52" s="597"/>
      <c r="BJ52" s="597"/>
      <c r="BK52" s="597"/>
      <c r="BL52" s="597"/>
      <c r="BM52" s="597"/>
      <c r="BN52" s="597"/>
      <c r="BO52" s="597"/>
      <c r="BP52" s="597"/>
      <c r="BQ52" s="597"/>
      <c r="BR52" s="597"/>
      <c r="BS52" s="597"/>
      <c r="BT52" s="597"/>
      <c r="BU52" s="597"/>
      <c r="BV52" s="597"/>
      <c r="BW52" s="597"/>
      <c r="BX52" s="597"/>
      <c r="BY52" s="597"/>
      <c r="BZ52" s="597"/>
      <c r="CA52" s="597"/>
      <c r="CB52" s="597"/>
      <c r="CC52" s="597"/>
      <c r="CD52" s="597"/>
      <c r="CE52" s="597"/>
      <c r="CF52" s="597"/>
      <c r="CG52" s="597"/>
      <c r="CH52" s="597"/>
      <c r="CI52" s="597"/>
      <c r="CJ52" s="597"/>
      <c r="CK52" s="597"/>
      <c r="CL52" s="597"/>
      <c r="CM52" s="597"/>
      <c r="CN52" s="597"/>
      <c r="CO52" s="597"/>
      <c r="CP52" s="597"/>
      <c r="CQ52" s="597"/>
      <c r="CR52" s="597"/>
      <c r="CS52" s="597"/>
      <c r="CT52" s="597"/>
      <c r="CU52" s="597"/>
      <c r="CV52" s="597"/>
      <c r="CW52" s="597"/>
      <c r="CX52" s="597"/>
      <c r="CY52" s="597"/>
      <c r="CZ52" s="597"/>
      <c r="DA52" s="597"/>
      <c r="DB52" s="597"/>
      <c r="DC52" s="597"/>
      <c r="DD52" s="597"/>
      <c r="DE52" s="597"/>
      <c r="DF52" s="597"/>
    </row>
    <row r="53" s="60" customFormat="1" ht="16.5" spans="1:110">
      <c r="A53" s="598"/>
      <c r="B53" s="592" t="s">
        <v>229</v>
      </c>
      <c r="C53" s="599"/>
      <c r="D53" s="600"/>
      <c r="E53" s="601">
        <f>E28-E52</f>
        <v>100000</v>
      </c>
      <c r="F53" s="601"/>
      <c r="G53" s="601"/>
      <c r="H53" s="601">
        <f>H28-H52</f>
        <v>-17358860.28</v>
      </c>
      <c r="I53" s="601"/>
      <c r="J53" s="601"/>
      <c r="K53" s="601">
        <f>K28-K52</f>
        <v>0</v>
      </c>
      <c r="L53" s="601"/>
      <c r="M53" s="601"/>
      <c r="N53" s="601">
        <f>N28-N52</f>
        <v>0</v>
      </c>
      <c r="O53" s="601"/>
      <c r="P53" s="601"/>
      <c r="Q53" s="601">
        <f>Q28-Q52</f>
        <v>0</v>
      </c>
      <c r="R53" s="601"/>
      <c r="S53" s="601"/>
      <c r="T53" s="601">
        <f>T28-T52</f>
        <v>0</v>
      </c>
      <c r="U53" s="602"/>
      <c r="V53" s="602"/>
      <c r="W53" s="601">
        <f>W28-W52</f>
        <v>0</v>
      </c>
      <c r="X53" s="602"/>
      <c r="Y53" s="602"/>
      <c r="Z53" s="601">
        <f>Z28-Z52</f>
        <v>-17258860.2800001</v>
      </c>
      <c r="AA53" s="602"/>
      <c r="AB53" s="603"/>
      <c r="AC53" s="603"/>
      <c r="AE53" s="512"/>
      <c r="AF53" s="604"/>
      <c r="AG53" s="604"/>
      <c r="AH53" s="604"/>
      <c r="AI53" s="604"/>
      <c r="AJ53" s="604"/>
      <c r="AK53" s="604"/>
      <c r="AL53" s="604"/>
      <c r="AM53" s="604"/>
      <c r="AN53" s="604"/>
      <c r="AO53" s="604"/>
      <c r="AP53" s="604"/>
      <c r="AQ53" s="604"/>
      <c r="AR53" s="604"/>
      <c r="AS53" s="604"/>
      <c r="AT53" s="604"/>
      <c r="AU53" s="604"/>
      <c r="AV53" s="604"/>
      <c r="AW53" s="604"/>
      <c r="AX53" s="604"/>
      <c r="AY53" s="604"/>
      <c r="AZ53" s="604"/>
      <c r="BA53" s="604"/>
      <c r="BB53" s="604"/>
      <c r="BC53" s="604"/>
      <c r="BD53" s="604"/>
      <c r="BE53" s="604"/>
      <c r="BF53" s="604"/>
      <c r="BG53" s="604"/>
      <c r="BH53" s="604"/>
      <c r="BI53" s="604"/>
      <c r="BJ53" s="604"/>
      <c r="BK53" s="604"/>
      <c r="BL53" s="604"/>
      <c r="BM53" s="604"/>
      <c r="BN53" s="604"/>
      <c r="BO53" s="604"/>
      <c r="BP53" s="604"/>
      <c r="BQ53" s="604"/>
      <c r="BR53" s="604"/>
      <c r="BS53" s="604"/>
      <c r="BT53" s="604"/>
      <c r="BU53" s="604"/>
      <c r="BV53" s="604"/>
      <c r="BW53" s="604"/>
      <c r="BX53" s="604"/>
      <c r="BY53" s="604"/>
      <c r="BZ53" s="604"/>
      <c r="CA53" s="604"/>
      <c r="CB53" s="604"/>
      <c r="CC53" s="604"/>
      <c r="CD53" s="604"/>
      <c r="CE53" s="604"/>
      <c r="CF53" s="604"/>
      <c r="CG53" s="604"/>
      <c r="CH53" s="604"/>
      <c r="CI53" s="604"/>
      <c r="CJ53" s="604"/>
      <c r="CK53" s="604"/>
      <c r="CL53" s="604"/>
      <c r="CM53" s="604"/>
      <c r="CN53" s="604"/>
      <c r="CO53" s="604"/>
      <c r="CP53" s="604"/>
      <c r="CQ53" s="604"/>
      <c r="CR53" s="604"/>
      <c r="CS53" s="604"/>
      <c r="CT53" s="604"/>
      <c r="CU53" s="604"/>
      <c r="CV53" s="604"/>
      <c r="CW53" s="604"/>
      <c r="CX53" s="604"/>
      <c r="CY53" s="604"/>
      <c r="CZ53" s="604"/>
      <c r="DA53" s="604"/>
      <c r="DB53" s="604"/>
      <c r="DC53" s="604"/>
      <c r="DD53" s="604"/>
      <c r="DE53" s="604"/>
      <c r="DF53" s="604"/>
    </row>
    <row r="54" s="491" customFormat="1" ht="16.5" spans="1:110">
      <c r="A54" s="598"/>
      <c r="B54" s="592" t="s">
        <v>230</v>
      </c>
      <c r="C54" s="599"/>
      <c r="D54" s="600"/>
      <c r="E54" s="594">
        <v>53151135.97</v>
      </c>
      <c r="F54" s="595"/>
      <c r="G54" s="595"/>
      <c r="H54" s="594">
        <v>157806102.1</v>
      </c>
      <c r="I54" s="595"/>
      <c r="J54" s="593"/>
      <c r="K54" s="594">
        <v>1803110.25</v>
      </c>
      <c r="L54" s="593"/>
      <c r="M54" s="595"/>
      <c r="N54" s="594">
        <v>11765459.57</v>
      </c>
      <c r="O54" s="595"/>
      <c r="P54" s="595"/>
      <c r="Q54" s="594">
        <v>22116745.02</v>
      </c>
      <c r="R54" s="601"/>
      <c r="S54" s="601"/>
      <c r="T54" s="594">
        <v>1450127.77000001</v>
      </c>
      <c r="U54" s="602"/>
      <c r="V54" s="602"/>
      <c r="W54" s="594"/>
      <c r="X54" s="602"/>
      <c r="Y54" s="602"/>
      <c r="Z54" s="594">
        <f>SUM(E54,H54,K54,N54,Q54,T54,W54)</f>
        <v>248092680.68</v>
      </c>
      <c r="AA54" s="602"/>
      <c r="AB54" s="603"/>
      <c r="AC54" s="603"/>
      <c r="AD54" s="60"/>
      <c r="AE54" s="512"/>
      <c r="AF54" s="604"/>
      <c r="AG54" s="604"/>
      <c r="AH54" s="604"/>
      <c r="AI54" s="604"/>
      <c r="AJ54" s="604"/>
      <c r="AK54" s="604"/>
      <c r="AL54" s="604"/>
      <c r="AM54" s="604"/>
      <c r="AN54" s="604"/>
      <c r="AO54" s="604"/>
      <c r="AP54" s="604"/>
      <c r="AQ54" s="604"/>
      <c r="AR54" s="604"/>
      <c r="AS54" s="604"/>
      <c r="AT54" s="604"/>
      <c r="AU54" s="604"/>
      <c r="AV54" s="604"/>
      <c r="AW54" s="604"/>
      <c r="AX54" s="604"/>
      <c r="AY54" s="604"/>
      <c r="AZ54" s="604"/>
      <c r="BA54" s="604"/>
      <c r="BB54" s="604"/>
      <c r="BC54" s="604"/>
      <c r="BD54" s="604"/>
      <c r="BE54" s="604"/>
      <c r="BF54" s="604"/>
      <c r="BG54" s="604"/>
      <c r="BH54" s="604"/>
      <c r="BI54" s="604"/>
      <c r="BJ54" s="604"/>
      <c r="BK54" s="604"/>
      <c r="BL54" s="604"/>
      <c r="BM54" s="604"/>
      <c r="BN54" s="604"/>
      <c r="BO54" s="604"/>
      <c r="BP54" s="604"/>
      <c r="BQ54" s="604"/>
      <c r="BR54" s="604"/>
      <c r="BS54" s="604"/>
      <c r="BT54" s="604"/>
      <c r="BU54" s="604"/>
      <c r="BV54" s="604"/>
      <c r="BW54" s="604"/>
      <c r="BX54" s="604"/>
      <c r="BY54" s="604"/>
      <c r="BZ54" s="604"/>
      <c r="CA54" s="604"/>
      <c r="CB54" s="604"/>
      <c r="CC54" s="604"/>
      <c r="CD54" s="604"/>
      <c r="CE54" s="604"/>
      <c r="CF54" s="604"/>
      <c r="CG54" s="604"/>
      <c r="CH54" s="604"/>
      <c r="CI54" s="604"/>
      <c r="CJ54" s="604"/>
      <c r="CK54" s="604"/>
      <c r="CL54" s="604"/>
      <c r="CM54" s="604"/>
      <c r="CN54" s="604"/>
      <c r="CO54" s="604"/>
      <c r="CP54" s="604"/>
      <c r="CQ54" s="604"/>
      <c r="CR54" s="604"/>
      <c r="CS54" s="604"/>
      <c r="CT54" s="604"/>
      <c r="CU54" s="604"/>
      <c r="CV54" s="604"/>
      <c r="CW54" s="604"/>
      <c r="CX54" s="604"/>
      <c r="CY54" s="604"/>
      <c r="CZ54" s="604"/>
      <c r="DA54" s="604"/>
      <c r="DB54" s="604"/>
      <c r="DC54" s="604"/>
      <c r="DD54" s="604"/>
      <c r="DE54" s="604"/>
      <c r="DF54" s="604"/>
    </row>
    <row r="55" s="491" customFormat="1" ht="16.5" spans="1:110">
      <c r="A55" s="598"/>
      <c r="B55" s="592" t="s">
        <v>229</v>
      </c>
      <c r="C55" s="599"/>
      <c r="D55" s="600"/>
      <c r="E55" s="601">
        <f>E34-E54</f>
        <v>0</v>
      </c>
      <c r="F55" s="601"/>
      <c r="G55" s="601"/>
      <c r="H55" s="601">
        <f>H34-H54</f>
        <v>27276190.5</v>
      </c>
      <c r="I55" s="601"/>
      <c r="J55" s="601"/>
      <c r="K55" s="601">
        <f>K34-K54</f>
        <v>0</v>
      </c>
      <c r="L55" s="601"/>
      <c r="M55" s="601"/>
      <c r="N55" s="601">
        <f>N34-N54</f>
        <v>0</v>
      </c>
      <c r="O55" s="601"/>
      <c r="P55" s="601"/>
      <c r="Q55" s="601">
        <f>Q34-Q54</f>
        <v>0</v>
      </c>
      <c r="R55" s="601"/>
      <c r="S55" s="601"/>
      <c r="T55" s="601">
        <f>T34-T54</f>
        <v>0</v>
      </c>
      <c r="U55" s="602"/>
      <c r="V55" s="602"/>
      <c r="W55" s="601">
        <f>W34-W54</f>
        <v>0</v>
      </c>
      <c r="X55" s="602"/>
      <c r="Y55" s="602"/>
      <c r="Z55" s="601">
        <f>Z34-Z54</f>
        <v>27276190.5000001</v>
      </c>
      <c r="AA55" s="602"/>
      <c r="AB55" s="603"/>
      <c r="AC55" s="603"/>
      <c r="AD55" s="60"/>
      <c r="AE55" s="512"/>
      <c r="AF55" s="604"/>
      <c r="AG55" s="604"/>
      <c r="AH55" s="604"/>
      <c r="AI55" s="604"/>
      <c r="AJ55" s="604"/>
      <c r="AK55" s="604"/>
      <c r="AL55" s="604"/>
      <c r="AM55" s="604"/>
      <c r="AN55" s="604"/>
      <c r="AO55" s="604"/>
      <c r="AP55" s="604"/>
      <c r="AQ55" s="604"/>
      <c r="AR55" s="604"/>
      <c r="AS55" s="604"/>
      <c r="AT55" s="604"/>
      <c r="AU55" s="604"/>
      <c r="AV55" s="604"/>
      <c r="AW55" s="604"/>
      <c r="AX55" s="604"/>
      <c r="AY55" s="604"/>
      <c r="AZ55" s="604"/>
      <c r="BA55" s="604"/>
      <c r="BB55" s="604"/>
      <c r="BC55" s="604"/>
      <c r="BD55" s="604"/>
      <c r="BE55" s="604"/>
      <c r="BF55" s="604"/>
      <c r="BG55" s="604"/>
      <c r="BH55" s="604"/>
      <c r="BI55" s="604"/>
      <c r="BJ55" s="604"/>
      <c r="BK55" s="604"/>
      <c r="BL55" s="604"/>
      <c r="BM55" s="604"/>
      <c r="BN55" s="604"/>
      <c r="BO55" s="604"/>
      <c r="BP55" s="604"/>
      <c r="BQ55" s="604"/>
      <c r="BR55" s="604"/>
      <c r="BS55" s="604"/>
      <c r="BT55" s="604"/>
      <c r="BU55" s="604"/>
      <c r="BV55" s="604"/>
      <c r="BW55" s="604"/>
      <c r="BX55" s="604"/>
      <c r="BY55" s="604"/>
      <c r="BZ55" s="604"/>
      <c r="CA55" s="604"/>
      <c r="CB55" s="604"/>
      <c r="CC55" s="604"/>
      <c r="CD55" s="604"/>
      <c r="CE55" s="604"/>
      <c r="CF55" s="604"/>
      <c r="CG55" s="604"/>
      <c r="CH55" s="604"/>
      <c r="CI55" s="604"/>
      <c r="CJ55" s="604"/>
      <c r="CK55" s="604"/>
      <c r="CL55" s="604"/>
      <c r="CM55" s="604"/>
      <c r="CN55" s="604"/>
      <c r="CO55" s="604"/>
      <c r="CP55" s="604"/>
      <c r="CQ55" s="604"/>
      <c r="CR55" s="604"/>
      <c r="CS55" s="604"/>
      <c r="CT55" s="604"/>
      <c r="CU55" s="604"/>
      <c r="CV55" s="604"/>
      <c r="CW55" s="604"/>
      <c r="CX55" s="604"/>
      <c r="CY55" s="604"/>
      <c r="CZ55" s="604"/>
      <c r="DA55" s="604"/>
      <c r="DB55" s="604"/>
      <c r="DC55" s="604"/>
      <c r="DD55" s="604"/>
      <c r="DE55" s="604"/>
      <c r="DF55" s="604"/>
    </row>
    <row r="56" s="491" customFormat="1" ht="16.5" spans="1:110">
      <c r="A56" s="598"/>
      <c r="B56" s="592" t="s">
        <v>231</v>
      </c>
      <c r="C56" s="599"/>
      <c r="D56" s="600"/>
      <c r="E56" s="594">
        <v>4162931.85</v>
      </c>
      <c r="F56" s="595"/>
      <c r="G56" s="595"/>
      <c r="H56" s="594">
        <v>309690.54</v>
      </c>
      <c r="I56" s="595"/>
      <c r="J56" s="593"/>
      <c r="K56" s="594">
        <v>0</v>
      </c>
      <c r="L56" s="593"/>
      <c r="M56" s="595"/>
      <c r="N56" s="594">
        <v>21626.38</v>
      </c>
      <c r="O56" s="595"/>
      <c r="P56" s="595"/>
      <c r="Q56" s="594">
        <v>0</v>
      </c>
      <c r="R56" s="601"/>
      <c r="S56" s="601"/>
      <c r="T56" s="594">
        <v>0</v>
      </c>
      <c r="U56" s="602"/>
      <c r="V56" s="602"/>
      <c r="W56" s="594"/>
      <c r="X56" s="602"/>
      <c r="Y56" s="602"/>
      <c r="Z56" s="594">
        <f>SUM(E56,H56,K56,N56,Q56,T56,W56)</f>
        <v>4494248.77</v>
      </c>
      <c r="AA56" s="602"/>
      <c r="AB56" s="603"/>
      <c r="AC56" s="603"/>
      <c r="AD56" s="60"/>
      <c r="AE56" s="512"/>
      <c r="AF56" s="604"/>
      <c r="AG56" s="604"/>
      <c r="AH56" s="604"/>
      <c r="AI56" s="604"/>
      <c r="AJ56" s="604"/>
      <c r="AK56" s="604"/>
      <c r="AL56" s="604"/>
      <c r="AM56" s="604"/>
      <c r="AN56" s="604"/>
      <c r="AO56" s="604"/>
      <c r="AP56" s="604"/>
      <c r="AQ56" s="604"/>
      <c r="AR56" s="604"/>
      <c r="AS56" s="604"/>
      <c r="AT56" s="604"/>
      <c r="AU56" s="604"/>
      <c r="AV56" s="604"/>
      <c r="AW56" s="604"/>
      <c r="AX56" s="604"/>
      <c r="AY56" s="604"/>
      <c r="AZ56" s="604"/>
      <c r="BA56" s="604"/>
      <c r="BB56" s="604"/>
      <c r="BC56" s="604"/>
      <c r="BD56" s="604"/>
      <c r="BE56" s="604"/>
      <c r="BF56" s="604"/>
      <c r="BG56" s="604"/>
      <c r="BH56" s="604"/>
      <c r="BI56" s="604"/>
      <c r="BJ56" s="604"/>
      <c r="BK56" s="604"/>
      <c r="BL56" s="604"/>
      <c r="BM56" s="604"/>
      <c r="BN56" s="604"/>
      <c r="BO56" s="604"/>
      <c r="BP56" s="604"/>
      <c r="BQ56" s="604"/>
      <c r="BR56" s="604"/>
      <c r="BS56" s="604"/>
      <c r="BT56" s="604"/>
      <c r="BU56" s="604"/>
      <c r="BV56" s="604"/>
      <c r="BW56" s="604"/>
      <c r="BX56" s="604"/>
      <c r="BY56" s="604"/>
      <c r="BZ56" s="604"/>
      <c r="CA56" s="604"/>
      <c r="CB56" s="604"/>
      <c r="CC56" s="604"/>
      <c r="CD56" s="604"/>
      <c r="CE56" s="604"/>
      <c r="CF56" s="604"/>
      <c r="CG56" s="604"/>
      <c r="CH56" s="604"/>
      <c r="CI56" s="604"/>
      <c r="CJ56" s="604"/>
      <c r="CK56" s="604"/>
      <c r="CL56" s="604"/>
      <c r="CM56" s="604"/>
      <c r="CN56" s="604"/>
      <c r="CO56" s="604"/>
      <c r="CP56" s="604"/>
      <c r="CQ56" s="604"/>
      <c r="CR56" s="604"/>
      <c r="CS56" s="604"/>
      <c r="CT56" s="604"/>
      <c r="CU56" s="604"/>
      <c r="CV56" s="604"/>
      <c r="CW56" s="604"/>
      <c r="CX56" s="604"/>
      <c r="CY56" s="604"/>
      <c r="CZ56" s="604"/>
      <c r="DA56" s="604"/>
      <c r="DB56" s="604"/>
      <c r="DC56" s="604"/>
      <c r="DD56" s="604"/>
      <c r="DE56" s="604"/>
      <c r="DF56" s="604"/>
    </row>
    <row r="57" s="491" customFormat="1" ht="16.5" spans="1:110">
      <c r="A57" s="598"/>
      <c r="B57" s="592" t="s">
        <v>229</v>
      </c>
      <c r="C57" s="599"/>
      <c r="D57" s="600"/>
      <c r="E57" s="601">
        <f>E40-E56</f>
        <v>0</v>
      </c>
      <c r="F57" s="601"/>
      <c r="G57" s="601"/>
      <c r="H57" s="601">
        <f>H40-H56</f>
        <v>0</v>
      </c>
      <c r="I57" s="601"/>
      <c r="J57" s="601"/>
      <c r="K57" s="601">
        <f>K40-K56</f>
        <v>0</v>
      </c>
      <c r="L57" s="601"/>
      <c r="M57" s="601"/>
      <c r="N57" s="601">
        <f>N40-N56</f>
        <v>0</v>
      </c>
      <c r="O57" s="601"/>
      <c r="P57" s="601"/>
      <c r="Q57" s="601">
        <f>Q40-Q56</f>
        <v>0</v>
      </c>
      <c r="R57" s="601"/>
      <c r="S57" s="601"/>
      <c r="T57" s="601">
        <f>T40-T56</f>
        <v>0</v>
      </c>
      <c r="U57" s="602"/>
      <c r="V57" s="602"/>
      <c r="W57" s="601">
        <f>W40-W56</f>
        <v>0</v>
      </c>
      <c r="X57" s="602"/>
      <c r="Y57" s="602"/>
      <c r="Z57" s="601">
        <f>Z40-Z56</f>
        <v>0</v>
      </c>
      <c r="AA57" s="602"/>
      <c r="AB57" s="603"/>
      <c r="AC57" s="603"/>
      <c r="AD57" s="60"/>
      <c r="AE57" s="512"/>
      <c r="AF57" s="604"/>
      <c r="AG57" s="604"/>
      <c r="AH57" s="604"/>
      <c r="AI57" s="604"/>
      <c r="AJ57" s="604"/>
      <c r="AK57" s="604"/>
      <c r="AL57" s="604"/>
      <c r="AM57" s="604"/>
      <c r="AN57" s="604"/>
      <c r="AO57" s="604"/>
      <c r="AP57" s="604"/>
      <c r="AQ57" s="604"/>
      <c r="AR57" s="604"/>
      <c r="AS57" s="604"/>
      <c r="AT57" s="604"/>
      <c r="AU57" s="604"/>
      <c r="AV57" s="604"/>
      <c r="AW57" s="604"/>
      <c r="AX57" s="604"/>
      <c r="AY57" s="604"/>
      <c r="AZ57" s="604"/>
      <c r="BA57" s="604"/>
      <c r="BB57" s="604"/>
      <c r="BC57" s="604"/>
      <c r="BD57" s="604"/>
      <c r="BE57" s="604"/>
      <c r="BF57" s="604"/>
      <c r="BG57" s="604"/>
      <c r="BH57" s="604"/>
      <c r="BI57" s="604"/>
      <c r="BJ57" s="604"/>
      <c r="BK57" s="604"/>
      <c r="BL57" s="604"/>
      <c r="BM57" s="604"/>
      <c r="BN57" s="604"/>
      <c r="BO57" s="604"/>
      <c r="BP57" s="604"/>
      <c r="BQ57" s="604"/>
      <c r="BR57" s="604"/>
      <c r="BS57" s="604"/>
      <c r="BT57" s="604"/>
      <c r="BU57" s="604"/>
      <c r="BV57" s="604"/>
      <c r="BW57" s="604"/>
      <c r="BX57" s="604"/>
      <c r="BY57" s="604"/>
      <c r="BZ57" s="604"/>
      <c r="CA57" s="604"/>
      <c r="CB57" s="604"/>
      <c r="CC57" s="604"/>
      <c r="CD57" s="604"/>
      <c r="CE57" s="604"/>
      <c r="CF57" s="604"/>
      <c r="CG57" s="604"/>
      <c r="CH57" s="604"/>
      <c r="CI57" s="604"/>
      <c r="CJ57" s="604"/>
      <c r="CK57" s="604"/>
      <c r="CL57" s="604"/>
      <c r="CM57" s="604"/>
      <c r="CN57" s="604"/>
      <c r="CO57" s="604"/>
      <c r="CP57" s="604"/>
      <c r="CQ57" s="604"/>
      <c r="CR57" s="604"/>
      <c r="CS57" s="604"/>
      <c r="CT57" s="604"/>
      <c r="CU57" s="604"/>
      <c r="CV57" s="604"/>
      <c r="CW57" s="604"/>
      <c r="CX57" s="604"/>
      <c r="CY57" s="604"/>
      <c r="CZ57" s="604"/>
      <c r="DA57" s="604"/>
      <c r="DB57" s="604"/>
      <c r="DC57" s="604"/>
      <c r="DD57" s="604"/>
      <c r="DE57" s="604"/>
      <c r="DF57" s="604"/>
    </row>
    <row r="58" s="491" customFormat="1" ht="16.5" spans="1:110">
      <c r="A58" s="598"/>
      <c r="B58" s="592" t="s">
        <v>232</v>
      </c>
      <c r="C58" s="599"/>
      <c r="D58" s="600"/>
      <c r="E58" s="594">
        <v>7218099.73</v>
      </c>
      <c r="F58" s="595"/>
      <c r="G58" s="595"/>
      <c r="H58" s="594">
        <v>70692240.71</v>
      </c>
      <c r="I58" s="595"/>
      <c r="J58" s="593"/>
      <c r="K58" s="594">
        <v>329869.33</v>
      </c>
      <c r="L58" s="593"/>
      <c r="M58" s="595"/>
      <c r="N58" s="594">
        <v>1736901.86</v>
      </c>
      <c r="O58" s="595"/>
      <c r="P58" s="595"/>
      <c r="Q58" s="594">
        <v>4230125.27</v>
      </c>
      <c r="R58" s="601"/>
      <c r="S58" s="601"/>
      <c r="T58" s="594">
        <v>13689.1800000072</v>
      </c>
      <c r="U58" s="602"/>
      <c r="V58" s="602"/>
      <c r="W58" s="594"/>
      <c r="X58" s="602"/>
      <c r="Y58" s="602"/>
      <c r="Z58" s="594">
        <f>SUM(E58,H58,K58,N58,Q58,T58,W58)</f>
        <v>84220926.08</v>
      </c>
      <c r="AA58" s="602"/>
      <c r="AB58" s="603"/>
      <c r="AC58" s="603"/>
      <c r="AD58" s="60"/>
      <c r="AE58" s="512"/>
      <c r="AF58" s="604"/>
      <c r="AG58" s="604"/>
      <c r="AH58" s="604"/>
      <c r="AI58" s="604"/>
      <c r="AJ58" s="604"/>
      <c r="AK58" s="604"/>
      <c r="AL58" s="604"/>
      <c r="AM58" s="604"/>
      <c r="AN58" s="604"/>
      <c r="AO58" s="604"/>
      <c r="AP58" s="604"/>
      <c r="AQ58" s="604"/>
      <c r="AR58" s="604"/>
      <c r="AS58" s="604"/>
      <c r="AT58" s="604"/>
      <c r="AU58" s="604"/>
      <c r="AV58" s="604"/>
      <c r="AW58" s="604"/>
      <c r="AX58" s="604"/>
      <c r="AY58" s="604"/>
      <c r="AZ58" s="604"/>
      <c r="BA58" s="604"/>
      <c r="BB58" s="604"/>
      <c r="BC58" s="604"/>
      <c r="BD58" s="604"/>
      <c r="BE58" s="604"/>
      <c r="BF58" s="604"/>
      <c r="BG58" s="604"/>
      <c r="BH58" s="604"/>
      <c r="BI58" s="604"/>
      <c r="BJ58" s="604"/>
      <c r="BK58" s="604"/>
      <c r="BL58" s="604"/>
      <c r="BM58" s="604"/>
      <c r="BN58" s="604"/>
      <c r="BO58" s="604"/>
      <c r="BP58" s="604"/>
      <c r="BQ58" s="604"/>
      <c r="BR58" s="604"/>
      <c r="BS58" s="604"/>
      <c r="BT58" s="604"/>
      <c r="BU58" s="604"/>
      <c r="BV58" s="604"/>
      <c r="BW58" s="604"/>
      <c r="BX58" s="604"/>
      <c r="BY58" s="604"/>
      <c r="BZ58" s="604"/>
      <c r="CA58" s="604"/>
      <c r="CB58" s="604"/>
      <c r="CC58" s="604"/>
      <c r="CD58" s="604"/>
      <c r="CE58" s="604"/>
      <c r="CF58" s="604"/>
      <c r="CG58" s="604"/>
      <c r="CH58" s="604"/>
      <c r="CI58" s="604"/>
      <c r="CJ58" s="604"/>
      <c r="CK58" s="604"/>
      <c r="CL58" s="604"/>
      <c r="CM58" s="604"/>
      <c r="CN58" s="604"/>
      <c r="CO58" s="604"/>
      <c r="CP58" s="604"/>
      <c r="CQ58" s="604"/>
      <c r="CR58" s="604"/>
      <c r="CS58" s="604"/>
      <c r="CT58" s="604"/>
      <c r="CU58" s="604"/>
      <c r="CV58" s="604"/>
      <c r="CW58" s="604"/>
      <c r="CX58" s="604"/>
      <c r="CY58" s="604"/>
      <c r="CZ58" s="604"/>
      <c r="DA58" s="604"/>
      <c r="DB58" s="604"/>
      <c r="DC58" s="604"/>
      <c r="DD58" s="604"/>
      <c r="DE58" s="604"/>
      <c r="DF58" s="604"/>
    </row>
    <row r="59" s="491" customFormat="1" ht="16.5" spans="1:110">
      <c r="A59" s="598"/>
      <c r="B59" s="592" t="s">
        <v>229</v>
      </c>
      <c r="C59" s="599"/>
      <c r="D59" s="600"/>
      <c r="E59" s="601">
        <f>E42-E58</f>
        <v>99999.9999999981</v>
      </c>
      <c r="F59" s="601"/>
      <c r="G59" s="601"/>
      <c r="H59" s="601">
        <f>H42-H58</f>
        <v>-44635050.78</v>
      </c>
      <c r="I59" s="601"/>
      <c r="J59" s="601"/>
      <c r="K59" s="601">
        <f>K42-K58</f>
        <v>0</v>
      </c>
      <c r="L59" s="601"/>
      <c r="M59" s="601"/>
      <c r="N59" s="601">
        <f>N42-N58</f>
        <v>0</v>
      </c>
      <c r="O59" s="601"/>
      <c r="P59" s="601"/>
      <c r="Q59" s="601">
        <f>Q42-Q58</f>
        <v>0</v>
      </c>
      <c r="R59" s="601"/>
      <c r="S59" s="601"/>
      <c r="T59" s="601">
        <f>T42-T58</f>
        <v>-2.98023223876953e-8</v>
      </c>
      <c r="U59" s="602"/>
      <c r="V59" s="602"/>
      <c r="W59" s="601">
        <f>W42-W58</f>
        <v>0</v>
      </c>
      <c r="X59" s="602"/>
      <c r="Y59" s="602"/>
      <c r="Z59" s="601">
        <f>Z42-Z58</f>
        <v>-44535050.7800002</v>
      </c>
      <c r="AA59" s="602"/>
      <c r="AB59" s="603"/>
      <c r="AC59" s="603"/>
      <c r="AD59" s="60"/>
      <c r="AE59" s="512"/>
      <c r="AF59" s="604"/>
      <c r="AG59" s="604"/>
      <c r="AH59" s="604"/>
      <c r="AI59" s="604"/>
      <c r="AJ59" s="604"/>
      <c r="AK59" s="604"/>
      <c r="AL59" s="604"/>
      <c r="AM59" s="604"/>
      <c r="AN59" s="604"/>
      <c r="AO59" s="604"/>
      <c r="AP59" s="604"/>
      <c r="AQ59" s="604"/>
      <c r="AR59" s="604"/>
      <c r="AS59" s="604"/>
      <c r="AT59" s="604"/>
      <c r="AU59" s="604"/>
      <c r="AV59" s="604"/>
      <c r="AW59" s="604"/>
      <c r="AX59" s="604"/>
      <c r="AY59" s="604"/>
      <c r="AZ59" s="604"/>
      <c r="BA59" s="604"/>
      <c r="BB59" s="604"/>
      <c r="BC59" s="604"/>
      <c r="BD59" s="604"/>
      <c r="BE59" s="604"/>
      <c r="BF59" s="604"/>
      <c r="BG59" s="604"/>
      <c r="BH59" s="604"/>
      <c r="BI59" s="604"/>
      <c r="BJ59" s="604"/>
      <c r="BK59" s="604"/>
      <c r="BL59" s="604"/>
      <c r="BM59" s="604"/>
      <c r="BN59" s="604"/>
      <c r="BO59" s="604"/>
      <c r="BP59" s="604"/>
      <c r="BQ59" s="604"/>
      <c r="BR59" s="604"/>
      <c r="BS59" s="604"/>
      <c r="BT59" s="604"/>
      <c r="BU59" s="604"/>
      <c r="BV59" s="604"/>
      <c r="BW59" s="604"/>
      <c r="BX59" s="604"/>
      <c r="BY59" s="604"/>
      <c r="BZ59" s="604"/>
      <c r="CA59" s="604"/>
      <c r="CB59" s="604"/>
      <c r="CC59" s="604"/>
      <c r="CD59" s="604"/>
      <c r="CE59" s="604"/>
      <c r="CF59" s="604"/>
      <c r="CG59" s="604"/>
      <c r="CH59" s="604"/>
      <c r="CI59" s="604"/>
      <c r="CJ59" s="604"/>
      <c r="CK59" s="604"/>
      <c r="CL59" s="604"/>
      <c r="CM59" s="604"/>
      <c r="CN59" s="604"/>
      <c r="CO59" s="604"/>
      <c r="CP59" s="604"/>
      <c r="CQ59" s="604"/>
      <c r="CR59" s="604"/>
      <c r="CS59" s="604"/>
      <c r="CT59" s="604"/>
      <c r="CU59" s="604"/>
      <c r="CV59" s="604"/>
      <c r="CW59" s="604"/>
      <c r="CX59" s="604"/>
      <c r="CY59" s="604"/>
      <c r="CZ59" s="604"/>
      <c r="DA59" s="604"/>
      <c r="DB59" s="604"/>
      <c r="DC59" s="604"/>
      <c r="DD59" s="604"/>
      <c r="DE59" s="604"/>
      <c r="DF59" s="604"/>
    </row>
    <row r="60" s="491" customFormat="1" ht="14.25" spans="1:110">
      <c r="A60" s="605"/>
      <c r="B60" s="606"/>
      <c r="C60" s="607"/>
      <c r="D60" s="608"/>
      <c r="E60" s="609"/>
      <c r="F60" s="609"/>
      <c r="G60" s="609"/>
      <c r="H60" s="609"/>
      <c r="I60" s="609"/>
      <c r="J60" s="609"/>
      <c r="K60" s="609"/>
      <c r="L60" s="609"/>
      <c r="M60" s="609"/>
      <c r="N60" s="609"/>
      <c r="O60" s="609"/>
      <c r="P60" s="609"/>
      <c r="Q60" s="609"/>
      <c r="R60" s="609"/>
      <c r="S60" s="609"/>
      <c r="T60" s="609"/>
      <c r="U60" s="371"/>
      <c r="V60" s="371"/>
      <c r="W60" s="609"/>
      <c r="X60" s="371"/>
      <c r="Y60" s="371"/>
      <c r="Z60" s="371"/>
      <c r="AA60" s="371"/>
      <c r="AB60" s="371"/>
      <c r="AC60" s="371"/>
      <c r="AD60" s="60"/>
      <c r="AE60" s="512"/>
    </row>
    <row r="61" s="491" customFormat="1" ht="16.5" spans="1:110">
      <c r="A61" s="605"/>
      <c r="B61" s="520" t="s">
        <v>233</v>
      </c>
      <c r="C61" s="607"/>
      <c r="D61" s="608"/>
      <c r="E61" s="609"/>
      <c r="F61" s="609"/>
      <c r="G61" s="609"/>
      <c r="H61" s="609"/>
      <c r="I61" s="609"/>
      <c r="J61" s="609"/>
      <c r="K61" s="609"/>
      <c r="L61" s="609"/>
      <c r="M61" s="609"/>
      <c r="N61" s="609"/>
      <c r="O61" s="609"/>
      <c r="P61" s="609"/>
      <c r="Q61" s="609"/>
      <c r="R61" s="609"/>
      <c r="S61" s="609"/>
      <c r="T61" s="609"/>
      <c r="U61" s="371"/>
      <c r="V61" s="371"/>
      <c r="W61" s="609"/>
      <c r="X61" s="371"/>
      <c r="Y61" s="371"/>
      <c r="Z61" s="371"/>
      <c r="AA61" s="371"/>
      <c r="AB61" s="371"/>
      <c r="AC61" s="371"/>
      <c r="AD61" s="60"/>
      <c r="AE61" s="512"/>
    </row>
    <row r="62" s="491" customFormat="1" ht="16.5" spans="1:110">
      <c r="A62" s="605"/>
      <c r="B62" s="513" t="s">
        <v>234</v>
      </c>
      <c r="C62" s="607"/>
      <c r="D62" s="608"/>
      <c r="E62" s="609"/>
      <c r="F62" s="609"/>
      <c r="H62" s="610" t="s">
        <v>235</v>
      </c>
      <c r="I62" s="609"/>
      <c r="J62" s="609"/>
      <c r="K62" s="609"/>
      <c r="L62" s="609"/>
      <c r="M62" s="609"/>
      <c r="N62" s="609"/>
      <c r="O62" s="609"/>
      <c r="P62" s="609"/>
      <c r="Q62" s="609"/>
      <c r="R62" s="609"/>
      <c r="S62" s="609"/>
      <c r="T62" s="609"/>
      <c r="U62" s="371"/>
      <c r="V62" s="371"/>
      <c r="W62" s="609"/>
      <c r="X62" s="371"/>
      <c r="Y62" s="371"/>
      <c r="Z62" s="371"/>
      <c r="AA62" s="371"/>
      <c r="AB62" s="371"/>
      <c r="AC62" s="371"/>
      <c r="AD62" s="60"/>
      <c r="AE62" s="512"/>
    </row>
    <row r="63" s="60" customFormat="1" ht="15.65" customHeight="1" spans="1:110">
      <c r="A63" s="513"/>
      <c r="B63" s="611"/>
      <c r="C63" s="612"/>
      <c r="D63" s="613" t="s">
        <v>236</v>
      </c>
      <c r="E63" s="612"/>
      <c r="F63" s="614"/>
      <c r="H63" s="615" t="s">
        <v>237</v>
      </c>
      <c r="I63" s="616"/>
      <c r="J63" s="616"/>
      <c r="K63" s="617"/>
      <c r="M63" s="618"/>
      <c r="AE63" s="512"/>
    </row>
    <row r="64" s="60" customFormat="1" ht="16.5" spans="1:110">
      <c r="A64" s="513"/>
      <c r="B64" s="619" t="s">
        <v>238</v>
      </c>
      <c r="C64" s="620" t="s">
        <v>239</v>
      </c>
      <c r="D64" s="620" t="s">
        <v>240</v>
      </c>
      <c r="E64" s="620" t="s">
        <v>241</v>
      </c>
      <c r="F64" s="620" t="s">
        <v>242</v>
      </c>
      <c r="G64" s="621"/>
      <c r="H64" s="620" t="s">
        <v>239</v>
      </c>
      <c r="I64" s="620" t="s">
        <v>240</v>
      </c>
      <c r="J64" s="620" t="s">
        <v>241</v>
      </c>
      <c r="K64" s="620" t="s">
        <v>242</v>
      </c>
      <c r="M64" s="618"/>
      <c r="AE64" s="512"/>
    </row>
    <row r="65" s="60" customFormat="1" ht="15.75" customHeight="1" spans="1:31">
      <c r="A65" s="513"/>
      <c r="B65" s="622" t="str">
        <f>F20</f>
        <v>房屋建筑物</v>
      </c>
      <c r="C65" s="623">
        <f>SUMIF('FA list'!$A:$A,'K.01 Agree SL to GL'!$B65,'FA list'!$J:$J)</f>
        <v>64532167.55</v>
      </c>
      <c r="D65" s="623">
        <f>SUMIF('FA list'!$A:$A,'K.01 Agree SL to GL'!$B65,'FA list'!$L:$L)</f>
        <v>53151135.97</v>
      </c>
      <c r="E65" s="623">
        <f>SUMIF('FA list'!$A:$A,'K.01 Agree SL to GL'!$B65,'FA list'!$N:$N)</f>
        <v>4162931.85</v>
      </c>
      <c r="F65" s="623">
        <f>SUMIF('FA list'!$A:$A,'K.01 Agree SL to GL'!$B65,'FA list'!$O:$O)</f>
        <v>7218099.73</v>
      </c>
      <c r="H65" s="624">
        <f>C65-E28</f>
        <v>-100000</v>
      </c>
      <c r="I65" s="624">
        <f>D65-E34</f>
        <v>0</v>
      </c>
      <c r="J65" s="624">
        <f>E65-E40</f>
        <v>0</v>
      </c>
      <c r="K65" s="624">
        <f>F65-E42</f>
        <v>-99999.9999999981</v>
      </c>
      <c r="M65" s="618"/>
      <c r="AE65" s="512"/>
    </row>
    <row r="66" s="60" customFormat="1" ht="15.75" customHeight="1" spans="1:31">
      <c r="A66" s="513"/>
      <c r="B66" s="622" t="str">
        <f>I20</f>
        <v>机器设备</v>
      </c>
      <c r="C66" s="623">
        <f>SUMIF('FA list'!$A:$A,'K.01 Agree SL to GL'!$B66,'FA list'!$J:$J)</f>
        <v>228808033.35</v>
      </c>
      <c r="D66" s="623">
        <f>SUMIF('FA list'!$A:$A,'K.01 Agree SL to GL'!$B66,'FA list'!$L:$L)</f>
        <v>157806102.1</v>
      </c>
      <c r="E66" s="623">
        <f>SUMIF('FA list'!$A:$A,'K.01 Agree SL to GL'!$B66,'FA list'!$N:$N)</f>
        <v>309690.54</v>
      </c>
      <c r="F66" s="623">
        <f>SUMIF('FA list'!$A:$A,'K.01 Agree SL to GL'!$B66,'FA list'!$O:$O)</f>
        <v>70692240.7100001</v>
      </c>
      <c r="H66" s="624">
        <f>C66-H28</f>
        <v>17358860.28</v>
      </c>
      <c r="I66" s="624">
        <f>D66-H34</f>
        <v>-27276190.4999999</v>
      </c>
      <c r="J66" s="624">
        <f>E66-H40</f>
        <v>0</v>
      </c>
      <c r="K66" s="624">
        <f>F66-H42</f>
        <v>44635050.7800002</v>
      </c>
      <c r="M66" s="618"/>
      <c r="AE66" s="512"/>
    </row>
    <row r="67" s="60" customFormat="1" ht="15.75" customHeight="1" spans="1:31">
      <c r="A67" s="513"/>
      <c r="B67" s="622" t="str">
        <f>L20</f>
        <v>运输设备</v>
      </c>
      <c r="C67" s="623">
        <f>SUMIF('FA list'!$A:$A,'K.01 Agree SL to GL'!$B67,'FA list'!$J:$J)</f>
        <v>2132979.58</v>
      </c>
      <c r="D67" s="623"/>
      <c r="E67" s="623">
        <f>SUMIF('FA list'!$A:$A,'K.01 Agree SL to GL'!$B67,'FA list'!$N:$N)</f>
        <v>0</v>
      </c>
      <c r="F67" s="623">
        <f>SUMIF('FA list'!$A:$A,'K.01 Agree SL to GL'!$B67,'FA list'!$O:$O)</f>
        <v>329869.33</v>
      </c>
      <c r="H67" s="625">
        <f>C67-K28</f>
        <v>0</v>
      </c>
      <c r="I67" s="625">
        <f>D67-K34</f>
        <v>-1803110.25</v>
      </c>
      <c r="J67" s="625">
        <f>E67-K40</f>
        <v>0</v>
      </c>
      <c r="K67" s="625">
        <f>F67-K42</f>
        <v>0</v>
      </c>
      <c r="M67" s="618"/>
      <c r="AE67" s="512"/>
    </row>
    <row r="68" s="60" customFormat="1" ht="15.75" customHeight="1" spans="1:31">
      <c r="A68" s="513"/>
      <c r="B68" s="622" t="str">
        <f>O20</f>
        <v>电子产品及通讯设备</v>
      </c>
      <c r="C68" s="623">
        <f>SUMIF('FA list'!$A:$A,'K.01 Agree SL to GL'!$B68,'FA list'!$J:$J)</f>
        <v>13523987.81</v>
      </c>
      <c r="D68" s="623">
        <f>SUMIF('FA list'!$A:$A,'K.01 Agree SL to GL'!$B68,'FA list'!$L:$L)</f>
        <v>11765459.5699999</v>
      </c>
      <c r="E68" s="623">
        <f>SUMIF('FA list'!$A:$A,'K.01 Agree SL to GL'!$B68,'FA list'!$N:$N)</f>
        <v>21626.38</v>
      </c>
      <c r="F68" s="623">
        <f>SUMIF('FA list'!$A:$A,'K.01 Agree SL to GL'!$B68,'FA list'!$O:$O)</f>
        <v>1736901.86</v>
      </c>
      <c r="H68" s="624">
        <f>C68-N28</f>
        <v>-3.35276126861572e-8</v>
      </c>
      <c r="I68" s="624">
        <f>D68-N34</f>
        <v>-5.77419996261597e-8</v>
      </c>
      <c r="J68" s="624">
        <f>E68-N40</f>
        <v>0</v>
      </c>
      <c r="K68" s="624">
        <f>F68-N42</f>
        <v>0</v>
      </c>
      <c r="M68" s="618"/>
      <c r="AE68" s="512"/>
    </row>
    <row r="69" s="60" customFormat="1" ht="15.75" customHeight="1" spans="1:31">
      <c r="A69" s="513"/>
      <c r="B69" s="622" t="str">
        <f>R20</f>
        <v>模具及工装</v>
      </c>
      <c r="C69" s="623">
        <f>SUMIF('FA list'!$A:$A,'K.01 Agree SL to GL'!$B69,'FA list'!$J:$J)</f>
        <v>26346870.29</v>
      </c>
      <c r="D69" s="623">
        <f>SUMIF('FA list'!$A:$A,'K.01 Agree SL to GL'!$B69,'FA list'!$L:$L)</f>
        <v>22116745.02</v>
      </c>
      <c r="E69" s="623">
        <f>SUMIF('FA list'!$A:$A,'K.01 Agree SL to GL'!$B69,'FA list'!$N:$N)</f>
        <v>0</v>
      </c>
      <c r="F69" s="623">
        <f>SUMIF('FA list'!$A:$A,'K.01 Agree SL to GL'!$B69,'FA list'!$O:$O)</f>
        <v>4230125.27</v>
      </c>
      <c r="H69" s="624">
        <f>C69-Q28</f>
        <v>0</v>
      </c>
      <c r="I69" s="624">
        <f>D69-Q34</f>
        <v>0</v>
      </c>
      <c r="J69" s="624">
        <f>E69-Q40</f>
        <v>0</v>
      </c>
      <c r="K69" s="624">
        <f>F69-Q42</f>
        <v>0</v>
      </c>
      <c r="M69" s="618"/>
      <c r="AE69" s="512"/>
    </row>
    <row r="70" s="60" customFormat="1" ht="15.75" customHeight="1" spans="1:31">
      <c r="A70" s="82"/>
      <c r="B70" s="622" t="str">
        <f>U20</f>
        <v>其他（办公用品）</v>
      </c>
      <c r="C70" s="623">
        <f>SUMIF('FA list'!$A:$A,'K.01 Agree SL to GL'!$B70,'FA list'!$J:$J)</f>
        <v>1463816.95</v>
      </c>
      <c r="D70" s="623">
        <f>SUMIF('FA list'!$A:$A,'K.01 Agree SL to GL'!$B70,'FA list'!$L:$L)</f>
        <v>1450127.77</v>
      </c>
      <c r="E70" s="623">
        <f>SUMIF('FA list'!$A:$A,'K.01 Agree SL to GL'!$B70,'FA list'!$N:$N)</f>
        <v>0</v>
      </c>
      <c r="F70" s="623">
        <f>SUMIF('FA list'!$A:$A,'K.01 Agree SL to GL'!$B70,'FA list'!$O:$O)</f>
        <v>13689.18</v>
      </c>
      <c r="G70" s="492"/>
      <c r="H70" s="626">
        <f>C70-T28</f>
        <v>1.2572854757309e-8</v>
      </c>
      <c r="I70" s="626">
        <f>D70-T34</f>
        <v>-1.02445483207703e-8</v>
      </c>
      <c r="J70" s="626">
        <f>E70-T40</f>
        <v>0</v>
      </c>
      <c r="K70" s="626">
        <f>F70-T42</f>
        <v>2.2650056052953e-8</v>
      </c>
      <c r="M70" s="627"/>
      <c r="AE70" s="512"/>
    </row>
    <row r="71" s="492" customFormat="1" ht="15.75" customHeight="1" spans="1:31">
      <c r="A71" s="65"/>
      <c r="B71" s="622" t="str">
        <f>X20</f>
        <v>【…】</v>
      </c>
      <c r="C71" s="623">
        <f>SUMIF('FA list'!$A:$A,'K.01 Agree SL to GL'!$B71,'FA list'!$J:$J)</f>
        <v>0</v>
      </c>
      <c r="D71" s="623">
        <f>SUMIF('FA list'!$A:$A,'K.01 Agree SL to GL'!$B71,'FA list'!$L:$L)</f>
        <v>0</v>
      </c>
      <c r="E71" s="623">
        <f>SUMIF('FA list'!$A:$A,'K.01 Agree SL to GL'!$B71,'FA list'!$N:$N)</f>
        <v>0</v>
      </c>
      <c r="F71" s="623">
        <f>SUMIF('FA list'!$A:$A,'K.01 Agree SL to GL'!$B71,'FA list'!$O:$O)</f>
        <v>0</v>
      </c>
      <c r="H71" s="626">
        <f>C71-W28</f>
        <v>0</v>
      </c>
      <c r="I71" s="626">
        <f>D71-W34</f>
        <v>0</v>
      </c>
      <c r="J71" s="626">
        <f>E71-W40</f>
        <v>0</v>
      </c>
      <c r="K71" s="626">
        <f>F71-W42</f>
        <v>0</v>
      </c>
      <c r="M71" s="627"/>
      <c r="AD71" s="60"/>
      <c r="AE71" s="512"/>
    </row>
    <row r="72" s="60" customFormat="1" ht="15.65" customHeight="1" spans="1:31">
      <c r="A72" s="628"/>
      <c r="B72" s="629" t="s">
        <v>243</v>
      </c>
      <c r="C72" s="630">
        <f>SUM(C65:C71)</f>
        <v>336807855.53</v>
      </c>
      <c r="D72" s="630">
        <f>SUM(D65:D71)</f>
        <v>246289570.43</v>
      </c>
      <c r="E72" s="630">
        <f>SUM(E65:E71)</f>
        <v>4494248.77</v>
      </c>
      <c r="F72" s="630">
        <f>SUM(F65:F71)</f>
        <v>84220926.0800001</v>
      </c>
      <c r="G72" s="631"/>
      <c r="H72" s="236">
        <f>C72-Z28</f>
        <v>17258860.28</v>
      </c>
      <c r="I72" s="624">
        <f>D72-Z34</f>
        <v>-29079300.7500001</v>
      </c>
      <c r="J72" s="624">
        <f>E72-Z40</f>
        <v>0</v>
      </c>
      <c r="K72" s="624">
        <f>F72-Z42</f>
        <v>44535050.7800003</v>
      </c>
      <c r="M72" s="627"/>
      <c r="AE72" s="512"/>
    </row>
    <row r="73" s="63" customFormat="1" ht="14.25" spans="1:31">
      <c r="A73" s="82"/>
      <c r="C73" s="632" t="s">
        <v>123</v>
      </c>
      <c r="D73" s="632" t="s">
        <v>123</v>
      </c>
      <c r="E73" s="632" t="s">
        <v>123</v>
      </c>
      <c r="F73" s="632" t="s">
        <v>123</v>
      </c>
      <c r="L73" s="633"/>
      <c r="M73" s="633"/>
      <c r="N73" s="633"/>
      <c r="AD73" s="60"/>
      <c r="AE73" s="512"/>
    </row>
    <row r="74" s="63" customFormat="1" ht="14.25" spans="1:31">
      <c r="A74" s="82"/>
      <c r="C74" s="632"/>
      <c r="D74" s="632"/>
      <c r="E74" s="632"/>
      <c r="F74" s="632"/>
      <c r="L74" s="633"/>
      <c r="M74" s="633"/>
      <c r="N74" s="633"/>
      <c r="AD74" s="60"/>
      <c r="AE74" s="512"/>
    </row>
    <row r="75" s="491" customFormat="1" ht="16.5" spans="1:31">
      <c r="A75" s="605"/>
      <c r="B75" s="634" t="s">
        <v>244</v>
      </c>
      <c r="C75" s="635"/>
      <c r="D75" s="636"/>
      <c r="E75" s="636"/>
      <c r="F75" s="636"/>
      <c r="G75" s="636"/>
      <c r="H75" s="636"/>
      <c r="I75" s="636"/>
      <c r="J75" s="636"/>
      <c r="K75" s="637"/>
      <c r="L75" s="636"/>
      <c r="M75" s="637"/>
      <c r="N75" s="637"/>
      <c r="O75" s="636"/>
      <c r="P75" s="636"/>
      <c r="Q75" s="636"/>
      <c r="R75" s="636"/>
      <c r="S75" s="637"/>
      <c r="T75" s="638"/>
      <c r="X75" s="639"/>
      <c r="Y75" s="640"/>
      <c r="AD75" s="60"/>
      <c r="AE75" s="512"/>
    </row>
    <row r="76" s="60" customFormat="1" ht="14.25" spans="1:31">
      <c r="A76" s="513"/>
      <c r="B76" s="641" t="s">
        <v>245</v>
      </c>
      <c r="C76" s="642"/>
      <c r="D76" s="642"/>
      <c r="E76" s="642"/>
      <c r="F76" s="643"/>
      <c r="G76" s="494"/>
      <c r="H76" s="494"/>
      <c r="I76" s="494"/>
      <c r="J76" s="494"/>
      <c r="K76" s="496"/>
      <c r="L76" s="494"/>
      <c r="M76" s="494"/>
      <c r="N76" s="494"/>
      <c r="O76" s="494"/>
      <c r="AE76" s="512"/>
    </row>
    <row r="77" s="60" customFormat="1" ht="14.25" spans="1:31">
      <c r="A77" s="513"/>
      <c r="B77" s="644"/>
      <c r="C77" s="645"/>
      <c r="D77" s="645"/>
      <c r="E77" s="645"/>
      <c r="F77" s="646"/>
      <c r="G77" s="494"/>
      <c r="H77" s="494"/>
      <c r="I77" s="494"/>
      <c r="J77" s="494"/>
      <c r="K77" s="496"/>
      <c r="L77" s="494"/>
      <c r="M77" s="494"/>
      <c r="N77" s="494"/>
      <c r="O77" s="494"/>
      <c r="AE77" s="512"/>
    </row>
    <row r="78" s="60" customFormat="1" ht="14.25" spans="1:31">
      <c r="A78" s="513"/>
      <c r="B78" s="644"/>
      <c r="C78" s="645"/>
      <c r="D78" s="645"/>
      <c r="E78" s="645"/>
      <c r="F78" s="646"/>
      <c r="G78" s="494"/>
      <c r="H78" s="494"/>
      <c r="I78" s="494"/>
      <c r="J78" s="494"/>
      <c r="K78" s="496"/>
      <c r="L78" s="494"/>
      <c r="M78" s="494"/>
      <c r="N78" s="494"/>
      <c r="O78" s="494"/>
      <c r="AE78" s="512"/>
    </row>
    <row r="79" s="60" customFormat="1" ht="14.25" spans="1:31">
      <c r="A79" s="513"/>
      <c r="B79" s="647"/>
      <c r="C79" s="648"/>
      <c r="D79" s="648"/>
      <c r="E79" s="648"/>
      <c r="F79" s="649"/>
      <c r="G79" s="494"/>
      <c r="H79" s="494"/>
      <c r="I79" s="494"/>
      <c r="J79" s="494"/>
      <c r="K79" s="496"/>
      <c r="L79" s="494"/>
      <c r="M79" s="494"/>
      <c r="N79" s="494"/>
      <c r="O79" s="494"/>
      <c r="AE79" s="512"/>
    </row>
    <row r="80" s="60" customFormat="1" ht="14.25" spans="1:31">
      <c r="A80" s="513"/>
      <c r="B80" s="650"/>
      <c r="C80" s="650"/>
      <c r="D80" s="650"/>
      <c r="E80" s="650"/>
      <c r="F80" s="650"/>
      <c r="G80" s="494"/>
      <c r="H80" s="494"/>
      <c r="I80" s="494"/>
      <c r="J80" s="494"/>
      <c r="K80" s="496"/>
      <c r="L80" s="494"/>
      <c r="M80" s="494"/>
      <c r="N80" s="494"/>
      <c r="O80" s="494"/>
      <c r="AE80" s="512"/>
    </row>
    <row r="81" s="66" customFormat="1" ht="16.5" spans="1:31">
      <c r="A81" s="65"/>
      <c r="B81" s="651" t="s">
        <v>246</v>
      </c>
      <c r="D81" s="652"/>
      <c r="E81" s="652"/>
      <c r="F81" s="652"/>
      <c r="G81" s="653"/>
      <c r="I81" s="654"/>
      <c r="J81" s="653"/>
      <c r="K81" s="653"/>
      <c r="M81" s="653"/>
      <c r="AE81" s="70"/>
    </row>
    <row r="82" s="66" customFormat="1" ht="16.5" spans="1:31">
      <c r="A82" s="65"/>
      <c r="B82" s="655" t="s">
        <v>247</v>
      </c>
      <c r="G82" s="146"/>
      <c r="J82" s="163"/>
      <c r="AE82" s="70"/>
    </row>
    <row r="83" s="66" customFormat="1" ht="16.5" spans="1:31">
      <c r="A83" s="513"/>
      <c r="B83" s="656" t="s">
        <v>248</v>
      </c>
      <c r="C83" s="657"/>
      <c r="D83" s="657"/>
      <c r="E83" s="658"/>
      <c r="F83" s="659"/>
      <c r="G83" s="660"/>
      <c r="I83" s="494"/>
      <c r="J83" s="494"/>
      <c r="K83" s="494"/>
      <c r="L83" s="60"/>
      <c r="M83" s="496"/>
      <c r="N83" s="494"/>
      <c r="P83" s="60"/>
      <c r="Q83" s="60"/>
      <c r="R83" s="60"/>
      <c r="S83" s="60"/>
      <c r="T83" s="60"/>
      <c r="AE83" s="70"/>
    </row>
    <row r="84" s="66" customFormat="1" ht="16.5" spans="1:31">
      <c r="A84" s="513"/>
      <c r="B84" s="661" t="s">
        <v>249</v>
      </c>
      <c r="C84" s="662" t="s">
        <v>250</v>
      </c>
      <c r="D84" s="369" t="s">
        <v>251</v>
      </c>
      <c r="E84" s="369" t="s">
        <v>252</v>
      </c>
      <c r="F84" s="662" t="s">
        <v>253</v>
      </c>
      <c r="G84" s="663"/>
      <c r="I84" s="494"/>
      <c r="J84" s="494"/>
      <c r="K84" s="494"/>
      <c r="L84" s="60"/>
      <c r="M84" s="496"/>
      <c r="N84" s="494"/>
      <c r="P84" s="60"/>
      <c r="Q84" s="60"/>
      <c r="R84" s="60"/>
      <c r="S84" s="60"/>
      <c r="T84" s="60"/>
      <c r="AE84" s="70"/>
    </row>
    <row r="85" s="66" customFormat="1" customHeight="1" spans="1:31">
      <c r="A85" s="513"/>
      <c r="B85" s="664">
        <v>7234</v>
      </c>
      <c r="C85" s="188">
        <v>550003</v>
      </c>
      <c r="D85" s="665" t="s">
        <v>254</v>
      </c>
      <c r="E85" s="492" t="s">
        <v>255</v>
      </c>
      <c r="F85" s="245">
        <v>16478540.67</v>
      </c>
      <c r="G85" s="663"/>
      <c r="I85" s="494"/>
      <c r="J85" s="494"/>
      <c r="K85" s="494"/>
      <c r="L85" s="60"/>
      <c r="M85" s="496"/>
      <c r="N85" s="494"/>
      <c r="P85" s="60"/>
      <c r="Q85" s="60"/>
      <c r="R85" s="60"/>
      <c r="S85" s="60"/>
      <c r="T85" s="60"/>
      <c r="AE85" s="70"/>
    </row>
    <row r="86" s="66" customFormat="1" customHeight="1" spans="1:31">
      <c r="A86" s="513"/>
      <c r="B86" s="664">
        <v>7234</v>
      </c>
      <c r="C86" s="188">
        <v>550003</v>
      </c>
      <c r="D86" s="665" t="s">
        <v>256</v>
      </c>
      <c r="E86" s="66" t="s">
        <v>257</v>
      </c>
      <c r="F86" s="245">
        <v>20149.42</v>
      </c>
      <c r="G86" s="663"/>
      <c r="I86" s="494"/>
      <c r="J86" s="494"/>
      <c r="K86" s="494"/>
      <c r="L86" s="60"/>
      <c r="M86" s="496"/>
      <c r="N86" s="494"/>
      <c r="P86" s="60"/>
      <c r="Q86" s="60"/>
      <c r="R86" s="60"/>
      <c r="S86" s="60"/>
      <c r="T86" s="60"/>
      <c r="AE86" s="70"/>
    </row>
    <row r="87" s="66" customFormat="1" customHeight="1" spans="1:31">
      <c r="A87" s="513"/>
      <c r="B87" s="664">
        <v>7234</v>
      </c>
      <c r="C87" s="188">
        <v>550003</v>
      </c>
      <c r="D87" s="665" t="s">
        <v>256</v>
      </c>
      <c r="E87" s="66" t="s">
        <v>258</v>
      </c>
      <c r="F87" s="245"/>
      <c r="G87" s="663"/>
      <c r="I87" s="494"/>
      <c r="J87" s="494"/>
      <c r="K87" s="494"/>
      <c r="L87" s="60"/>
      <c r="M87" s="496"/>
      <c r="N87" s="494"/>
      <c r="P87" s="60"/>
      <c r="Q87" s="60"/>
      <c r="R87" s="60"/>
      <c r="S87" s="60"/>
      <c r="T87" s="60"/>
      <c r="AE87" s="70"/>
    </row>
    <row r="88" s="66" customFormat="1" customHeight="1" spans="1:31">
      <c r="A88" s="513"/>
      <c r="B88" s="664">
        <v>7234</v>
      </c>
      <c r="C88" s="188">
        <v>550003</v>
      </c>
      <c r="D88" s="665" t="s">
        <v>254</v>
      </c>
      <c r="E88" s="66" t="s">
        <v>259</v>
      </c>
      <c r="F88" s="245">
        <v>2814118.36</v>
      </c>
      <c r="G88" s="663"/>
      <c r="I88" s="494"/>
      <c r="J88" s="494"/>
      <c r="K88" s="494"/>
      <c r="L88" s="60"/>
      <c r="M88" s="496"/>
      <c r="N88" s="494"/>
      <c r="P88" s="60"/>
      <c r="Q88" s="60"/>
      <c r="R88" s="60"/>
      <c r="S88" s="60"/>
      <c r="T88" s="60"/>
      <c r="AE88" s="70"/>
    </row>
    <row r="89" s="66" customFormat="1" customHeight="1" spans="1:31">
      <c r="A89" s="513"/>
      <c r="B89" s="666"/>
      <c r="E89" s="66" t="s">
        <v>260</v>
      </c>
      <c r="F89" s="667">
        <f>SUM(F85:F88)</f>
        <v>19312808.45</v>
      </c>
      <c r="G89" s="663"/>
      <c r="I89" s="494"/>
      <c r="J89" s="494"/>
      <c r="K89" s="494"/>
      <c r="L89" s="60"/>
      <c r="M89" s="496"/>
      <c r="N89" s="494"/>
      <c r="P89" s="60"/>
      <c r="Q89" s="60"/>
      <c r="R89" s="60"/>
      <c r="S89" s="60"/>
      <c r="T89" s="60"/>
      <c r="AE89" s="70"/>
    </row>
    <row r="90" s="66" customFormat="1" customHeight="1" spans="1:31">
      <c r="A90" s="513"/>
      <c r="B90" s="668" t="s">
        <v>261</v>
      </c>
      <c r="C90" s="65"/>
      <c r="D90" s="513" t="s">
        <v>103</v>
      </c>
      <c r="E90" s="66" t="s">
        <v>262</v>
      </c>
      <c r="F90" s="669">
        <f>Z30</f>
        <v>19896493.68</v>
      </c>
      <c r="G90" s="663"/>
      <c r="I90" s="494"/>
      <c r="J90" s="494"/>
      <c r="K90" s="494"/>
      <c r="L90" s="60"/>
      <c r="M90" s="496"/>
      <c r="N90" s="494"/>
      <c r="P90" s="60"/>
      <c r="Q90" s="60"/>
      <c r="R90" s="60"/>
      <c r="S90" s="60"/>
      <c r="T90" s="60"/>
      <c r="AE90" s="70"/>
    </row>
    <row r="91" s="66" customFormat="1" customHeight="1" spans="1:31">
      <c r="A91" s="513"/>
      <c r="B91" s="666"/>
      <c r="E91" s="66" t="s">
        <v>263</v>
      </c>
      <c r="F91" s="670">
        <f>F89-F90</f>
        <v>-583685.23</v>
      </c>
      <c r="G91" s="663"/>
      <c r="I91" s="494"/>
      <c r="J91" s="494"/>
      <c r="K91" s="494"/>
      <c r="L91" s="60"/>
      <c r="M91" s="496"/>
      <c r="N91" s="494"/>
      <c r="P91" s="60"/>
      <c r="Q91" s="60"/>
      <c r="R91" s="60"/>
      <c r="S91" s="60"/>
      <c r="T91" s="60"/>
      <c r="AE91" s="70"/>
    </row>
    <row r="92" s="66" customFormat="1" customHeight="1" spans="1:31">
      <c r="A92" s="513"/>
      <c r="B92" s="552"/>
      <c r="C92" s="671"/>
      <c r="D92" s="671"/>
      <c r="E92" s="671"/>
      <c r="F92" s="671"/>
      <c r="G92" s="672"/>
      <c r="I92" s="494"/>
      <c r="J92" s="494"/>
      <c r="K92" s="494"/>
      <c r="L92" s="60"/>
      <c r="M92" s="496"/>
      <c r="N92" s="494"/>
      <c r="P92" s="60"/>
      <c r="Q92" s="60"/>
      <c r="R92" s="60"/>
      <c r="S92" s="60"/>
      <c r="T92" s="60"/>
      <c r="AE92" s="70"/>
    </row>
    <row r="93" s="66" customFormat="1" customHeight="1" spans="1:31">
      <c r="A93" s="65"/>
      <c r="F93" s="146"/>
      <c r="I93" s="163"/>
      <c r="AE93" s="70"/>
    </row>
    <row r="94" s="66" customFormat="1" customHeight="1" spans="1:31">
      <c r="A94" s="65"/>
      <c r="B94" s="149" t="s">
        <v>170</v>
      </c>
      <c r="C94" s="150"/>
      <c r="D94" s="673"/>
      <c r="E94" s="673"/>
      <c r="F94" s="673"/>
      <c r="G94" s="673"/>
      <c r="H94" s="673"/>
      <c r="I94" s="673"/>
      <c r="J94" s="152"/>
      <c r="K94" s="673"/>
      <c r="N94" s="153"/>
      <c r="AE94" s="70"/>
    </row>
    <row r="95" s="66" customFormat="1" customHeight="1" spans="1:31">
      <c r="A95" s="65"/>
      <c r="B95" s="154" t="s">
        <v>264</v>
      </c>
      <c r="C95" s="155"/>
      <c r="D95" s="155"/>
      <c r="E95" s="155"/>
      <c r="F95" s="155"/>
      <c r="G95" s="156"/>
      <c r="H95" s="673"/>
      <c r="I95" s="65"/>
      <c r="AE95" s="70"/>
    </row>
    <row r="96" s="66" customFormat="1" customHeight="1" spans="1:31">
      <c r="B96" s="157"/>
      <c r="C96" s="158"/>
      <c r="D96" s="158"/>
      <c r="E96" s="158"/>
      <c r="F96" s="158"/>
      <c r="G96" s="159"/>
      <c r="H96" s="673"/>
      <c r="I96" s="65"/>
      <c r="J96" s="673"/>
      <c r="K96" s="673"/>
      <c r="AE96" s="70"/>
    </row>
    <row r="97" s="66" customFormat="1" customHeight="1" spans="1:31">
      <c r="B97" s="160"/>
      <c r="C97" s="161"/>
      <c r="D97" s="161"/>
      <c r="E97" s="161"/>
      <c r="F97" s="161"/>
      <c r="G97" s="162"/>
      <c r="I97" s="163"/>
      <c r="AE97" s="70"/>
    </row>
    <row r="98" s="60" customFormat="1" ht="15" customHeight="1" spans="1:31">
      <c r="A98" s="513"/>
      <c r="B98" s="494"/>
      <c r="C98" s="494"/>
      <c r="D98" s="494"/>
      <c r="E98" s="494"/>
      <c r="F98" s="495"/>
      <c r="G98" s="494"/>
      <c r="H98" s="494"/>
      <c r="I98" s="494"/>
      <c r="J98" s="494"/>
      <c r="K98" s="496"/>
      <c r="L98" s="494"/>
      <c r="M98" s="494"/>
      <c r="N98" s="494"/>
      <c r="O98" s="494"/>
      <c r="AE98" s="512"/>
    </row>
    <row r="99" ht="7.5" customHeight="1" spans="1:31">
      <c r="A99" s="512"/>
      <c r="B99" s="512"/>
      <c r="C99" s="512"/>
      <c r="D99" s="512"/>
      <c r="E99" s="512"/>
      <c r="F99" s="512"/>
      <c r="G99" s="512"/>
      <c r="H99" s="512"/>
      <c r="I99" s="512"/>
      <c r="J99" s="504"/>
      <c r="K99" s="512"/>
      <c r="L99" s="512"/>
      <c r="M99" s="512"/>
      <c r="N99" s="512"/>
      <c r="O99" s="512"/>
      <c r="P99" s="512"/>
      <c r="Q99" s="512"/>
      <c r="R99" s="512"/>
      <c r="S99" s="512"/>
      <c r="T99" s="512"/>
      <c r="U99" s="512"/>
      <c r="V99" s="512"/>
      <c r="W99" s="512"/>
      <c r="X99" s="512"/>
      <c r="Y99" s="512"/>
      <c r="Z99" s="512"/>
      <c r="AA99" s="512"/>
      <c r="AB99" s="512"/>
      <c r="AC99" s="512"/>
      <c r="AD99" s="512"/>
      <c r="AE99" s="512"/>
    </row>
    <row r="100" ht="22.5" customHeight="1"/>
    <row r="103" customHeight="1" spans="1:31">
      <c r="F103" s="674"/>
    </row>
    <row r="109" customHeight="1" spans="1:31">
      <c r="B109" s="675"/>
      <c r="C109" s="675"/>
      <c r="D109" s="675"/>
      <c r="E109" s="676"/>
      <c r="F109" s="675"/>
      <c r="G109" s="675"/>
      <c r="H109" s="675"/>
      <c r="I109" s="675"/>
      <c r="J109" s="677"/>
      <c r="K109" s="675"/>
      <c r="L109" s="675"/>
      <c r="M109" s="675"/>
    </row>
    <row r="110" customHeight="1" spans="1:31">
      <c r="B110" s="675"/>
      <c r="C110" s="675"/>
      <c r="D110" s="675"/>
      <c r="E110" s="676"/>
      <c r="F110" s="675"/>
      <c r="G110" s="675"/>
      <c r="H110" s="675"/>
      <c r="I110" s="675"/>
      <c r="J110" s="677"/>
      <c r="K110" s="675"/>
      <c r="L110" s="675"/>
      <c r="M110" s="675"/>
    </row>
    <row r="111" customHeight="1" spans="1:31">
      <c r="B111" s="675"/>
      <c r="C111" s="675"/>
      <c r="D111" s="675"/>
      <c r="E111" s="676"/>
      <c r="F111" s="675"/>
      <c r="G111" s="675"/>
      <c r="H111" s="675"/>
      <c r="I111" s="675"/>
      <c r="J111" s="677"/>
      <c r="K111" s="675"/>
      <c r="L111" s="675"/>
      <c r="M111" s="675"/>
    </row>
    <row r="112" customHeight="1" spans="1:31">
      <c r="B112" s="675"/>
      <c r="C112" s="675"/>
      <c r="D112" s="675"/>
      <c r="E112" s="676"/>
      <c r="F112" s="675"/>
      <c r="G112" s="675"/>
      <c r="H112" s="675"/>
      <c r="I112" s="675"/>
      <c r="J112" s="677"/>
      <c r="K112" s="675"/>
      <c r="L112" s="675"/>
      <c r="M112" s="675"/>
    </row>
    <row r="113" customHeight="1" spans="1:16">
      <c r="B113" s="675"/>
      <c r="C113" s="675"/>
      <c r="D113" s="675"/>
      <c r="E113" s="676"/>
      <c r="F113" s="675"/>
      <c r="G113" s="675"/>
      <c r="H113" s="675"/>
      <c r="I113" s="675"/>
      <c r="J113" s="677"/>
      <c r="K113" s="675"/>
      <c r="L113" s="675"/>
      <c r="M113" s="675"/>
    </row>
    <row r="114" customHeight="1" spans="1:16">
      <c r="B114" s="675"/>
      <c r="C114" s="675"/>
      <c r="D114" s="675"/>
      <c r="E114" s="676"/>
      <c r="F114" s="675"/>
      <c r="G114" s="675"/>
      <c r="H114" s="675"/>
      <c r="I114" s="675"/>
      <c r="J114" s="677"/>
      <c r="K114" s="675"/>
      <c r="L114" s="675"/>
      <c r="M114" s="675"/>
    </row>
    <row r="115" customHeight="1" spans="1:16">
      <c r="B115" s="675"/>
      <c r="C115" s="675"/>
      <c r="D115" s="675"/>
      <c r="E115" s="676"/>
      <c r="F115" s="675"/>
      <c r="G115" s="675"/>
      <c r="H115" s="675"/>
      <c r="I115" s="675"/>
      <c r="J115" s="677"/>
      <c r="K115" s="675"/>
      <c r="L115" s="675"/>
      <c r="M115" s="675"/>
    </row>
    <row r="116" customHeight="1" spans="1:16">
      <c r="B116" s="675"/>
      <c r="C116" s="675"/>
      <c r="D116" s="675"/>
      <c r="E116" s="676"/>
      <c r="F116" s="675"/>
      <c r="G116" s="675"/>
      <c r="H116" s="675"/>
      <c r="I116" s="675"/>
      <c r="J116" s="677"/>
      <c r="K116" s="675"/>
      <c r="L116" s="675"/>
      <c r="M116" s="675"/>
    </row>
    <row r="117" customHeight="1" spans="1:16">
      <c r="B117" s="675"/>
      <c r="C117" s="675"/>
      <c r="D117" s="675"/>
      <c r="E117" s="676"/>
      <c r="F117" s="675"/>
      <c r="G117" s="675"/>
      <c r="H117" s="675"/>
      <c r="I117" s="675"/>
      <c r="J117" s="677"/>
      <c r="K117" s="675"/>
      <c r="L117" s="675"/>
      <c r="M117" s="675"/>
    </row>
    <row r="118" customHeight="1" spans="1:16">
      <c r="B118" s="675"/>
      <c r="C118" s="675"/>
      <c r="D118" s="675"/>
      <c r="E118" s="676"/>
      <c r="F118" s="675"/>
      <c r="G118" s="675"/>
      <c r="H118" s="675"/>
      <c r="I118" s="675"/>
      <c r="J118" s="677"/>
      <c r="K118" s="675"/>
      <c r="L118" s="675"/>
      <c r="M118" s="675"/>
    </row>
    <row r="119" s="60" customFormat="1" customHeight="1" spans="1:16">
      <c r="A119" s="513"/>
      <c r="B119" s="678"/>
      <c r="C119" s="675"/>
      <c r="D119" s="675"/>
      <c r="E119" s="675"/>
      <c r="F119" s="676"/>
      <c r="G119" s="675"/>
      <c r="H119" s="675"/>
      <c r="I119" s="675"/>
      <c r="J119" s="675"/>
      <c r="K119" s="677"/>
      <c r="L119" s="675"/>
      <c r="M119" s="675"/>
      <c r="N119" s="675"/>
      <c r="P119" s="494"/>
    </row>
    <row r="129" s="60" customFormat="1" customHeight="1" spans="1:16">
      <c r="A129" s="513"/>
      <c r="C129" s="494"/>
      <c r="D129" s="494"/>
      <c r="E129" s="494"/>
      <c r="F129" s="494"/>
      <c r="G129" s="495"/>
      <c r="H129" s="494"/>
      <c r="I129" s="494"/>
      <c r="J129" s="494"/>
      <c r="K129" s="494"/>
      <c r="L129" s="496"/>
      <c r="M129" s="494"/>
      <c r="N129" s="494"/>
      <c r="O129" s="494"/>
      <c r="P129" s="494"/>
    </row>
    <row r="130" s="60" customFormat="1" customHeight="1" spans="1:16">
      <c r="A130" s="513"/>
      <c r="C130" s="494"/>
      <c r="D130" s="494"/>
      <c r="E130" s="494"/>
      <c r="F130" s="494"/>
      <c r="G130" s="495"/>
      <c r="H130" s="494"/>
      <c r="I130" s="494"/>
      <c r="J130" s="494"/>
      <c r="K130" s="494"/>
      <c r="L130" s="496"/>
      <c r="M130" s="494"/>
      <c r="N130" s="494"/>
      <c r="O130" s="494"/>
      <c r="P130" s="494"/>
    </row>
    <row r="131" s="60" customFormat="1" customHeight="1" spans="1:16">
      <c r="A131" s="513"/>
      <c r="C131" s="494"/>
      <c r="D131" s="494"/>
      <c r="E131" s="494"/>
      <c r="F131" s="494"/>
      <c r="G131" s="495"/>
      <c r="H131" s="494"/>
      <c r="I131" s="494"/>
      <c r="J131" s="494"/>
      <c r="K131" s="494"/>
      <c r="L131" s="496"/>
      <c r="M131" s="494"/>
      <c r="N131" s="494"/>
      <c r="O131" s="494"/>
      <c r="P131" s="494"/>
    </row>
    <row r="132" s="60" customFormat="1" customHeight="1" spans="1:16">
      <c r="A132" s="513"/>
      <c r="C132" s="494"/>
      <c r="D132" s="494"/>
      <c r="E132" s="494"/>
      <c r="F132" s="494"/>
      <c r="G132" s="495"/>
      <c r="H132" s="494"/>
      <c r="I132" s="494"/>
      <c r="J132" s="494"/>
      <c r="K132" s="494"/>
      <c r="L132" s="496"/>
      <c r="M132" s="494"/>
      <c r="N132" s="494"/>
      <c r="O132" s="494"/>
      <c r="P132" s="494"/>
    </row>
    <row r="133" s="60" customFormat="1" customHeight="1" spans="1:16">
      <c r="A133" s="513"/>
      <c r="C133" s="494"/>
      <c r="D133" s="494"/>
      <c r="E133" s="494"/>
      <c r="F133" s="494"/>
      <c r="G133" s="495"/>
      <c r="H133" s="494"/>
      <c r="I133" s="494"/>
      <c r="J133" s="494"/>
      <c r="K133" s="494"/>
      <c r="L133" s="496"/>
      <c r="M133" s="494"/>
      <c r="N133" s="494"/>
      <c r="O133" s="494"/>
      <c r="P133" s="494"/>
    </row>
    <row r="134" s="60" customFormat="1" customHeight="1" spans="1:16">
      <c r="A134" s="513"/>
      <c r="C134" s="494"/>
      <c r="D134" s="494"/>
      <c r="E134" s="494"/>
      <c r="F134" s="494"/>
      <c r="G134" s="495"/>
      <c r="H134" s="494"/>
      <c r="I134" s="494"/>
      <c r="J134" s="494"/>
      <c r="K134" s="494"/>
      <c r="L134" s="496"/>
      <c r="M134" s="494"/>
      <c r="N134" s="494"/>
      <c r="O134" s="494"/>
      <c r="P134" s="494"/>
    </row>
    <row r="135" s="60" customFormat="1" customHeight="1" spans="1:16">
      <c r="A135" s="513"/>
      <c r="C135" s="494"/>
      <c r="D135" s="494"/>
      <c r="E135" s="494"/>
      <c r="F135" s="494"/>
      <c r="G135" s="495"/>
      <c r="H135" s="494"/>
      <c r="I135" s="494"/>
      <c r="J135" s="494"/>
      <c r="K135" s="494"/>
      <c r="L135" s="496"/>
      <c r="M135" s="494"/>
      <c r="N135" s="494"/>
      <c r="O135" s="494"/>
      <c r="P135" s="494"/>
    </row>
    <row r="136" s="60" customFormat="1" customHeight="1" spans="1:16">
      <c r="A136" s="513"/>
      <c r="C136" s="494"/>
      <c r="D136" s="494"/>
      <c r="E136" s="494"/>
      <c r="F136" s="494"/>
      <c r="G136" s="495"/>
      <c r="H136" s="494"/>
      <c r="I136" s="494"/>
      <c r="J136" s="494"/>
      <c r="K136" s="494"/>
      <c r="L136" s="496"/>
      <c r="M136" s="494"/>
      <c r="N136" s="494"/>
      <c r="O136" s="494"/>
      <c r="P136" s="494"/>
    </row>
    <row r="137" s="60" customFormat="1" customHeight="1" spans="1:16">
      <c r="A137" s="513"/>
      <c r="C137" s="494"/>
      <c r="D137" s="494"/>
      <c r="E137" s="494"/>
      <c r="F137" s="494"/>
      <c r="G137" s="495"/>
      <c r="H137" s="494"/>
      <c r="I137" s="494"/>
      <c r="J137" s="494"/>
      <c r="K137" s="494"/>
      <c r="L137" s="496"/>
      <c r="M137" s="494"/>
      <c r="N137" s="494"/>
      <c r="O137" s="494"/>
      <c r="P137" s="494"/>
    </row>
    <row r="138" s="60" customFormat="1" customHeight="1" spans="1:16">
      <c r="A138" s="513"/>
      <c r="C138" s="494"/>
      <c r="D138" s="494"/>
      <c r="E138" s="494"/>
      <c r="F138" s="494"/>
      <c r="G138" s="495"/>
      <c r="H138" s="494"/>
      <c r="I138" s="494"/>
      <c r="J138" s="494"/>
      <c r="K138" s="494"/>
      <c r="L138" s="496"/>
      <c r="M138" s="494"/>
      <c r="N138" s="494"/>
      <c r="O138" s="494"/>
      <c r="P138" s="494"/>
    </row>
    <row r="139" s="60" customFormat="1" customHeight="1" spans="1:16">
      <c r="A139" s="513"/>
      <c r="C139" s="494"/>
      <c r="D139" s="494"/>
      <c r="E139" s="494"/>
      <c r="F139" s="494"/>
      <c r="G139" s="495"/>
      <c r="H139" s="494"/>
      <c r="I139" s="494"/>
      <c r="J139" s="494"/>
      <c r="K139" s="494"/>
      <c r="L139" s="496"/>
      <c r="M139" s="494"/>
      <c r="N139" s="494"/>
      <c r="O139" s="494"/>
      <c r="P139" s="494"/>
    </row>
    <row r="140" s="60" customFormat="1" customHeight="1" spans="1:16">
      <c r="A140" s="513"/>
      <c r="C140" s="494"/>
      <c r="D140" s="494"/>
      <c r="E140" s="494"/>
      <c r="F140" s="494"/>
      <c r="G140" s="495"/>
      <c r="H140" s="494"/>
      <c r="I140" s="494"/>
      <c r="J140" s="494"/>
      <c r="K140" s="494"/>
      <c r="L140" s="496"/>
      <c r="M140" s="494"/>
      <c r="N140" s="494"/>
      <c r="O140" s="494"/>
      <c r="P140" s="494"/>
    </row>
    <row r="141" s="60" customFormat="1" customHeight="1" spans="1:16">
      <c r="A141" s="513"/>
      <c r="C141" s="494"/>
      <c r="D141" s="494"/>
      <c r="E141" s="494"/>
      <c r="F141" s="494"/>
      <c r="G141" s="495"/>
      <c r="H141" s="494"/>
      <c r="I141" s="494"/>
      <c r="J141" s="494"/>
      <c r="K141" s="494"/>
      <c r="L141" s="496"/>
      <c r="M141" s="494"/>
      <c r="N141" s="494"/>
      <c r="O141" s="494"/>
      <c r="P141" s="494"/>
    </row>
    <row r="142" s="60" customFormat="1" customHeight="1" spans="1:16">
      <c r="A142" s="513"/>
      <c r="C142" s="494"/>
      <c r="D142" s="494"/>
      <c r="E142" s="494"/>
      <c r="F142" s="494"/>
      <c r="G142" s="495"/>
      <c r="H142" s="494"/>
      <c r="I142" s="494"/>
      <c r="J142" s="494"/>
      <c r="K142" s="494"/>
      <c r="L142" s="496"/>
      <c r="M142" s="494"/>
      <c r="N142" s="494"/>
      <c r="O142" s="494"/>
      <c r="P142" s="494"/>
    </row>
    <row r="143" s="60" customFormat="1" customHeight="1" spans="1:16">
      <c r="A143" s="513"/>
      <c r="C143" s="494"/>
      <c r="D143" s="494"/>
      <c r="E143" s="494"/>
      <c r="F143" s="494"/>
      <c r="G143" s="495"/>
      <c r="H143" s="494"/>
      <c r="I143" s="494"/>
      <c r="J143" s="494"/>
      <c r="K143" s="494"/>
      <c r="L143" s="496"/>
      <c r="M143" s="494"/>
      <c r="N143" s="494"/>
      <c r="O143" s="494"/>
      <c r="P143" s="494"/>
    </row>
    <row r="144" s="60" customFormat="1" customHeight="1" spans="1:16">
      <c r="A144" s="513"/>
      <c r="C144" s="494"/>
      <c r="D144" s="494"/>
      <c r="E144" s="494"/>
      <c r="F144" s="494"/>
      <c r="G144" s="495"/>
      <c r="H144" s="494"/>
      <c r="I144" s="494"/>
      <c r="J144" s="494"/>
      <c r="K144" s="494"/>
      <c r="L144" s="496"/>
      <c r="M144" s="494"/>
      <c r="N144" s="494"/>
      <c r="O144" s="494"/>
      <c r="P144" s="494"/>
    </row>
    <row r="145" s="60" customFormat="1" customHeight="1" spans="1:16">
      <c r="A145" s="513"/>
      <c r="C145" s="494"/>
      <c r="D145" s="494"/>
      <c r="E145" s="494"/>
      <c r="F145" s="494"/>
      <c r="G145" s="495"/>
      <c r="H145" s="494"/>
      <c r="I145" s="494"/>
      <c r="J145" s="494"/>
      <c r="K145" s="494"/>
      <c r="L145" s="496"/>
      <c r="M145" s="494"/>
      <c r="N145" s="494"/>
      <c r="O145" s="494"/>
      <c r="P145" s="494"/>
    </row>
    <row r="146" s="60" customFormat="1" customHeight="1" spans="1:16">
      <c r="A146" s="513"/>
      <c r="C146" s="494"/>
      <c r="D146" s="494"/>
      <c r="E146" s="494"/>
      <c r="F146" s="494"/>
      <c r="G146" s="495"/>
      <c r="H146" s="494"/>
      <c r="I146" s="494"/>
      <c r="J146" s="494"/>
      <c r="K146" s="494"/>
      <c r="L146" s="496"/>
      <c r="M146" s="494"/>
      <c r="N146" s="494"/>
      <c r="O146" s="494"/>
      <c r="P146" s="494"/>
    </row>
    <row r="147" s="60" customFormat="1" customHeight="1" spans="1:16">
      <c r="A147" s="513"/>
      <c r="C147" s="494"/>
      <c r="D147" s="494"/>
      <c r="E147" s="494"/>
      <c r="F147" s="494"/>
      <c r="G147" s="495"/>
      <c r="H147" s="494"/>
      <c r="I147" s="494"/>
      <c r="J147" s="494"/>
      <c r="K147" s="494"/>
      <c r="L147" s="496"/>
      <c r="M147" s="494"/>
      <c r="N147" s="494"/>
      <c r="O147" s="494"/>
      <c r="P147" s="494"/>
    </row>
    <row r="148" s="60" customFormat="1" customHeight="1" spans="1:16">
      <c r="A148" s="513"/>
      <c r="C148" s="494"/>
      <c r="D148" s="494"/>
      <c r="E148" s="494"/>
      <c r="F148" s="494"/>
      <c r="G148" s="495"/>
      <c r="H148" s="494"/>
      <c r="I148" s="494"/>
      <c r="J148" s="494"/>
      <c r="K148" s="494"/>
      <c r="L148" s="496"/>
      <c r="M148" s="494"/>
      <c r="N148" s="494"/>
      <c r="O148" s="494"/>
      <c r="P148" s="494"/>
    </row>
    <row r="149" s="60" customFormat="1" customHeight="1" spans="1:16">
      <c r="A149" s="513"/>
      <c r="C149" s="494"/>
      <c r="D149" s="494"/>
      <c r="E149" s="494"/>
      <c r="F149" s="494"/>
      <c r="G149" s="495"/>
      <c r="H149" s="494"/>
      <c r="I149" s="494"/>
      <c r="J149" s="494"/>
      <c r="K149" s="494"/>
      <c r="L149" s="496"/>
      <c r="M149" s="494"/>
      <c r="N149" s="494"/>
      <c r="O149" s="494"/>
      <c r="P149" s="494"/>
    </row>
    <row r="150" s="60" customFormat="1" customHeight="1" spans="1:16">
      <c r="A150" s="513"/>
      <c r="C150" s="494"/>
      <c r="D150" s="494"/>
      <c r="E150" s="494"/>
      <c r="F150" s="494"/>
      <c r="G150" s="495"/>
      <c r="H150" s="494"/>
      <c r="I150" s="494"/>
      <c r="J150" s="494"/>
      <c r="K150" s="494"/>
      <c r="L150" s="496"/>
      <c r="M150" s="494"/>
      <c r="N150" s="494"/>
      <c r="O150" s="494"/>
      <c r="P150" s="494"/>
    </row>
    <row r="151" s="60" customFormat="1" customHeight="1" spans="1:16">
      <c r="A151" s="513"/>
      <c r="C151" s="494"/>
      <c r="D151" s="494"/>
      <c r="E151" s="494"/>
      <c r="F151" s="494"/>
      <c r="G151" s="495"/>
      <c r="H151" s="494"/>
      <c r="I151" s="494"/>
      <c r="J151" s="494"/>
      <c r="K151" s="494"/>
      <c r="L151" s="496"/>
      <c r="M151" s="494"/>
      <c r="N151" s="494"/>
      <c r="O151" s="494"/>
      <c r="P151" s="494"/>
    </row>
    <row r="152" s="60" customFormat="1" customHeight="1" spans="1:16">
      <c r="A152" s="513"/>
      <c r="C152" s="494"/>
      <c r="D152" s="494"/>
      <c r="E152" s="494"/>
      <c r="F152" s="494"/>
      <c r="G152" s="495"/>
      <c r="H152" s="494"/>
      <c r="I152" s="494"/>
      <c r="J152" s="494"/>
      <c r="K152" s="494"/>
      <c r="L152" s="496"/>
      <c r="M152" s="494"/>
      <c r="N152" s="494"/>
      <c r="O152" s="494"/>
      <c r="P152" s="494"/>
    </row>
    <row r="153" s="60" customFormat="1" customHeight="1" spans="1:16">
      <c r="A153" s="513"/>
      <c r="C153" s="494"/>
      <c r="D153" s="494"/>
      <c r="E153" s="494"/>
      <c r="F153" s="494"/>
      <c r="G153" s="495"/>
      <c r="H153" s="494"/>
      <c r="I153" s="494"/>
      <c r="J153" s="494"/>
      <c r="K153" s="494"/>
      <c r="L153" s="496"/>
      <c r="M153" s="494"/>
      <c r="N153" s="494"/>
      <c r="O153" s="494"/>
      <c r="P153" s="494"/>
    </row>
    <row r="154" s="60" customFormat="1" customHeight="1" spans="1:16">
      <c r="A154" s="513"/>
      <c r="C154" s="494"/>
      <c r="D154" s="494"/>
      <c r="E154" s="494"/>
      <c r="F154" s="494"/>
      <c r="G154" s="495"/>
      <c r="H154" s="494"/>
      <c r="I154" s="494"/>
      <c r="J154" s="494"/>
      <c r="K154" s="494"/>
      <c r="L154" s="496"/>
      <c r="M154" s="494"/>
      <c r="N154" s="494"/>
      <c r="O154" s="494"/>
      <c r="P154" s="494"/>
    </row>
    <row r="155" s="60" customFormat="1" customHeight="1" spans="1:16">
      <c r="A155" s="513"/>
      <c r="C155" s="494"/>
      <c r="D155" s="494"/>
      <c r="E155" s="494"/>
      <c r="F155" s="494"/>
      <c r="G155" s="495"/>
      <c r="H155" s="494"/>
      <c r="I155" s="494"/>
      <c r="J155" s="494"/>
      <c r="K155" s="494"/>
      <c r="L155" s="496"/>
      <c r="M155" s="494"/>
      <c r="N155" s="494"/>
      <c r="O155" s="494"/>
      <c r="P155" s="494"/>
    </row>
    <row r="156" s="60" customFormat="1" customHeight="1" spans="1:16">
      <c r="A156" s="513"/>
      <c r="C156" s="494"/>
      <c r="D156" s="494"/>
      <c r="E156" s="494"/>
      <c r="F156" s="494"/>
      <c r="G156" s="495"/>
      <c r="H156" s="494"/>
      <c r="I156" s="494"/>
      <c r="J156" s="494"/>
      <c r="K156" s="494"/>
      <c r="L156" s="496"/>
      <c r="M156" s="494"/>
      <c r="N156" s="494"/>
      <c r="O156" s="494"/>
      <c r="P156" s="494"/>
    </row>
    <row r="157" s="60" customFormat="1" customHeight="1" spans="1:16">
      <c r="A157" s="513"/>
      <c r="C157" s="494"/>
      <c r="D157" s="494"/>
      <c r="E157" s="494"/>
      <c r="F157" s="494"/>
      <c r="G157" s="495"/>
      <c r="H157" s="494"/>
      <c r="I157" s="494"/>
      <c r="J157" s="494"/>
      <c r="K157" s="494"/>
      <c r="L157" s="496"/>
      <c r="M157" s="494"/>
      <c r="N157" s="494"/>
      <c r="O157" s="494"/>
      <c r="P157" s="494"/>
    </row>
    <row r="158" s="60" customFormat="1" customHeight="1" spans="1:16">
      <c r="A158" s="513"/>
      <c r="C158" s="494"/>
      <c r="D158" s="494"/>
      <c r="E158" s="494"/>
      <c r="F158" s="494"/>
      <c r="G158" s="495"/>
      <c r="H158" s="494"/>
      <c r="I158" s="494"/>
      <c r="J158" s="494"/>
      <c r="K158" s="494"/>
      <c r="L158" s="496"/>
      <c r="M158" s="494"/>
      <c r="N158" s="494"/>
      <c r="O158" s="494"/>
      <c r="P158" s="494"/>
    </row>
    <row r="159" s="60" customFormat="1" customHeight="1" spans="1:16">
      <c r="A159" s="513"/>
      <c r="C159" s="494"/>
      <c r="D159" s="494"/>
      <c r="E159" s="494"/>
      <c r="F159" s="494"/>
      <c r="G159" s="495"/>
      <c r="H159" s="494"/>
      <c r="I159" s="494"/>
      <c r="J159" s="494"/>
      <c r="K159" s="494"/>
      <c r="L159" s="496"/>
      <c r="M159" s="494"/>
      <c r="N159" s="494"/>
      <c r="O159" s="494"/>
      <c r="P159" s="494"/>
    </row>
    <row r="160" s="60" customFormat="1" customHeight="1" spans="1:16">
      <c r="A160" s="513"/>
      <c r="C160" s="494"/>
      <c r="D160" s="494"/>
      <c r="E160" s="494"/>
      <c r="F160" s="494"/>
      <c r="G160" s="495"/>
      <c r="H160" s="494"/>
      <c r="I160" s="494"/>
      <c r="J160" s="494"/>
      <c r="K160" s="494"/>
      <c r="L160" s="496"/>
      <c r="M160" s="494"/>
      <c r="N160" s="494"/>
      <c r="O160" s="494"/>
      <c r="P160" s="494"/>
    </row>
    <row r="161" s="60" customFormat="1" customHeight="1" spans="1:16">
      <c r="A161" s="513"/>
      <c r="C161" s="494"/>
      <c r="D161" s="494"/>
      <c r="E161" s="494"/>
      <c r="F161" s="494"/>
      <c r="G161" s="495"/>
      <c r="H161" s="494"/>
      <c r="I161" s="494"/>
      <c r="J161" s="494"/>
      <c r="K161" s="494"/>
      <c r="L161" s="496"/>
      <c r="M161" s="494"/>
      <c r="N161" s="494"/>
      <c r="O161" s="494"/>
      <c r="P161" s="494"/>
    </row>
    <row r="162" s="60" customFormat="1" customHeight="1" spans="1:16">
      <c r="A162" s="513"/>
      <c r="C162" s="494"/>
      <c r="D162" s="494"/>
      <c r="E162" s="494"/>
      <c r="F162" s="494"/>
      <c r="G162" s="495"/>
      <c r="H162" s="494"/>
      <c r="I162" s="494"/>
      <c r="J162" s="494"/>
      <c r="K162" s="494"/>
      <c r="L162" s="496"/>
      <c r="M162" s="494"/>
      <c r="N162" s="494"/>
      <c r="O162" s="494"/>
      <c r="P162" s="494"/>
    </row>
    <row r="163" s="60" customFormat="1" customHeight="1" spans="1:16">
      <c r="A163" s="513"/>
      <c r="C163" s="494"/>
      <c r="D163" s="494"/>
      <c r="E163" s="494"/>
      <c r="F163" s="494"/>
      <c r="G163" s="495"/>
      <c r="H163" s="494"/>
      <c r="I163" s="494"/>
      <c r="J163" s="494"/>
      <c r="K163" s="494"/>
      <c r="L163" s="496"/>
      <c r="M163" s="494"/>
      <c r="N163" s="494"/>
      <c r="O163" s="494"/>
      <c r="P163" s="494"/>
    </row>
    <row r="164" s="60" customFormat="1" customHeight="1" spans="1:16">
      <c r="A164" s="513"/>
      <c r="C164" s="494"/>
      <c r="D164" s="494"/>
      <c r="E164" s="494"/>
      <c r="F164" s="494"/>
      <c r="G164" s="495"/>
      <c r="H164" s="494"/>
      <c r="I164" s="494"/>
      <c r="J164" s="494"/>
      <c r="K164" s="494"/>
      <c r="L164" s="496"/>
      <c r="M164" s="494"/>
      <c r="N164" s="494"/>
      <c r="O164" s="494"/>
      <c r="P164" s="494"/>
    </row>
    <row r="165" s="60" customFormat="1" customHeight="1" spans="1:16">
      <c r="A165" s="513"/>
      <c r="C165" s="494"/>
      <c r="D165" s="494"/>
      <c r="E165" s="494"/>
      <c r="F165" s="494"/>
      <c r="G165" s="495"/>
      <c r="H165" s="494"/>
      <c r="I165" s="494"/>
      <c r="J165" s="494"/>
      <c r="K165" s="494"/>
      <c r="L165" s="496"/>
      <c r="M165" s="494"/>
      <c r="N165" s="494"/>
      <c r="O165" s="494"/>
      <c r="P165" s="494"/>
    </row>
    <row r="166" s="60" customFormat="1" customHeight="1" spans="1:16">
      <c r="A166" s="513"/>
      <c r="C166" s="494"/>
      <c r="D166" s="494"/>
      <c r="E166" s="494"/>
      <c r="F166" s="494"/>
      <c r="G166" s="495"/>
      <c r="H166" s="494"/>
      <c r="I166" s="494"/>
      <c r="J166" s="494"/>
      <c r="K166" s="494"/>
      <c r="L166" s="496"/>
      <c r="M166" s="494"/>
      <c r="N166" s="494"/>
      <c r="O166" s="494"/>
      <c r="P166" s="494"/>
    </row>
    <row r="167" s="60" customFormat="1" customHeight="1" spans="1:16">
      <c r="A167" s="513"/>
      <c r="C167" s="494"/>
      <c r="D167" s="494"/>
      <c r="E167" s="494"/>
      <c r="F167" s="494"/>
      <c r="G167" s="495"/>
      <c r="H167" s="494"/>
      <c r="I167" s="494"/>
      <c r="J167" s="494"/>
      <c r="K167" s="494"/>
      <c r="L167" s="496"/>
      <c r="M167" s="494"/>
      <c r="N167" s="494"/>
      <c r="O167" s="494"/>
      <c r="P167" s="494"/>
    </row>
    <row r="168" s="60" customFormat="1" customHeight="1" spans="1:16">
      <c r="A168" s="513"/>
      <c r="C168" s="494"/>
      <c r="D168" s="494"/>
      <c r="E168" s="494"/>
      <c r="F168" s="494"/>
      <c r="G168" s="495"/>
      <c r="H168" s="494"/>
      <c r="I168" s="494"/>
      <c r="J168" s="494"/>
      <c r="K168" s="494"/>
      <c r="L168" s="496"/>
      <c r="M168" s="494"/>
      <c r="N168" s="494"/>
      <c r="O168" s="494"/>
      <c r="P168" s="494"/>
    </row>
    <row r="169" s="60" customFormat="1" customHeight="1" spans="1:16">
      <c r="A169" s="513"/>
      <c r="C169" s="494"/>
      <c r="D169" s="494"/>
      <c r="E169" s="494"/>
      <c r="F169" s="494"/>
      <c r="G169" s="495"/>
      <c r="H169" s="494"/>
      <c r="I169" s="494"/>
      <c r="J169" s="494"/>
      <c r="K169" s="494"/>
      <c r="L169" s="496"/>
      <c r="M169" s="494"/>
      <c r="N169" s="494"/>
      <c r="O169" s="494"/>
      <c r="P169" s="494"/>
    </row>
    <row r="170" s="60" customFormat="1" customHeight="1" spans="1:16">
      <c r="A170" s="513"/>
      <c r="C170" s="494"/>
      <c r="D170" s="494"/>
      <c r="E170" s="494"/>
      <c r="F170" s="494"/>
      <c r="G170" s="495"/>
      <c r="H170" s="494"/>
      <c r="I170" s="494"/>
      <c r="J170" s="494"/>
      <c r="K170" s="494"/>
      <c r="L170" s="496"/>
      <c r="M170" s="494"/>
      <c r="N170" s="494"/>
      <c r="O170" s="494"/>
      <c r="P170" s="494"/>
    </row>
    <row r="171" s="60" customFormat="1" customHeight="1" spans="1:16">
      <c r="A171" s="513"/>
      <c r="C171" s="494"/>
      <c r="D171" s="494"/>
      <c r="E171" s="494"/>
      <c r="F171" s="494"/>
      <c r="G171" s="495"/>
      <c r="H171" s="494"/>
      <c r="I171" s="494"/>
      <c r="J171" s="494"/>
      <c r="K171" s="494"/>
      <c r="L171" s="496"/>
      <c r="M171" s="494"/>
      <c r="N171" s="494"/>
      <c r="O171" s="494"/>
      <c r="P171" s="494"/>
    </row>
    <row r="172" s="60" customFormat="1" customHeight="1" spans="1:16">
      <c r="A172" s="513"/>
      <c r="C172" s="494"/>
      <c r="D172" s="494"/>
      <c r="E172" s="494"/>
      <c r="F172" s="494"/>
      <c r="G172" s="495"/>
      <c r="H172" s="494"/>
      <c r="I172" s="494"/>
      <c r="J172" s="494"/>
      <c r="K172" s="494"/>
      <c r="L172" s="496"/>
      <c r="M172" s="494"/>
      <c r="N172" s="494"/>
      <c r="O172" s="494"/>
      <c r="P172" s="494"/>
    </row>
    <row r="173" s="60" customFormat="1" customHeight="1" spans="1:16">
      <c r="A173" s="513"/>
      <c r="C173" s="494"/>
      <c r="D173" s="494"/>
      <c r="E173" s="494"/>
      <c r="F173" s="494"/>
      <c r="G173" s="495"/>
      <c r="H173" s="494"/>
      <c r="I173" s="494"/>
      <c r="J173" s="494"/>
      <c r="K173" s="494"/>
      <c r="L173" s="496"/>
      <c r="M173" s="494"/>
      <c r="N173" s="494"/>
      <c r="O173" s="494"/>
      <c r="P173" s="494"/>
    </row>
    <row r="174" s="60" customFormat="1" customHeight="1" spans="1:16">
      <c r="A174" s="513"/>
      <c r="C174" s="494"/>
      <c r="D174" s="494"/>
      <c r="E174" s="494"/>
      <c r="F174" s="494"/>
      <c r="G174" s="495"/>
      <c r="H174" s="494"/>
      <c r="I174" s="494"/>
      <c r="J174" s="494"/>
      <c r="K174" s="494"/>
      <c r="L174" s="496"/>
      <c r="M174" s="494"/>
      <c r="N174" s="494"/>
      <c r="O174" s="494"/>
      <c r="P174" s="494"/>
    </row>
    <row r="175" s="60" customFormat="1" customHeight="1" spans="1:16">
      <c r="A175" s="513"/>
      <c r="C175" s="494"/>
      <c r="D175" s="494"/>
      <c r="E175" s="494"/>
      <c r="F175" s="494"/>
      <c r="G175" s="495"/>
      <c r="H175" s="494"/>
      <c r="I175" s="494"/>
      <c r="J175" s="494"/>
      <c r="K175" s="494"/>
      <c r="L175" s="496"/>
      <c r="M175" s="494"/>
      <c r="N175" s="494"/>
      <c r="O175" s="494"/>
      <c r="P175" s="494"/>
    </row>
    <row r="176" s="60" customFormat="1" customHeight="1" spans="1:16">
      <c r="A176" s="513"/>
      <c r="C176" s="494"/>
      <c r="D176" s="494"/>
      <c r="E176" s="494"/>
      <c r="F176" s="494"/>
      <c r="G176" s="495"/>
      <c r="H176" s="494"/>
      <c r="I176" s="494"/>
      <c r="J176" s="494"/>
      <c r="K176" s="494"/>
      <c r="L176" s="496"/>
      <c r="M176" s="494"/>
      <c r="N176" s="494"/>
      <c r="O176" s="494"/>
      <c r="P176" s="494"/>
    </row>
    <row r="177" s="60" customFormat="1" customHeight="1" spans="1:19">
      <c r="A177" s="513"/>
      <c r="C177" s="494"/>
      <c r="D177" s="494"/>
      <c r="E177" s="494"/>
      <c r="F177" s="494"/>
      <c r="G177" s="495"/>
      <c r="H177" s="494"/>
      <c r="I177" s="494"/>
      <c r="J177" s="494"/>
      <c r="K177" s="494"/>
      <c r="L177" s="496"/>
      <c r="M177" s="494"/>
      <c r="N177" s="494"/>
      <c r="O177" s="494"/>
      <c r="P177" s="494"/>
    </row>
    <row r="178" s="60" customFormat="1" customHeight="1" spans="1:19">
      <c r="A178" s="513"/>
      <c r="C178" s="494"/>
      <c r="D178" s="494"/>
      <c r="E178" s="494"/>
      <c r="F178" s="494"/>
      <c r="G178" s="495"/>
      <c r="H178" s="494"/>
      <c r="I178" s="494"/>
      <c r="J178" s="494"/>
      <c r="K178" s="494"/>
      <c r="L178" s="496"/>
      <c r="M178" s="494"/>
      <c r="N178" s="494"/>
      <c r="O178" s="494"/>
      <c r="P178" s="494"/>
    </row>
    <row r="179" s="60" customFormat="1" customHeight="1" spans="1:19">
      <c r="A179" s="513"/>
      <c r="C179" s="494"/>
      <c r="D179" s="494"/>
      <c r="E179" s="494"/>
      <c r="F179" s="494"/>
      <c r="G179" s="495"/>
      <c r="H179" s="494"/>
      <c r="I179" s="494"/>
      <c r="J179" s="494"/>
      <c r="K179" s="494"/>
      <c r="L179" s="496"/>
      <c r="M179" s="494"/>
      <c r="N179" s="494"/>
      <c r="O179" s="494"/>
      <c r="P179" s="494"/>
    </row>
    <row r="180" s="60" customFormat="1" customHeight="1" spans="1:19">
      <c r="A180" s="513"/>
      <c r="C180" s="494"/>
      <c r="D180" s="494"/>
      <c r="E180" s="494"/>
      <c r="F180" s="494"/>
      <c r="G180" s="495"/>
      <c r="H180" s="494"/>
      <c r="I180" s="494"/>
      <c r="J180" s="494"/>
      <c r="K180" s="494"/>
      <c r="L180" s="496"/>
      <c r="M180" s="494"/>
      <c r="N180" s="494"/>
      <c r="O180" s="494"/>
      <c r="P180" s="494"/>
    </row>
    <row r="181" s="60" customFormat="1" customHeight="1" spans="1:19">
      <c r="A181" s="513"/>
      <c r="C181" s="494"/>
      <c r="D181" s="494"/>
      <c r="E181" s="494"/>
      <c r="F181" s="494"/>
      <c r="G181" s="495"/>
      <c r="H181" s="494"/>
      <c r="I181" s="494"/>
      <c r="J181" s="494"/>
      <c r="K181" s="494"/>
      <c r="L181" s="496"/>
      <c r="M181" s="494"/>
      <c r="N181" s="494"/>
      <c r="O181" s="494"/>
      <c r="P181" s="494"/>
    </row>
    <row r="182" s="60" customFormat="1" customHeight="1" spans="1:19">
      <c r="A182" s="513"/>
      <c r="C182" s="494"/>
      <c r="D182" s="494"/>
      <c r="E182" s="494"/>
      <c r="F182" s="494"/>
      <c r="G182" s="495"/>
      <c r="H182" s="494"/>
      <c r="I182" s="494"/>
      <c r="J182" s="494"/>
      <c r="K182" s="494"/>
      <c r="L182" s="496"/>
      <c r="M182" s="494"/>
      <c r="N182" s="494"/>
      <c r="O182" s="494"/>
      <c r="P182" s="494"/>
    </row>
    <row r="183" s="60" customFormat="1" customHeight="1" spans="1:19">
      <c r="A183" s="513"/>
      <c r="C183" s="494"/>
      <c r="D183" s="494"/>
      <c r="E183" s="494"/>
      <c r="F183" s="494"/>
      <c r="G183" s="495"/>
      <c r="H183" s="494"/>
      <c r="I183" s="494"/>
      <c r="J183" s="494"/>
      <c r="K183" s="494"/>
      <c r="L183" s="496"/>
      <c r="M183" s="494"/>
      <c r="N183" s="494"/>
      <c r="O183" s="494"/>
      <c r="P183" s="494"/>
    </row>
    <row r="184" s="60" customFormat="1" customHeight="1" spans="1:19">
      <c r="A184" s="513"/>
      <c r="C184" s="494"/>
      <c r="D184" s="494"/>
      <c r="E184" s="494"/>
      <c r="F184" s="494"/>
      <c r="G184" s="495"/>
      <c r="H184" s="494"/>
      <c r="I184" s="494"/>
      <c r="J184" s="494"/>
      <c r="K184" s="494"/>
      <c r="L184" s="496"/>
      <c r="M184" s="494"/>
      <c r="N184" s="494"/>
      <c r="O184" s="494"/>
      <c r="P184" s="494"/>
    </row>
    <row r="185" s="60" customFormat="1" customHeight="1" spans="1:19">
      <c r="A185" s="513"/>
      <c r="C185" s="494"/>
      <c r="D185" s="494"/>
      <c r="E185" s="494"/>
      <c r="F185" s="494"/>
      <c r="G185" s="495"/>
      <c r="H185" s="494"/>
      <c r="I185" s="494"/>
      <c r="J185" s="494"/>
      <c r="K185" s="494"/>
      <c r="L185" s="496"/>
      <c r="M185" s="494"/>
      <c r="N185" s="494"/>
      <c r="O185" s="494"/>
      <c r="P185" s="494"/>
    </row>
    <row r="186" s="60" customFormat="1" customHeight="1" spans="1:19">
      <c r="A186" s="513"/>
      <c r="C186" s="494"/>
      <c r="D186" s="494"/>
      <c r="E186" s="494"/>
      <c r="F186" s="494"/>
      <c r="G186" s="495"/>
      <c r="H186" s="494"/>
      <c r="I186" s="494"/>
      <c r="J186" s="494"/>
      <c r="K186" s="494"/>
      <c r="L186" s="496"/>
      <c r="M186" s="494"/>
      <c r="N186" s="494"/>
      <c r="O186" s="494"/>
      <c r="P186" s="494"/>
    </row>
    <row r="187" s="60" customFormat="1" customHeight="1" spans="1:19">
      <c r="A187" s="513"/>
      <c r="C187" s="494"/>
      <c r="D187" s="494"/>
      <c r="E187" s="494"/>
      <c r="F187" s="494"/>
      <c r="G187" s="495"/>
      <c r="H187" s="494"/>
      <c r="I187" s="494"/>
      <c r="J187" s="494"/>
      <c r="K187" s="494"/>
      <c r="L187" s="496"/>
      <c r="M187" s="494"/>
      <c r="N187" s="494"/>
      <c r="O187" s="494"/>
      <c r="P187" s="494"/>
    </row>
    <row r="188" s="60" customFormat="1" customHeight="1" spans="1:19">
      <c r="A188" s="513"/>
      <c r="C188" s="494"/>
      <c r="D188" s="494"/>
      <c r="E188" s="494"/>
      <c r="F188" s="494"/>
      <c r="G188" s="495"/>
      <c r="H188" s="494"/>
      <c r="I188" s="494"/>
      <c r="J188" s="494"/>
      <c r="K188" s="494"/>
      <c r="L188" s="496"/>
      <c r="M188" s="494"/>
      <c r="N188" s="494"/>
      <c r="O188" s="494"/>
      <c r="P188" s="494"/>
      <c r="Q188" s="494"/>
      <c r="R188" s="494"/>
      <c r="S188" s="494"/>
    </row>
    <row r="189" s="60" customFormat="1" customHeight="1" spans="1:19">
      <c r="A189" s="513"/>
      <c r="C189" s="494"/>
      <c r="D189" s="494"/>
      <c r="E189" s="494"/>
      <c r="F189" s="494"/>
      <c r="G189" s="495"/>
      <c r="H189" s="494"/>
      <c r="I189" s="494"/>
      <c r="J189" s="494"/>
      <c r="K189" s="494"/>
      <c r="L189" s="496"/>
      <c r="M189" s="494"/>
      <c r="N189" s="494"/>
      <c r="O189" s="494"/>
      <c r="P189" s="494"/>
      <c r="Q189" s="494"/>
      <c r="R189" s="494"/>
      <c r="S189" s="494"/>
    </row>
    <row r="190" s="60" customFormat="1" customHeight="1" spans="1:19">
      <c r="A190" s="513"/>
      <c r="C190" s="494"/>
      <c r="D190" s="494"/>
      <c r="E190" s="494"/>
      <c r="F190" s="494"/>
      <c r="G190" s="495"/>
      <c r="H190" s="494"/>
      <c r="I190" s="494"/>
      <c r="J190" s="494"/>
      <c r="K190" s="494"/>
      <c r="L190" s="496"/>
      <c r="M190" s="494"/>
      <c r="N190" s="494"/>
      <c r="O190" s="494"/>
      <c r="P190" s="494"/>
      <c r="Q190" s="494"/>
      <c r="R190" s="494"/>
      <c r="S190" s="494"/>
    </row>
    <row r="191" s="60" customFormat="1" customHeight="1" spans="1:19">
      <c r="A191" s="513"/>
      <c r="B191" s="494"/>
      <c r="C191" s="494"/>
      <c r="D191" s="494"/>
      <c r="E191" s="494"/>
      <c r="F191" s="494"/>
      <c r="G191" s="495"/>
      <c r="H191" s="494"/>
      <c r="I191" s="494"/>
      <c r="J191" s="494"/>
      <c r="K191" s="494"/>
      <c r="L191" s="496"/>
      <c r="M191" s="494"/>
      <c r="N191" s="494"/>
      <c r="O191" s="494"/>
      <c r="P191" s="494"/>
      <c r="Q191" s="494"/>
      <c r="R191" s="494"/>
      <c r="S191" s="494"/>
    </row>
    <row r="192" s="60" customFormat="1" customHeight="1" spans="1:19">
      <c r="A192" s="513"/>
      <c r="B192" s="494"/>
      <c r="C192" s="494"/>
      <c r="D192" s="494"/>
      <c r="E192" s="494"/>
      <c r="F192" s="494"/>
      <c r="G192" s="495"/>
      <c r="H192" s="494"/>
      <c r="I192" s="494"/>
      <c r="J192" s="494"/>
      <c r="K192" s="494"/>
      <c r="L192" s="496"/>
      <c r="M192" s="494"/>
      <c r="N192" s="494"/>
      <c r="O192" s="494"/>
      <c r="P192" s="494"/>
      <c r="Q192" s="494"/>
      <c r="R192" s="494"/>
      <c r="S192" s="494"/>
    </row>
    <row r="193" s="60" customFormat="1" customHeight="1" spans="1:19">
      <c r="A193" s="513"/>
      <c r="B193" s="494"/>
      <c r="C193" s="494"/>
      <c r="D193" s="494"/>
      <c r="E193" s="494"/>
      <c r="F193" s="494"/>
      <c r="G193" s="495"/>
      <c r="H193" s="494"/>
      <c r="I193" s="494"/>
      <c r="J193" s="494"/>
      <c r="K193" s="494"/>
      <c r="L193" s="496"/>
      <c r="M193" s="494"/>
      <c r="N193" s="494"/>
      <c r="O193" s="494"/>
      <c r="P193" s="494"/>
      <c r="Q193" s="494"/>
      <c r="R193" s="494"/>
      <c r="S193" s="494"/>
    </row>
    <row r="194" s="60" customFormat="1" customHeight="1" spans="1:19">
      <c r="A194" s="513"/>
      <c r="B194" s="494"/>
      <c r="C194" s="494"/>
      <c r="D194" s="494"/>
      <c r="E194" s="494"/>
      <c r="F194" s="494"/>
      <c r="G194" s="495"/>
      <c r="H194" s="494"/>
      <c r="I194" s="494"/>
      <c r="J194" s="494"/>
      <c r="K194" s="494"/>
      <c r="L194" s="496"/>
      <c r="M194" s="494"/>
      <c r="N194" s="494"/>
      <c r="O194" s="494"/>
      <c r="P194" s="494"/>
      <c r="Q194" s="494"/>
      <c r="R194" s="494"/>
      <c r="S194" s="494"/>
    </row>
    <row r="195" s="60" customFormat="1" customHeight="1" spans="1:19">
      <c r="A195" s="513"/>
      <c r="B195" s="494"/>
      <c r="C195" s="494"/>
      <c r="D195" s="494"/>
      <c r="E195" s="494"/>
      <c r="F195" s="494"/>
      <c r="G195" s="495"/>
      <c r="H195" s="494"/>
      <c r="I195" s="494"/>
      <c r="J195" s="494"/>
      <c r="K195" s="494"/>
      <c r="L195" s="496"/>
      <c r="M195" s="494"/>
      <c r="N195" s="494"/>
      <c r="O195" s="494"/>
      <c r="P195" s="494"/>
      <c r="Q195" s="494"/>
      <c r="R195" s="494"/>
      <c r="S195" s="494"/>
    </row>
    <row r="196" s="60" customFormat="1" customHeight="1" spans="1:19">
      <c r="A196" s="513"/>
      <c r="B196" s="494"/>
      <c r="C196" s="494"/>
      <c r="D196" s="494"/>
      <c r="E196" s="494"/>
      <c r="F196" s="494"/>
      <c r="G196" s="495"/>
      <c r="H196" s="494"/>
      <c r="I196" s="494"/>
      <c r="J196" s="494"/>
      <c r="K196" s="494"/>
      <c r="L196" s="496"/>
      <c r="M196" s="494"/>
      <c r="N196" s="494"/>
      <c r="O196" s="494"/>
      <c r="P196" s="494"/>
      <c r="Q196" s="494"/>
      <c r="R196" s="494"/>
      <c r="S196" s="494"/>
    </row>
    <row r="197" s="60" customFormat="1" customHeight="1" spans="1:19">
      <c r="A197" s="513"/>
      <c r="B197" s="494"/>
      <c r="C197" s="494"/>
      <c r="D197" s="494"/>
      <c r="E197" s="494"/>
      <c r="F197" s="494"/>
      <c r="G197" s="495"/>
      <c r="H197" s="494"/>
      <c r="I197" s="494"/>
      <c r="J197" s="494"/>
      <c r="K197" s="494"/>
      <c r="L197" s="496"/>
      <c r="M197" s="494"/>
      <c r="N197" s="494"/>
      <c r="O197" s="494"/>
      <c r="P197" s="494"/>
      <c r="Q197" s="494"/>
      <c r="R197" s="494"/>
      <c r="S197" s="494"/>
    </row>
    <row r="198" s="60" customFormat="1" customHeight="1" spans="1:19">
      <c r="A198" s="513"/>
      <c r="B198" s="494"/>
      <c r="C198" s="494"/>
      <c r="D198" s="494"/>
      <c r="E198" s="494"/>
      <c r="F198" s="494"/>
      <c r="G198" s="495"/>
      <c r="H198" s="494"/>
      <c r="I198" s="494"/>
      <c r="J198" s="494"/>
      <c r="K198" s="494"/>
      <c r="L198" s="496"/>
      <c r="M198" s="494"/>
      <c r="N198" s="494"/>
      <c r="O198" s="494"/>
      <c r="P198" s="494"/>
      <c r="Q198" s="494"/>
      <c r="R198" s="494"/>
      <c r="S198" s="494"/>
    </row>
    <row r="199" s="60" customFormat="1" customHeight="1" spans="1:19">
      <c r="A199" s="513"/>
      <c r="B199" s="494"/>
      <c r="C199" s="494"/>
      <c r="D199" s="494"/>
      <c r="E199" s="494"/>
      <c r="F199" s="494"/>
      <c r="G199" s="495"/>
      <c r="H199" s="494"/>
      <c r="I199" s="494"/>
      <c r="J199" s="494"/>
      <c r="K199" s="494"/>
      <c r="L199" s="496"/>
      <c r="M199" s="494"/>
      <c r="N199" s="494"/>
      <c r="O199" s="494"/>
      <c r="P199" s="494"/>
      <c r="Q199" s="494"/>
      <c r="R199" s="494"/>
      <c r="S199" s="494"/>
    </row>
    <row r="200" s="60" customFormat="1" customHeight="1" spans="1:19">
      <c r="A200" s="513"/>
      <c r="B200" s="494"/>
      <c r="C200" s="494"/>
      <c r="D200" s="494"/>
      <c r="E200" s="494"/>
      <c r="F200" s="494"/>
      <c r="G200" s="495"/>
      <c r="H200" s="494"/>
      <c r="I200" s="494"/>
      <c r="J200" s="494"/>
      <c r="K200" s="494"/>
      <c r="L200" s="496"/>
      <c r="M200" s="494"/>
      <c r="N200" s="494"/>
      <c r="O200" s="494"/>
      <c r="P200" s="494"/>
      <c r="Q200" s="494"/>
      <c r="R200" s="494"/>
      <c r="S200" s="494"/>
    </row>
    <row r="201" s="60" customFormat="1" customHeight="1" spans="1:19">
      <c r="A201" s="513"/>
      <c r="B201" s="494"/>
      <c r="C201" s="494"/>
      <c r="D201" s="494"/>
      <c r="E201" s="494"/>
      <c r="F201" s="494"/>
      <c r="G201" s="495"/>
      <c r="H201" s="494"/>
      <c r="I201" s="494"/>
      <c r="J201" s="494"/>
      <c r="K201" s="494"/>
      <c r="L201" s="496"/>
      <c r="M201" s="494"/>
      <c r="N201" s="494"/>
      <c r="O201" s="494"/>
      <c r="P201" s="494"/>
      <c r="Q201" s="494"/>
      <c r="R201" s="494"/>
      <c r="S201" s="494"/>
    </row>
  </sheetData>
  <mergeCells count="5">
    <mergeCell ref="Z9:AB9"/>
    <mergeCell ref="H63:K63"/>
    <mergeCell ref="B43:B50"/>
    <mergeCell ref="B76:F79"/>
    <mergeCell ref="B95:G97"/>
  </mergeCells>
  <conditionalFormatting sqref="E52">
    <cfRule type="containsBlanks" dxfId="0" priority="43">
      <formula>LEN(TRIM(E52))=0</formula>
    </cfRule>
  </conditionalFormatting>
  <conditionalFormatting sqref="H52">
    <cfRule type="containsBlanks" dxfId="0" priority="37">
      <formula>LEN(TRIM(H52))=0</formula>
    </cfRule>
  </conditionalFormatting>
  <conditionalFormatting sqref="K52">
    <cfRule type="containsBlanks" dxfId="0" priority="33">
      <formula>LEN(TRIM(K52))=0</formula>
    </cfRule>
  </conditionalFormatting>
  <conditionalFormatting sqref="N52">
    <cfRule type="containsBlanks" dxfId="0" priority="29">
      <formula>LEN(TRIM(N52))=0</formula>
    </cfRule>
  </conditionalFormatting>
  <conditionalFormatting sqref="Q52">
    <cfRule type="containsBlanks" dxfId="0" priority="25">
      <formula>LEN(TRIM(Q52))=0</formula>
    </cfRule>
  </conditionalFormatting>
  <conditionalFormatting sqref="T52">
    <cfRule type="containsBlanks" dxfId="0" priority="21">
      <formula>LEN(TRIM(T52))=0</formula>
    </cfRule>
  </conditionalFormatting>
  <conditionalFormatting sqref="W52">
    <cfRule type="containsBlanks" dxfId="0" priority="17">
      <formula>LEN(TRIM(W52))=0</formula>
    </cfRule>
  </conditionalFormatting>
  <conditionalFormatting sqref="Z52">
    <cfRule type="containsBlanks" dxfId="0" priority="13">
      <formula>LEN(TRIM(Z52))=0</formula>
    </cfRule>
  </conditionalFormatting>
  <conditionalFormatting sqref="E54">
    <cfRule type="containsBlanks" dxfId="0" priority="40">
      <formula>LEN(TRIM(E54))=0</formula>
    </cfRule>
  </conditionalFormatting>
  <conditionalFormatting sqref="H54">
    <cfRule type="containsBlanks" dxfId="0" priority="36">
      <formula>LEN(TRIM(H54))=0</formula>
    </cfRule>
  </conditionalFormatting>
  <conditionalFormatting sqref="K54">
    <cfRule type="containsBlanks" dxfId="0" priority="32">
      <formula>LEN(TRIM(K54))=0</formula>
    </cfRule>
  </conditionalFormatting>
  <conditionalFormatting sqref="N54">
    <cfRule type="containsBlanks" dxfId="0" priority="28">
      <formula>LEN(TRIM(N54))=0</formula>
    </cfRule>
  </conditionalFormatting>
  <conditionalFormatting sqref="Q54">
    <cfRule type="containsBlanks" dxfId="0" priority="24">
      <formula>LEN(TRIM(Q54))=0</formula>
    </cfRule>
  </conditionalFormatting>
  <conditionalFormatting sqref="T54">
    <cfRule type="containsBlanks" dxfId="0" priority="20">
      <formula>LEN(TRIM(T54))=0</formula>
    </cfRule>
  </conditionalFormatting>
  <conditionalFormatting sqref="W54">
    <cfRule type="containsBlanks" dxfId="0" priority="16">
      <formula>LEN(TRIM(W54))=0</formula>
    </cfRule>
  </conditionalFormatting>
  <conditionalFormatting sqref="Z54">
    <cfRule type="containsBlanks" dxfId="0" priority="9">
      <formula>LEN(TRIM(Z54))=0</formula>
    </cfRule>
  </conditionalFormatting>
  <conditionalFormatting sqref="E56">
    <cfRule type="containsBlanks" dxfId="0" priority="39">
      <formula>LEN(TRIM(E56))=0</formula>
    </cfRule>
  </conditionalFormatting>
  <conditionalFormatting sqref="H56">
    <cfRule type="containsBlanks" dxfId="0" priority="35">
      <formula>LEN(TRIM(H56))=0</formula>
    </cfRule>
  </conditionalFormatting>
  <conditionalFormatting sqref="K56">
    <cfRule type="containsBlanks" dxfId="0" priority="31">
      <formula>LEN(TRIM(K56))=0</formula>
    </cfRule>
  </conditionalFormatting>
  <conditionalFormatting sqref="N56">
    <cfRule type="containsBlanks" dxfId="0" priority="27">
      <formula>LEN(TRIM(N56))=0</formula>
    </cfRule>
  </conditionalFormatting>
  <conditionalFormatting sqref="Q56">
    <cfRule type="containsBlanks" dxfId="0" priority="23">
      <formula>LEN(TRIM(Q56))=0</formula>
    </cfRule>
  </conditionalFormatting>
  <conditionalFormatting sqref="T56">
    <cfRule type="containsBlanks" dxfId="0" priority="19">
      <formula>LEN(TRIM(T56))=0</formula>
    </cfRule>
  </conditionalFormatting>
  <conditionalFormatting sqref="W56">
    <cfRule type="containsBlanks" dxfId="0" priority="15">
      <formula>LEN(TRIM(W56))=0</formula>
    </cfRule>
  </conditionalFormatting>
  <conditionalFormatting sqref="Z56">
    <cfRule type="containsBlanks" dxfId="0" priority="8">
      <formula>LEN(TRIM(Z56))=0</formula>
    </cfRule>
  </conditionalFormatting>
  <conditionalFormatting sqref="E58">
    <cfRule type="containsBlanks" dxfId="0" priority="38">
      <formula>LEN(TRIM(E58))=0</formula>
    </cfRule>
  </conditionalFormatting>
  <conditionalFormatting sqref="H58">
    <cfRule type="containsBlanks" dxfId="0" priority="34">
      <formula>LEN(TRIM(H58))=0</formula>
    </cfRule>
  </conditionalFormatting>
  <conditionalFormatting sqref="K58">
    <cfRule type="containsBlanks" dxfId="0" priority="30">
      <formula>LEN(TRIM(K58))=0</formula>
    </cfRule>
  </conditionalFormatting>
  <conditionalFormatting sqref="N58">
    <cfRule type="containsBlanks" dxfId="0" priority="26">
      <formula>LEN(TRIM(N58))=0</formula>
    </cfRule>
  </conditionalFormatting>
  <conditionalFormatting sqref="Q58">
    <cfRule type="containsBlanks" dxfId="0" priority="22">
      <formula>LEN(TRIM(Q58))=0</formula>
    </cfRule>
  </conditionalFormatting>
  <conditionalFormatting sqref="T58">
    <cfRule type="containsBlanks" dxfId="0" priority="18">
      <formula>LEN(TRIM(T58))=0</formula>
    </cfRule>
  </conditionalFormatting>
  <conditionalFormatting sqref="W58">
    <cfRule type="containsBlanks" dxfId="0" priority="14">
      <formula>LEN(TRIM(W58))=0</formula>
    </cfRule>
  </conditionalFormatting>
  <conditionalFormatting sqref="Z58">
    <cfRule type="containsBlanks" dxfId="0" priority="7">
      <formula>LEN(TRIM(Z58))=0</formula>
    </cfRule>
  </conditionalFormatting>
  <conditionalFormatting sqref="B76">
    <cfRule type="containsBlanks" dxfId="0" priority="4">
      <formula>LEN(TRIM(B76))=0</formula>
    </cfRule>
  </conditionalFormatting>
  <conditionalFormatting sqref="F20 I20 L20 O20 R20 U20 X20">
    <cfRule type="containsBlanks" dxfId="0" priority="44">
      <formula>LEN(TRIM(F20))=0</formula>
    </cfRule>
  </conditionalFormatting>
  <conditionalFormatting sqref="E22:E27 H22:H27 K22:K27 N22:N27 Q22:Q27 T22:T27 W22:W27 E29:E33 H29:H33 K29:K33 N29:N33 Q29:Q33 T29:T33 W29:W33 E35:E39 H35:H39 K35:K39 N35:N39 Q35:Q39 T35:T39 W35:W39">
    <cfRule type="containsBlanks" dxfId="0" priority="45">
      <formula>LEN(TRIM(E22))=0</formula>
    </cfRule>
  </conditionalFormatting>
  <conditionalFormatting sqref="B65:F71">
    <cfRule type="containsBlanks" dxfId="0" priority="3">
      <formula>LEN(TRIM(B65))=0</formula>
    </cfRule>
  </conditionalFormatting>
  <conditionalFormatting sqref="B85:D88">
    <cfRule type="containsBlanks" dxfId="0" priority="1">
      <formula>LEN(TRIM(B85))=0</formula>
    </cfRule>
  </conditionalFormatting>
  <conditionalFormatting sqref="F85:F88 B95">
    <cfRule type="containsBlanks" dxfId="0" priority="2">
      <formula>LEN(TRIM(B85))=0</formula>
    </cfRule>
  </conditionalFormatting>
  <hyperlinks>
    <hyperlink ref="B4" location="'汇总 '!A1" display="返回汇总页"/>
  </hyperlink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258"/>
  <sheetViews>
    <sheetView showGridLines="0" zoomScale="70" zoomScaleNormal="70" zoomScaleSheetLayoutView="70" topLeftCell="A4" workbookViewId="0">
      <pane ySplit="5" topLeftCell="A3208" activePane="bottomLeft" state="frozen"/>
      <selection/>
      <selection pane="bottomLeft" activeCell="A6" sqref="A6"/>
    </sheetView>
  </sheetViews>
  <sheetFormatPr defaultColWidth="8.09166666666667" defaultRowHeight="12.75" customHeight="1"/>
  <cols>
    <col min="1" max="1" width="8.18333333333333" style="459" customWidth="1"/>
    <col min="2" max="2" width="9.90833333333333" style="460" customWidth="1"/>
    <col min="3" max="3" width="18.6333333333333" style="460" customWidth="1"/>
    <col min="4" max="4" width="14.3666666666667" style="460" customWidth="1"/>
    <col min="5" max="5" width="14.6333333333333" style="460" customWidth="1"/>
    <col min="6" max="6" width="12.3666666666667" style="460" customWidth="1"/>
    <col min="7" max="7" width="14.45" style="460" customWidth="1"/>
    <col min="8" max="8" width="17.9083333333333" style="460" customWidth="1"/>
    <col min="9" max="9" width="14" style="460" customWidth="1"/>
    <col min="10" max="10" width="22.1833333333333" style="461" customWidth="1"/>
    <col min="11" max="11" width="16.8166666666667" style="461" customWidth="1"/>
    <col min="12" max="12" width="22.5416666666667" style="461" customWidth="1"/>
    <col min="13" max="13" width="19.0916666666667" style="461" customWidth="1"/>
    <col min="14" max="14" width="16.8166666666667" style="461" customWidth="1"/>
    <col min="15" max="15" width="17.9083333333333" style="461" customWidth="1"/>
    <col min="16" max="17" width="16.0916666666667" style="460" customWidth="1"/>
    <col min="18" max="18" width="15.0916666666667" style="460" customWidth="1"/>
    <col min="19" max="19" width="12.3666666666667" style="460" customWidth="1"/>
    <col min="20" max="20" width="16.0916666666667" style="460" customWidth="1"/>
    <col min="21" max="21" width="10.1833333333333" style="460" customWidth="1"/>
    <col min="22" max="22" width="10.9083333333333" style="460" customWidth="1"/>
    <col min="23" max="23" width="10.1833333333333" style="460" customWidth="1"/>
    <col min="24" max="24" width="11.3666666666667" style="460" customWidth="1"/>
    <col min="25" max="28" width="8.09166666666667" style="460"/>
    <col min="29" max="29" width="18.45" style="460" customWidth="1"/>
    <col min="30" max="16384" width="8.09166666666667" style="460"/>
  </cols>
  <sheetData>
    <row r="1" s="458" customFormat="1" ht="20.15" customHeight="1" spans="1:29">
      <c r="A1" s="462"/>
      <c r="B1" s="265" t="s">
        <v>265</v>
      </c>
      <c r="D1" s="463"/>
      <c r="E1" s="463"/>
      <c r="F1" s="463"/>
      <c r="G1" s="463"/>
      <c r="H1" s="463"/>
      <c r="I1" s="463"/>
      <c r="J1" s="464"/>
      <c r="K1" s="465"/>
      <c r="L1" s="465"/>
      <c r="M1" s="464"/>
      <c r="N1" s="464"/>
      <c r="O1" s="464"/>
      <c r="U1" s="466"/>
      <c r="W1" s="467" t="s">
        <v>96</v>
      </c>
    </row>
    <row r="2" s="458" customFormat="1" ht="20.15" customHeight="1" spans="1:29">
      <c r="A2" s="462"/>
      <c r="B2" s="468" t="s">
        <v>266</v>
      </c>
      <c r="D2" s="469"/>
      <c r="E2" s="469"/>
      <c r="F2" s="469"/>
      <c r="G2" s="469"/>
      <c r="H2" s="469"/>
      <c r="I2" s="469"/>
      <c r="J2" s="470"/>
      <c r="K2" s="471"/>
      <c r="L2" s="471"/>
      <c r="M2" s="470"/>
      <c r="N2" s="470"/>
      <c r="O2" s="470"/>
      <c r="U2" s="466"/>
    </row>
    <row r="3" s="458" customFormat="1" ht="20.15" customHeight="1" spans="1:29">
      <c r="A3" s="462"/>
      <c r="B3" s="265" t="s">
        <v>267</v>
      </c>
      <c r="C3" s="472"/>
      <c r="D3" s="463"/>
      <c r="E3" s="463"/>
      <c r="F3" s="463"/>
      <c r="G3" s="463"/>
      <c r="H3" s="463"/>
      <c r="I3" s="463"/>
      <c r="J3" s="464"/>
      <c r="K3" s="465"/>
      <c r="L3" s="465"/>
      <c r="M3" s="464"/>
      <c r="N3" s="464"/>
      <c r="O3" s="464"/>
      <c r="U3" s="466"/>
    </row>
    <row r="4" s="458" customFormat="1" ht="20.15" customHeight="1" spans="1:29">
      <c r="A4" s="462"/>
      <c r="B4" s="265" t="s">
        <v>268</v>
      </c>
      <c r="D4" s="463"/>
      <c r="E4" s="463"/>
      <c r="F4" s="463"/>
      <c r="G4" s="463"/>
      <c r="H4" s="463"/>
      <c r="I4" s="463"/>
      <c r="J4" s="464"/>
      <c r="K4" s="465"/>
      <c r="L4" s="465"/>
      <c r="M4" s="464"/>
      <c r="N4" s="464"/>
      <c r="O4" s="464"/>
      <c r="U4" s="466"/>
    </row>
    <row r="5" ht="7.5" customHeight="1" spans="1:29">
      <c r="A5" s="466"/>
      <c r="B5" s="466"/>
      <c r="C5" s="466"/>
      <c r="D5" s="466"/>
      <c r="E5" s="466"/>
      <c r="F5" s="466"/>
      <c r="G5" s="466"/>
      <c r="H5" s="466"/>
      <c r="I5" s="466"/>
      <c r="J5" s="473"/>
      <c r="K5" s="474"/>
      <c r="L5" s="474"/>
      <c r="M5" s="473"/>
      <c r="N5" s="473"/>
      <c r="O5" s="473"/>
      <c r="P5" s="466"/>
      <c r="Q5" s="466"/>
      <c r="R5" s="466"/>
      <c r="S5" s="466"/>
      <c r="T5" s="466"/>
      <c r="U5" s="466"/>
    </row>
    <row r="6" ht="16.5" spans="1:29">
      <c r="A6" s="475"/>
      <c r="L6" s="476"/>
    </row>
    <row r="7" ht="16.5" spans="1:29">
      <c r="A7" s="477" t="s">
        <v>269</v>
      </c>
      <c r="B7" s="478" t="s">
        <v>270</v>
      </c>
      <c r="C7" s="478" t="s">
        <v>271</v>
      </c>
      <c r="D7" s="478" t="s">
        <v>272</v>
      </c>
      <c r="E7" s="478" t="s">
        <v>273</v>
      </c>
      <c r="F7" s="478" t="s">
        <v>274</v>
      </c>
      <c r="G7" s="478" t="s">
        <v>275</v>
      </c>
      <c r="H7" s="478" t="s">
        <v>276</v>
      </c>
      <c r="I7" s="478" t="s">
        <v>277</v>
      </c>
      <c r="J7" s="479" t="s">
        <v>278</v>
      </c>
      <c r="K7" s="479" t="s">
        <v>279</v>
      </c>
      <c r="L7" s="479" t="s">
        <v>280</v>
      </c>
      <c r="M7" s="479" t="s">
        <v>281</v>
      </c>
      <c r="N7" s="479" t="s">
        <v>282</v>
      </c>
      <c r="O7" s="479" t="s">
        <v>283</v>
      </c>
      <c r="P7" s="478" t="s">
        <v>284</v>
      </c>
      <c r="Q7" s="478" t="s">
        <v>285</v>
      </c>
      <c r="R7" s="478" t="s">
        <v>286</v>
      </c>
      <c r="S7" s="478" t="s">
        <v>287</v>
      </c>
      <c r="T7" s="478" t="s">
        <v>288</v>
      </c>
      <c r="U7" s="478" t="s">
        <v>289</v>
      </c>
      <c r="V7" s="478" t="s">
        <v>290</v>
      </c>
      <c r="W7" s="478" t="s">
        <v>291</v>
      </c>
      <c r="X7" s="478" t="s">
        <v>292</v>
      </c>
      <c r="Y7" s="478" t="s">
        <v>293</v>
      </c>
      <c r="Z7" s="478" t="s">
        <v>294</v>
      </c>
      <c r="AA7" s="478" t="s">
        <v>295</v>
      </c>
      <c r="AB7" s="478" t="s">
        <v>296</v>
      </c>
      <c r="AC7" s="478" t="s">
        <v>297</v>
      </c>
    </row>
    <row r="8" ht="14" customHeight="1" spans="1:29">
      <c r="A8" s="477" t="s">
        <v>192</v>
      </c>
      <c r="B8" s="480" t="s">
        <v>298</v>
      </c>
      <c r="C8" s="480" t="s">
        <v>299</v>
      </c>
      <c r="D8" s="480" t="s">
        <v>300</v>
      </c>
      <c r="E8" s="481">
        <v>42333</v>
      </c>
      <c r="F8" s="480" t="s">
        <v>301</v>
      </c>
      <c r="G8" s="480" t="s">
        <v>302</v>
      </c>
      <c r="H8" s="480" t="s">
        <v>303</v>
      </c>
      <c r="I8" s="480" t="s">
        <v>304</v>
      </c>
      <c r="J8" s="482">
        <v>142177.38</v>
      </c>
      <c r="K8" s="482">
        <v>987.35</v>
      </c>
      <c r="L8" s="482">
        <v>119468.45</v>
      </c>
      <c r="M8" s="482">
        <v>11848.14</v>
      </c>
      <c r="N8" s="482">
        <v>0</v>
      </c>
      <c r="O8" s="482">
        <v>22708.93</v>
      </c>
      <c r="P8" s="480" t="s">
        <v>305</v>
      </c>
      <c r="Q8" s="481"/>
      <c r="R8" s="480" t="s">
        <v>306</v>
      </c>
      <c r="S8" s="480" t="s">
        <v>307</v>
      </c>
      <c r="T8" s="480" t="s">
        <v>308</v>
      </c>
      <c r="U8" s="480" t="s">
        <v>309</v>
      </c>
      <c r="V8" s="480" t="s">
        <v>310</v>
      </c>
      <c r="W8" s="480" t="s">
        <v>311</v>
      </c>
      <c r="X8" s="480" t="s">
        <v>312</v>
      </c>
      <c r="Y8" s="480" t="s">
        <v>313</v>
      </c>
      <c r="Z8" s="480" t="s">
        <v>314</v>
      </c>
      <c r="AA8" s="480">
        <f>Z8*12</f>
        <v>144</v>
      </c>
      <c r="AB8" s="483">
        <v>0</v>
      </c>
      <c r="AC8" s="480" t="s">
        <v>315</v>
      </c>
    </row>
    <row r="9" ht="16.5" spans="1:29">
      <c r="A9" s="477" t="s">
        <v>192</v>
      </c>
      <c r="B9" s="480" t="s">
        <v>298</v>
      </c>
      <c r="C9" s="480" t="s">
        <v>299</v>
      </c>
      <c r="D9" s="480" t="s">
        <v>316</v>
      </c>
      <c r="E9" s="481">
        <v>31747</v>
      </c>
      <c r="F9" s="480" t="s">
        <v>301</v>
      </c>
      <c r="G9" s="480" t="s">
        <v>317</v>
      </c>
      <c r="H9" s="480" t="s">
        <v>318</v>
      </c>
      <c r="I9" s="480" t="s">
        <v>319</v>
      </c>
      <c r="J9" s="482">
        <v>35934</v>
      </c>
      <c r="K9" s="482">
        <v>0</v>
      </c>
      <c r="L9" s="482">
        <v>35934</v>
      </c>
      <c r="M9" s="482">
        <v>0</v>
      </c>
      <c r="N9" s="482">
        <v>0</v>
      </c>
      <c r="O9" s="482">
        <v>0</v>
      </c>
      <c r="P9" s="480" t="s">
        <v>320</v>
      </c>
      <c r="Q9" s="481"/>
      <c r="R9" s="480" t="s">
        <v>306</v>
      </c>
      <c r="S9" s="480" t="s">
        <v>307</v>
      </c>
      <c r="T9" s="480" t="s">
        <v>321</v>
      </c>
      <c r="U9" s="480" t="s">
        <v>309</v>
      </c>
      <c r="V9" s="480" t="s">
        <v>322</v>
      </c>
      <c r="W9" s="480" t="s">
        <v>323</v>
      </c>
      <c r="X9" s="480" t="s">
        <v>324</v>
      </c>
      <c r="Y9" s="480" t="s">
        <v>313</v>
      </c>
      <c r="Z9" s="480" t="s">
        <v>325</v>
      </c>
      <c r="AA9" s="480">
        <f t="shared" ref="AA9:AA72" si="0">Z9*12</f>
        <v>432</v>
      </c>
      <c r="AB9" s="483">
        <v>0</v>
      </c>
      <c r="AC9" s="480" t="s">
        <v>326</v>
      </c>
    </row>
    <row r="10" ht="16.5" spans="1:29">
      <c r="A10" s="477" t="s">
        <v>192</v>
      </c>
      <c r="B10" s="480" t="s">
        <v>298</v>
      </c>
      <c r="C10" s="480" t="s">
        <v>299</v>
      </c>
      <c r="D10" s="480" t="s">
        <v>327</v>
      </c>
      <c r="E10" s="481">
        <v>38257</v>
      </c>
      <c r="F10" s="480" t="s">
        <v>301</v>
      </c>
      <c r="G10" s="480" t="s">
        <v>328</v>
      </c>
      <c r="H10" s="480" t="s">
        <v>318</v>
      </c>
      <c r="I10" s="480" t="s">
        <v>329</v>
      </c>
      <c r="J10" s="482">
        <v>48080</v>
      </c>
      <c r="K10" s="482">
        <v>0</v>
      </c>
      <c r="L10" s="482">
        <v>48080</v>
      </c>
      <c r="M10" s="482">
        <v>0</v>
      </c>
      <c r="N10" s="482">
        <v>0</v>
      </c>
      <c r="O10" s="482">
        <v>0</v>
      </c>
      <c r="P10" s="480" t="s">
        <v>330</v>
      </c>
      <c r="Q10" s="481"/>
      <c r="R10" s="480" t="s">
        <v>306</v>
      </c>
      <c r="S10" s="480" t="s">
        <v>307</v>
      </c>
      <c r="T10" s="480" t="s">
        <v>331</v>
      </c>
      <c r="U10" s="480" t="s">
        <v>309</v>
      </c>
      <c r="V10" s="480" t="s">
        <v>332</v>
      </c>
      <c r="W10" s="480" t="s">
        <v>333</v>
      </c>
      <c r="X10" s="480" t="s">
        <v>334</v>
      </c>
      <c r="Y10" s="480" t="s">
        <v>313</v>
      </c>
      <c r="Z10" s="480" t="s">
        <v>314</v>
      </c>
      <c r="AA10" s="480">
        <f t="shared" si="0"/>
        <v>144</v>
      </c>
      <c r="AB10" s="483">
        <v>0</v>
      </c>
      <c r="AC10" s="480" t="s">
        <v>335</v>
      </c>
    </row>
    <row r="11" ht="16.5" spans="1:29">
      <c r="A11" s="477" t="s">
        <v>192</v>
      </c>
      <c r="B11" s="480" t="s">
        <v>298</v>
      </c>
      <c r="C11" s="480" t="s">
        <v>299</v>
      </c>
      <c r="D11" s="480" t="s">
        <v>336</v>
      </c>
      <c r="E11" s="481">
        <v>37955</v>
      </c>
      <c r="F11" s="480" t="s">
        <v>301</v>
      </c>
      <c r="G11" s="480" t="s">
        <v>337</v>
      </c>
      <c r="H11" s="480" t="s">
        <v>338</v>
      </c>
      <c r="I11" s="480" t="s">
        <v>339</v>
      </c>
      <c r="J11" s="482">
        <v>9537.06</v>
      </c>
      <c r="K11" s="482">
        <v>0</v>
      </c>
      <c r="L11" s="482">
        <v>9537.06</v>
      </c>
      <c r="M11" s="482">
        <v>0</v>
      </c>
      <c r="N11" s="482">
        <v>0</v>
      </c>
      <c r="O11" s="482">
        <v>0</v>
      </c>
      <c r="P11" s="480" t="s">
        <v>340</v>
      </c>
      <c r="Q11" s="481"/>
      <c r="R11" s="480" t="s">
        <v>306</v>
      </c>
      <c r="S11" s="480" t="s">
        <v>307</v>
      </c>
      <c r="T11" s="480" t="s">
        <v>321</v>
      </c>
      <c r="U11" s="480" t="s">
        <v>309</v>
      </c>
      <c r="V11" s="480" t="s">
        <v>341</v>
      </c>
      <c r="W11" s="480" t="s">
        <v>333</v>
      </c>
      <c r="X11" s="480" t="s">
        <v>342</v>
      </c>
      <c r="Y11" s="480" t="s">
        <v>313</v>
      </c>
      <c r="Z11" s="480" t="s">
        <v>314</v>
      </c>
      <c r="AA11" s="480">
        <f t="shared" si="0"/>
        <v>144</v>
      </c>
      <c r="AB11" s="483">
        <v>0</v>
      </c>
      <c r="AC11" s="480" t="s">
        <v>326</v>
      </c>
    </row>
    <row r="12" ht="16.5" spans="1:29">
      <c r="A12" s="477" t="s">
        <v>192</v>
      </c>
      <c r="B12" s="480" t="s">
        <v>298</v>
      </c>
      <c r="C12" s="480" t="s">
        <v>299</v>
      </c>
      <c r="D12" s="480" t="s">
        <v>343</v>
      </c>
      <c r="E12" s="481">
        <v>33939</v>
      </c>
      <c r="F12" s="480" t="s">
        <v>301</v>
      </c>
      <c r="G12" s="480" t="s">
        <v>344</v>
      </c>
      <c r="H12" s="480" t="s">
        <v>345</v>
      </c>
      <c r="I12" s="480" t="s">
        <v>346</v>
      </c>
      <c r="J12" s="482">
        <v>8100</v>
      </c>
      <c r="K12" s="482">
        <v>0</v>
      </c>
      <c r="L12" s="482">
        <v>8100</v>
      </c>
      <c r="M12" s="482">
        <v>0</v>
      </c>
      <c r="N12" s="482">
        <v>0</v>
      </c>
      <c r="O12" s="482">
        <v>0</v>
      </c>
      <c r="P12" s="480" t="s">
        <v>347</v>
      </c>
      <c r="Q12" s="481"/>
      <c r="R12" s="480" t="s">
        <v>306</v>
      </c>
      <c r="S12" s="480" t="s">
        <v>307</v>
      </c>
      <c r="T12" s="480" t="s">
        <v>348</v>
      </c>
      <c r="U12" s="480" t="s">
        <v>309</v>
      </c>
      <c r="V12" s="480" t="s">
        <v>309</v>
      </c>
      <c r="W12" s="480" t="s">
        <v>333</v>
      </c>
      <c r="X12" s="480" t="s">
        <v>349</v>
      </c>
      <c r="Y12" s="480" t="s">
        <v>313</v>
      </c>
      <c r="Z12" s="480" t="s">
        <v>350</v>
      </c>
      <c r="AA12" s="480">
        <f t="shared" si="0"/>
        <v>360</v>
      </c>
      <c r="AB12" s="483">
        <v>0</v>
      </c>
      <c r="AC12" s="480" t="s">
        <v>335</v>
      </c>
    </row>
    <row r="13" ht="16.5" spans="1:29">
      <c r="A13" s="477" t="s">
        <v>192</v>
      </c>
      <c r="B13" s="480" t="s">
        <v>298</v>
      </c>
      <c r="C13" s="480" t="s">
        <v>299</v>
      </c>
      <c r="D13" s="480" t="s">
        <v>351</v>
      </c>
      <c r="E13" s="481">
        <v>33512</v>
      </c>
      <c r="F13" s="480" t="s">
        <v>301</v>
      </c>
      <c r="G13" s="480" t="s">
        <v>352</v>
      </c>
      <c r="H13" s="480" t="s">
        <v>353</v>
      </c>
      <c r="I13" s="480" t="s">
        <v>354</v>
      </c>
      <c r="J13" s="482">
        <v>44760</v>
      </c>
      <c r="K13" s="482">
        <v>0</v>
      </c>
      <c r="L13" s="482">
        <v>44760</v>
      </c>
      <c r="M13" s="482">
        <v>0</v>
      </c>
      <c r="N13" s="482">
        <v>0</v>
      </c>
      <c r="O13" s="482">
        <v>0</v>
      </c>
      <c r="P13" s="480" t="s">
        <v>355</v>
      </c>
      <c r="Q13" s="481"/>
      <c r="R13" s="480" t="s">
        <v>306</v>
      </c>
      <c r="S13" s="480" t="s">
        <v>307</v>
      </c>
      <c r="T13" s="480" t="s">
        <v>331</v>
      </c>
      <c r="U13" s="480" t="s">
        <v>309</v>
      </c>
      <c r="V13" s="480" t="s">
        <v>332</v>
      </c>
      <c r="W13" s="480" t="s">
        <v>333</v>
      </c>
      <c r="X13" s="480" t="s">
        <v>356</v>
      </c>
      <c r="Y13" s="480" t="s">
        <v>313</v>
      </c>
      <c r="Z13" s="480" t="s">
        <v>357</v>
      </c>
      <c r="AA13" s="480">
        <f t="shared" si="0"/>
        <v>372</v>
      </c>
      <c r="AB13" s="483">
        <v>0</v>
      </c>
      <c r="AC13" s="480" t="s">
        <v>335</v>
      </c>
    </row>
    <row r="14" ht="16.5" spans="1:29">
      <c r="A14" s="477" t="s">
        <v>192</v>
      </c>
      <c r="B14" s="480" t="s">
        <v>298</v>
      </c>
      <c r="C14" s="480" t="s">
        <v>299</v>
      </c>
      <c r="D14" s="480" t="s">
        <v>358</v>
      </c>
      <c r="E14" s="481">
        <v>26238</v>
      </c>
      <c r="F14" s="480" t="s">
        <v>301</v>
      </c>
      <c r="G14" s="480" t="s">
        <v>359</v>
      </c>
      <c r="H14" s="480" t="s">
        <v>360</v>
      </c>
      <c r="I14" s="480" t="s">
        <v>361</v>
      </c>
      <c r="J14" s="482">
        <v>60810.56</v>
      </c>
      <c r="K14" s="482">
        <v>0</v>
      </c>
      <c r="L14" s="482">
        <v>60810.56</v>
      </c>
      <c r="M14" s="482">
        <v>0</v>
      </c>
      <c r="N14" s="482">
        <v>0</v>
      </c>
      <c r="O14" s="482">
        <v>0</v>
      </c>
      <c r="P14" s="480" t="s">
        <v>362</v>
      </c>
      <c r="Q14" s="481"/>
      <c r="R14" s="480" t="s">
        <v>306</v>
      </c>
      <c r="S14" s="480" t="s">
        <v>307</v>
      </c>
      <c r="T14" s="480" t="s">
        <v>331</v>
      </c>
      <c r="U14" s="480" t="s">
        <v>309</v>
      </c>
      <c r="V14" s="480" t="s">
        <v>332</v>
      </c>
      <c r="W14" s="480" t="s">
        <v>333</v>
      </c>
      <c r="X14" s="480" t="s">
        <v>363</v>
      </c>
      <c r="Y14" s="480" t="s">
        <v>313</v>
      </c>
      <c r="Z14" s="480" t="s">
        <v>364</v>
      </c>
      <c r="AA14" s="480">
        <f t="shared" si="0"/>
        <v>612</v>
      </c>
      <c r="AB14" s="483">
        <v>0</v>
      </c>
      <c r="AC14" s="480" t="s">
        <v>335</v>
      </c>
    </row>
    <row r="15" ht="16.5" spans="1:29">
      <c r="A15" s="477" t="s">
        <v>192</v>
      </c>
      <c r="B15" s="480" t="s">
        <v>298</v>
      </c>
      <c r="C15" s="480" t="s">
        <v>299</v>
      </c>
      <c r="D15" s="480" t="s">
        <v>365</v>
      </c>
      <c r="E15" s="481">
        <v>34304</v>
      </c>
      <c r="F15" s="480" t="s">
        <v>301</v>
      </c>
      <c r="G15" s="480" t="s">
        <v>366</v>
      </c>
      <c r="H15" s="480" t="s">
        <v>367</v>
      </c>
      <c r="I15" s="480" t="s">
        <v>368</v>
      </c>
      <c r="J15" s="482">
        <v>520000</v>
      </c>
      <c r="K15" s="482">
        <v>0</v>
      </c>
      <c r="L15" s="482">
        <v>520000</v>
      </c>
      <c r="M15" s="482">
        <v>0</v>
      </c>
      <c r="N15" s="482">
        <v>0</v>
      </c>
      <c r="O15" s="482">
        <v>0</v>
      </c>
      <c r="P15" s="480" t="s">
        <v>369</v>
      </c>
      <c r="Q15" s="481"/>
      <c r="R15" s="480" t="s">
        <v>306</v>
      </c>
      <c r="S15" s="480" t="s">
        <v>307</v>
      </c>
      <c r="T15" s="480" t="s">
        <v>331</v>
      </c>
      <c r="U15" s="480" t="s">
        <v>309</v>
      </c>
      <c r="V15" s="480" t="s">
        <v>332</v>
      </c>
      <c r="W15" s="480" t="s">
        <v>333</v>
      </c>
      <c r="X15" s="480" t="s">
        <v>370</v>
      </c>
      <c r="Y15" s="480" t="s">
        <v>313</v>
      </c>
      <c r="Z15" s="480" t="s">
        <v>371</v>
      </c>
      <c r="AA15" s="480">
        <f t="shared" si="0"/>
        <v>348</v>
      </c>
      <c r="AB15" s="483">
        <v>0</v>
      </c>
      <c r="AC15" s="480" t="s">
        <v>335</v>
      </c>
    </row>
    <row r="16" ht="16.5" spans="1:29">
      <c r="A16" s="477" t="s">
        <v>192</v>
      </c>
      <c r="B16" s="480" t="s">
        <v>298</v>
      </c>
      <c r="C16" s="480" t="s">
        <v>299</v>
      </c>
      <c r="D16" s="480" t="s">
        <v>372</v>
      </c>
      <c r="E16" s="481">
        <v>35034</v>
      </c>
      <c r="F16" s="480" t="s">
        <v>301</v>
      </c>
      <c r="G16" s="480" t="s">
        <v>373</v>
      </c>
      <c r="H16" s="480" t="s">
        <v>374</v>
      </c>
      <c r="I16" s="480" t="s">
        <v>375</v>
      </c>
      <c r="J16" s="482">
        <v>94915.12</v>
      </c>
      <c r="K16" s="482">
        <v>0</v>
      </c>
      <c r="L16" s="482">
        <v>94915.12</v>
      </c>
      <c r="M16" s="482">
        <v>0</v>
      </c>
      <c r="N16" s="482">
        <v>0</v>
      </c>
      <c r="O16" s="482">
        <v>0</v>
      </c>
      <c r="P16" s="480" t="s">
        <v>376</v>
      </c>
      <c r="Q16" s="481"/>
      <c r="R16" s="480" t="s">
        <v>306</v>
      </c>
      <c r="S16" s="480" t="s">
        <v>307</v>
      </c>
      <c r="T16" s="480" t="s">
        <v>321</v>
      </c>
      <c r="U16" s="480" t="s">
        <v>309</v>
      </c>
      <c r="V16" s="480" t="s">
        <v>322</v>
      </c>
      <c r="W16" s="480" t="s">
        <v>333</v>
      </c>
      <c r="X16" s="480" t="s">
        <v>377</v>
      </c>
      <c r="Y16" s="480" t="s">
        <v>313</v>
      </c>
      <c r="Z16" s="480" t="s">
        <v>314</v>
      </c>
      <c r="AA16" s="480">
        <f t="shared" si="0"/>
        <v>144</v>
      </c>
      <c r="AB16" s="483">
        <v>0</v>
      </c>
      <c r="AC16" s="480" t="s">
        <v>326</v>
      </c>
    </row>
    <row r="17" ht="16.5" spans="1:29">
      <c r="A17" s="477" t="s">
        <v>192</v>
      </c>
      <c r="B17" s="480" t="s">
        <v>298</v>
      </c>
      <c r="C17" s="480" t="s">
        <v>299</v>
      </c>
      <c r="D17" s="480" t="s">
        <v>378</v>
      </c>
      <c r="E17" s="481">
        <v>43081</v>
      </c>
      <c r="F17" s="480" t="s">
        <v>301</v>
      </c>
      <c r="G17" s="480" t="s">
        <v>379</v>
      </c>
      <c r="H17" s="480" t="s">
        <v>380</v>
      </c>
      <c r="I17" s="480" t="s">
        <v>381</v>
      </c>
      <c r="J17" s="482">
        <v>3760.68</v>
      </c>
      <c r="K17" s="482">
        <v>26.11</v>
      </c>
      <c r="L17" s="482">
        <v>2507.16</v>
      </c>
      <c r="M17" s="482">
        <v>313.38</v>
      </c>
      <c r="N17" s="482">
        <v>0</v>
      </c>
      <c r="O17" s="482">
        <v>1253.52</v>
      </c>
      <c r="P17" s="480" t="s">
        <v>382</v>
      </c>
      <c r="Q17" s="481"/>
      <c r="R17" s="480" t="s">
        <v>306</v>
      </c>
      <c r="S17" s="480" t="s">
        <v>307</v>
      </c>
      <c r="T17" s="480" t="s">
        <v>383</v>
      </c>
      <c r="U17" s="480" t="s">
        <v>309</v>
      </c>
      <c r="V17" s="480" t="s">
        <v>384</v>
      </c>
      <c r="W17" s="480" t="s">
        <v>385</v>
      </c>
      <c r="X17" s="480" t="s">
        <v>386</v>
      </c>
      <c r="Y17" s="480" t="s">
        <v>313</v>
      </c>
      <c r="Z17" s="480" t="s">
        <v>314</v>
      </c>
      <c r="AA17" s="480">
        <f t="shared" si="0"/>
        <v>144</v>
      </c>
      <c r="AB17" s="483">
        <v>0</v>
      </c>
      <c r="AC17" s="480" t="s">
        <v>387</v>
      </c>
    </row>
    <row r="18" ht="16.5" spans="1:29">
      <c r="A18" s="477" t="s">
        <v>192</v>
      </c>
      <c r="B18" s="480" t="s">
        <v>298</v>
      </c>
      <c r="C18" s="480" t="s">
        <v>299</v>
      </c>
      <c r="D18" s="480" t="s">
        <v>388</v>
      </c>
      <c r="E18" s="481">
        <v>43081</v>
      </c>
      <c r="F18" s="480" t="s">
        <v>301</v>
      </c>
      <c r="G18" s="480" t="s">
        <v>389</v>
      </c>
      <c r="H18" s="480" t="s">
        <v>380</v>
      </c>
      <c r="I18" s="480" t="s">
        <v>381</v>
      </c>
      <c r="J18" s="482">
        <v>3760.68</v>
      </c>
      <c r="K18" s="482">
        <v>26.11</v>
      </c>
      <c r="L18" s="482">
        <v>2507.16</v>
      </c>
      <c r="M18" s="482">
        <v>313.38</v>
      </c>
      <c r="N18" s="482">
        <v>0</v>
      </c>
      <c r="O18" s="482">
        <v>1253.52</v>
      </c>
      <c r="P18" s="480" t="s">
        <v>390</v>
      </c>
      <c r="Q18" s="481"/>
      <c r="R18" s="480" t="s">
        <v>306</v>
      </c>
      <c r="S18" s="480" t="s">
        <v>307</v>
      </c>
      <c r="T18" s="480" t="s">
        <v>321</v>
      </c>
      <c r="U18" s="480" t="s">
        <v>309</v>
      </c>
      <c r="V18" s="480" t="s">
        <v>341</v>
      </c>
      <c r="W18" s="480" t="s">
        <v>385</v>
      </c>
      <c r="X18" s="480" t="s">
        <v>386</v>
      </c>
      <c r="Y18" s="480" t="s">
        <v>313</v>
      </c>
      <c r="Z18" s="480" t="s">
        <v>314</v>
      </c>
      <c r="AA18" s="480">
        <f t="shared" si="0"/>
        <v>144</v>
      </c>
      <c r="AB18" s="483">
        <v>0</v>
      </c>
      <c r="AC18" s="480" t="s">
        <v>326</v>
      </c>
    </row>
    <row r="19" ht="16.5" spans="1:29">
      <c r="A19" s="477" t="s">
        <v>192</v>
      </c>
      <c r="B19" s="480" t="s">
        <v>298</v>
      </c>
      <c r="C19" s="480" t="s">
        <v>299</v>
      </c>
      <c r="D19" s="480" t="s">
        <v>391</v>
      </c>
      <c r="E19" s="481">
        <v>43081</v>
      </c>
      <c r="F19" s="480" t="s">
        <v>301</v>
      </c>
      <c r="G19" s="480" t="s">
        <v>392</v>
      </c>
      <c r="H19" s="480" t="s">
        <v>380</v>
      </c>
      <c r="I19" s="480" t="s">
        <v>381</v>
      </c>
      <c r="J19" s="482">
        <v>3760.69</v>
      </c>
      <c r="K19" s="482">
        <v>26.11</v>
      </c>
      <c r="L19" s="482">
        <v>2507.17</v>
      </c>
      <c r="M19" s="482">
        <v>313.38</v>
      </c>
      <c r="N19" s="482">
        <v>0</v>
      </c>
      <c r="O19" s="482">
        <v>1253.52</v>
      </c>
      <c r="P19" s="480" t="s">
        <v>393</v>
      </c>
      <c r="Q19" s="481"/>
      <c r="R19" s="480" t="s">
        <v>306</v>
      </c>
      <c r="S19" s="480" t="s">
        <v>307</v>
      </c>
      <c r="T19" s="480" t="s">
        <v>308</v>
      </c>
      <c r="U19" s="480" t="s">
        <v>309</v>
      </c>
      <c r="V19" s="480" t="s">
        <v>309</v>
      </c>
      <c r="W19" s="480" t="s">
        <v>385</v>
      </c>
      <c r="X19" s="480" t="s">
        <v>386</v>
      </c>
      <c r="Y19" s="480" t="s">
        <v>313</v>
      </c>
      <c r="Z19" s="480" t="s">
        <v>314</v>
      </c>
      <c r="AA19" s="480">
        <f t="shared" si="0"/>
        <v>144</v>
      </c>
      <c r="AB19" s="483">
        <v>0</v>
      </c>
      <c r="AC19" s="480" t="s">
        <v>315</v>
      </c>
    </row>
    <row r="20" ht="16.5" spans="1:29">
      <c r="A20" s="477" t="s">
        <v>192</v>
      </c>
      <c r="B20" s="480" t="s">
        <v>298</v>
      </c>
      <c r="C20" s="480" t="s">
        <v>299</v>
      </c>
      <c r="D20" s="480" t="s">
        <v>394</v>
      </c>
      <c r="E20" s="481">
        <v>41990</v>
      </c>
      <c r="F20" s="480" t="s">
        <v>301</v>
      </c>
      <c r="G20" s="480" t="s">
        <v>395</v>
      </c>
      <c r="H20" s="480" t="s">
        <v>396</v>
      </c>
      <c r="I20" s="480" t="s">
        <v>397</v>
      </c>
      <c r="J20" s="482">
        <v>2991.46</v>
      </c>
      <c r="K20" s="482">
        <v>20.77</v>
      </c>
      <c r="L20" s="482">
        <v>2742.16</v>
      </c>
      <c r="M20" s="482">
        <v>249.3</v>
      </c>
      <c r="N20" s="482">
        <v>0</v>
      </c>
      <c r="O20" s="482">
        <v>249.3</v>
      </c>
      <c r="P20" s="480" t="s">
        <v>398</v>
      </c>
      <c r="Q20" s="481"/>
      <c r="R20" s="480" t="s">
        <v>306</v>
      </c>
      <c r="S20" s="480" t="s">
        <v>307</v>
      </c>
      <c r="T20" s="480" t="s">
        <v>399</v>
      </c>
      <c r="U20" s="480" t="s">
        <v>309</v>
      </c>
      <c r="V20" s="480" t="s">
        <v>400</v>
      </c>
      <c r="W20" s="480" t="s">
        <v>401</v>
      </c>
      <c r="X20" s="480" t="s">
        <v>402</v>
      </c>
      <c r="Y20" s="480" t="s">
        <v>313</v>
      </c>
      <c r="Z20" s="480" t="s">
        <v>314</v>
      </c>
      <c r="AA20" s="480">
        <f t="shared" si="0"/>
        <v>144</v>
      </c>
      <c r="AB20" s="483">
        <v>0</v>
      </c>
      <c r="AC20" s="480" t="s">
        <v>403</v>
      </c>
    </row>
    <row r="21" ht="16.5" spans="1:29">
      <c r="A21" s="477" t="s">
        <v>192</v>
      </c>
      <c r="B21" s="480" t="s">
        <v>298</v>
      </c>
      <c r="C21" s="480" t="s">
        <v>299</v>
      </c>
      <c r="D21" s="480" t="s">
        <v>404</v>
      </c>
      <c r="E21" s="481">
        <v>41990</v>
      </c>
      <c r="F21" s="480" t="s">
        <v>301</v>
      </c>
      <c r="G21" s="480" t="s">
        <v>405</v>
      </c>
      <c r="H21" s="480" t="s">
        <v>406</v>
      </c>
      <c r="I21" s="480" t="s">
        <v>407</v>
      </c>
      <c r="J21" s="482">
        <v>2991.45</v>
      </c>
      <c r="K21" s="482">
        <v>20.77</v>
      </c>
      <c r="L21" s="482">
        <v>2742.15</v>
      </c>
      <c r="M21" s="482">
        <v>249.3</v>
      </c>
      <c r="N21" s="482">
        <v>0</v>
      </c>
      <c r="O21" s="482">
        <v>249.3</v>
      </c>
      <c r="P21" s="480" t="s">
        <v>408</v>
      </c>
      <c r="Q21" s="481"/>
      <c r="R21" s="480" t="s">
        <v>306</v>
      </c>
      <c r="S21" s="480" t="s">
        <v>307</v>
      </c>
      <c r="T21" s="480" t="s">
        <v>399</v>
      </c>
      <c r="U21" s="480" t="s">
        <v>309</v>
      </c>
      <c r="V21" s="480" t="s">
        <v>400</v>
      </c>
      <c r="W21" s="480" t="s">
        <v>401</v>
      </c>
      <c r="X21" s="480" t="s">
        <v>402</v>
      </c>
      <c r="Y21" s="480" t="s">
        <v>313</v>
      </c>
      <c r="Z21" s="480" t="s">
        <v>314</v>
      </c>
      <c r="AA21" s="480">
        <f t="shared" si="0"/>
        <v>144</v>
      </c>
      <c r="AB21" s="483">
        <v>0</v>
      </c>
      <c r="AC21" s="480" t="s">
        <v>403</v>
      </c>
    </row>
    <row r="22" customHeight="1" spans="1:29">
      <c r="A22" s="477" t="s">
        <v>192</v>
      </c>
      <c r="B22" s="480" t="s">
        <v>298</v>
      </c>
      <c r="C22" s="480" t="s">
        <v>299</v>
      </c>
      <c r="D22" s="480" t="s">
        <v>409</v>
      </c>
      <c r="E22" s="481">
        <v>37336</v>
      </c>
      <c r="F22" s="480" t="s">
        <v>301</v>
      </c>
      <c r="G22" s="480" t="s">
        <v>410</v>
      </c>
      <c r="H22" s="480" t="s">
        <v>411</v>
      </c>
      <c r="I22" s="480" t="s">
        <v>412</v>
      </c>
      <c r="J22" s="482">
        <v>201986.79</v>
      </c>
      <c r="K22" s="482">
        <v>0</v>
      </c>
      <c r="L22" s="482">
        <v>201986.79</v>
      </c>
      <c r="M22" s="482">
        <v>0</v>
      </c>
      <c r="N22" s="482">
        <v>0</v>
      </c>
      <c r="O22" s="482">
        <v>0</v>
      </c>
      <c r="P22" s="480" t="s">
        <v>413</v>
      </c>
      <c r="Q22" s="481"/>
      <c r="R22" s="480" t="s">
        <v>306</v>
      </c>
      <c r="S22" s="480" t="s">
        <v>307</v>
      </c>
      <c r="T22" s="480" t="s">
        <v>331</v>
      </c>
      <c r="U22" s="480" t="s">
        <v>309</v>
      </c>
      <c r="V22" s="480" t="s">
        <v>332</v>
      </c>
      <c r="W22" s="480" t="s">
        <v>333</v>
      </c>
      <c r="X22" s="480" t="s">
        <v>414</v>
      </c>
      <c r="Y22" s="480" t="s">
        <v>313</v>
      </c>
      <c r="Z22" s="480" t="s">
        <v>314</v>
      </c>
      <c r="AA22" s="480">
        <f t="shared" si="0"/>
        <v>144</v>
      </c>
      <c r="AB22" s="483">
        <v>0</v>
      </c>
      <c r="AC22" s="480" t="s">
        <v>335</v>
      </c>
    </row>
    <row r="23" customHeight="1" spans="1:29">
      <c r="A23" s="477" t="s">
        <v>192</v>
      </c>
      <c r="B23" s="480" t="s">
        <v>298</v>
      </c>
      <c r="C23" s="480" t="s">
        <v>299</v>
      </c>
      <c r="D23" s="480" t="s">
        <v>415</v>
      </c>
      <c r="E23" s="481">
        <v>31199</v>
      </c>
      <c r="F23" s="480" t="s">
        <v>301</v>
      </c>
      <c r="G23" s="480" t="s">
        <v>416</v>
      </c>
      <c r="H23" s="480" t="s">
        <v>411</v>
      </c>
      <c r="I23" s="480" t="s">
        <v>417</v>
      </c>
      <c r="J23" s="482">
        <v>93280</v>
      </c>
      <c r="K23" s="482">
        <v>0</v>
      </c>
      <c r="L23" s="482">
        <v>93280</v>
      </c>
      <c r="M23" s="482">
        <v>0</v>
      </c>
      <c r="N23" s="482">
        <v>0</v>
      </c>
      <c r="O23" s="482">
        <v>0</v>
      </c>
      <c r="P23" s="480" t="s">
        <v>418</v>
      </c>
      <c r="Q23" s="481"/>
      <c r="R23" s="480" t="s">
        <v>306</v>
      </c>
      <c r="S23" s="480" t="s">
        <v>307</v>
      </c>
      <c r="T23" s="480" t="s">
        <v>399</v>
      </c>
      <c r="U23" s="480" t="s">
        <v>309</v>
      </c>
      <c r="V23" s="480" t="s">
        <v>419</v>
      </c>
      <c r="W23" s="480" t="s">
        <v>333</v>
      </c>
      <c r="X23" s="480" t="s">
        <v>420</v>
      </c>
      <c r="Y23" s="480" t="s">
        <v>313</v>
      </c>
      <c r="Z23" s="480" t="s">
        <v>421</v>
      </c>
      <c r="AA23" s="480">
        <f t="shared" si="0"/>
        <v>444</v>
      </c>
      <c r="AB23" s="483">
        <v>0</v>
      </c>
      <c r="AC23" s="480" t="s">
        <v>403</v>
      </c>
    </row>
    <row r="24" customHeight="1" spans="1:29">
      <c r="A24" s="477" t="s">
        <v>192</v>
      </c>
      <c r="B24" s="480" t="s">
        <v>298</v>
      </c>
      <c r="C24" s="480" t="s">
        <v>299</v>
      </c>
      <c r="D24" s="480" t="s">
        <v>422</v>
      </c>
      <c r="E24" s="481">
        <v>38818</v>
      </c>
      <c r="F24" s="480" t="s">
        <v>301</v>
      </c>
      <c r="G24" s="480" t="s">
        <v>423</v>
      </c>
      <c r="H24" s="480" t="s">
        <v>424</v>
      </c>
      <c r="I24" s="480" t="s">
        <v>425</v>
      </c>
      <c r="J24" s="482">
        <v>59304</v>
      </c>
      <c r="K24" s="482">
        <v>0</v>
      </c>
      <c r="L24" s="482">
        <v>59304</v>
      </c>
      <c r="M24" s="482">
        <v>0</v>
      </c>
      <c r="N24" s="482">
        <v>0</v>
      </c>
      <c r="O24" s="482">
        <v>0</v>
      </c>
      <c r="P24" s="480" t="s">
        <v>426</v>
      </c>
      <c r="Q24" s="481"/>
      <c r="R24" s="480" t="s">
        <v>306</v>
      </c>
      <c r="S24" s="480" t="s">
        <v>307</v>
      </c>
      <c r="T24" s="480" t="s">
        <v>348</v>
      </c>
      <c r="U24" s="480" t="s">
        <v>309</v>
      </c>
      <c r="V24" s="480" t="s">
        <v>309</v>
      </c>
      <c r="W24" s="480" t="s">
        <v>427</v>
      </c>
      <c r="X24" s="480" t="s">
        <v>428</v>
      </c>
      <c r="Y24" s="480" t="s">
        <v>313</v>
      </c>
      <c r="Z24" s="480" t="s">
        <v>314</v>
      </c>
      <c r="AA24" s="480">
        <f t="shared" si="0"/>
        <v>144</v>
      </c>
      <c r="AB24" s="483">
        <v>0</v>
      </c>
      <c r="AC24" s="480" t="s">
        <v>335</v>
      </c>
    </row>
    <row r="25" customHeight="1" spans="1:29">
      <c r="A25" s="477" t="s">
        <v>192</v>
      </c>
      <c r="B25" s="480" t="s">
        <v>298</v>
      </c>
      <c r="C25" s="480" t="s">
        <v>299</v>
      </c>
      <c r="D25" s="480" t="s">
        <v>429</v>
      </c>
      <c r="E25" s="481">
        <v>40889</v>
      </c>
      <c r="F25" s="480" t="s">
        <v>301</v>
      </c>
      <c r="G25" s="480" t="s">
        <v>430</v>
      </c>
      <c r="H25" s="480" t="s">
        <v>431</v>
      </c>
      <c r="I25" s="480" t="s">
        <v>432</v>
      </c>
      <c r="J25" s="482">
        <v>86859.63</v>
      </c>
      <c r="K25" s="482">
        <v>0</v>
      </c>
      <c r="L25" s="482">
        <v>86859.63</v>
      </c>
      <c r="M25" s="482">
        <v>0</v>
      </c>
      <c r="N25" s="482">
        <v>0</v>
      </c>
      <c r="O25" s="482">
        <v>0</v>
      </c>
      <c r="P25" s="480" t="s">
        <v>433</v>
      </c>
      <c r="Q25" s="481"/>
      <c r="R25" s="480" t="s">
        <v>306</v>
      </c>
      <c r="S25" s="480" t="s">
        <v>307</v>
      </c>
      <c r="T25" s="480" t="s">
        <v>308</v>
      </c>
      <c r="U25" s="480" t="s">
        <v>309</v>
      </c>
      <c r="V25" s="480" t="s">
        <v>434</v>
      </c>
      <c r="W25" s="480" t="s">
        <v>435</v>
      </c>
      <c r="X25" s="480" t="s">
        <v>436</v>
      </c>
      <c r="Y25" s="480" t="s">
        <v>313</v>
      </c>
      <c r="Z25" s="480" t="s">
        <v>314</v>
      </c>
      <c r="AA25" s="480">
        <f t="shared" si="0"/>
        <v>144</v>
      </c>
      <c r="AB25" s="483">
        <v>0</v>
      </c>
      <c r="AC25" s="480" t="s">
        <v>437</v>
      </c>
    </row>
    <row r="26" customHeight="1" spans="1:29">
      <c r="A26" s="477" t="s">
        <v>192</v>
      </c>
      <c r="B26" s="480" t="s">
        <v>298</v>
      </c>
      <c r="C26" s="480" t="s">
        <v>299</v>
      </c>
      <c r="D26" s="480" t="s">
        <v>438</v>
      </c>
      <c r="E26" s="481">
        <v>41990</v>
      </c>
      <c r="F26" s="480" t="s">
        <v>301</v>
      </c>
      <c r="G26" s="480" t="s">
        <v>439</v>
      </c>
      <c r="H26" s="480" t="s">
        <v>440</v>
      </c>
      <c r="I26" s="480" t="s">
        <v>304</v>
      </c>
      <c r="J26" s="482">
        <v>131052.94</v>
      </c>
      <c r="K26" s="482">
        <v>910.09</v>
      </c>
      <c r="L26" s="482">
        <v>120131.87</v>
      </c>
      <c r="M26" s="482">
        <v>10921.08</v>
      </c>
      <c r="N26" s="482">
        <v>0</v>
      </c>
      <c r="O26" s="482">
        <v>10921.07</v>
      </c>
      <c r="P26" s="480" t="s">
        <v>441</v>
      </c>
      <c r="Q26" s="481"/>
      <c r="R26" s="480" t="s">
        <v>306</v>
      </c>
      <c r="S26" s="480" t="s">
        <v>307</v>
      </c>
      <c r="T26" s="480" t="s">
        <v>308</v>
      </c>
      <c r="U26" s="480" t="s">
        <v>309</v>
      </c>
      <c r="V26" s="480" t="s">
        <v>434</v>
      </c>
      <c r="W26" s="480" t="s">
        <v>442</v>
      </c>
      <c r="X26" s="480" t="s">
        <v>312</v>
      </c>
      <c r="Y26" s="480" t="s">
        <v>313</v>
      </c>
      <c r="Z26" s="480" t="s">
        <v>314</v>
      </c>
      <c r="AA26" s="480">
        <f t="shared" si="0"/>
        <v>144</v>
      </c>
      <c r="AB26" s="483">
        <v>0</v>
      </c>
      <c r="AC26" s="480" t="s">
        <v>315</v>
      </c>
    </row>
    <row r="27" customHeight="1" spans="1:29">
      <c r="A27" s="477" t="s">
        <v>192</v>
      </c>
      <c r="B27" s="480" t="s">
        <v>298</v>
      </c>
      <c r="C27" s="480" t="s">
        <v>299</v>
      </c>
      <c r="D27" s="480" t="s">
        <v>443</v>
      </c>
      <c r="E27" s="481">
        <v>42789</v>
      </c>
      <c r="F27" s="480" t="s">
        <v>301</v>
      </c>
      <c r="G27" s="480" t="s">
        <v>444</v>
      </c>
      <c r="H27" s="480" t="s">
        <v>440</v>
      </c>
      <c r="I27" s="480" t="s">
        <v>304</v>
      </c>
      <c r="J27" s="482">
        <v>74013.83</v>
      </c>
      <c r="K27" s="482">
        <v>513.98</v>
      </c>
      <c r="L27" s="482">
        <v>54482.4</v>
      </c>
      <c r="M27" s="482">
        <v>6167.82</v>
      </c>
      <c r="N27" s="482">
        <v>0</v>
      </c>
      <c r="O27" s="482">
        <v>19531.43</v>
      </c>
      <c r="P27" s="480" t="s">
        <v>445</v>
      </c>
      <c r="Q27" s="481"/>
      <c r="R27" s="480" t="s">
        <v>306</v>
      </c>
      <c r="S27" s="480" t="s">
        <v>307</v>
      </c>
      <c r="T27" s="480" t="s">
        <v>308</v>
      </c>
      <c r="U27" s="480" t="s">
        <v>309</v>
      </c>
      <c r="V27" s="480" t="s">
        <v>434</v>
      </c>
      <c r="W27" s="480" t="s">
        <v>446</v>
      </c>
      <c r="X27" s="480" t="s">
        <v>447</v>
      </c>
      <c r="Y27" s="480" t="s">
        <v>313</v>
      </c>
      <c r="Z27" s="480" t="s">
        <v>314</v>
      </c>
      <c r="AA27" s="480">
        <f t="shared" si="0"/>
        <v>144</v>
      </c>
      <c r="AB27" s="483">
        <v>0</v>
      </c>
      <c r="AC27" s="480" t="s">
        <v>315</v>
      </c>
    </row>
    <row r="28" customHeight="1" spans="1:29">
      <c r="A28" s="477" t="s">
        <v>192</v>
      </c>
      <c r="B28" s="480" t="s">
        <v>298</v>
      </c>
      <c r="C28" s="480" t="s">
        <v>299</v>
      </c>
      <c r="D28" s="480" t="s">
        <v>448</v>
      </c>
      <c r="E28" s="481">
        <v>37784</v>
      </c>
      <c r="F28" s="480" t="s">
        <v>301</v>
      </c>
      <c r="G28" s="480" t="s">
        <v>449</v>
      </c>
      <c r="H28" s="480" t="s">
        <v>450</v>
      </c>
      <c r="I28" s="480" t="s">
        <v>451</v>
      </c>
      <c r="J28" s="482">
        <v>11800</v>
      </c>
      <c r="K28" s="482">
        <v>0</v>
      </c>
      <c r="L28" s="482">
        <v>11800</v>
      </c>
      <c r="M28" s="482">
        <v>0</v>
      </c>
      <c r="N28" s="482">
        <v>0</v>
      </c>
      <c r="O28" s="482">
        <v>0</v>
      </c>
      <c r="P28" s="480" t="s">
        <v>452</v>
      </c>
      <c r="Q28" s="481"/>
      <c r="R28" s="480" t="s">
        <v>306</v>
      </c>
      <c r="S28" s="480" t="s">
        <v>307</v>
      </c>
      <c r="T28" s="480" t="s">
        <v>453</v>
      </c>
      <c r="U28" s="480" t="s">
        <v>309</v>
      </c>
      <c r="V28" s="480" t="s">
        <v>454</v>
      </c>
      <c r="W28" s="480" t="s">
        <v>333</v>
      </c>
      <c r="X28" s="480" t="s">
        <v>455</v>
      </c>
      <c r="Y28" s="480" t="s">
        <v>313</v>
      </c>
      <c r="Z28" s="480" t="s">
        <v>314</v>
      </c>
      <c r="AA28" s="480">
        <f t="shared" si="0"/>
        <v>144</v>
      </c>
      <c r="AB28" s="483">
        <v>0</v>
      </c>
      <c r="AC28" s="480" t="s">
        <v>456</v>
      </c>
    </row>
    <row r="29" customHeight="1" spans="1:29">
      <c r="A29" s="477" t="s">
        <v>192</v>
      </c>
      <c r="B29" s="480" t="s">
        <v>298</v>
      </c>
      <c r="C29" s="480" t="s">
        <v>299</v>
      </c>
      <c r="D29" s="480" t="s">
        <v>457</v>
      </c>
      <c r="E29" s="481">
        <v>38286</v>
      </c>
      <c r="F29" s="480" t="s">
        <v>301</v>
      </c>
      <c r="G29" s="480" t="s">
        <v>458</v>
      </c>
      <c r="H29" s="480" t="s">
        <v>459</v>
      </c>
      <c r="I29" s="480" t="s">
        <v>460</v>
      </c>
      <c r="J29" s="482">
        <v>19500</v>
      </c>
      <c r="K29" s="482">
        <v>0</v>
      </c>
      <c r="L29" s="482">
        <v>19500</v>
      </c>
      <c r="M29" s="482">
        <v>0</v>
      </c>
      <c r="N29" s="482">
        <v>0</v>
      </c>
      <c r="O29" s="482">
        <v>0</v>
      </c>
      <c r="P29" s="480" t="s">
        <v>461</v>
      </c>
      <c r="Q29" s="481"/>
      <c r="R29" s="480" t="s">
        <v>306</v>
      </c>
      <c r="S29" s="480" t="s">
        <v>307</v>
      </c>
      <c r="T29" s="480" t="s">
        <v>462</v>
      </c>
      <c r="U29" s="480" t="s">
        <v>309</v>
      </c>
      <c r="V29" s="480" t="s">
        <v>463</v>
      </c>
      <c r="W29" s="480" t="s">
        <v>333</v>
      </c>
      <c r="X29" s="480" t="s">
        <v>464</v>
      </c>
      <c r="Y29" s="480" t="s">
        <v>313</v>
      </c>
      <c r="Z29" s="480" t="s">
        <v>314</v>
      </c>
      <c r="AA29" s="480">
        <f t="shared" si="0"/>
        <v>144</v>
      </c>
      <c r="AB29" s="483">
        <v>0</v>
      </c>
      <c r="AC29" s="480" t="s">
        <v>465</v>
      </c>
    </row>
    <row r="30" customHeight="1" spans="1:29">
      <c r="A30" s="477" t="s">
        <v>192</v>
      </c>
      <c r="B30" s="480" t="s">
        <v>298</v>
      </c>
      <c r="C30" s="480" t="s">
        <v>299</v>
      </c>
      <c r="D30" s="480" t="s">
        <v>466</v>
      </c>
      <c r="E30" s="481">
        <v>38286</v>
      </c>
      <c r="F30" s="480" t="s">
        <v>301</v>
      </c>
      <c r="G30" s="480" t="s">
        <v>467</v>
      </c>
      <c r="H30" s="480" t="s">
        <v>459</v>
      </c>
      <c r="I30" s="480" t="s">
        <v>460</v>
      </c>
      <c r="J30" s="482">
        <v>19500</v>
      </c>
      <c r="K30" s="482">
        <v>0</v>
      </c>
      <c r="L30" s="482">
        <v>19500</v>
      </c>
      <c r="M30" s="482">
        <v>0</v>
      </c>
      <c r="N30" s="482">
        <v>0</v>
      </c>
      <c r="O30" s="482">
        <v>0</v>
      </c>
      <c r="P30" s="480" t="s">
        <v>468</v>
      </c>
      <c r="Q30" s="481"/>
      <c r="R30" s="480" t="s">
        <v>306</v>
      </c>
      <c r="S30" s="480" t="s">
        <v>307</v>
      </c>
      <c r="T30" s="480" t="s">
        <v>308</v>
      </c>
      <c r="U30" s="480" t="s">
        <v>469</v>
      </c>
      <c r="V30" s="480" t="s">
        <v>309</v>
      </c>
      <c r="W30" s="480" t="s">
        <v>333</v>
      </c>
      <c r="X30" s="480" t="s">
        <v>464</v>
      </c>
      <c r="Y30" s="480" t="s">
        <v>313</v>
      </c>
      <c r="Z30" s="480" t="s">
        <v>314</v>
      </c>
      <c r="AA30" s="480">
        <f t="shared" si="0"/>
        <v>144</v>
      </c>
      <c r="AB30" s="483">
        <v>0</v>
      </c>
      <c r="AC30" s="480" t="s">
        <v>437</v>
      </c>
    </row>
    <row r="31" customHeight="1" spans="1:29">
      <c r="A31" s="477" t="s">
        <v>192</v>
      </c>
      <c r="B31" s="480" t="s">
        <v>298</v>
      </c>
      <c r="C31" s="480" t="s">
        <v>299</v>
      </c>
      <c r="D31" s="480" t="s">
        <v>470</v>
      </c>
      <c r="E31" s="481">
        <v>38286</v>
      </c>
      <c r="F31" s="480" t="s">
        <v>301</v>
      </c>
      <c r="G31" s="480" t="s">
        <v>471</v>
      </c>
      <c r="H31" s="480" t="s">
        <v>459</v>
      </c>
      <c r="I31" s="480" t="s">
        <v>460</v>
      </c>
      <c r="J31" s="482">
        <v>19500</v>
      </c>
      <c r="K31" s="482">
        <v>0</v>
      </c>
      <c r="L31" s="482">
        <v>19500</v>
      </c>
      <c r="M31" s="482">
        <v>0</v>
      </c>
      <c r="N31" s="482">
        <v>0</v>
      </c>
      <c r="O31" s="482">
        <v>0</v>
      </c>
      <c r="P31" s="480" t="s">
        <v>472</v>
      </c>
      <c r="Q31" s="481"/>
      <c r="R31" s="480" t="s">
        <v>306</v>
      </c>
      <c r="S31" s="480" t="s">
        <v>307</v>
      </c>
      <c r="T31" s="480" t="s">
        <v>462</v>
      </c>
      <c r="U31" s="480" t="s">
        <v>309</v>
      </c>
      <c r="V31" s="480" t="s">
        <v>463</v>
      </c>
      <c r="W31" s="480" t="s">
        <v>333</v>
      </c>
      <c r="X31" s="480" t="s">
        <v>464</v>
      </c>
      <c r="Y31" s="480" t="s">
        <v>313</v>
      </c>
      <c r="Z31" s="480" t="s">
        <v>314</v>
      </c>
      <c r="AA31" s="480">
        <f t="shared" si="0"/>
        <v>144</v>
      </c>
      <c r="AB31" s="483">
        <v>0</v>
      </c>
      <c r="AC31" s="480" t="s">
        <v>465</v>
      </c>
    </row>
    <row r="32" customHeight="1" spans="1:29">
      <c r="A32" s="477" t="s">
        <v>192</v>
      </c>
      <c r="B32" s="480" t="s">
        <v>298</v>
      </c>
      <c r="C32" s="480" t="s">
        <v>299</v>
      </c>
      <c r="D32" s="480" t="s">
        <v>473</v>
      </c>
      <c r="E32" s="481">
        <v>41211</v>
      </c>
      <c r="F32" s="480" t="s">
        <v>301</v>
      </c>
      <c r="G32" s="480" t="s">
        <v>474</v>
      </c>
      <c r="H32" s="480" t="s">
        <v>475</v>
      </c>
      <c r="I32" s="480" t="s">
        <v>476</v>
      </c>
      <c r="J32" s="482">
        <v>38222.23</v>
      </c>
      <c r="K32" s="482">
        <v>0</v>
      </c>
      <c r="L32" s="482">
        <v>38222.23</v>
      </c>
      <c r="M32" s="482">
        <v>0</v>
      </c>
      <c r="N32" s="482">
        <v>0</v>
      </c>
      <c r="O32" s="482">
        <v>0</v>
      </c>
      <c r="P32" s="480" t="s">
        <v>477</v>
      </c>
      <c r="Q32" s="481"/>
      <c r="R32" s="480" t="s">
        <v>306</v>
      </c>
      <c r="S32" s="480" t="s">
        <v>307</v>
      </c>
      <c r="T32" s="480" t="s">
        <v>462</v>
      </c>
      <c r="U32" s="480" t="s">
        <v>309</v>
      </c>
      <c r="V32" s="480" t="s">
        <v>478</v>
      </c>
      <c r="W32" s="480" t="s">
        <v>479</v>
      </c>
      <c r="X32" s="480" t="s">
        <v>480</v>
      </c>
      <c r="Y32" s="480" t="s">
        <v>313</v>
      </c>
      <c r="Z32" s="480" t="s">
        <v>314</v>
      </c>
      <c r="AA32" s="480">
        <f t="shared" si="0"/>
        <v>144</v>
      </c>
      <c r="AB32" s="483">
        <v>0</v>
      </c>
      <c r="AC32" s="480" t="s">
        <v>481</v>
      </c>
    </row>
    <row r="33" customHeight="1" spans="1:29">
      <c r="A33" s="477" t="s">
        <v>192</v>
      </c>
      <c r="B33" s="480" t="s">
        <v>298</v>
      </c>
      <c r="C33" s="480" t="s">
        <v>299</v>
      </c>
      <c r="D33" s="480" t="s">
        <v>482</v>
      </c>
      <c r="E33" s="481">
        <v>32721</v>
      </c>
      <c r="F33" s="480" t="s">
        <v>301</v>
      </c>
      <c r="G33" s="480" t="s">
        <v>483</v>
      </c>
      <c r="H33" s="480" t="s">
        <v>484</v>
      </c>
      <c r="I33" s="480" t="s">
        <v>485</v>
      </c>
      <c r="J33" s="482">
        <v>14000</v>
      </c>
      <c r="K33" s="482">
        <v>0</v>
      </c>
      <c r="L33" s="482">
        <v>14000</v>
      </c>
      <c r="M33" s="482">
        <v>0</v>
      </c>
      <c r="N33" s="482">
        <v>0</v>
      </c>
      <c r="O33" s="482">
        <v>0</v>
      </c>
      <c r="P33" s="480" t="s">
        <v>486</v>
      </c>
      <c r="Q33" s="481"/>
      <c r="R33" s="480" t="s">
        <v>306</v>
      </c>
      <c r="S33" s="480" t="s">
        <v>307</v>
      </c>
      <c r="T33" s="480" t="s">
        <v>462</v>
      </c>
      <c r="U33" s="480" t="s">
        <v>309</v>
      </c>
      <c r="V33" s="480" t="s">
        <v>487</v>
      </c>
      <c r="W33" s="480" t="s">
        <v>333</v>
      </c>
      <c r="X33" s="480" t="s">
        <v>455</v>
      </c>
      <c r="Y33" s="480" t="s">
        <v>313</v>
      </c>
      <c r="Z33" s="480" t="s">
        <v>488</v>
      </c>
      <c r="AA33" s="480">
        <f t="shared" si="0"/>
        <v>396</v>
      </c>
      <c r="AB33" s="483">
        <v>0</v>
      </c>
      <c r="AC33" s="480" t="s">
        <v>489</v>
      </c>
    </row>
    <row r="34" customHeight="1" spans="1:29">
      <c r="A34" s="477" t="s">
        <v>192</v>
      </c>
      <c r="B34" s="480" t="s">
        <v>298</v>
      </c>
      <c r="C34" s="480" t="s">
        <v>299</v>
      </c>
      <c r="D34" s="480" t="s">
        <v>490</v>
      </c>
      <c r="E34" s="481">
        <v>33543</v>
      </c>
      <c r="F34" s="480" t="s">
        <v>301</v>
      </c>
      <c r="G34" s="480" t="s">
        <v>491</v>
      </c>
      <c r="H34" s="480" t="s">
        <v>492</v>
      </c>
      <c r="I34" s="480" t="s">
        <v>493</v>
      </c>
      <c r="J34" s="482">
        <v>11000</v>
      </c>
      <c r="K34" s="482">
        <v>0</v>
      </c>
      <c r="L34" s="482">
        <v>11000</v>
      </c>
      <c r="M34" s="482">
        <v>0</v>
      </c>
      <c r="N34" s="482">
        <v>0</v>
      </c>
      <c r="O34" s="482">
        <v>0</v>
      </c>
      <c r="P34" s="480" t="s">
        <v>494</v>
      </c>
      <c r="Q34" s="481"/>
      <c r="R34" s="480" t="s">
        <v>306</v>
      </c>
      <c r="S34" s="480" t="s">
        <v>307</v>
      </c>
      <c r="T34" s="480" t="s">
        <v>453</v>
      </c>
      <c r="U34" s="480" t="s">
        <v>309</v>
      </c>
      <c r="V34" s="480" t="s">
        <v>454</v>
      </c>
      <c r="W34" s="480" t="s">
        <v>333</v>
      </c>
      <c r="X34" s="480" t="s">
        <v>495</v>
      </c>
      <c r="Y34" s="480" t="s">
        <v>313</v>
      </c>
      <c r="Z34" s="480" t="s">
        <v>357</v>
      </c>
      <c r="AA34" s="480">
        <f t="shared" si="0"/>
        <v>372</v>
      </c>
      <c r="AB34" s="483">
        <v>0</v>
      </c>
      <c r="AC34" s="480" t="s">
        <v>456</v>
      </c>
    </row>
    <row r="35" customHeight="1" spans="1:29">
      <c r="A35" s="477" t="s">
        <v>192</v>
      </c>
      <c r="B35" s="480" t="s">
        <v>298</v>
      </c>
      <c r="C35" s="480" t="s">
        <v>299</v>
      </c>
      <c r="D35" s="480" t="s">
        <v>496</v>
      </c>
      <c r="E35" s="481">
        <v>33695</v>
      </c>
      <c r="F35" s="480" t="s">
        <v>301</v>
      </c>
      <c r="G35" s="480" t="s">
        <v>497</v>
      </c>
      <c r="H35" s="480" t="s">
        <v>450</v>
      </c>
      <c r="I35" s="480" t="s">
        <v>498</v>
      </c>
      <c r="J35" s="482">
        <v>4500</v>
      </c>
      <c r="K35" s="482">
        <v>0</v>
      </c>
      <c r="L35" s="482">
        <v>4500</v>
      </c>
      <c r="M35" s="482">
        <v>0</v>
      </c>
      <c r="N35" s="482">
        <v>0</v>
      </c>
      <c r="O35" s="482">
        <v>0</v>
      </c>
      <c r="P35" s="480" t="s">
        <v>499</v>
      </c>
      <c r="Q35" s="481"/>
      <c r="R35" s="480" t="s">
        <v>306</v>
      </c>
      <c r="S35" s="480" t="s">
        <v>307</v>
      </c>
      <c r="T35" s="480" t="s">
        <v>453</v>
      </c>
      <c r="U35" s="480" t="s">
        <v>309</v>
      </c>
      <c r="V35" s="480" t="s">
        <v>454</v>
      </c>
      <c r="W35" s="480" t="s">
        <v>333</v>
      </c>
      <c r="X35" s="480" t="s">
        <v>500</v>
      </c>
      <c r="Y35" s="480" t="s">
        <v>313</v>
      </c>
      <c r="Z35" s="480" t="s">
        <v>357</v>
      </c>
      <c r="AA35" s="480">
        <f t="shared" si="0"/>
        <v>372</v>
      </c>
      <c r="AB35" s="483">
        <v>0</v>
      </c>
      <c r="AC35" s="480" t="s">
        <v>456</v>
      </c>
    </row>
    <row r="36" customHeight="1" spans="1:29">
      <c r="A36" s="477" t="s">
        <v>192</v>
      </c>
      <c r="B36" s="480" t="s">
        <v>298</v>
      </c>
      <c r="C36" s="480" t="s">
        <v>299</v>
      </c>
      <c r="D36" s="480" t="s">
        <v>501</v>
      </c>
      <c r="E36" s="481">
        <v>33878</v>
      </c>
      <c r="F36" s="480" t="s">
        <v>301</v>
      </c>
      <c r="G36" s="480" t="s">
        <v>502</v>
      </c>
      <c r="H36" s="480" t="s">
        <v>450</v>
      </c>
      <c r="I36" s="480" t="s">
        <v>503</v>
      </c>
      <c r="J36" s="482">
        <v>6500</v>
      </c>
      <c r="K36" s="482">
        <v>0</v>
      </c>
      <c r="L36" s="482">
        <v>6500</v>
      </c>
      <c r="M36" s="482">
        <v>0</v>
      </c>
      <c r="N36" s="482">
        <v>0</v>
      </c>
      <c r="O36" s="482">
        <v>0</v>
      </c>
      <c r="P36" s="480" t="s">
        <v>504</v>
      </c>
      <c r="Q36" s="481"/>
      <c r="R36" s="480" t="s">
        <v>306</v>
      </c>
      <c r="S36" s="480" t="s">
        <v>307</v>
      </c>
      <c r="T36" s="480" t="s">
        <v>453</v>
      </c>
      <c r="U36" s="480" t="s">
        <v>309</v>
      </c>
      <c r="V36" s="480" t="s">
        <v>454</v>
      </c>
      <c r="W36" s="480" t="s">
        <v>333</v>
      </c>
      <c r="X36" s="480" t="s">
        <v>500</v>
      </c>
      <c r="Y36" s="480" t="s">
        <v>313</v>
      </c>
      <c r="Z36" s="480" t="s">
        <v>350</v>
      </c>
      <c r="AA36" s="480">
        <f t="shared" si="0"/>
        <v>360</v>
      </c>
      <c r="AB36" s="483">
        <v>0</v>
      </c>
      <c r="AC36" s="480" t="s">
        <v>456</v>
      </c>
    </row>
    <row r="37" customHeight="1" spans="1:29">
      <c r="A37" s="477" t="s">
        <v>192</v>
      </c>
      <c r="B37" s="480" t="s">
        <v>298</v>
      </c>
      <c r="C37" s="480" t="s">
        <v>299</v>
      </c>
      <c r="D37" s="480" t="s">
        <v>505</v>
      </c>
      <c r="E37" s="481">
        <v>35158</v>
      </c>
      <c r="F37" s="480" t="s">
        <v>301</v>
      </c>
      <c r="G37" s="480" t="s">
        <v>506</v>
      </c>
      <c r="H37" s="480" t="s">
        <v>507</v>
      </c>
      <c r="I37" s="480" t="s">
        <v>508</v>
      </c>
      <c r="J37" s="482">
        <v>7545.77</v>
      </c>
      <c r="K37" s="482">
        <v>0</v>
      </c>
      <c r="L37" s="482">
        <v>7545.77</v>
      </c>
      <c r="M37" s="482">
        <v>0</v>
      </c>
      <c r="N37" s="482">
        <v>0</v>
      </c>
      <c r="O37" s="482">
        <v>0</v>
      </c>
      <c r="P37" s="480" t="s">
        <v>509</v>
      </c>
      <c r="Q37" s="481"/>
      <c r="R37" s="480" t="s">
        <v>306</v>
      </c>
      <c r="S37" s="480" t="s">
        <v>307</v>
      </c>
      <c r="T37" s="480" t="s">
        <v>453</v>
      </c>
      <c r="U37" s="480" t="s">
        <v>309</v>
      </c>
      <c r="V37" s="480" t="s">
        <v>454</v>
      </c>
      <c r="W37" s="480" t="s">
        <v>333</v>
      </c>
      <c r="X37" s="480" t="s">
        <v>510</v>
      </c>
      <c r="Y37" s="480" t="s">
        <v>313</v>
      </c>
      <c r="Z37" s="480" t="s">
        <v>511</v>
      </c>
      <c r="AA37" s="480">
        <f t="shared" si="0"/>
        <v>324</v>
      </c>
      <c r="AB37" s="483">
        <v>0</v>
      </c>
      <c r="AC37" s="480" t="s">
        <v>456</v>
      </c>
    </row>
    <row r="38" customHeight="1" spans="1:29">
      <c r="A38" s="477" t="s">
        <v>192</v>
      </c>
      <c r="B38" s="480" t="s">
        <v>298</v>
      </c>
      <c r="C38" s="480" t="s">
        <v>299</v>
      </c>
      <c r="D38" s="480" t="s">
        <v>512</v>
      </c>
      <c r="E38" s="481">
        <v>35158</v>
      </c>
      <c r="F38" s="480" t="s">
        <v>301</v>
      </c>
      <c r="G38" s="480" t="s">
        <v>513</v>
      </c>
      <c r="H38" s="480" t="s">
        <v>507</v>
      </c>
      <c r="I38" s="480" t="s">
        <v>508</v>
      </c>
      <c r="J38" s="482">
        <v>7545.77</v>
      </c>
      <c r="K38" s="482">
        <v>0</v>
      </c>
      <c r="L38" s="482">
        <v>7545.77</v>
      </c>
      <c r="M38" s="482">
        <v>0</v>
      </c>
      <c r="N38" s="482">
        <v>0</v>
      </c>
      <c r="O38" s="482">
        <v>0</v>
      </c>
      <c r="P38" s="480" t="s">
        <v>514</v>
      </c>
      <c r="Q38" s="481"/>
      <c r="R38" s="480" t="s">
        <v>306</v>
      </c>
      <c r="S38" s="480" t="s">
        <v>307</v>
      </c>
      <c r="T38" s="480" t="s">
        <v>453</v>
      </c>
      <c r="U38" s="480" t="s">
        <v>309</v>
      </c>
      <c r="V38" s="480" t="s">
        <v>454</v>
      </c>
      <c r="W38" s="480" t="s">
        <v>333</v>
      </c>
      <c r="X38" s="480" t="s">
        <v>510</v>
      </c>
      <c r="Y38" s="480" t="s">
        <v>313</v>
      </c>
      <c r="Z38" s="480" t="s">
        <v>511</v>
      </c>
      <c r="AA38" s="480">
        <f t="shared" si="0"/>
        <v>324</v>
      </c>
      <c r="AB38" s="483">
        <v>0</v>
      </c>
      <c r="AC38" s="480" t="s">
        <v>456</v>
      </c>
    </row>
    <row r="39" customHeight="1" spans="1:29">
      <c r="A39" s="477" t="s">
        <v>192</v>
      </c>
      <c r="B39" s="480" t="s">
        <v>298</v>
      </c>
      <c r="C39" s="480" t="s">
        <v>299</v>
      </c>
      <c r="D39" s="480" t="s">
        <v>515</v>
      </c>
      <c r="E39" s="481">
        <v>35158</v>
      </c>
      <c r="F39" s="480" t="s">
        <v>301</v>
      </c>
      <c r="G39" s="480" t="s">
        <v>516</v>
      </c>
      <c r="H39" s="480" t="s">
        <v>507</v>
      </c>
      <c r="I39" s="480" t="s">
        <v>508</v>
      </c>
      <c r="J39" s="482">
        <v>7545.77</v>
      </c>
      <c r="K39" s="482">
        <v>0</v>
      </c>
      <c r="L39" s="482">
        <v>7545.77</v>
      </c>
      <c r="M39" s="482">
        <v>0</v>
      </c>
      <c r="N39" s="482">
        <v>0</v>
      </c>
      <c r="O39" s="482">
        <v>0</v>
      </c>
      <c r="P39" s="480" t="s">
        <v>517</v>
      </c>
      <c r="Q39" s="481"/>
      <c r="R39" s="480" t="s">
        <v>306</v>
      </c>
      <c r="S39" s="480" t="s">
        <v>307</v>
      </c>
      <c r="T39" s="480" t="s">
        <v>453</v>
      </c>
      <c r="U39" s="480" t="s">
        <v>309</v>
      </c>
      <c r="V39" s="480" t="s">
        <v>454</v>
      </c>
      <c r="W39" s="480" t="s">
        <v>333</v>
      </c>
      <c r="X39" s="480" t="s">
        <v>510</v>
      </c>
      <c r="Y39" s="480" t="s">
        <v>313</v>
      </c>
      <c r="Z39" s="480" t="s">
        <v>511</v>
      </c>
      <c r="AA39" s="480">
        <f t="shared" si="0"/>
        <v>324</v>
      </c>
      <c r="AB39" s="483">
        <v>0</v>
      </c>
      <c r="AC39" s="480" t="s">
        <v>456</v>
      </c>
    </row>
    <row r="40" customHeight="1" spans="1:29">
      <c r="A40" s="477" t="s">
        <v>192</v>
      </c>
      <c r="B40" s="480" t="s">
        <v>298</v>
      </c>
      <c r="C40" s="480" t="s">
        <v>299</v>
      </c>
      <c r="D40" s="480" t="s">
        <v>518</v>
      </c>
      <c r="E40" s="481">
        <v>36885</v>
      </c>
      <c r="F40" s="480" t="s">
        <v>301</v>
      </c>
      <c r="G40" s="480" t="s">
        <v>519</v>
      </c>
      <c r="H40" s="480" t="s">
        <v>520</v>
      </c>
      <c r="I40" s="480" t="s">
        <v>521</v>
      </c>
      <c r="J40" s="482">
        <v>30591.8</v>
      </c>
      <c r="K40" s="482">
        <v>0</v>
      </c>
      <c r="L40" s="482">
        <v>30591.8</v>
      </c>
      <c r="M40" s="482">
        <v>0</v>
      </c>
      <c r="N40" s="482">
        <v>0</v>
      </c>
      <c r="O40" s="482">
        <v>0</v>
      </c>
      <c r="P40" s="480" t="s">
        <v>522</v>
      </c>
      <c r="Q40" s="481"/>
      <c r="R40" s="480" t="s">
        <v>306</v>
      </c>
      <c r="S40" s="480" t="s">
        <v>307</v>
      </c>
      <c r="T40" s="480" t="s">
        <v>462</v>
      </c>
      <c r="U40" s="480" t="s">
        <v>309</v>
      </c>
      <c r="V40" s="480" t="s">
        <v>487</v>
      </c>
      <c r="W40" s="480" t="s">
        <v>333</v>
      </c>
      <c r="X40" s="480" t="s">
        <v>455</v>
      </c>
      <c r="Y40" s="480" t="s">
        <v>313</v>
      </c>
      <c r="Z40" s="480" t="s">
        <v>314</v>
      </c>
      <c r="AA40" s="480">
        <f t="shared" si="0"/>
        <v>144</v>
      </c>
      <c r="AB40" s="483">
        <v>0</v>
      </c>
      <c r="AC40" s="480" t="s">
        <v>489</v>
      </c>
    </row>
    <row r="41" customHeight="1" spans="1:29">
      <c r="A41" s="477" t="s">
        <v>192</v>
      </c>
      <c r="B41" s="480" t="s">
        <v>298</v>
      </c>
      <c r="C41" s="480" t="s">
        <v>299</v>
      </c>
      <c r="D41" s="480" t="s">
        <v>523</v>
      </c>
      <c r="E41" s="481">
        <v>37435</v>
      </c>
      <c r="F41" s="480" t="s">
        <v>301</v>
      </c>
      <c r="G41" s="480" t="s">
        <v>524</v>
      </c>
      <c r="H41" s="480" t="s">
        <v>525</v>
      </c>
      <c r="I41" s="480" t="s">
        <v>526</v>
      </c>
      <c r="J41" s="482">
        <v>41600</v>
      </c>
      <c r="K41" s="482">
        <v>0</v>
      </c>
      <c r="L41" s="482">
        <v>41600</v>
      </c>
      <c r="M41" s="482">
        <v>0</v>
      </c>
      <c r="N41" s="482">
        <v>0</v>
      </c>
      <c r="O41" s="482">
        <v>0</v>
      </c>
      <c r="P41" s="480" t="s">
        <v>527</v>
      </c>
      <c r="Q41" s="481"/>
      <c r="R41" s="480" t="s">
        <v>306</v>
      </c>
      <c r="S41" s="480" t="s">
        <v>307</v>
      </c>
      <c r="T41" s="480" t="s">
        <v>462</v>
      </c>
      <c r="U41" s="480" t="s">
        <v>309</v>
      </c>
      <c r="V41" s="480" t="s">
        <v>487</v>
      </c>
      <c r="W41" s="480" t="s">
        <v>333</v>
      </c>
      <c r="X41" s="480" t="s">
        <v>455</v>
      </c>
      <c r="Y41" s="480" t="s">
        <v>313</v>
      </c>
      <c r="Z41" s="480" t="s">
        <v>314</v>
      </c>
      <c r="AA41" s="480">
        <f t="shared" si="0"/>
        <v>144</v>
      </c>
      <c r="AB41" s="483">
        <v>0</v>
      </c>
      <c r="AC41" s="480" t="s">
        <v>489</v>
      </c>
    </row>
    <row r="42" customHeight="1" spans="1:29">
      <c r="A42" s="477" t="s">
        <v>192</v>
      </c>
      <c r="B42" s="480" t="s">
        <v>298</v>
      </c>
      <c r="C42" s="480" t="s">
        <v>299</v>
      </c>
      <c r="D42" s="480" t="s">
        <v>528</v>
      </c>
      <c r="E42" s="481">
        <v>41211</v>
      </c>
      <c r="F42" s="480" t="s">
        <v>301</v>
      </c>
      <c r="G42" s="480" t="s">
        <v>529</v>
      </c>
      <c r="H42" s="480" t="s">
        <v>530</v>
      </c>
      <c r="I42" s="480" t="s">
        <v>531</v>
      </c>
      <c r="J42" s="482">
        <v>18346.11</v>
      </c>
      <c r="K42" s="482">
        <v>0</v>
      </c>
      <c r="L42" s="482">
        <v>18346.11</v>
      </c>
      <c r="M42" s="482">
        <v>0</v>
      </c>
      <c r="N42" s="482">
        <v>0</v>
      </c>
      <c r="O42" s="482">
        <v>0</v>
      </c>
      <c r="P42" s="480" t="s">
        <v>532</v>
      </c>
      <c r="Q42" s="481"/>
      <c r="R42" s="480" t="s">
        <v>306</v>
      </c>
      <c r="S42" s="480" t="s">
        <v>307</v>
      </c>
      <c r="T42" s="480" t="s">
        <v>462</v>
      </c>
      <c r="U42" s="480" t="s">
        <v>309</v>
      </c>
      <c r="V42" s="480" t="s">
        <v>463</v>
      </c>
      <c r="W42" s="480" t="s">
        <v>533</v>
      </c>
      <c r="X42" s="480" t="s">
        <v>534</v>
      </c>
      <c r="Y42" s="480" t="s">
        <v>313</v>
      </c>
      <c r="Z42" s="480" t="s">
        <v>314</v>
      </c>
      <c r="AA42" s="480">
        <f t="shared" si="0"/>
        <v>144</v>
      </c>
      <c r="AB42" s="483">
        <v>0</v>
      </c>
      <c r="AC42" s="480" t="s">
        <v>465</v>
      </c>
    </row>
    <row r="43" customHeight="1" spans="1:29">
      <c r="A43" s="477" t="s">
        <v>192</v>
      </c>
      <c r="B43" s="480" t="s">
        <v>298</v>
      </c>
      <c r="C43" s="480" t="s">
        <v>299</v>
      </c>
      <c r="D43" s="480" t="s">
        <v>535</v>
      </c>
      <c r="E43" s="481">
        <v>42110</v>
      </c>
      <c r="F43" s="480" t="s">
        <v>301</v>
      </c>
      <c r="G43" s="480" t="s">
        <v>536</v>
      </c>
      <c r="H43" s="480" t="s">
        <v>537</v>
      </c>
      <c r="I43" s="480" t="s">
        <v>304</v>
      </c>
      <c r="J43" s="482">
        <v>119658.11</v>
      </c>
      <c r="K43" s="482">
        <v>830.96</v>
      </c>
      <c r="L43" s="482">
        <v>106362.78</v>
      </c>
      <c r="M43" s="482">
        <v>9971.5</v>
      </c>
      <c r="N43" s="482">
        <v>0</v>
      </c>
      <c r="O43" s="482">
        <v>13295.33</v>
      </c>
      <c r="P43" s="480" t="s">
        <v>538</v>
      </c>
      <c r="Q43" s="481"/>
      <c r="R43" s="480" t="s">
        <v>306</v>
      </c>
      <c r="S43" s="480" t="s">
        <v>307</v>
      </c>
      <c r="T43" s="480" t="s">
        <v>453</v>
      </c>
      <c r="U43" s="480" t="s">
        <v>309</v>
      </c>
      <c r="V43" s="480" t="s">
        <v>539</v>
      </c>
      <c r="W43" s="480" t="s">
        <v>540</v>
      </c>
      <c r="X43" s="480" t="s">
        <v>541</v>
      </c>
      <c r="Y43" s="480" t="s">
        <v>313</v>
      </c>
      <c r="Z43" s="480" t="s">
        <v>314</v>
      </c>
      <c r="AA43" s="480">
        <f t="shared" si="0"/>
        <v>144</v>
      </c>
      <c r="AB43" s="483">
        <v>0</v>
      </c>
      <c r="AC43" s="480" t="s">
        <v>542</v>
      </c>
    </row>
    <row r="44" customHeight="1" spans="1:29">
      <c r="A44" s="477" t="s">
        <v>192</v>
      </c>
      <c r="B44" s="480" t="s">
        <v>298</v>
      </c>
      <c r="C44" s="480" t="s">
        <v>299</v>
      </c>
      <c r="D44" s="480" t="s">
        <v>543</v>
      </c>
      <c r="E44" s="481">
        <v>40816</v>
      </c>
      <c r="F44" s="480" t="s">
        <v>301</v>
      </c>
      <c r="G44" s="480" t="s">
        <v>544</v>
      </c>
      <c r="H44" s="480" t="s">
        <v>545</v>
      </c>
      <c r="I44" s="480" t="s">
        <v>546</v>
      </c>
      <c r="J44" s="482">
        <v>2974.36</v>
      </c>
      <c r="K44" s="482">
        <v>0</v>
      </c>
      <c r="L44" s="482">
        <v>2974.36</v>
      </c>
      <c r="M44" s="482">
        <v>0</v>
      </c>
      <c r="N44" s="482">
        <v>0</v>
      </c>
      <c r="O44" s="482">
        <v>0</v>
      </c>
      <c r="P44" s="480" t="s">
        <v>547</v>
      </c>
      <c r="Q44" s="481"/>
      <c r="R44" s="480" t="s">
        <v>306</v>
      </c>
      <c r="S44" s="480" t="s">
        <v>307</v>
      </c>
      <c r="T44" s="480" t="s">
        <v>462</v>
      </c>
      <c r="U44" s="480" t="s">
        <v>309</v>
      </c>
      <c r="V44" s="480" t="s">
        <v>463</v>
      </c>
      <c r="W44" s="480" t="s">
        <v>548</v>
      </c>
      <c r="X44" s="480" t="s">
        <v>549</v>
      </c>
      <c r="Y44" s="480" t="s">
        <v>313</v>
      </c>
      <c r="Z44" s="480" t="s">
        <v>314</v>
      </c>
      <c r="AA44" s="480">
        <f t="shared" si="0"/>
        <v>144</v>
      </c>
      <c r="AB44" s="483">
        <v>0</v>
      </c>
      <c r="AC44" s="480" t="s">
        <v>465</v>
      </c>
    </row>
    <row r="45" customHeight="1" spans="1:29">
      <c r="A45" s="477" t="s">
        <v>192</v>
      </c>
      <c r="B45" s="480" t="s">
        <v>298</v>
      </c>
      <c r="C45" s="480" t="s">
        <v>299</v>
      </c>
      <c r="D45" s="480" t="s">
        <v>550</v>
      </c>
      <c r="E45" s="481">
        <v>40816</v>
      </c>
      <c r="F45" s="480" t="s">
        <v>301</v>
      </c>
      <c r="G45" s="480" t="s">
        <v>551</v>
      </c>
      <c r="H45" s="480" t="s">
        <v>552</v>
      </c>
      <c r="I45" s="480" t="s">
        <v>546</v>
      </c>
      <c r="J45" s="482">
        <v>2974.36</v>
      </c>
      <c r="K45" s="482">
        <v>0</v>
      </c>
      <c r="L45" s="482">
        <v>2974.36</v>
      </c>
      <c r="M45" s="482">
        <v>0</v>
      </c>
      <c r="N45" s="482">
        <v>0</v>
      </c>
      <c r="O45" s="482">
        <v>0</v>
      </c>
      <c r="P45" s="480" t="s">
        <v>553</v>
      </c>
      <c r="Q45" s="481"/>
      <c r="R45" s="480" t="s">
        <v>306</v>
      </c>
      <c r="S45" s="480" t="s">
        <v>307</v>
      </c>
      <c r="T45" s="480" t="s">
        <v>462</v>
      </c>
      <c r="U45" s="480" t="s">
        <v>309</v>
      </c>
      <c r="V45" s="480" t="s">
        <v>478</v>
      </c>
      <c r="W45" s="480" t="s">
        <v>548</v>
      </c>
      <c r="X45" s="480" t="s">
        <v>549</v>
      </c>
      <c r="Y45" s="480" t="s">
        <v>313</v>
      </c>
      <c r="Z45" s="480" t="s">
        <v>314</v>
      </c>
      <c r="AA45" s="480">
        <f t="shared" si="0"/>
        <v>144</v>
      </c>
      <c r="AB45" s="483">
        <v>0</v>
      </c>
      <c r="AC45" s="480" t="s">
        <v>481</v>
      </c>
    </row>
    <row r="46" customHeight="1" spans="1:29">
      <c r="A46" s="477" t="s">
        <v>192</v>
      </c>
      <c r="B46" s="480" t="s">
        <v>298</v>
      </c>
      <c r="C46" s="480" t="s">
        <v>299</v>
      </c>
      <c r="D46" s="480" t="s">
        <v>554</v>
      </c>
      <c r="E46" s="481">
        <v>40816</v>
      </c>
      <c r="F46" s="480" t="s">
        <v>301</v>
      </c>
      <c r="G46" s="480" t="s">
        <v>555</v>
      </c>
      <c r="H46" s="480" t="s">
        <v>552</v>
      </c>
      <c r="I46" s="480" t="s">
        <v>546</v>
      </c>
      <c r="J46" s="482">
        <v>2974.36</v>
      </c>
      <c r="K46" s="482">
        <v>0</v>
      </c>
      <c r="L46" s="482">
        <v>2974.36</v>
      </c>
      <c r="M46" s="482">
        <v>0</v>
      </c>
      <c r="N46" s="482">
        <v>0</v>
      </c>
      <c r="O46" s="482">
        <v>0</v>
      </c>
      <c r="P46" s="480" t="s">
        <v>556</v>
      </c>
      <c r="Q46" s="481"/>
      <c r="R46" s="480" t="s">
        <v>306</v>
      </c>
      <c r="S46" s="480" t="s">
        <v>307</v>
      </c>
      <c r="T46" s="480" t="s">
        <v>462</v>
      </c>
      <c r="U46" s="480" t="s">
        <v>309</v>
      </c>
      <c r="V46" s="480" t="s">
        <v>478</v>
      </c>
      <c r="W46" s="480" t="s">
        <v>548</v>
      </c>
      <c r="X46" s="480" t="s">
        <v>549</v>
      </c>
      <c r="Y46" s="480" t="s">
        <v>313</v>
      </c>
      <c r="Z46" s="480" t="s">
        <v>314</v>
      </c>
      <c r="AA46" s="480">
        <f t="shared" si="0"/>
        <v>144</v>
      </c>
      <c r="AB46" s="483">
        <v>0</v>
      </c>
      <c r="AC46" s="480" t="s">
        <v>481</v>
      </c>
    </row>
    <row r="47" customHeight="1" spans="1:29">
      <c r="A47" s="477" t="s">
        <v>192</v>
      </c>
      <c r="B47" s="480" t="s">
        <v>298</v>
      </c>
      <c r="C47" s="480" t="s">
        <v>299</v>
      </c>
      <c r="D47" s="480" t="s">
        <v>557</v>
      </c>
      <c r="E47" s="481">
        <v>40816</v>
      </c>
      <c r="F47" s="480" t="s">
        <v>301</v>
      </c>
      <c r="G47" s="480" t="s">
        <v>558</v>
      </c>
      <c r="H47" s="480" t="s">
        <v>552</v>
      </c>
      <c r="I47" s="480" t="s">
        <v>546</v>
      </c>
      <c r="J47" s="482">
        <v>2974.35</v>
      </c>
      <c r="K47" s="482">
        <v>0</v>
      </c>
      <c r="L47" s="482">
        <v>2974.35</v>
      </c>
      <c r="M47" s="482">
        <v>0</v>
      </c>
      <c r="N47" s="482">
        <v>0</v>
      </c>
      <c r="O47" s="482">
        <v>0</v>
      </c>
      <c r="P47" s="480" t="s">
        <v>559</v>
      </c>
      <c r="Q47" s="481"/>
      <c r="R47" s="480" t="s">
        <v>306</v>
      </c>
      <c r="S47" s="480" t="s">
        <v>307</v>
      </c>
      <c r="T47" s="480" t="s">
        <v>462</v>
      </c>
      <c r="U47" s="480" t="s">
        <v>309</v>
      </c>
      <c r="V47" s="480" t="s">
        <v>478</v>
      </c>
      <c r="W47" s="480" t="s">
        <v>548</v>
      </c>
      <c r="X47" s="480" t="s">
        <v>549</v>
      </c>
      <c r="Y47" s="480" t="s">
        <v>313</v>
      </c>
      <c r="Z47" s="480" t="s">
        <v>314</v>
      </c>
      <c r="AA47" s="480">
        <f t="shared" si="0"/>
        <v>144</v>
      </c>
      <c r="AB47" s="483">
        <v>0</v>
      </c>
      <c r="AC47" s="480" t="s">
        <v>481</v>
      </c>
    </row>
    <row r="48" customHeight="1" spans="1:29">
      <c r="A48" s="477" t="s">
        <v>192</v>
      </c>
      <c r="B48" s="480" t="s">
        <v>298</v>
      </c>
      <c r="C48" s="480" t="s">
        <v>299</v>
      </c>
      <c r="D48" s="480" t="s">
        <v>560</v>
      </c>
      <c r="E48" s="481">
        <v>40816</v>
      </c>
      <c r="F48" s="480" t="s">
        <v>301</v>
      </c>
      <c r="G48" s="480" t="s">
        <v>561</v>
      </c>
      <c r="H48" s="480" t="s">
        <v>545</v>
      </c>
      <c r="I48" s="480" t="s">
        <v>546</v>
      </c>
      <c r="J48" s="482">
        <v>2974.36</v>
      </c>
      <c r="K48" s="482">
        <v>0</v>
      </c>
      <c r="L48" s="482">
        <v>2974.36</v>
      </c>
      <c r="M48" s="482">
        <v>0</v>
      </c>
      <c r="N48" s="482">
        <v>0</v>
      </c>
      <c r="O48" s="482">
        <v>0</v>
      </c>
      <c r="P48" s="480" t="s">
        <v>562</v>
      </c>
      <c r="Q48" s="481"/>
      <c r="R48" s="480" t="s">
        <v>306</v>
      </c>
      <c r="S48" s="480" t="s">
        <v>307</v>
      </c>
      <c r="T48" s="480" t="s">
        <v>462</v>
      </c>
      <c r="U48" s="480" t="s">
        <v>309</v>
      </c>
      <c r="V48" s="480" t="s">
        <v>478</v>
      </c>
      <c r="W48" s="480" t="s">
        <v>548</v>
      </c>
      <c r="X48" s="480" t="s">
        <v>549</v>
      </c>
      <c r="Y48" s="480" t="s">
        <v>313</v>
      </c>
      <c r="Z48" s="480" t="s">
        <v>314</v>
      </c>
      <c r="AA48" s="480">
        <f t="shared" si="0"/>
        <v>144</v>
      </c>
      <c r="AB48" s="483">
        <v>0</v>
      </c>
      <c r="AC48" s="480" t="s">
        <v>481</v>
      </c>
    </row>
    <row r="49" customHeight="1" spans="1:29">
      <c r="A49" s="477" t="s">
        <v>192</v>
      </c>
      <c r="B49" s="480" t="s">
        <v>298</v>
      </c>
      <c r="C49" s="480" t="s">
        <v>299</v>
      </c>
      <c r="D49" s="480" t="s">
        <v>563</v>
      </c>
      <c r="E49" s="481">
        <v>41625</v>
      </c>
      <c r="F49" s="480" t="s">
        <v>301</v>
      </c>
      <c r="G49" s="480" t="s">
        <v>564</v>
      </c>
      <c r="H49" s="480" t="s">
        <v>565</v>
      </c>
      <c r="I49" s="480" t="s">
        <v>546</v>
      </c>
      <c r="J49" s="482">
        <v>6837.61</v>
      </c>
      <c r="K49" s="482">
        <v>47.48</v>
      </c>
      <c r="L49" s="482">
        <v>6837.61</v>
      </c>
      <c r="M49" s="482">
        <v>569.82</v>
      </c>
      <c r="N49" s="482">
        <v>0</v>
      </c>
      <c r="O49" s="482">
        <v>0</v>
      </c>
      <c r="P49" s="480" t="s">
        <v>566</v>
      </c>
      <c r="Q49" s="481"/>
      <c r="R49" s="480" t="s">
        <v>306</v>
      </c>
      <c r="S49" s="480" t="s">
        <v>307</v>
      </c>
      <c r="T49" s="480" t="s">
        <v>462</v>
      </c>
      <c r="U49" s="480" t="s">
        <v>309</v>
      </c>
      <c r="V49" s="480" t="s">
        <v>478</v>
      </c>
      <c r="W49" s="480" t="s">
        <v>567</v>
      </c>
      <c r="X49" s="480" t="s">
        <v>568</v>
      </c>
      <c r="Y49" s="480" t="s">
        <v>313</v>
      </c>
      <c r="Z49" s="480" t="s">
        <v>314</v>
      </c>
      <c r="AA49" s="480">
        <f t="shared" si="0"/>
        <v>144</v>
      </c>
      <c r="AB49" s="483">
        <v>0</v>
      </c>
      <c r="AC49" s="480" t="s">
        <v>481</v>
      </c>
    </row>
    <row r="50" customHeight="1" spans="1:29">
      <c r="A50" s="477" t="s">
        <v>192</v>
      </c>
      <c r="B50" s="480" t="s">
        <v>298</v>
      </c>
      <c r="C50" s="480" t="s">
        <v>299</v>
      </c>
      <c r="D50" s="480" t="s">
        <v>569</v>
      </c>
      <c r="E50" s="481">
        <v>41625</v>
      </c>
      <c r="F50" s="480" t="s">
        <v>301</v>
      </c>
      <c r="G50" s="480" t="s">
        <v>570</v>
      </c>
      <c r="H50" s="480" t="s">
        <v>571</v>
      </c>
      <c r="I50" s="480" t="s">
        <v>572</v>
      </c>
      <c r="J50" s="482">
        <v>11111.11</v>
      </c>
      <c r="K50" s="482">
        <v>77.16</v>
      </c>
      <c r="L50" s="482">
        <v>11111.11</v>
      </c>
      <c r="M50" s="482">
        <v>925.93</v>
      </c>
      <c r="N50" s="482">
        <v>0</v>
      </c>
      <c r="O50" s="482">
        <v>0</v>
      </c>
      <c r="P50" s="480" t="s">
        <v>573</v>
      </c>
      <c r="Q50" s="481"/>
      <c r="R50" s="480" t="s">
        <v>306</v>
      </c>
      <c r="S50" s="480" t="s">
        <v>307</v>
      </c>
      <c r="T50" s="480" t="s">
        <v>453</v>
      </c>
      <c r="U50" s="480" t="s">
        <v>309</v>
      </c>
      <c r="V50" s="480" t="s">
        <v>454</v>
      </c>
      <c r="W50" s="480" t="s">
        <v>574</v>
      </c>
      <c r="X50" s="480" t="s">
        <v>575</v>
      </c>
      <c r="Y50" s="480" t="s">
        <v>313</v>
      </c>
      <c r="Z50" s="480" t="s">
        <v>314</v>
      </c>
      <c r="AA50" s="480">
        <f t="shared" si="0"/>
        <v>144</v>
      </c>
      <c r="AB50" s="483">
        <v>0</v>
      </c>
      <c r="AC50" s="480" t="s">
        <v>456</v>
      </c>
    </row>
    <row r="51" customHeight="1" spans="1:29">
      <c r="A51" s="477" t="s">
        <v>192</v>
      </c>
      <c r="B51" s="480" t="s">
        <v>298</v>
      </c>
      <c r="C51" s="480" t="s">
        <v>299</v>
      </c>
      <c r="D51" s="480" t="s">
        <v>576</v>
      </c>
      <c r="E51" s="481">
        <v>41625</v>
      </c>
      <c r="F51" s="480" t="s">
        <v>301</v>
      </c>
      <c r="G51" s="480" t="s">
        <v>577</v>
      </c>
      <c r="H51" s="480" t="s">
        <v>450</v>
      </c>
      <c r="I51" s="480" t="s">
        <v>578</v>
      </c>
      <c r="J51" s="482">
        <v>11111.11</v>
      </c>
      <c r="K51" s="482">
        <v>77.16</v>
      </c>
      <c r="L51" s="482">
        <v>11111.11</v>
      </c>
      <c r="M51" s="482">
        <v>925.93</v>
      </c>
      <c r="N51" s="482">
        <v>0</v>
      </c>
      <c r="O51" s="482">
        <v>0</v>
      </c>
      <c r="P51" s="480" t="s">
        <v>579</v>
      </c>
      <c r="Q51" s="481"/>
      <c r="R51" s="480" t="s">
        <v>306</v>
      </c>
      <c r="S51" s="480" t="s">
        <v>307</v>
      </c>
      <c r="T51" s="480" t="s">
        <v>462</v>
      </c>
      <c r="U51" s="480" t="s">
        <v>309</v>
      </c>
      <c r="V51" s="480" t="s">
        <v>478</v>
      </c>
      <c r="W51" s="480" t="s">
        <v>580</v>
      </c>
      <c r="X51" s="480" t="s">
        <v>575</v>
      </c>
      <c r="Y51" s="480" t="s">
        <v>313</v>
      </c>
      <c r="Z51" s="480" t="s">
        <v>314</v>
      </c>
      <c r="AA51" s="480">
        <f t="shared" si="0"/>
        <v>144</v>
      </c>
      <c r="AB51" s="483">
        <v>0</v>
      </c>
      <c r="AC51" s="480" t="s">
        <v>481</v>
      </c>
    </row>
    <row r="52" customHeight="1" spans="1:29">
      <c r="A52" s="477" t="s">
        <v>192</v>
      </c>
      <c r="B52" s="480" t="s">
        <v>298</v>
      </c>
      <c r="C52" s="480" t="s">
        <v>299</v>
      </c>
      <c r="D52" s="480" t="s">
        <v>581</v>
      </c>
      <c r="E52" s="481">
        <v>41625</v>
      </c>
      <c r="F52" s="480" t="s">
        <v>301</v>
      </c>
      <c r="G52" s="480" t="s">
        <v>582</v>
      </c>
      <c r="H52" s="480" t="s">
        <v>450</v>
      </c>
      <c r="I52" s="480" t="s">
        <v>578</v>
      </c>
      <c r="J52" s="482">
        <v>11111.11</v>
      </c>
      <c r="K52" s="482">
        <v>77.16</v>
      </c>
      <c r="L52" s="482">
        <v>11111.11</v>
      </c>
      <c r="M52" s="482">
        <v>925.93</v>
      </c>
      <c r="N52" s="482">
        <v>0</v>
      </c>
      <c r="O52" s="482">
        <v>0</v>
      </c>
      <c r="P52" s="480" t="s">
        <v>583</v>
      </c>
      <c r="Q52" s="481"/>
      <c r="R52" s="480" t="s">
        <v>306</v>
      </c>
      <c r="S52" s="480" t="s">
        <v>307</v>
      </c>
      <c r="T52" s="480" t="s">
        <v>462</v>
      </c>
      <c r="U52" s="480" t="s">
        <v>309</v>
      </c>
      <c r="V52" s="480" t="s">
        <v>478</v>
      </c>
      <c r="W52" s="480" t="s">
        <v>580</v>
      </c>
      <c r="X52" s="480" t="s">
        <v>575</v>
      </c>
      <c r="Y52" s="480" t="s">
        <v>313</v>
      </c>
      <c r="Z52" s="480" t="s">
        <v>314</v>
      </c>
      <c r="AA52" s="480">
        <f t="shared" si="0"/>
        <v>144</v>
      </c>
      <c r="AB52" s="483">
        <v>0</v>
      </c>
      <c r="AC52" s="480" t="s">
        <v>481</v>
      </c>
    </row>
    <row r="53" customHeight="1" spans="1:29">
      <c r="A53" s="477" t="s">
        <v>192</v>
      </c>
      <c r="B53" s="480" t="s">
        <v>298</v>
      </c>
      <c r="C53" s="480" t="s">
        <v>299</v>
      </c>
      <c r="D53" s="480" t="s">
        <v>584</v>
      </c>
      <c r="E53" s="481">
        <v>41717</v>
      </c>
      <c r="F53" s="480" t="s">
        <v>301</v>
      </c>
      <c r="G53" s="480" t="s">
        <v>585</v>
      </c>
      <c r="H53" s="480" t="s">
        <v>459</v>
      </c>
      <c r="I53" s="480" t="s">
        <v>586</v>
      </c>
      <c r="J53" s="482">
        <v>91798.37</v>
      </c>
      <c r="K53" s="482">
        <v>637.49</v>
      </c>
      <c r="L53" s="482">
        <v>89885.91</v>
      </c>
      <c r="M53" s="482">
        <v>7649.85</v>
      </c>
      <c r="N53" s="482">
        <v>0</v>
      </c>
      <c r="O53" s="482">
        <v>1912.46</v>
      </c>
      <c r="P53" s="480" t="s">
        <v>587</v>
      </c>
      <c r="Q53" s="481"/>
      <c r="R53" s="480" t="s">
        <v>306</v>
      </c>
      <c r="S53" s="480" t="s">
        <v>307</v>
      </c>
      <c r="T53" s="480" t="s">
        <v>462</v>
      </c>
      <c r="U53" s="480" t="s">
        <v>309</v>
      </c>
      <c r="V53" s="480" t="s">
        <v>463</v>
      </c>
      <c r="W53" s="480" t="s">
        <v>588</v>
      </c>
      <c r="X53" s="480" t="s">
        <v>464</v>
      </c>
      <c r="Y53" s="480" t="s">
        <v>313</v>
      </c>
      <c r="Z53" s="480" t="s">
        <v>314</v>
      </c>
      <c r="AA53" s="480">
        <f t="shared" si="0"/>
        <v>144</v>
      </c>
      <c r="AB53" s="483">
        <v>0</v>
      </c>
      <c r="AC53" s="480" t="s">
        <v>465</v>
      </c>
    </row>
    <row r="54" customHeight="1" spans="1:29">
      <c r="A54" s="477" t="s">
        <v>192</v>
      </c>
      <c r="B54" s="480" t="s">
        <v>298</v>
      </c>
      <c r="C54" s="480" t="s">
        <v>299</v>
      </c>
      <c r="D54" s="480" t="s">
        <v>589</v>
      </c>
      <c r="E54" s="481">
        <v>41780</v>
      </c>
      <c r="F54" s="480" t="s">
        <v>301</v>
      </c>
      <c r="G54" s="480" t="s">
        <v>590</v>
      </c>
      <c r="H54" s="480" t="s">
        <v>591</v>
      </c>
      <c r="I54" s="480" t="s">
        <v>592</v>
      </c>
      <c r="J54" s="482">
        <v>45299.15</v>
      </c>
      <c r="K54" s="482">
        <v>314.57</v>
      </c>
      <c r="L54" s="482">
        <v>43726.27</v>
      </c>
      <c r="M54" s="482">
        <v>3774.9</v>
      </c>
      <c r="N54" s="482">
        <v>0</v>
      </c>
      <c r="O54" s="482">
        <v>1572.88</v>
      </c>
      <c r="P54" s="480" t="s">
        <v>593</v>
      </c>
      <c r="Q54" s="481"/>
      <c r="R54" s="480" t="s">
        <v>306</v>
      </c>
      <c r="S54" s="480" t="s">
        <v>307</v>
      </c>
      <c r="T54" s="480" t="s">
        <v>462</v>
      </c>
      <c r="U54" s="480" t="s">
        <v>309</v>
      </c>
      <c r="V54" s="480" t="s">
        <v>487</v>
      </c>
      <c r="W54" s="480" t="s">
        <v>594</v>
      </c>
      <c r="X54" s="480" t="s">
        <v>595</v>
      </c>
      <c r="Y54" s="480" t="s">
        <v>313</v>
      </c>
      <c r="Z54" s="480" t="s">
        <v>314</v>
      </c>
      <c r="AA54" s="480">
        <f t="shared" si="0"/>
        <v>144</v>
      </c>
      <c r="AB54" s="483">
        <v>0</v>
      </c>
      <c r="AC54" s="480" t="s">
        <v>489</v>
      </c>
    </row>
    <row r="55" customHeight="1" spans="1:29">
      <c r="A55" s="477" t="s">
        <v>192</v>
      </c>
      <c r="B55" s="480" t="s">
        <v>298</v>
      </c>
      <c r="C55" s="480" t="s">
        <v>299</v>
      </c>
      <c r="D55" s="480" t="s">
        <v>596</v>
      </c>
      <c r="E55" s="481">
        <v>41836</v>
      </c>
      <c r="F55" s="480" t="s">
        <v>301</v>
      </c>
      <c r="G55" s="480" t="s">
        <v>597</v>
      </c>
      <c r="H55" s="480" t="s">
        <v>598</v>
      </c>
      <c r="I55" s="480" t="s">
        <v>521</v>
      </c>
      <c r="J55" s="482">
        <v>48704.99</v>
      </c>
      <c r="K55" s="482">
        <v>338.22</v>
      </c>
      <c r="L55" s="482">
        <v>46337.39</v>
      </c>
      <c r="M55" s="482">
        <v>4058.73</v>
      </c>
      <c r="N55" s="482">
        <v>0</v>
      </c>
      <c r="O55" s="482">
        <v>2367.6</v>
      </c>
      <c r="P55" s="480" t="s">
        <v>599</v>
      </c>
      <c r="Q55" s="481"/>
      <c r="R55" s="480" t="s">
        <v>306</v>
      </c>
      <c r="S55" s="480" t="s">
        <v>307</v>
      </c>
      <c r="T55" s="480" t="s">
        <v>462</v>
      </c>
      <c r="U55" s="480" t="s">
        <v>309</v>
      </c>
      <c r="V55" s="480" t="s">
        <v>487</v>
      </c>
      <c r="W55" s="480" t="s">
        <v>600</v>
      </c>
      <c r="X55" s="480" t="s">
        <v>601</v>
      </c>
      <c r="Y55" s="480" t="s">
        <v>313</v>
      </c>
      <c r="Z55" s="480" t="s">
        <v>314</v>
      </c>
      <c r="AA55" s="480">
        <f t="shared" si="0"/>
        <v>144</v>
      </c>
      <c r="AB55" s="483">
        <v>0</v>
      </c>
      <c r="AC55" s="480" t="s">
        <v>489</v>
      </c>
    </row>
    <row r="56" customHeight="1" spans="1:29">
      <c r="A56" s="477" t="s">
        <v>192</v>
      </c>
      <c r="B56" s="480" t="s">
        <v>298</v>
      </c>
      <c r="C56" s="480" t="s">
        <v>299</v>
      </c>
      <c r="D56" s="480" t="s">
        <v>602</v>
      </c>
      <c r="E56" s="481">
        <v>41836</v>
      </c>
      <c r="F56" s="480" t="s">
        <v>301</v>
      </c>
      <c r="G56" s="480" t="s">
        <v>603</v>
      </c>
      <c r="H56" s="480" t="s">
        <v>604</v>
      </c>
      <c r="I56" s="480" t="s">
        <v>485</v>
      </c>
      <c r="J56" s="482">
        <v>48705</v>
      </c>
      <c r="K56" s="482">
        <v>338.22</v>
      </c>
      <c r="L56" s="482">
        <v>46337.4</v>
      </c>
      <c r="M56" s="482">
        <v>4058.73</v>
      </c>
      <c r="N56" s="482">
        <v>0</v>
      </c>
      <c r="O56" s="482">
        <v>2367.6</v>
      </c>
      <c r="P56" s="480" t="s">
        <v>605</v>
      </c>
      <c r="Q56" s="481"/>
      <c r="R56" s="480" t="s">
        <v>306</v>
      </c>
      <c r="S56" s="480" t="s">
        <v>307</v>
      </c>
      <c r="T56" s="480" t="s">
        <v>462</v>
      </c>
      <c r="U56" s="480" t="s">
        <v>309</v>
      </c>
      <c r="V56" s="480" t="s">
        <v>487</v>
      </c>
      <c r="W56" s="480" t="s">
        <v>600</v>
      </c>
      <c r="X56" s="480" t="s">
        <v>601</v>
      </c>
      <c r="Y56" s="480" t="s">
        <v>313</v>
      </c>
      <c r="Z56" s="480" t="s">
        <v>314</v>
      </c>
      <c r="AA56" s="480">
        <f t="shared" si="0"/>
        <v>144</v>
      </c>
      <c r="AB56" s="483">
        <v>0</v>
      </c>
      <c r="AC56" s="480" t="s">
        <v>489</v>
      </c>
    </row>
    <row r="57" customHeight="1" spans="1:29">
      <c r="A57" s="477" t="s">
        <v>192</v>
      </c>
      <c r="B57" s="480" t="s">
        <v>298</v>
      </c>
      <c r="C57" s="480" t="s">
        <v>299</v>
      </c>
      <c r="D57" s="480" t="s">
        <v>606</v>
      </c>
      <c r="E57" s="481">
        <v>41940</v>
      </c>
      <c r="F57" s="480" t="s">
        <v>301</v>
      </c>
      <c r="G57" s="480" t="s">
        <v>607</v>
      </c>
      <c r="H57" s="480" t="s">
        <v>450</v>
      </c>
      <c r="I57" s="480" t="s">
        <v>578</v>
      </c>
      <c r="J57" s="482">
        <v>11111.11</v>
      </c>
      <c r="K57" s="482">
        <v>77.16</v>
      </c>
      <c r="L57" s="482">
        <v>10339.5</v>
      </c>
      <c r="M57" s="482">
        <v>925.94</v>
      </c>
      <c r="N57" s="482">
        <v>0</v>
      </c>
      <c r="O57" s="482">
        <v>771.61</v>
      </c>
      <c r="P57" s="480" t="s">
        <v>608</v>
      </c>
      <c r="Q57" s="481"/>
      <c r="R57" s="480" t="s">
        <v>306</v>
      </c>
      <c r="S57" s="480" t="s">
        <v>307</v>
      </c>
      <c r="T57" s="480" t="s">
        <v>462</v>
      </c>
      <c r="U57" s="480" t="s">
        <v>309</v>
      </c>
      <c r="V57" s="480" t="s">
        <v>463</v>
      </c>
      <c r="W57" s="480" t="s">
        <v>609</v>
      </c>
      <c r="X57" s="480" t="s">
        <v>575</v>
      </c>
      <c r="Y57" s="480" t="s">
        <v>313</v>
      </c>
      <c r="Z57" s="480" t="s">
        <v>314</v>
      </c>
      <c r="AA57" s="480">
        <f t="shared" si="0"/>
        <v>144</v>
      </c>
      <c r="AB57" s="483">
        <v>0</v>
      </c>
      <c r="AC57" s="480" t="s">
        <v>465</v>
      </c>
    </row>
    <row r="58" customHeight="1" spans="1:29">
      <c r="A58" s="477" t="s">
        <v>192</v>
      </c>
      <c r="B58" s="480" t="s">
        <v>298</v>
      </c>
      <c r="C58" s="480" t="s">
        <v>299</v>
      </c>
      <c r="D58" s="480" t="s">
        <v>610</v>
      </c>
      <c r="E58" s="481">
        <v>41940</v>
      </c>
      <c r="F58" s="480" t="s">
        <v>301</v>
      </c>
      <c r="G58" s="480" t="s">
        <v>611</v>
      </c>
      <c r="H58" s="480" t="s">
        <v>450</v>
      </c>
      <c r="I58" s="480" t="s">
        <v>578</v>
      </c>
      <c r="J58" s="482">
        <v>11111.11</v>
      </c>
      <c r="K58" s="482">
        <v>77.16</v>
      </c>
      <c r="L58" s="482">
        <v>10339.5</v>
      </c>
      <c r="M58" s="482">
        <v>925.94</v>
      </c>
      <c r="N58" s="482">
        <v>0</v>
      </c>
      <c r="O58" s="482">
        <v>771.61</v>
      </c>
      <c r="P58" s="480" t="s">
        <v>612</v>
      </c>
      <c r="Q58" s="481"/>
      <c r="R58" s="480" t="s">
        <v>306</v>
      </c>
      <c r="S58" s="480" t="s">
        <v>307</v>
      </c>
      <c r="T58" s="480" t="s">
        <v>462</v>
      </c>
      <c r="U58" s="480" t="s">
        <v>309</v>
      </c>
      <c r="V58" s="480" t="s">
        <v>613</v>
      </c>
      <c r="W58" s="480" t="s">
        <v>609</v>
      </c>
      <c r="X58" s="480" t="s">
        <v>575</v>
      </c>
      <c r="Y58" s="480" t="s">
        <v>313</v>
      </c>
      <c r="Z58" s="480" t="s">
        <v>314</v>
      </c>
      <c r="AA58" s="480">
        <f t="shared" si="0"/>
        <v>144</v>
      </c>
      <c r="AB58" s="483">
        <v>0</v>
      </c>
      <c r="AC58" s="480" t="s">
        <v>614</v>
      </c>
    </row>
    <row r="59" customHeight="1" spans="1:29">
      <c r="A59" s="477" t="s">
        <v>192</v>
      </c>
      <c r="B59" s="480" t="s">
        <v>298</v>
      </c>
      <c r="C59" s="480" t="s">
        <v>299</v>
      </c>
      <c r="D59" s="480" t="s">
        <v>615</v>
      </c>
      <c r="E59" s="481">
        <v>41940</v>
      </c>
      <c r="F59" s="480" t="s">
        <v>301</v>
      </c>
      <c r="G59" s="480" t="s">
        <v>616</v>
      </c>
      <c r="H59" s="480" t="s">
        <v>450</v>
      </c>
      <c r="I59" s="480" t="s">
        <v>578</v>
      </c>
      <c r="J59" s="482">
        <v>11111.11</v>
      </c>
      <c r="K59" s="482">
        <v>77.16</v>
      </c>
      <c r="L59" s="482">
        <v>10339.5</v>
      </c>
      <c r="M59" s="482">
        <v>925.94</v>
      </c>
      <c r="N59" s="482">
        <v>0</v>
      </c>
      <c r="O59" s="482">
        <v>771.61</v>
      </c>
      <c r="P59" s="480" t="s">
        <v>617</v>
      </c>
      <c r="Q59" s="481"/>
      <c r="R59" s="480" t="s">
        <v>306</v>
      </c>
      <c r="S59" s="480" t="s">
        <v>307</v>
      </c>
      <c r="T59" s="480" t="s">
        <v>462</v>
      </c>
      <c r="U59" s="480" t="s">
        <v>309</v>
      </c>
      <c r="V59" s="480" t="s">
        <v>613</v>
      </c>
      <c r="W59" s="480" t="s">
        <v>609</v>
      </c>
      <c r="X59" s="480" t="s">
        <v>575</v>
      </c>
      <c r="Y59" s="480" t="s">
        <v>313</v>
      </c>
      <c r="Z59" s="480" t="s">
        <v>314</v>
      </c>
      <c r="AA59" s="480">
        <f t="shared" si="0"/>
        <v>144</v>
      </c>
      <c r="AB59" s="483">
        <v>0</v>
      </c>
      <c r="AC59" s="480" t="s">
        <v>614</v>
      </c>
    </row>
    <row r="60" customHeight="1" spans="1:29">
      <c r="A60" s="477" t="s">
        <v>192</v>
      </c>
      <c r="B60" s="480" t="s">
        <v>298</v>
      </c>
      <c r="C60" s="480" t="s">
        <v>299</v>
      </c>
      <c r="D60" s="480" t="s">
        <v>618</v>
      </c>
      <c r="E60" s="481">
        <v>41407</v>
      </c>
      <c r="F60" s="480" t="s">
        <v>301</v>
      </c>
      <c r="G60" s="480" t="s">
        <v>619</v>
      </c>
      <c r="H60" s="480" t="s">
        <v>620</v>
      </c>
      <c r="I60" s="480" t="s">
        <v>621</v>
      </c>
      <c r="J60" s="482">
        <v>5811.97</v>
      </c>
      <c r="K60" s="482">
        <v>0</v>
      </c>
      <c r="L60" s="482">
        <v>5811.97</v>
      </c>
      <c r="M60" s="482">
        <v>201.81</v>
      </c>
      <c r="N60" s="482">
        <v>0</v>
      </c>
      <c r="O60" s="482">
        <v>0</v>
      </c>
      <c r="P60" s="480" t="s">
        <v>622</v>
      </c>
      <c r="Q60" s="481"/>
      <c r="R60" s="480" t="s">
        <v>306</v>
      </c>
      <c r="S60" s="480" t="s">
        <v>307</v>
      </c>
      <c r="T60" s="480" t="s">
        <v>321</v>
      </c>
      <c r="U60" s="480" t="s">
        <v>309</v>
      </c>
      <c r="V60" s="480" t="s">
        <v>623</v>
      </c>
      <c r="W60" s="480" t="s">
        <v>624</v>
      </c>
      <c r="X60" s="480" t="s">
        <v>625</v>
      </c>
      <c r="Y60" s="480" t="s">
        <v>313</v>
      </c>
      <c r="Z60" s="480" t="s">
        <v>314</v>
      </c>
      <c r="AA60" s="480">
        <f t="shared" si="0"/>
        <v>144</v>
      </c>
      <c r="AB60" s="483">
        <v>0</v>
      </c>
      <c r="AC60" s="480" t="s">
        <v>326</v>
      </c>
    </row>
    <row r="61" customHeight="1" spans="1:29">
      <c r="A61" s="477" t="s">
        <v>192</v>
      </c>
      <c r="B61" s="480" t="s">
        <v>298</v>
      </c>
      <c r="C61" s="480" t="s">
        <v>299</v>
      </c>
      <c r="D61" s="480" t="s">
        <v>626</v>
      </c>
      <c r="E61" s="481">
        <v>42894</v>
      </c>
      <c r="F61" s="480" t="s">
        <v>301</v>
      </c>
      <c r="G61" s="480" t="s">
        <v>627</v>
      </c>
      <c r="H61" s="480" t="s">
        <v>628</v>
      </c>
      <c r="I61" s="480" t="s">
        <v>304</v>
      </c>
      <c r="J61" s="482">
        <v>213675.21</v>
      </c>
      <c r="K61" s="482">
        <v>1483.85</v>
      </c>
      <c r="L61" s="482">
        <v>151353.3</v>
      </c>
      <c r="M61" s="482">
        <v>17806.26</v>
      </c>
      <c r="N61" s="482">
        <v>0</v>
      </c>
      <c r="O61" s="482">
        <v>62321.91</v>
      </c>
      <c r="P61" s="480" t="s">
        <v>629</v>
      </c>
      <c r="Q61" s="481"/>
      <c r="R61" s="480" t="s">
        <v>630</v>
      </c>
      <c r="S61" s="480" t="s">
        <v>307</v>
      </c>
      <c r="T61" s="480" t="s">
        <v>383</v>
      </c>
      <c r="U61" s="480" t="s">
        <v>309</v>
      </c>
      <c r="V61" s="480" t="s">
        <v>309</v>
      </c>
      <c r="W61" s="480" t="s">
        <v>631</v>
      </c>
      <c r="X61" s="480" t="s">
        <v>632</v>
      </c>
      <c r="Y61" s="480" t="s">
        <v>313</v>
      </c>
      <c r="Z61" s="480" t="s">
        <v>314</v>
      </c>
      <c r="AA61" s="480">
        <f t="shared" si="0"/>
        <v>144</v>
      </c>
      <c r="AB61" s="483">
        <v>0</v>
      </c>
      <c r="AC61" s="480" t="s">
        <v>387</v>
      </c>
    </row>
    <row r="62" customHeight="1" spans="1:29">
      <c r="A62" s="477" t="s">
        <v>192</v>
      </c>
      <c r="B62" s="480" t="s">
        <v>298</v>
      </c>
      <c r="C62" s="480" t="s">
        <v>299</v>
      </c>
      <c r="D62" s="480" t="s">
        <v>633</v>
      </c>
      <c r="E62" s="481">
        <v>42894</v>
      </c>
      <c r="F62" s="480" t="s">
        <v>301</v>
      </c>
      <c r="G62" s="480" t="s">
        <v>634</v>
      </c>
      <c r="H62" s="480" t="s">
        <v>635</v>
      </c>
      <c r="I62" s="480" t="s">
        <v>304</v>
      </c>
      <c r="J62" s="482">
        <v>191677.97</v>
      </c>
      <c r="K62" s="482">
        <v>1331.1</v>
      </c>
      <c r="L62" s="482">
        <v>135771.95</v>
      </c>
      <c r="M62" s="482">
        <v>15973.15</v>
      </c>
      <c r="N62" s="482">
        <v>0</v>
      </c>
      <c r="O62" s="482">
        <v>55906.02</v>
      </c>
      <c r="P62" s="480" t="s">
        <v>636</v>
      </c>
      <c r="Q62" s="481"/>
      <c r="R62" s="480" t="s">
        <v>630</v>
      </c>
      <c r="S62" s="480" t="s">
        <v>307</v>
      </c>
      <c r="T62" s="480" t="s">
        <v>383</v>
      </c>
      <c r="U62" s="480" t="s">
        <v>309</v>
      </c>
      <c r="V62" s="480" t="s">
        <v>309</v>
      </c>
      <c r="W62" s="480" t="s">
        <v>637</v>
      </c>
      <c r="X62" s="480" t="s">
        <v>632</v>
      </c>
      <c r="Y62" s="480" t="s">
        <v>313</v>
      </c>
      <c r="Z62" s="480" t="s">
        <v>314</v>
      </c>
      <c r="AA62" s="480">
        <f t="shared" si="0"/>
        <v>144</v>
      </c>
      <c r="AB62" s="483">
        <v>0</v>
      </c>
      <c r="AC62" s="480" t="s">
        <v>387</v>
      </c>
    </row>
    <row r="63" customHeight="1" spans="1:29">
      <c r="A63" s="477" t="s">
        <v>192</v>
      </c>
      <c r="B63" s="480" t="s">
        <v>298</v>
      </c>
      <c r="C63" s="480" t="s">
        <v>299</v>
      </c>
      <c r="D63" s="480" t="s">
        <v>638</v>
      </c>
      <c r="E63" s="481">
        <v>43214</v>
      </c>
      <c r="F63" s="480" t="s">
        <v>301</v>
      </c>
      <c r="G63" s="480" t="s">
        <v>639</v>
      </c>
      <c r="H63" s="480" t="s">
        <v>640</v>
      </c>
      <c r="I63" s="480" t="s">
        <v>304</v>
      </c>
      <c r="J63" s="482">
        <v>294290.59</v>
      </c>
      <c r="K63" s="482">
        <v>2043.69</v>
      </c>
      <c r="L63" s="482">
        <v>188018.98</v>
      </c>
      <c r="M63" s="482">
        <v>24524.22</v>
      </c>
      <c r="N63" s="482">
        <v>0</v>
      </c>
      <c r="O63" s="482">
        <v>106271.61</v>
      </c>
      <c r="P63" s="480" t="s">
        <v>641</v>
      </c>
      <c r="Q63" s="481"/>
      <c r="R63" s="480" t="s">
        <v>630</v>
      </c>
      <c r="S63" s="480" t="s">
        <v>307</v>
      </c>
      <c r="T63" s="480" t="s">
        <v>383</v>
      </c>
      <c r="U63" s="480" t="s">
        <v>309</v>
      </c>
      <c r="V63" s="480" t="s">
        <v>309</v>
      </c>
      <c r="W63" s="480" t="s">
        <v>642</v>
      </c>
      <c r="X63" s="480" t="s">
        <v>632</v>
      </c>
      <c r="Y63" s="480" t="s">
        <v>313</v>
      </c>
      <c r="Z63" s="480" t="s">
        <v>314</v>
      </c>
      <c r="AA63" s="480">
        <f t="shared" si="0"/>
        <v>144</v>
      </c>
      <c r="AB63" s="483">
        <v>0</v>
      </c>
      <c r="AC63" s="480" t="s">
        <v>387</v>
      </c>
    </row>
    <row r="64" customHeight="1" spans="1:29">
      <c r="A64" s="477" t="s">
        <v>192</v>
      </c>
      <c r="B64" s="480" t="s">
        <v>298</v>
      </c>
      <c r="C64" s="480" t="s">
        <v>299</v>
      </c>
      <c r="D64" s="480" t="s">
        <v>643</v>
      </c>
      <c r="E64" s="481">
        <v>43544</v>
      </c>
      <c r="F64" s="480" t="s">
        <v>301</v>
      </c>
      <c r="G64" s="480" t="s">
        <v>644</v>
      </c>
      <c r="H64" s="480" t="s">
        <v>645</v>
      </c>
      <c r="I64" s="480" t="s">
        <v>646</v>
      </c>
      <c r="J64" s="482">
        <v>196581.2</v>
      </c>
      <c r="K64" s="482">
        <v>1365.15</v>
      </c>
      <c r="L64" s="482">
        <v>110576.95</v>
      </c>
      <c r="M64" s="482">
        <v>16381.76</v>
      </c>
      <c r="N64" s="482">
        <v>0</v>
      </c>
      <c r="O64" s="482">
        <v>86004.25</v>
      </c>
      <c r="P64" s="480" t="s">
        <v>647</v>
      </c>
      <c r="Q64" s="481"/>
      <c r="R64" s="480" t="s">
        <v>630</v>
      </c>
      <c r="S64" s="480" t="s">
        <v>307</v>
      </c>
      <c r="T64" s="480" t="s">
        <v>383</v>
      </c>
      <c r="U64" s="480" t="s">
        <v>309</v>
      </c>
      <c r="V64" s="480" t="s">
        <v>384</v>
      </c>
      <c r="W64" s="480" t="s">
        <v>648</v>
      </c>
      <c r="X64" s="480" t="s">
        <v>649</v>
      </c>
      <c r="Y64" s="480" t="s">
        <v>313</v>
      </c>
      <c r="Z64" s="480" t="s">
        <v>314</v>
      </c>
      <c r="AA64" s="480">
        <f t="shared" si="0"/>
        <v>144</v>
      </c>
      <c r="AB64" s="483">
        <v>0</v>
      </c>
      <c r="AC64" s="480" t="s">
        <v>387</v>
      </c>
    </row>
    <row r="65" customHeight="1" spans="1:29">
      <c r="A65" s="477" t="s">
        <v>192</v>
      </c>
      <c r="B65" s="480" t="s">
        <v>298</v>
      </c>
      <c r="C65" s="480" t="s">
        <v>299</v>
      </c>
      <c r="D65" s="480" t="s">
        <v>650</v>
      </c>
      <c r="E65" s="481">
        <v>41836</v>
      </c>
      <c r="F65" s="480" t="s">
        <v>301</v>
      </c>
      <c r="G65" s="480" t="s">
        <v>651</v>
      </c>
      <c r="H65" s="480" t="s">
        <v>459</v>
      </c>
      <c r="I65" s="480" t="s">
        <v>652</v>
      </c>
      <c r="J65" s="482">
        <v>27328.41</v>
      </c>
      <c r="K65" s="482">
        <v>189.78</v>
      </c>
      <c r="L65" s="482">
        <v>25999.94</v>
      </c>
      <c r="M65" s="482">
        <v>2277.37</v>
      </c>
      <c r="N65" s="482">
        <v>0</v>
      </c>
      <c r="O65" s="482">
        <v>1328.47</v>
      </c>
      <c r="P65" s="480" t="s">
        <v>653</v>
      </c>
      <c r="Q65" s="481"/>
      <c r="R65" s="480" t="s">
        <v>306</v>
      </c>
      <c r="S65" s="480" t="s">
        <v>307</v>
      </c>
      <c r="T65" s="480" t="s">
        <v>462</v>
      </c>
      <c r="U65" s="480" t="s">
        <v>309</v>
      </c>
      <c r="V65" s="480" t="s">
        <v>463</v>
      </c>
      <c r="W65" s="480" t="s">
        <v>654</v>
      </c>
      <c r="X65" s="480" t="s">
        <v>480</v>
      </c>
      <c r="Y65" s="480" t="s">
        <v>313</v>
      </c>
      <c r="Z65" s="480" t="s">
        <v>314</v>
      </c>
      <c r="AA65" s="480">
        <f t="shared" si="0"/>
        <v>144</v>
      </c>
      <c r="AB65" s="483">
        <v>0</v>
      </c>
      <c r="AC65" s="480" t="s">
        <v>465</v>
      </c>
    </row>
    <row r="66" customHeight="1" spans="1:29">
      <c r="A66" s="477" t="s">
        <v>192</v>
      </c>
      <c r="B66" s="480" t="s">
        <v>298</v>
      </c>
      <c r="C66" s="480" t="s">
        <v>299</v>
      </c>
      <c r="D66" s="480" t="s">
        <v>655</v>
      </c>
      <c r="E66" s="481">
        <v>41836</v>
      </c>
      <c r="F66" s="480" t="s">
        <v>301</v>
      </c>
      <c r="G66" s="480" t="s">
        <v>656</v>
      </c>
      <c r="H66" s="480" t="s">
        <v>459</v>
      </c>
      <c r="I66" s="480" t="s">
        <v>652</v>
      </c>
      <c r="J66" s="482">
        <v>27328.41</v>
      </c>
      <c r="K66" s="482">
        <v>189.78</v>
      </c>
      <c r="L66" s="482">
        <v>25999.94</v>
      </c>
      <c r="M66" s="482">
        <v>2277.37</v>
      </c>
      <c r="N66" s="482">
        <v>0</v>
      </c>
      <c r="O66" s="482">
        <v>1328.47</v>
      </c>
      <c r="P66" s="480" t="s">
        <v>657</v>
      </c>
      <c r="Q66" s="481"/>
      <c r="R66" s="480" t="s">
        <v>306</v>
      </c>
      <c r="S66" s="480" t="s">
        <v>307</v>
      </c>
      <c r="T66" s="480" t="s">
        <v>321</v>
      </c>
      <c r="U66" s="480" t="s">
        <v>658</v>
      </c>
      <c r="V66" s="480" t="s">
        <v>309</v>
      </c>
      <c r="W66" s="480" t="s">
        <v>654</v>
      </c>
      <c r="X66" s="480" t="s">
        <v>480</v>
      </c>
      <c r="Y66" s="480" t="s">
        <v>313</v>
      </c>
      <c r="Z66" s="480" t="s">
        <v>314</v>
      </c>
      <c r="AA66" s="480">
        <f t="shared" si="0"/>
        <v>144</v>
      </c>
      <c r="AB66" s="483">
        <v>0</v>
      </c>
      <c r="AC66" s="480" t="s">
        <v>326</v>
      </c>
    </row>
    <row r="67" customHeight="1" spans="1:29">
      <c r="A67" s="477" t="s">
        <v>192</v>
      </c>
      <c r="B67" s="480" t="s">
        <v>298</v>
      </c>
      <c r="C67" s="480" t="s">
        <v>299</v>
      </c>
      <c r="D67" s="480" t="s">
        <v>659</v>
      </c>
      <c r="E67" s="481">
        <v>41836</v>
      </c>
      <c r="F67" s="480" t="s">
        <v>301</v>
      </c>
      <c r="G67" s="480" t="s">
        <v>660</v>
      </c>
      <c r="H67" s="480" t="s">
        <v>459</v>
      </c>
      <c r="I67" s="480" t="s">
        <v>652</v>
      </c>
      <c r="J67" s="482">
        <v>27328.42</v>
      </c>
      <c r="K67" s="482">
        <v>189.78</v>
      </c>
      <c r="L67" s="482">
        <v>25999.95</v>
      </c>
      <c r="M67" s="482">
        <v>2277.37</v>
      </c>
      <c r="N67" s="482">
        <v>0</v>
      </c>
      <c r="O67" s="482">
        <v>1328.47</v>
      </c>
      <c r="P67" s="480" t="s">
        <v>661</v>
      </c>
      <c r="Q67" s="481"/>
      <c r="R67" s="480" t="s">
        <v>306</v>
      </c>
      <c r="S67" s="480" t="s">
        <v>307</v>
      </c>
      <c r="T67" s="480" t="s">
        <v>462</v>
      </c>
      <c r="U67" s="480" t="s">
        <v>309</v>
      </c>
      <c r="V67" s="480" t="s">
        <v>478</v>
      </c>
      <c r="W67" s="480" t="s">
        <v>654</v>
      </c>
      <c r="X67" s="480" t="s">
        <v>480</v>
      </c>
      <c r="Y67" s="480" t="s">
        <v>313</v>
      </c>
      <c r="Z67" s="480" t="s">
        <v>314</v>
      </c>
      <c r="AA67" s="480">
        <f t="shared" si="0"/>
        <v>144</v>
      </c>
      <c r="AB67" s="483">
        <v>0</v>
      </c>
      <c r="AC67" s="480" t="s">
        <v>481</v>
      </c>
    </row>
    <row r="68" customHeight="1" spans="1:29">
      <c r="A68" s="477" t="s">
        <v>192</v>
      </c>
      <c r="B68" s="480" t="s">
        <v>298</v>
      </c>
      <c r="C68" s="480" t="s">
        <v>299</v>
      </c>
      <c r="D68" s="480" t="s">
        <v>662</v>
      </c>
      <c r="E68" s="481">
        <v>36159</v>
      </c>
      <c r="F68" s="480" t="s">
        <v>301</v>
      </c>
      <c r="G68" s="480" t="s">
        <v>663</v>
      </c>
      <c r="H68" s="480" t="s">
        <v>459</v>
      </c>
      <c r="I68" s="480" t="s">
        <v>664</v>
      </c>
      <c r="J68" s="482">
        <v>29000</v>
      </c>
      <c r="K68" s="482">
        <v>0</v>
      </c>
      <c r="L68" s="482">
        <v>29000</v>
      </c>
      <c r="M68" s="482">
        <v>0</v>
      </c>
      <c r="N68" s="482">
        <v>0</v>
      </c>
      <c r="O68" s="482">
        <v>0</v>
      </c>
      <c r="P68" s="480" t="s">
        <v>665</v>
      </c>
      <c r="Q68" s="481"/>
      <c r="R68" s="480" t="s">
        <v>306</v>
      </c>
      <c r="S68" s="480" t="s">
        <v>307</v>
      </c>
      <c r="T68" s="480" t="s">
        <v>308</v>
      </c>
      <c r="U68" s="480" t="s">
        <v>309</v>
      </c>
      <c r="V68" s="480" t="s">
        <v>666</v>
      </c>
      <c r="W68" s="480" t="s">
        <v>333</v>
      </c>
      <c r="X68" s="480" t="s">
        <v>667</v>
      </c>
      <c r="Y68" s="480" t="s">
        <v>313</v>
      </c>
      <c r="Z68" s="480" t="s">
        <v>314</v>
      </c>
      <c r="AA68" s="480">
        <f t="shared" si="0"/>
        <v>144</v>
      </c>
      <c r="AB68" s="483">
        <v>0</v>
      </c>
      <c r="AC68" s="480" t="s">
        <v>437</v>
      </c>
    </row>
    <row r="69" customHeight="1" spans="1:29">
      <c r="A69" s="477" t="s">
        <v>192</v>
      </c>
      <c r="B69" s="480" t="s">
        <v>298</v>
      </c>
      <c r="C69" s="480" t="s">
        <v>299</v>
      </c>
      <c r="D69" s="480" t="s">
        <v>668</v>
      </c>
      <c r="E69" s="481">
        <v>32843</v>
      </c>
      <c r="F69" s="480" t="s">
        <v>301</v>
      </c>
      <c r="G69" s="480" t="s">
        <v>669</v>
      </c>
      <c r="H69" s="480" t="s">
        <v>670</v>
      </c>
      <c r="I69" s="480" t="s">
        <v>671</v>
      </c>
      <c r="J69" s="482">
        <v>23801</v>
      </c>
      <c r="K69" s="482">
        <v>0</v>
      </c>
      <c r="L69" s="482">
        <v>23801</v>
      </c>
      <c r="M69" s="482">
        <v>0</v>
      </c>
      <c r="N69" s="482">
        <v>0</v>
      </c>
      <c r="O69" s="482">
        <v>0</v>
      </c>
      <c r="P69" s="480" t="s">
        <v>672</v>
      </c>
      <c r="Q69" s="481"/>
      <c r="R69" s="480" t="s">
        <v>306</v>
      </c>
      <c r="S69" s="480" t="s">
        <v>307</v>
      </c>
      <c r="T69" s="480" t="s">
        <v>308</v>
      </c>
      <c r="U69" s="480" t="s">
        <v>309</v>
      </c>
      <c r="V69" s="480" t="s">
        <v>673</v>
      </c>
      <c r="W69" s="480" t="s">
        <v>333</v>
      </c>
      <c r="X69" s="480" t="s">
        <v>674</v>
      </c>
      <c r="Y69" s="480" t="s">
        <v>313</v>
      </c>
      <c r="Z69" s="480" t="s">
        <v>488</v>
      </c>
      <c r="AA69" s="480">
        <f t="shared" si="0"/>
        <v>396</v>
      </c>
      <c r="AB69" s="483">
        <v>0</v>
      </c>
      <c r="AC69" s="480" t="s">
        <v>437</v>
      </c>
    </row>
    <row r="70" customHeight="1" spans="1:29">
      <c r="A70" s="477" t="s">
        <v>192</v>
      </c>
      <c r="B70" s="480" t="s">
        <v>298</v>
      </c>
      <c r="C70" s="480" t="s">
        <v>299</v>
      </c>
      <c r="D70" s="480" t="s">
        <v>675</v>
      </c>
      <c r="E70" s="481">
        <v>32478</v>
      </c>
      <c r="F70" s="480" t="s">
        <v>301</v>
      </c>
      <c r="G70" s="480" t="s">
        <v>676</v>
      </c>
      <c r="H70" s="480" t="s">
        <v>459</v>
      </c>
      <c r="I70" s="480" t="s">
        <v>671</v>
      </c>
      <c r="J70" s="482">
        <v>23801</v>
      </c>
      <c r="K70" s="482">
        <v>0</v>
      </c>
      <c r="L70" s="482">
        <v>23801</v>
      </c>
      <c r="M70" s="482">
        <v>0</v>
      </c>
      <c r="N70" s="482">
        <v>0</v>
      </c>
      <c r="O70" s="482">
        <v>0</v>
      </c>
      <c r="P70" s="480" t="s">
        <v>677</v>
      </c>
      <c r="Q70" s="481"/>
      <c r="R70" s="480" t="s">
        <v>306</v>
      </c>
      <c r="S70" s="480" t="s">
        <v>307</v>
      </c>
      <c r="T70" s="480" t="s">
        <v>321</v>
      </c>
      <c r="U70" s="480" t="s">
        <v>309</v>
      </c>
      <c r="V70" s="480" t="s">
        <v>341</v>
      </c>
      <c r="W70" s="480" t="s">
        <v>333</v>
      </c>
      <c r="X70" s="480" t="s">
        <v>678</v>
      </c>
      <c r="Y70" s="480" t="s">
        <v>313</v>
      </c>
      <c r="Z70" s="480" t="s">
        <v>679</v>
      </c>
      <c r="AA70" s="480">
        <f t="shared" si="0"/>
        <v>408</v>
      </c>
      <c r="AB70" s="483">
        <v>0</v>
      </c>
      <c r="AC70" s="480" t="s">
        <v>326</v>
      </c>
    </row>
    <row r="71" customHeight="1" spans="1:29">
      <c r="A71" s="477" t="s">
        <v>192</v>
      </c>
      <c r="B71" s="480" t="s">
        <v>298</v>
      </c>
      <c r="C71" s="480" t="s">
        <v>299</v>
      </c>
      <c r="D71" s="480" t="s">
        <v>680</v>
      </c>
      <c r="E71" s="481">
        <v>31929</v>
      </c>
      <c r="F71" s="480" t="s">
        <v>301</v>
      </c>
      <c r="G71" s="480" t="s">
        <v>681</v>
      </c>
      <c r="H71" s="480" t="s">
        <v>682</v>
      </c>
      <c r="I71" s="480" t="s">
        <v>683</v>
      </c>
      <c r="J71" s="482">
        <v>64616.58</v>
      </c>
      <c r="K71" s="482">
        <v>0</v>
      </c>
      <c r="L71" s="482">
        <v>64616.58</v>
      </c>
      <c r="M71" s="482">
        <v>0</v>
      </c>
      <c r="N71" s="482">
        <v>0</v>
      </c>
      <c r="O71" s="482">
        <v>0</v>
      </c>
      <c r="P71" s="480" t="s">
        <v>684</v>
      </c>
      <c r="Q71" s="481"/>
      <c r="R71" s="480" t="s">
        <v>306</v>
      </c>
      <c r="S71" s="480" t="s">
        <v>307</v>
      </c>
      <c r="T71" s="480" t="s">
        <v>308</v>
      </c>
      <c r="U71" s="480" t="s">
        <v>309</v>
      </c>
      <c r="V71" s="480" t="s">
        <v>685</v>
      </c>
      <c r="W71" s="480" t="s">
        <v>333</v>
      </c>
      <c r="X71" s="480" t="s">
        <v>678</v>
      </c>
      <c r="Y71" s="480" t="s">
        <v>313</v>
      </c>
      <c r="Z71" s="480" t="s">
        <v>314</v>
      </c>
      <c r="AA71" s="480">
        <f t="shared" si="0"/>
        <v>144</v>
      </c>
      <c r="AB71" s="483">
        <v>0</v>
      </c>
      <c r="AC71" s="480" t="s">
        <v>437</v>
      </c>
    </row>
    <row r="72" customHeight="1" spans="1:29">
      <c r="A72" s="477" t="s">
        <v>192</v>
      </c>
      <c r="B72" s="480" t="s">
        <v>298</v>
      </c>
      <c r="C72" s="480" t="s">
        <v>299</v>
      </c>
      <c r="D72" s="480" t="s">
        <v>686</v>
      </c>
      <c r="E72" s="481">
        <v>32387</v>
      </c>
      <c r="F72" s="480" t="s">
        <v>301</v>
      </c>
      <c r="G72" s="480" t="s">
        <v>687</v>
      </c>
      <c r="H72" s="480" t="s">
        <v>688</v>
      </c>
      <c r="I72" s="480" t="s">
        <v>689</v>
      </c>
      <c r="J72" s="482">
        <v>17761</v>
      </c>
      <c r="K72" s="482">
        <v>0</v>
      </c>
      <c r="L72" s="482">
        <v>17761</v>
      </c>
      <c r="M72" s="482">
        <v>0</v>
      </c>
      <c r="N72" s="482">
        <v>0</v>
      </c>
      <c r="O72" s="482">
        <v>0</v>
      </c>
      <c r="P72" s="480" t="s">
        <v>690</v>
      </c>
      <c r="Q72" s="481"/>
      <c r="R72" s="480" t="s">
        <v>306</v>
      </c>
      <c r="S72" s="480" t="s">
        <v>307</v>
      </c>
      <c r="T72" s="480" t="s">
        <v>308</v>
      </c>
      <c r="U72" s="480" t="s">
        <v>309</v>
      </c>
      <c r="V72" s="480" t="s">
        <v>691</v>
      </c>
      <c r="W72" s="480" t="s">
        <v>333</v>
      </c>
      <c r="X72" s="480" t="s">
        <v>667</v>
      </c>
      <c r="Y72" s="480" t="s">
        <v>313</v>
      </c>
      <c r="Z72" s="480" t="s">
        <v>679</v>
      </c>
      <c r="AA72" s="480">
        <f t="shared" si="0"/>
        <v>408</v>
      </c>
      <c r="AB72" s="483">
        <v>0</v>
      </c>
      <c r="AC72" s="480" t="s">
        <v>437</v>
      </c>
    </row>
    <row r="73" customHeight="1" spans="1:29">
      <c r="A73" s="477" t="s">
        <v>192</v>
      </c>
      <c r="B73" s="480" t="s">
        <v>298</v>
      </c>
      <c r="C73" s="480" t="s">
        <v>299</v>
      </c>
      <c r="D73" s="480" t="s">
        <v>692</v>
      </c>
      <c r="E73" s="481">
        <v>32082</v>
      </c>
      <c r="F73" s="480" t="s">
        <v>301</v>
      </c>
      <c r="G73" s="480" t="s">
        <v>693</v>
      </c>
      <c r="H73" s="480" t="s">
        <v>688</v>
      </c>
      <c r="I73" s="480" t="s">
        <v>689</v>
      </c>
      <c r="J73" s="482">
        <v>17761</v>
      </c>
      <c r="K73" s="482">
        <v>0</v>
      </c>
      <c r="L73" s="482">
        <v>17761</v>
      </c>
      <c r="M73" s="482">
        <v>0</v>
      </c>
      <c r="N73" s="482">
        <v>0</v>
      </c>
      <c r="O73" s="482">
        <v>0</v>
      </c>
      <c r="P73" s="480" t="s">
        <v>694</v>
      </c>
      <c r="Q73" s="481"/>
      <c r="R73" s="480" t="s">
        <v>306</v>
      </c>
      <c r="S73" s="480" t="s">
        <v>307</v>
      </c>
      <c r="T73" s="480" t="s">
        <v>399</v>
      </c>
      <c r="U73" s="480" t="s">
        <v>309</v>
      </c>
      <c r="V73" s="480" t="s">
        <v>695</v>
      </c>
      <c r="W73" s="480" t="s">
        <v>333</v>
      </c>
      <c r="X73" s="480" t="s">
        <v>667</v>
      </c>
      <c r="Y73" s="480" t="s">
        <v>313</v>
      </c>
      <c r="Z73" s="480" t="s">
        <v>696</v>
      </c>
      <c r="AA73" s="480">
        <f t="shared" ref="AA73:AA136" si="1">Z73*12</f>
        <v>420</v>
      </c>
      <c r="AB73" s="483">
        <v>0</v>
      </c>
      <c r="AC73" s="480" t="s">
        <v>403</v>
      </c>
    </row>
    <row r="74" customHeight="1" spans="1:29">
      <c r="A74" s="477" t="s">
        <v>192</v>
      </c>
      <c r="B74" s="480" t="s">
        <v>298</v>
      </c>
      <c r="C74" s="480" t="s">
        <v>299</v>
      </c>
      <c r="D74" s="480" t="s">
        <v>697</v>
      </c>
      <c r="E74" s="481">
        <v>31929</v>
      </c>
      <c r="F74" s="480" t="s">
        <v>301</v>
      </c>
      <c r="G74" s="480" t="s">
        <v>698</v>
      </c>
      <c r="H74" s="480" t="s">
        <v>688</v>
      </c>
      <c r="I74" s="480" t="s">
        <v>699</v>
      </c>
      <c r="J74" s="482">
        <v>29000</v>
      </c>
      <c r="K74" s="482">
        <v>0</v>
      </c>
      <c r="L74" s="482">
        <v>29000</v>
      </c>
      <c r="M74" s="482">
        <v>0</v>
      </c>
      <c r="N74" s="482">
        <v>0</v>
      </c>
      <c r="O74" s="482">
        <v>0</v>
      </c>
      <c r="P74" s="480" t="s">
        <v>700</v>
      </c>
      <c r="Q74" s="481"/>
      <c r="R74" s="480" t="s">
        <v>306</v>
      </c>
      <c r="S74" s="480" t="s">
        <v>307</v>
      </c>
      <c r="T74" s="480" t="s">
        <v>321</v>
      </c>
      <c r="U74" s="480" t="s">
        <v>309</v>
      </c>
      <c r="V74" s="480" t="s">
        <v>623</v>
      </c>
      <c r="W74" s="480" t="s">
        <v>333</v>
      </c>
      <c r="X74" s="480" t="s">
        <v>667</v>
      </c>
      <c r="Y74" s="480" t="s">
        <v>313</v>
      </c>
      <c r="Z74" s="480" t="s">
        <v>696</v>
      </c>
      <c r="AA74" s="480">
        <f t="shared" si="1"/>
        <v>420</v>
      </c>
      <c r="AB74" s="483">
        <v>0</v>
      </c>
      <c r="AC74" s="480" t="s">
        <v>701</v>
      </c>
    </row>
    <row r="75" customHeight="1" spans="1:29">
      <c r="A75" s="477" t="s">
        <v>192</v>
      </c>
      <c r="B75" s="480" t="s">
        <v>298</v>
      </c>
      <c r="C75" s="480" t="s">
        <v>299</v>
      </c>
      <c r="D75" s="480" t="s">
        <v>702</v>
      </c>
      <c r="E75" s="481">
        <v>30103</v>
      </c>
      <c r="F75" s="480" t="s">
        <v>301</v>
      </c>
      <c r="G75" s="480" t="s">
        <v>703</v>
      </c>
      <c r="H75" s="480" t="s">
        <v>688</v>
      </c>
      <c r="I75" s="480" t="s">
        <v>704</v>
      </c>
      <c r="J75" s="482">
        <v>40280</v>
      </c>
      <c r="K75" s="482">
        <v>0</v>
      </c>
      <c r="L75" s="482">
        <v>40280</v>
      </c>
      <c r="M75" s="482">
        <v>0</v>
      </c>
      <c r="N75" s="482">
        <v>0</v>
      </c>
      <c r="O75" s="482">
        <v>0</v>
      </c>
      <c r="P75" s="480" t="s">
        <v>705</v>
      </c>
      <c r="Q75" s="481"/>
      <c r="R75" s="480" t="s">
        <v>306</v>
      </c>
      <c r="S75" s="480" t="s">
        <v>307</v>
      </c>
      <c r="T75" s="480" t="s">
        <v>383</v>
      </c>
      <c r="U75" s="480" t="s">
        <v>309</v>
      </c>
      <c r="V75" s="480" t="s">
        <v>384</v>
      </c>
      <c r="W75" s="480" t="s">
        <v>333</v>
      </c>
      <c r="X75" s="480" t="s">
        <v>678</v>
      </c>
      <c r="Y75" s="480" t="s">
        <v>313</v>
      </c>
      <c r="Z75" s="480" t="s">
        <v>706</v>
      </c>
      <c r="AA75" s="480">
        <f t="shared" si="1"/>
        <v>480</v>
      </c>
      <c r="AB75" s="483">
        <v>0</v>
      </c>
      <c r="AC75" s="480" t="s">
        <v>387</v>
      </c>
    </row>
    <row r="76" customHeight="1" spans="1:29">
      <c r="A76" s="477" t="s">
        <v>192</v>
      </c>
      <c r="B76" s="480" t="s">
        <v>298</v>
      </c>
      <c r="C76" s="480" t="s">
        <v>299</v>
      </c>
      <c r="D76" s="480" t="s">
        <v>707</v>
      </c>
      <c r="E76" s="481">
        <v>39311</v>
      </c>
      <c r="F76" s="480" t="s">
        <v>301</v>
      </c>
      <c r="G76" s="480" t="s">
        <v>708</v>
      </c>
      <c r="H76" s="480" t="s">
        <v>709</v>
      </c>
      <c r="I76" s="480" t="s">
        <v>710</v>
      </c>
      <c r="J76" s="482">
        <v>1499554.82</v>
      </c>
      <c r="K76" s="482">
        <v>0</v>
      </c>
      <c r="L76" s="482">
        <v>1499554.82</v>
      </c>
      <c r="M76" s="482">
        <v>0</v>
      </c>
      <c r="N76" s="482">
        <v>0</v>
      </c>
      <c r="O76" s="482">
        <v>0</v>
      </c>
      <c r="P76" s="480" t="s">
        <v>711</v>
      </c>
      <c r="Q76" s="481"/>
      <c r="R76" s="480" t="s">
        <v>306</v>
      </c>
      <c r="S76" s="480" t="s">
        <v>307</v>
      </c>
      <c r="T76" s="480" t="s">
        <v>308</v>
      </c>
      <c r="U76" s="480" t="s">
        <v>309</v>
      </c>
      <c r="V76" s="480" t="s">
        <v>712</v>
      </c>
      <c r="W76" s="480" t="s">
        <v>713</v>
      </c>
      <c r="X76" s="480" t="s">
        <v>714</v>
      </c>
      <c r="Y76" s="480" t="s">
        <v>313</v>
      </c>
      <c r="Z76" s="480" t="s">
        <v>314</v>
      </c>
      <c r="AA76" s="480">
        <f t="shared" si="1"/>
        <v>144</v>
      </c>
      <c r="AB76" s="483">
        <v>0</v>
      </c>
      <c r="AC76" s="480" t="s">
        <v>437</v>
      </c>
    </row>
    <row r="77" customHeight="1" spans="1:29">
      <c r="A77" s="477" t="s">
        <v>192</v>
      </c>
      <c r="B77" s="480" t="s">
        <v>298</v>
      </c>
      <c r="C77" s="480" t="s">
        <v>299</v>
      </c>
      <c r="D77" s="480" t="s">
        <v>715</v>
      </c>
      <c r="E77" s="481">
        <v>37983</v>
      </c>
      <c r="F77" s="480" t="s">
        <v>301</v>
      </c>
      <c r="G77" s="480" t="s">
        <v>716</v>
      </c>
      <c r="H77" s="480" t="s">
        <v>459</v>
      </c>
      <c r="I77" s="480" t="s">
        <v>717</v>
      </c>
      <c r="J77" s="482">
        <v>38742.25</v>
      </c>
      <c r="K77" s="482">
        <v>0</v>
      </c>
      <c r="L77" s="482">
        <v>38742.25</v>
      </c>
      <c r="M77" s="482">
        <v>0</v>
      </c>
      <c r="N77" s="482">
        <v>0</v>
      </c>
      <c r="O77" s="482">
        <v>0</v>
      </c>
      <c r="P77" s="480" t="s">
        <v>718</v>
      </c>
      <c r="Q77" s="481"/>
      <c r="R77" s="480" t="s">
        <v>306</v>
      </c>
      <c r="S77" s="480" t="s">
        <v>307</v>
      </c>
      <c r="T77" s="480" t="s">
        <v>383</v>
      </c>
      <c r="U77" s="480" t="s">
        <v>309</v>
      </c>
      <c r="V77" s="480" t="s">
        <v>384</v>
      </c>
      <c r="W77" s="480" t="s">
        <v>333</v>
      </c>
      <c r="X77" s="480" t="s">
        <v>674</v>
      </c>
      <c r="Y77" s="480" t="s">
        <v>313</v>
      </c>
      <c r="Z77" s="480" t="s">
        <v>314</v>
      </c>
      <c r="AA77" s="480">
        <f t="shared" si="1"/>
        <v>144</v>
      </c>
      <c r="AB77" s="483">
        <v>0</v>
      </c>
      <c r="AC77" s="480" t="s">
        <v>387</v>
      </c>
    </row>
    <row r="78" customHeight="1" spans="1:29">
      <c r="A78" s="477" t="s">
        <v>192</v>
      </c>
      <c r="B78" s="480" t="s">
        <v>298</v>
      </c>
      <c r="C78" s="480" t="s">
        <v>299</v>
      </c>
      <c r="D78" s="480" t="s">
        <v>719</v>
      </c>
      <c r="E78" s="481">
        <v>41680</v>
      </c>
      <c r="F78" s="480" t="s">
        <v>301</v>
      </c>
      <c r="G78" s="480" t="s">
        <v>720</v>
      </c>
      <c r="H78" s="480" t="s">
        <v>721</v>
      </c>
      <c r="I78" s="480" t="s">
        <v>722</v>
      </c>
      <c r="J78" s="482">
        <v>136128.27</v>
      </c>
      <c r="K78" s="482">
        <v>945.33</v>
      </c>
      <c r="L78" s="482">
        <v>134237.6</v>
      </c>
      <c r="M78" s="482">
        <v>11344.02</v>
      </c>
      <c r="N78" s="482">
        <v>0</v>
      </c>
      <c r="O78" s="482">
        <v>1890.67</v>
      </c>
      <c r="P78" s="480" t="s">
        <v>723</v>
      </c>
      <c r="Q78" s="481"/>
      <c r="R78" s="480" t="s">
        <v>306</v>
      </c>
      <c r="S78" s="480" t="s">
        <v>307</v>
      </c>
      <c r="T78" s="480" t="s">
        <v>308</v>
      </c>
      <c r="U78" s="480" t="s">
        <v>309</v>
      </c>
      <c r="V78" s="480" t="s">
        <v>724</v>
      </c>
      <c r="W78" s="480" t="s">
        <v>725</v>
      </c>
      <c r="X78" s="480" t="s">
        <v>312</v>
      </c>
      <c r="Y78" s="480" t="s">
        <v>313</v>
      </c>
      <c r="Z78" s="480" t="s">
        <v>314</v>
      </c>
      <c r="AA78" s="480">
        <f t="shared" si="1"/>
        <v>144</v>
      </c>
      <c r="AB78" s="483">
        <v>0</v>
      </c>
      <c r="AC78" s="480" t="s">
        <v>437</v>
      </c>
    </row>
    <row r="79" customHeight="1" spans="1:29">
      <c r="A79" s="477" t="s">
        <v>192</v>
      </c>
      <c r="B79" s="480" t="s">
        <v>298</v>
      </c>
      <c r="C79" s="480" t="s">
        <v>299</v>
      </c>
      <c r="D79" s="480" t="s">
        <v>726</v>
      </c>
      <c r="E79" s="481">
        <v>38523</v>
      </c>
      <c r="F79" s="480" t="s">
        <v>301</v>
      </c>
      <c r="G79" s="480" t="s">
        <v>727</v>
      </c>
      <c r="H79" s="480" t="s">
        <v>459</v>
      </c>
      <c r="I79" s="480" t="s">
        <v>728</v>
      </c>
      <c r="J79" s="482">
        <v>94608.83</v>
      </c>
      <c r="K79" s="482">
        <v>0</v>
      </c>
      <c r="L79" s="482">
        <v>94608.83</v>
      </c>
      <c r="M79" s="482">
        <v>0</v>
      </c>
      <c r="N79" s="482">
        <v>0</v>
      </c>
      <c r="O79" s="482">
        <v>0</v>
      </c>
      <c r="P79" s="480" t="s">
        <v>729</v>
      </c>
      <c r="Q79" s="481"/>
      <c r="R79" s="480" t="s">
        <v>306</v>
      </c>
      <c r="S79" s="480" t="s">
        <v>307</v>
      </c>
      <c r="T79" s="480" t="s">
        <v>321</v>
      </c>
      <c r="U79" s="480" t="s">
        <v>309</v>
      </c>
      <c r="V79" s="480" t="s">
        <v>623</v>
      </c>
      <c r="W79" s="480" t="s">
        <v>730</v>
      </c>
      <c r="X79" s="480" t="s">
        <v>731</v>
      </c>
      <c r="Y79" s="480" t="s">
        <v>313</v>
      </c>
      <c r="Z79" s="480" t="s">
        <v>314</v>
      </c>
      <c r="AA79" s="480">
        <f t="shared" si="1"/>
        <v>144</v>
      </c>
      <c r="AB79" s="483">
        <v>0</v>
      </c>
      <c r="AC79" s="480" t="s">
        <v>326</v>
      </c>
    </row>
    <row r="80" customHeight="1" spans="1:29">
      <c r="A80" s="477" t="s">
        <v>192</v>
      </c>
      <c r="B80" s="480" t="s">
        <v>298</v>
      </c>
      <c r="C80" s="480" t="s">
        <v>299</v>
      </c>
      <c r="D80" s="480" t="s">
        <v>732</v>
      </c>
      <c r="E80" s="481">
        <v>42110</v>
      </c>
      <c r="F80" s="480" t="s">
        <v>301</v>
      </c>
      <c r="G80" s="480" t="s">
        <v>733</v>
      </c>
      <c r="H80" s="480" t="s">
        <v>734</v>
      </c>
      <c r="I80" s="480" t="s">
        <v>304</v>
      </c>
      <c r="J80" s="482">
        <v>153846.16</v>
      </c>
      <c r="K80" s="482">
        <v>1068.37</v>
      </c>
      <c r="L80" s="482">
        <v>136752.16</v>
      </c>
      <c r="M80" s="482">
        <v>12820.5</v>
      </c>
      <c r="N80" s="482">
        <v>0</v>
      </c>
      <c r="O80" s="482">
        <v>17094</v>
      </c>
      <c r="P80" s="480" t="s">
        <v>735</v>
      </c>
      <c r="Q80" s="481"/>
      <c r="R80" s="480" t="s">
        <v>306</v>
      </c>
      <c r="S80" s="480" t="s">
        <v>307</v>
      </c>
      <c r="T80" s="480" t="s">
        <v>462</v>
      </c>
      <c r="U80" s="480" t="s">
        <v>309</v>
      </c>
      <c r="V80" s="480" t="s">
        <v>613</v>
      </c>
      <c r="W80" s="480" t="s">
        <v>736</v>
      </c>
      <c r="X80" s="480" t="s">
        <v>737</v>
      </c>
      <c r="Y80" s="480" t="s">
        <v>313</v>
      </c>
      <c r="Z80" s="480" t="s">
        <v>314</v>
      </c>
      <c r="AA80" s="480">
        <f t="shared" si="1"/>
        <v>144</v>
      </c>
      <c r="AB80" s="483">
        <v>0</v>
      </c>
      <c r="AC80" s="480" t="s">
        <v>614</v>
      </c>
    </row>
    <row r="81" customHeight="1" spans="1:29">
      <c r="A81" s="477" t="s">
        <v>192</v>
      </c>
      <c r="B81" s="480" t="s">
        <v>298</v>
      </c>
      <c r="C81" s="480" t="s">
        <v>299</v>
      </c>
      <c r="D81" s="480" t="s">
        <v>738</v>
      </c>
      <c r="E81" s="481">
        <v>39311</v>
      </c>
      <c r="F81" s="480" t="s">
        <v>301</v>
      </c>
      <c r="G81" s="480" t="s">
        <v>739</v>
      </c>
      <c r="H81" s="480" t="s">
        <v>740</v>
      </c>
      <c r="I81" s="480" t="s">
        <v>741</v>
      </c>
      <c r="J81" s="482">
        <v>2151025.46</v>
      </c>
      <c r="K81" s="482">
        <v>0</v>
      </c>
      <c r="L81" s="482">
        <v>2151025.46</v>
      </c>
      <c r="M81" s="482">
        <v>0</v>
      </c>
      <c r="N81" s="482">
        <v>0</v>
      </c>
      <c r="O81" s="482">
        <v>0</v>
      </c>
      <c r="P81" s="480" t="s">
        <v>742</v>
      </c>
      <c r="Q81" s="481"/>
      <c r="R81" s="480" t="s">
        <v>306</v>
      </c>
      <c r="S81" s="480" t="s">
        <v>307</v>
      </c>
      <c r="T81" s="480" t="s">
        <v>308</v>
      </c>
      <c r="U81" s="480" t="s">
        <v>309</v>
      </c>
      <c r="V81" s="480" t="s">
        <v>743</v>
      </c>
      <c r="W81" s="480" t="s">
        <v>744</v>
      </c>
      <c r="X81" s="480" t="s">
        <v>714</v>
      </c>
      <c r="Y81" s="480" t="s">
        <v>313</v>
      </c>
      <c r="Z81" s="480" t="s">
        <v>314</v>
      </c>
      <c r="AA81" s="480">
        <f t="shared" si="1"/>
        <v>144</v>
      </c>
      <c r="AB81" s="483">
        <v>0</v>
      </c>
      <c r="AC81" s="480" t="s">
        <v>437</v>
      </c>
    </row>
    <row r="82" customHeight="1" spans="1:29">
      <c r="A82" s="477" t="s">
        <v>192</v>
      </c>
      <c r="B82" s="480" t="s">
        <v>298</v>
      </c>
      <c r="C82" s="480" t="s">
        <v>299</v>
      </c>
      <c r="D82" s="480" t="s">
        <v>745</v>
      </c>
      <c r="E82" s="481">
        <v>40721</v>
      </c>
      <c r="F82" s="480" t="s">
        <v>301</v>
      </c>
      <c r="G82" s="480" t="s">
        <v>746</v>
      </c>
      <c r="H82" s="480" t="s">
        <v>747</v>
      </c>
      <c r="I82" s="480" t="s">
        <v>748</v>
      </c>
      <c r="J82" s="482">
        <v>13084.36</v>
      </c>
      <c r="K82" s="482">
        <v>0</v>
      </c>
      <c r="L82" s="482">
        <v>13084.36</v>
      </c>
      <c r="M82" s="482">
        <v>0</v>
      </c>
      <c r="N82" s="482">
        <v>0</v>
      </c>
      <c r="O82" s="482">
        <v>0</v>
      </c>
      <c r="P82" s="480" t="s">
        <v>749</v>
      </c>
      <c r="Q82" s="481"/>
      <c r="R82" s="480" t="s">
        <v>306</v>
      </c>
      <c r="S82" s="480" t="s">
        <v>307</v>
      </c>
      <c r="T82" s="480" t="s">
        <v>321</v>
      </c>
      <c r="U82" s="480" t="s">
        <v>309</v>
      </c>
      <c r="V82" s="480" t="s">
        <v>623</v>
      </c>
      <c r="W82" s="480" t="s">
        <v>750</v>
      </c>
      <c r="X82" s="480" t="s">
        <v>751</v>
      </c>
      <c r="Y82" s="480" t="s">
        <v>313</v>
      </c>
      <c r="Z82" s="480" t="s">
        <v>314</v>
      </c>
      <c r="AA82" s="480">
        <f t="shared" si="1"/>
        <v>144</v>
      </c>
      <c r="AB82" s="483">
        <v>0</v>
      </c>
      <c r="AC82" s="480" t="s">
        <v>701</v>
      </c>
    </row>
    <row r="83" customHeight="1" spans="1:29">
      <c r="A83" s="477" t="s">
        <v>192</v>
      </c>
      <c r="B83" s="480" t="s">
        <v>298</v>
      </c>
      <c r="C83" s="480" t="s">
        <v>299</v>
      </c>
      <c r="D83" s="480" t="s">
        <v>752</v>
      </c>
      <c r="E83" s="481">
        <v>35765</v>
      </c>
      <c r="F83" s="480" t="s">
        <v>301</v>
      </c>
      <c r="G83" s="480" t="s">
        <v>753</v>
      </c>
      <c r="H83" s="480" t="s">
        <v>450</v>
      </c>
      <c r="I83" s="480" t="s">
        <v>754</v>
      </c>
      <c r="J83" s="482">
        <v>16790</v>
      </c>
      <c r="K83" s="482">
        <v>0</v>
      </c>
      <c r="L83" s="482">
        <v>16790</v>
      </c>
      <c r="M83" s="482">
        <v>0</v>
      </c>
      <c r="N83" s="482">
        <v>0</v>
      </c>
      <c r="O83" s="482">
        <v>0</v>
      </c>
      <c r="P83" s="480" t="s">
        <v>755</v>
      </c>
      <c r="Q83" s="481"/>
      <c r="R83" s="480" t="s">
        <v>306</v>
      </c>
      <c r="S83" s="480" t="s">
        <v>307</v>
      </c>
      <c r="T83" s="480" t="s">
        <v>321</v>
      </c>
      <c r="U83" s="480" t="s">
        <v>309</v>
      </c>
      <c r="V83" s="480" t="s">
        <v>322</v>
      </c>
      <c r="W83" s="480" t="s">
        <v>333</v>
      </c>
      <c r="X83" s="480" t="s">
        <v>756</v>
      </c>
      <c r="Y83" s="480" t="s">
        <v>313</v>
      </c>
      <c r="Z83" s="480" t="s">
        <v>314</v>
      </c>
      <c r="AA83" s="480">
        <f t="shared" si="1"/>
        <v>144</v>
      </c>
      <c r="AB83" s="483">
        <v>0</v>
      </c>
      <c r="AC83" s="480" t="s">
        <v>326</v>
      </c>
    </row>
    <row r="84" customHeight="1" spans="1:29">
      <c r="A84" s="477" t="s">
        <v>192</v>
      </c>
      <c r="B84" s="480" t="s">
        <v>298</v>
      </c>
      <c r="C84" s="480" t="s">
        <v>299</v>
      </c>
      <c r="D84" s="480" t="s">
        <v>757</v>
      </c>
      <c r="E84" s="481">
        <v>39311</v>
      </c>
      <c r="F84" s="480" t="s">
        <v>301</v>
      </c>
      <c r="G84" s="480" t="s">
        <v>758</v>
      </c>
      <c r="H84" s="480" t="s">
        <v>759</v>
      </c>
      <c r="I84" s="480" t="s">
        <v>760</v>
      </c>
      <c r="J84" s="482">
        <v>1268566.48</v>
      </c>
      <c r="K84" s="482">
        <v>0</v>
      </c>
      <c r="L84" s="482">
        <v>1268566.48</v>
      </c>
      <c r="M84" s="482">
        <v>0</v>
      </c>
      <c r="N84" s="482">
        <v>0</v>
      </c>
      <c r="O84" s="482">
        <v>0</v>
      </c>
      <c r="P84" s="480" t="s">
        <v>761</v>
      </c>
      <c r="Q84" s="481"/>
      <c r="R84" s="480" t="s">
        <v>306</v>
      </c>
      <c r="S84" s="480" t="s">
        <v>307</v>
      </c>
      <c r="T84" s="480" t="s">
        <v>308</v>
      </c>
      <c r="U84" s="480" t="s">
        <v>309</v>
      </c>
      <c r="V84" s="480" t="s">
        <v>762</v>
      </c>
      <c r="W84" s="480" t="s">
        <v>763</v>
      </c>
      <c r="X84" s="480" t="s">
        <v>714</v>
      </c>
      <c r="Y84" s="480" t="s">
        <v>313</v>
      </c>
      <c r="Z84" s="480" t="s">
        <v>314</v>
      </c>
      <c r="AA84" s="480">
        <f t="shared" si="1"/>
        <v>144</v>
      </c>
      <c r="AB84" s="483">
        <v>0</v>
      </c>
      <c r="AC84" s="480" t="s">
        <v>437</v>
      </c>
    </row>
    <row r="85" customHeight="1" spans="1:29">
      <c r="A85" s="477" t="s">
        <v>192</v>
      </c>
      <c r="B85" s="480" t="s">
        <v>298</v>
      </c>
      <c r="C85" s="480" t="s">
        <v>299</v>
      </c>
      <c r="D85" s="480" t="s">
        <v>764</v>
      </c>
      <c r="E85" s="481">
        <v>41611</v>
      </c>
      <c r="F85" s="480" t="s">
        <v>301</v>
      </c>
      <c r="G85" s="480" t="s">
        <v>765</v>
      </c>
      <c r="H85" s="480" t="s">
        <v>766</v>
      </c>
      <c r="I85" s="480" t="s">
        <v>767</v>
      </c>
      <c r="J85" s="482">
        <v>119217.32</v>
      </c>
      <c r="K85" s="482">
        <v>827.89</v>
      </c>
      <c r="L85" s="482">
        <v>119217.32</v>
      </c>
      <c r="M85" s="482">
        <v>9934.74</v>
      </c>
      <c r="N85" s="482">
        <v>0</v>
      </c>
      <c r="O85" s="482">
        <v>0</v>
      </c>
      <c r="P85" s="480" t="s">
        <v>768</v>
      </c>
      <c r="Q85" s="481"/>
      <c r="R85" s="480" t="s">
        <v>306</v>
      </c>
      <c r="S85" s="480" t="s">
        <v>307</v>
      </c>
      <c r="T85" s="480" t="s">
        <v>308</v>
      </c>
      <c r="U85" s="480" t="s">
        <v>309</v>
      </c>
      <c r="V85" s="480" t="s">
        <v>769</v>
      </c>
      <c r="W85" s="480" t="s">
        <v>770</v>
      </c>
      <c r="X85" s="480" t="s">
        <v>771</v>
      </c>
      <c r="Y85" s="480" t="s">
        <v>313</v>
      </c>
      <c r="Z85" s="480" t="s">
        <v>314</v>
      </c>
      <c r="AA85" s="480">
        <f t="shared" si="1"/>
        <v>144</v>
      </c>
      <c r="AB85" s="483">
        <v>0</v>
      </c>
      <c r="AC85" s="480" t="s">
        <v>437</v>
      </c>
    </row>
    <row r="86" customHeight="1" spans="1:29">
      <c r="A86" s="477" t="s">
        <v>192</v>
      </c>
      <c r="B86" s="480" t="s">
        <v>298</v>
      </c>
      <c r="C86" s="480" t="s">
        <v>299</v>
      </c>
      <c r="D86" s="480" t="s">
        <v>772</v>
      </c>
      <c r="E86" s="481">
        <v>41703</v>
      </c>
      <c r="F86" s="480" t="s">
        <v>301</v>
      </c>
      <c r="G86" s="480" t="s">
        <v>773</v>
      </c>
      <c r="H86" s="480" t="s">
        <v>774</v>
      </c>
      <c r="I86" s="480" t="s">
        <v>775</v>
      </c>
      <c r="J86" s="482">
        <v>71225.07</v>
      </c>
      <c r="K86" s="482">
        <v>494.62</v>
      </c>
      <c r="L86" s="482">
        <v>69741.22</v>
      </c>
      <c r="M86" s="482">
        <v>5935.4</v>
      </c>
      <c r="N86" s="482">
        <v>0</v>
      </c>
      <c r="O86" s="482">
        <v>1483.85</v>
      </c>
      <c r="P86" s="480" t="s">
        <v>776</v>
      </c>
      <c r="Q86" s="481"/>
      <c r="R86" s="480" t="s">
        <v>306</v>
      </c>
      <c r="S86" s="480" t="s">
        <v>307</v>
      </c>
      <c r="T86" s="480" t="s">
        <v>321</v>
      </c>
      <c r="U86" s="480" t="s">
        <v>309</v>
      </c>
      <c r="V86" s="480" t="s">
        <v>623</v>
      </c>
      <c r="W86" s="480" t="s">
        <v>777</v>
      </c>
      <c r="X86" s="480" t="s">
        <v>312</v>
      </c>
      <c r="Y86" s="480" t="s">
        <v>313</v>
      </c>
      <c r="Z86" s="480" t="s">
        <v>314</v>
      </c>
      <c r="AA86" s="480">
        <f t="shared" si="1"/>
        <v>144</v>
      </c>
      <c r="AB86" s="483">
        <v>0</v>
      </c>
      <c r="AC86" s="480" t="s">
        <v>701</v>
      </c>
    </row>
    <row r="87" customHeight="1" spans="1:29">
      <c r="A87" s="477" t="s">
        <v>192</v>
      </c>
      <c r="B87" s="480" t="s">
        <v>298</v>
      </c>
      <c r="C87" s="480" t="s">
        <v>299</v>
      </c>
      <c r="D87" s="480" t="s">
        <v>778</v>
      </c>
      <c r="E87" s="481">
        <v>41703</v>
      </c>
      <c r="F87" s="480" t="s">
        <v>301</v>
      </c>
      <c r="G87" s="480" t="s">
        <v>779</v>
      </c>
      <c r="H87" s="480" t="s">
        <v>780</v>
      </c>
      <c r="I87" s="480" t="s">
        <v>781</v>
      </c>
      <c r="J87" s="482">
        <v>71225.07</v>
      </c>
      <c r="K87" s="482">
        <v>494.62</v>
      </c>
      <c r="L87" s="482">
        <v>69741.22</v>
      </c>
      <c r="M87" s="482">
        <v>5935.4</v>
      </c>
      <c r="N87" s="482">
        <v>0</v>
      </c>
      <c r="O87" s="482">
        <v>1483.85</v>
      </c>
      <c r="P87" s="480" t="s">
        <v>782</v>
      </c>
      <c r="Q87" s="481"/>
      <c r="R87" s="480" t="s">
        <v>306</v>
      </c>
      <c r="S87" s="480" t="s">
        <v>307</v>
      </c>
      <c r="T87" s="480" t="s">
        <v>321</v>
      </c>
      <c r="U87" s="480" t="s">
        <v>309</v>
      </c>
      <c r="V87" s="480" t="s">
        <v>623</v>
      </c>
      <c r="W87" s="480" t="s">
        <v>777</v>
      </c>
      <c r="X87" s="480" t="s">
        <v>312</v>
      </c>
      <c r="Y87" s="480" t="s">
        <v>313</v>
      </c>
      <c r="Z87" s="480" t="s">
        <v>314</v>
      </c>
      <c r="AA87" s="480">
        <f t="shared" si="1"/>
        <v>144</v>
      </c>
      <c r="AB87" s="483">
        <v>0</v>
      </c>
      <c r="AC87" s="480" t="s">
        <v>701</v>
      </c>
    </row>
    <row r="88" customHeight="1" spans="1:29">
      <c r="A88" s="477" t="s">
        <v>192</v>
      </c>
      <c r="B88" s="480" t="s">
        <v>298</v>
      </c>
      <c r="C88" s="480" t="s">
        <v>299</v>
      </c>
      <c r="D88" s="480" t="s">
        <v>783</v>
      </c>
      <c r="E88" s="481">
        <v>41703</v>
      </c>
      <c r="F88" s="480" t="s">
        <v>301</v>
      </c>
      <c r="G88" s="480" t="s">
        <v>784</v>
      </c>
      <c r="H88" s="480" t="s">
        <v>785</v>
      </c>
      <c r="I88" s="480" t="s">
        <v>781</v>
      </c>
      <c r="J88" s="482">
        <v>71225.07</v>
      </c>
      <c r="K88" s="482">
        <v>494.62</v>
      </c>
      <c r="L88" s="482">
        <v>69741.22</v>
      </c>
      <c r="M88" s="482">
        <v>5935.4</v>
      </c>
      <c r="N88" s="482">
        <v>0</v>
      </c>
      <c r="O88" s="482">
        <v>1483.85</v>
      </c>
      <c r="P88" s="480" t="s">
        <v>786</v>
      </c>
      <c r="Q88" s="481"/>
      <c r="R88" s="480" t="s">
        <v>306</v>
      </c>
      <c r="S88" s="480" t="s">
        <v>307</v>
      </c>
      <c r="T88" s="480" t="s">
        <v>321</v>
      </c>
      <c r="U88" s="480" t="s">
        <v>309</v>
      </c>
      <c r="V88" s="480" t="s">
        <v>623</v>
      </c>
      <c r="W88" s="480" t="s">
        <v>777</v>
      </c>
      <c r="X88" s="480" t="s">
        <v>312</v>
      </c>
      <c r="Y88" s="480" t="s">
        <v>313</v>
      </c>
      <c r="Z88" s="480" t="s">
        <v>314</v>
      </c>
      <c r="AA88" s="480">
        <f t="shared" si="1"/>
        <v>144</v>
      </c>
      <c r="AB88" s="483">
        <v>0</v>
      </c>
      <c r="AC88" s="480" t="s">
        <v>701</v>
      </c>
    </row>
    <row r="89" customHeight="1" spans="1:29">
      <c r="A89" s="477" t="s">
        <v>192</v>
      </c>
      <c r="B89" s="480" t="s">
        <v>298</v>
      </c>
      <c r="C89" s="480" t="s">
        <v>299</v>
      </c>
      <c r="D89" s="480" t="s">
        <v>787</v>
      </c>
      <c r="E89" s="481">
        <v>42286</v>
      </c>
      <c r="F89" s="480" t="s">
        <v>301</v>
      </c>
      <c r="G89" s="480" t="s">
        <v>788</v>
      </c>
      <c r="H89" s="480" t="s">
        <v>766</v>
      </c>
      <c r="I89" s="480" t="s">
        <v>304</v>
      </c>
      <c r="J89" s="482">
        <v>408230.77</v>
      </c>
      <c r="K89" s="482">
        <v>2834.93</v>
      </c>
      <c r="L89" s="482">
        <v>345862.2</v>
      </c>
      <c r="M89" s="482">
        <v>34019.22</v>
      </c>
      <c r="N89" s="482">
        <v>0</v>
      </c>
      <c r="O89" s="482">
        <v>62368.57</v>
      </c>
      <c r="P89" s="480" t="s">
        <v>789</v>
      </c>
      <c r="Q89" s="481"/>
      <c r="R89" s="480" t="s">
        <v>306</v>
      </c>
      <c r="S89" s="480" t="s">
        <v>307</v>
      </c>
      <c r="T89" s="480" t="s">
        <v>308</v>
      </c>
      <c r="U89" s="480" t="s">
        <v>309</v>
      </c>
      <c r="V89" s="480" t="s">
        <v>790</v>
      </c>
      <c r="W89" s="480" t="s">
        <v>791</v>
      </c>
      <c r="X89" s="480" t="s">
        <v>792</v>
      </c>
      <c r="Y89" s="480" t="s">
        <v>313</v>
      </c>
      <c r="Z89" s="480" t="s">
        <v>314</v>
      </c>
      <c r="AA89" s="480">
        <f t="shared" si="1"/>
        <v>144</v>
      </c>
      <c r="AB89" s="483">
        <v>0</v>
      </c>
      <c r="AC89" s="480" t="s">
        <v>437</v>
      </c>
    </row>
    <row r="90" customHeight="1" spans="1:29">
      <c r="A90" s="477" t="s">
        <v>192</v>
      </c>
      <c r="B90" s="480" t="s">
        <v>298</v>
      </c>
      <c r="C90" s="480" t="s">
        <v>299</v>
      </c>
      <c r="D90" s="480" t="s">
        <v>793</v>
      </c>
      <c r="E90" s="481">
        <v>42727</v>
      </c>
      <c r="F90" s="480" t="s">
        <v>301</v>
      </c>
      <c r="G90" s="480" t="s">
        <v>794</v>
      </c>
      <c r="H90" s="480" t="s">
        <v>795</v>
      </c>
      <c r="I90" s="480" t="s">
        <v>781</v>
      </c>
      <c r="J90" s="482">
        <v>57037.8</v>
      </c>
      <c r="K90" s="482">
        <v>396.09</v>
      </c>
      <c r="L90" s="482">
        <v>42778.38</v>
      </c>
      <c r="M90" s="482">
        <v>4753.14</v>
      </c>
      <c r="N90" s="482">
        <v>0</v>
      </c>
      <c r="O90" s="482">
        <v>14259.42</v>
      </c>
      <c r="P90" s="480" t="s">
        <v>796</v>
      </c>
      <c r="Q90" s="481"/>
      <c r="R90" s="480" t="s">
        <v>306</v>
      </c>
      <c r="S90" s="480" t="s">
        <v>307</v>
      </c>
      <c r="T90" s="480" t="s">
        <v>308</v>
      </c>
      <c r="U90" s="480" t="s">
        <v>309</v>
      </c>
      <c r="V90" s="480" t="s">
        <v>309</v>
      </c>
      <c r="W90" s="480" t="s">
        <v>797</v>
      </c>
      <c r="X90" s="480" t="s">
        <v>798</v>
      </c>
      <c r="Y90" s="480" t="s">
        <v>313</v>
      </c>
      <c r="Z90" s="480" t="s">
        <v>314</v>
      </c>
      <c r="AA90" s="480">
        <f t="shared" si="1"/>
        <v>144</v>
      </c>
      <c r="AB90" s="483">
        <v>0</v>
      </c>
      <c r="AC90" s="480" t="s">
        <v>326</v>
      </c>
    </row>
    <row r="91" customHeight="1" spans="1:29">
      <c r="A91" s="477" t="s">
        <v>192</v>
      </c>
      <c r="B91" s="480" t="s">
        <v>298</v>
      </c>
      <c r="C91" s="480" t="s">
        <v>299</v>
      </c>
      <c r="D91" s="480" t="s">
        <v>799</v>
      </c>
      <c r="E91" s="481">
        <v>42727</v>
      </c>
      <c r="F91" s="480" t="s">
        <v>301</v>
      </c>
      <c r="G91" s="480" t="s">
        <v>800</v>
      </c>
      <c r="H91" s="480" t="s">
        <v>795</v>
      </c>
      <c r="I91" s="480" t="s">
        <v>801</v>
      </c>
      <c r="J91" s="482">
        <v>44900.85</v>
      </c>
      <c r="K91" s="482">
        <v>311.82</v>
      </c>
      <c r="L91" s="482">
        <v>33675.62</v>
      </c>
      <c r="M91" s="482">
        <v>3741.75</v>
      </c>
      <c r="N91" s="482">
        <v>0</v>
      </c>
      <c r="O91" s="482">
        <v>11225.23</v>
      </c>
      <c r="P91" s="480" t="s">
        <v>802</v>
      </c>
      <c r="Q91" s="481"/>
      <c r="R91" s="480" t="s">
        <v>306</v>
      </c>
      <c r="S91" s="480" t="s">
        <v>307</v>
      </c>
      <c r="T91" s="480" t="s">
        <v>321</v>
      </c>
      <c r="U91" s="480" t="s">
        <v>309</v>
      </c>
      <c r="V91" s="480" t="s">
        <v>623</v>
      </c>
      <c r="W91" s="480" t="s">
        <v>797</v>
      </c>
      <c r="X91" s="480" t="s">
        <v>798</v>
      </c>
      <c r="Y91" s="480" t="s">
        <v>313</v>
      </c>
      <c r="Z91" s="480" t="s">
        <v>314</v>
      </c>
      <c r="AA91" s="480">
        <f t="shared" si="1"/>
        <v>144</v>
      </c>
      <c r="AB91" s="483">
        <v>0</v>
      </c>
      <c r="AC91" s="480" t="s">
        <v>701</v>
      </c>
    </row>
    <row r="92" customHeight="1" spans="1:29">
      <c r="A92" s="477" t="s">
        <v>192</v>
      </c>
      <c r="B92" s="480" t="s">
        <v>298</v>
      </c>
      <c r="C92" s="480" t="s">
        <v>299</v>
      </c>
      <c r="D92" s="480" t="s">
        <v>803</v>
      </c>
      <c r="E92" s="481">
        <v>43249</v>
      </c>
      <c r="F92" s="480" t="s">
        <v>301</v>
      </c>
      <c r="G92" s="480" t="s">
        <v>804</v>
      </c>
      <c r="H92" s="480" t="s">
        <v>805</v>
      </c>
      <c r="I92" s="480" t="s">
        <v>806</v>
      </c>
      <c r="J92" s="482">
        <v>101194.94</v>
      </c>
      <c r="K92" s="482">
        <v>702.74</v>
      </c>
      <c r="L92" s="482">
        <v>63949.54</v>
      </c>
      <c r="M92" s="482">
        <v>8432.92</v>
      </c>
      <c r="N92" s="482">
        <v>0</v>
      </c>
      <c r="O92" s="482">
        <v>37245.4</v>
      </c>
      <c r="P92" s="480" t="s">
        <v>807</v>
      </c>
      <c r="Q92" s="481"/>
      <c r="R92" s="480" t="s">
        <v>306</v>
      </c>
      <c r="S92" s="480" t="s">
        <v>307</v>
      </c>
      <c r="T92" s="480" t="s">
        <v>308</v>
      </c>
      <c r="U92" s="480" t="s">
        <v>309</v>
      </c>
      <c r="V92" s="480" t="s">
        <v>808</v>
      </c>
      <c r="W92" s="480" t="s">
        <v>809</v>
      </c>
      <c r="X92" s="480" t="s">
        <v>810</v>
      </c>
      <c r="Y92" s="480" t="s">
        <v>313</v>
      </c>
      <c r="Z92" s="480" t="s">
        <v>314</v>
      </c>
      <c r="AA92" s="480">
        <f t="shared" si="1"/>
        <v>144</v>
      </c>
      <c r="AB92" s="483">
        <v>0</v>
      </c>
      <c r="AC92" s="480" t="s">
        <v>437</v>
      </c>
    </row>
    <row r="93" customHeight="1" spans="1:29">
      <c r="A93" s="477" t="s">
        <v>192</v>
      </c>
      <c r="B93" s="480" t="s">
        <v>298</v>
      </c>
      <c r="C93" s="480" t="s">
        <v>299</v>
      </c>
      <c r="D93" s="480" t="s">
        <v>811</v>
      </c>
      <c r="E93" s="481">
        <v>40511</v>
      </c>
      <c r="F93" s="480" t="s">
        <v>301</v>
      </c>
      <c r="G93" s="480" t="s">
        <v>812</v>
      </c>
      <c r="H93" s="480" t="s">
        <v>813</v>
      </c>
      <c r="I93" s="480" t="s">
        <v>814</v>
      </c>
      <c r="J93" s="482">
        <v>24786.32</v>
      </c>
      <c r="K93" s="482">
        <v>0</v>
      </c>
      <c r="L93" s="482">
        <v>24786.32</v>
      </c>
      <c r="M93" s="482">
        <v>0</v>
      </c>
      <c r="N93" s="482">
        <v>0</v>
      </c>
      <c r="O93" s="482">
        <v>0</v>
      </c>
      <c r="P93" s="480" t="s">
        <v>815</v>
      </c>
      <c r="Q93" s="481"/>
      <c r="R93" s="480" t="s">
        <v>306</v>
      </c>
      <c r="S93" s="480" t="s">
        <v>307</v>
      </c>
      <c r="T93" s="480" t="s">
        <v>816</v>
      </c>
      <c r="U93" s="480" t="s">
        <v>309</v>
      </c>
      <c r="V93" s="480" t="s">
        <v>309</v>
      </c>
      <c r="W93" s="480" t="s">
        <v>817</v>
      </c>
      <c r="X93" s="480" t="s">
        <v>818</v>
      </c>
      <c r="Y93" s="480" t="s">
        <v>313</v>
      </c>
      <c r="Z93" s="480" t="s">
        <v>314</v>
      </c>
      <c r="AA93" s="480">
        <f t="shared" si="1"/>
        <v>144</v>
      </c>
      <c r="AB93" s="483">
        <v>0</v>
      </c>
      <c r="AC93" s="480" t="s">
        <v>819</v>
      </c>
    </row>
    <row r="94" customHeight="1" spans="1:29">
      <c r="A94" s="477" t="s">
        <v>192</v>
      </c>
      <c r="B94" s="480" t="s">
        <v>298</v>
      </c>
      <c r="C94" s="480" t="s">
        <v>299</v>
      </c>
      <c r="D94" s="480" t="s">
        <v>820</v>
      </c>
      <c r="E94" s="481">
        <v>35400</v>
      </c>
      <c r="F94" s="480" t="s">
        <v>301</v>
      </c>
      <c r="G94" s="480" t="s">
        <v>821</v>
      </c>
      <c r="H94" s="480" t="s">
        <v>822</v>
      </c>
      <c r="I94" s="480" t="s">
        <v>823</v>
      </c>
      <c r="J94" s="482">
        <v>94802.38</v>
      </c>
      <c r="K94" s="482">
        <v>0</v>
      </c>
      <c r="L94" s="482">
        <v>76095.1</v>
      </c>
      <c r="M94" s="482">
        <v>0</v>
      </c>
      <c r="N94" s="482">
        <v>18707.28</v>
      </c>
      <c r="O94" s="482">
        <v>0</v>
      </c>
      <c r="P94" s="480" t="s">
        <v>824</v>
      </c>
      <c r="Q94" s="481"/>
      <c r="R94" s="480" t="s">
        <v>306</v>
      </c>
      <c r="S94" s="480" t="s">
        <v>307</v>
      </c>
      <c r="T94" s="480" t="s">
        <v>816</v>
      </c>
      <c r="U94" s="480" t="s">
        <v>309</v>
      </c>
      <c r="V94" s="480" t="s">
        <v>309</v>
      </c>
      <c r="W94" s="480" t="s">
        <v>333</v>
      </c>
      <c r="X94" s="480" t="s">
        <v>825</v>
      </c>
      <c r="Y94" s="480" t="s">
        <v>313</v>
      </c>
      <c r="Z94" s="480" t="s">
        <v>826</v>
      </c>
      <c r="AA94" s="480">
        <f t="shared" si="1"/>
        <v>312</v>
      </c>
      <c r="AB94" s="483">
        <v>0</v>
      </c>
      <c r="AC94" s="480" t="s">
        <v>335</v>
      </c>
    </row>
    <row r="95" customHeight="1" spans="1:29">
      <c r="A95" s="477" t="s">
        <v>192</v>
      </c>
      <c r="B95" s="480" t="s">
        <v>298</v>
      </c>
      <c r="C95" s="480" t="s">
        <v>299</v>
      </c>
      <c r="D95" s="480" t="s">
        <v>827</v>
      </c>
      <c r="E95" s="481">
        <v>35400</v>
      </c>
      <c r="F95" s="480" t="s">
        <v>301</v>
      </c>
      <c r="G95" s="480" t="s">
        <v>828</v>
      </c>
      <c r="H95" s="480" t="s">
        <v>822</v>
      </c>
      <c r="I95" s="480" t="s">
        <v>829</v>
      </c>
      <c r="J95" s="482">
        <v>91278.4</v>
      </c>
      <c r="K95" s="482">
        <v>0</v>
      </c>
      <c r="L95" s="482">
        <v>71596.72</v>
      </c>
      <c r="M95" s="482">
        <v>0</v>
      </c>
      <c r="N95" s="482">
        <v>19681.68</v>
      </c>
      <c r="O95" s="482">
        <v>0</v>
      </c>
      <c r="P95" s="480" t="s">
        <v>830</v>
      </c>
      <c r="Q95" s="481"/>
      <c r="R95" s="480" t="s">
        <v>306</v>
      </c>
      <c r="S95" s="480" t="s">
        <v>307</v>
      </c>
      <c r="T95" s="480" t="s">
        <v>816</v>
      </c>
      <c r="U95" s="480" t="s">
        <v>309</v>
      </c>
      <c r="V95" s="480" t="s">
        <v>309</v>
      </c>
      <c r="W95" s="480" t="s">
        <v>333</v>
      </c>
      <c r="X95" s="480" t="s">
        <v>825</v>
      </c>
      <c r="Y95" s="480" t="s">
        <v>313</v>
      </c>
      <c r="Z95" s="480" t="s">
        <v>826</v>
      </c>
      <c r="AA95" s="480">
        <f t="shared" si="1"/>
        <v>312</v>
      </c>
      <c r="AB95" s="483">
        <v>0</v>
      </c>
      <c r="AC95" s="480" t="s">
        <v>335</v>
      </c>
    </row>
    <row r="96" customHeight="1" spans="1:29">
      <c r="A96" s="477" t="s">
        <v>192</v>
      </c>
      <c r="B96" s="480" t="s">
        <v>298</v>
      </c>
      <c r="C96" s="480" t="s">
        <v>299</v>
      </c>
      <c r="D96" s="480" t="s">
        <v>831</v>
      </c>
      <c r="E96" s="481">
        <v>34274</v>
      </c>
      <c r="F96" s="480" t="s">
        <v>301</v>
      </c>
      <c r="G96" s="480" t="s">
        <v>832</v>
      </c>
      <c r="H96" s="480" t="s">
        <v>833</v>
      </c>
      <c r="I96" s="480" t="s">
        <v>834</v>
      </c>
      <c r="J96" s="482">
        <v>77912</v>
      </c>
      <c r="K96" s="482">
        <v>0</v>
      </c>
      <c r="L96" s="482">
        <v>77912</v>
      </c>
      <c r="M96" s="482">
        <v>0</v>
      </c>
      <c r="N96" s="482">
        <v>0</v>
      </c>
      <c r="O96" s="482">
        <v>0</v>
      </c>
      <c r="P96" s="480" t="s">
        <v>835</v>
      </c>
      <c r="Q96" s="481"/>
      <c r="R96" s="480" t="s">
        <v>306</v>
      </c>
      <c r="S96" s="480" t="s">
        <v>307</v>
      </c>
      <c r="T96" s="480" t="s">
        <v>816</v>
      </c>
      <c r="U96" s="480" t="s">
        <v>309</v>
      </c>
      <c r="V96" s="480" t="s">
        <v>309</v>
      </c>
      <c r="W96" s="480" t="s">
        <v>333</v>
      </c>
      <c r="X96" s="480" t="s">
        <v>836</v>
      </c>
      <c r="Y96" s="480" t="s">
        <v>313</v>
      </c>
      <c r="Z96" s="480" t="s">
        <v>371</v>
      </c>
      <c r="AA96" s="480">
        <f t="shared" si="1"/>
        <v>348</v>
      </c>
      <c r="AB96" s="483">
        <v>0</v>
      </c>
      <c r="AC96" s="480" t="s">
        <v>819</v>
      </c>
    </row>
    <row r="97" customHeight="1" spans="1:29">
      <c r="A97" s="477" t="s">
        <v>192</v>
      </c>
      <c r="B97" s="480" t="s">
        <v>298</v>
      </c>
      <c r="C97" s="480" t="s">
        <v>299</v>
      </c>
      <c r="D97" s="480" t="s">
        <v>837</v>
      </c>
      <c r="E97" s="481">
        <v>27912</v>
      </c>
      <c r="F97" s="480" t="s">
        <v>301</v>
      </c>
      <c r="G97" s="480" t="s">
        <v>838</v>
      </c>
      <c r="H97" s="480" t="s">
        <v>833</v>
      </c>
      <c r="I97" s="480" t="s">
        <v>839</v>
      </c>
      <c r="J97" s="482">
        <v>40598</v>
      </c>
      <c r="K97" s="482">
        <v>0</v>
      </c>
      <c r="L97" s="482">
        <v>40598</v>
      </c>
      <c r="M97" s="482">
        <v>0</v>
      </c>
      <c r="N97" s="482">
        <v>0</v>
      </c>
      <c r="O97" s="482">
        <v>0</v>
      </c>
      <c r="P97" s="480" t="s">
        <v>840</v>
      </c>
      <c r="Q97" s="481"/>
      <c r="R97" s="480" t="s">
        <v>306</v>
      </c>
      <c r="S97" s="480" t="s">
        <v>307</v>
      </c>
      <c r="T97" s="480" t="s">
        <v>399</v>
      </c>
      <c r="U97" s="480" t="s">
        <v>309</v>
      </c>
      <c r="V97" s="480" t="s">
        <v>695</v>
      </c>
      <c r="W97" s="480" t="s">
        <v>333</v>
      </c>
      <c r="X97" s="480" t="s">
        <v>841</v>
      </c>
      <c r="Y97" s="480" t="s">
        <v>313</v>
      </c>
      <c r="Z97" s="480" t="s">
        <v>842</v>
      </c>
      <c r="AA97" s="480">
        <f t="shared" si="1"/>
        <v>552</v>
      </c>
      <c r="AB97" s="483">
        <v>0</v>
      </c>
      <c r="AC97" s="480" t="s">
        <v>403</v>
      </c>
    </row>
    <row r="98" customHeight="1" spans="1:29">
      <c r="A98" s="477" t="s">
        <v>192</v>
      </c>
      <c r="B98" s="480" t="s">
        <v>298</v>
      </c>
      <c r="C98" s="480" t="s">
        <v>299</v>
      </c>
      <c r="D98" s="480" t="s">
        <v>843</v>
      </c>
      <c r="E98" s="481">
        <v>38523</v>
      </c>
      <c r="F98" s="480" t="s">
        <v>301</v>
      </c>
      <c r="G98" s="480" t="s">
        <v>844</v>
      </c>
      <c r="H98" s="480" t="s">
        <v>845</v>
      </c>
      <c r="I98" s="480" t="s">
        <v>846</v>
      </c>
      <c r="J98" s="482">
        <v>59800</v>
      </c>
      <c r="K98" s="482">
        <v>0</v>
      </c>
      <c r="L98" s="482">
        <v>59800</v>
      </c>
      <c r="M98" s="482">
        <v>0</v>
      </c>
      <c r="N98" s="482">
        <v>0</v>
      </c>
      <c r="O98" s="482">
        <v>0</v>
      </c>
      <c r="P98" s="480" t="s">
        <v>847</v>
      </c>
      <c r="Q98" s="481"/>
      <c r="R98" s="480" t="s">
        <v>306</v>
      </c>
      <c r="S98" s="480" t="s">
        <v>307</v>
      </c>
      <c r="T98" s="480" t="s">
        <v>383</v>
      </c>
      <c r="U98" s="480" t="s">
        <v>309</v>
      </c>
      <c r="V98" s="480" t="s">
        <v>309</v>
      </c>
      <c r="W98" s="480" t="s">
        <v>848</v>
      </c>
      <c r="X98" s="480" t="s">
        <v>849</v>
      </c>
      <c r="Y98" s="480" t="s">
        <v>313</v>
      </c>
      <c r="Z98" s="480" t="s">
        <v>314</v>
      </c>
      <c r="AA98" s="480">
        <f t="shared" si="1"/>
        <v>144</v>
      </c>
      <c r="AB98" s="483">
        <v>0</v>
      </c>
      <c r="AC98" s="480" t="s">
        <v>850</v>
      </c>
    </row>
    <row r="99" customHeight="1" spans="1:29">
      <c r="A99" s="477" t="s">
        <v>192</v>
      </c>
      <c r="B99" s="480" t="s">
        <v>298</v>
      </c>
      <c r="C99" s="480" t="s">
        <v>299</v>
      </c>
      <c r="D99" s="480" t="s">
        <v>851</v>
      </c>
      <c r="E99" s="481">
        <v>41680</v>
      </c>
      <c r="F99" s="480" t="s">
        <v>301</v>
      </c>
      <c r="G99" s="480" t="s">
        <v>852</v>
      </c>
      <c r="H99" s="480" t="s">
        <v>853</v>
      </c>
      <c r="I99" s="480" t="s">
        <v>854</v>
      </c>
      <c r="J99" s="482">
        <v>35897.44</v>
      </c>
      <c r="K99" s="482">
        <v>249.28</v>
      </c>
      <c r="L99" s="482">
        <v>35398.87</v>
      </c>
      <c r="M99" s="482">
        <v>2991.42</v>
      </c>
      <c r="N99" s="482">
        <v>0</v>
      </c>
      <c r="O99" s="482">
        <v>498.57</v>
      </c>
      <c r="P99" s="480" t="s">
        <v>855</v>
      </c>
      <c r="Q99" s="481"/>
      <c r="R99" s="480" t="s">
        <v>306</v>
      </c>
      <c r="S99" s="480" t="s">
        <v>307</v>
      </c>
      <c r="T99" s="480" t="s">
        <v>383</v>
      </c>
      <c r="U99" s="480" t="s">
        <v>309</v>
      </c>
      <c r="V99" s="480" t="s">
        <v>309</v>
      </c>
      <c r="W99" s="480" t="s">
        <v>856</v>
      </c>
      <c r="X99" s="480" t="s">
        <v>857</v>
      </c>
      <c r="Y99" s="480" t="s">
        <v>313</v>
      </c>
      <c r="Z99" s="480" t="s">
        <v>314</v>
      </c>
      <c r="AA99" s="480">
        <f t="shared" si="1"/>
        <v>144</v>
      </c>
      <c r="AB99" s="483">
        <v>0</v>
      </c>
      <c r="AC99" s="480" t="s">
        <v>850</v>
      </c>
    </row>
    <row r="100" customHeight="1" spans="1:29">
      <c r="A100" s="477" t="s">
        <v>192</v>
      </c>
      <c r="B100" s="480" t="s">
        <v>298</v>
      </c>
      <c r="C100" s="480" t="s">
        <v>299</v>
      </c>
      <c r="D100" s="480" t="s">
        <v>858</v>
      </c>
      <c r="E100" s="481">
        <v>32112</v>
      </c>
      <c r="F100" s="480" t="s">
        <v>301</v>
      </c>
      <c r="G100" s="480" t="s">
        <v>859</v>
      </c>
      <c r="H100" s="480" t="s">
        <v>860</v>
      </c>
      <c r="I100" s="480" t="s">
        <v>861</v>
      </c>
      <c r="J100" s="482">
        <v>7767</v>
      </c>
      <c r="K100" s="482">
        <v>0</v>
      </c>
      <c r="L100" s="482">
        <v>7767</v>
      </c>
      <c r="M100" s="482">
        <v>0</v>
      </c>
      <c r="N100" s="482">
        <v>0</v>
      </c>
      <c r="O100" s="482">
        <v>0</v>
      </c>
      <c r="P100" s="480" t="s">
        <v>862</v>
      </c>
      <c r="Q100" s="481"/>
      <c r="R100" s="480" t="s">
        <v>306</v>
      </c>
      <c r="S100" s="480" t="s">
        <v>307</v>
      </c>
      <c r="T100" s="480" t="s">
        <v>383</v>
      </c>
      <c r="U100" s="480" t="s">
        <v>309</v>
      </c>
      <c r="V100" s="480" t="s">
        <v>309</v>
      </c>
      <c r="W100" s="480" t="s">
        <v>333</v>
      </c>
      <c r="X100" s="480" t="s">
        <v>863</v>
      </c>
      <c r="Y100" s="480" t="s">
        <v>313</v>
      </c>
      <c r="Z100" s="480" t="s">
        <v>696</v>
      </c>
      <c r="AA100" s="480">
        <f t="shared" si="1"/>
        <v>420</v>
      </c>
      <c r="AB100" s="483">
        <v>0</v>
      </c>
      <c r="AC100" s="480" t="s">
        <v>850</v>
      </c>
    </row>
    <row r="101" customHeight="1" spans="1:29">
      <c r="A101" s="477" t="s">
        <v>192</v>
      </c>
      <c r="B101" s="480" t="s">
        <v>298</v>
      </c>
      <c r="C101" s="480" t="s">
        <v>299</v>
      </c>
      <c r="D101" s="480" t="s">
        <v>864</v>
      </c>
      <c r="E101" s="481">
        <v>43423</v>
      </c>
      <c r="F101" s="480" t="s">
        <v>301</v>
      </c>
      <c r="G101" s="480" t="s">
        <v>865</v>
      </c>
      <c r="H101" s="480" t="s">
        <v>822</v>
      </c>
      <c r="I101" s="480" t="s">
        <v>866</v>
      </c>
      <c r="J101" s="482">
        <v>46153.85</v>
      </c>
      <c r="K101" s="482">
        <v>320.51</v>
      </c>
      <c r="L101" s="482">
        <v>27243.55</v>
      </c>
      <c r="M101" s="482">
        <v>3846.16</v>
      </c>
      <c r="N101" s="482">
        <v>0</v>
      </c>
      <c r="O101" s="482">
        <v>18910.3</v>
      </c>
      <c r="P101" s="480" t="s">
        <v>867</v>
      </c>
      <c r="Q101" s="481"/>
      <c r="R101" s="480" t="s">
        <v>306</v>
      </c>
      <c r="S101" s="480" t="s">
        <v>307</v>
      </c>
      <c r="T101" s="480" t="s">
        <v>383</v>
      </c>
      <c r="U101" s="480" t="s">
        <v>309</v>
      </c>
      <c r="V101" s="480" t="s">
        <v>309</v>
      </c>
      <c r="W101" s="480" t="s">
        <v>868</v>
      </c>
      <c r="X101" s="480" t="s">
        <v>869</v>
      </c>
      <c r="Y101" s="480" t="s">
        <v>313</v>
      </c>
      <c r="Z101" s="480" t="s">
        <v>314</v>
      </c>
      <c r="AA101" s="480">
        <f t="shared" si="1"/>
        <v>144</v>
      </c>
      <c r="AB101" s="483">
        <v>0</v>
      </c>
      <c r="AC101" s="480" t="s">
        <v>850</v>
      </c>
    </row>
    <row r="102" customHeight="1" spans="1:29">
      <c r="A102" s="477" t="s">
        <v>192</v>
      </c>
      <c r="B102" s="480" t="s">
        <v>298</v>
      </c>
      <c r="C102" s="480" t="s">
        <v>299</v>
      </c>
      <c r="D102" s="480" t="s">
        <v>870</v>
      </c>
      <c r="E102" s="481">
        <v>38422</v>
      </c>
      <c r="F102" s="480" t="s">
        <v>301</v>
      </c>
      <c r="G102" s="480" t="s">
        <v>871</v>
      </c>
      <c r="H102" s="480" t="s">
        <v>872</v>
      </c>
      <c r="I102" s="480" t="s">
        <v>873</v>
      </c>
      <c r="J102" s="482">
        <v>26388.83</v>
      </c>
      <c r="K102" s="482">
        <v>0</v>
      </c>
      <c r="L102" s="482">
        <v>10060.73</v>
      </c>
      <c r="M102" s="482">
        <v>0</v>
      </c>
      <c r="N102" s="482">
        <v>16328.1</v>
      </c>
      <c r="O102" s="482">
        <v>0</v>
      </c>
      <c r="P102" s="480" t="s">
        <v>874</v>
      </c>
      <c r="Q102" s="481"/>
      <c r="R102" s="480" t="s">
        <v>306</v>
      </c>
      <c r="S102" s="480" t="s">
        <v>307</v>
      </c>
      <c r="T102" s="480" t="s">
        <v>383</v>
      </c>
      <c r="U102" s="480" t="s">
        <v>309</v>
      </c>
      <c r="V102" s="480" t="s">
        <v>309</v>
      </c>
      <c r="W102" s="480" t="s">
        <v>875</v>
      </c>
      <c r="X102" s="480" t="s">
        <v>849</v>
      </c>
      <c r="Y102" s="480" t="s">
        <v>313</v>
      </c>
      <c r="Z102" s="480" t="s">
        <v>876</v>
      </c>
      <c r="AA102" s="480">
        <f t="shared" si="1"/>
        <v>216</v>
      </c>
      <c r="AB102" s="483">
        <v>0</v>
      </c>
      <c r="AC102" s="480" t="s">
        <v>850</v>
      </c>
    </row>
    <row r="103" customHeight="1" spans="1:29">
      <c r="A103" s="477" t="s">
        <v>192</v>
      </c>
      <c r="B103" s="480" t="s">
        <v>298</v>
      </c>
      <c r="C103" s="480" t="s">
        <v>299</v>
      </c>
      <c r="D103" s="480" t="s">
        <v>877</v>
      </c>
      <c r="E103" s="481">
        <v>41680</v>
      </c>
      <c r="F103" s="480" t="s">
        <v>301</v>
      </c>
      <c r="G103" s="480" t="s">
        <v>878</v>
      </c>
      <c r="H103" s="480" t="s">
        <v>879</v>
      </c>
      <c r="I103" s="480" t="s">
        <v>880</v>
      </c>
      <c r="J103" s="482">
        <v>13767.4</v>
      </c>
      <c r="K103" s="482">
        <v>95.6</v>
      </c>
      <c r="L103" s="482">
        <v>13576.19</v>
      </c>
      <c r="M103" s="482">
        <v>1147.26</v>
      </c>
      <c r="N103" s="482">
        <v>0</v>
      </c>
      <c r="O103" s="482">
        <v>191.21</v>
      </c>
      <c r="P103" s="480" t="s">
        <v>881</v>
      </c>
      <c r="Q103" s="481"/>
      <c r="R103" s="480" t="s">
        <v>306</v>
      </c>
      <c r="S103" s="480" t="s">
        <v>307</v>
      </c>
      <c r="T103" s="480" t="s">
        <v>882</v>
      </c>
      <c r="U103" s="480" t="s">
        <v>309</v>
      </c>
      <c r="V103" s="480" t="s">
        <v>883</v>
      </c>
      <c r="W103" s="480" t="s">
        <v>884</v>
      </c>
      <c r="X103" s="480" t="s">
        <v>857</v>
      </c>
      <c r="Y103" s="480" t="s">
        <v>313</v>
      </c>
      <c r="Z103" s="480" t="s">
        <v>314</v>
      </c>
      <c r="AA103" s="480">
        <f t="shared" si="1"/>
        <v>144</v>
      </c>
      <c r="AB103" s="483">
        <v>0</v>
      </c>
      <c r="AC103" s="480" t="s">
        <v>335</v>
      </c>
    </row>
    <row r="104" customHeight="1" spans="1:29">
      <c r="A104" s="477" t="s">
        <v>192</v>
      </c>
      <c r="B104" s="480" t="s">
        <v>298</v>
      </c>
      <c r="C104" s="480" t="s">
        <v>299</v>
      </c>
      <c r="D104" s="480" t="s">
        <v>885</v>
      </c>
      <c r="E104" s="481">
        <v>42116</v>
      </c>
      <c r="F104" s="480" t="s">
        <v>301</v>
      </c>
      <c r="G104" s="480" t="s">
        <v>886</v>
      </c>
      <c r="H104" s="480" t="s">
        <v>879</v>
      </c>
      <c r="I104" s="480" t="s">
        <v>887</v>
      </c>
      <c r="J104" s="482">
        <v>23931.63</v>
      </c>
      <c r="K104" s="482">
        <v>166.19</v>
      </c>
      <c r="L104" s="482">
        <v>21272.53</v>
      </c>
      <c r="M104" s="482">
        <v>1994.32</v>
      </c>
      <c r="N104" s="482">
        <v>0</v>
      </c>
      <c r="O104" s="482">
        <v>2659.1</v>
      </c>
      <c r="P104" s="480" t="s">
        <v>888</v>
      </c>
      <c r="Q104" s="481"/>
      <c r="R104" s="480" t="s">
        <v>306</v>
      </c>
      <c r="S104" s="480" t="s">
        <v>889</v>
      </c>
      <c r="T104" s="480" t="s">
        <v>882</v>
      </c>
      <c r="U104" s="480" t="s">
        <v>309</v>
      </c>
      <c r="V104" s="480" t="s">
        <v>883</v>
      </c>
      <c r="W104" s="480" t="s">
        <v>890</v>
      </c>
      <c r="X104" s="480" t="s">
        <v>857</v>
      </c>
      <c r="Y104" s="480" t="s">
        <v>313</v>
      </c>
      <c r="Z104" s="480" t="s">
        <v>314</v>
      </c>
      <c r="AA104" s="480">
        <f t="shared" si="1"/>
        <v>144</v>
      </c>
      <c r="AB104" s="483">
        <v>0</v>
      </c>
      <c r="AC104" s="480" t="s">
        <v>891</v>
      </c>
    </row>
    <row r="105" customHeight="1" spans="1:29">
      <c r="A105" s="477" t="s">
        <v>192</v>
      </c>
      <c r="B105" s="480" t="s">
        <v>298</v>
      </c>
      <c r="C105" s="480" t="s">
        <v>299</v>
      </c>
      <c r="D105" s="480" t="s">
        <v>892</v>
      </c>
      <c r="E105" s="481">
        <v>42814</v>
      </c>
      <c r="F105" s="480" t="s">
        <v>301</v>
      </c>
      <c r="G105" s="480" t="s">
        <v>893</v>
      </c>
      <c r="H105" s="480" t="s">
        <v>894</v>
      </c>
      <c r="I105" s="480" t="s">
        <v>895</v>
      </c>
      <c r="J105" s="482">
        <v>61719.91</v>
      </c>
      <c r="K105" s="482">
        <v>445.84</v>
      </c>
      <c r="L105" s="482">
        <v>44332</v>
      </c>
      <c r="M105" s="482">
        <v>5350.12</v>
      </c>
      <c r="N105" s="482">
        <v>0</v>
      </c>
      <c r="O105" s="482">
        <v>17387.91</v>
      </c>
      <c r="P105" s="480" t="s">
        <v>896</v>
      </c>
      <c r="Q105" s="481"/>
      <c r="R105" s="480" t="s">
        <v>306</v>
      </c>
      <c r="S105" s="480" t="s">
        <v>307</v>
      </c>
      <c r="T105" s="480" t="s">
        <v>383</v>
      </c>
      <c r="U105" s="480" t="s">
        <v>309</v>
      </c>
      <c r="V105" s="480" t="s">
        <v>309</v>
      </c>
      <c r="W105" s="480" t="s">
        <v>897</v>
      </c>
      <c r="X105" s="480" t="s">
        <v>869</v>
      </c>
      <c r="Y105" s="480" t="s">
        <v>313</v>
      </c>
      <c r="Z105" s="480" t="s">
        <v>314</v>
      </c>
      <c r="AA105" s="480">
        <f t="shared" si="1"/>
        <v>144</v>
      </c>
      <c r="AB105" s="483">
        <v>0</v>
      </c>
      <c r="AC105" s="480" t="s">
        <v>387</v>
      </c>
    </row>
    <row r="106" customHeight="1" spans="1:29">
      <c r="A106" s="477" t="s">
        <v>192</v>
      </c>
      <c r="B106" s="480" t="s">
        <v>298</v>
      </c>
      <c r="C106" s="480" t="s">
        <v>299</v>
      </c>
      <c r="D106" s="480" t="s">
        <v>898</v>
      </c>
      <c r="E106" s="481">
        <v>43349</v>
      </c>
      <c r="F106" s="480" t="s">
        <v>301</v>
      </c>
      <c r="G106" s="480" t="s">
        <v>899</v>
      </c>
      <c r="H106" s="480" t="s">
        <v>822</v>
      </c>
      <c r="I106" s="480" t="s">
        <v>900</v>
      </c>
      <c r="J106" s="482">
        <v>49024.27</v>
      </c>
      <c r="K106" s="482">
        <v>340.44</v>
      </c>
      <c r="L106" s="482">
        <v>29618.88</v>
      </c>
      <c r="M106" s="482">
        <v>4085.34</v>
      </c>
      <c r="N106" s="482">
        <v>0</v>
      </c>
      <c r="O106" s="482">
        <v>19405.39</v>
      </c>
      <c r="P106" s="480" t="s">
        <v>901</v>
      </c>
      <c r="Q106" s="481"/>
      <c r="R106" s="480" t="s">
        <v>306</v>
      </c>
      <c r="S106" s="480" t="s">
        <v>307</v>
      </c>
      <c r="T106" s="480" t="s">
        <v>383</v>
      </c>
      <c r="U106" s="480" t="s">
        <v>309</v>
      </c>
      <c r="V106" s="480" t="s">
        <v>309</v>
      </c>
      <c r="W106" s="480" t="s">
        <v>902</v>
      </c>
      <c r="X106" s="480" t="s">
        <v>869</v>
      </c>
      <c r="Y106" s="480" t="s">
        <v>313</v>
      </c>
      <c r="Z106" s="480" t="s">
        <v>314</v>
      </c>
      <c r="AA106" s="480">
        <f t="shared" si="1"/>
        <v>144</v>
      </c>
      <c r="AB106" s="483">
        <v>0</v>
      </c>
      <c r="AC106" s="480" t="s">
        <v>850</v>
      </c>
    </row>
    <row r="107" customHeight="1" spans="1:29">
      <c r="A107" s="477" t="s">
        <v>192</v>
      </c>
      <c r="B107" s="480" t="s">
        <v>298</v>
      </c>
      <c r="C107" s="480" t="s">
        <v>299</v>
      </c>
      <c r="D107" s="480" t="s">
        <v>903</v>
      </c>
      <c r="E107" s="481">
        <v>43349</v>
      </c>
      <c r="F107" s="480" t="s">
        <v>301</v>
      </c>
      <c r="G107" s="480" t="s">
        <v>904</v>
      </c>
      <c r="H107" s="480" t="s">
        <v>822</v>
      </c>
      <c r="I107" s="480" t="s">
        <v>905</v>
      </c>
      <c r="J107" s="482">
        <v>49024.27</v>
      </c>
      <c r="K107" s="482">
        <v>340.44</v>
      </c>
      <c r="L107" s="482">
        <v>29618.88</v>
      </c>
      <c r="M107" s="482">
        <v>4085.34</v>
      </c>
      <c r="N107" s="482">
        <v>0</v>
      </c>
      <c r="O107" s="482">
        <v>19405.39</v>
      </c>
      <c r="P107" s="480" t="s">
        <v>906</v>
      </c>
      <c r="Q107" s="481"/>
      <c r="R107" s="480" t="s">
        <v>306</v>
      </c>
      <c r="S107" s="480" t="s">
        <v>307</v>
      </c>
      <c r="T107" s="480" t="s">
        <v>383</v>
      </c>
      <c r="U107" s="480" t="s">
        <v>309</v>
      </c>
      <c r="V107" s="480" t="s">
        <v>309</v>
      </c>
      <c r="W107" s="480" t="s">
        <v>902</v>
      </c>
      <c r="X107" s="480" t="s">
        <v>869</v>
      </c>
      <c r="Y107" s="480" t="s">
        <v>313</v>
      </c>
      <c r="Z107" s="480" t="s">
        <v>314</v>
      </c>
      <c r="AA107" s="480">
        <f t="shared" si="1"/>
        <v>144</v>
      </c>
      <c r="AB107" s="483">
        <v>0</v>
      </c>
      <c r="AC107" s="480" t="s">
        <v>850</v>
      </c>
    </row>
    <row r="108" customHeight="1" spans="1:29">
      <c r="A108" s="477" t="s">
        <v>192</v>
      </c>
      <c r="B108" s="480" t="s">
        <v>298</v>
      </c>
      <c r="C108" s="480" t="s">
        <v>299</v>
      </c>
      <c r="D108" s="480" t="s">
        <v>907</v>
      </c>
      <c r="E108" s="481">
        <v>43349</v>
      </c>
      <c r="F108" s="480" t="s">
        <v>301</v>
      </c>
      <c r="G108" s="480" t="s">
        <v>908</v>
      </c>
      <c r="H108" s="480" t="s">
        <v>822</v>
      </c>
      <c r="I108" s="480" t="s">
        <v>900</v>
      </c>
      <c r="J108" s="482">
        <v>49024.27</v>
      </c>
      <c r="K108" s="482">
        <v>340.44</v>
      </c>
      <c r="L108" s="482">
        <v>29618.88</v>
      </c>
      <c r="M108" s="482">
        <v>4085.34</v>
      </c>
      <c r="N108" s="482">
        <v>0</v>
      </c>
      <c r="O108" s="482">
        <v>19405.39</v>
      </c>
      <c r="P108" s="480" t="s">
        <v>909</v>
      </c>
      <c r="Q108" s="481"/>
      <c r="R108" s="480" t="s">
        <v>306</v>
      </c>
      <c r="S108" s="480" t="s">
        <v>307</v>
      </c>
      <c r="T108" s="480" t="s">
        <v>383</v>
      </c>
      <c r="U108" s="480" t="s">
        <v>309</v>
      </c>
      <c r="V108" s="480" t="s">
        <v>309</v>
      </c>
      <c r="W108" s="480" t="s">
        <v>902</v>
      </c>
      <c r="X108" s="480" t="s">
        <v>869</v>
      </c>
      <c r="Y108" s="480" t="s">
        <v>313</v>
      </c>
      <c r="Z108" s="480" t="s">
        <v>314</v>
      </c>
      <c r="AA108" s="480">
        <f t="shared" si="1"/>
        <v>144</v>
      </c>
      <c r="AB108" s="483">
        <v>0</v>
      </c>
      <c r="AC108" s="480" t="s">
        <v>850</v>
      </c>
    </row>
    <row r="109" customHeight="1" spans="1:29">
      <c r="A109" s="477" t="s">
        <v>192</v>
      </c>
      <c r="B109" s="480" t="s">
        <v>298</v>
      </c>
      <c r="C109" s="480" t="s">
        <v>299</v>
      </c>
      <c r="D109" s="480" t="s">
        <v>910</v>
      </c>
      <c r="E109" s="481">
        <v>43349</v>
      </c>
      <c r="F109" s="480" t="s">
        <v>301</v>
      </c>
      <c r="G109" s="480" t="s">
        <v>911</v>
      </c>
      <c r="H109" s="480" t="s">
        <v>822</v>
      </c>
      <c r="I109" s="480" t="s">
        <v>905</v>
      </c>
      <c r="J109" s="482">
        <v>49024.27</v>
      </c>
      <c r="K109" s="482">
        <v>340.44</v>
      </c>
      <c r="L109" s="482">
        <v>29618.88</v>
      </c>
      <c r="M109" s="482">
        <v>4085.34</v>
      </c>
      <c r="N109" s="482">
        <v>0</v>
      </c>
      <c r="O109" s="482">
        <v>19405.39</v>
      </c>
      <c r="P109" s="480" t="s">
        <v>912</v>
      </c>
      <c r="Q109" s="481"/>
      <c r="R109" s="480" t="s">
        <v>306</v>
      </c>
      <c r="S109" s="480" t="s">
        <v>307</v>
      </c>
      <c r="T109" s="480" t="s">
        <v>383</v>
      </c>
      <c r="U109" s="480" t="s">
        <v>309</v>
      </c>
      <c r="V109" s="480" t="s">
        <v>309</v>
      </c>
      <c r="W109" s="480" t="s">
        <v>902</v>
      </c>
      <c r="X109" s="480" t="s">
        <v>869</v>
      </c>
      <c r="Y109" s="480" t="s">
        <v>313</v>
      </c>
      <c r="Z109" s="480" t="s">
        <v>314</v>
      </c>
      <c r="AA109" s="480">
        <f t="shared" si="1"/>
        <v>144</v>
      </c>
      <c r="AB109" s="483">
        <v>0</v>
      </c>
      <c r="AC109" s="480" t="s">
        <v>850</v>
      </c>
    </row>
    <row r="110" customHeight="1" spans="1:29">
      <c r="A110" s="477" t="s">
        <v>192</v>
      </c>
      <c r="B110" s="480" t="s">
        <v>298</v>
      </c>
      <c r="C110" s="480" t="s">
        <v>299</v>
      </c>
      <c r="D110" s="480" t="s">
        <v>913</v>
      </c>
      <c r="E110" s="481">
        <v>43349</v>
      </c>
      <c r="F110" s="480" t="s">
        <v>301</v>
      </c>
      <c r="G110" s="480" t="s">
        <v>914</v>
      </c>
      <c r="H110" s="480" t="s">
        <v>822</v>
      </c>
      <c r="I110" s="480" t="s">
        <v>905</v>
      </c>
      <c r="J110" s="482">
        <v>49024.27</v>
      </c>
      <c r="K110" s="482">
        <v>340.44</v>
      </c>
      <c r="L110" s="482">
        <v>29618.88</v>
      </c>
      <c r="M110" s="482">
        <v>4085.34</v>
      </c>
      <c r="N110" s="482">
        <v>0</v>
      </c>
      <c r="O110" s="482">
        <v>19405.39</v>
      </c>
      <c r="P110" s="480" t="s">
        <v>915</v>
      </c>
      <c r="Q110" s="481"/>
      <c r="R110" s="480" t="s">
        <v>306</v>
      </c>
      <c r="S110" s="480" t="s">
        <v>307</v>
      </c>
      <c r="T110" s="480" t="s">
        <v>383</v>
      </c>
      <c r="U110" s="480" t="s">
        <v>309</v>
      </c>
      <c r="V110" s="480" t="s">
        <v>309</v>
      </c>
      <c r="W110" s="480" t="s">
        <v>902</v>
      </c>
      <c r="X110" s="480" t="s">
        <v>869</v>
      </c>
      <c r="Y110" s="480" t="s">
        <v>313</v>
      </c>
      <c r="Z110" s="480" t="s">
        <v>314</v>
      </c>
      <c r="AA110" s="480">
        <f t="shared" si="1"/>
        <v>144</v>
      </c>
      <c r="AB110" s="483">
        <v>0</v>
      </c>
      <c r="AC110" s="480" t="s">
        <v>850</v>
      </c>
    </row>
    <row r="111" customHeight="1" spans="1:29">
      <c r="A111" s="477" t="s">
        <v>192</v>
      </c>
      <c r="B111" s="480" t="s">
        <v>298</v>
      </c>
      <c r="C111" s="480" t="s">
        <v>299</v>
      </c>
      <c r="D111" s="480" t="s">
        <v>916</v>
      </c>
      <c r="E111" s="481">
        <v>43349</v>
      </c>
      <c r="F111" s="480" t="s">
        <v>301</v>
      </c>
      <c r="G111" s="480" t="s">
        <v>917</v>
      </c>
      <c r="H111" s="480" t="s">
        <v>822</v>
      </c>
      <c r="I111" s="480" t="s">
        <v>918</v>
      </c>
      <c r="J111" s="482">
        <v>49024.28</v>
      </c>
      <c r="K111" s="482">
        <v>340.44</v>
      </c>
      <c r="L111" s="482">
        <v>29618.89</v>
      </c>
      <c r="M111" s="482">
        <v>4085.34</v>
      </c>
      <c r="N111" s="482">
        <v>0</v>
      </c>
      <c r="O111" s="482">
        <v>19405.39</v>
      </c>
      <c r="P111" s="480" t="s">
        <v>919</v>
      </c>
      <c r="Q111" s="481"/>
      <c r="R111" s="480" t="s">
        <v>306</v>
      </c>
      <c r="S111" s="480" t="s">
        <v>307</v>
      </c>
      <c r="T111" s="480" t="s">
        <v>383</v>
      </c>
      <c r="U111" s="480" t="s">
        <v>309</v>
      </c>
      <c r="V111" s="480" t="s">
        <v>309</v>
      </c>
      <c r="W111" s="480" t="s">
        <v>902</v>
      </c>
      <c r="X111" s="480" t="s">
        <v>869</v>
      </c>
      <c r="Y111" s="480" t="s">
        <v>313</v>
      </c>
      <c r="Z111" s="480" t="s">
        <v>314</v>
      </c>
      <c r="AA111" s="480">
        <f t="shared" si="1"/>
        <v>144</v>
      </c>
      <c r="AB111" s="483">
        <v>0</v>
      </c>
      <c r="AC111" s="480" t="s">
        <v>850</v>
      </c>
    </row>
    <row r="112" customHeight="1" spans="1:29">
      <c r="A112" s="477" t="s">
        <v>192</v>
      </c>
      <c r="B112" s="480" t="s">
        <v>298</v>
      </c>
      <c r="C112" s="480" t="s">
        <v>299</v>
      </c>
      <c r="D112" s="480" t="s">
        <v>920</v>
      </c>
      <c r="E112" s="481">
        <v>36891</v>
      </c>
      <c r="F112" s="480" t="s">
        <v>301</v>
      </c>
      <c r="G112" s="480" t="s">
        <v>921</v>
      </c>
      <c r="H112" s="480" t="s">
        <v>922</v>
      </c>
      <c r="I112" s="480" t="s">
        <v>923</v>
      </c>
      <c r="J112" s="482">
        <v>122750.5</v>
      </c>
      <c r="K112" s="482">
        <v>0</v>
      </c>
      <c r="L112" s="482">
        <v>122750.5</v>
      </c>
      <c r="M112" s="482">
        <v>0</v>
      </c>
      <c r="N112" s="482">
        <v>0</v>
      </c>
      <c r="O112" s="482">
        <v>0</v>
      </c>
      <c r="P112" s="480" t="s">
        <v>924</v>
      </c>
      <c r="Q112" s="481"/>
      <c r="R112" s="480" t="s">
        <v>306</v>
      </c>
      <c r="S112" s="480" t="s">
        <v>307</v>
      </c>
      <c r="T112" s="480" t="s">
        <v>383</v>
      </c>
      <c r="U112" s="480" t="s">
        <v>309</v>
      </c>
      <c r="V112" s="480" t="s">
        <v>309</v>
      </c>
      <c r="W112" s="480" t="s">
        <v>333</v>
      </c>
      <c r="X112" s="480" t="s">
        <v>925</v>
      </c>
      <c r="Y112" s="480" t="s">
        <v>313</v>
      </c>
      <c r="Z112" s="480" t="s">
        <v>314</v>
      </c>
      <c r="AA112" s="480">
        <f t="shared" si="1"/>
        <v>144</v>
      </c>
      <c r="AB112" s="483">
        <v>0</v>
      </c>
      <c r="AC112" s="480" t="s">
        <v>850</v>
      </c>
    </row>
    <row r="113" customHeight="1" spans="1:29">
      <c r="A113" s="477" t="s">
        <v>192</v>
      </c>
      <c r="B113" s="480" t="s">
        <v>298</v>
      </c>
      <c r="C113" s="480" t="s">
        <v>299</v>
      </c>
      <c r="D113" s="480" t="s">
        <v>926</v>
      </c>
      <c r="E113" s="481">
        <v>36891</v>
      </c>
      <c r="F113" s="480" t="s">
        <v>301</v>
      </c>
      <c r="G113" s="480" t="s">
        <v>927</v>
      </c>
      <c r="H113" s="480" t="s">
        <v>922</v>
      </c>
      <c r="I113" s="480" t="s">
        <v>923</v>
      </c>
      <c r="J113" s="482">
        <v>122750.5</v>
      </c>
      <c r="K113" s="482">
        <v>0</v>
      </c>
      <c r="L113" s="482">
        <v>122750.5</v>
      </c>
      <c r="M113" s="482">
        <v>0</v>
      </c>
      <c r="N113" s="482">
        <v>0</v>
      </c>
      <c r="O113" s="482">
        <v>0</v>
      </c>
      <c r="P113" s="480" t="s">
        <v>928</v>
      </c>
      <c r="Q113" s="481"/>
      <c r="R113" s="480" t="s">
        <v>306</v>
      </c>
      <c r="S113" s="480" t="s">
        <v>307</v>
      </c>
      <c r="T113" s="480" t="s">
        <v>383</v>
      </c>
      <c r="U113" s="480" t="s">
        <v>309</v>
      </c>
      <c r="V113" s="480" t="s">
        <v>309</v>
      </c>
      <c r="W113" s="480" t="s">
        <v>333</v>
      </c>
      <c r="X113" s="480" t="s">
        <v>925</v>
      </c>
      <c r="Y113" s="480" t="s">
        <v>313</v>
      </c>
      <c r="Z113" s="480" t="s">
        <v>314</v>
      </c>
      <c r="AA113" s="480">
        <f t="shared" si="1"/>
        <v>144</v>
      </c>
      <c r="AB113" s="483">
        <v>0</v>
      </c>
      <c r="AC113" s="480" t="s">
        <v>850</v>
      </c>
    </row>
    <row r="114" customHeight="1" spans="1:29">
      <c r="A114" s="477" t="s">
        <v>192</v>
      </c>
      <c r="B114" s="480" t="s">
        <v>298</v>
      </c>
      <c r="C114" s="480" t="s">
        <v>299</v>
      </c>
      <c r="D114" s="480" t="s">
        <v>929</v>
      </c>
      <c r="E114" s="481">
        <v>43556</v>
      </c>
      <c r="F114" s="480" t="s">
        <v>301</v>
      </c>
      <c r="G114" s="480" t="s">
        <v>930</v>
      </c>
      <c r="H114" s="480" t="s">
        <v>931</v>
      </c>
      <c r="I114" s="480" t="s">
        <v>932</v>
      </c>
      <c r="J114" s="482">
        <v>30172.41</v>
      </c>
      <c r="K114" s="482">
        <v>209.53</v>
      </c>
      <c r="L114" s="482">
        <v>16762.45</v>
      </c>
      <c r="M114" s="482">
        <v>2514.37</v>
      </c>
      <c r="N114" s="482">
        <v>0</v>
      </c>
      <c r="O114" s="482">
        <v>13409.96</v>
      </c>
      <c r="P114" s="480" t="s">
        <v>933</v>
      </c>
      <c r="Q114" s="481"/>
      <c r="R114" s="480" t="s">
        <v>306</v>
      </c>
      <c r="S114" s="480" t="s">
        <v>307</v>
      </c>
      <c r="T114" s="480" t="s">
        <v>308</v>
      </c>
      <c r="U114" s="480" t="s">
        <v>309</v>
      </c>
      <c r="V114" s="480" t="s">
        <v>743</v>
      </c>
      <c r="W114" s="480" t="s">
        <v>934</v>
      </c>
      <c r="X114" s="480" t="s">
        <v>869</v>
      </c>
      <c r="Y114" s="480" t="s">
        <v>313</v>
      </c>
      <c r="Z114" s="480" t="s">
        <v>314</v>
      </c>
      <c r="AA114" s="480">
        <f t="shared" si="1"/>
        <v>144</v>
      </c>
      <c r="AB114" s="483">
        <v>0</v>
      </c>
      <c r="AC114" s="480" t="s">
        <v>437</v>
      </c>
    </row>
    <row r="115" customHeight="1" spans="1:29">
      <c r="A115" s="477" t="s">
        <v>192</v>
      </c>
      <c r="B115" s="480" t="s">
        <v>298</v>
      </c>
      <c r="C115" s="480" t="s">
        <v>299</v>
      </c>
      <c r="D115" s="480" t="s">
        <v>935</v>
      </c>
      <c r="E115" s="481">
        <v>43544</v>
      </c>
      <c r="F115" s="480" t="s">
        <v>301</v>
      </c>
      <c r="G115" s="480" t="s">
        <v>936</v>
      </c>
      <c r="H115" s="480" t="s">
        <v>937</v>
      </c>
      <c r="I115" s="480" t="s">
        <v>932</v>
      </c>
      <c r="J115" s="482">
        <v>45299.15</v>
      </c>
      <c r="K115" s="482">
        <v>314.57</v>
      </c>
      <c r="L115" s="482">
        <v>25480.79</v>
      </c>
      <c r="M115" s="482">
        <v>3774.92</v>
      </c>
      <c r="N115" s="482">
        <v>0</v>
      </c>
      <c r="O115" s="482">
        <v>19818.36</v>
      </c>
      <c r="P115" s="480" t="s">
        <v>938</v>
      </c>
      <c r="Q115" s="481"/>
      <c r="R115" s="480" t="s">
        <v>630</v>
      </c>
      <c r="S115" s="480" t="s">
        <v>307</v>
      </c>
      <c r="T115" s="480" t="s">
        <v>383</v>
      </c>
      <c r="U115" s="480" t="s">
        <v>309</v>
      </c>
      <c r="V115" s="480" t="s">
        <v>309</v>
      </c>
      <c r="W115" s="480" t="s">
        <v>939</v>
      </c>
      <c r="X115" s="480" t="s">
        <v>869</v>
      </c>
      <c r="Y115" s="480" t="s">
        <v>313</v>
      </c>
      <c r="Z115" s="480" t="s">
        <v>314</v>
      </c>
      <c r="AA115" s="480">
        <f t="shared" si="1"/>
        <v>144</v>
      </c>
      <c r="AB115" s="483">
        <v>0</v>
      </c>
      <c r="AC115" s="480" t="s">
        <v>850</v>
      </c>
    </row>
    <row r="116" customHeight="1" spans="1:29">
      <c r="A116" s="477" t="s">
        <v>192</v>
      </c>
      <c r="B116" s="480" t="s">
        <v>298</v>
      </c>
      <c r="C116" s="480" t="s">
        <v>299</v>
      </c>
      <c r="D116" s="480" t="s">
        <v>940</v>
      </c>
      <c r="E116" s="481">
        <v>41421</v>
      </c>
      <c r="F116" s="480" t="s">
        <v>301</v>
      </c>
      <c r="G116" s="480" t="s">
        <v>941</v>
      </c>
      <c r="H116" s="480" t="s">
        <v>942</v>
      </c>
      <c r="I116" s="480" t="s">
        <v>943</v>
      </c>
      <c r="J116" s="482">
        <v>207936.69</v>
      </c>
      <c r="K116" s="482">
        <v>0</v>
      </c>
      <c r="L116" s="482">
        <v>207936.69</v>
      </c>
      <c r="M116" s="482">
        <v>7220.02</v>
      </c>
      <c r="N116" s="482">
        <v>0</v>
      </c>
      <c r="O116" s="482">
        <v>0</v>
      </c>
      <c r="P116" s="480" t="s">
        <v>944</v>
      </c>
      <c r="Q116" s="481"/>
      <c r="R116" s="480" t="s">
        <v>306</v>
      </c>
      <c r="S116" s="480" t="s">
        <v>307</v>
      </c>
      <c r="T116" s="480" t="s">
        <v>321</v>
      </c>
      <c r="U116" s="480" t="s">
        <v>309</v>
      </c>
      <c r="V116" s="480" t="s">
        <v>322</v>
      </c>
      <c r="W116" s="480" t="s">
        <v>945</v>
      </c>
      <c r="X116" s="480" t="s">
        <v>946</v>
      </c>
      <c r="Y116" s="480" t="s">
        <v>313</v>
      </c>
      <c r="Z116" s="480" t="s">
        <v>314</v>
      </c>
      <c r="AA116" s="480">
        <f t="shared" si="1"/>
        <v>144</v>
      </c>
      <c r="AB116" s="483">
        <v>0</v>
      </c>
      <c r="AC116" s="480" t="s">
        <v>326</v>
      </c>
    </row>
    <row r="117" customHeight="1" spans="1:29">
      <c r="A117" s="477" t="s">
        <v>192</v>
      </c>
      <c r="B117" s="480" t="s">
        <v>298</v>
      </c>
      <c r="C117" s="480" t="s">
        <v>299</v>
      </c>
      <c r="D117" s="480" t="s">
        <v>947</v>
      </c>
      <c r="E117" s="481">
        <v>41421</v>
      </c>
      <c r="F117" s="480" t="s">
        <v>301</v>
      </c>
      <c r="G117" s="480" t="s">
        <v>948</v>
      </c>
      <c r="H117" s="480" t="s">
        <v>949</v>
      </c>
      <c r="I117" s="480" t="s">
        <v>950</v>
      </c>
      <c r="J117" s="482">
        <v>186628.67</v>
      </c>
      <c r="K117" s="482">
        <v>0</v>
      </c>
      <c r="L117" s="482">
        <v>186628.67</v>
      </c>
      <c r="M117" s="482">
        <v>6480.17</v>
      </c>
      <c r="N117" s="482">
        <v>0</v>
      </c>
      <c r="O117" s="482">
        <v>0</v>
      </c>
      <c r="P117" s="480" t="s">
        <v>951</v>
      </c>
      <c r="Q117" s="481"/>
      <c r="R117" s="480" t="s">
        <v>306</v>
      </c>
      <c r="S117" s="480" t="s">
        <v>307</v>
      </c>
      <c r="T117" s="480" t="s">
        <v>321</v>
      </c>
      <c r="U117" s="480" t="s">
        <v>309</v>
      </c>
      <c r="V117" s="480" t="s">
        <v>952</v>
      </c>
      <c r="W117" s="480" t="s">
        <v>953</v>
      </c>
      <c r="X117" s="480" t="s">
        <v>946</v>
      </c>
      <c r="Y117" s="480" t="s">
        <v>313</v>
      </c>
      <c r="Z117" s="480" t="s">
        <v>314</v>
      </c>
      <c r="AA117" s="480">
        <f t="shared" si="1"/>
        <v>144</v>
      </c>
      <c r="AB117" s="483">
        <v>0</v>
      </c>
      <c r="AC117" s="480" t="s">
        <v>326</v>
      </c>
    </row>
    <row r="118" customHeight="1" spans="1:29">
      <c r="A118" s="477" t="s">
        <v>192</v>
      </c>
      <c r="B118" s="480" t="s">
        <v>298</v>
      </c>
      <c r="C118" s="480" t="s">
        <v>299</v>
      </c>
      <c r="D118" s="480" t="s">
        <v>954</v>
      </c>
      <c r="E118" s="481">
        <v>41962</v>
      </c>
      <c r="F118" s="480" t="s">
        <v>301</v>
      </c>
      <c r="G118" s="480" t="s">
        <v>955</v>
      </c>
      <c r="H118" s="480" t="s">
        <v>956</v>
      </c>
      <c r="I118" s="480" t="s">
        <v>957</v>
      </c>
      <c r="J118" s="482">
        <v>10940.17</v>
      </c>
      <c r="K118" s="482">
        <v>75.98</v>
      </c>
      <c r="L118" s="482">
        <v>10104.45</v>
      </c>
      <c r="M118" s="482">
        <v>911.7</v>
      </c>
      <c r="N118" s="482">
        <v>0</v>
      </c>
      <c r="O118" s="482">
        <v>835.72</v>
      </c>
      <c r="P118" s="480" t="s">
        <v>958</v>
      </c>
      <c r="Q118" s="481"/>
      <c r="R118" s="480" t="s">
        <v>306</v>
      </c>
      <c r="S118" s="480" t="s">
        <v>307</v>
      </c>
      <c r="T118" s="480" t="s">
        <v>321</v>
      </c>
      <c r="U118" s="480" t="s">
        <v>309</v>
      </c>
      <c r="V118" s="480" t="s">
        <v>322</v>
      </c>
      <c r="W118" s="480" t="s">
        <v>959</v>
      </c>
      <c r="X118" s="480" t="s">
        <v>960</v>
      </c>
      <c r="Y118" s="480" t="s">
        <v>313</v>
      </c>
      <c r="Z118" s="480" t="s">
        <v>314</v>
      </c>
      <c r="AA118" s="480">
        <f t="shared" si="1"/>
        <v>144</v>
      </c>
      <c r="AB118" s="483">
        <v>0</v>
      </c>
      <c r="AC118" s="480" t="s">
        <v>326</v>
      </c>
    </row>
    <row r="119" customHeight="1" spans="1:29">
      <c r="A119" s="477" t="s">
        <v>192</v>
      </c>
      <c r="B119" s="480" t="s">
        <v>298</v>
      </c>
      <c r="C119" s="480" t="s">
        <v>299</v>
      </c>
      <c r="D119" s="480" t="s">
        <v>961</v>
      </c>
      <c r="E119" s="481">
        <v>43081</v>
      </c>
      <c r="F119" s="480" t="s">
        <v>301</v>
      </c>
      <c r="G119" s="480" t="s">
        <v>962</v>
      </c>
      <c r="H119" s="480" t="s">
        <v>963</v>
      </c>
      <c r="I119" s="480" t="s">
        <v>964</v>
      </c>
      <c r="J119" s="482">
        <v>414375.47</v>
      </c>
      <c r="K119" s="482">
        <v>2877.61</v>
      </c>
      <c r="L119" s="482">
        <v>276250.36</v>
      </c>
      <c r="M119" s="482">
        <v>34531.28</v>
      </c>
      <c r="N119" s="482">
        <v>0</v>
      </c>
      <c r="O119" s="482">
        <v>138125.11</v>
      </c>
      <c r="P119" s="480" t="s">
        <v>965</v>
      </c>
      <c r="Q119" s="481"/>
      <c r="R119" s="480" t="s">
        <v>630</v>
      </c>
      <c r="S119" s="480" t="s">
        <v>307</v>
      </c>
      <c r="T119" s="480" t="s">
        <v>383</v>
      </c>
      <c r="U119" s="480" t="s">
        <v>309</v>
      </c>
      <c r="V119" s="480" t="s">
        <v>309</v>
      </c>
      <c r="W119" s="480" t="s">
        <v>966</v>
      </c>
      <c r="X119" s="480" t="s">
        <v>960</v>
      </c>
      <c r="Y119" s="480" t="s">
        <v>313</v>
      </c>
      <c r="Z119" s="480" t="s">
        <v>314</v>
      </c>
      <c r="AA119" s="480">
        <f t="shared" si="1"/>
        <v>144</v>
      </c>
      <c r="AB119" s="483">
        <v>0</v>
      </c>
      <c r="AC119" s="480" t="s">
        <v>387</v>
      </c>
    </row>
    <row r="120" customHeight="1" spans="1:29">
      <c r="A120" s="477" t="s">
        <v>192</v>
      </c>
      <c r="B120" s="480" t="s">
        <v>298</v>
      </c>
      <c r="C120" s="480" t="s">
        <v>299</v>
      </c>
      <c r="D120" s="480" t="s">
        <v>967</v>
      </c>
      <c r="E120" s="481">
        <v>40897</v>
      </c>
      <c r="F120" s="480" t="s">
        <v>301</v>
      </c>
      <c r="G120" s="480" t="s">
        <v>968</v>
      </c>
      <c r="H120" s="480" t="s">
        <v>969</v>
      </c>
      <c r="I120" s="480" t="s">
        <v>304</v>
      </c>
      <c r="J120" s="482">
        <v>166666.67</v>
      </c>
      <c r="K120" s="482">
        <v>0</v>
      </c>
      <c r="L120" s="482">
        <v>166666.67</v>
      </c>
      <c r="M120" s="482">
        <v>0</v>
      </c>
      <c r="N120" s="482">
        <v>0</v>
      </c>
      <c r="O120" s="482">
        <v>0</v>
      </c>
      <c r="P120" s="480" t="s">
        <v>970</v>
      </c>
      <c r="Q120" s="481"/>
      <c r="R120" s="480" t="s">
        <v>306</v>
      </c>
      <c r="S120" s="480" t="s">
        <v>307</v>
      </c>
      <c r="T120" s="480" t="s">
        <v>453</v>
      </c>
      <c r="U120" s="480" t="s">
        <v>309</v>
      </c>
      <c r="V120" s="480" t="s">
        <v>539</v>
      </c>
      <c r="W120" s="480" t="s">
        <v>971</v>
      </c>
      <c r="X120" s="480" t="s">
        <v>972</v>
      </c>
      <c r="Y120" s="480" t="s">
        <v>313</v>
      </c>
      <c r="Z120" s="480" t="s">
        <v>314</v>
      </c>
      <c r="AA120" s="480">
        <f t="shared" si="1"/>
        <v>144</v>
      </c>
      <c r="AB120" s="483">
        <v>0</v>
      </c>
      <c r="AC120" s="480" t="s">
        <v>542</v>
      </c>
    </row>
    <row r="121" customHeight="1" spans="1:29">
      <c r="A121" s="477" t="s">
        <v>192</v>
      </c>
      <c r="B121" s="480" t="s">
        <v>298</v>
      </c>
      <c r="C121" s="480" t="s">
        <v>299</v>
      </c>
      <c r="D121" s="480" t="s">
        <v>973</v>
      </c>
      <c r="E121" s="481">
        <v>40897</v>
      </c>
      <c r="F121" s="480" t="s">
        <v>301</v>
      </c>
      <c r="G121" s="480" t="s">
        <v>974</v>
      </c>
      <c r="H121" s="480" t="s">
        <v>969</v>
      </c>
      <c r="I121" s="480" t="s">
        <v>304</v>
      </c>
      <c r="J121" s="482">
        <v>166666.67</v>
      </c>
      <c r="K121" s="482">
        <v>0</v>
      </c>
      <c r="L121" s="482">
        <v>166666.67</v>
      </c>
      <c r="M121" s="482">
        <v>0</v>
      </c>
      <c r="N121" s="482">
        <v>0</v>
      </c>
      <c r="O121" s="482">
        <v>0</v>
      </c>
      <c r="P121" s="480" t="s">
        <v>975</v>
      </c>
      <c r="Q121" s="481"/>
      <c r="R121" s="480" t="s">
        <v>306</v>
      </c>
      <c r="S121" s="480" t="s">
        <v>307</v>
      </c>
      <c r="T121" s="480" t="s">
        <v>453</v>
      </c>
      <c r="U121" s="480" t="s">
        <v>309</v>
      </c>
      <c r="V121" s="480" t="s">
        <v>539</v>
      </c>
      <c r="W121" s="480" t="s">
        <v>971</v>
      </c>
      <c r="X121" s="480" t="s">
        <v>972</v>
      </c>
      <c r="Y121" s="480" t="s">
        <v>313</v>
      </c>
      <c r="Z121" s="480" t="s">
        <v>314</v>
      </c>
      <c r="AA121" s="480">
        <f t="shared" si="1"/>
        <v>144</v>
      </c>
      <c r="AB121" s="483">
        <v>0</v>
      </c>
      <c r="AC121" s="480" t="s">
        <v>542</v>
      </c>
    </row>
    <row r="122" customHeight="1" spans="1:29">
      <c r="A122" s="477" t="s">
        <v>192</v>
      </c>
      <c r="B122" s="480" t="s">
        <v>298</v>
      </c>
      <c r="C122" s="480" t="s">
        <v>299</v>
      </c>
      <c r="D122" s="480" t="s">
        <v>976</v>
      </c>
      <c r="E122" s="481">
        <v>41625</v>
      </c>
      <c r="F122" s="480" t="s">
        <v>301</v>
      </c>
      <c r="G122" s="480" t="s">
        <v>977</v>
      </c>
      <c r="H122" s="480" t="s">
        <v>978</v>
      </c>
      <c r="I122" s="480" t="s">
        <v>979</v>
      </c>
      <c r="J122" s="482">
        <v>337468.17</v>
      </c>
      <c r="K122" s="482">
        <v>2343.53</v>
      </c>
      <c r="L122" s="482">
        <v>337468.17</v>
      </c>
      <c r="M122" s="482">
        <v>28122.33</v>
      </c>
      <c r="N122" s="482">
        <v>0</v>
      </c>
      <c r="O122" s="482">
        <v>0</v>
      </c>
      <c r="P122" s="480" t="s">
        <v>980</v>
      </c>
      <c r="Q122" s="481"/>
      <c r="R122" s="480" t="s">
        <v>306</v>
      </c>
      <c r="S122" s="480" t="s">
        <v>307</v>
      </c>
      <c r="T122" s="480" t="s">
        <v>462</v>
      </c>
      <c r="U122" s="480" t="s">
        <v>309</v>
      </c>
      <c r="V122" s="480" t="s">
        <v>487</v>
      </c>
      <c r="W122" s="480" t="s">
        <v>981</v>
      </c>
      <c r="X122" s="480" t="s">
        <v>982</v>
      </c>
      <c r="Y122" s="480" t="s">
        <v>313</v>
      </c>
      <c r="Z122" s="480" t="s">
        <v>314</v>
      </c>
      <c r="AA122" s="480">
        <f t="shared" si="1"/>
        <v>144</v>
      </c>
      <c r="AB122" s="483">
        <v>0</v>
      </c>
      <c r="AC122" s="480" t="s">
        <v>489</v>
      </c>
    </row>
    <row r="123" customHeight="1" spans="1:29">
      <c r="A123" s="477" t="s">
        <v>192</v>
      </c>
      <c r="B123" s="480" t="s">
        <v>298</v>
      </c>
      <c r="C123" s="480" t="s">
        <v>299</v>
      </c>
      <c r="D123" s="480" t="s">
        <v>983</v>
      </c>
      <c r="E123" s="481">
        <v>41625</v>
      </c>
      <c r="F123" s="480" t="s">
        <v>301</v>
      </c>
      <c r="G123" s="480" t="s">
        <v>984</v>
      </c>
      <c r="H123" s="480" t="s">
        <v>969</v>
      </c>
      <c r="I123" s="480" t="s">
        <v>985</v>
      </c>
      <c r="J123" s="482">
        <v>181462.08</v>
      </c>
      <c r="K123" s="482">
        <v>1300.6</v>
      </c>
      <c r="L123" s="482">
        <v>181462.08</v>
      </c>
      <c r="M123" s="482">
        <v>15607.19</v>
      </c>
      <c r="N123" s="482">
        <v>0</v>
      </c>
      <c r="O123" s="482">
        <v>0</v>
      </c>
      <c r="P123" s="480" t="s">
        <v>986</v>
      </c>
      <c r="Q123" s="481"/>
      <c r="R123" s="480" t="s">
        <v>306</v>
      </c>
      <c r="S123" s="480" t="s">
        <v>307</v>
      </c>
      <c r="T123" s="480" t="s">
        <v>462</v>
      </c>
      <c r="U123" s="480" t="s">
        <v>309</v>
      </c>
      <c r="V123" s="480" t="s">
        <v>613</v>
      </c>
      <c r="W123" s="480" t="s">
        <v>987</v>
      </c>
      <c r="X123" s="480" t="s">
        <v>988</v>
      </c>
      <c r="Y123" s="480" t="s">
        <v>313</v>
      </c>
      <c r="Z123" s="480" t="s">
        <v>314</v>
      </c>
      <c r="AA123" s="480">
        <f t="shared" si="1"/>
        <v>144</v>
      </c>
      <c r="AB123" s="483">
        <v>0</v>
      </c>
      <c r="AC123" s="480" t="s">
        <v>614</v>
      </c>
    </row>
    <row r="124" customHeight="1" spans="1:29">
      <c r="A124" s="477" t="s">
        <v>192</v>
      </c>
      <c r="B124" s="480" t="s">
        <v>298</v>
      </c>
      <c r="C124" s="480" t="s">
        <v>299</v>
      </c>
      <c r="D124" s="480" t="s">
        <v>989</v>
      </c>
      <c r="E124" s="481">
        <v>41625</v>
      </c>
      <c r="F124" s="480" t="s">
        <v>301</v>
      </c>
      <c r="G124" s="480" t="s">
        <v>990</v>
      </c>
      <c r="H124" s="480" t="s">
        <v>969</v>
      </c>
      <c r="I124" s="480" t="s">
        <v>985</v>
      </c>
      <c r="J124" s="482">
        <v>181462.06</v>
      </c>
      <c r="K124" s="482">
        <v>1300.6</v>
      </c>
      <c r="L124" s="482">
        <v>181462.06</v>
      </c>
      <c r="M124" s="482">
        <v>15607.19</v>
      </c>
      <c r="N124" s="482">
        <v>0</v>
      </c>
      <c r="O124" s="482">
        <v>0</v>
      </c>
      <c r="P124" s="480" t="s">
        <v>991</v>
      </c>
      <c r="Q124" s="481"/>
      <c r="R124" s="480" t="s">
        <v>306</v>
      </c>
      <c r="S124" s="480" t="s">
        <v>307</v>
      </c>
      <c r="T124" s="480" t="s">
        <v>462</v>
      </c>
      <c r="U124" s="480" t="s">
        <v>309</v>
      </c>
      <c r="V124" s="480" t="s">
        <v>463</v>
      </c>
      <c r="W124" s="480" t="s">
        <v>987</v>
      </c>
      <c r="X124" s="480" t="s">
        <v>988</v>
      </c>
      <c r="Y124" s="480" t="s">
        <v>313</v>
      </c>
      <c r="Z124" s="480" t="s">
        <v>314</v>
      </c>
      <c r="AA124" s="480">
        <f t="shared" si="1"/>
        <v>144</v>
      </c>
      <c r="AB124" s="483">
        <v>0</v>
      </c>
      <c r="AC124" s="480" t="s">
        <v>465</v>
      </c>
    </row>
    <row r="125" customHeight="1" spans="1:29">
      <c r="A125" s="477" t="s">
        <v>192</v>
      </c>
      <c r="B125" s="480" t="s">
        <v>298</v>
      </c>
      <c r="C125" s="480" t="s">
        <v>299</v>
      </c>
      <c r="D125" s="480" t="s">
        <v>992</v>
      </c>
      <c r="E125" s="481">
        <v>41717</v>
      </c>
      <c r="F125" s="480" t="s">
        <v>301</v>
      </c>
      <c r="G125" s="480" t="s">
        <v>993</v>
      </c>
      <c r="H125" s="480" t="s">
        <v>994</v>
      </c>
      <c r="I125" s="480" t="s">
        <v>995</v>
      </c>
      <c r="J125" s="482">
        <v>154572.65</v>
      </c>
      <c r="K125" s="482">
        <v>1073.42</v>
      </c>
      <c r="L125" s="482">
        <v>151352.38</v>
      </c>
      <c r="M125" s="482">
        <v>12881.07</v>
      </c>
      <c r="N125" s="482">
        <v>0</v>
      </c>
      <c r="O125" s="482">
        <v>3220.27</v>
      </c>
      <c r="P125" s="480" t="s">
        <v>996</v>
      </c>
      <c r="Q125" s="481"/>
      <c r="R125" s="480" t="s">
        <v>306</v>
      </c>
      <c r="S125" s="480" t="s">
        <v>307</v>
      </c>
      <c r="T125" s="480" t="s">
        <v>453</v>
      </c>
      <c r="U125" s="480" t="s">
        <v>309</v>
      </c>
      <c r="V125" s="480" t="s">
        <v>454</v>
      </c>
      <c r="W125" s="480" t="s">
        <v>997</v>
      </c>
      <c r="X125" s="480" t="s">
        <v>998</v>
      </c>
      <c r="Y125" s="480" t="s">
        <v>313</v>
      </c>
      <c r="Z125" s="480" t="s">
        <v>314</v>
      </c>
      <c r="AA125" s="480">
        <f t="shared" si="1"/>
        <v>144</v>
      </c>
      <c r="AB125" s="483">
        <v>0</v>
      </c>
      <c r="AC125" s="480" t="s">
        <v>456</v>
      </c>
    </row>
    <row r="126" customHeight="1" spans="1:29">
      <c r="A126" s="477" t="s">
        <v>192</v>
      </c>
      <c r="B126" s="480" t="s">
        <v>298</v>
      </c>
      <c r="C126" s="480" t="s">
        <v>299</v>
      </c>
      <c r="D126" s="480" t="s">
        <v>999</v>
      </c>
      <c r="E126" s="481">
        <v>41940</v>
      </c>
      <c r="F126" s="480" t="s">
        <v>301</v>
      </c>
      <c r="G126" s="480" t="s">
        <v>1000</v>
      </c>
      <c r="H126" s="480" t="s">
        <v>969</v>
      </c>
      <c r="I126" s="480" t="s">
        <v>304</v>
      </c>
      <c r="J126" s="482">
        <v>157290.6</v>
      </c>
      <c r="K126" s="482">
        <v>1096.98</v>
      </c>
      <c r="L126" s="482">
        <v>146320.8</v>
      </c>
      <c r="M126" s="482">
        <v>13163.77</v>
      </c>
      <c r="N126" s="482">
        <v>0</v>
      </c>
      <c r="O126" s="482">
        <v>10969.8</v>
      </c>
      <c r="P126" s="480" t="s">
        <v>1001</v>
      </c>
      <c r="Q126" s="481"/>
      <c r="R126" s="480" t="s">
        <v>306</v>
      </c>
      <c r="S126" s="480" t="s">
        <v>307</v>
      </c>
      <c r="T126" s="480" t="s">
        <v>462</v>
      </c>
      <c r="U126" s="480" t="s">
        <v>309</v>
      </c>
      <c r="V126" s="480" t="s">
        <v>463</v>
      </c>
      <c r="W126" s="480" t="s">
        <v>1002</v>
      </c>
      <c r="X126" s="480" t="s">
        <v>988</v>
      </c>
      <c r="Y126" s="480" t="s">
        <v>313</v>
      </c>
      <c r="Z126" s="480" t="s">
        <v>314</v>
      </c>
      <c r="AA126" s="480">
        <f t="shared" si="1"/>
        <v>144</v>
      </c>
      <c r="AB126" s="483">
        <v>0</v>
      </c>
      <c r="AC126" s="480" t="s">
        <v>465</v>
      </c>
    </row>
    <row r="127" customHeight="1" spans="1:29">
      <c r="A127" s="477" t="s">
        <v>192</v>
      </c>
      <c r="B127" s="480" t="s">
        <v>298</v>
      </c>
      <c r="C127" s="480" t="s">
        <v>299</v>
      </c>
      <c r="D127" s="480" t="s">
        <v>1003</v>
      </c>
      <c r="E127" s="481">
        <v>42110</v>
      </c>
      <c r="F127" s="480" t="s">
        <v>301</v>
      </c>
      <c r="G127" s="480" t="s">
        <v>1004</v>
      </c>
      <c r="H127" s="480" t="s">
        <v>1005</v>
      </c>
      <c r="I127" s="480" t="s">
        <v>304</v>
      </c>
      <c r="J127" s="482">
        <v>146581.2</v>
      </c>
      <c r="K127" s="482">
        <v>1034.35</v>
      </c>
      <c r="L127" s="482">
        <v>130031.59</v>
      </c>
      <c r="M127" s="482">
        <v>12412.2</v>
      </c>
      <c r="N127" s="482">
        <v>0</v>
      </c>
      <c r="O127" s="482">
        <v>16549.61</v>
      </c>
      <c r="P127" s="480" t="s">
        <v>1006</v>
      </c>
      <c r="Q127" s="481"/>
      <c r="R127" s="480" t="s">
        <v>306</v>
      </c>
      <c r="S127" s="480" t="s">
        <v>307</v>
      </c>
      <c r="T127" s="480" t="s">
        <v>453</v>
      </c>
      <c r="U127" s="480" t="s">
        <v>309</v>
      </c>
      <c r="V127" s="480" t="s">
        <v>454</v>
      </c>
      <c r="W127" s="480" t="s">
        <v>1007</v>
      </c>
      <c r="X127" s="480" t="s">
        <v>988</v>
      </c>
      <c r="Y127" s="480" t="s">
        <v>313</v>
      </c>
      <c r="Z127" s="480" t="s">
        <v>314</v>
      </c>
      <c r="AA127" s="480">
        <f t="shared" si="1"/>
        <v>144</v>
      </c>
      <c r="AB127" s="483">
        <v>0</v>
      </c>
      <c r="AC127" s="480" t="s">
        <v>456</v>
      </c>
    </row>
    <row r="128" customHeight="1" spans="1:29">
      <c r="A128" s="477" t="s">
        <v>192</v>
      </c>
      <c r="B128" s="480" t="s">
        <v>298</v>
      </c>
      <c r="C128" s="480" t="s">
        <v>299</v>
      </c>
      <c r="D128" s="480" t="s">
        <v>1008</v>
      </c>
      <c r="E128" s="481">
        <v>41680</v>
      </c>
      <c r="F128" s="480" t="s">
        <v>301</v>
      </c>
      <c r="G128" s="480" t="s">
        <v>1009</v>
      </c>
      <c r="H128" s="480" t="s">
        <v>969</v>
      </c>
      <c r="I128" s="480" t="s">
        <v>1010</v>
      </c>
      <c r="J128" s="482">
        <v>136752.13</v>
      </c>
      <c r="K128" s="482">
        <v>949.66</v>
      </c>
      <c r="L128" s="482">
        <v>134852.8</v>
      </c>
      <c r="M128" s="482">
        <v>11395.98</v>
      </c>
      <c r="N128" s="482">
        <v>0</v>
      </c>
      <c r="O128" s="482">
        <v>1899.33</v>
      </c>
      <c r="P128" s="480" t="s">
        <v>1011</v>
      </c>
      <c r="Q128" s="481"/>
      <c r="R128" s="480" t="s">
        <v>306</v>
      </c>
      <c r="S128" s="480" t="s">
        <v>307</v>
      </c>
      <c r="T128" s="480" t="s">
        <v>383</v>
      </c>
      <c r="U128" s="480" t="s">
        <v>309</v>
      </c>
      <c r="V128" s="480" t="s">
        <v>309</v>
      </c>
      <c r="W128" s="480" t="s">
        <v>1012</v>
      </c>
      <c r="X128" s="480" t="s">
        <v>1013</v>
      </c>
      <c r="Y128" s="480" t="s">
        <v>313</v>
      </c>
      <c r="Z128" s="480" t="s">
        <v>314</v>
      </c>
      <c r="AA128" s="480">
        <f t="shared" si="1"/>
        <v>144</v>
      </c>
      <c r="AB128" s="483">
        <v>0</v>
      </c>
      <c r="AC128" s="480" t="s">
        <v>850</v>
      </c>
    </row>
    <row r="129" customHeight="1" spans="1:29">
      <c r="A129" s="477" t="s">
        <v>192</v>
      </c>
      <c r="B129" s="480" t="s">
        <v>298</v>
      </c>
      <c r="C129" s="480" t="s">
        <v>299</v>
      </c>
      <c r="D129" s="480" t="s">
        <v>1014</v>
      </c>
      <c r="E129" s="481">
        <v>41680</v>
      </c>
      <c r="F129" s="480" t="s">
        <v>301</v>
      </c>
      <c r="G129" s="480" t="s">
        <v>1015</v>
      </c>
      <c r="H129" s="480" t="s">
        <v>969</v>
      </c>
      <c r="I129" s="480" t="s">
        <v>1010</v>
      </c>
      <c r="J129" s="482">
        <v>159401.71</v>
      </c>
      <c r="K129" s="482">
        <v>1130.8</v>
      </c>
      <c r="L129" s="482">
        <v>157140.12</v>
      </c>
      <c r="M129" s="482">
        <v>13569.55</v>
      </c>
      <c r="N129" s="482">
        <v>0</v>
      </c>
      <c r="O129" s="482">
        <v>2261.59</v>
      </c>
      <c r="P129" s="480" t="s">
        <v>1016</v>
      </c>
      <c r="Q129" s="481"/>
      <c r="R129" s="480" t="s">
        <v>306</v>
      </c>
      <c r="S129" s="480" t="s">
        <v>307</v>
      </c>
      <c r="T129" s="480" t="s">
        <v>308</v>
      </c>
      <c r="U129" s="480" t="s">
        <v>309</v>
      </c>
      <c r="V129" s="480" t="s">
        <v>1017</v>
      </c>
      <c r="W129" s="480" t="s">
        <v>1018</v>
      </c>
      <c r="X129" s="480" t="s">
        <v>1013</v>
      </c>
      <c r="Y129" s="480" t="s">
        <v>313</v>
      </c>
      <c r="Z129" s="480" t="s">
        <v>314</v>
      </c>
      <c r="AA129" s="480">
        <f t="shared" si="1"/>
        <v>144</v>
      </c>
      <c r="AB129" s="483">
        <v>0</v>
      </c>
      <c r="AC129" s="480" t="s">
        <v>1019</v>
      </c>
    </row>
    <row r="130" customHeight="1" spans="1:29">
      <c r="A130" s="477" t="s">
        <v>192</v>
      </c>
      <c r="B130" s="480" t="s">
        <v>298</v>
      </c>
      <c r="C130" s="480" t="s">
        <v>299</v>
      </c>
      <c r="D130" s="480" t="s">
        <v>1020</v>
      </c>
      <c r="E130" s="481">
        <v>43143</v>
      </c>
      <c r="F130" s="480" t="s">
        <v>301</v>
      </c>
      <c r="G130" s="480" t="s">
        <v>1021</v>
      </c>
      <c r="H130" s="480" t="s">
        <v>1022</v>
      </c>
      <c r="I130" s="480" t="s">
        <v>1023</v>
      </c>
      <c r="J130" s="482">
        <v>68376.07</v>
      </c>
      <c r="K130" s="482">
        <v>474.83</v>
      </c>
      <c r="L130" s="482">
        <v>44634.32</v>
      </c>
      <c r="M130" s="482">
        <v>5698.02</v>
      </c>
      <c r="N130" s="482">
        <v>0</v>
      </c>
      <c r="O130" s="482">
        <v>23741.75</v>
      </c>
      <c r="P130" s="480" t="s">
        <v>1024</v>
      </c>
      <c r="Q130" s="481"/>
      <c r="R130" s="480" t="s">
        <v>306</v>
      </c>
      <c r="S130" s="480" t="s">
        <v>307</v>
      </c>
      <c r="T130" s="480" t="s">
        <v>308</v>
      </c>
      <c r="U130" s="480" t="s">
        <v>309</v>
      </c>
      <c r="V130" s="480" t="s">
        <v>1017</v>
      </c>
      <c r="W130" s="480" t="s">
        <v>1025</v>
      </c>
      <c r="X130" s="480" t="s">
        <v>1026</v>
      </c>
      <c r="Y130" s="480" t="s">
        <v>313</v>
      </c>
      <c r="Z130" s="480" t="s">
        <v>314</v>
      </c>
      <c r="AA130" s="480">
        <f t="shared" si="1"/>
        <v>144</v>
      </c>
      <c r="AB130" s="483">
        <v>0</v>
      </c>
      <c r="AC130" s="480" t="s">
        <v>1019</v>
      </c>
    </row>
    <row r="131" customHeight="1" spans="1:29">
      <c r="A131" s="477" t="s">
        <v>192</v>
      </c>
      <c r="B131" s="480" t="s">
        <v>298</v>
      </c>
      <c r="C131" s="480" t="s">
        <v>299</v>
      </c>
      <c r="D131" s="480" t="s">
        <v>1027</v>
      </c>
      <c r="E131" s="481">
        <v>43439</v>
      </c>
      <c r="F131" s="480" t="s">
        <v>301</v>
      </c>
      <c r="G131" s="480" t="s">
        <v>1028</v>
      </c>
      <c r="H131" s="480" t="s">
        <v>969</v>
      </c>
      <c r="I131" s="480" t="s">
        <v>1029</v>
      </c>
      <c r="J131" s="482">
        <v>98290.6</v>
      </c>
      <c r="K131" s="482">
        <v>682.57</v>
      </c>
      <c r="L131" s="482">
        <v>57336.13</v>
      </c>
      <c r="M131" s="482">
        <v>8190.89</v>
      </c>
      <c r="N131" s="482">
        <v>0</v>
      </c>
      <c r="O131" s="482">
        <v>40954.47</v>
      </c>
      <c r="P131" s="480" t="s">
        <v>1030</v>
      </c>
      <c r="Q131" s="481"/>
      <c r="R131" s="480" t="s">
        <v>306</v>
      </c>
      <c r="S131" s="480" t="s">
        <v>307</v>
      </c>
      <c r="T131" s="480" t="s">
        <v>383</v>
      </c>
      <c r="U131" s="480" t="s">
        <v>309</v>
      </c>
      <c r="V131" s="480" t="s">
        <v>309</v>
      </c>
      <c r="W131" s="480" t="s">
        <v>1031</v>
      </c>
      <c r="X131" s="480" t="s">
        <v>1026</v>
      </c>
      <c r="Y131" s="480" t="s">
        <v>313</v>
      </c>
      <c r="Z131" s="480" t="s">
        <v>314</v>
      </c>
      <c r="AA131" s="480">
        <f t="shared" si="1"/>
        <v>144</v>
      </c>
      <c r="AB131" s="483">
        <v>0</v>
      </c>
      <c r="AC131" s="480" t="s">
        <v>850</v>
      </c>
    </row>
    <row r="132" customHeight="1" spans="1:29">
      <c r="A132" s="477" t="s">
        <v>192</v>
      </c>
      <c r="B132" s="480" t="s">
        <v>298</v>
      </c>
      <c r="C132" s="480" t="s">
        <v>299</v>
      </c>
      <c r="D132" s="480" t="s">
        <v>1032</v>
      </c>
      <c r="E132" s="481">
        <v>43556</v>
      </c>
      <c r="F132" s="480" t="s">
        <v>301</v>
      </c>
      <c r="G132" s="480" t="s">
        <v>1033</v>
      </c>
      <c r="H132" s="480" t="s">
        <v>969</v>
      </c>
      <c r="I132" s="480" t="s">
        <v>1034</v>
      </c>
      <c r="J132" s="482">
        <v>97241.38</v>
      </c>
      <c r="K132" s="482">
        <v>675.29</v>
      </c>
      <c r="L132" s="482">
        <v>54023.01</v>
      </c>
      <c r="M132" s="482">
        <v>8103.45</v>
      </c>
      <c r="N132" s="482">
        <v>0</v>
      </c>
      <c r="O132" s="482">
        <v>43218.37</v>
      </c>
      <c r="P132" s="480" t="s">
        <v>1035</v>
      </c>
      <c r="Q132" s="481"/>
      <c r="R132" s="480" t="s">
        <v>306</v>
      </c>
      <c r="S132" s="480" t="s">
        <v>307</v>
      </c>
      <c r="T132" s="480" t="s">
        <v>321</v>
      </c>
      <c r="U132" s="480" t="s">
        <v>309</v>
      </c>
      <c r="V132" s="480" t="s">
        <v>623</v>
      </c>
      <c r="W132" s="480" t="s">
        <v>1036</v>
      </c>
      <c r="X132" s="480" t="s">
        <v>1037</v>
      </c>
      <c r="Y132" s="480" t="s">
        <v>313</v>
      </c>
      <c r="Z132" s="480" t="s">
        <v>314</v>
      </c>
      <c r="AA132" s="480">
        <f t="shared" si="1"/>
        <v>144</v>
      </c>
      <c r="AB132" s="483">
        <v>0</v>
      </c>
      <c r="AC132" s="480" t="s">
        <v>326</v>
      </c>
    </row>
    <row r="133" customHeight="1" spans="1:29">
      <c r="A133" s="477" t="s">
        <v>192</v>
      </c>
      <c r="B133" s="480" t="s">
        <v>298</v>
      </c>
      <c r="C133" s="480" t="s">
        <v>299</v>
      </c>
      <c r="D133" s="480" t="s">
        <v>1038</v>
      </c>
      <c r="E133" s="481">
        <v>37315</v>
      </c>
      <c r="F133" s="480" t="s">
        <v>301</v>
      </c>
      <c r="G133" s="480" t="s">
        <v>1039</v>
      </c>
      <c r="H133" s="480" t="s">
        <v>1040</v>
      </c>
      <c r="I133" s="480" t="s">
        <v>1041</v>
      </c>
      <c r="J133" s="482">
        <v>9700</v>
      </c>
      <c r="K133" s="482">
        <v>0</v>
      </c>
      <c r="L133" s="482">
        <v>9700</v>
      </c>
      <c r="M133" s="482">
        <v>0</v>
      </c>
      <c r="N133" s="482">
        <v>0</v>
      </c>
      <c r="O133" s="482">
        <v>0</v>
      </c>
      <c r="P133" s="480" t="s">
        <v>1042</v>
      </c>
      <c r="Q133" s="481"/>
      <c r="R133" s="480" t="s">
        <v>306</v>
      </c>
      <c r="S133" s="480" t="s">
        <v>307</v>
      </c>
      <c r="T133" s="480" t="s">
        <v>453</v>
      </c>
      <c r="U133" s="480" t="s">
        <v>309</v>
      </c>
      <c r="V133" s="480" t="s">
        <v>454</v>
      </c>
      <c r="W133" s="480" t="s">
        <v>333</v>
      </c>
      <c r="X133" s="480" t="s">
        <v>1043</v>
      </c>
      <c r="Y133" s="480" t="s">
        <v>313</v>
      </c>
      <c r="Z133" s="480" t="s">
        <v>314</v>
      </c>
      <c r="AA133" s="480">
        <f t="shared" si="1"/>
        <v>144</v>
      </c>
      <c r="AB133" s="483">
        <v>0</v>
      </c>
      <c r="AC133" s="480" t="s">
        <v>456</v>
      </c>
    </row>
    <row r="134" customHeight="1" spans="1:29">
      <c r="A134" s="477" t="s">
        <v>192</v>
      </c>
      <c r="B134" s="480" t="s">
        <v>298</v>
      </c>
      <c r="C134" s="480" t="s">
        <v>299</v>
      </c>
      <c r="D134" s="480" t="s">
        <v>1044</v>
      </c>
      <c r="E134" s="481">
        <v>37615</v>
      </c>
      <c r="F134" s="480" t="s">
        <v>301</v>
      </c>
      <c r="G134" s="480" t="s">
        <v>1045</v>
      </c>
      <c r="H134" s="480" t="s">
        <v>1046</v>
      </c>
      <c r="I134" s="480" t="s">
        <v>304</v>
      </c>
      <c r="J134" s="482">
        <v>98000</v>
      </c>
      <c r="K134" s="482">
        <v>0</v>
      </c>
      <c r="L134" s="482">
        <v>98000</v>
      </c>
      <c r="M134" s="482">
        <v>0</v>
      </c>
      <c r="N134" s="482">
        <v>0</v>
      </c>
      <c r="O134" s="482">
        <v>0</v>
      </c>
      <c r="P134" s="480" t="s">
        <v>1047</v>
      </c>
      <c r="Q134" s="481"/>
      <c r="R134" s="480" t="s">
        <v>306</v>
      </c>
      <c r="S134" s="480" t="s">
        <v>307</v>
      </c>
      <c r="T134" s="480" t="s">
        <v>462</v>
      </c>
      <c r="U134" s="480" t="s">
        <v>309</v>
      </c>
      <c r="V134" s="480" t="s">
        <v>478</v>
      </c>
      <c r="W134" s="480" t="s">
        <v>333</v>
      </c>
      <c r="X134" s="480" t="s">
        <v>1048</v>
      </c>
      <c r="Y134" s="480" t="s">
        <v>313</v>
      </c>
      <c r="Z134" s="480" t="s">
        <v>314</v>
      </c>
      <c r="AA134" s="480">
        <f t="shared" si="1"/>
        <v>144</v>
      </c>
      <c r="AB134" s="483">
        <v>0</v>
      </c>
      <c r="AC134" s="480" t="s">
        <v>481</v>
      </c>
    </row>
    <row r="135" customHeight="1" spans="1:29">
      <c r="A135" s="477" t="s">
        <v>192</v>
      </c>
      <c r="B135" s="480" t="s">
        <v>298</v>
      </c>
      <c r="C135" s="480" t="s">
        <v>299</v>
      </c>
      <c r="D135" s="480" t="s">
        <v>1049</v>
      </c>
      <c r="E135" s="481">
        <v>38177</v>
      </c>
      <c r="F135" s="480" t="s">
        <v>301</v>
      </c>
      <c r="G135" s="480" t="s">
        <v>1050</v>
      </c>
      <c r="H135" s="480" t="s">
        <v>1046</v>
      </c>
      <c r="I135" s="480" t="s">
        <v>304</v>
      </c>
      <c r="J135" s="482">
        <v>17572.44</v>
      </c>
      <c r="K135" s="482">
        <v>0</v>
      </c>
      <c r="L135" s="482">
        <v>17572.44</v>
      </c>
      <c r="M135" s="482">
        <v>0</v>
      </c>
      <c r="N135" s="482">
        <v>0</v>
      </c>
      <c r="O135" s="482">
        <v>0</v>
      </c>
      <c r="P135" s="480" t="s">
        <v>1051</v>
      </c>
      <c r="Q135" s="481"/>
      <c r="R135" s="480" t="s">
        <v>306</v>
      </c>
      <c r="S135" s="480" t="s">
        <v>307</v>
      </c>
      <c r="T135" s="480" t="s">
        <v>453</v>
      </c>
      <c r="U135" s="480" t="s">
        <v>309</v>
      </c>
      <c r="V135" s="480" t="s">
        <v>454</v>
      </c>
      <c r="W135" s="480" t="s">
        <v>333</v>
      </c>
      <c r="X135" s="480" t="s">
        <v>1052</v>
      </c>
      <c r="Y135" s="480" t="s">
        <v>313</v>
      </c>
      <c r="Z135" s="480" t="s">
        <v>314</v>
      </c>
      <c r="AA135" s="480">
        <f t="shared" si="1"/>
        <v>144</v>
      </c>
      <c r="AB135" s="483">
        <v>0</v>
      </c>
      <c r="AC135" s="480" t="s">
        <v>456</v>
      </c>
    </row>
    <row r="136" customHeight="1" spans="1:29">
      <c r="A136" s="477" t="s">
        <v>192</v>
      </c>
      <c r="B136" s="480" t="s">
        <v>298</v>
      </c>
      <c r="C136" s="480" t="s">
        <v>299</v>
      </c>
      <c r="D136" s="480" t="s">
        <v>1053</v>
      </c>
      <c r="E136" s="481">
        <v>34839</v>
      </c>
      <c r="F136" s="480" t="s">
        <v>301</v>
      </c>
      <c r="G136" s="480" t="s">
        <v>1054</v>
      </c>
      <c r="H136" s="480" t="s">
        <v>1055</v>
      </c>
      <c r="I136" s="480" t="s">
        <v>304</v>
      </c>
      <c r="J136" s="482">
        <v>12164.01</v>
      </c>
      <c r="K136" s="482">
        <v>0</v>
      </c>
      <c r="L136" s="482">
        <v>12164.01</v>
      </c>
      <c r="M136" s="482">
        <v>0</v>
      </c>
      <c r="N136" s="482">
        <v>0</v>
      </c>
      <c r="O136" s="482">
        <v>0</v>
      </c>
      <c r="P136" s="480" t="s">
        <v>1056</v>
      </c>
      <c r="Q136" s="481"/>
      <c r="R136" s="480" t="s">
        <v>306</v>
      </c>
      <c r="S136" s="480" t="s">
        <v>307</v>
      </c>
      <c r="T136" s="480" t="s">
        <v>462</v>
      </c>
      <c r="U136" s="480" t="s">
        <v>309</v>
      </c>
      <c r="V136" s="480" t="s">
        <v>478</v>
      </c>
      <c r="W136" s="480" t="s">
        <v>333</v>
      </c>
      <c r="X136" s="480" t="s">
        <v>1057</v>
      </c>
      <c r="Y136" s="480" t="s">
        <v>313</v>
      </c>
      <c r="Z136" s="480" t="s">
        <v>314</v>
      </c>
      <c r="AA136" s="480">
        <f t="shared" si="1"/>
        <v>144</v>
      </c>
      <c r="AB136" s="483">
        <v>0</v>
      </c>
      <c r="AC136" s="480" t="s">
        <v>481</v>
      </c>
    </row>
    <row r="137" customHeight="1" spans="1:29">
      <c r="A137" s="477" t="s">
        <v>192</v>
      </c>
      <c r="B137" s="480" t="s">
        <v>298</v>
      </c>
      <c r="C137" s="480" t="s">
        <v>299</v>
      </c>
      <c r="D137" s="480" t="s">
        <v>1058</v>
      </c>
      <c r="E137" s="481">
        <v>38341</v>
      </c>
      <c r="F137" s="480" t="s">
        <v>301</v>
      </c>
      <c r="G137" s="480" t="s">
        <v>1059</v>
      </c>
      <c r="H137" s="480" t="s">
        <v>1060</v>
      </c>
      <c r="I137" s="480" t="s">
        <v>1061</v>
      </c>
      <c r="J137" s="482">
        <v>13480</v>
      </c>
      <c r="K137" s="482">
        <v>0</v>
      </c>
      <c r="L137" s="482">
        <v>13480</v>
      </c>
      <c r="M137" s="482">
        <v>0</v>
      </c>
      <c r="N137" s="482">
        <v>0</v>
      </c>
      <c r="O137" s="482">
        <v>0</v>
      </c>
      <c r="P137" s="480" t="s">
        <v>1062</v>
      </c>
      <c r="Q137" s="481"/>
      <c r="R137" s="480" t="s">
        <v>306</v>
      </c>
      <c r="S137" s="480" t="s">
        <v>307</v>
      </c>
      <c r="T137" s="480" t="s">
        <v>453</v>
      </c>
      <c r="U137" s="480" t="s">
        <v>309</v>
      </c>
      <c r="V137" s="480" t="s">
        <v>454</v>
      </c>
      <c r="W137" s="480" t="s">
        <v>333</v>
      </c>
      <c r="X137" s="480" t="s">
        <v>1063</v>
      </c>
      <c r="Y137" s="480" t="s">
        <v>313</v>
      </c>
      <c r="Z137" s="480" t="s">
        <v>314</v>
      </c>
      <c r="AA137" s="480">
        <f t="shared" ref="AA137:AA200" si="2">Z137*12</f>
        <v>144</v>
      </c>
      <c r="AB137" s="483">
        <v>0</v>
      </c>
      <c r="AC137" s="480" t="s">
        <v>456</v>
      </c>
    </row>
    <row r="138" customHeight="1" spans="1:29">
      <c r="A138" s="477" t="s">
        <v>192</v>
      </c>
      <c r="B138" s="480" t="s">
        <v>298</v>
      </c>
      <c r="C138" s="480" t="s">
        <v>299</v>
      </c>
      <c r="D138" s="480" t="s">
        <v>1064</v>
      </c>
      <c r="E138" s="481">
        <v>38922</v>
      </c>
      <c r="F138" s="480" t="s">
        <v>301</v>
      </c>
      <c r="G138" s="480" t="s">
        <v>1065</v>
      </c>
      <c r="H138" s="480" t="s">
        <v>1066</v>
      </c>
      <c r="I138" s="480" t="s">
        <v>1067</v>
      </c>
      <c r="J138" s="482">
        <v>49952</v>
      </c>
      <c r="K138" s="482">
        <v>0</v>
      </c>
      <c r="L138" s="482">
        <v>49952</v>
      </c>
      <c r="M138" s="482">
        <v>0</v>
      </c>
      <c r="N138" s="482">
        <v>0</v>
      </c>
      <c r="O138" s="482">
        <v>0</v>
      </c>
      <c r="P138" s="480" t="s">
        <v>1068</v>
      </c>
      <c r="Q138" s="481"/>
      <c r="R138" s="480" t="s">
        <v>306</v>
      </c>
      <c r="S138" s="480" t="s">
        <v>1069</v>
      </c>
      <c r="T138" s="480" t="s">
        <v>816</v>
      </c>
      <c r="U138" s="480" t="s">
        <v>309</v>
      </c>
      <c r="V138" s="480" t="s">
        <v>1070</v>
      </c>
      <c r="W138" s="480" t="s">
        <v>333</v>
      </c>
      <c r="X138" s="480" t="s">
        <v>1071</v>
      </c>
      <c r="Y138" s="480" t="s">
        <v>313</v>
      </c>
      <c r="Z138" s="480" t="s">
        <v>314</v>
      </c>
      <c r="AA138" s="480">
        <f t="shared" si="2"/>
        <v>144</v>
      </c>
      <c r="AB138" s="483">
        <v>0</v>
      </c>
      <c r="AC138" s="480" t="s">
        <v>1072</v>
      </c>
    </row>
    <row r="139" customHeight="1" spans="1:29">
      <c r="A139" s="477" t="s">
        <v>192</v>
      </c>
      <c r="B139" s="480" t="s">
        <v>298</v>
      </c>
      <c r="C139" s="480" t="s">
        <v>299</v>
      </c>
      <c r="D139" s="480" t="s">
        <v>1073</v>
      </c>
      <c r="E139" s="481">
        <v>39983</v>
      </c>
      <c r="F139" s="480" t="s">
        <v>301</v>
      </c>
      <c r="G139" s="480" t="s">
        <v>1074</v>
      </c>
      <c r="H139" s="480" t="s">
        <v>1075</v>
      </c>
      <c r="I139" s="480" t="s">
        <v>304</v>
      </c>
      <c r="J139" s="482">
        <v>98000</v>
      </c>
      <c r="K139" s="482">
        <v>0</v>
      </c>
      <c r="L139" s="482">
        <v>98000</v>
      </c>
      <c r="M139" s="482">
        <v>0</v>
      </c>
      <c r="N139" s="482">
        <v>0</v>
      </c>
      <c r="O139" s="482">
        <v>0</v>
      </c>
      <c r="P139" s="480" t="s">
        <v>1076</v>
      </c>
      <c r="Q139" s="481"/>
      <c r="R139" s="480" t="s">
        <v>306</v>
      </c>
      <c r="S139" s="480" t="s">
        <v>307</v>
      </c>
      <c r="T139" s="480" t="s">
        <v>462</v>
      </c>
      <c r="U139" s="480" t="s">
        <v>309</v>
      </c>
      <c r="V139" s="480" t="s">
        <v>463</v>
      </c>
      <c r="W139" s="480" t="s">
        <v>1077</v>
      </c>
      <c r="X139" s="480" t="s">
        <v>1078</v>
      </c>
      <c r="Y139" s="480" t="s">
        <v>313</v>
      </c>
      <c r="Z139" s="480" t="s">
        <v>314</v>
      </c>
      <c r="AA139" s="480">
        <f t="shared" si="2"/>
        <v>144</v>
      </c>
      <c r="AB139" s="483">
        <v>0</v>
      </c>
      <c r="AC139" s="480" t="s">
        <v>465</v>
      </c>
    </row>
    <row r="140" customHeight="1" spans="1:29">
      <c r="A140" s="477" t="s">
        <v>192</v>
      </c>
      <c r="B140" s="480" t="s">
        <v>298</v>
      </c>
      <c r="C140" s="480" t="s">
        <v>299</v>
      </c>
      <c r="D140" s="480" t="s">
        <v>1079</v>
      </c>
      <c r="E140" s="481">
        <v>39986</v>
      </c>
      <c r="F140" s="480" t="s">
        <v>301</v>
      </c>
      <c r="G140" s="480" t="s">
        <v>1080</v>
      </c>
      <c r="H140" s="480" t="s">
        <v>1081</v>
      </c>
      <c r="I140" s="480" t="s">
        <v>1082</v>
      </c>
      <c r="J140" s="482">
        <v>98717.95</v>
      </c>
      <c r="K140" s="482">
        <v>0</v>
      </c>
      <c r="L140" s="482">
        <v>98717.95</v>
      </c>
      <c r="M140" s="482">
        <v>0</v>
      </c>
      <c r="N140" s="482">
        <v>0</v>
      </c>
      <c r="O140" s="482">
        <v>0</v>
      </c>
      <c r="P140" s="480" t="s">
        <v>1083</v>
      </c>
      <c r="Q140" s="481"/>
      <c r="R140" s="480" t="s">
        <v>306</v>
      </c>
      <c r="S140" s="480" t="s">
        <v>307</v>
      </c>
      <c r="T140" s="480" t="s">
        <v>453</v>
      </c>
      <c r="U140" s="480" t="s">
        <v>309</v>
      </c>
      <c r="V140" s="480" t="s">
        <v>454</v>
      </c>
      <c r="W140" s="480" t="s">
        <v>1084</v>
      </c>
      <c r="X140" s="480" t="s">
        <v>1085</v>
      </c>
      <c r="Y140" s="480" t="s">
        <v>313</v>
      </c>
      <c r="Z140" s="480" t="s">
        <v>314</v>
      </c>
      <c r="AA140" s="480">
        <f t="shared" si="2"/>
        <v>144</v>
      </c>
      <c r="AB140" s="483">
        <v>0</v>
      </c>
      <c r="AC140" s="480" t="s">
        <v>456</v>
      </c>
    </row>
    <row r="141" customHeight="1" spans="1:29">
      <c r="A141" s="477" t="s">
        <v>192</v>
      </c>
      <c r="B141" s="480" t="s">
        <v>298</v>
      </c>
      <c r="C141" s="480" t="s">
        <v>299</v>
      </c>
      <c r="D141" s="480" t="s">
        <v>1086</v>
      </c>
      <c r="E141" s="481">
        <v>40526</v>
      </c>
      <c r="F141" s="480" t="s">
        <v>301</v>
      </c>
      <c r="G141" s="480" t="s">
        <v>1087</v>
      </c>
      <c r="H141" s="480" t="s">
        <v>1088</v>
      </c>
      <c r="I141" s="480" t="s">
        <v>592</v>
      </c>
      <c r="J141" s="482">
        <v>75087.71</v>
      </c>
      <c r="K141" s="482">
        <v>0</v>
      </c>
      <c r="L141" s="482">
        <v>75087.71</v>
      </c>
      <c r="M141" s="482">
        <v>0</v>
      </c>
      <c r="N141" s="482">
        <v>0</v>
      </c>
      <c r="O141" s="482">
        <v>0</v>
      </c>
      <c r="P141" s="480" t="s">
        <v>1089</v>
      </c>
      <c r="Q141" s="481"/>
      <c r="R141" s="480" t="s">
        <v>306</v>
      </c>
      <c r="S141" s="480" t="s">
        <v>307</v>
      </c>
      <c r="T141" s="480" t="s">
        <v>462</v>
      </c>
      <c r="U141" s="480" t="s">
        <v>309</v>
      </c>
      <c r="V141" s="480" t="s">
        <v>487</v>
      </c>
      <c r="W141" s="480" t="s">
        <v>1090</v>
      </c>
      <c r="X141" s="480" t="s">
        <v>595</v>
      </c>
      <c r="Y141" s="480" t="s">
        <v>313</v>
      </c>
      <c r="Z141" s="480" t="s">
        <v>1091</v>
      </c>
      <c r="AA141" s="480">
        <f t="shared" si="2"/>
        <v>132</v>
      </c>
      <c r="AB141" s="483">
        <v>0</v>
      </c>
      <c r="AC141" s="480" t="s">
        <v>489</v>
      </c>
    </row>
    <row r="142" customHeight="1" spans="1:29">
      <c r="A142" s="477" t="s">
        <v>192</v>
      </c>
      <c r="B142" s="480" t="s">
        <v>298</v>
      </c>
      <c r="C142" s="480" t="s">
        <v>299</v>
      </c>
      <c r="D142" s="480" t="s">
        <v>1092</v>
      </c>
      <c r="E142" s="481">
        <v>40526</v>
      </c>
      <c r="F142" s="480" t="s">
        <v>301</v>
      </c>
      <c r="G142" s="480" t="s">
        <v>1093</v>
      </c>
      <c r="H142" s="480" t="s">
        <v>1088</v>
      </c>
      <c r="I142" s="480" t="s">
        <v>592</v>
      </c>
      <c r="J142" s="482">
        <v>75087.7</v>
      </c>
      <c r="K142" s="482">
        <v>0</v>
      </c>
      <c r="L142" s="482">
        <v>75087.7</v>
      </c>
      <c r="M142" s="482">
        <v>0</v>
      </c>
      <c r="N142" s="482">
        <v>0</v>
      </c>
      <c r="O142" s="482">
        <v>0</v>
      </c>
      <c r="P142" s="480" t="s">
        <v>1094</v>
      </c>
      <c r="Q142" s="481"/>
      <c r="R142" s="480" t="s">
        <v>306</v>
      </c>
      <c r="S142" s="480" t="s">
        <v>307</v>
      </c>
      <c r="T142" s="480" t="s">
        <v>462</v>
      </c>
      <c r="U142" s="480" t="s">
        <v>309</v>
      </c>
      <c r="V142" s="480" t="s">
        <v>487</v>
      </c>
      <c r="W142" s="480" t="s">
        <v>1090</v>
      </c>
      <c r="X142" s="480" t="s">
        <v>595</v>
      </c>
      <c r="Y142" s="480" t="s">
        <v>313</v>
      </c>
      <c r="Z142" s="480" t="s">
        <v>1091</v>
      </c>
      <c r="AA142" s="480">
        <f t="shared" si="2"/>
        <v>132</v>
      </c>
      <c r="AB142" s="483">
        <v>0</v>
      </c>
      <c r="AC142" s="480" t="s">
        <v>489</v>
      </c>
    </row>
    <row r="143" customHeight="1" spans="1:29">
      <c r="A143" s="477" t="s">
        <v>192</v>
      </c>
      <c r="B143" s="480" t="s">
        <v>298</v>
      </c>
      <c r="C143" s="480" t="s">
        <v>299</v>
      </c>
      <c r="D143" s="480" t="s">
        <v>1095</v>
      </c>
      <c r="E143" s="481">
        <v>40526</v>
      </c>
      <c r="F143" s="480" t="s">
        <v>301</v>
      </c>
      <c r="G143" s="480" t="s">
        <v>1096</v>
      </c>
      <c r="H143" s="480" t="s">
        <v>1097</v>
      </c>
      <c r="I143" s="480" t="s">
        <v>1098</v>
      </c>
      <c r="J143" s="482">
        <v>300683.77</v>
      </c>
      <c r="K143" s="482">
        <v>0</v>
      </c>
      <c r="L143" s="482">
        <v>300683.77</v>
      </c>
      <c r="M143" s="482">
        <v>0</v>
      </c>
      <c r="N143" s="482">
        <v>0</v>
      </c>
      <c r="O143" s="482">
        <v>0</v>
      </c>
      <c r="P143" s="480" t="s">
        <v>1099</v>
      </c>
      <c r="Q143" s="481"/>
      <c r="R143" s="480" t="s">
        <v>306</v>
      </c>
      <c r="S143" s="480" t="s">
        <v>307</v>
      </c>
      <c r="T143" s="480" t="s">
        <v>462</v>
      </c>
      <c r="U143" s="480" t="s">
        <v>309</v>
      </c>
      <c r="V143" s="480" t="s">
        <v>613</v>
      </c>
      <c r="W143" s="480" t="s">
        <v>1100</v>
      </c>
      <c r="X143" s="480" t="s">
        <v>1101</v>
      </c>
      <c r="Y143" s="480" t="s">
        <v>313</v>
      </c>
      <c r="Z143" s="480" t="s">
        <v>1091</v>
      </c>
      <c r="AA143" s="480">
        <f t="shared" si="2"/>
        <v>132</v>
      </c>
      <c r="AB143" s="483">
        <v>0</v>
      </c>
      <c r="AC143" s="480" t="s">
        <v>614</v>
      </c>
    </row>
    <row r="144" customHeight="1" spans="1:29">
      <c r="A144" s="477" t="s">
        <v>192</v>
      </c>
      <c r="B144" s="480" t="s">
        <v>298</v>
      </c>
      <c r="C144" s="480" t="s">
        <v>299</v>
      </c>
      <c r="D144" s="480" t="s">
        <v>1102</v>
      </c>
      <c r="E144" s="481">
        <v>40526</v>
      </c>
      <c r="F144" s="480" t="s">
        <v>301</v>
      </c>
      <c r="G144" s="480" t="s">
        <v>1103</v>
      </c>
      <c r="H144" s="480" t="s">
        <v>1046</v>
      </c>
      <c r="I144" s="480" t="s">
        <v>304</v>
      </c>
      <c r="J144" s="482">
        <v>264017.09</v>
      </c>
      <c r="K144" s="482">
        <v>0</v>
      </c>
      <c r="L144" s="482">
        <v>264017.09</v>
      </c>
      <c r="M144" s="482">
        <v>0</v>
      </c>
      <c r="N144" s="482">
        <v>0</v>
      </c>
      <c r="O144" s="482">
        <v>0</v>
      </c>
      <c r="P144" s="480" t="s">
        <v>1104</v>
      </c>
      <c r="Q144" s="481"/>
      <c r="R144" s="480" t="s">
        <v>306</v>
      </c>
      <c r="S144" s="480" t="s">
        <v>307</v>
      </c>
      <c r="T144" s="480" t="s">
        <v>462</v>
      </c>
      <c r="U144" s="480" t="s">
        <v>309</v>
      </c>
      <c r="V144" s="480" t="s">
        <v>478</v>
      </c>
      <c r="W144" s="480" t="s">
        <v>1105</v>
      </c>
      <c r="X144" s="480" t="s">
        <v>1106</v>
      </c>
      <c r="Y144" s="480" t="s">
        <v>313</v>
      </c>
      <c r="Z144" s="480" t="s">
        <v>1091</v>
      </c>
      <c r="AA144" s="480">
        <f t="shared" si="2"/>
        <v>132</v>
      </c>
      <c r="AB144" s="483">
        <v>0</v>
      </c>
      <c r="AC144" s="480" t="s">
        <v>481</v>
      </c>
    </row>
    <row r="145" customHeight="1" spans="1:29">
      <c r="A145" s="477" t="s">
        <v>192</v>
      </c>
      <c r="B145" s="480" t="s">
        <v>298</v>
      </c>
      <c r="C145" s="480" t="s">
        <v>299</v>
      </c>
      <c r="D145" s="480" t="s">
        <v>1107</v>
      </c>
      <c r="E145" s="481">
        <v>40897</v>
      </c>
      <c r="F145" s="480" t="s">
        <v>301</v>
      </c>
      <c r="G145" s="480" t="s">
        <v>1108</v>
      </c>
      <c r="H145" s="480" t="s">
        <v>969</v>
      </c>
      <c r="I145" s="480" t="s">
        <v>1109</v>
      </c>
      <c r="J145" s="482">
        <v>209854.71</v>
      </c>
      <c r="K145" s="482">
        <v>0</v>
      </c>
      <c r="L145" s="482">
        <v>209854.71</v>
      </c>
      <c r="M145" s="482">
        <v>0</v>
      </c>
      <c r="N145" s="482">
        <v>0</v>
      </c>
      <c r="O145" s="482">
        <v>0</v>
      </c>
      <c r="P145" s="480" t="s">
        <v>1110</v>
      </c>
      <c r="Q145" s="481"/>
      <c r="R145" s="480" t="s">
        <v>306</v>
      </c>
      <c r="S145" s="480" t="s">
        <v>307</v>
      </c>
      <c r="T145" s="480" t="s">
        <v>462</v>
      </c>
      <c r="U145" s="480" t="s">
        <v>309</v>
      </c>
      <c r="V145" s="480" t="s">
        <v>478</v>
      </c>
      <c r="W145" s="480" t="s">
        <v>1111</v>
      </c>
      <c r="X145" s="480" t="s">
        <v>988</v>
      </c>
      <c r="Y145" s="480" t="s">
        <v>313</v>
      </c>
      <c r="Z145" s="480" t="s">
        <v>314</v>
      </c>
      <c r="AA145" s="480">
        <f t="shared" si="2"/>
        <v>144</v>
      </c>
      <c r="AB145" s="483">
        <v>0</v>
      </c>
      <c r="AC145" s="480" t="s">
        <v>481</v>
      </c>
    </row>
    <row r="146" customHeight="1" spans="1:29">
      <c r="A146" s="477" t="s">
        <v>192</v>
      </c>
      <c r="B146" s="480" t="s">
        <v>298</v>
      </c>
      <c r="C146" s="480" t="s">
        <v>299</v>
      </c>
      <c r="D146" s="480" t="s">
        <v>1112</v>
      </c>
      <c r="E146" s="481">
        <v>40897</v>
      </c>
      <c r="F146" s="480" t="s">
        <v>301</v>
      </c>
      <c r="G146" s="480" t="s">
        <v>1113</v>
      </c>
      <c r="H146" s="480" t="s">
        <v>969</v>
      </c>
      <c r="I146" s="480" t="s">
        <v>1109</v>
      </c>
      <c r="J146" s="482">
        <v>209854.71</v>
      </c>
      <c r="K146" s="482">
        <v>0</v>
      </c>
      <c r="L146" s="482">
        <v>209854.71</v>
      </c>
      <c r="M146" s="482">
        <v>0</v>
      </c>
      <c r="N146" s="482">
        <v>0</v>
      </c>
      <c r="O146" s="482">
        <v>0</v>
      </c>
      <c r="P146" s="480" t="s">
        <v>1114</v>
      </c>
      <c r="Q146" s="481"/>
      <c r="R146" s="480" t="s">
        <v>306</v>
      </c>
      <c r="S146" s="480" t="s">
        <v>307</v>
      </c>
      <c r="T146" s="480" t="s">
        <v>462</v>
      </c>
      <c r="U146" s="480" t="s">
        <v>309</v>
      </c>
      <c r="V146" s="480" t="s">
        <v>463</v>
      </c>
      <c r="W146" s="480" t="s">
        <v>1111</v>
      </c>
      <c r="X146" s="480" t="s">
        <v>988</v>
      </c>
      <c r="Y146" s="480" t="s">
        <v>313</v>
      </c>
      <c r="Z146" s="480" t="s">
        <v>314</v>
      </c>
      <c r="AA146" s="480">
        <f t="shared" si="2"/>
        <v>144</v>
      </c>
      <c r="AB146" s="483">
        <v>0</v>
      </c>
      <c r="AC146" s="480" t="s">
        <v>465</v>
      </c>
    </row>
    <row r="147" customHeight="1" spans="1:29">
      <c r="A147" s="477" t="s">
        <v>192</v>
      </c>
      <c r="B147" s="480" t="s">
        <v>298</v>
      </c>
      <c r="C147" s="480" t="s">
        <v>299</v>
      </c>
      <c r="D147" s="480" t="s">
        <v>1115</v>
      </c>
      <c r="E147" s="481">
        <v>41211</v>
      </c>
      <c r="F147" s="480" t="s">
        <v>301</v>
      </c>
      <c r="G147" s="480" t="s">
        <v>1116</v>
      </c>
      <c r="H147" s="480" t="s">
        <v>1117</v>
      </c>
      <c r="I147" s="480" t="s">
        <v>1098</v>
      </c>
      <c r="J147" s="482">
        <v>356410.24</v>
      </c>
      <c r="K147" s="482">
        <v>0</v>
      </c>
      <c r="L147" s="482">
        <v>356410.24</v>
      </c>
      <c r="M147" s="482">
        <v>0</v>
      </c>
      <c r="N147" s="482">
        <v>0</v>
      </c>
      <c r="O147" s="482">
        <v>0</v>
      </c>
      <c r="P147" s="480" t="s">
        <v>1118</v>
      </c>
      <c r="Q147" s="481"/>
      <c r="R147" s="480" t="s">
        <v>306</v>
      </c>
      <c r="S147" s="480" t="s">
        <v>307</v>
      </c>
      <c r="T147" s="480" t="s">
        <v>462</v>
      </c>
      <c r="U147" s="480" t="s">
        <v>309</v>
      </c>
      <c r="V147" s="480" t="s">
        <v>478</v>
      </c>
      <c r="W147" s="480" t="s">
        <v>1119</v>
      </c>
      <c r="X147" s="480" t="s">
        <v>1120</v>
      </c>
      <c r="Y147" s="480" t="s">
        <v>313</v>
      </c>
      <c r="Z147" s="480" t="s">
        <v>314</v>
      </c>
      <c r="AA147" s="480">
        <f t="shared" si="2"/>
        <v>144</v>
      </c>
      <c r="AB147" s="483">
        <v>0</v>
      </c>
      <c r="AC147" s="480" t="s">
        <v>481</v>
      </c>
    </row>
    <row r="148" customHeight="1" spans="1:29">
      <c r="A148" s="477" t="s">
        <v>192</v>
      </c>
      <c r="B148" s="480" t="s">
        <v>298</v>
      </c>
      <c r="C148" s="480" t="s">
        <v>299</v>
      </c>
      <c r="D148" s="480" t="s">
        <v>1121</v>
      </c>
      <c r="E148" s="481">
        <v>41211</v>
      </c>
      <c r="F148" s="480" t="s">
        <v>301</v>
      </c>
      <c r="G148" s="480" t="s">
        <v>1122</v>
      </c>
      <c r="H148" s="480" t="s">
        <v>1123</v>
      </c>
      <c r="I148" s="480" t="s">
        <v>1124</v>
      </c>
      <c r="J148" s="482">
        <v>257245.39</v>
      </c>
      <c r="K148" s="482">
        <v>0</v>
      </c>
      <c r="L148" s="482">
        <v>257245.39</v>
      </c>
      <c r="M148" s="482">
        <v>0</v>
      </c>
      <c r="N148" s="482">
        <v>0</v>
      </c>
      <c r="O148" s="482">
        <v>0</v>
      </c>
      <c r="P148" s="480" t="s">
        <v>1125</v>
      </c>
      <c r="Q148" s="481"/>
      <c r="R148" s="480" t="s">
        <v>306</v>
      </c>
      <c r="S148" s="480" t="s">
        <v>307</v>
      </c>
      <c r="T148" s="480" t="s">
        <v>462</v>
      </c>
      <c r="U148" s="480" t="s">
        <v>309</v>
      </c>
      <c r="V148" s="480" t="s">
        <v>487</v>
      </c>
      <c r="W148" s="480" t="s">
        <v>1126</v>
      </c>
      <c r="X148" s="480" t="s">
        <v>1127</v>
      </c>
      <c r="Y148" s="480" t="s">
        <v>313</v>
      </c>
      <c r="Z148" s="480" t="s">
        <v>314</v>
      </c>
      <c r="AA148" s="480">
        <f t="shared" si="2"/>
        <v>144</v>
      </c>
      <c r="AB148" s="483">
        <v>0</v>
      </c>
      <c r="AC148" s="480" t="s">
        <v>489</v>
      </c>
    </row>
    <row r="149" customHeight="1" spans="1:29">
      <c r="A149" s="477" t="s">
        <v>192</v>
      </c>
      <c r="B149" s="480" t="s">
        <v>298</v>
      </c>
      <c r="C149" s="480" t="s">
        <v>299</v>
      </c>
      <c r="D149" s="480" t="s">
        <v>1128</v>
      </c>
      <c r="E149" s="481">
        <v>41625</v>
      </c>
      <c r="F149" s="480" t="s">
        <v>301</v>
      </c>
      <c r="G149" s="480" t="s">
        <v>1129</v>
      </c>
      <c r="H149" s="480" t="s">
        <v>1130</v>
      </c>
      <c r="I149" s="480" t="s">
        <v>304</v>
      </c>
      <c r="J149" s="482">
        <v>178017.29</v>
      </c>
      <c r="K149" s="482">
        <v>1236.23</v>
      </c>
      <c r="L149" s="482">
        <v>178017.29</v>
      </c>
      <c r="M149" s="482">
        <v>14834.79</v>
      </c>
      <c r="N149" s="482">
        <v>0</v>
      </c>
      <c r="O149" s="482">
        <v>0</v>
      </c>
      <c r="P149" s="480" t="s">
        <v>1131</v>
      </c>
      <c r="Q149" s="481"/>
      <c r="R149" s="480" t="s">
        <v>306</v>
      </c>
      <c r="S149" s="480" t="s">
        <v>307</v>
      </c>
      <c r="T149" s="480" t="s">
        <v>453</v>
      </c>
      <c r="U149" s="480" t="s">
        <v>309</v>
      </c>
      <c r="V149" s="480" t="s">
        <v>454</v>
      </c>
      <c r="W149" s="480" t="s">
        <v>1132</v>
      </c>
      <c r="X149" s="480" t="s">
        <v>1133</v>
      </c>
      <c r="Y149" s="480" t="s">
        <v>313</v>
      </c>
      <c r="Z149" s="480" t="s">
        <v>314</v>
      </c>
      <c r="AA149" s="480">
        <f t="shared" si="2"/>
        <v>144</v>
      </c>
      <c r="AB149" s="483">
        <v>0</v>
      </c>
      <c r="AC149" s="480" t="s">
        <v>456</v>
      </c>
    </row>
    <row r="150" customHeight="1" spans="1:29">
      <c r="A150" s="477" t="s">
        <v>192</v>
      </c>
      <c r="B150" s="480" t="s">
        <v>298</v>
      </c>
      <c r="C150" s="480" t="s">
        <v>299</v>
      </c>
      <c r="D150" s="480" t="s">
        <v>1134</v>
      </c>
      <c r="E150" s="481">
        <v>41625</v>
      </c>
      <c r="F150" s="480" t="s">
        <v>301</v>
      </c>
      <c r="G150" s="480" t="s">
        <v>1135</v>
      </c>
      <c r="H150" s="480" t="s">
        <v>1136</v>
      </c>
      <c r="I150" s="480" t="s">
        <v>1124</v>
      </c>
      <c r="J150" s="482">
        <v>108888.89</v>
      </c>
      <c r="K150" s="482">
        <v>756.17</v>
      </c>
      <c r="L150" s="482">
        <v>108888.89</v>
      </c>
      <c r="M150" s="482">
        <v>9074.1</v>
      </c>
      <c r="N150" s="482">
        <v>0</v>
      </c>
      <c r="O150" s="482">
        <v>0</v>
      </c>
      <c r="P150" s="480" t="s">
        <v>1137</v>
      </c>
      <c r="Q150" s="481"/>
      <c r="R150" s="480" t="s">
        <v>306</v>
      </c>
      <c r="S150" s="480" t="s">
        <v>307</v>
      </c>
      <c r="T150" s="480" t="s">
        <v>462</v>
      </c>
      <c r="U150" s="480" t="s">
        <v>309</v>
      </c>
      <c r="V150" s="480" t="s">
        <v>487</v>
      </c>
      <c r="W150" s="480" t="s">
        <v>1138</v>
      </c>
      <c r="X150" s="480" t="s">
        <v>1127</v>
      </c>
      <c r="Y150" s="480" t="s">
        <v>313</v>
      </c>
      <c r="Z150" s="480" t="s">
        <v>314</v>
      </c>
      <c r="AA150" s="480">
        <f t="shared" si="2"/>
        <v>144</v>
      </c>
      <c r="AB150" s="483">
        <v>0</v>
      </c>
      <c r="AC150" s="480" t="s">
        <v>489</v>
      </c>
    </row>
    <row r="151" customHeight="1" spans="1:29">
      <c r="A151" s="477" t="s">
        <v>192</v>
      </c>
      <c r="B151" s="480" t="s">
        <v>298</v>
      </c>
      <c r="C151" s="480" t="s">
        <v>299</v>
      </c>
      <c r="D151" s="480" t="s">
        <v>1139</v>
      </c>
      <c r="E151" s="481">
        <v>41625</v>
      </c>
      <c r="F151" s="480" t="s">
        <v>301</v>
      </c>
      <c r="G151" s="480" t="s">
        <v>1140</v>
      </c>
      <c r="H151" s="480" t="s">
        <v>1136</v>
      </c>
      <c r="I151" s="480" t="s">
        <v>1124</v>
      </c>
      <c r="J151" s="482">
        <v>108888.89</v>
      </c>
      <c r="K151" s="482">
        <v>756.17</v>
      </c>
      <c r="L151" s="482">
        <v>108888.89</v>
      </c>
      <c r="M151" s="482">
        <v>9074.1</v>
      </c>
      <c r="N151" s="482">
        <v>0</v>
      </c>
      <c r="O151" s="482">
        <v>0</v>
      </c>
      <c r="P151" s="480" t="s">
        <v>1141</v>
      </c>
      <c r="Q151" s="481"/>
      <c r="R151" s="480" t="s">
        <v>306</v>
      </c>
      <c r="S151" s="480" t="s">
        <v>307</v>
      </c>
      <c r="T151" s="480" t="s">
        <v>462</v>
      </c>
      <c r="U151" s="480" t="s">
        <v>309</v>
      </c>
      <c r="V151" s="480" t="s">
        <v>487</v>
      </c>
      <c r="W151" s="480" t="s">
        <v>1138</v>
      </c>
      <c r="X151" s="480" t="s">
        <v>1127</v>
      </c>
      <c r="Y151" s="480" t="s">
        <v>313</v>
      </c>
      <c r="Z151" s="480" t="s">
        <v>314</v>
      </c>
      <c r="AA151" s="480">
        <f t="shared" si="2"/>
        <v>144</v>
      </c>
      <c r="AB151" s="483">
        <v>0</v>
      </c>
      <c r="AC151" s="480" t="s">
        <v>489</v>
      </c>
    </row>
    <row r="152" customHeight="1" spans="1:29">
      <c r="A152" s="477" t="s">
        <v>192</v>
      </c>
      <c r="B152" s="480" t="s">
        <v>298</v>
      </c>
      <c r="C152" s="480" t="s">
        <v>299</v>
      </c>
      <c r="D152" s="480" t="s">
        <v>1142</v>
      </c>
      <c r="E152" s="481">
        <v>42110</v>
      </c>
      <c r="F152" s="480" t="s">
        <v>301</v>
      </c>
      <c r="G152" s="480" t="s">
        <v>1143</v>
      </c>
      <c r="H152" s="480" t="s">
        <v>1144</v>
      </c>
      <c r="I152" s="480" t="s">
        <v>1145</v>
      </c>
      <c r="J152" s="482">
        <v>12000</v>
      </c>
      <c r="K152" s="482">
        <v>83.33</v>
      </c>
      <c r="L152" s="482">
        <v>10666.64</v>
      </c>
      <c r="M152" s="482">
        <v>1000.02</v>
      </c>
      <c r="N152" s="482">
        <v>0</v>
      </c>
      <c r="O152" s="482">
        <v>1333.36</v>
      </c>
      <c r="P152" s="480" t="s">
        <v>1146</v>
      </c>
      <c r="Q152" s="481"/>
      <c r="R152" s="480" t="s">
        <v>306</v>
      </c>
      <c r="S152" s="480" t="s">
        <v>307</v>
      </c>
      <c r="T152" s="480" t="s">
        <v>462</v>
      </c>
      <c r="U152" s="480" t="s">
        <v>309</v>
      </c>
      <c r="V152" s="480" t="s">
        <v>463</v>
      </c>
      <c r="W152" s="480" t="s">
        <v>1147</v>
      </c>
      <c r="X152" s="480" t="s">
        <v>1148</v>
      </c>
      <c r="Y152" s="480" t="s">
        <v>313</v>
      </c>
      <c r="Z152" s="480" t="s">
        <v>314</v>
      </c>
      <c r="AA152" s="480">
        <f t="shared" si="2"/>
        <v>144</v>
      </c>
      <c r="AB152" s="483">
        <v>0</v>
      </c>
      <c r="AC152" s="480" t="s">
        <v>465</v>
      </c>
    </row>
    <row r="153" customHeight="1" spans="1:29">
      <c r="A153" s="477" t="s">
        <v>192</v>
      </c>
      <c r="B153" s="480" t="s">
        <v>298</v>
      </c>
      <c r="C153" s="480" t="s">
        <v>299</v>
      </c>
      <c r="D153" s="480" t="s">
        <v>1149</v>
      </c>
      <c r="E153" s="481">
        <v>42110</v>
      </c>
      <c r="F153" s="480" t="s">
        <v>301</v>
      </c>
      <c r="G153" s="480" t="s">
        <v>1150</v>
      </c>
      <c r="H153" s="480" t="s">
        <v>1151</v>
      </c>
      <c r="I153" s="480" t="s">
        <v>304</v>
      </c>
      <c r="J153" s="482">
        <v>12803.42</v>
      </c>
      <c r="K153" s="482">
        <v>88.91</v>
      </c>
      <c r="L153" s="482">
        <v>11380.78</v>
      </c>
      <c r="M153" s="482">
        <v>1066.98</v>
      </c>
      <c r="N153" s="482">
        <v>0</v>
      </c>
      <c r="O153" s="482">
        <v>1422.64</v>
      </c>
      <c r="P153" s="480" t="s">
        <v>1152</v>
      </c>
      <c r="Q153" s="481"/>
      <c r="R153" s="480" t="s">
        <v>306</v>
      </c>
      <c r="S153" s="480" t="s">
        <v>307</v>
      </c>
      <c r="T153" s="480" t="s">
        <v>453</v>
      </c>
      <c r="U153" s="480" t="s">
        <v>309</v>
      </c>
      <c r="V153" s="480" t="s">
        <v>454</v>
      </c>
      <c r="W153" s="480" t="s">
        <v>1153</v>
      </c>
      <c r="X153" s="480" t="s">
        <v>1154</v>
      </c>
      <c r="Y153" s="480" t="s">
        <v>313</v>
      </c>
      <c r="Z153" s="480" t="s">
        <v>314</v>
      </c>
      <c r="AA153" s="480">
        <f t="shared" si="2"/>
        <v>144</v>
      </c>
      <c r="AB153" s="483">
        <v>0</v>
      </c>
      <c r="AC153" s="480" t="s">
        <v>456</v>
      </c>
    </row>
    <row r="154" customHeight="1" spans="1:29">
      <c r="A154" s="477" t="s">
        <v>192</v>
      </c>
      <c r="B154" s="480" t="s">
        <v>298</v>
      </c>
      <c r="C154" s="480" t="s">
        <v>299</v>
      </c>
      <c r="D154" s="480" t="s">
        <v>1155</v>
      </c>
      <c r="E154" s="481">
        <v>42907</v>
      </c>
      <c r="F154" s="480" t="s">
        <v>301</v>
      </c>
      <c r="G154" s="480" t="s">
        <v>1156</v>
      </c>
      <c r="H154" s="480" t="s">
        <v>1157</v>
      </c>
      <c r="I154" s="480" t="s">
        <v>1158</v>
      </c>
      <c r="J154" s="482">
        <v>131086.45</v>
      </c>
      <c r="K154" s="482">
        <v>910.32</v>
      </c>
      <c r="L154" s="482">
        <v>92852.85</v>
      </c>
      <c r="M154" s="482">
        <v>10923.88</v>
      </c>
      <c r="N154" s="482">
        <v>0</v>
      </c>
      <c r="O154" s="482">
        <v>38233.6</v>
      </c>
      <c r="P154" s="480" t="s">
        <v>1159</v>
      </c>
      <c r="Q154" s="481"/>
      <c r="R154" s="480" t="s">
        <v>306</v>
      </c>
      <c r="S154" s="480" t="s">
        <v>307</v>
      </c>
      <c r="T154" s="480" t="s">
        <v>462</v>
      </c>
      <c r="U154" s="480" t="s">
        <v>309</v>
      </c>
      <c r="V154" s="480" t="s">
        <v>487</v>
      </c>
      <c r="W154" s="480" t="s">
        <v>1160</v>
      </c>
      <c r="X154" s="480" t="s">
        <v>1161</v>
      </c>
      <c r="Y154" s="480" t="s">
        <v>313</v>
      </c>
      <c r="Z154" s="480" t="s">
        <v>314</v>
      </c>
      <c r="AA154" s="480">
        <f t="shared" si="2"/>
        <v>144</v>
      </c>
      <c r="AB154" s="483">
        <v>0</v>
      </c>
      <c r="AC154" s="480" t="s">
        <v>489</v>
      </c>
    </row>
    <row r="155" customHeight="1" spans="1:29">
      <c r="A155" s="477" t="s">
        <v>192</v>
      </c>
      <c r="B155" s="480" t="s">
        <v>298</v>
      </c>
      <c r="C155" s="480" t="s">
        <v>299</v>
      </c>
      <c r="D155" s="480" t="s">
        <v>1162</v>
      </c>
      <c r="E155" s="481">
        <v>42907</v>
      </c>
      <c r="F155" s="480" t="s">
        <v>301</v>
      </c>
      <c r="G155" s="480" t="s">
        <v>1163</v>
      </c>
      <c r="H155" s="480" t="s">
        <v>1164</v>
      </c>
      <c r="I155" s="480" t="s">
        <v>304</v>
      </c>
      <c r="J155" s="482">
        <v>24358.97</v>
      </c>
      <c r="K155" s="482">
        <v>169.16</v>
      </c>
      <c r="L155" s="482">
        <v>17254.27</v>
      </c>
      <c r="M155" s="482">
        <v>2029.91</v>
      </c>
      <c r="N155" s="482">
        <v>0</v>
      </c>
      <c r="O155" s="482">
        <v>7104.7</v>
      </c>
      <c r="P155" s="480" t="s">
        <v>1165</v>
      </c>
      <c r="Q155" s="481"/>
      <c r="R155" s="480" t="s">
        <v>306</v>
      </c>
      <c r="S155" s="480" t="s">
        <v>307</v>
      </c>
      <c r="T155" s="480" t="s">
        <v>462</v>
      </c>
      <c r="U155" s="480" t="s">
        <v>309</v>
      </c>
      <c r="V155" s="480" t="s">
        <v>487</v>
      </c>
      <c r="W155" s="480" t="s">
        <v>1166</v>
      </c>
      <c r="X155" s="480" t="s">
        <v>1167</v>
      </c>
      <c r="Y155" s="480" t="s">
        <v>313</v>
      </c>
      <c r="Z155" s="480" t="s">
        <v>314</v>
      </c>
      <c r="AA155" s="480">
        <f t="shared" si="2"/>
        <v>144</v>
      </c>
      <c r="AB155" s="483">
        <v>0</v>
      </c>
      <c r="AC155" s="480" t="s">
        <v>489</v>
      </c>
    </row>
    <row r="156" customHeight="1" spans="1:29">
      <c r="A156" s="477" t="s">
        <v>192</v>
      </c>
      <c r="B156" s="480" t="s">
        <v>298</v>
      </c>
      <c r="C156" s="480" t="s">
        <v>299</v>
      </c>
      <c r="D156" s="480" t="s">
        <v>1168</v>
      </c>
      <c r="E156" s="481">
        <v>42907</v>
      </c>
      <c r="F156" s="480" t="s">
        <v>301</v>
      </c>
      <c r="G156" s="480" t="s">
        <v>1169</v>
      </c>
      <c r="H156" s="480" t="s">
        <v>1170</v>
      </c>
      <c r="I156" s="480" t="s">
        <v>1171</v>
      </c>
      <c r="J156" s="482">
        <v>28416.96</v>
      </c>
      <c r="K156" s="482">
        <v>197.34</v>
      </c>
      <c r="L156" s="482">
        <v>20128.68</v>
      </c>
      <c r="M156" s="482">
        <v>2368.08</v>
      </c>
      <c r="N156" s="482">
        <v>0</v>
      </c>
      <c r="O156" s="482">
        <v>8288.28</v>
      </c>
      <c r="P156" s="480" t="s">
        <v>1172</v>
      </c>
      <c r="Q156" s="481"/>
      <c r="R156" s="480" t="s">
        <v>306</v>
      </c>
      <c r="S156" s="480" t="s">
        <v>307</v>
      </c>
      <c r="T156" s="480" t="s">
        <v>462</v>
      </c>
      <c r="U156" s="480" t="s">
        <v>309</v>
      </c>
      <c r="V156" s="480" t="s">
        <v>1173</v>
      </c>
      <c r="W156" s="480" t="s">
        <v>1174</v>
      </c>
      <c r="X156" s="480" t="s">
        <v>1175</v>
      </c>
      <c r="Y156" s="480" t="s">
        <v>313</v>
      </c>
      <c r="Z156" s="480" t="s">
        <v>314</v>
      </c>
      <c r="AA156" s="480">
        <f t="shared" si="2"/>
        <v>144</v>
      </c>
      <c r="AB156" s="483">
        <v>0</v>
      </c>
      <c r="AC156" s="480" t="s">
        <v>1176</v>
      </c>
    </row>
    <row r="157" customHeight="1" spans="1:29">
      <c r="A157" s="477" t="s">
        <v>192</v>
      </c>
      <c r="B157" s="480" t="s">
        <v>298</v>
      </c>
      <c r="C157" s="480" t="s">
        <v>299</v>
      </c>
      <c r="D157" s="480" t="s">
        <v>1177</v>
      </c>
      <c r="E157" s="481">
        <v>42907</v>
      </c>
      <c r="F157" s="480" t="s">
        <v>301</v>
      </c>
      <c r="G157" s="480" t="s">
        <v>1178</v>
      </c>
      <c r="H157" s="480" t="s">
        <v>1170</v>
      </c>
      <c r="I157" s="480" t="s">
        <v>1179</v>
      </c>
      <c r="J157" s="482">
        <v>28416.96</v>
      </c>
      <c r="K157" s="482">
        <v>197.34</v>
      </c>
      <c r="L157" s="482">
        <v>20128.68</v>
      </c>
      <c r="M157" s="482">
        <v>2368.08</v>
      </c>
      <c r="N157" s="482">
        <v>0</v>
      </c>
      <c r="O157" s="482">
        <v>8288.28</v>
      </c>
      <c r="P157" s="480" t="s">
        <v>1180</v>
      </c>
      <c r="Q157" s="481"/>
      <c r="R157" s="480" t="s">
        <v>306</v>
      </c>
      <c r="S157" s="480" t="s">
        <v>307</v>
      </c>
      <c r="T157" s="480" t="s">
        <v>462</v>
      </c>
      <c r="U157" s="480" t="s">
        <v>309</v>
      </c>
      <c r="V157" s="480" t="s">
        <v>1173</v>
      </c>
      <c r="W157" s="480" t="s">
        <v>1174</v>
      </c>
      <c r="X157" s="480" t="s">
        <v>1175</v>
      </c>
      <c r="Y157" s="480" t="s">
        <v>313</v>
      </c>
      <c r="Z157" s="480" t="s">
        <v>314</v>
      </c>
      <c r="AA157" s="480">
        <f t="shared" si="2"/>
        <v>144</v>
      </c>
      <c r="AB157" s="483">
        <v>0</v>
      </c>
      <c r="AC157" s="480" t="s">
        <v>1176</v>
      </c>
    </row>
    <row r="158" customHeight="1" spans="1:29">
      <c r="A158" s="477" t="s">
        <v>192</v>
      </c>
      <c r="B158" s="480" t="s">
        <v>298</v>
      </c>
      <c r="C158" s="480" t="s">
        <v>299</v>
      </c>
      <c r="D158" s="480" t="s">
        <v>1181</v>
      </c>
      <c r="E158" s="481">
        <v>42907</v>
      </c>
      <c r="F158" s="480" t="s">
        <v>301</v>
      </c>
      <c r="G158" s="480" t="s">
        <v>1182</v>
      </c>
      <c r="H158" s="480" t="s">
        <v>1170</v>
      </c>
      <c r="I158" s="480" t="s">
        <v>1179</v>
      </c>
      <c r="J158" s="482">
        <v>28416.96</v>
      </c>
      <c r="K158" s="482">
        <v>197.34</v>
      </c>
      <c r="L158" s="482">
        <v>20128.68</v>
      </c>
      <c r="M158" s="482">
        <v>2368.08</v>
      </c>
      <c r="N158" s="482">
        <v>0</v>
      </c>
      <c r="O158" s="482">
        <v>8288.28</v>
      </c>
      <c r="P158" s="480" t="s">
        <v>1183</v>
      </c>
      <c r="Q158" s="481"/>
      <c r="R158" s="480" t="s">
        <v>306</v>
      </c>
      <c r="S158" s="480" t="s">
        <v>307</v>
      </c>
      <c r="T158" s="480" t="s">
        <v>462</v>
      </c>
      <c r="U158" s="480" t="s">
        <v>309</v>
      </c>
      <c r="V158" s="480" t="s">
        <v>1173</v>
      </c>
      <c r="W158" s="480" t="s">
        <v>1174</v>
      </c>
      <c r="X158" s="480" t="s">
        <v>1175</v>
      </c>
      <c r="Y158" s="480" t="s">
        <v>313</v>
      </c>
      <c r="Z158" s="480" t="s">
        <v>314</v>
      </c>
      <c r="AA158" s="480">
        <f t="shared" si="2"/>
        <v>144</v>
      </c>
      <c r="AB158" s="483">
        <v>0</v>
      </c>
      <c r="AC158" s="480" t="s">
        <v>1176</v>
      </c>
    </row>
    <row r="159" customHeight="1" spans="1:29">
      <c r="A159" s="477" t="s">
        <v>192</v>
      </c>
      <c r="B159" s="480" t="s">
        <v>298</v>
      </c>
      <c r="C159" s="480" t="s">
        <v>299</v>
      </c>
      <c r="D159" s="480" t="s">
        <v>1184</v>
      </c>
      <c r="E159" s="481">
        <v>42907</v>
      </c>
      <c r="F159" s="480" t="s">
        <v>301</v>
      </c>
      <c r="G159" s="480" t="s">
        <v>1185</v>
      </c>
      <c r="H159" s="480" t="s">
        <v>1170</v>
      </c>
      <c r="I159" s="480" t="s">
        <v>1171</v>
      </c>
      <c r="J159" s="482">
        <v>28416.95</v>
      </c>
      <c r="K159" s="482">
        <v>197.34</v>
      </c>
      <c r="L159" s="482">
        <v>20128.68</v>
      </c>
      <c r="M159" s="482">
        <v>2368.08</v>
      </c>
      <c r="N159" s="482">
        <v>0</v>
      </c>
      <c r="O159" s="482">
        <v>8288.27</v>
      </c>
      <c r="P159" s="480" t="s">
        <v>1186</v>
      </c>
      <c r="Q159" s="481"/>
      <c r="R159" s="480" t="s">
        <v>306</v>
      </c>
      <c r="S159" s="480" t="s">
        <v>307</v>
      </c>
      <c r="T159" s="480" t="s">
        <v>462</v>
      </c>
      <c r="U159" s="480" t="s">
        <v>309</v>
      </c>
      <c r="V159" s="480" t="s">
        <v>1173</v>
      </c>
      <c r="W159" s="480" t="s">
        <v>1174</v>
      </c>
      <c r="X159" s="480" t="s">
        <v>1175</v>
      </c>
      <c r="Y159" s="480" t="s">
        <v>313</v>
      </c>
      <c r="Z159" s="480" t="s">
        <v>314</v>
      </c>
      <c r="AA159" s="480">
        <f t="shared" si="2"/>
        <v>144</v>
      </c>
      <c r="AB159" s="483">
        <v>0</v>
      </c>
      <c r="AC159" s="480" t="s">
        <v>1176</v>
      </c>
    </row>
    <row r="160" customHeight="1" spans="1:29">
      <c r="A160" s="477" t="s">
        <v>192</v>
      </c>
      <c r="B160" s="480" t="s">
        <v>298</v>
      </c>
      <c r="C160" s="480" t="s">
        <v>299</v>
      </c>
      <c r="D160" s="480" t="s">
        <v>1187</v>
      </c>
      <c r="E160" s="481">
        <v>42907</v>
      </c>
      <c r="F160" s="480" t="s">
        <v>301</v>
      </c>
      <c r="G160" s="480" t="s">
        <v>1188</v>
      </c>
      <c r="H160" s="480" t="s">
        <v>1170</v>
      </c>
      <c r="I160" s="480" t="s">
        <v>1171</v>
      </c>
      <c r="J160" s="482">
        <v>28416.95</v>
      </c>
      <c r="K160" s="482">
        <v>197.34</v>
      </c>
      <c r="L160" s="482">
        <v>20128.68</v>
      </c>
      <c r="M160" s="482">
        <v>2368.08</v>
      </c>
      <c r="N160" s="482">
        <v>0</v>
      </c>
      <c r="O160" s="482">
        <v>8288.27</v>
      </c>
      <c r="P160" s="480" t="s">
        <v>1189</v>
      </c>
      <c r="Q160" s="481"/>
      <c r="R160" s="480" t="s">
        <v>306</v>
      </c>
      <c r="S160" s="480" t="s">
        <v>307</v>
      </c>
      <c r="T160" s="480" t="s">
        <v>462</v>
      </c>
      <c r="U160" s="480" t="s">
        <v>309</v>
      </c>
      <c r="V160" s="480" t="s">
        <v>1173</v>
      </c>
      <c r="W160" s="480" t="s">
        <v>1174</v>
      </c>
      <c r="X160" s="480" t="s">
        <v>1175</v>
      </c>
      <c r="Y160" s="480" t="s">
        <v>313</v>
      </c>
      <c r="Z160" s="480" t="s">
        <v>314</v>
      </c>
      <c r="AA160" s="480">
        <f t="shared" si="2"/>
        <v>144</v>
      </c>
      <c r="AB160" s="483">
        <v>0</v>
      </c>
      <c r="AC160" s="480" t="s">
        <v>1176</v>
      </c>
    </row>
    <row r="161" customHeight="1" spans="1:29">
      <c r="A161" s="477" t="s">
        <v>192</v>
      </c>
      <c r="B161" s="480" t="s">
        <v>298</v>
      </c>
      <c r="C161" s="480" t="s">
        <v>299</v>
      </c>
      <c r="D161" s="480" t="s">
        <v>1190</v>
      </c>
      <c r="E161" s="481">
        <v>42907</v>
      </c>
      <c r="F161" s="480" t="s">
        <v>301</v>
      </c>
      <c r="G161" s="480" t="s">
        <v>1191</v>
      </c>
      <c r="H161" s="480" t="s">
        <v>1170</v>
      </c>
      <c r="I161" s="480" t="s">
        <v>1179</v>
      </c>
      <c r="J161" s="482">
        <v>28416.95</v>
      </c>
      <c r="K161" s="482">
        <v>197.34</v>
      </c>
      <c r="L161" s="482">
        <v>20128.68</v>
      </c>
      <c r="M161" s="482">
        <v>2368.08</v>
      </c>
      <c r="N161" s="482">
        <v>0</v>
      </c>
      <c r="O161" s="482">
        <v>8288.27</v>
      </c>
      <c r="P161" s="480" t="s">
        <v>1192</v>
      </c>
      <c r="Q161" s="481"/>
      <c r="R161" s="480" t="s">
        <v>306</v>
      </c>
      <c r="S161" s="480" t="s">
        <v>307</v>
      </c>
      <c r="T161" s="480" t="s">
        <v>462</v>
      </c>
      <c r="U161" s="480" t="s">
        <v>309</v>
      </c>
      <c r="V161" s="480" t="s">
        <v>1173</v>
      </c>
      <c r="W161" s="480" t="s">
        <v>1174</v>
      </c>
      <c r="X161" s="480" t="s">
        <v>1175</v>
      </c>
      <c r="Y161" s="480" t="s">
        <v>313</v>
      </c>
      <c r="Z161" s="480" t="s">
        <v>314</v>
      </c>
      <c r="AA161" s="480">
        <f t="shared" si="2"/>
        <v>144</v>
      </c>
      <c r="AB161" s="483">
        <v>0</v>
      </c>
      <c r="AC161" s="480" t="s">
        <v>1176</v>
      </c>
    </row>
    <row r="162" customHeight="1" spans="1:29">
      <c r="A162" s="477" t="s">
        <v>192</v>
      </c>
      <c r="B162" s="480" t="s">
        <v>298</v>
      </c>
      <c r="C162" s="480" t="s">
        <v>299</v>
      </c>
      <c r="D162" s="480" t="s">
        <v>1193</v>
      </c>
      <c r="E162" s="481">
        <v>43122</v>
      </c>
      <c r="F162" s="480" t="s">
        <v>301</v>
      </c>
      <c r="G162" s="480" t="s">
        <v>1194</v>
      </c>
      <c r="H162" s="480" t="s">
        <v>1195</v>
      </c>
      <c r="I162" s="480" t="s">
        <v>304</v>
      </c>
      <c r="J162" s="482">
        <v>50854.7</v>
      </c>
      <c r="K162" s="482">
        <v>353.15</v>
      </c>
      <c r="L162" s="482">
        <v>33550</v>
      </c>
      <c r="M162" s="482">
        <v>4237.88</v>
      </c>
      <c r="N162" s="482">
        <v>0</v>
      </c>
      <c r="O162" s="482">
        <v>17304.7</v>
      </c>
      <c r="P162" s="480" t="s">
        <v>1196</v>
      </c>
      <c r="Q162" s="481"/>
      <c r="R162" s="480" t="s">
        <v>306</v>
      </c>
      <c r="S162" s="480" t="s">
        <v>307</v>
      </c>
      <c r="T162" s="480" t="s">
        <v>462</v>
      </c>
      <c r="U162" s="480" t="s">
        <v>309</v>
      </c>
      <c r="V162" s="480" t="s">
        <v>613</v>
      </c>
      <c r="W162" s="480" t="s">
        <v>1197</v>
      </c>
      <c r="X162" s="480" t="s">
        <v>1198</v>
      </c>
      <c r="Y162" s="480" t="s">
        <v>313</v>
      </c>
      <c r="Z162" s="480" t="s">
        <v>314</v>
      </c>
      <c r="AA162" s="480">
        <f t="shared" si="2"/>
        <v>144</v>
      </c>
      <c r="AB162" s="483">
        <v>0</v>
      </c>
      <c r="AC162" s="480" t="s">
        <v>614</v>
      </c>
    </row>
    <row r="163" customHeight="1" spans="1:29">
      <c r="A163" s="477" t="s">
        <v>192</v>
      </c>
      <c r="B163" s="480" t="s">
        <v>298</v>
      </c>
      <c r="C163" s="480" t="s">
        <v>299</v>
      </c>
      <c r="D163" s="480" t="s">
        <v>1199</v>
      </c>
      <c r="E163" s="481">
        <v>43426</v>
      </c>
      <c r="F163" s="480" t="s">
        <v>301</v>
      </c>
      <c r="G163" s="480" t="s">
        <v>1200</v>
      </c>
      <c r="H163" s="480" t="s">
        <v>1201</v>
      </c>
      <c r="I163" s="480" t="s">
        <v>1202</v>
      </c>
      <c r="J163" s="482">
        <v>76293.11</v>
      </c>
      <c r="K163" s="482">
        <v>529.82</v>
      </c>
      <c r="L163" s="482">
        <v>45034.1</v>
      </c>
      <c r="M163" s="482">
        <v>6357.77</v>
      </c>
      <c r="N163" s="482">
        <v>0</v>
      </c>
      <c r="O163" s="482">
        <v>31259.01</v>
      </c>
      <c r="P163" s="480" t="s">
        <v>1203</v>
      </c>
      <c r="Q163" s="481"/>
      <c r="R163" s="480" t="s">
        <v>306</v>
      </c>
      <c r="S163" s="480" t="s">
        <v>307</v>
      </c>
      <c r="T163" s="480" t="s">
        <v>462</v>
      </c>
      <c r="U163" s="480" t="s">
        <v>309</v>
      </c>
      <c r="V163" s="480" t="s">
        <v>613</v>
      </c>
      <c r="W163" s="480" t="s">
        <v>1204</v>
      </c>
      <c r="X163" s="480" t="s">
        <v>1205</v>
      </c>
      <c r="Y163" s="480" t="s">
        <v>313</v>
      </c>
      <c r="Z163" s="480" t="s">
        <v>314</v>
      </c>
      <c r="AA163" s="480">
        <f t="shared" si="2"/>
        <v>144</v>
      </c>
      <c r="AB163" s="483">
        <v>0</v>
      </c>
      <c r="AC163" s="480" t="s">
        <v>614</v>
      </c>
    </row>
    <row r="164" customHeight="1" spans="1:29">
      <c r="A164" s="477" t="s">
        <v>192</v>
      </c>
      <c r="B164" s="480" t="s">
        <v>298</v>
      </c>
      <c r="C164" s="480" t="s">
        <v>299</v>
      </c>
      <c r="D164" s="480" t="s">
        <v>1206</v>
      </c>
      <c r="E164" s="481">
        <v>43570</v>
      </c>
      <c r="F164" s="480" t="s">
        <v>301</v>
      </c>
      <c r="G164" s="480" t="s">
        <v>1207</v>
      </c>
      <c r="H164" s="480" t="s">
        <v>1208</v>
      </c>
      <c r="I164" s="480" t="s">
        <v>304</v>
      </c>
      <c r="J164" s="482">
        <v>132554.64</v>
      </c>
      <c r="K164" s="482">
        <v>920.51</v>
      </c>
      <c r="L164" s="482">
        <v>73641.49</v>
      </c>
      <c r="M164" s="482">
        <v>11046.21</v>
      </c>
      <c r="N164" s="482">
        <v>0</v>
      </c>
      <c r="O164" s="482">
        <v>58913.15</v>
      </c>
      <c r="P164" s="480" t="s">
        <v>1209</v>
      </c>
      <c r="Q164" s="481"/>
      <c r="R164" s="480" t="s">
        <v>306</v>
      </c>
      <c r="S164" s="480" t="s">
        <v>307</v>
      </c>
      <c r="T164" s="480" t="s">
        <v>453</v>
      </c>
      <c r="U164" s="480" t="s">
        <v>309</v>
      </c>
      <c r="V164" s="480" t="s">
        <v>1210</v>
      </c>
      <c r="W164" s="480" t="s">
        <v>1211</v>
      </c>
      <c r="X164" s="480" t="s">
        <v>1212</v>
      </c>
      <c r="Y164" s="480" t="s">
        <v>313</v>
      </c>
      <c r="Z164" s="480" t="s">
        <v>314</v>
      </c>
      <c r="AA164" s="480">
        <f t="shared" si="2"/>
        <v>144</v>
      </c>
      <c r="AB164" s="483">
        <v>0</v>
      </c>
      <c r="AC164" s="480" t="s">
        <v>456</v>
      </c>
    </row>
    <row r="165" customHeight="1" spans="1:29">
      <c r="A165" s="477" t="s">
        <v>192</v>
      </c>
      <c r="B165" s="480" t="s">
        <v>298</v>
      </c>
      <c r="C165" s="480" t="s">
        <v>299</v>
      </c>
      <c r="D165" s="480" t="s">
        <v>1213</v>
      </c>
      <c r="E165" s="481">
        <v>43570</v>
      </c>
      <c r="F165" s="480" t="s">
        <v>301</v>
      </c>
      <c r="G165" s="480" t="s">
        <v>1214</v>
      </c>
      <c r="H165" s="480" t="s">
        <v>1215</v>
      </c>
      <c r="I165" s="480" t="s">
        <v>304</v>
      </c>
      <c r="J165" s="482">
        <v>48081.83</v>
      </c>
      <c r="K165" s="482">
        <v>333.9</v>
      </c>
      <c r="L165" s="482">
        <v>26712.1</v>
      </c>
      <c r="M165" s="482">
        <v>4006.82</v>
      </c>
      <c r="N165" s="482">
        <v>0</v>
      </c>
      <c r="O165" s="482">
        <v>21369.73</v>
      </c>
      <c r="P165" s="480" t="s">
        <v>1216</v>
      </c>
      <c r="Q165" s="481"/>
      <c r="R165" s="480" t="s">
        <v>306</v>
      </c>
      <c r="S165" s="480" t="s">
        <v>307</v>
      </c>
      <c r="T165" s="480" t="s">
        <v>462</v>
      </c>
      <c r="U165" s="480" t="s">
        <v>309</v>
      </c>
      <c r="V165" s="480" t="s">
        <v>463</v>
      </c>
      <c r="W165" s="480" t="s">
        <v>1217</v>
      </c>
      <c r="X165" s="480" t="s">
        <v>1212</v>
      </c>
      <c r="Y165" s="480" t="s">
        <v>313</v>
      </c>
      <c r="Z165" s="480" t="s">
        <v>314</v>
      </c>
      <c r="AA165" s="480">
        <f t="shared" si="2"/>
        <v>144</v>
      </c>
      <c r="AB165" s="483">
        <v>0</v>
      </c>
      <c r="AC165" s="480" t="s">
        <v>465</v>
      </c>
    </row>
    <row r="166" customHeight="1" spans="1:29">
      <c r="A166" s="477" t="s">
        <v>192</v>
      </c>
      <c r="B166" s="480" t="s">
        <v>298</v>
      </c>
      <c r="C166" s="480" t="s">
        <v>299</v>
      </c>
      <c r="D166" s="480" t="s">
        <v>1218</v>
      </c>
      <c r="E166" s="481">
        <v>43570</v>
      </c>
      <c r="F166" s="480" t="s">
        <v>301</v>
      </c>
      <c r="G166" s="480" t="s">
        <v>1219</v>
      </c>
      <c r="H166" s="480" t="s">
        <v>1220</v>
      </c>
      <c r="I166" s="480" t="s">
        <v>1221</v>
      </c>
      <c r="J166" s="482">
        <v>33491.45</v>
      </c>
      <c r="K166" s="482">
        <v>232.58</v>
      </c>
      <c r="L166" s="482">
        <v>18606.36</v>
      </c>
      <c r="M166" s="482">
        <v>2790.96</v>
      </c>
      <c r="N166" s="482">
        <v>0</v>
      </c>
      <c r="O166" s="482">
        <v>14885.09</v>
      </c>
      <c r="P166" s="480" t="s">
        <v>1222</v>
      </c>
      <c r="Q166" s="481"/>
      <c r="R166" s="480" t="s">
        <v>306</v>
      </c>
      <c r="S166" s="480" t="s">
        <v>307</v>
      </c>
      <c r="T166" s="480" t="s">
        <v>462</v>
      </c>
      <c r="U166" s="480" t="s">
        <v>309</v>
      </c>
      <c r="V166" s="480" t="s">
        <v>487</v>
      </c>
      <c r="W166" s="480" t="s">
        <v>1223</v>
      </c>
      <c r="X166" s="480" t="s">
        <v>1224</v>
      </c>
      <c r="Y166" s="480" t="s">
        <v>313</v>
      </c>
      <c r="Z166" s="480" t="s">
        <v>314</v>
      </c>
      <c r="AA166" s="480">
        <f t="shared" si="2"/>
        <v>144</v>
      </c>
      <c r="AB166" s="483">
        <v>0</v>
      </c>
      <c r="AC166" s="480" t="s">
        <v>489</v>
      </c>
    </row>
    <row r="167" customHeight="1" spans="1:29">
      <c r="A167" s="477" t="s">
        <v>192</v>
      </c>
      <c r="B167" s="480" t="s">
        <v>298</v>
      </c>
      <c r="C167" s="480" t="s">
        <v>299</v>
      </c>
      <c r="D167" s="480" t="s">
        <v>1225</v>
      </c>
      <c r="E167" s="481">
        <v>43570</v>
      </c>
      <c r="F167" s="480" t="s">
        <v>301</v>
      </c>
      <c r="G167" s="480" t="s">
        <v>1226</v>
      </c>
      <c r="H167" s="480" t="s">
        <v>1220</v>
      </c>
      <c r="I167" s="480" t="s">
        <v>1221</v>
      </c>
      <c r="J167" s="482">
        <v>33491.45</v>
      </c>
      <c r="K167" s="482">
        <v>232.58</v>
      </c>
      <c r="L167" s="482">
        <v>18606.36</v>
      </c>
      <c r="M167" s="482">
        <v>2790.96</v>
      </c>
      <c r="N167" s="482">
        <v>0</v>
      </c>
      <c r="O167" s="482">
        <v>14885.09</v>
      </c>
      <c r="P167" s="480" t="s">
        <v>1227</v>
      </c>
      <c r="Q167" s="481"/>
      <c r="R167" s="480" t="s">
        <v>306</v>
      </c>
      <c r="S167" s="480" t="s">
        <v>307</v>
      </c>
      <c r="T167" s="480" t="s">
        <v>462</v>
      </c>
      <c r="U167" s="480" t="s">
        <v>309</v>
      </c>
      <c r="V167" s="480" t="s">
        <v>487</v>
      </c>
      <c r="W167" s="480" t="s">
        <v>1223</v>
      </c>
      <c r="X167" s="480" t="s">
        <v>1224</v>
      </c>
      <c r="Y167" s="480" t="s">
        <v>313</v>
      </c>
      <c r="Z167" s="480" t="s">
        <v>314</v>
      </c>
      <c r="AA167" s="480">
        <f t="shared" si="2"/>
        <v>144</v>
      </c>
      <c r="AB167" s="483">
        <v>0</v>
      </c>
      <c r="AC167" s="480" t="s">
        <v>489</v>
      </c>
    </row>
    <row r="168" customHeight="1" spans="1:29">
      <c r="A168" s="477" t="s">
        <v>192</v>
      </c>
      <c r="B168" s="480" t="s">
        <v>298</v>
      </c>
      <c r="C168" s="480" t="s">
        <v>299</v>
      </c>
      <c r="D168" s="480" t="s">
        <v>1228</v>
      </c>
      <c r="E168" s="481">
        <v>43570</v>
      </c>
      <c r="F168" s="480" t="s">
        <v>301</v>
      </c>
      <c r="G168" s="480" t="s">
        <v>1229</v>
      </c>
      <c r="H168" s="480" t="s">
        <v>1220</v>
      </c>
      <c r="I168" s="480" t="s">
        <v>1221</v>
      </c>
      <c r="J168" s="482">
        <v>33491.45</v>
      </c>
      <c r="K168" s="482">
        <v>232.58</v>
      </c>
      <c r="L168" s="482">
        <v>18606.36</v>
      </c>
      <c r="M168" s="482">
        <v>2790.96</v>
      </c>
      <c r="N168" s="482">
        <v>0</v>
      </c>
      <c r="O168" s="482">
        <v>14885.09</v>
      </c>
      <c r="P168" s="480" t="s">
        <v>1230</v>
      </c>
      <c r="Q168" s="481"/>
      <c r="R168" s="480" t="s">
        <v>306</v>
      </c>
      <c r="S168" s="480" t="s">
        <v>307</v>
      </c>
      <c r="T168" s="480" t="s">
        <v>462</v>
      </c>
      <c r="U168" s="480" t="s">
        <v>309</v>
      </c>
      <c r="V168" s="480" t="s">
        <v>487</v>
      </c>
      <c r="W168" s="480" t="s">
        <v>1223</v>
      </c>
      <c r="X168" s="480" t="s">
        <v>1224</v>
      </c>
      <c r="Y168" s="480" t="s">
        <v>313</v>
      </c>
      <c r="Z168" s="480" t="s">
        <v>314</v>
      </c>
      <c r="AA168" s="480">
        <f t="shared" si="2"/>
        <v>144</v>
      </c>
      <c r="AB168" s="483">
        <v>0</v>
      </c>
      <c r="AC168" s="480" t="s">
        <v>489</v>
      </c>
    </row>
    <row r="169" customHeight="1" spans="1:29">
      <c r="A169" s="477" t="s">
        <v>192</v>
      </c>
      <c r="B169" s="480" t="s">
        <v>298</v>
      </c>
      <c r="C169" s="480" t="s">
        <v>299</v>
      </c>
      <c r="D169" s="480" t="s">
        <v>1231</v>
      </c>
      <c r="E169" s="481">
        <v>43570</v>
      </c>
      <c r="F169" s="480" t="s">
        <v>301</v>
      </c>
      <c r="G169" s="480" t="s">
        <v>1232</v>
      </c>
      <c r="H169" s="480" t="s">
        <v>1220</v>
      </c>
      <c r="I169" s="480" t="s">
        <v>1221</v>
      </c>
      <c r="J169" s="482">
        <v>33491.46</v>
      </c>
      <c r="K169" s="482">
        <v>232.58</v>
      </c>
      <c r="L169" s="482">
        <v>18606.37</v>
      </c>
      <c r="M169" s="482">
        <v>2790.96</v>
      </c>
      <c r="N169" s="482">
        <v>0</v>
      </c>
      <c r="O169" s="482">
        <v>14885.09</v>
      </c>
      <c r="P169" s="480" t="s">
        <v>1233</v>
      </c>
      <c r="Q169" s="481"/>
      <c r="R169" s="480" t="s">
        <v>306</v>
      </c>
      <c r="S169" s="480" t="s">
        <v>307</v>
      </c>
      <c r="T169" s="480" t="s">
        <v>462</v>
      </c>
      <c r="U169" s="480" t="s">
        <v>309</v>
      </c>
      <c r="V169" s="480" t="s">
        <v>487</v>
      </c>
      <c r="W169" s="480" t="s">
        <v>1223</v>
      </c>
      <c r="X169" s="480" t="s">
        <v>1224</v>
      </c>
      <c r="Y169" s="480" t="s">
        <v>313</v>
      </c>
      <c r="Z169" s="480" t="s">
        <v>314</v>
      </c>
      <c r="AA169" s="480">
        <f t="shared" si="2"/>
        <v>144</v>
      </c>
      <c r="AB169" s="483">
        <v>0</v>
      </c>
      <c r="AC169" s="480" t="s">
        <v>489</v>
      </c>
    </row>
    <row r="170" customHeight="1" spans="1:29">
      <c r="A170" s="477" t="s">
        <v>192</v>
      </c>
      <c r="B170" s="480" t="s">
        <v>298</v>
      </c>
      <c r="C170" s="480" t="s">
        <v>299</v>
      </c>
      <c r="D170" s="480" t="s">
        <v>1234</v>
      </c>
      <c r="E170" s="481">
        <v>40163</v>
      </c>
      <c r="F170" s="480" t="s">
        <v>301</v>
      </c>
      <c r="G170" s="480" t="s">
        <v>1235</v>
      </c>
      <c r="H170" s="480" t="s">
        <v>1236</v>
      </c>
      <c r="I170" s="480" t="s">
        <v>1237</v>
      </c>
      <c r="J170" s="482">
        <v>52497.22</v>
      </c>
      <c r="K170" s="482">
        <v>0</v>
      </c>
      <c r="L170" s="482">
        <v>52497.22</v>
      </c>
      <c r="M170" s="482">
        <v>0</v>
      </c>
      <c r="N170" s="482">
        <v>0</v>
      </c>
      <c r="O170" s="482">
        <v>0</v>
      </c>
      <c r="P170" s="480" t="s">
        <v>1238</v>
      </c>
      <c r="Q170" s="481"/>
      <c r="R170" s="480" t="s">
        <v>306</v>
      </c>
      <c r="S170" s="480" t="s">
        <v>307</v>
      </c>
      <c r="T170" s="480" t="s">
        <v>321</v>
      </c>
      <c r="U170" s="480" t="s">
        <v>309</v>
      </c>
      <c r="V170" s="480" t="s">
        <v>309</v>
      </c>
      <c r="W170" s="480" t="s">
        <v>1239</v>
      </c>
      <c r="X170" s="480" t="s">
        <v>1240</v>
      </c>
      <c r="Y170" s="480" t="s">
        <v>313</v>
      </c>
      <c r="Z170" s="480" t="s">
        <v>314</v>
      </c>
      <c r="AA170" s="480">
        <f t="shared" si="2"/>
        <v>144</v>
      </c>
      <c r="AB170" s="483">
        <v>0</v>
      </c>
      <c r="AC170" s="480" t="s">
        <v>326</v>
      </c>
    </row>
    <row r="171" customHeight="1" spans="1:29">
      <c r="A171" s="477" t="s">
        <v>192</v>
      </c>
      <c r="B171" s="480" t="s">
        <v>298</v>
      </c>
      <c r="C171" s="480" t="s">
        <v>299</v>
      </c>
      <c r="D171" s="480" t="s">
        <v>1241</v>
      </c>
      <c r="E171" s="481">
        <v>40358</v>
      </c>
      <c r="F171" s="480" t="s">
        <v>301</v>
      </c>
      <c r="G171" s="480" t="s">
        <v>1242</v>
      </c>
      <c r="H171" s="480" t="s">
        <v>1243</v>
      </c>
      <c r="I171" s="480" t="s">
        <v>304</v>
      </c>
      <c r="J171" s="482">
        <v>44829.06</v>
      </c>
      <c r="K171" s="482">
        <v>0</v>
      </c>
      <c r="L171" s="482">
        <v>44829.06</v>
      </c>
      <c r="M171" s="482">
        <v>0</v>
      </c>
      <c r="N171" s="482">
        <v>0</v>
      </c>
      <c r="O171" s="482">
        <v>0</v>
      </c>
      <c r="P171" s="480" t="s">
        <v>1244</v>
      </c>
      <c r="Q171" s="481"/>
      <c r="R171" s="480" t="s">
        <v>306</v>
      </c>
      <c r="S171" s="480" t="s">
        <v>307</v>
      </c>
      <c r="T171" s="480" t="s">
        <v>383</v>
      </c>
      <c r="U171" s="480" t="s">
        <v>309</v>
      </c>
      <c r="V171" s="480" t="s">
        <v>309</v>
      </c>
      <c r="W171" s="480" t="s">
        <v>1245</v>
      </c>
      <c r="X171" s="480" t="s">
        <v>1246</v>
      </c>
      <c r="Y171" s="480" t="s">
        <v>313</v>
      </c>
      <c r="Z171" s="480" t="s">
        <v>314</v>
      </c>
      <c r="AA171" s="480">
        <f t="shared" si="2"/>
        <v>144</v>
      </c>
      <c r="AB171" s="483">
        <v>0</v>
      </c>
      <c r="AC171" s="480" t="s">
        <v>850</v>
      </c>
    </row>
    <row r="172" customHeight="1" spans="1:29">
      <c r="A172" s="477" t="s">
        <v>192</v>
      </c>
      <c r="B172" s="480" t="s">
        <v>298</v>
      </c>
      <c r="C172" s="480" t="s">
        <v>299</v>
      </c>
      <c r="D172" s="480" t="s">
        <v>1247</v>
      </c>
      <c r="E172" s="481">
        <v>40358</v>
      </c>
      <c r="F172" s="480" t="s">
        <v>301</v>
      </c>
      <c r="G172" s="480" t="s">
        <v>1248</v>
      </c>
      <c r="H172" s="480" t="s">
        <v>1243</v>
      </c>
      <c r="I172" s="480" t="s">
        <v>304</v>
      </c>
      <c r="J172" s="482">
        <v>44829.06</v>
      </c>
      <c r="K172" s="482">
        <v>0</v>
      </c>
      <c r="L172" s="482">
        <v>44829.06</v>
      </c>
      <c r="M172" s="482">
        <v>0</v>
      </c>
      <c r="N172" s="482">
        <v>0</v>
      </c>
      <c r="O172" s="482">
        <v>0</v>
      </c>
      <c r="P172" s="480" t="s">
        <v>1249</v>
      </c>
      <c r="Q172" s="481"/>
      <c r="R172" s="480" t="s">
        <v>306</v>
      </c>
      <c r="S172" s="480" t="s">
        <v>307</v>
      </c>
      <c r="T172" s="480" t="s">
        <v>308</v>
      </c>
      <c r="U172" s="480" t="s">
        <v>309</v>
      </c>
      <c r="V172" s="480" t="s">
        <v>310</v>
      </c>
      <c r="W172" s="480" t="s">
        <v>1245</v>
      </c>
      <c r="X172" s="480" t="s">
        <v>1246</v>
      </c>
      <c r="Y172" s="480" t="s">
        <v>313</v>
      </c>
      <c r="Z172" s="480" t="s">
        <v>314</v>
      </c>
      <c r="AA172" s="480">
        <f t="shared" si="2"/>
        <v>144</v>
      </c>
      <c r="AB172" s="483">
        <v>0</v>
      </c>
      <c r="AC172" s="480" t="s">
        <v>315</v>
      </c>
    </row>
    <row r="173" customHeight="1" spans="1:29">
      <c r="A173" s="477" t="s">
        <v>192</v>
      </c>
      <c r="B173" s="480" t="s">
        <v>298</v>
      </c>
      <c r="C173" s="480" t="s">
        <v>299</v>
      </c>
      <c r="D173" s="480" t="s">
        <v>1250</v>
      </c>
      <c r="E173" s="481">
        <v>40358</v>
      </c>
      <c r="F173" s="480" t="s">
        <v>301</v>
      </c>
      <c r="G173" s="480" t="s">
        <v>1251</v>
      </c>
      <c r="H173" s="480" t="s">
        <v>1236</v>
      </c>
      <c r="I173" s="480" t="s">
        <v>1252</v>
      </c>
      <c r="J173" s="482">
        <v>42368.34</v>
      </c>
      <c r="K173" s="482">
        <v>0</v>
      </c>
      <c r="L173" s="482">
        <v>42368.34</v>
      </c>
      <c r="M173" s="482">
        <v>0</v>
      </c>
      <c r="N173" s="482">
        <v>0</v>
      </c>
      <c r="O173" s="482">
        <v>0</v>
      </c>
      <c r="P173" s="480" t="s">
        <v>1253</v>
      </c>
      <c r="Q173" s="481"/>
      <c r="R173" s="480" t="s">
        <v>306</v>
      </c>
      <c r="S173" s="480" t="s">
        <v>307</v>
      </c>
      <c r="T173" s="480" t="s">
        <v>321</v>
      </c>
      <c r="U173" s="480" t="s">
        <v>309</v>
      </c>
      <c r="V173" s="480" t="s">
        <v>309</v>
      </c>
      <c r="W173" s="480" t="s">
        <v>1254</v>
      </c>
      <c r="X173" s="480" t="s">
        <v>1255</v>
      </c>
      <c r="Y173" s="480" t="s">
        <v>313</v>
      </c>
      <c r="Z173" s="480" t="s">
        <v>314</v>
      </c>
      <c r="AA173" s="480">
        <f t="shared" si="2"/>
        <v>144</v>
      </c>
      <c r="AB173" s="483">
        <v>0</v>
      </c>
      <c r="AC173" s="480" t="s">
        <v>1019</v>
      </c>
    </row>
    <row r="174" customHeight="1" spans="1:29">
      <c r="A174" s="477" t="s">
        <v>192</v>
      </c>
      <c r="B174" s="480" t="s">
        <v>298</v>
      </c>
      <c r="C174" s="480" t="s">
        <v>299</v>
      </c>
      <c r="D174" s="480" t="s">
        <v>1256</v>
      </c>
      <c r="E174" s="481">
        <v>41611</v>
      </c>
      <c r="F174" s="480" t="s">
        <v>301</v>
      </c>
      <c r="G174" s="480" t="s">
        <v>1257</v>
      </c>
      <c r="H174" s="480" t="s">
        <v>1258</v>
      </c>
      <c r="I174" s="480" t="s">
        <v>1259</v>
      </c>
      <c r="J174" s="482">
        <v>138461.54</v>
      </c>
      <c r="K174" s="482">
        <v>961.54</v>
      </c>
      <c r="L174" s="482">
        <v>138461.54</v>
      </c>
      <c r="M174" s="482">
        <v>11538.43</v>
      </c>
      <c r="N174" s="482">
        <v>0</v>
      </c>
      <c r="O174" s="482">
        <v>0</v>
      </c>
      <c r="P174" s="480" t="s">
        <v>1260</v>
      </c>
      <c r="Q174" s="481"/>
      <c r="R174" s="480" t="s">
        <v>306</v>
      </c>
      <c r="S174" s="480" t="s">
        <v>307</v>
      </c>
      <c r="T174" s="480" t="s">
        <v>308</v>
      </c>
      <c r="U174" s="480" t="s">
        <v>309</v>
      </c>
      <c r="V174" s="480" t="s">
        <v>769</v>
      </c>
      <c r="W174" s="480" t="s">
        <v>1261</v>
      </c>
      <c r="X174" s="480" t="s">
        <v>771</v>
      </c>
      <c r="Y174" s="480" t="s">
        <v>313</v>
      </c>
      <c r="Z174" s="480" t="s">
        <v>314</v>
      </c>
      <c r="AA174" s="480">
        <f t="shared" si="2"/>
        <v>144</v>
      </c>
      <c r="AB174" s="483">
        <v>0</v>
      </c>
      <c r="AC174" s="480" t="s">
        <v>437</v>
      </c>
    </row>
    <row r="175" customHeight="1" spans="1:29">
      <c r="A175" s="477" t="s">
        <v>192</v>
      </c>
      <c r="B175" s="480" t="s">
        <v>298</v>
      </c>
      <c r="C175" s="480" t="s">
        <v>299</v>
      </c>
      <c r="D175" s="480" t="s">
        <v>1262</v>
      </c>
      <c r="E175" s="481">
        <v>33939</v>
      </c>
      <c r="F175" s="480" t="s">
        <v>301</v>
      </c>
      <c r="G175" s="480" t="s">
        <v>1263</v>
      </c>
      <c r="H175" s="480" t="s">
        <v>1264</v>
      </c>
      <c r="I175" s="480" t="s">
        <v>1265</v>
      </c>
      <c r="J175" s="482">
        <v>7240</v>
      </c>
      <c r="K175" s="482">
        <v>0</v>
      </c>
      <c r="L175" s="482">
        <v>7240</v>
      </c>
      <c r="M175" s="482">
        <v>0</v>
      </c>
      <c r="N175" s="482">
        <v>0</v>
      </c>
      <c r="O175" s="482">
        <v>0</v>
      </c>
      <c r="P175" s="480" t="s">
        <v>1266</v>
      </c>
      <c r="Q175" s="481"/>
      <c r="R175" s="480" t="s">
        <v>306</v>
      </c>
      <c r="S175" s="480" t="s">
        <v>307</v>
      </c>
      <c r="T175" s="480" t="s">
        <v>399</v>
      </c>
      <c r="U175" s="480" t="s">
        <v>309</v>
      </c>
      <c r="V175" s="480" t="s">
        <v>309</v>
      </c>
      <c r="W175" s="480" t="s">
        <v>333</v>
      </c>
      <c r="X175" s="480" t="s">
        <v>1267</v>
      </c>
      <c r="Y175" s="480" t="s">
        <v>313</v>
      </c>
      <c r="Z175" s="480" t="s">
        <v>350</v>
      </c>
      <c r="AA175" s="480">
        <f t="shared" si="2"/>
        <v>360</v>
      </c>
      <c r="AB175" s="483">
        <v>0</v>
      </c>
      <c r="AC175" s="480" t="s">
        <v>403</v>
      </c>
    </row>
    <row r="176" customHeight="1" spans="1:29">
      <c r="A176" s="477" t="s">
        <v>192</v>
      </c>
      <c r="B176" s="480" t="s">
        <v>298</v>
      </c>
      <c r="C176" s="480" t="s">
        <v>299</v>
      </c>
      <c r="D176" s="480" t="s">
        <v>1268</v>
      </c>
      <c r="E176" s="481">
        <v>32082</v>
      </c>
      <c r="F176" s="480" t="s">
        <v>301</v>
      </c>
      <c r="G176" s="480" t="s">
        <v>1269</v>
      </c>
      <c r="H176" s="480" t="s">
        <v>1081</v>
      </c>
      <c r="I176" s="480" t="s">
        <v>1270</v>
      </c>
      <c r="J176" s="482">
        <v>22702.39</v>
      </c>
      <c r="K176" s="482">
        <v>0</v>
      </c>
      <c r="L176" s="482">
        <v>22702.39</v>
      </c>
      <c r="M176" s="482">
        <v>0</v>
      </c>
      <c r="N176" s="482">
        <v>0</v>
      </c>
      <c r="O176" s="482">
        <v>0</v>
      </c>
      <c r="P176" s="480" t="s">
        <v>1271</v>
      </c>
      <c r="Q176" s="481"/>
      <c r="R176" s="480" t="s">
        <v>306</v>
      </c>
      <c r="S176" s="480" t="s">
        <v>307</v>
      </c>
      <c r="T176" s="480" t="s">
        <v>321</v>
      </c>
      <c r="U176" s="480" t="s">
        <v>309</v>
      </c>
      <c r="V176" s="480" t="s">
        <v>322</v>
      </c>
      <c r="W176" s="480" t="s">
        <v>333</v>
      </c>
      <c r="X176" s="480" t="s">
        <v>1272</v>
      </c>
      <c r="Y176" s="480" t="s">
        <v>313</v>
      </c>
      <c r="Z176" s="480" t="s">
        <v>696</v>
      </c>
      <c r="AA176" s="480">
        <f t="shared" si="2"/>
        <v>420</v>
      </c>
      <c r="AB176" s="483">
        <v>0</v>
      </c>
      <c r="AC176" s="480" t="s">
        <v>326</v>
      </c>
    </row>
    <row r="177" customHeight="1" spans="1:29">
      <c r="A177" s="477" t="s">
        <v>192</v>
      </c>
      <c r="B177" s="480" t="s">
        <v>298</v>
      </c>
      <c r="C177" s="480" t="s">
        <v>299</v>
      </c>
      <c r="D177" s="480" t="s">
        <v>1273</v>
      </c>
      <c r="E177" s="481">
        <v>29799</v>
      </c>
      <c r="F177" s="480" t="s">
        <v>301</v>
      </c>
      <c r="G177" s="480" t="s">
        <v>1274</v>
      </c>
      <c r="H177" s="480" t="s">
        <v>1275</v>
      </c>
      <c r="I177" s="480" t="s">
        <v>1270</v>
      </c>
      <c r="J177" s="482">
        <v>20318.4</v>
      </c>
      <c r="K177" s="482">
        <v>0</v>
      </c>
      <c r="L177" s="482">
        <v>20318.4</v>
      </c>
      <c r="M177" s="482">
        <v>0</v>
      </c>
      <c r="N177" s="482">
        <v>0</v>
      </c>
      <c r="O177" s="482">
        <v>0</v>
      </c>
      <c r="P177" s="480" t="s">
        <v>1276</v>
      </c>
      <c r="Q177" s="481"/>
      <c r="R177" s="480" t="s">
        <v>306</v>
      </c>
      <c r="S177" s="480" t="s">
        <v>307</v>
      </c>
      <c r="T177" s="480" t="s">
        <v>321</v>
      </c>
      <c r="U177" s="480" t="s">
        <v>309</v>
      </c>
      <c r="V177" s="480" t="s">
        <v>322</v>
      </c>
      <c r="W177" s="480" t="s">
        <v>333</v>
      </c>
      <c r="X177" s="480" t="s">
        <v>1272</v>
      </c>
      <c r="Y177" s="480" t="s">
        <v>313</v>
      </c>
      <c r="Z177" s="480" t="s">
        <v>1277</v>
      </c>
      <c r="AA177" s="480">
        <f t="shared" si="2"/>
        <v>492</v>
      </c>
      <c r="AB177" s="483">
        <v>0</v>
      </c>
      <c r="AC177" s="480" t="s">
        <v>326</v>
      </c>
    </row>
    <row r="178" customHeight="1" spans="1:29">
      <c r="A178" s="477" t="s">
        <v>192</v>
      </c>
      <c r="B178" s="480" t="s">
        <v>298</v>
      </c>
      <c r="C178" s="480" t="s">
        <v>299</v>
      </c>
      <c r="D178" s="480" t="s">
        <v>1278</v>
      </c>
      <c r="E178" s="481">
        <v>29587</v>
      </c>
      <c r="F178" s="480" t="s">
        <v>301</v>
      </c>
      <c r="G178" s="480" t="s">
        <v>1279</v>
      </c>
      <c r="H178" s="480" t="s">
        <v>1275</v>
      </c>
      <c r="I178" s="480" t="s">
        <v>1280</v>
      </c>
      <c r="J178" s="482">
        <v>24287.24</v>
      </c>
      <c r="K178" s="482">
        <v>0</v>
      </c>
      <c r="L178" s="482">
        <v>24287.24</v>
      </c>
      <c r="M178" s="482">
        <v>0</v>
      </c>
      <c r="N178" s="482">
        <v>0</v>
      </c>
      <c r="O178" s="482">
        <v>0</v>
      </c>
      <c r="P178" s="480" t="s">
        <v>1281</v>
      </c>
      <c r="Q178" s="481"/>
      <c r="R178" s="480" t="s">
        <v>306</v>
      </c>
      <c r="S178" s="480" t="s">
        <v>307</v>
      </c>
      <c r="T178" s="480" t="s">
        <v>321</v>
      </c>
      <c r="U178" s="480" t="s">
        <v>309</v>
      </c>
      <c r="V178" s="480" t="s">
        <v>322</v>
      </c>
      <c r="W178" s="480" t="s">
        <v>333</v>
      </c>
      <c r="X178" s="480" t="s">
        <v>1272</v>
      </c>
      <c r="Y178" s="480" t="s">
        <v>313</v>
      </c>
      <c r="Z178" s="480" t="s">
        <v>1282</v>
      </c>
      <c r="AA178" s="480">
        <f t="shared" si="2"/>
        <v>504</v>
      </c>
      <c r="AB178" s="483">
        <v>0</v>
      </c>
      <c r="AC178" s="480" t="s">
        <v>326</v>
      </c>
    </row>
    <row r="179" customHeight="1" spans="1:29">
      <c r="A179" s="477" t="s">
        <v>192</v>
      </c>
      <c r="B179" s="480" t="s">
        <v>298</v>
      </c>
      <c r="C179" s="480" t="s">
        <v>299</v>
      </c>
      <c r="D179" s="480" t="s">
        <v>1283</v>
      </c>
      <c r="E179" s="481">
        <v>39743</v>
      </c>
      <c r="F179" s="480" t="s">
        <v>301</v>
      </c>
      <c r="G179" s="480" t="s">
        <v>1284</v>
      </c>
      <c r="H179" s="480" t="s">
        <v>1285</v>
      </c>
      <c r="I179" s="480" t="s">
        <v>1286</v>
      </c>
      <c r="J179" s="482">
        <v>29914.53</v>
      </c>
      <c r="K179" s="482">
        <v>0</v>
      </c>
      <c r="L179" s="482">
        <v>29914.53</v>
      </c>
      <c r="M179" s="482">
        <v>0</v>
      </c>
      <c r="N179" s="482">
        <v>0</v>
      </c>
      <c r="O179" s="482">
        <v>0</v>
      </c>
      <c r="P179" s="480" t="s">
        <v>1287</v>
      </c>
      <c r="Q179" s="481"/>
      <c r="R179" s="480" t="s">
        <v>306</v>
      </c>
      <c r="S179" s="480" t="s">
        <v>307</v>
      </c>
      <c r="T179" s="480" t="s">
        <v>321</v>
      </c>
      <c r="U179" s="480" t="s">
        <v>309</v>
      </c>
      <c r="V179" s="480" t="s">
        <v>623</v>
      </c>
      <c r="W179" s="480" t="s">
        <v>1288</v>
      </c>
      <c r="X179" s="480" t="s">
        <v>1289</v>
      </c>
      <c r="Y179" s="480" t="s">
        <v>313</v>
      </c>
      <c r="Z179" s="480" t="s">
        <v>314</v>
      </c>
      <c r="AA179" s="480">
        <f t="shared" si="2"/>
        <v>144</v>
      </c>
      <c r="AB179" s="483">
        <v>0</v>
      </c>
      <c r="AC179" s="480" t="s">
        <v>326</v>
      </c>
    </row>
    <row r="180" customHeight="1" spans="1:29">
      <c r="A180" s="477" t="s">
        <v>192</v>
      </c>
      <c r="B180" s="480" t="s">
        <v>298</v>
      </c>
      <c r="C180" s="480" t="s">
        <v>299</v>
      </c>
      <c r="D180" s="480" t="s">
        <v>1290</v>
      </c>
      <c r="E180" s="481">
        <v>39311</v>
      </c>
      <c r="F180" s="480" t="s">
        <v>301</v>
      </c>
      <c r="G180" s="480" t="s">
        <v>1291</v>
      </c>
      <c r="H180" s="480" t="s">
        <v>1292</v>
      </c>
      <c r="I180" s="480" t="s">
        <v>1293</v>
      </c>
      <c r="J180" s="482">
        <v>1680868.78</v>
      </c>
      <c r="K180" s="482">
        <v>0</v>
      </c>
      <c r="L180" s="482">
        <v>1680868.78</v>
      </c>
      <c r="M180" s="482">
        <v>0</v>
      </c>
      <c r="N180" s="482">
        <v>0</v>
      </c>
      <c r="O180" s="482">
        <v>0</v>
      </c>
      <c r="P180" s="480" t="s">
        <v>1294</v>
      </c>
      <c r="Q180" s="481"/>
      <c r="R180" s="480" t="s">
        <v>306</v>
      </c>
      <c r="S180" s="480" t="s">
        <v>307</v>
      </c>
      <c r="T180" s="480" t="s">
        <v>308</v>
      </c>
      <c r="U180" s="480" t="s">
        <v>309</v>
      </c>
      <c r="V180" s="480" t="s">
        <v>1295</v>
      </c>
      <c r="W180" s="480" t="s">
        <v>1296</v>
      </c>
      <c r="X180" s="480" t="s">
        <v>714</v>
      </c>
      <c r="Y180" s="480" t="s">
        <v>313</v>
      </c>
      <c r="Z180" s="480" t="s">
        <v>314</v>
      </c>
      <c r="AA180" s="480">
        <f t="shared" si="2"/>
        <v>144</v>
      </c>
      <c r="AB180" s="483">
        <v>0</v>
      </c>
      <c r="AC180" s="480" t="s">
        <v>437</v>
      </c>
    </row>
    <row r="181" customHeight="1" spans="1:29">
      <c r="A181" s="477" t="s">
        <v>192</v>
      </c>
      <c r="B181" s="480" t="s">
        <v>298</v>
      </c>
      <c r="C181" s="480" t="s">
        <v>299</v>
      </c>
      <c r="D181" s="480" t="s">
        <v>1297</v>
      </c>
      <c r="E181" s="481">
        <v>39253</v>
      </c>
      <c r="F181" s="480" t="s">
        <v>301</v>
      </c>
      <c r="G181" s="480" t="s">
        <v>1298</v>
      </c>
      <c r="H181" s="480" t="s">
        <v>1299</v>
      </c>
      <c r="I181" s="480" t="s">
        <v>1300</v>
      </c>
      <c r="J181" s="482">
        <v>19000</v>
      </c>
      <c r="K181" s="482">
        <v>0</v>
      </c>
      <c r="L181" s="482">
        <v>19000</v>
      </c>
      <c r="M181" s="482">
        <v>0</v>
      </c>
      <c r="N181" s="482">
        <v>0</v>
      </c>
      <c r="O181" s="482">
        <v>0</v>
      </c>
      <c r="P181" s="480" t="s">
        <v>1301</v>
      </c>
      <c r="Q181" s="481"/>
      <c r="R181" s="480" t="s">
        <v>306</v>
      </c>
      <c r="S181" s="480" t="s">
        <v>307</v>
      </c>
      <c r="T181" s="480" t="s">
        <v>308</v>
      </c>
      <c r="U181" s="480" t="s">
        <v>309</v>
      </c>
      <c r="V181" s="480" t="s">
        <v>1302</v>
      </c>
      <c r="W181" s="480" t="s">
        <v>1303</v>
      </c>
      <c r="X181" s="480" t="s">
        <v>1304</v>
      </c>
      <c r="Y181" s="480" t="s">
        <v>313</v>
      </c>
      <c r="Z181" s="480" t="s">
        <v>314</v>
      </c>
      <c r="AA181" s="480">
        <f t="shared" si="2"/>
        <v>144</v>
      </c>
      <c r="AB181" s="483">
        <v>0</v>
      </c>
      <c r="AC181" s="480" t="s">
        <v>1019</v>
      </c>
    </row>
    <row r="182" customHeight="1" spans="1:29">
      <c r="A182" s="477" t="s">
        <v>192</v>
      </c>
      <c r="B182" s="480" t="s">
        <v>298</v>
      </c>
      <c r="C182" s="480" t="s">
        <v>299</v>
      </c>
      <c r="D182" s="480" t="s">
        <v>1305</v>
      </c>
      <c r="E182" s="481">
        <v>39253</v>
      </c>
      <c r="F182" s="480" t="s">
        <v>301</v>
      </c>
      <c r="G182" s="480" t="s">
        <v>1306</v>
      </c>
      <c r="H182" s="480" t="s">
        <v>1299</v>
      </c>
      <c r="I182" s="480" t="s">
        <v>1307</v>
      </c>
      <c r="J182" s="482">
        <v>19500</v>
      </c>
      <c r="K182" s="482">
        <v>0</v>
      </c>
      <c r="L182" s="482">
        <v>19500</v>
      </c>
      <c r="M182" s="482">
        <v>0</v>
      </c>
      <c r="N182" s="482">
        <v>0</v>
      </c>
      <c r="O182" s="482">
        <v>0</v>
      </c>
      <c r="P182" s="480" t="s">
        <v>1308</v>
      </c>
      <c r="Q182" s="481"/>
      <c r="R182" s="480" t="s">
        <v>306</v>
      </c>
      <c r="S182" s="480" t="s">
        <v>307</v>
      </c>
      <c r="T182" s="480" t="s">
        <v>321</v>
      </c>
      <c r="U182" s="480" t="s">
        <v>309</v>
      </c>
      <c r="V182" s="480" t="s">
        <v>623</v>
      </c>
      <c r="W182" s="480" t="s">
        <v>1309</v>
      </c>
      <c r="X182" s="480" t="s">
        <v>1304</v>
      </c>
      <c r="Y182" s="480" t="s">
        <v>313</v>
      </c>
      <c r="Z182" s="480" t="s">
        <v>314</v>
      </c>
      <c r="AA182" s="480">
        <f t="shared" si="2"/>
        <v>144</v>
      </c>
      <c r="AB182" s="483">
        <v>0</v>
      </c>
      <c r="AC182" s="480" t="s">
        <v>701</v>
      </c>
    </row>
    <row r="183" customHeight="1" spans="1:29">
      <c r="A183" s="477" t="s">
        <v>192</v>
      </c>
      <c r="B183" s="480" t="s">
        <v>298</v>
      </c>
      <c r="C183" s="480" t="s">
        <v>299</v>
      </c>
      <c r="D183" s="480" t="s">
        <v>1310</v>
      </c>
      <c r="E183" s="481">
        <v>37616</v>
      </c>
      <c r="F183" s="480" t="s">
        <v>301</v>
      </c>
      <c r="G183" s="480" t="s">
        <v>1311</v>
      </c>
      <c r="H183" s="480" t="s">
        <v>1312</v>
      </c>
      <c r="I183" s="480" t="s">
        <v>1313</v>
      </c>
      <c r="J183" s="482">
        <v>13355.89</v>
      </c>
      <c r="K183" s="482">
        <v>0</v>
      </c>
      <c r="L183" s="482">
        <v>13355.89</v>
      </c>
      <c r="M183" s="482">
        <v>0</v>
      </c>
      <c r="N183" s="482">
        <v>0</v>
      </c>
      <c r="O183" s="482">
        <v>0</v>
      </c>
      <c r="P183" s="480" t="s">
        <v>1314</v>
      </c>
      <c r="Q183" s="481"/>
      <c r="R183" s="480" t="s">
        <v>306</v>
      </c>
      <c r="S183" s="480" t="s">
        <v>889</v>
      </c>
      <c r="T183" s="480" t="s">
        <v>882</v>
      </c>
      <c r="U183" s="480" t="s">
        <v>309</v>
      </c>
      <c r="V183" s="480" t="s">
        <v>883</v>
      </c>
      <c r="W183" s="480" t="s">
        <v>333</v>
      </c>
      <c r="X183" s="480" t="s">
        <v>1315</v>
      </c>
      <c r="Y183" s="480" t="s">
        <v>313</v>
      </c>
      <c r="Z183" s="480" t="s">
        <v>314</v>
      </c>
      <c r="AA183" s="480">
        <f t="shared" si="2"/>
        <v>144</v>
      </c>
      <c r="AB183" s="483">
        <v>0</v>
      </c>
      <c r="AC183" s="480" t="s">
        <v>891</v>
      </c>
    </row>
    <row r="184" customHeight="1" spans="1:29">
      <c r="A184" s="477" t="s">
        <v>192</v>
      </c>
      <c r="B184" s="480" t="s">
        <v>298</v>
      </c>
      <c r="C184" s="480" t="s">
        <v>299</v>
      </c>
      <c r="D184" s="480" t="s">
        <v>1316</v>
      </c>
      <c r="E184" s="481">
        <v>37616</v>
      </c>
      <c r="F184" s="480" t="s">
        <v>301</v>
      </c>
      <c r="G184" s="480" t="s">
        <v>1317</v>
      </c>
      <c r="H184" s="480" t="s">
        <v>1312</v>
      </c>
      <c r="I184" s="480" t="s">
        <v>1313</v>
      </c>
      <c r="J184" s="482">
        <v>13355.89</v>
      </c>
      <c r="K184" s="482">
        <v>0</v>
      </c>
      <c r="L184" s="482">
        <v>13355.89</v>
      </c>
      <c r="M184" s="482">
        <v>0</v>
      </c>
      <c r="N184" s="482">
        <v>0</v>
      </c>
      <c r="O184" s="482">
        <v>0</v>
      </c>
      <c r="P184" s="480" t="s">
        <v>1318</v>
      </c>
      <c r="Q184" s="481"/>
      <c r="R184" s="480" t="s">
        <v>306</v>
      </c>
      <c r="S184" s="480" t="s">
        <v>889</v>
      </c>
      <c r="T184" s="480" t="s">
        <v>882</v>
      </c>
      <c r="U184" s="480" t="s">
        <v>309</v>
      </c>
      <c r="V184" s="480" t="s">
        <v>883</v>
      </c>
      <c r="W184" s="480" t="s">
        <v>333</v>
      </c>
      <c r="X184" s="480" t="s">
        <v>1315</v>
      </c>
      <c r="Y184" s="480" t="s">
        <v>313</v>
      </c>
      <c r="Z184" s="480" t="s">
        <v>314</v>
      </c>
      <c r="AA184" s="480">
        <f t="shared" si="2"/>
        <v>144</v>
      </c>
      <c r="AB184" s="483">
        <v>0</v>
      </c>
      <c r="AC184" s="480" t="s">
        <v>891</v>
      </c>
    </row>
    <row r="185" customHeight="1" spans="1:29">
      <c r="A185" s="477" t="s">
        <v>192</v>
      </c>
      <c r="B185" s="480" t="s">
        <v>298</v>
      </c>
      <c r="C185" s="480" t="s">
        <v>299</v>
      </c>
      <c r="D185" s="480" t="s">
        <v>1319</v>
      </c>
      <c r="E185" s="481">
        <v>37616</v>
      </c>
      <c r="F185" s="480" t="s">
        <v>301</v>
      </c>
      <c r="G185" s="480" t="s">
        <v>1320</v>
      </c>
      <c r="H185" s="480" t="s">
        <v>1312</v>
      </c>
      <c r="I185" s="480" t="s">
        <v>1313</v>
      </c>
      <c r="J185" s="482">
        <v>13355.89</v>
      </c>
      <c r="K185" s="482">
        <v>0</v>
      </c>
      <c r="L185" s="482">
        <v>13355.89</v>
      </c>
      <c r="M185" s="482">
        <v>0</v>
      </c>
      <c r="N185" s="482">
        <v>0</v>
      </c>
      <c r="O185" s="482">
        <v>0</v>
      </c>
      <c r="P185" s="480" t="s">
        <v>1321</v>
      </c>
      <c r="Q185" s="481"/>
      <c r="R185" s="480" t="s">
        <v>306</v>
      </c>
      <c r="S185" s="480" t="s">
        <v>889</v>
      </c>
      <c r="T185" s="480" t="s">
        <v>882</v>
      </c>
      <c r="U185" s="480" t="s">
        <v>309</v>
      </c>
      <c r="V185" s="480" t="s">
        <v>883</v>
      </c>
      <c r="W185" s="480" t="s">
        <v>333</v>
      </c>
      <c r="X185" s="480" t="s">
        <v>1315</v>
      </c>
      <c r="Y185" s="480" t="s">
        <v>313</v>
      </c>
      <c r="Z185" s="480" t="s">
        <v>314</v>
      </c>
      <c r="AA185" s="480">
        <f t="shared" si="2"/>
        <v>144</v>
      </c>
      <c r="AB185" s="483">
        <v>0</v>
      </c>
      <c r="AC185" s="480" t="s">
        <v>891</v>
      </c>
    </row>
    <row r="186" customHeight="1" spans="1:29">
      <c r="A186" s="477" t="s">
        <v>192</v>
      </c>
      <c r="B186" s="480" t="s">
        <v>298</v>
      </c>
      <c r="C186" s="480" t="s">
        <v>299</v>
      </c>
      <c r="D186" s="480" t="s">
        <v>1322</v>
      </c>
      <c r="E186" s="481">
        <v>37616</v>
      </c>
      <c r="F186" s="480" t="s">
        <v>301</v>
      </c>
      <c r="G186" s="480" t="s">
        <v>1323</v>
      </c>
      <c r="H186" s="480" t="s">
        <v>1312</v>
      </c>
      <c r="I186" s="480" t="s">
        <v>1313</v>
      </c>
      <c r="J186" s="482">
        <v>13355.89</v>
      </c>
      <c r="K186" s="482">
        <v>0</v>
      </c>
      <c r="L186" s="482">
        <v>13355.89</v>
      </c>
      <c r="M186" s="482">
        <v>0</v>
      </c>
      <c r="N186" s="482">
        <v>0</v>
      </c>
      <c r="O186" s="482">
        <v>0</v>
      </c>
      <c r="P186" s="480" t="s">
        <v>1324</v>
      </c>
      <c r="Q186" s="481"/>
      <c r="R186" s="480" t="s">
        <v>306</v>
      </c>
      <c r="S186" s="480" t="s">
        <v>889</v>
      </c>
      <c r="T186" s="480" t="s">
        <v>882</v>
      </c>
      <c r="U186" s="480" t="s">
        <v>309</v>
      </c>
      <c r="V186" s="480" t="s">
        <v>883</v>
      </c>
      <c r="W186" s="480" t="s">
        <v>333</v>
      </c>
      <c r="X186" s="480" t="s">
        <v>1315</v>
      </c>
      <c r="Y186" s="480" t="s">
        <v>313</v>
      </c>
      <c r="Z186" s="480" t="s">
        <v>314</v>
      </c>
      <c r="AA186" s="480">
        <f t="shared" si="2"/>
        <v>144</v>
      </c>
      <c r="AB186" s="483">
        <v>0</v>
      </c>
      <c r="AC186" s="480" t="s">
        <v>891</v>
      </c>
    </row>
    <row r="187" customHeight="1" spans="1:29">
      <c r="A187" s="477" t="s">
        <v>192</v>
      </c>
      <c r="B187" s="480" t="s">
        <v>298</v>
      </c>
      <c r="C187" s="480" t="s">
        <v>299</v>
      </c>
      <c r="D187" s="480" t="s">
        <v>1325</v>
      </c>
      <c r="E187" s="481">
        <v>37616</v>
      </c>
      <c r="F187" s="480" t="s">
        <v>301</v>
      </c>
      <c r="G187" s="480" t="s">
        <v>1326</v>
      </c>
      <c r="H187" s="480" t="s">
        <v>1312</v>
      </c>
      <c r="I187" s="480" t="s">
        <v>1313</v>
      </c>
      <c r="J187" s="482">
        <v>13355.89</v>
      </c>
      <c r="K187" s="482">
        <v>0</v>
      </c>
      <c r="L187" s="482">
        <v>13355.89</v>
      </c>
      <c r="M187" s="482">
        <v>0</v>
      </c>
      <c r="N187" s="482">
        <v>0</v>
      </c>
      <c r="O187" s="482">
        <v>0</v>
      </c>
      <c r="P187" s="480" t="s">
        <v>1327</v>
      </c>
      <c r="Q187" s="481"/>
      <c r="R187" s="480" t="s">
        <v>306</v>
      </c>
      <c r="S187" s="480" t="s">
        <v>889</v>
      </c>
      <c r="T187" s="480" t="s">
        <v>882</v>
      </c>
      <c r="U187" s="480" t="s">
        <v>309</v>
      </c>
      <c r="V187" s="480" t="s">
        <v>883</v>
      </c>
      <c r="W187" s="480" t="s">
        <v>333</v>
      </c>
      <c r="X187" s="480" t="s">
        <v>1315</v>
      </c>
      <c r="Y187" s="480" t="s">
        <v>313</v>
      </c>
      <c r="Z187" s="480" t="s">
        <v>314</v>
      </c>
      <c r="AA187" s="480">
        <f t="shared" si="2"/>
        <v>144</v>
      </c>
      <c r="AB187" s="483">
        <v>0</v>
      </c>
      <c r="AC187" s="480" t="s">
        <v>891</v>
      </c>
    </row>
    <row r="188" customHeight="1" spans="1:29">
      <c r="A188" s="477" t="s">
        <v>192</v>
      </c>
      <c r="B188" s="480" t="s">
        <v>298</v>
      </c>
      <c r="C188" s="480" t="s">
        <v>299</v>
      </c>
      <c r="D188" s="480" t="s">
        <v>1328</v>
      </c>
      <c r="E188" s="481">
        <v>37616</v>
      </c>
      <c r="F188" s="480" t="s">
        <v>301</v>
      </c>
      <c r="G188" s="480" t="s">
        <v>1329</v>
      </c>
      <c r="H188" s="480" t="s">
        <v>1312</v>
      </c>
      <c r="I188" s="480" t="s">
        <v>1313</v>
      </c>
      <c r="J188" s="482">
        <v>13355.89</v>
      </c>
      <c r="K188" s="482">
        <v>0</v>
      </c>
      <c r="L188" s="482">
        <v>13355.89</v>
      </c>
      <c r="M188" s="482">
        <v>0</v>
      </c>
      <c r="N188" s="482">
        <v>0</v>
      </c>
      <c r="O188" s="482">
        <v>0</v>
      </c>
      <c r="P188" s="480" t="s">
        <v>1330</v>
      </c>
      <c r="Q188" s="481"/>
      <c r="R188" s="480" t="s">
        <v>306</v>
      </c>
      <c r="S188" s="480" t="s">
        <v>889</v>
      </c>
      <c r="T188" s="480" t="s">
        <v>882</v>
      </c>
      <c r="U188" s="480" t="s">
        <v>309</v>
      </c>
      <c r="V188" s="480" t="s">
        <v>883</v>
      </c>
      <c r="W188" s="480" t="s">
        <v>333</v>
      </c>
      <c r="X188" s="480" t="s">
        <v>1315</v>
      </c>
      <c r="Y188" s="480" t="s">
        <v>313</v>
      </c>
      <c r="Z188" s="480" t="s">
        <v>314</v>
      </c>
      <c r="AA188" s="480">
        <f t="shared" si="2"/>
        <v>144</v>
      </c>
      <c r="AB188" s="483">
        <v>0</v>
      </c>
      <c r="AC188" s="480" t="s">
        <v>891</v>
      </c>
    </row>
    <row r="189" customHeight="1" spans="1:29">
      <c r="A189" s="477" t="s">
        <v>192</v>
      </c>
      <c r="B189" s="480" t="s">
        <v>298</v>
      </c>
      <c r="C189" s="480" t="s">
        <v>299</v>
      </c>
      <c r="D189" s="480" t="s">
        <v>1331</v>
      </c>
      <c r="E189" s="481">
        <v>41421</v>
      </c>
      <c r="F189" s="480" t="s">
        <v>301</v>
      </c>
      <c r="G189" s="480" t="s">
        <v>1332</v>
      </c>
      <c r="H189" s="480" t="s">
        <v>1333</v>
      </c>
      <c r="I189" s="480" t="s">
        <v>1334</v>
      </c>
      <c r="J189" s="482">
        <v>38958.19</v>
      </c>
      <c r="K189" s="482">
        <v>0</v>
      </c>
      <c r="L189" s="482">
        <v>38958.19</v>
      </c>
      <c r="M189" s="482">
        <v>1352.72</v>
      </c>
      <c r="N189" s="482">
        <v>0</v>
      </c>
      <c r="O189" s="482">
        <v>0</v>
      </c>
      <c r="P189" s="480" t="s">
        <v>1335</v>
      </c>
      <c r="Q189" s="481"/>
      <c r="R189" s="480" t="s">
        <v>306</v>
      </c>
      <c r="S189" s="480" t="s">
        <v>307</v>
      </c>
      <c r="T189" s="480" t="s">
        <v>321</v>
      </c>
      <c r="U189" s="480" t="s">
        <v>309</v>
      </c>
      <c r="V189" s="480" t="s">
        <v>952</v>
      </c>
      <c r="W189" s="480" t="s">
        <v>1336</v>
      </c>
      <c r="X189" s="480" t="s">
        <v>1337</v>
      </c>
      <c r="Y189" s="480" t="s">
        <v>313</v>
      </c>
      <c r="Z189" s="480" t="s">
        <v>314</v>
      </c>
      <c r="AA189" s="480">
        <f t="shared" si="2"/>
        <v>144</v>
      </c>
      <c r="AB189" s="483">
        <v>0</v>
      </c>
      <c r="AC189" s="480" t="s">
        <v>326</v>
      </c>
    </row>
    <row r="190" customHeight="1" spans="1:29">
      <c r="A190" s="477" t="s">
        <v>192</v>
      </c>
      <c r="B190" s="480" t="s">
        <v>298</v>
      </c>
      <c r="C190" s="480" t="s">
        <v>299</v>
      </c>
      <c r="D190" s="480" t="s">
        <v>1338</v>
      </c>
      <c r="E190" s="481">
        <v>41680</v>
      </c>
      <c r="F190" s="480" t="s">
        <v>301</v>
      </c>
      <c r="G190" s="480" t="s">
        <v>1339</v>
      </c>
      <c r="H190" s="480" t="s">
        <v>1340</v>
      </c>
      <c r="I190" s="480" t="s">
        <v>304</v>
      </c>
      <c r="J190" s="482">
        <v>514095.19</v>
      </c>
      <c r="K190" s="482">
        <v>5450.68</v>
      </c>
      <c r="L190" s="482">
        <v>503193.84</v>
      </c>
      <c r="M190" s="482">
        <v>65408.12</v>
      </c>
      <c r="N190" s="482">
        <v>0</v>
      </c>
      <c r="O190" s="482">
        <v>10901.35</v>
      </c>
      <c r="P190" s="480" t="s">
        <v>1341</v>
      </c>
      <c r="Q190" s="481"/>
      <c r="R190" s="480" t="s">
        <v>306</v>
      </c>
      <c r="S190" s="480" t="s">
        <v>307</v>
      </c>
      <c r="T190" s="480" t="s">
        <v>321</v>
      </c>
      <c r="U190" s="480" t="s">
        <v>309</v>
      </c>
      <c r="V190" s="480" t="s">
        <v>623</v>
      </c>
      <c r="W190" s="480" t="s">
        <v>1342</v>
      </c>
      <c r="X190" s="480" t="s">
        <v>312</v>
      </c>
      <c r="Y190" s="480" t="s">
        <v>313</v>
      </c>
      <c r="Z190" s="480" t="s">
        <v>314</v>
      </c>
      <c r="AA190" s="480">
        <f t="shared" si="2"/>
        <v>144</v>
      </c>
      <c r="AB190" s="483">
        <v>0</v>
      </c>
      <c r="AC190" s="480" t="s">
        <v>701</v>
      </c>
    </row>
    <row r="191" customHeight="1" spans="1:29">
      <c r="A191" s="477" t="s">
        <v>192</v>
      </c>
      <c r="B191" s="480" t="s">
        <v>298</v>
      </c>
      <c r="C191" s="480" t="s">
        <v>299</v>
      </c>
      <c r="D191" s="480" t="s">
        <v>1343</v>
      </c>
      <c r="E191" s="481">
        <v>41611</v>
      </c>
      <c r="F191" s="480" t="s">
        <v>301</v>
      </c>
      <c r="G191" s="480" t="s">
        <v>1344</v>
      </c>
      <c r="H191" s="480" t="s">
        <v>1345</v>
      </c>
      <c r="I191" s="480" t="s">
        <v>304</v>
      </c>
      <c r="J191" s="482">
        <v>92257.84</v>
      </c>
      <c r="K191" s="482">
        <v>640.68</v>
      </c>
      <c r="L191" s="482">
        <v>92257.84</v>
      </c>
      <c r="M191" s="482">
        <v>7688.14</v>
      </c>
      <c r="N191" s="482">
        <v>0</v>
      </c>
      <c r="O191" s="482">
        <v>0</v>
      </c>
      <c r="P191" s="480" t="s">
        <v>1346</v>
      </c>
      <c r="Q191" s="481"/>
      <c r="R191" s="480" t="s">
        <v>306</v>
      </c>
      <c r="S191" s="480" t="s">
        <v>307</v>
      </c>
      <c r="T191" s="480" t="s">
        <v>308</v>
      </c>
      <c r="U191" s="480" t="s">
        <v>309</v>
      </c>
      <c r="V191" s="480" t="s">
        <v>769</v>
      </c>
      <c r="W191" s="480" t="s">
        <v>1347</v>
      </c>
      <c r="X191" s="480" t="s">
        <v>771</v>
      </c>
      <c r="Y191" s="480" t="s">
        <v>313</v>
      </c>
      <c r="Z191" s="480" t="s">
        <v>314</v>
      </c>
      <c r="AA191" s="480">
        <f t="shared" si="2"/>
        <v>144</v>
      </c>
      <c r="AB191" s="483">
        <v>0</v>
      </c>
      <c r="AC191" s="480" t="s">
        <v>437</v>
      </c>
    </row>
    <row r="192" customHeight="1" spans="1:29">
      <c r="A192" s="477" t="s">
        <v>192</v>
      </c>
      <c r="B192" s="480" t="s">
        <v>298</v>
      </c>
      <c r="C192" s="480" t="s">
        <v>299</v>
      </c>
      <c r="D192" s="480" t="s">
        <v>1348</v>
      </c>
      <c r="E192" s="481">
        <v>41611</v>
      </c>
      <c r="F192" s="480" t="s">
        <v>301</v>
      </c>
      <c r="G192" s="480" t="s">
        <v>1349</v>
      </c>
      <c r="H192" s="480" t="s">
        <v>1350</v>
      </c>
      <c r="I192" s="480" t="s">
        <v>767</v>
      </c>
      <c r="J192" s="482">
        <v>77148.94</v>
      </c>
      <c r="K192" s="482">
        <v>535.75</v>
      </c>
      <c r="L192" s="482">
        <v>77148.94</v>
      </c>
      <c r="M192" s="482">
        <v>6429.06</v>
      </c>
      <c r="N192" s="482">
        <v>0</v>
      </c>
      <c r="O192" s="482">
        <v>0</v>
      </c>
      <c r="P192" s="480" t="s">
        <v>1351</v>
      </c>
      <c r="Q192" s="481"/>
      <c r="R192" s="480" t="s">
        <v>306</v>
      </c>
      <c r="S192" s="480" t="s">
        <v>307</v>
      </c>
      <c r="T192" s="480" t="s">
        <v>308</v>
      </c>
      <c r="U192" s="480" t="s">
        <v>309</v>
      </c>
      <c r="V192" s="480" t="s">
        <v>769</v>
      </c>
      <c r="W192" s="480" t="s">
        <v>1352</v>
      </c>
      <c r="X192" s="480" t="s">
        <v>771</v>
      </c>
      <c r="Y192" s="480" t="s">
        <v>313</v>
      </c>
      <c r="Z192" s="480" t="s">
        <v>314</v>
      </c>
      <c r="AA192" s="480">
        <f t="shared" si="2"/>
        <v>144</v>
      </c>
      <c r="AB192" s="483">
        <v>0</v>
      </c>
      <c r="AC192" s="480" t="s">
        <v>437</v>
      </c>
    </row>
    <row r="193" customHeight="1" spans="1:29">
      <c r="A193" s="477" t="s">
        <v>192</v>
      </c>
      <c r="B193" s="480" t="s">
        <v>298</v>
      </c>
      <c r="C193" s="480" t="s">
        <v>299</v>
      </c>
      <c r="D193" s="480" t="s">
        <v>1353</v>
      </c>
      <c r="E193" s="481">
        <v>41680</v>
      </c>
      <c r="F193" s="480" t="s">
        <v>301</v>
      </c>
      <c r="G193" s="480" t="s">
        <v>1354</v>
      </c>
      <c r="H193" s="480" t="s">
        <v>1340</v>
      </c>
      <c r="I193" s="480" t="s">
        <v>304</v>
      </c>
      <c r="J193" s="482">
        <v>188034.2</v>
      </c>
      <c r="K193" s="482">
        <v>1305.79</v>
      </c>
      <c r="L193" s="482">
        <v>185422.61</v>
      </c>
      <c r="M193" s="482">
        <v>15669.54</v>
      </c>
      <c r="N193" s="482">
        <v>0</v>
      </c>
      <c r="O193" s="482">
        <v>2611.59</v>
      </c>
      <c r="P193" s="480" t="s">
        <v>1355</v>
      </c>
      <c r="Q193" s="481"/>
      <c r="R193" s="480" t="s">
        <v>306</v>
      </c>
      <c r="S193" s="480" t="s">
        <v>307</v>
      </c>
      <c r="T193" s="480" t="s">
        <v>321</v>
      </c>
      <c r="U193" s="480" t="s">
        <v>309</v>
      </c>
      <c r="V193" s="480" t="s">
        <v>623</v>
      </c>
      <c r="W193" s="480" t="s">
        <v>1356</v>
      </c>
      <c r="X193" s="480" t="s">
        <v>312</v>
      </c>
      <c r="Y193" s="480" t="s">
        <v>313</v>
      </c>
      <c r="Z193" s="480" t="s">
        <v>314</v>
      </c>
      <c r="AA193" s="480">
        <f t="shared" si="2"/>
        <v>144</v>
      </c>
      <c r="AB193" s="483">
        <v>0</v>
      </c>
      <c r="AC193" s="480" t="s">
        <v>701</v>
      </c>
    </row>
    <row r="194" customHeight="1" spans="1:29">
      <c r="A194" s="477" t="s">
        <v>192</v>
      </c>
      <c r="B194" s="480" t="s">
        <v>298</v>
      </c>
      <c r="C194" s="480" t="s">
        <v>299</v>
      </c>
      <c r="D194" s="480" t="s">
        <v>1357</v>
      </c>
      <c r="E194" s="481">
        <v>41611</v>
      </c>
      <c r="F194" s="480" t="s">
        <v>301</v>
      </c>
      <c r="G194" s="480" t="s">
        <v>1358</v>
      </c>
      <c r="H194" s="480" t="s">
        <v>1359</v>
      </c>
      <c r="I194" s="480" t="s">
        <v>304</v>
      </c>
      <c r="J194" s="482">
        <v>136058.42</v>
      </c>
      <c r="K194" s="482">
        <v>944.85</v>
      </c>
      <c r="L194" s="482">
        <v>136058.42</v>
      </c>
      <c r="M194" s="482">
        <v>11338.2</v>
      </c>
      <c r="N194" s="482">
        <v>0</v>
      </c>
      <c r="O194" s="482">
        <v>0</v>
      </c>
      <c r="P194" s="480" t="s">
        <v>1360</v>
      </c>
      <c r="Q194" s="481"/>
      <c r="R194" s="480" t="s">
        <v>306</v>
      </c>
      <c r="S194" s="480" t="s">
        <v>307</v>
      </c>
      <c r="T194" s="480" t="s">
        <v>308</v>
      </c>
      <c r="U194" s="480" t="s">
        <v>309</v>
      </c>
      <c r="V194" s="480" t="s">
        <v>1361</v>
      </c>
      <c r="W194" s="480" t="s">
        <v>1362</v>
      </c>
      <c r="X194" s="480" t="s">
        <v>312</v>
      </c>
      <c r="Y194" s="480" t="s">
        <v>313</v>
      </c>
      <c r="Z194" s="480" t="s">
        <v>314</v>
      </c>
      <c r="AA194" s="480">
        <f t="shared" si="2"/>
        <v>144</v>
      </c>
      <c r="AB194" s="483">
        <v>0</v>
      </c>
      <c r="AC194" s="480" t="s">
        <v>1019</v>
      </c>
    </row>
    <row r="195" customHeight="1" spans="1:29">
      <c r="A195" s="477" t="s">
        <v>192</v>
      </c>
      <c r="B195" s="480" t="s">
        <v>298</v>
      </c>
      <c r="C195" s="480" t="s">
        <v>299</v>
      </c>
      <c r="D195" s="480" t="s">
        <v>1363</v>
      </c>
      <c r="E195" s="481">
        <v>41611</v>
      </c>
      <c r="F195" s="480" t="s">
        <v>301</v>
      </c>
      <c r="G195" s="480" t="s">
        <v>1364</v>
      </c>
      <c r="H195" s="480" t="s">
        <v>1365</v>
      </c>
      <c r="I195" s="480" t="s">
        <v>304</v>
      </c>
      <c r="J195" s="482">
        <v>195887.48</v>
      </c>
      <c r="K195" s="482">
        <v>1360.33</v>
      </c>
      <c r="L195" s="482">
        <v>195887.48</v>
      </c>
      <c r="M195" s="482">
        <v>16323.95</v>
      </c>
      <c r="N195" s="482">
        <v>0</v>
      </c>
      <c r="O195" s="482">
        <v>0</v>
      </c>
      <c r="P195" s="480" t="s">
        <v>1366</v>
      </c>
      <c r="Q195" s="481"/>
      <c r="R195" s="480" t="s">
        <v>306</v>
      </c>
      <c r="S195" s="480" t="s">
        <v>307</v>
      </c>
      <c r="T195" s="480" t="s">
        <v>308</v>
      </c>
      <c r="U195" s="480" t="s">
        <v>309</v>
      </c>
      <c r="V195" s="480" t="s">
        <v>1367</v>
      </c>
      <c r="W195" s="480" t="s">
        <v>1368</v>
      </c>
      <c r="X195" s="480" t="s">
        <v>312</v>
      </c>
      <c r="Y195" s="480" t="s">
        <v>313</v>
      </c>
      <c r="Z195" s="480" t="s">
        <v>314</v>
      </c>
      <c r="AA195" s="480">
        <f t="shared" si="2"/>
        <v>144</v>
      </c>
      <c r="AB195" s="483">
        <v>0</v>
      </c>
      <c r="AC195" s="480" t="s">
        <v>1019</v>
      </c>
    </row>
    <row r="196" customHeight="1" spans="1:29">
      <c r="A196" s="477" t="s">
        <v>192</v>
      </c>
      <c r="B196" s="480" t="s">
        <v>298</v>
      </c>
      <c r="C196" s="480" t="s">
        <v>299</v>
      </c>
      <c r="D196" s="480" t="s">
        <v>1369</v>
      </c>
      <c r="E196" s="481">
        <v>41680</v>
      </c>
      <c r="F196" s="480" t="s">
        <v>301</v>
      </c>
      <c r="G196" s="480" t="s">
        <v>1370</v>
      </c>
      <c r="H196" s="480" t="s">
        <v>1371</v>
      </c>
      <c r="I196" s="480" t="s">
        <v>1372</v>
      </c>
      <c r="J196" s="482">
        <v>106454.82</v>
      </c>
      <c r="K196" s="482">
        <v>739.27</v>
      </c>
      <c r="L196" s="482">
        <v>104976.28</v>
      </c>
      <c r="M196" s="482">
        <v>8871.22</v>
      </c>
      <c r="N196" s="482">
        <v>0</v>
      </c>
      <c r="O196" s="482">
        <v>1478.54</v>
      </c>
      <c r="P196" s="480" t="s">
        <v>1373</v>
      </c>
      <c r="Q196" s="481"/>
      <c r="R196" s="480" t="s">
        <v>306</v>
      </c>
      <c r="S196" s="480" t="s">
        <v>307</v>
      </c>
      <c r="T196" s="480" t="s">
        <v>308</v>
      </c>
      <c r="U196" s="480" t="s">
        <v>309</v>
      </c>
      <c r="V196" s="480" t="s">
        <v>1374</v>
      </c>
      <c r="W196" s="480" t="s">
        <v>1375</v>
      </c>
      <c r="X196" s="480" t="s">
        <v>798</v>
      </c>
      <c r="Y196" s="480" t="s">
        <v>313</v>
      </c>
      <c r="Z196" s="480" t="s">
        <v>314</v>
      </c>
      <c r="AA196" s="480">
        <f t="shared" si="2"/>
        <v>144</v>
      </c>
      <c r="AB196" s="483">
        <v>0</v>
      </c>
      <c r="AC196" s="480" t="s">
        <v>437</v>
      </c>
    </row>
    <row r="197" customHeight="1" spans="1:29">
      <c r="A197" s="477" t="s">
        <v>192</v>
      </c>
      <c r="B197" s="480" t="s">
        <v>298</v>
      </c>
      <c r="C197" s="480" t="s">
        <v>299</v>
      </c>
      <c r="D197" s="480" t="s">
        <v>1376</v>
      </c>
      <c r="E197" s="481">
        <v>41680</v>
      </c>
      <c r="F197" s="480" t="s">
        <v>301</v>
      </c>
      <c r="G197" s="480" t="s">
        <v>1377</v>
      </c>
      <c r="H197" s="480" t="s">
        <v>1378</v>
      </c>
      <c r="I197" s="480" t="s">
        <v>1379</v>
      </c>
      <c r="J197" s="482">
        <v>90252.33</v>
      </c>
      <c r="K197" s="482">
        <v>626.75</v>
      </c>
      <c r="L197" s="482">
        <v>88998.82</v>
      </c>
      <c r="M197" s="482">
        <v>7521.06</v>
      </c>
      <c r="N197" s="482">
        <v>0</v>
      </c>
      <c r="O197" s="482">
        <v>1253.51</v>
      </c>
      <c r="P197" s="480" t="s">
        <v>1380</v>
      </c>
      <c r="Q197" s="481"/>
      <c r="R197" s="480" t="s">
        <v>306</v>
      </c>
      <c r="S197" s="480" t="s">
        <v>307</v>
      </c>
      <c r="T197" s="480" t="s">
        <v>308</v>
      </c>
      <c r="U197" s="480" t="s">
        <v>309</v>
      </c>
      <c r="V197" s="480" t="s">
        <v>1295</v>
      </c>
      <c r="W197" s="480" t="s">
        <v>1381</v>
      </c>
      <c r="X197" s="480" t="s">
        <v>798</v>
      </c>
      <c r="Y197" s="480" t="s">
        <v>313</v>
      </c>
      <c r="Z197" s="480" t="s">
        <v>314</v>
      </c>
      <c r="AA197" s="480">
        <f t="shared" si="2"/>
        <v>144</v>
      </c>
      <c r="AB197" s="483">
        <v>0</v>
      </c>
      <c r="AC197" s="480" t="s">
        <v>437</v>
      </c>
    </row>
    <row r="198" customHeight="1" spans="1:29">
      <c r="A198" s="477" t="s">
        <v>192</v>
      </c>
      <c r="B198" s="480" t="s">
        <v>298</v>
      </c>
      <c r="C198" s="480" t="s">
        <v>299</v>
      </c>
      <c r="D198" s="480" t="s">
        <v>1382</v>
      </c>
      <c r="E198" s="481">
        <v>41680</v>
      </c>
      <c r="F198" s="480" t="s">
        <v>301</v>
      </c>
      <c r="G198" s="480" t="s">
        <v>1383</v>
      </c>
      <c r="H198" s="480" t="s">
        <v>1384</v>
      </c>
      <c r="I198" s="480" t="s">
        <v>304</v>
      </c>
      <c r="J198" s="482">
        <v>411965.8</v>
      </c>
      <c r="K198" s="482">
        <v>2860.87</v>
      </c>
      <c r="L198" s="482">
        <v>406244.05</v>
      </c>
      <c r="M198" s="482">
        <v>34330.5</v>
      </c>
      <c r="N198" s="482">
        <v>0</v>
      </c>
      <c r="O198" s="482">
        <v>5721.75</v>
      </c>
      <c r="P198" s="480" t="s">
        <v>1385</v>
      </c>
      <c r="Q198" s="481"/>
      <c r="R198" s="480" t="s">
        <v>306</v>
      </c>
      <c r="S198" s="480" t="s">
        <v>307</v>
      </c>
      <c r="T198" s="480" t="s">
        <v>308</v>
      </c>
      <c r="U198" s="480" t="s">
        <v>309</v>
      </c>
      <c r="V198" s="480" t="s">
        <v>1386</v>
      </c>
      <c r="W198" s="480" t="s">
        <v>1387</v>
      </c>
      <c r="X198" s="480" t="s">
        <v>312</v>
      </c>
      <c r="Y198" s="480" t="s">
        <v>313</v>
      </c>
      <c r="Z198" s="480" t="s">
        <v>314</v>
      </c>
      <c r="AA198" s="480">
        <f t="shared" si="2"/>
        <v>144</v>
      </c>
      <c r="AB198" s="483">
        <v>0</v>
      </c>
      <c r="AC198" s="480" t="s">
        <v>1019</v>
      </c>
    </row>
    <row r="199" customHeight="1" spans="1:29">
      <c r="A199" s="477" t="s">
        <v>192</v>
      </c>
      <c r="B199" s="480" t="s">
        <v>298</v>
      </c>
      <c r="C199" s="480" t="s">
        <v>299</v>
      </c>
      <c r="D199" s="480" t="s">
        <v>1388</v>
      </c>
      <c r="E199" s="481">
        <v>41680</v>
      </c>
      <c r="F199" s="480" t="s">
        <v>301</v>
      </c>
      <c r="G199" s="480" t="s">
        <v>1389</v>
      </c>
      <c r="H199" s="480" t="s">
        <v>1390</v>
      </c>
      <c r="I199" s="480" t="s">
        <v>1391</v>
      </c>
      <c r="J199" s="482">
        <v>16239.32</v>
      </c>
      <c r="K199" s="482">
        <v>112.77</v>
      </c>
      <c r="L199" s="482">
        <v>16013.77</v>
      </c>
      <c r="M199" s="482">
        <v>1353.3</v>
      </c>
      <c r="N199" s="482">
        <v>0</v>
      </c>
      <c r="O199" s="482">
        <v>225.55</v>
      </c>
      <c r="P199" s="480" t="s">
        <v>1392</v>
      </c>
      <c r="Q199" s="481"/>
      <c r="R199" s="480" t="s">
        <v>306</v>
      </c>
      <c r="S199" s="480" t="s">
        <v>307</v>
      </c>
      <c r="T199" s="480" t="s">
        <v>383</v>
      </c>
      <c r="U199" s="480" t="s">
        <v>309</v>
      </c>
      <c r="V199" s="480" t="s">
        <v>309</v>
      </c>
      <c r="W199" s="480" t="s">
        <v>1393</v>
      </c>
      <c r="X199" s="480" t="s">
        <v>1394</v>
      </c>
      <c r="Y199" s="480" t="s">
        <v>313</v>
      </c>
      <c r="Z199" s="480" t="s">
        <v>314</v>
      </c>
      <c r="AA199" s="480">
        <f t="shared" si="2"/>
        <v>144</v>
      </c>
      <c r="AB199" s="483">
        <v>0</v>
      </c>
      <c r="AC199" s="480" t="s">
        <v>850</v>
      </c>
    </row>
    <row r="200" customHeight="1" spans="1:29">
      <c r="A200" s="477" t="s">
        <v>192</v>
      </c>
      <c r="B200" s="480" t="s">
        <v>298</v>
      </c>
      <c r="C200" s="480" t="s">
        <v>299</v>
      </c>
      <c r="D200" s="480" t="s">
        <v>1395</v>
      </c>
      <c r="E200" s="481">
        <v>41668</v>
      </c>
      <c r="F200" s="480" t="s">
        <v>301</v>
      </c>
      <c r="G200" s="480" t="s">
        <v>1396</v>
      </c>
      <c r="H200" s="480" t="s">
        <v>1397</v>
      </c>
      <c r="I200" s="480" t="s">
        <v>304</v>
      </c>
      <c r="J200" s="482">
        <v>190722.13</v>
      </c>
      <c r="K200" s="482">
        <v>1324.46</v>
      </c>
      <c r="L200" s="482">
        <v>189397.67</v>
      </c>
      <c r="M200" s="482">
        <v>15893.49</v>
      </c>
      <c r="N200" s="482">
        <v>0</v>
      </c>
      <c r="O200" s="482">
        <v>1324.46</v>
      </c>
      <c r="P200" s="480" t="s">
        <v>1398</v>
      </c>
      <c r="Q200" s="481"/>
      <c r="R200" s="480" t="s">
        <v>306</v>
      </c>
      <c r="S200" s="480" t="s">
        <v>307</v>
      </c>
      <c r="T200" s="480" t="s">
        <v>308</v>
      </c>
      <c r="U200" s="480" t="s">
        <v>309</v>
      </c>
      <c r="V200" s="480" t="s">
        <v>1399</v>
      </c>
      <c r="W200" s="480" t="s">
        <v>1400</v>
      </c>
      <c r="X200" s="480" t="s">
        <v>771</v>
      </c>
      <c r="Y200" s="480" t="s">
        <v>313</v>
      </c>
      <c r="Z200" s="480" t="s">
        <v>314</v>
      </c>
      <c r="AA200" s="480">
        <f t="shared" si="2"/>
        <v>144</v>
      </c>
      <c r="AB200" s="483">
        <v>0</v>
      </c>
      <c r="AC200" s="480" t="s">
        <v>437</v>
      </c>
    </row>
    <row r="201" customHeight="1" spans="1:29">
      <c r="A201" s="477" t="s">
        <v>192</v>
      </c>
      <c r="B201" s="480" t="s">
        <v>298</v>
      </c>
      <c r="C201" s="480" t="s">
        <v>299</v>
      </c>
      <c r="D201" s="480" t="s">
        <v>1401</v>
      </c>
      <c r="E201" s="481">
        <v>42286</v>
      </c>
      <c r="F201" s="480" t="s">
        <v>301</v>
      </c>
      <c r="G201" s="480" t="s">
        <v>1402</v>
      </c>
      <c r="H201" s="480" t="s">
        <v>1403</v>
      </c>
      <c r="I201" s="480" t="s">
        <v>304</v>
      </c>
      <c r="J201" s="482">
        <v>755718</v>
      </c>
      <c r="K201" s="482">
        <v>5248.05</v>
      </c>
      <c r="L201" s="482">
        <v>640261.06</v>
      </c>
      <c r="M201" s="482">
        <v>62976.52</v>
      </c>
      <c r="N201" s="482">
        <v>0</v>
      </c>
      <c r="O201" s="482">
        <v>115456.94</v>
      </c>
      <c r="P201" s="480" t="s">
        <v>1404</v>
      </c>
      <c r="Q201" s="481"/>
      <c r="R201" s="480" t="s">
        <v>306</v>
      </c>
      <c r="S201" s="480" t="s">
        <v>307</v>
      </c>
      <c r="T201" s="480" t="s">
        <v>308</v>
      </c>
      <c r="U201" s="480" t="s">
        <v>309</v>
      </c>
      <c r="V201" s="480" t="s">
        <v>1399</v>
      </c>
      <c r="W201" s="480" t="s">
        <v>1405</v>
      </c>
      <c r="X201" s="480" t="s">
        <v>792</v>
      </c>
      <c r="Y201" s="480" t="s">
        <v>313</v>
      </c>
      <c r="Z201" s="480" t="s">
        <v>314</v>
      </c>
      <c r="AA201" s="480">
        <f t="shared" ref="AA201:AA264" si="3">Z201*12</f>
        <v>144</v>
      </c>
      <c r="AB201" s="483">
        <v>0</v>
      </c>
      <c r="AC201" s="480" t="s">
        <v>437</v>
      </c>
    </row>
    <row r="202" customHeight="1" spans="1:29">
      <c r="A202" s="477" t="s">
        <v>192</v>
      </c>
      <c r="B202" s="480" t="s">
        <v>298</v>
      </c>
      <c r="C202" s="480" t="s">
        <v>299</v>
      </c>
      <c r="D202" s="480" t="s">
        <v>1406</v>
      </c>
      <c r="E202" s="481">
        <v>42286</v>
      </c>
      <c r="F202" s="480" t="s">
        <v>301</v>
      </c>
      <c r="G202" s="480" t="s">
        <v>1407</v>
      </c>
      <c r="H202" s="480" t="s">
        <v>1258</v>
      </c>
      <c r="I202" s="480" t="s">
        <v>304</v>
      </c>
      <c r="J202" s="482">
        <v>300008.55</v>
      </c>
      <c r="K202" s="482">
        <v>2083.4</v>
      </c>
      <c r="L202" s="482">
        <v>254173.87</v>
      </c>
      <c r="M202" s="482">
        <v>25000.74</v>
      </c>
      <c r="N202" s="482">
        <v>0</v>
      </c>
      <c r="O202" s="482">
        <v>45834.68</v>
      </c>
      <c r="P202" s="480" t="s">
        <v>1408</v>
      </c>
      <c r="Q202" s="481"/>
      <c r="R202" s="480" t="s">
        <v>306</v>
      </c>
      <c r="S202" s="480" t="s">
        <v>307</v>
      </c>
      <c r="T202" s="480" t="s">
        <v>308</v>
      </c>
      <c r="U202" s="480" t="s">
        <v>309</v>
      </c>
      <c r="V202" s="480" t="s">
        <v>1399</v>
      </c>
      <c r="W202" s="480" t="s">
        <v>1409</v>
      </c>
      <c r="X202" s="480" t="s">
        <v>792</v>
      </c>
      <c r="Y202" s="480" t="s">
        <v>313</v>
      </c>
      <c r="Z202" s="480" t="s">
        <v>314</v>
      </c>
      <c r="AA202" s="480">
        <f t="shared" si="3"/>
        <v>144</v>
      </c>
      <c r="AB202" s="483">
        <v>0</v>
      </c>
      <c r="AC202" s="480" t="s">
        <v>437</v>
      </c>
    </row>
    <row r="203" customHeight="1" spans="1:29">
      <c r="A203" s="477" t="s">
        <v>192</v>
      </c>
      <c r="B203" s="480" t="s">
        <v>298</v>
      </c>
      <c r="C203" s="480" t="s">
        <v>299</v>
      </c>
      <c r="D203" s="480" t="s">
        <v>1410</v>
      </c>
      <c r="E203" s="481">
        <v>42286</v>
      </c>
      <c r="F203" s="480" t="s">
        <v>301</v>
      </c>
      <c r="G203" s="480" t="s">
        <v>1411</v>
      </c>
      <c r="H203" s="480" t="s">
        <v>1412</v>
      </c>
      <c r="I203" s="480" t="s">
        <v>304</v>
      </c>
      <c r="J203" s="482">
        <v>745597.01</v>
      </c>
      <c r="K203" s="482">
        <v>5177.76</v>
      </c>
      <c r="L203" s="482">
        <v>631686.41</v>
      </c>
      <c r="M203" s="482">
        <v>62133.06</v>
      </c>
      <c r="N203" s="482">
        <v>0</v>
      </c>
      <c r="O203" s="482">
        <v>113910.6</v>
      </c>
      <c r="P203" s="480" t="s">
        <v>1413</v>
      </c>
      <c r="Q203" s="481"/>
      <c r="R203" s="480" t="s">
        <v>306</v>
      </c>
      <c r="S203" s="480" t="s">
        <v>307</v>
      </c>
      <c r="T203" s="480" t="s">
        <v>308</v>
      </c>
      <c r="U203" s="480" t="s">
        <v>309</v>
      </c>
      <c r="V203" s="480" t="s">
        <v>1399</v>
      </c>
      <c r="W203" s="480" t="s">
        <v>1414</v>
      </c>
      <c r="X203" s="480" t="s">
        <v>792</v>
      </c>
      <c r="Y203" s="480" t="s">
        <v>313</v>
      </c>
      <c r="Z203" s="480" t="s">
        <v>314</v>
      </c>
      <c r="AA203" s="480">
        <f t="shared" si="3"/>
        <v>144</v>
      </c>
      <c r="AB203" s="483">
        <v>0</v>
      </c>
      <c r="AC203" s="480" t="s">
        <v>437</v>
      </c>
    </row>
    <row r="204" customHeight="1" spans="1:29">
      <c r="A204" s="477" t="s">
        <v>192</v>
      </c>
      <c r="B204" s="480" t="s">
        <v>298</v>
      </c>
      <c r="C204" s="480" t="s">
        <v>299</v>
      </c>
      <c r="D204" s="480" t="s">
        <v>1415</v>
      </c>
      <c r="E204" s="481">
        <v>42286</v>
      </c>
      <c r="F204" s="480" t="s">
        <v>301</v>
      </c>
      <c r="G204" s="480" t="s">
        <v>1416</v>
      </c>
      <c r="H204" s="480" t="s">
        <v>1417</v>
      </c>
      <c r="I204" s="480" t="s">
        <v>304</v>
      </c>
      <c r="J204" s="482">
        <v>2526213.63</v>
      </c>
      <c r="K204" s="482">
        <v>17643.44</v>
      </c>
      <c r="L204" s="482">
        <v>2138058</v>
      </c>
      <c r="M204" s="482">
        <v>211721.26</v>
      </c>
      <c r="N204" s="482">
        <v>0</v>
      </c>
      <c r="O204" s="482">
        <v>388155.63</v>
      </c>
      <c r="P204" s="480" t="s">
        <v>1418</v>
      </c>
      <c r="Q204" s="481"/>
      <c r="R204" s="480" t="s">
        <v>306</v>
      </c>
      <c r="S204" s="480" t="s">
        <v>307</v>
      </c>
      <c r="T204" s="480" t="s">
        <v>308</v>
      </c>
      <c r="U204" s="480" t="s">
        <v>309</v>
      </c>
      <c r="V204" s="480" t="s">
        <v>1399</v>
      </c>
      <c r="W204" s="480" t="s">
        <v>1419</v>
      </c>
      <c r="X204" s="480" t="s">
        <v>792</v>
      </c>
      <c r="Y204" s="480" t="s">
        <v>313</v>
      </c>
      <c r="Z204" s="480" t="s">
        <v>314</v>
      </c>
      <c r="AA204" s="480">
        <f t="shared" si="3"/>
        <v>144</v>
      </c>
      <c r="AB204" s="483">
        <v>0</v>
      </c>
      <c r="AC204" s="480" t="s">
        <v>437</v>
      </c>
    </row>
    <row r="205" customHeight="1" spans="1:29">
      <c r="A205" s="477" t="s">
        <v>192</v>
      </c>
      <c r="B205" s="480" t="s">
        <v>298</v>
      </c>
      <c r="C205" s="480" t="s">
        <v>299</v>
      </c>
      <c r="D205" s="480" t="s">
        <v>1420</v>
      </c>
      <c r="E205" s="481">
        <v>42814</v>
      </c>
      <c r="F205" s="480" t="s">
        <v>301</v>
      </c>
      <c r="G205" s="480" t="s">
        <v>1421</v>
      </c>
      <c r="H205" s="480" t="s">
        <v>1390</v>
      </c>
      <c r="I205" s="480" t="s">
        <v>1422</v>
      </c>
      <c r="J205" s="482">
        <v>15384.62</v>
      </c>
      <c r="K205" s="482">
        <v>106.84</v>
      </c>
      <c r="L205" s="482">
        <v>11218</v>
      </c>
      <c r="M205" s="482">
        <v>1282.04</v>
      </c>
      <c r="N205" s="482">
        <v>0</v>
      </c>
      <c r="O205" s="482">
        <v>4166.62</v>
      </c>
      <c r="P205" s="480" t="s">
        <v>1423</v>
      </c>
      <c r="Q205" s="481"/>
      <c r="R205" s="480" t="s">
        <v>306</v>
      </c>
      <c r="S205" s="480" t="s">
        <v>307</v>
      </c>
      <c r="T205" s="480" t="s">
        <v>383</v>
      </c>
      <c r="U205" s="480" t="s">
        <v>309</v>
      </c>
      <c r="V205" s="480" t="s">
        <v>309</v>
      </c>
      <c r="W205" s="480" t="s">
        <v>1424</v>
      </c>
      <c r="X205" s="480" t="s">
        <v>1425</v>
      </c>
      <c r="Y205" s="480" t="s">
        <v>313</v>
      </c>
      <c r="Z205" s="480" t="s">
        <v>314</v>
      </c>
      <c r="AA205" s="480">
        <f t="shared" si="3"/>
        <v>144</v>
      </c>
      <c r="AB205" s="483">
        <v>0</v>
      </c>
      <c r="AC205" s="480" t="s">
        <v>850</v>
      </c>
    </row>
    <row r="206" customHeight="1" spans="1:29">
      <c r="A206" s="477" t="s">
        <v>192</v>
      </c>
      <c r="B206" s="480" t="s">
        <v>298</v>
      </c>
      <c r="C206" s="480" t="s">
        <v>299</v>
      </c>
      <c r="D206" s="480" t="s">
        <v>1426</v>
      </c>
      <c r="E206" s="481">
        <v>43081</v>
      </c>
      <c r="F206" s="480" t="s">
        <v>301</v>
      </c>
      <c r="G206" s="480" t="s">
        <v>1427</v>
      </c>
      <c r="H206" s="480" t="s">
        <v>1390</v>
      </c>
      <c r="I206" s="480" t="s">
        <v>1391</v>
      </c>
      <c r="J206" s="482">
        <v>8290.6</v>
      </c>
      <c r="K206" s="482">
        <v>57.58</v>
      </c>
      <c r="L206" s="482">
        <v>5527.02</v>
      </c>
      <c r="M206" s="482">
        <v>690.9</v>
      </c>
      <c r="N206" s="482">
        <v>0</v>
      </c>
      <c r="O206" s="482">
        <v>2763.58</v>
      </c>
      <c r="P206" s="480" t="s">
        <v>1428</v>
      </c>
      <c r="Q206" s="481"/>
      <c r="R206" s="480" t="s">
        <v>306</v>
      </c>
      <c r="S206" s="480" t="s">
        <v>307</v>
      </c>
      <c r="T206" s="480" t="s">
        <v>308</v>
      </c>
      <c r="U206" s="480" t="s">
        <v>309</v>
      </c>
      <c r="V206" s="480" t="s">
        <v>1302</v>
      </c>
      <c r="W206" s="480" t="s">
        <v>1429</v>
      </c>
      <c r="X206" s="480" t="s">
        <v>1394</v>
      </c>
      <c r="Y206" s="480" t="s">
        <v>313</v>
      </c>
      <c r="Z206" s="480" t="s">
        <v>314</v>
      </c>
      <c r="AA206" s="480">
        <f t="shared" si="3"/>
        <v>144</v>
      </c>
      <c r="AB206" s="483">
        <v>0</v>
      </c>
      <c r="AC206" s="480" t="s">
        <v>1019</v>
      </c>
    </row>
    <row r="207" customHeight="1" spans="1:29">
      <c r="A207" s="477" t="s">
        <v>192</v>
      </c>
      <c r="B207" s="480" t="s">
        <v>298</v>
      </c>
      <c r="C207" s="480" t="s">
        <v>299</v>
      </c>
      <c r="D207" s="480" t="s">
        <v>1430</v>
      </c>
      <c r="E207" s="481">
        <v>43439</v>
      </c>
      <c r="F207" s="480" t="s">
        <v>301</v>
      </c>
      <c r="G207" s="480" t="s">
        <v>1431</v>
      </c>
      <c r="H207" s="480" t="s">
        <v>1432</v>
      </c>
      <c r="I207" s="480" t="s">
        <v>1433</v>
      </c>
      <c r="J207" s="482">
        <v>76923.08</v>
      </c>
      <c r="K207" s="482">
        <v>534.18</v>
      </c>
      <c r="L207" s="482">
        <v>44871.81</v>
      </c>
      <c r="M207" s="482">
        <v>6410.25</v>
      </c>
      <c r="N207" s="482">
        <v>0</v>
      </c>
      <c r="O207" s="482">
        <v>32051.27</v>
      </c>
      <c r="P207" s="480" t="s">
        <v>1434</v>
      </c>
      <c r="Q207" s="481"/>
      <c r="R207" s="480" t="s">
        <v>306</v>
      </c>
      <c r="S207" s="480" t="s">
        <v>307</v>
      </c>
      <c r="T207" s="480" t="s">
        <v>383</v>
      </c>
      <c r="U207" s="480" t="s">
        <v>309</v>
      </c>
      <c r="V207" s="480" t="s">
        <v>384</v>
      </c>
      <c r="W207" s="480" t="s">
        <v>1435</v>
      </c>
      <c r="X207" s="480" t="s">
        <v>1436</v>
      </c>
      <c r="Y207" s="480" t="s">
        <v>313</v>
      </c>
      <c r="Z207" s="480" t="s">
        <v>314</v>
      </c>
      <c r="AA207" s="480">
        <f t="shared" si="3"/>
        <v>144</v>
      </c>
      <c r="AB207" s="483">
        <v>0</v>
      </c>
      <c r="AC207" s="480" t="s">
        <v>387</v>
      </c>
    </row>
    <row r="208" customHeight="1" spans="1:29">
      <c r="A208" s="477" t="s">
        <v>192</v>
      </c>
      <c r="B208" s="480" t="s">
        <v>298</v>
      </c>
      <c r="C208" s="480" t="s">
        <v>299</v>
      </c>
      <c r="D208" s="480" t="s">
        <v>1437</v>
      </c>
      <c r="E208" s="481">
        <v>43439</v>
      </c>
      <c r="F208" s="480" t="s">
        <v>301</v>
      </c>
      <c r="G208" s="480" t="s">
        <v>1438</v>
      </c>
      <c r="H208" s="480" t="s">
        <v>1439</v>
      </c>
      <c r="I208" s="480" t="s">
        <v>1440</v>
      </c>
      <c r="J208" s="482">
        <v>72649.57</v>
      </c>
      <c r="K208" s="482">
        <v>504.52</v>
      </c>
      <c r="L208" s="482">
        <v>42378.9</v>
      </c>
      <c r="M208" s="482">
        <v>6054.14</v>
      </c>
      <c r="N208" s="482">
        <v>0</v>
      </c>
      <c r="O208" s="482">
        <v>30270.67</v>
      </c>
      <c r="P208" s="480" t="s">
        <v>1441</v>
      </c>
      <c r="Q208" s="481"/>
      <c r="R208" s="480" t="s">
        <v>306</v>
      </c>
      <c r="S208" s="480" t="s">
        <v>307</v>
      </c>
      <c r="T208" s="480" t="s">
        <v>383</v>
      </c>
      <c r="U208" s="480" t="s">
        <v>309</v>
      </c>
      <c r="V208" s="480" t="s">
        <v>384</v>
      </c>
      <c r="W208" s="480" t="s">
        <v>1442</v>
      </c>
      <c r="X208" s="480" t="s">
        <v>1436</v>
      </c>
      <c r="Y208" s="480" t="s">
        <v>313</v>
      </c>
      <c r="Z208" s="480" t="s">
        <v>314</v>
      </c>
      <c r="AA208" s="480">
        <f t="shared" si="3"/>
        <v>144</v>
      </c>
      <c r="AB208" s="483">
        <v>0</v>
      </c>
      <c r="AC208" s="480" t="s">
        <v>387</v>
      </c>
    </row>
    <row r="209" customHeight="1" spans="1:29">
      <c r="A209" s="477" t="s">
        <v>192</v>
      </c>
      <c r="B209" s="480" t="s">
        <v>298</v>
      </c>
      <c r="C209" s="480" t="s">
        <v>299</v>
      </c>
      <c r="D209" s="480" t="s">
        <v>1443</v>
      </c>
      <c r="E209" s="481">
        <v>43439</v>
      </c>
      <c r="F209" s="480" t="s">
        <v>301</v>
      </c>
      <c r="G209" s="480" t="s">
        <v>1444</v>
      </c>
      <c r="H209" s="480" t="s">
        <v>1445</v>
      </c>
      <c r="I209" s="480" t="s">
        <v>1446</v>
      </c>
      <c r="J209" s="482">
        <v>270183.17</v>
      </c>
      <c r="K209" s="482">
        <v>1954.76</v>
      </c>
      <c r="L209" s="482">
        <v>152897.9</v>
      </c>
      <c r="M209" s="482">
        <v>23457.06</v>
      </c>
      <c r="N209" s="482">
        <v>0</v>
      </c>
      <c r="O209" s="482">
        <v>117285.27</v>
      </c>
      <c r="P209" s="480" t="s">
        <v>1447</v>
      </c>
      <c r="Q209" s="481"/>
      <c r="R209" s="480" t="s">
        <v>306</v>
      </c>
      <c r="S209" s="480" t="s">
        <v>307</v>
      </c>
      <c r="T209" s="480" t="s">
        <v>383</v>
      </c>
      <c r="U209" s="480" t="s">
        <v>309</v>
      </c>
      <c r="V209" s="480" t="s">
        <v>384</v>
      </c>
      <c r="W209" s="480" t="s">
        <v>1448</v>
      </c>
      <c r="X209" s="480" t="s">
        <v>1436</v>
      </c>
      <c r="Y209" s="480" t="s">
        <v>313</v>
      </c>
      <c r="Z209" s="480" t="s">
        <v>314</v>
      </c>
      <c r="AA209" s="480">
        <f t="shared" si="3"/>
        <v>144</v>
      </c>
      <c r="AB209" s="483">
        <v>0</v>
      </c>
      <c r="AC209" s="480" t="s">
        <v>387</v>
      </c>
    </row>
    <row r="210" customHeight="1" spans="1:29">
      <c r="A210" s="477" t="s">
        <v>192</v>
      </c>
      <c r="B210" s="480" t="s">
        <v>298</v>
      </c>
      <c r="C210" s="480" t="s">
        <v>299</v>
      </c>
      <c r="D210" s="480" t="s">
        <v>1449</v>
      </c>
      <c r="E210" s="481">
        <v>43439</v>
      </c>
      <c r="F210" s="480" t="s">
        <v>301</v>
      </c>
      <c r="G210" s="480" t="s">
        <v>1450</v>
      </c>
      <c r="H210" s="480" t="s">
        <v>1451</v>
      </c>
      <c r="I210" s="480" t="s">
        <v>1452</v>
      </c>
      <c r="J210" s="482">
        <v>275641.03</v>
      </c>
      <c r="K210" s="482">
        <v>1914.18</v>
      </c>
      <c r="L210" s="482">
        <v>160790.56</v>
      </c>
      <c r="M210" s="482">
        <v>22970.1</v>
      </c>
      <c r="N210" s="482">
        <v>0</v>
      </c>
      <c r="O210" s="482">
        <v>114850.47</v>
      </c>
      <c r="P210" s="480" t="s">
        <v>1453</v>
      </c>
      <c r="Q210" s="481"/>
      <c r="R210" s="480" t="s">
        <v>306</v>
      </c>
      <c r="S210" s="480" t="s">
        <v>307</v>
      </c>
      <c r="T210" s="480" t="s">
        <v>383</v>
      </c>
      <c r="U210" s="480" t="s">
        <v>309</v>
      </c>
      <c r="V210" s="480" t="s">
        <v>384</v>
      </c>
      <c r="W210" s="480" t="s">
        <v>1454</v>
      </c>
      <c r="X210" s="480" t="s">
        <v>1436</v>
      </c>
      <c r="Y210" s="480" t="s">
        <v>313</v>
      </c>
      <c r="Z210" s="480" t="s">
        <v>314</v>
      </c>
      <c r="AA210" s="480">
        <f t="shared" si="3"/>
        <v>144</v>
      </c>
      <c r="AB210" s="483">
        <v>0</v>
      </c>
      <c r="AC210" s="480" t="s">
        <v>387</v>
      </c>
    </row>
    <row r="211" customHeight="1" spans="1:29">
      <c r="A211" s="477" t="s">
        <v>192</v>
      </c>
      <c r="B211" s="480" t="s">
        <v>298</v>
      </c>
      <c r="C211" s="480" t="s">
        <v>299</v>
      </c>
      <c r="D211" s="480" t="s">
        <v>1455</v>
      </c>
      <c r="E211" s="481">
        <v>43439</v>
      </c>
      <c r="F211" s="480" t="s">
        <v>301</v>
      </c>
      <c r="G211" s="480" t="s">
        <v>1456</v>
      </c>
      <c r="H211" s="480" t="s">
        <v>1457</v>
      </c>
      <c r="I211" s="480" t="s">
        <v>1458</v>
      </c>
      <c r="J211" s="482">
        <v>275641.02</v>
      </c>
      <c r="K211" s="482">
        <v>1914.18</v>
      </c>
      <c r="L211" s="482">
        <v>160790.55</v>
      </c>
      <c r="M211" s="482">
        <v>22970.1</v>
      </c>
      <c r="N211" s="482">
        <v>0</v>
      </c>
      <c r="O211" s="482">
        <v>114850.47</v>
      </c>
      <c r="P211" s="480" t="s">
        <v>1459</v>
      </c>
      <c r="Q211" s="481"/>
      <c r="R211" s="480" t="s">
        <v>306</v>
      </c>
      <c r="S211" s="480" t="s">
        <v>307</v>
      </c>
      <c r="T211" s="480" t="s">
        <v>383</v>
      </c>
      <c r="U211" s="480" t="s">
        <v>309</v>
      </c>
      <c r="V211" s="480" t="s">
        <v>384</v>
      </c>
      <c r="W211" s="480" t="s">
        <v>1454</v>
      </c>
      <c r="X211" s="480" t="s">
        <v>1436</v>
      </c>
      <c r="Y211" s="480" t="s">
        <v>313</v>
      </c>
      <c r="Z211" s="480" t="s">
        <v>314</v>
      </c>
      <c r="AA211" s="480">
        <f t="shared" si="3"/>
        <v>144</v>
      </c>
      <c r="AB211" s="483">
        <v>0</v>
      </c>
      <c r="AC211" s="480" t="s">
        <v>387</v>
      </c>
    </row>
    <row r="212" customHeight="1" spans="1:29">
      <c r="A212" s="477" t="s">
        <v>192</v>
      </c>
      <c r="B212" s="480" t="s">
        <v>298</v>
      </c>
      <c r="C212" s="480" t="s">
        <v>299</v>
      </c>
      <c r="D212" s="480" t="s">
        <v>1460</v>
      </c>
      <c r="E212" s="481">
        <v>43439</v>
      </c>
      <c r="F212" s="480" t="s">
        <v>301</v>
      </c>
      <c r="G212" s="480" t="s">
        <v>1461</v>
      </c>
      <c r="H212" s="480" t="s">
        <v>1462</v>
      </c>
      <c r="I212" s="480" t="s">
        <v>1463</v>
      </c>
      <c r="J212" s="482">
        <v>166666.67</v>
      </c>
      <c r="K212" s="482">
        <v>1157.41</v>
      </c>
      <c r="L212" s="482">
        <v>97222.25</v>
      </c>
      <c r="M212" s="482">
        <v>13888.89</v>
      </c>
      <c r="N212" s="482">
        <v>0</v>
      </c>
      <c r="O212" s="482">
        <v>69444.42</v>
      </c>
      <c r="P212" s="480" t="s">
        <v>1464</v>
      </c>
      <c r="Q212" s="481"/>
      <c r="R212" s="480" t="s">
        <v>306</v>
      </c>
      <c r="S212" s="480" t="s">
        <v>307</v>
      </c>
      <c r="T212" s="480" t="s">
        <v>383</v>
      </c>
      <c r="U212" s="480" t="s">
        <v>309</v>
      </c>
      <c r="V212" s="480" t="s">
        <v>384</v>
      </c>
      <c r="W212" s="480" t="s">
        <v>1465</v>
      </c>
      <c r="X212" s="480" t="s">
        <v>1436</v>
      </c>
      <c r="Y212" s="480" t="s">
        <v>313</v>
      </c>
      <c r="Z212" s="480" t="s">
        <v>314</v>
      </c>
      <c r="AA212" s="480">
        <f t="shared" si="3"/>
        <v>144</v>
      </c>
      <c r="AB212" s="483">
        <v>0</v>
      </c>
      <c r="AC212" s="480" t="s">
        <v>387</v>
      </c>
    </row>
    <row r="213" customHeight="1" spans="1:29">
      <c r="A213" s="477" t="s">
        <v>192</v>
      </c>
      <c r="B213" s="480" t="s">
        <v>298</v>
      </c>
      <c r="C213" s="480" t="s">
        <v>299</v>
      </c>
      <c r="D213" s="480" t="s">
        <v>1466</v>
      </c>
      <c r="E213" s="481">
        <v>43439</v>
      </c>
      <c r="F213" s="480" t="s">
        <v>301</v>
      </c>
      <c r="G213" s="480" t="s">
        <v>1467</v>
      </c>
      <c r="H213" s="480" t="s">
        <v>1468</v>
      </c>
      <c r="I213" s="480" t="s">
        <v>1469</v>
      </c>
      <c r="J213" s="482">
        <v>166666.66</v>
      </c>
      <c r="K213" s="482">
        <v>1157.4</v>
      </c>
      <c r="L213" s="482">
        <v>97222.24</v>
      </c>
      <c r="M213" s="482">
        <v>13888.88</v>
      </c>
      <c r="N213" s="482">
        <v>0</v>
      </c>
      <c r="O213" s="482">
        <v>69444.42</v>
      </c>
      <c r="P213" s="480" t="s">
        <v>1470</v>
      </c>
      <c r="Q213" s="481"/>
      <c r="R213" s="480" t="s">
        <v>306</v>
      </c>
      <c r="S213" s="480" t="s">
        <v>307</v>
      </c>
      <c r="T213" s="480" t="s">
        <v>383</v>
      </c>
      <c r="U213" s="480" t="s">
        <v>309</v>
      </c>
      <c r="V213" s="480" t="s">
        <v>384</v>
      </c>
      <c r="W213" s="480" t="s">
        <v>1465</v>
      </c>
      <c r="X213" s="480" t="s">
        <v>1471</v>
      </c>
      <c r="Y213" s="480" t="s">
        <v>313</v>
      </c>
      <c r="Z213" s="480" t="s">
        <v>314</v>
      </c>
      <c r="AA213" s="480">
        <f t="shared" si="3"/>
        <v>144</v>
      </c>
      <c r="AB213" s="483">
        <v>0</v>
      </c>
      <c r="AC213" s="480" t="s">
        <v>387</v>
      </c>
    </row>
    <row r="214" customHeight="1" spans="1:29">
      <c r="A214" s="477" t="s">
        <v>192</v>
      </c>
      <c r="B214" s="480" t="s">
        <v>298</v>
      </c>
      <c r="C214" s="480" t="s">
        <v>299</v>
      </c>
      <c r="D214" s="480" t="s">
        <v>1472</v>
      </c>
      <c r="E214" s="481">
        <v>43556</v>
      </c>
      <c r="F214" s="480" t="s">
        <v>301</v>
      </c>
      <c r="G214" s="480" t="s">
        <v>1473</v>
      </c>
      <c r="H214" s="480" t="s">
        <v>1474</v>
      </c>
      <c r="I214" s="480" t="s">
        <v>304</v>
      </c>
      <c r="J214" s="482">
        <v>271554.05</v>
      </c>
      <c r="K214" s="482">
        <v>1885.8</v>
      </c>
      <c r="L214" s="482">
        <v>150863.35</v>
      </c>
      <c r="M214" s="482">
        <v>22629.51</v>
      </c>
      <c r="N214" s="482">
        <v>0</v>
      </c>
      <c r="O214" s="482">
        <v>120690.7</v>
      </c>
      <c r="P214" s="480" t="s">
        <v>1475</v>
      </c>
      <c r="Q214" s="481"/>
      <c r="R214" s="480" t="s">
        <v>306</v>
      </c>
      <c r="S214" s="480" t="s">
        <v>307</v>
      </c>
      <c r="T214" s="480" t="s">
        <v>308</v>
      </c>
      <c r="U214" s="480" t="s">
        <v>309</v>
      </c>
      <c r="V214" s="480" t="s">
        <v>309</v>
      </c>
      <c r="W214" s="480" t="s">
        <v>1476</v>
      </c>
      <c r="X214" s="480" t="s">
        <v>1477</v>
      </c>
      <c r="Y214" s="480" t="s">
        <v>313</v>
      </c>
      <c r="Z214" s="480" t="s">
        <v>314</v>
      </c>
      <c r="AA214" s="480">
        <f t="shared" si="3"/>
        <v>144</v>
      </c>
      <c r="AB214" s="483">
        <v>0</v>
      </c>
      <c r="AC214" s="480" t="s">
        <v>315</v>
      </c>
    </row>
    <row r="215" customHeight="1" spans="1:29">
      <c r="A215" s="477" t="s">
        <v>192</v>
      </c>
      <c r="B215" s="480" t="s">
        <v>298</v>
      </c>
      <c r="C215" s="480" t="s">
        <v>299</v>
      </c>
      <c r="D215" s="480" t="s">
        <v>1478</v>
      </c>
      <c r="E215" s="481">
        <v>43563</v>
      </c>
      <c r="F215" s="480" t="s">
        <v>301</v>
      </c>
      <c r="G215" s="480" t="s">
        <v>1479</v>
      </c>
      <c r="H215" s="480" t="s">
        <v>1480</v>
      </c>
      <c r="I215" s="480" t="s">
        <v>304</v>
      </c>
      <c r="J215" s="482">
        <v>297651.53</v>
      </c>
      <c r="K215" s="482">
        <v>2089.89</v>
      </c>
      <c r="L215" s="482">
        <v>163899.07</v>
      </c>
      <c r="M215" s="482">
        <v>25078.59</v>
      </c>
      <c r="N215" s="482">
        <v>0</v>
      </c>
      <c r="O215" s="482">
        <v>133752.46</v>
      </c>
      <c r="P215" s="480" t="s">
        <v>1481</v>
      </c>
      <c r="Q215" s="481"/>
      <c r="R215" s="480" t="s">
        <v>306</v>
      </c>
      <c r="S215" s="480" t="s">
        <v>307</v>
      </c>
      <c r="T215" s="480" t="s">
        <v>383</v>
      </c>
      <c r="U215" s="480" t="s">
        <v>309</v>
      </c>
      <c r="V215" s="480" t="s">
        <v>309</v>
      </c>
      <c r="W215" s="480" t="s">
        <v>1482</v>
      </c>
      <c r="X215" s="480" t="s">
        <v>1483</v>
      </c>
      <c r="Y215" s="480" t="s">
        <v>313</v>
      </c>
      <c r="Z215" s="480" t="s">
        <v>314</v>
      </c>
      <c r="AA215" s="480">
        <f t="shared" si="3"/>
        <v>144</v>
      </c>
      <c r="AB215" s="483">
        <v>0</v>
      </c>
      <c r="AC215" s="480" t="s">
        <v>850</v>
      </c>
    </row>
    <row r="216" customHeight="1" spans="1:29">
      <c r="A216" s="477" t="s">
        <v>192</v>
      </c>
      <c r="B216" s="480" t="s">
        <v>298</v>
      </c>
      <c r="C216" s="480" t="s">
        <v>299</v>
      </c>
      <c r="D216" s="480" t="s">
        <v>1484</v>
      </c>
      <c r="E216" s="481">
        <v>41962</v>
      </c>
      <c r="F216" s="480" t="s">
        <v>301</v>
      </c>
      <c r="G216" s="480" t="s">
        <v>1485</v>
      </c>
      <c r="H216" s="480" t="s">
        <v>1486</v>
      </c>
      <c r="I216" s="480" t="s">
        <v>1487</v>
      </c>
      <c r="J216" s="482">
        <v>16666.67</v>
      </c>
      <c r="K216" s="482">
        <v>115.75</v>
      </c>
      <c r="L216" s="482">
        <v>15393.52</v>
      </c>
      <c r="M216" s="482">
        <v>1388.9</v>
      </c>
      <c r="N216" s="482">
        <v>0</v>
      </c>
      <c r="O216" s="482">
        <v>1273.15</v>
      </c>
      <c r="P216" s="480" t="s">
        <v>1488</v>
      </c>
      <c r="Q216" s="481"/>
      <c r="R216" s="480" t="s">
        <v>630</v>
      </c>
      <c r="S216" s="480" t="s">
        <v>889</v>
      </c>
      <c r="T216" s="480" t="s">
        <v>882</v>
      </c>
      <c r="U216" s="480" t="s">
        <v>309</v>
      </c>
      <c r="V216" s="480" t="s">
        <v>883</v>
      </c>
      <c r="W216" s="480" t="s">
        <v>1489</v>
      </c>
      <c r="X216" s="480" t="s">
        <v>1490</v>
      </c>
      <c r="Y216" s="480" t="s">
        <v>313</v>
      </c>
      <c r="Z216" s="480" t="s">
        <v>314</v>
      </c>
      <c r="AA216" s="480">
        <f t="shared" si="3"/>
        <v>144</v>
      </c>
      <c r="AB216" s="483">
        <v>0</v>
      </c>
      <c r="AC216" s="480" t="s">
        <v>891</v>
      </c>
    </row>
    <row r="217" customHeight="1" spans="1:29">
      <c r="A217" s="477" t="s">
        <v>192</v>
      </c>
      <c r="B217" s="480" t="s">
        <v>298</v>
      </c>
      <c r="C217" s="480" t="s">
        <v>299</v>
      </c>
      <c r="D217" s="480" t="s">
        <v>1491</v>
      </c>
      <c r="E217" s="481">
        <v>41962</v>
      </c>
      <c r="F217" s="480" t="s">
        <v>301</v>
      </c>
      <c r="G217" s="480" t="s">
        <v>1492</v>
      </c>
      <c r="H217" s="480" t="s">
        <v>1486</v>
      </c>
      <c r="I217" s="480" t="s">
        <v>1487</v>
      </c>
      <c r="J217" s="482">
        <v>16666.67</v>
      </c>
      <c r="K217" s="482">
        <v>115.75</v>
      </c>
      <c r="L217" s="482">
        <v>15393.52</v>
      </c>
      <c r="M217" s="482">
        <v>1388.9</v>
      </c>
      <c r="N217" s="482">
        <v>0</v>
      </c>
      <c r="O217" s="482">
        <v>1273.15</v>
      </c>
      <c r="P217" s="480" t="s">
        <v>1493</v>
      </c>
      <c r="Q217" s="481"/>
      <c r="R217" s="480" t="s">
        <v>630</v>
      </c>
      <c r="S217" s="480" t="s">
        <v>889</v>
      </c>
      <c r="T217" s="480" t="s">
        <v>882</v>
      </c>
      <c r="U217" s="480" t="s">
        <v>309</v>
      </c>
      <c r="V217" s="480" t="s">
        <v>883</v>
      </c>
      <c r="W217" s="480" t="s">
        <v>1489</v>
      </c>
      <c r="X217" s="480" t="s">
        <v>1490</v>
      </c>
      <c r="Y217" s="480" t="s">
        <v>313</v>
      </c>
      <c r="Z217" s="480" t="s">
        <v>314</v>
      </c>
      <c r="AA217" s="480">
        <f t="shared" si="3"/>
        <v>144</v>
      </c>
      <c r="AB217" s="483">
        <v>0</v>
      </c>
      <c r="AC217" s="480" t="s">
        <v>891</v>
      </c>
    </row>
    <row r="218" customHeight="1" spans="1:29">
      <c r="A218" s="477" t="s">
        <v>192</v>
      </c>
      <c r="B218" s="480" t="s">
        <v>298</v>
      </c>
      <c r="C218" s="480" t="s">
        <v>299</v>
      </c>
      <c r="D218" s="480" t="s">
        <v>1494</v>
      </c>
      <c r="E218" s="481">
        <v>41962</v>
      </c>
      <c r="F218" s="480" t="s">
        <v>301</v>
      </c>
      <c r="G218" s="480" t="s">
        <v>1495</v>
      </c>
      <c r="H218" s="480" t="s">
        <v>1486</v>
      </c>
      <c r="I218" s="480" t="s">
        <v>1487</v>
      </c>
      <c r="J218" s="482">
        <v>16666.67</v>
      </c>
      <c r="K218" s="482">
        <v>115.75</v>
      </c>
      <c r="L218" s="482">
        <v>15393.52</v>
      </c>
      <c r="M218" s="482">
        <v>1388.9</v>
      </c>
      <c r="N218" s="482">
        <v>0</v>
      </c>
      <c r="O218" s="482">
        <v>1273.15</v>
      </c>
      <c r="P218" s="480" t="s">
        <v>1496</v>
      </c>
      <c r="Q218" s="481"/>
      <c r="R218" s="480" t="s">
        <v>630</v>
      </c>
      <c r="S218" s="480" t="s">
        <v>889</v>
      </c>
      <c r="T218" s="480" t="s">
        <v>882</v>
      </c>
      <c r="U218" s="480" t="s">
        <v>309</v>
      </c>
      <c r="V218" s="480" t="s">
        <v>883</v>
      </c>
      <c r="W218" s="480" t="s">
        <v>1489</v>
      </c>
      <c r="X218" s="480" t="s">
        <v>1490</v>
      </c>
      <c r="Y218" s="480" t="s">
        <v>313</v>
      </c>
      <c r="Z218" s="480" t="s">
        <v>314</v>
      </c>
      <c r="AA218" s="480">
        <f t="shared" si="3"/>
        <v>144</v>
      </c>
      <c r="AB218" s="483">
        <v>0</v>
      </c>
      <c r="AC218" s="480" t="s">
        <v>891</v>
      </c>
    </row>
    <row r="219" customHeight="1" spans="1:29">
      <c r="A219" s="477" t="s">
        <v>192</v>
      </c>
      <c r="B219" s="480" t="s">
        <v>298</v>
      </c>
      <c r="C219" s="480" t="s">
        <v>299</v>
      </c>
      <c r="D219" s="480" t="s">
        <v>1497</v>
      </c>
      <c r="E219" s="481">
        <v>41962</v>
      </c>
      <c r="F219" s="480" t="s">
        <v>301</v>
      </c>
      <c r="G219" s="480" t="s">
        <v>1498</v>
      </c>
      <c r="H219" s="480" t="s">
        <v>1486</v>
      </c>
      <c r="I219" s="480" t="s">
        <v>1487</v>
      </c>
      <c r="J219" s="482">
        <v>16666.66</v>
      </c>
      <c r="K219" s="482">
        <v>115.75</v>
      </c>
      <c r="L219" s="482">
        <v>15393.51</v>
      </c>
      <c r="M219" s="482">
        <v>1388.9</v>
      </c>
      <c r="N219" s="482">
        <v>0</v>
      </c>
      <c r="O219" s="482">
        <v>1273.15</v>
      </c>
      <c r="P219" s="480" t="s">
        <v>1499</v>
      </c>
      <c r="Q219" s="481"/>
      <c r="R219" s="480" t="s">
        <v>630</v>
      </c>
      <c r="S219" s="480" t="s">
        <v>889</v>
      </c>
      <c r="T219" s="480" t="s">
        <v>882</v>
      </c>
      <c r="U219" s="480" t="s">
        <v>309</v>
      </c>
      <c r="V219" s="480" t="s">
        <v>883</v>
      </c>
      <c r="W219" s="480" t="s">
        <v>1489</v>
      </c>
      <c r="X219" s="480" t="s">
        <v>1490</v>
      </c>
      <c r="Y219" s="480" t="s">
        <v>313</v>
      </c>
      <c r="Z219" s="480" t="s">
        <v>314</v>
      </c>
      <c r="AA219" s="480">
        <f t="shared" si="3"/>
        <v>144</v>
      </c>
      <c r="AB219" s="483">
        <v>0</v>
      </c>
      <c r="AC219" s="480" t="s">
        <v>891</v>
      </c>
    </row>
    <row r="220" customHeight="1" spans="1:29">
      <c r="A220" s="477" t="s">
        <v>192</v>
      </c>
      <c r="B220" s="480" t="s">
        <v>298</v>
      </c>
      <c r="C220" s="480" t="s">
        <v>299</v>
      </c>
      <c r="D220" s="480" t="s">
        <v>1500</v>
      </c>
      <c r="E220" s="481">
        <v>41962</v>
      </c>
      <c r="F220" s="480" t="s">
        <v>301</v>
      </c>
      <c r="G220" s="480" t="s">
        <v>1501</v>
      </c>
      <c r="H220" s="480" t="s">
        <v>1502</v>
      </c>
      <c r="I220" s="480" t="s">
        <v>304</v>
      </c>
      <c r="J220" s="482">
        <v>140018.06</v>
      </c>
      <c r="K220" s="482">
        <v>972.34</v>
      </c>
      <c r="L220" s="482">
        <v>129322.26</v>
      </c>
      <c r="M220" s="482">
        <v>11668.14</v>
      </c>
      <c r="N220" s="482">
        <v>0</v>
      </c>
      <c r="O220" s="482">
        <v>10695.8</v>
      </c>
      <c r="P220" s="480" t="s">
        <v>1503</v>
      </c>
      <c r="Q220" s="481"/>
      <c r="R220" s="480" t="s">
        <v>630</v>
      </c>
      <c r="S220" s="480" t="s">
        <v>307</v>
      </c>
      <c r="T220" s="480" t="s">
        <v>383</v>
      </c>
      <c r="U220" s="480" t="s">
        <v>309</v>
      </c>
      <c r="V220" s="480" t="s">
        <v>309</v>
      </c>
      <c r="W220" s="480" t="s">
        <v>1504</v>
      </c>
      <c r="X220" s="480" t="s">
        <v>798</v>
      </c>
      <c r="Y220" s="480" t="s">
        <v>313</v>
      </c>
      <c r="Z220" s="480" t="s">
        <v>314</v>
      </c>
      <c r="AA220" s="480">
        <f t="shared" si="3"/>
        <v>144</v>
      </c>
      <c r="AB220" s="483">
        <v>0</v>
      </c>
      <c r="AC220" s="480" t="s">
        <v>387</v>
      </c>
    </row>
    <row r="221" customHeight="1" spans="1:29">
      <c r="A221" s="477" t="s">
        <v>192</v>
      </c>
      <c r="B221" s="480" t="s">
        <v>298</v>
      </c>
      <c r="C221" s="480" t="s">
        <v>299</v>
      </c>
      <c r="D221" s="480" t="s">
        <v>1505</v>
      </c>
      <c r="E221" s="481">
        <v>42894</v>
      </c>
      <c r="F221" s="480" t="s">
        <v>301</v>
      </c>
      <c r="G221" s="480" t="s">
        <v>1506</v>
      </c>
      <c r="H221" s="480" t="s">
        <v>1507</v>
      </c>
      <c r="I221" s="480" t="s">
        <v>304</v>
      </c>
      <c r="J221" s="482">
        <v>153846.15</v>
      </c>
      <c r="K221" s="482">
        <v>1068.37</v>
      </c>
      <c r="L221" s="482">
        <v>108974.4</v>
      </c>
      <c r="M221" s="482">
        <v>12820.5</v>
      </c>
      <c r="N221" s="482">
        <v>0</v>
      </c>
      <c r="O221" s="482">
        <v>44871.75</v>
      </c>
      <c r="P221" s="480" t="s">
        <v>1508</v>
      </c>
      <c r="Q221" s="481"/>
      <c r="R221" s="480" t="s">
        <v>630</v>
      </c>
      <c r="S221" s="480" t="s">
        <v>307</v>
      </c>
      <c r="T221" s="480" t="s">
        <v>383</v>
      </c>
      <c r="U221" s="480" t="s">
        <v>309</v>
      </c>
      <c r="V221" s="480" t="s">
        <v>309</v>
      </c>
      <c r="W221" s="480" t="s">
        <v>1509</v>
      </c>
      <c r="X221" s="480" t="s">
        <v>632</v>
      </c>
      <c r="Y221" s="480" t="s">
        <v>313</v>
      </c>
      <c r="Z221" s="480" t="s">
        <v>314</v>
      </c>
      <c r="AA221" s="480">
        <f t="shared" si="3"/>
        <v>144</v>
      </c>
      <c r="AB221" s="483">
        <v>0</v>
      </c>
      <c r="AC221" s="480" t="s">
        <v>387</v>
      </c>
    </row>
    <row r="222" customHeight="1" spans="1:29">
      <c r="A222" s="477" t="s">
        <v>192</v>
      </c>
      <c r="B222" s="480" t="s">
        <v>298</v>
      </c>
      <c r="C222" s="480" t="s">
        <v>299</v>
      </c>
      <c r="D222" s="480" t="s">
        <v>1510</v>
      </c>
      <c r="E222" s="481">
        <v>43350</v>
      </c>
      <c r="F222" s="480" t="s">
        <v>301</v>
      </c>
      <c r="G222" s="480" t="s">
        <v>1511</v>
      </c>
      <c r="H222" s="480" t="s">
        <v>1512</v>
      </c>
      <c r="I222" s="480" t="s">
        <v>646</v>
      </c>
      <c r="J222" s="482">
        <v>168376.07</v>
      </c>
      <c r="K222" s="482">
        <v>1169.28</v>
      </c>
      <c r="L222" s="482">
        <v>101727.23</v>
      </c>
      <c r="M222" s="482">
        <v>14031.34</v>
      </c>
      <c r="N222" s="482">
        <v>0</v>
      </c>
      <c r="O222" s="482">
        <v>66648.84</v>
      </c>
      <c r="P222" s="480" t="s">
        <v>1513</v>
      </c>
      <c r="Q222" s="481"/>
      <c r="R222" s="480" t="s">
        <v>630</v>
      </c>
      <c r="S222" s="480" t="s">
        <v>307</v>
      </c>
      <c r="T222" s="480" t="s">
        <v>383</v>
      </c>
      <c r="U222" s="480" t="s">
        <v>309</v>
      </c>
      <c r="V222" s="480" t="s">
        <v>309</v>
      </c>
      <c r="W222" s="480" t="s">
        <v>1514</v>
      </c>
      <c r="X222" s="480" t="s">
        <v>632</v>
      </c>
      <c r="Y222" s="480" t="s">
        <v>313</v>
      </c>
      <c r="Z222" s="480" t="s">
        <v>314</v>
      </c>
      <c r="AA222" s="480">
        <f t="shared" si="3"/>
        <v>144</v>
      </c>
      <c r="AB222" s="483">
        <v>0</v>
      </c>
      <c r="AC222" s="480" t="s">
        <v>850</v>
      </c>
    </row>
    <row r="223" customHeight="1" spans="1:29">
      <c r="A223" s="477" t="s">
        <v>192</v>
      </c>
      <c r="B223" s="480" t="s">
        <v>298</v>
      </c>
      <c r="C223" s="480" t="s">
        <v>299</v>
      </c>
      <c r="D223" s="480" t="s">
        <v>1515</v>
      </c>
      <c r="E223" s="481">
        <v>43350</v>
      </c>
      <c r="F223" s="480" t="s">
        <v>301</v>
      </c>
      <c r="G223" s="480" t="s">
        <v>1516</v>
      </c>
      <c r="H223" s="480" t="s">
        <v>1517</v>
      </c>
      <c r="I223" s="480" t="s">
        <v>646</v>
      </c>
      <c r="J223" s="482">
        <v>319499.55</v>
      </c>
      <c r="K223" s="482">
        <v>2218.74</v>
      </c>
      <c r="L223" s="482">
        <v>193031.01</v>
      </c>
      <c r="M223" s="482">
        <v>26624.95</v>
      </c>
      <c r="N223" s="482">
        <v>0</v>
      </c>
      <c r="O223" s="482">
        <v>126468.54</v>
      </c>
      <c r="P223" s="480" t="s">
        <v>1518</v>
      </c>
      <c r="Q223" s="481"/>
      <c r="R223" s="480" t="s">
        <v>630</v>
      </c>
      <c r="S223" s="480" t="s">
        <v>307</v>
      </c>
      <c r="T223" s="480" t="s">
        <v>383</v>
      </c>
      <c r="U223" s="480" t="s">
        <v>309</v>
      </c>
      <c r="V223" s="480" t="s">
        <v>309</v>
      </c>
      <c r="W223" s="480" t="s">
        <v>1519</v>
      </c>
      <c r="X223" s="480" t="s">
        <v>632</v>
      </c>
      <c r="Y223" s="480" t="s">
        <v>313</v>
      </c>
      <c r="Z223" s="480" t="s">
        <v>314</v>
      </c>
      <c r="AA223" s="480">
        <f t="shared" si="3"/>
        <v>144</v>
      </c>
      <c r="AB223" s="483">
        <v>0</v>
      </c>
      <c r="AC223" s="480" t="s">
        <v>850</v>
      </c>
    </row>
    <row r="224" customHeight="1" spans="1:29">
      <c r="A224" s="477" t="s">
        <v>192</v>
      </c>
      <c r="B224" s="480" t="s">
        <v>298</v>
      </c>
      <c r="C224" s="480" t="s">
        <v>299</v>
      </c>
      <c r="D224" s="480" t="s">
        <v>1520</v>
      </c>
      <c r="E224" s="481">
        <v>43544</v>
      </c>
      <c r="F224" s="480" t="s">
        <v>301</v>
      </c>
      <c r="G224" s="480" t="s">
        <v>1521</v>
      </c>
      <c r="H224" s="480" t="s">
        <v>1522</v>
      </c>
      <c r="I224" s="480" t="s">
        <v>1523</v>
      </c>
      <c r="J224" s="482">
        <v>435897.45</v>
      </c>
      <c r="K224" s="482">
        <v>3027.06</v>
      </c>
      <c r="L224" s="482">
        <v>245192.35</v>
      </c>
      <c r="M224" s="482">
        <v>36324.78</v>
      </c>
      <c r="N224" s="482">
        <v>0</v>
      </c>
      <c r="O224" s="482">
        <v>190705.1</v>
      </c>
      <c r="P224" s="480" t="s">
        <v>1524</v>
      </c>
      <c r="Q224" s="481"/>
      <c r="R224" s="480" t="s">
        <v>630</v>
      </c>
      <c r="S224" s="480" t="s">
        <v>307</v>
      </c>
      <c r="T224" s="480" t="s">
        <v>383</v>
      </c>
      <c r="U224" s="480" t="s">
        <v>309</v>
      </c>
      <c r="V224" s="480" t="s">
        <v>384</v>
      </c>
      <c r="W224" s="480" t="s">
        <v>1525</v>
      </c>
      <c r="X224" s="480" t="s">
        <v>1526</v>
      </c>
      <c r="Y224" s="480" t="s">
        <v>313</v>
      </c>
      <c r="Z224" s="480" t="s">
        <v>314</v>
      </c>
      <c r="AA224" s="480">
        <f t="shared" si="3"/>
        <v>144</v>
      </c>
      <c r="AB224" s="483">
        <v>0</v>
      </c>
      <c r="AC224" s="480" t="s">
        <v>387</v>
      </c>
    </row>
    <row r="225" customHeight="1" spans="1:29">
      <c r="A225" s="477" t="s">
        <v>192</v>
      </c>
      <c r="B225" s="480" t="s">
        <v>298</v>
      </c>
      <c r="C225" s="480" t="s">
        <v>299</v>
      </c>
      <c r="D225" s="480" t="s">
        <v>1527</v>
      </c>
      <c r="E225" s="481">
        <v>43544</v>
      </c>
      <c r="F225" s="480" t="s">
        <v>301</v>
      </c>
      <c r="G225" s="480" t="s">
        <v>1528</v>
      </c>
      <c r="H225" s="480" t="s">
        <v>1529</v>
      </c>
      <c r="I225" s="480" t="s">
        <v>646</v>
      </c>
      <c r="J225" s="482">
        <v>667560.69</v>
      </c>
      <c r="K225" s="482">
        <v>4635.83</v>
      </c>
      <c r="L225" s="482">
        <v>375502.9</v>
      </c>
      <c r="M225" s="482">
        <v>55630.05</v>
      </c>
      <c r="N225" s="482">
        <v>0</v>
      </c>
      <c r="O225" s="482">
        <v>292057.79</v>
      </c>
      <c r="P225" s="480" t="s">
        <v>1530</v>
      </c>
      <c r="Q225" s="481"/>
      <c r="R225" s="480" t="s">
        <v>630</v>
      </c>
      <c r="S225" s="480" t="s">
        <v>307</v>
      </c>
      <c r="T225" s="480" t="s">
        <v>383</v>
      </c>
      <c r="U225" s="480" t="s">
        <v>309</v>
      </c>
      <c r="V225" s="480" t="s">
        <v>384</v>
      </c>
      <c r="W225" s="480" t="s">
        <v>1531</v>
      </c>
      <c r="X225" s="480" t="s">
        <v>1532</v>
      </c>
      <c r="Y225" s="480" t="s">
        <v>313</v>
      </c>
      <c r="Z225" s="480" t="s">
        <v>314</v>
      </c>
      <c r="AA225" s="480">
        <f t="shared" si="3"/>
        <v>144</v>
      </c>
      <c r="AB225" s="483">
        <v>0</v>
      </c>
      <c r="AC225" s="480" t="s">
        <v>387</v>
      </c>
    </row>
    <row r="226" customHeight="1" spans="1:29">
      <c r="A226" s="477" t="s">
        <v>192</v>
      </c>
      <c r="B226" s="480" t="s">
        <v>298</v>
      </c>
      <c r="C226" s="480" t="s">
        <v>299</v>
      </c>
      <c r="D226" s="480" t="s">
        <v>1533</v>
      </c>
      <c r="E226" s="481">
        <v>43544</v>
      </c>
      <c r="F226" s="480" t="s">
        <v>301</v>
      </c>
      <c r="G226" s="480" t="s">
        <v>1534</v>
      </c>
      <c r="H226" s="480" t="s">
        <v>1535</v>
      </c>
      <c r="I226" s="480" t="s">
        <v>1536</v>
      </c>
      <c r="J226" s="482">
        <v>544444.44</v>
      </c>
      <c r="K226" s="482">
        <v>3780.87</v>
      </c>
      <c r="L226" s="482">
        <v>306249.96</v>
      </c>
      <c r="M226" s="482">
        <v>45370.38</v>
      </c>
      <c r="N226" s="482">
        <v>0</v>
      </c>
      <c r="O226" s="482">
        <v>238194.48</v>
      </c>
      <c r="P226" s="480" t="s">
        <v>1537</v>
      </c>
      <c r="Q226" s="481"/>
      <c r="R226" s="480" t="s">
        <v>630</v>
      </c>
      <c r="S226" s="480" t="s">
        <v>307</v>
      </c>
      <c r="T226" s="480" t="s">
        <v>383</v>
      </c>
      <c r="U226" s="480" t="s">
        <v>309</v>
      </c>
      <c r="V226" s="480" t="s">
        <v>384</v>
      </c>
      <c r="W226" s="480" t="s">
        <v>1538</v>
      </c>
      <c r="X226" s="480" t="s">
        <v>1539</v>
      </c>
      <c r="Y226" s="480" t="s">
        <v>313</v>
      </c>
      <c r="Z226" s="480" t="s">
        <v>314</v>
      </c>
      <c r="AA226" s="480">
        <f t="shared" si="3"/>
        <v>144</v>
      </c>
      <c r="AB226" s="483">
        <v>0</v>
      </c>
      <c r="AC226" s="480" t="s">
        <v>387</v>
      </c>
    </row>
    <row r="227" customHeight="1" spans="1:29">
      <c r="A227" s="477" t="s">
        <v>192</v>
      </c>
      <c r="B227" s="480" t="s">
        <v>298</v>
      </c>
      <c r="C227" s="480" t="s">
        <v>299</v>
      </c>
      <c r="D227" s="480" t="s">
        <v>1540</v>
      </c>
      <c r="E227" s="481">
        <v>32174</v>
      </c>
      <c r="F227" s="480" t="s">
        <v>301</v>
      </c>
      <c r="G227" s="480" t="s">
        <v>1541</v>
      </c>
      <c r="H227" s="480" t="s">
        <v>1542</v>
      </c>
      <c r="I227" s="480" t="s">
        <v>304</v>
      </c>
      <c r="J227" s="482">
        <v>4000</v>
      </c>
      <c r="K227" s="482">
        <v>0</v>
      </c>
      <c r="L227" s="482">
        <v>4000</v>
      </c>
      <c r="M227" s="482">
        <v>0</v>
      </c>
      <c r="N227" s="482">
        <v>0</v>
      </c>
      <c r="O227" s="482">
        <v>0</v>
      </c>
      <c r="P227" s="480" t="s">
        <v>1543</v>
      </c>
      <c r="Q227" s="481"/>
      <c r="R227" s="480" t="s">
        <v>306</v>
      </c>
      <c r="S227" s="480" t="s">
        <v>307</v>
      </c>
      <c r="T227" s="480" t="s">
        <v>453</v>
      </c>
      <c r="U227" s="480" t="s">
        <v>309</v>
      </c>
      <c r="V227" s="480" t="s">
        <v>454</v>
      </c>
      <c r="W227" s="480" t="s">
        <v>333</v>
      </c>
      <c r="X227" s="480" t="s">
        <v>1052</v>
      </c>
      <c r="Y227" s="480" t="s">
        <v>313</v>
      </c>
      <c r="Z227" s="480" t="s">
        <v>696</v>
      </c>
      <c r="AA227" s="480">
        <f t="shared" si="3"/>
        <v>420</v>
      </c>
      <c r="AB227" s="483">
        <v>0</v>
      </c>
      <c r="AC227" s="480" t="s">
        <v>456</v>
      </c>
    </row>
    <row r="228" customHeight="1" spans="1:29">
      <c r="A228" s="477" t="s">
        <v>192</v>
      </c>
      <c r="B228" s="480" t="s">
        <v>298</v>
      </c>
      <c r="C228" s="480" t="s">
        <v>299</v>
      </c>
      <c r="D228" s="480" t="s">
        <v>1544</v>
      </c>
      <c r="E228" s="481">
        <v>32843</v>
      </c>
      <c r="F228" s="480" t="s">
        <v>301</v>
      </c>
      <c r="G228" s="480" t="s">
        <v>1545</v>
      </c>
      <c r="H228" s="480" t="s">
        <v>1546</v>
      </c>
      <c r="I228" s="480" t="s">
        <v>1547</v>
      </c>
      <c r="J228" s="482">
        <v>173000</v>
      </c>
      <c r="K228" s="482">
        <v>0</v>
      </c>
      <c r="L228" s="482">
        <v>173000</v>
      </c>
      <c r="M228" s="482">
        <v>0</v>
      </c>
      <c r="N228" s="482">
        <v>0</v>
      </c>
      <c r="O228" s="482">
        <v>0</v>
      </c>
      <c r="P228" s="480" t="s">
        <v>1548</v>
      </c>
      <c r="Q228" s="481"/>
      <c r="R228" s="480" t="s">
        <v>306</v>
      </c>
      <c r="S228" s="480" t="s">
        <v>307</v>
      </c>
      <c r="T228" s="480" t="s">
        <v>462</v>
      </c>
      <c r="U228" s="480" t="s">
        <v>309</v>
      </c>
      <c r="V228" s="480" t="s">
        <v>478</v>
      </c>
      <c r="W228" s="480" t="s">
        <v>333</v>
      </c>
      <c r="X228" s="480" t="s">
        <v>1549</v>
      </c>
      <c r="Y228" s="480" t="s">
        <v>313</v>
      </c>
      <c r="Z228" s="480" t="s">
        <v>488</v>
      </c>
      <c r="AA228" s="480">
        <f t="shared" si="3"/>
        <v>396</v>
      </c>
      <c r="AB228" s="483">
        <v>0</v>
      </c>
      <c r="AC228" s="480" t="s">
        <v>481</v>
      </c>
    </row>
    <row r="229" customHeight="1" spans="1:29">
      <c r="A229" s="477" t="s">
        <v>192</v>
      </c>
      <c r="B229" s="480" t="s">
        <v>298</v>
      </c>
      <c r="C229" s="480" t="s">
        <v>299</v>
      </c>
      <c r="D229" s="480" t="s">
        <v>1550</v>
      </c>
      <c r="E229" s="481">
        <v>34973</v>
      </c>
      <c r="F229" s="480" t="s">
        <v>301</v>
      </c>
      <c r="G229" s="480" t="s">
        <v>1551</v>
      </c>
      <c r="H229" s="480" t="s">
        <v>1552</v>
      </c>
      <c r="I229" s="480" t="s">
        <v>1553</v>
      </c>
      <c r="J229" s="482">
        <v>170350</v>
      </c>
      <c r="K229" s="482">
        <v>0</v>
      </c>
      <c r="L229" s="482">
        <v>170350</v>
      </c>
      <c r="M229" s="482">
        <v>0</v>
      </c>
      <c r="N229" s="482">
        <v>0</v>
      </c>
      <c r="O229" s="482">
        <v>0</v>
      </c>
      <c r="P229" s="480" t="s">
        <v>1554</v>
      </c>
      <c r="Q229" s="481"/>
      <c r="R229" s="480" t="s">
        <v>306</v>
      </c>
      <c r="S229" s="480" t="s">
        <v>307</v>
      </c>
      <c r="T229" s="480" t="s">
        <v>453</v>
      </c>
      <c r="U229" s="480" t="s">
        <v>309</v>
      </c>
      <c r="V229" s="480" t="s">
        <v>454</v>
      </c>
      <c r="W229" s="480" t="s">
        <v>333</v>
      </c>
      <c r="X229" s="480" t="s">
        <v>1555</v>
      </c>
      <c r="Y229" s="480" t="s">
        <v>313</v>
      </c>
      <c r="Z229" s="480" t="s">
        <v>511</v>
      </c>
      <c r="AA229" s="480">
        <f t="shared" si="3"/>
        <v>324</v>
      </c>
      <c r="AB229" s="483">
        <v>0</v>
      </c>
      <c r="AC229" s="480" t="s">
        <v>456</v>
      </c>
    </row>
    <row r="230" customHeight="1" spans="1:29">
      <c r="A230" s="477" t="s">
        <v>192</v>
      </c>
      <c r="B230" s="480" t="s">
        <v>298</v>
      </c>
      <c r="C230" s="480" t="s">
        <v>299</v>
      </c>
      <c r="D230" s="480" t="s">
        <v>1556</v>
      </c>
      <c r="E230" s="481">
        <v>44102</v>
      </c>
      <c r="F230" s="480" t="s">
        <v>301</v>
      </c>
      <c r="G230" s="480" t="s">
        <v>1557</v>
      </c>
      <c r="H230" s="480" t="s">
        <v>1558</v>
      </c>
      <c r="I230" s="480" t="s">
        <v>1559</v>
      </c>
      <c r="J230" s="482">
        <v>149024.94</v>
      </c>
      <c r="K230" s="482">
        <v>1034.89</v>
      </c>
      <c r="L230" s="482">
        <v>65198.41</v>
      </c>
      <c r="M230" s="482">
        <v>12418.74</v>
      </c>
      <c r="N230" s="482">
        <v>0</v>
      </c>
      <c r="O230" s="482">
        <v>83826.53</v>
      </c>
      <c r="P230" s="480" t="s">
        <v>1560</v>
      </c>
      <c r="Q230" s="481"/>
      <c r="R230" s="480" t="s">
        <v>630</v>
      </c>
      <c r="S230" s="480" t="s">
        <v>307</v>
      </c>
      <c r="T230" s="480" t="s">
        <v>321</v>
      </c>
      <c r="U230" s="480" t="s">
        <v>309</v>
      </c>
      <c r="V230" s="480" t="s">
        <v>1561</v>
      </c>
      <c r="W230" s="480" t="s">
        <v>1562</v>
      </c>
      <c r="X230" s="480" t="s">
        <v>1563</v>
      </c>
      <c r="Y230" s="480" t="s">
        <v>313</v>
      </c>
      <c r="Z230" s="480" t="s">
        <v>314</v>
      </c>
      <c r="AA230" s="480">
        <f t="shared" si="3"/>
        <v>144</v>
      </c>
      <c r="AB230" s="483">
        <v>0</v>
      </c>
      <c r="AC230" s="480" t="s">
        <v>326</v>
      </c>
    </row>
    <row r="231" customHeight="1" spans="1:29">
      <c r="A231" s="477" t="s">
        <v>192</v>
      </c>
      <c r="B231" s="480" t="s">
        <v>298</v>
      </c>
      <c r="C231" s="480" t="s">
        <v>299</v>
      </c>
      <c r="D231" s="480" t="s">
        <v>1564</v>
      </c>
      <c r="E231" s="481">
        <v>44095</v>
      </c>
      <c r="F231" s="480" t="s">
        <v>301</v>
      </c>
      <c r="G231" s="480" t="s">
        <v>1565</v>
      </c>
      <c r="H231" s="480" t="s">
        <v>969</v>
      </c>
      <c r="I231" s="480" t="s">
        <v>1029</v>
      </c>
      <c r="J231" s="482">
        <v>113190.99</v>
      </c>
      <c r="K231" s="482">
        <v>786.05</v>
      </c>
      <c r="L231" s="482">
        <v>49521.05</v>
      </c>
      <c r="M231" s="482">
        <v>9432.58</v>
      </c>
      <c r="N231" s="482">
        <v>0</v>
      </c>
      <c r="O231" s="482">
        <v>63669.94</v>
      </c>
      <c r="P231" s="480" t="s">
        <v>1566</v>
      </c>
      <c r="Q231" s="481"/>
      <c r="R231" s="480" t="s">
        <v>630</v>
      </c>
      <c r="S231" s="480" t="s">
        <v>307</v>
      </c>
      <c r="T231" s="480" t="s">
        <v>383</v>
      </c>
      <c r="U231" s="480" t="s">
        <v>309</v>
      </c>
      <c r="V231" s="480" t="s">
        <v>1567</v>
      </c>
      <c r="W231" s="480" t="s">
        <v>1568</v>
      </c>
      <c r="X231" s="480" t="s">
        <v>1569</v>
      </c>
      <c r="Y231" s="480" t="s">
        <v>313</v>
      </c>
      <c r="Z231" s="480" t="s">
        <v>314</v>
      </c>
      <c r="AA231" s="480">
        <f t="shared" si="3"/>
        <v>144</v>
      </c>
      <c r="AB231" s="483">
        <v>0</v>
      </c>
      <c r="AC231" s="480" t="s">
        <v>850</v>
      </c>
    </row>
    <row r="232" customHeight="1" spans="1:29">
      <c r="A232" s="477" t="s">
        <v>192</v>
      </c>
      <c r="B232" s="480" t="s">
        <v>298</v>
      </c>
      <c r="C232" s="480" t="s">
        <v>299</v>
      </c>
      <c r="D232" s="480" t="s">
        <v>1570</v>
      </c>
      <c r="E232" s="481">
        <v>43977</v>
      </c>
      <c r="F232" s="480" t="s">
        <v>301</v>
      </c>
      <c r="G232" s="480" t="s">
        <v>1571</v>
      </c>
      <c r="H232" s="480" t="s">
        <v>1390</v>
      </c>
      <c r="I232" s="480" t="s">
        <v>1391</v>
      </c>
      <c r="J232" s="482">
        <v>7522.13</v>
      </c>
      <c r="K232" s="482">
        <v>52.23</v>
      </c>
      <c r="L232" s="482">
        <v>3499.88</v>
      </c>
      <c r="M232" s="482">
        <v>626.84</v>
      </c>
      <c r="N232" s="482">
        <v>0</v>
      </c>
      <c r="O232" s="482">
        <v>4022.25</v>
      </c>
      <c r="P232" s="480" t="s">
        <v>1572</v>
      </c>
      <c r="Q232" s="481"/>
      <c r="R232" s="480" t="s">
        <v>306</v>
      </c>
      <c r="S232" s="480" t="s">
        <v>307</v>
      </c>
      <c r="T232" s="480" t="s">
        <v>308</v>
      </c>
      <c r="U232" s="480" t="s">
        <v>309</v>
      </c>
      <c r="V232" s="480" t="s">
        <v>309</v>
      </c>
      <c r="W232" s="480" t="s">
        <v>1573</v>
      </c>
      <c r="X232" s="480" t="s">
        <v>1394</v>
      </c>
      <c r="Y232" s="480" t="s">
        <v>313</v>
      </c>
      <c r="Z232" s="480" t="s">
        <v>314</v>
      </c>
      <c r="AA232" s="480">
        <f t="shared" si="3"/>
        <v>144</v>
      </c>
      <c r="AB232" s="483">
        <v>0</v>
      </c>
      <c r="AC232" s="480" t="s">
        <v>1019</v>
      </c>
    </row>
    <row r="233" customHeight="1" spans="1:29">
      <c r="A233" s="477" t="s">
        <v>192</v>
      </c>
      <c r="B233" s="480" t="s">
        <v>298</v>
      </c>
      <c r="C233" s="480" t="s">
        <v>299</v>
      </c>
      <c r="D233" s="480" t="s">
        <v>1574</v>
      </c>
      <c r="E233" s="481">
        <v>43977</v>
      </c>
      <c r="F233" s="480" t="s">
        <v>301</v>
      </c>
      <c r="G233" s="480" t="s">
        <v>1575</v>
      </c>
      <c r="H233" s="480" t="s">
        <v>1390</v>
      </c>
      <c r="I233" s="480" t="s">
        <v>1391</v>
      </c>
      <c r="J233" s="482">
        <v>7522.12</v>
      </c>
      <c r="K233" s="482">
        <v>52.23</v>
      </c>
      <c r="L233" s="482">
        <v>3499.88</v>
      </c>
      <c r="M233" s="482">
        <v>626.84</v>
      </c>
      <c r="N233" s="482">
        <v>0</v>
      </c>
      <c r="O233" s="482">
        <v>4022.24</v>
      </c>
      <c r="P233" s="480" t="s">
        <v>1576</v>
      </c>
      <c r="Q233" s="481"/>
      <c r="R233" s="480" t="s">
        <v>306</v>
      </c>
      <c r="S233" s="480" t="s">
        <v>307</v>
      </c>
      <c r="T233" s="480" t="s">
        <v>321</v>
      </c>
      <c r="U233" s="480" t="s">
        <v>309</v>
      </c>
      <c r="V233" s="480" t="s">
        <v>623</v>
      </c>
      <c r="W233" s="480" t="s">
        <v>1573</v>
      </c>
      <c r="X233" s="480" t="s">
        <v>1394</v>
      </c>
      <c r="Y233" s="480" t="s">
        <v>313</v>
      </c>
      <c r="Z233" s="480" t="s">
        <v>314</v>
      </c>
      <c r="AA233" s="480">
        <f t="shared" si="3"/>
        <v>144</v>
      </c>
      <c r="AB233" s="483">
        <v>0</v>
      </c>
      <c r="AC233" s="480" t="s">
        <v>701</v>
      </c>
    </row>
    <row r="234" customHeight="1" spans="1:29">
      <c r="A234" s="477" t="s">
        <v>192</v>
      </c>
      <c r="B234" s="480" t="s">
        <v>298</v>
      </c>
      <c r="C234" s="480" t="s">
        <v>299</v>
      </c>
      <c r="D234" s="480" t="s">
        <v>1577</v>
      </c>
      <c r="E234" s="481">
        <v>44224</v>
      </c>
      <c r="F234" s="480" t="s">
        <v>301</v>
      </c>
      <c r="G234" s="480" t="s">
        <v>1578</v>
      </c>
      <c r="H234" s="480" t="s">
        <v>1445</v>
      </c>
      <c r="I234" s="480" t="s">
        <v>1446</v>
      </c>
      <c r="J234" s="482">
        <v>280355.36</v>
      </c>
      <c r="K234" s="482">
        <v>1946.91</v>
      </c>
      <c r="L234" s="482">
        <v>114867.83</v>
      </c>
      <c r="M234" s="482">
        <v>23362.94</v>
      </c>
      <c r="N234" s="482">
        <v>0</v>
      </c>
      <c r="O234" s="482">
        <v>165487.53</v>
      </c>
      <c r="P234" s="480" t="s">
        <v>1579</v>
      </c>
      <c r="Q234" s="481"/>
      <c r="R234" s="480" t="s">
        <v>306</v>
      </c>
      <c r="S234" s="480" t="s">
        <v>307</v>
      </c>
      <c r="T234" s="480" t="s">
        <v>383</v>
      </c>
      <c r="U234" s="480" t="s">
        <v>309</v>
      </c>
      <c r="V234" s="480" t="s">
        <v>309</v>
      </c>
      <c r="W234" s="480" t="s">
        <v>1580</v>
      </c>
      <c r="X234" s="480" t="s">
        <v>1436</v>
      </c>
      <c r="Y234" s="480" t="s">
        <v>313</v>
      </c>
      <c r="Z234" s="480" t="s">
        <v>314</v>
      </c>
      <c r="AA234" s="480">
        <f t="shared" si="3"/>
        <v>144</v>
      </c>
      <c r="AB234" s="483">
        <v>0</v>
      </c>
      <c r="AC234" s="480" t="s">
        <v>387</v>
      </c>
    </row>
    <row r="235" customHeight="1" spans="1:29">
      <c r="A235" s="477" t="s">
        <v>192</v>
      </c>
      <c r="B235" s="480" t="s">
        <v>298</v>
      </c>
      <c r="C235" s="480" t="s">
        <v>299</v>
      </c>
      <c r="D235" s="480" t="s">
        <v>1581</v>
      </c>
      <c r="E235" s="481">
        <v>44224</v>
      </c>
      <c r="F235" s="480" t="s">
        <v>301</v>
      </c>
      <c r="G235" s="480" t="s">
        <v>1582</v>
      </c>
      <c r="H235" s="480" t="s">
        <v>1583</v>
      </c>
      <c r="I235" s="480" t="s">
        <v>1584</v>
      </c>
      <c r="J235" s="482">
        <v>609078.76</v>
      </c>
      <c r="K235" s="482">
        <v>6344.57</v>
      </c>
      <c r="L235" s="482">
        <v>374329.65</v>
      </c>
      <c r="M235" s="482">
        <v>76134.84</v>
      </c>
      <c r="N235" s="482">
        <v>0</v>
      </c>
      <c r="O235" s="482">
        <v>234749.11</v>
      </c>
      <c r="P235" s="480" t="s">
        <v>1585</v>
      </c>
      <c r="Q235" s="481"/>
      <c r="R235" s="480" t="s">
        <v>306</v>
      </c>
      <c r="S235" s="480" t="s">
        <v>307</v>
      </c>
      <c r="T235" s="480" t="s">
        <v>308</v>
      </c>
      <c r="U235" s="480" t="s">
        <v>309</v>
      </c>
      <c r="V235" s="480" t="s">
        <v>309</v>
      </c>
      <c r="W235" s="480" t="s">
        <v>1586</v>
      </c>
      <c r="X235" s="480" t="s">
        <v>1587</v>
      </c>
      <c r="Y235" s="480" t="s">
        <v>313</v>
      </c>
      <c r="Z235" s="480" t="s">
        <v>1588</v>
      </c>
      <c r="AA235" s="480">
        <f t="shared" si="3"/>
        <v>96</v>
      </c>
      <c r="AB235" s="483">
        <v>0</v>
      </c>
      <c r="AC235" s="480" t="s">
        <v>315</v>
      </c>
    </row>
    <row r="236" customHeight="1" spans="1:29">
      <c r="A236" s="477" t="s">
        <v>192</v>
      </c>
      <c r="B236" s="480" t="s">
        <v>298</v>
      </c>
      <c r="C236" s="480" t="s">
        <v>299</v>
      </c>
      <c r="D236" s="480" t="s">
        <v>1589</v>
      </c>
      <c r="E236" s="481">
        <v>44224</v>
      </c>
      <c r="F236" s="480" t="s">
        <v>301</v>
      </c>
      <c r="G236" s="480" t="s">
        <v>1590</v>
      </c>
      <c r="H236" s="480" t="s">
        <v>1591</v>
      </c>
      <c r="I236" s="480" t="s">
        <v>1592</v>
      </c>
      <c r="J236" s="482">
        <v>192920.36</v>
      </c>
      <c r="K236" s="482">
        <v>1339.72</v>
      </c>
      <c r="L236" s="482">
        <v>79043.77</v>
      </c>
      <c r="M236" s="482">
        <v>16076.69</v>
      </c>
      <c r="N236" s="482">
        <v>0</v>
      </c>
      <c r="O236" s="482">
        <v>113876.59</v>
      </c>
      <c r="P236" s="480" t="s">
        <v>1593</v>
      </c>
      <c r="Q236" s="481"/>
      <c r="R236" s="480" t="s">
        <v>306</v>
      </c>
      <c r="S236" s="480" t="s">
        <v>307</v>
      </c>
      <c r="T236" s="480" t="s">
        <v>308</v>
      </c>
      <c r="U236" s="480" t="s">
        <v>309</v>
      </c>
      <c r="V236" s="480" t="s">
        <v>309</v>
      </c>
      <c r="W236" s="480" t="s">
        <v>1594</v>
      </c>
      <c r="X236" s="480" t="s">
        <v>1595</v>
      </c>
      <c r="Y236" s="480" t="s">
        <v>313</v>
      </c>
      <c r="Z236" s="480" t="s">
        <v>314</v>
      </c>
      <c r="AA236" s="480">
        <f t="shared" si="3"/>
        <v>144</v>
      </c>
      <c r="AB236" s="483">
        <v>0</v>
      </c>
      <c r="AC236" s="480" t="s">
        <v>437</v>
      </c>
    </row>
    <row r="237" customHeight="1" spans="1:29">
      <c r="A237" s="477" t="s">
        <v>192</v>
      </c>
      <c r="B237" s="480" t="s">
        <v>298</v>
      </c>
      <c r="C237" s="480" t="s">
        <v>299</v>
      </c>
      <c r="D237" s="480" t="s">
        <v>1596</v>
      </c>
      <c r="E237" s="481">
        <v>44224</v>
      </c>
      <c r="F237" s="480" t="s">
        <v>301</v>
      </c>
      <c r="G237" s="480" t="s">
        <v>1597</v>
      </c>
      <c r="H237" s="480" t="s">
        <v>822</v>
      </c>
      <c r="I237" s="480" t="s">
        <v>1598</v>
      </c>
      <c r="J237" s="482">
        <v>34482.76</v>
      </c>
      <c r="K237" s="482">
        <v>359.2</v>
      </c>
      <c r="L237" s="482">
        <v>21192.53</v>
      </c>
      <c r="M237" s="482">
        <v>4310.35</v>
      </c>
      <c r="N237" s="482">
        <v>0</v>
      </c>
      <c r="O237" s="482">
        <v>13290.23</v>
      </c>
      <c r="P237" s="480" t="s">
        <v>1599</v>
      </c>
      <c r="Q237" s="481"/>
      <c r="R237" s="480" t="s">
        <v>630</v>
      </c>
      <c r="S237" s="480" t="s">
        <v>307</v>
      </c>
      <c r="T237" s="480" t="s">
        <v>383</v>
      </c>
      <c r="U237" s="480" t="s">
        <v>309</v>
      </c>
      <c r="V237" s="480" t="s">
        <v>309</v>
      </c>
      <c r="W237" s="480" t="s">
        <v>1600</v>
      </c>
      <c r="X237" s="480" t="s">
        <v>869</v>
      </c>
      <c r="Y237" s="480" t="s">
        <v>313</v>
      </c>
      <c r="Z237" s="480" t="s">
        <v>1588</v>
      </c>
      <c r="AA237" s="480">
        <f t="shared" si="3"/>
        <v>96</v>
      </c>
      <c r="AB237" s="483">
        <v>0</v>
      </c>
      <c r="AC237" s="480" t="s">
        <v>850</v>
      </c>
    </row>
    <row r="238" customHeight="1" spans="1:29">
      <c r="A238" s="477" t="s">
        <v>192</v>
      </c>
      <c r="B238" s="480" t="s">
        <v>298</v>
      </c>
      <c r="C238" s="480" t="s">
        <v>299</v>
      </c>
      <c r="D238" s="480" t="s">
        <v>1601</v>
      </c>
      <c r="E238" s="481">
        <v>44224</v>
      </c>
      <c r="F238" s="480" t="s">
        <v>301</v>
      </c>
      <c r="G238" s="480" t="s">
        <v>1602</v>
      </c>
      <c r="H238" s="480" t="s">
        <v>822</v>
      </c>
      <c r="I238" s="480" t="s">
        <v>1598</v>
      </c>
      <c r="J238" s="482">
        <v>34482.75</v>
      </c>
      <c r="K238" s="482">
        <v>359.2</v>
      </c>
      <c r="L238" s="482">
        <v>21192.52</v>
      </c>
      <c r="M238" s="482">
        <v>4310.35</v>
      </c>
      <c r="N238" s="482">
        <v>0</v>
      </c>
      <c r="O238" s="482">
        <v>13290.23</v>
      </c>
      <c r="P238" s="480" t="s">
        <v>1603</v>
      </c>
      <c r="Q238" s="481"/>
      <c r="R238" s="480" t="s">
        <v>630</v>
      </c>
      <c r="S238" s="480" t="s">
        <v>307</v>
      </c>
      <c r="T238" s="480" t="s">
        <v>383</v>
      </c>
      <c r="U238" s="480" t="s">
        <v>309</v>
      </c>
      <c r="V238" s="480" t="s">
        <v>309</v>
      </c>
      <c r="W238" s="480" t="s">
        <v>1600</v>
      </c>
      <c r="X238" s="480" t="s">
        <v>869</v>
      </c>
      <c r="Y238" s="480" t="s">
        <v>313</v>
      </c>
      <c r="Z238" s="480" t="s">
        <v>1588</v>
      </c>
      <c r="AA238" s="480">
        <f t="shared" si="3"/>
        <v>96</v>
      </c>
      <c r="AB238" s="483">
        <v>0</v>
      </c>
      <c r="AC238" s="480" t="s">
        <v>850</v>
      </c>
    </row>
    <row r="239" customHeight="1" spans="1:29">
      <c r="A239" s="477" t="s">
        <v>192</v>
      </c>
      <c r="B239" s="480" t="s">
        <v>298</v>
      </c>
      <c r="C239" s="480" t="s">
        <v>299</v>
      </c>
      <c r="D239" s="480" t="s">
        <v>1604</v>
      </c>
      <c r="E239" s="481">
        <v>44224</v>
      </c>
      <c r="F239" s="480" t="s">
        <v>301</v>
      </c>
      <c r="G239" s="480" t="s">
        <v>1605</v>
      </c>
      <c r="H239" s="480" t="s">
        <v>822</v>
      </c>
      <c r="I239" s="480" t="s">
        <v>1606</v>
      </c>
      <c r="J239" s="482">
        <v>34482.76</v>
      </c>
      <c r="K239" s="482">
        <v>359.2</v>
      </c>
      <c r="L239" s="482">
        <v>21192.53</v>
      </c>
      <c r="M239" s="482">
        <v>4310.35</v>
      </c>
      <c r="N239" s="482">
        <v>0</v>
      </c>
      <c r="O239" s="482">
        <v>13290.23</v>
      </c>
      <c r="P239" s="480" t="s">
        <v>1607</v>
      </c>
      <c r="Q239" s="481"/>
      <c r="R239" s="480" t="s">
        <v>306</v>
      </c>
      <c r="S239" s="480" t="s">
        <v>307</v>
      </c>
      <c r="T239" s="480" t="s">
        <v>383</v>
      </c>
      <c r="U239" s="480" t="s">
        <v>309</v>
      </c>
      <c r="V239" s="480" t="s">
        <v>309</v>
      </c>
      <c r="W239" s="480" t="s">
        <v>1608</v>
      </c>
      <c r="X239" s="480" t="s">
        <v>869</v>
      </c>
      <c r="Y239" s="480" t="s">
        <v>313</v>
      </c>
      <c r="Z239" s="480" t="s">
        <v>1588</v>
      </c>
      <c r="AA239" s="480">
        <f t="shared" si="3"/>
        <v>96</v>
      </c>
      <c r="AB239" s="483">
        <v>0</v>
      </c>
      <c r="AC239" s="480" t="s">
        <v>850</v>
      </c>
    </row>
    <row r="240" customHeight="1" spans="1:29">
      <c r="A240" s="477" t="s">
        <v>192</v>
      </c>
      <c r="B240" s="480" t="s">
        <v>298</v>
      </c>
      <c r="C240" s="480" t="s">
        <v>299</v>
      </c>
      <c r="D240" s="480" t="s">
        <v>1609</v>
      </c>
      <c r="E240" s="481">
        <v>44224</v>
      </c>
      <c r="F240" s="480" t="s">
        <v>301</v>
      </c>
      <c r="G240" s="480" t="s">
        <v>1610</v>
      </c>
      <c r="H240" s="480" t="s">
        <v>822</v>
      </c>
      <c r="I240" s="480" t="s">
        <v>1606</v>
      </c>
      <c r="J240" s="482">
        <v>34482.76</v>
      </c>
      <c r="K240" s="482">
        <v>359.2</v>
      </c>
      <c r="L240" s="482">
        <v>21192.53</v>
      </c>
      <c r="M240" s="482">
        <v>4310.35</v>
      </c>
      <c r="N240" s="482">
        <v>0</v>
      </c>
      <c r="O240" s="482">
        <v>13290.23</v>
      </c>
      <c r="P240" s="480" t="s">
        <v>1611</v>
      </c>
      <c r="Q240" s="481"/>
      <c r="R240" s="480" t="s">
        <v>306</v>
      </c>
      <c r="S240" s="480" t="s">
        <v>307</v>
      </c>
      <c r="T240" s="480" t="s">
        <v>383</v>
      </c>
      <c r="U240" s="480" t="s">
        <v>309</v>
      </c>
      <c r="V240" s="480" t="s">
        <v>309</v>
      </c>
      <c r="W240" s="480" t="s">
        <v>1608</v>
      </c>
      <c r="X240" s="480" t="s">
        <v>869</v>
      </c>
      <c r="Y240" s="480" t="s">
        <v>313</v>
      </c>
      <c r="Z240" s="480" t="s">
        <v>1588</v>
      </c>
      <c r="AA240" s="480">
        <f t="shared" si="3"/>
        <v>96</v>
      </c>
      <c r="AB240" s="483">
        <v>0</v>
      </c>
      <c r="AC240" s="480" t="s">
        <v>850</v>
      </c>
    </row>
    <row r="241" customHeight="1" spans="1:29">
      <c r="A241" s="477" t="s">
        <v>192</v>
      </c>
      <c r="B241" s="480" t="s">
        <v>298</v>
      </c>
      <c r="C241" s="480" t="s">
        <v>299</v>
      </c>
      <c r="D241" s="480" t="s">
        <v>1612</v>
      </c>
      <c r="E241" s="481">
        <v>44224</v>
      </c>
      <c r="F241" s="480" t="s">
        <v>301</v>
      </c>
      <c r="G241" s="480" t="s">
        <v>1613</v>
      </c>
      <c r="H241" s="480" t="s">
        <v>822</v>
      </c>
      <c r="I241" s="480" t="s">
        <v>1606</v>
      </c>
      <c r="J241" s="482">
        <v>34482.76</v>
      </c>
      <c r="K241" s="482">
        <v>359.2</v>
      </c>
      <c r="L241" s="482">
        <v>21192.53</v>
      </c>
      <c r="M241" s="482">
        <v>4310.35</v>
      </c>
      <c r="N241" s="482">
        <v>0</v>
      </c>
      <c r="O241" s="482">
        <v>13290.23</v>
      </c>
      <c r="P241" s="480" t="s">
        <v>1614</v>
      </c>
      <c r="Q241" s="481"/>
      <c r="R241" s="480" t="s">
        <v>306</v>
      </c>
      <c r="S241" s="480" t="s">
        <v>307</v>
      </c>
      <c r="T241" s="480" t="s">
        <v>383</v>
      </c>
      <c r="U241" s="480" t="s">
        <v>309</v>
      </c>
      <c r="V241" s="480" t="s">
        <v>309</v>
      </c>
      <c r="W241" s="480" t="s">
        <v>1608</v>
      </c>
      <c r="X241" s="480" t="s">
        <v>869</v>
      </c>
      <c r="Y241" s="480" t="s">
        <v>313</v>
      </c>
      <c r="Z241" s="480" t="s">
        <v>1588</v>
      </c>
      <c r="AA241" s="480">
        <f t="shared" si="3"/>
        <v>96</v>
      </c>
      <c r="AB241" s="483">
        <v>0</v>
      </c>
      <c r="AC241" s="480" t="s">
        <v>850</v>
      </c>
    </row>
    <row r="242" customHeight="1" spans="1:29">
      <c r="A242" s="477" t="s">
        <v>192</v>
      </c>
      <c r="B242" s="480" t="s">
        <v>298</v>
      </c>
      <c r="C242" s="480" t="s">
        <v>299</v>
      </c>
      <c r="D242" s="480" t="s">
        <v>1615</v>
      </c>
      <c r="E242" s="481">
        <v>44224</v>
      </c>
      <c r="F242" s="480" t="s">
        <v>301</v>
      </c>
      <c r="G242" s="480" t="s">
        <v>1616</v>
      </c>
      <c r="H242" s="480" t="s">
        <v>822</v>
      </c>
      <c r="I242" s="480" t="s">
        <v>1606</v>
      </c>
      <c r="J242" s="482">
        <v>34482.76</v>
      </c>
      <c r="K242" s="482">
        <v>359.2</v>
      </c>
      <c r="L242" s="482">
        <v>21192.53</v>
      </c>
      <c r="M242" s="482">
        <v>4310.35</v>
      </c>
      <c r="N242" s="482">
        <v>0</v>
      </c>
      <c r="O242" s="482">
        <v>13290.23</v>
      </c>
      <c r="P242" s="480" t="s">
        <v>1617</v>
      </c>
      <c r="Q242" s="481"/>
      <c r="R242" s="480" t="s">
        <v>306</v>
      </c>
      <c r="S242" s="480" t="s">
        <v>307</v>
      </c>
      <c r="T242" s="480" t="s">
        <v>383</v>
      </c>
      <c r="U242" s="480" t="s">
        <v>309</v>
      </c>
      <c r="V242" s="480" t="s">
        <v>309</v>
      </c>
      <c r="W242" s="480" t="s">
        <v>1608</v>
      </c>
      <c r="X242" s="480" t="s">
        <v>869</v>
      </c>
      <c r="Y242" s="480" t="s">
        <v>313</v>
      </c>
      <c r="Z242" s="480" t="s">
        <v>1588</v>
      </c>
      <c r="AA242" s="480">
        <f t="shared" si="3"/>
        <v>96</v>
      </c>
      <c r="AB242" s="483">
        <v>0</v>
      </c>
      <c r="AC242" s="480" t="s">
        <v>850</v>
      </c>
    </row>
    <row r="243" customHeight="1" spans="1:29">
      <c r="A243" s="477" t="s">
        <v>192</v>
      </c>
      <c r="B243" s="480" t="s">
        <v>298</v>
      </c>
      <c r="C243" s="480" t="s">
        <v>299</v>
      </c>
      <c r="D243" s="480" t="s">
        <v>1618</v>
      </c>
      <c r="E243" s="481">
        <v>44224</v>
      </c>
      <c r="F243" s="480" t="s">
        <v>301</v>
      </c>
      <c r="G243" s="480" t="s">
        <v>1619</v>
      </c>
      <c r="H243" s="480" t="s">
        <v>1620</v>
      </c>
      <c r="I243" s="480" t="s">
        <v>1621</v>
      </c>
      <c r="J243" s="482">
        <v>1126116.82</v>
      </c>
      <c r="K243" s="482">
        <v>7820.26</v>
      </c>
      <c r="L243" s="482">
        <v>461395.09</v>
      </c>
      <c r="M243" s="482">
        <v>93843.07</v>
      </c>
      <c r="N243" s="482">
        <v>0</v>
      </c>
      <c r="O243" s="482">
        <v>664721.73</v>
      </c>
      <c r="P243" s="480" t="s">
        <v>1622</v>
      </c>
      <c r="Q243" s="481"/>
      <c r="R243" s="480" t="s">
        <v>306</v>
      </c>
      <c r="S243" s="480" t="s">
        <v>307</v>
      </c>
      <c r="T243" s="480" t="s">
        <v>308</v>
      </c>
      <c r="U243" s="480" t="s">
        <v>309</v>
      </c>
      <c r="V243" s="480" t="s">
        <v>309</v>
      </c>
      <c r="W243" s="480" t="s">
        <v>1623</v>
      </c>
      <c r="X243" s="480" t="s">
        <v>1624</v>
      </c>
      <c r="Y243" s="480" t="s">
        <v>313</v>
      </c>
      <c r="Z243" s="480" t="s">
        <v>314</v>
      </c>
      <c r="AA243" s="480">
        <f t="shared" si="3"/>
        <v>144</v>
      </c>
      <c r="AB243" s="483">
        <v>0</v>
      </c>
      <c r="AC243" s="480" t="s">
        <v>437</v>
      </c>
    </row>
    <row r="244" customHeight="1" spans="1:29">
      <c r="A244" s="477" t="s">
        <v>192</v>
      </c>
      <c r="B244" s="480" t="s">
        <v>298</v>
      </c>
      <c r="C244" s="480" t="s">
        <v>299</v>
      </c>
      <c r="D244" s="480" t="s">
        <v>1625</v>
      </c>
      <c r="E244" s="481">
        <v>44225</v>
      </c>
      <c r="F244" s="480" t="s">
        <v>301</v>
      </c>
      <c r="G244" s="480" t="s">
        <v>1626</v>
      </c>
      <c r="H244" s="480" t="s">
        <v>1627</v>
      </c>
      <c r="I244" s="480" t="s">
        <v>304</v>
      </c>
      <c r="J244" s="482">
        <v>248888.13</v>
      </c>
      <c r="K244" s="482">
        <v>2592.58</v>
      </c>
      <c r="L244" s="482">
        <v>152962.5</v>
      </c>
      <c r="M244" s="482">
        <v>31111.01</v>
      </c>
      <c r="N244" s="482">
        <v>0</v>
      </c>
      <c r="O244" s="482">
        <v>95925.63</v>
      </c>
      <c r="P244" s="480" t="s">
        <v>1628</v>
      </c>
      <c r="Q244" s="481"/>
      <c r="R244" s="480" t="s">
        <v>306</v>
      </c>
      <c r="S244" s="480" t="s">
        <v>307</v>
      </c>
      <c r="T244" s="480" t="s">
        <v>308</v>
      </c>
      <c r="U244" s="480" t="s">
        <v>309</v>
      </c>
      <c r="V244" s="480" t="s">
        <v>309</v>
      </c>
      <c r="W244" s="480" t="s">
        <v>1629</v>
      </c>
      <c r="X244" s="480" t="s">
        <v>632</v>
      </c>
      <c r="Y244" s="480" t="s">
        <v>313</v>
      </c>
      <c r="Z244" s="480" t="s">
        <v>1588</v>
      </c>
      <c r="AA244" s="480">
        <f t="shared" si="3"/>
        <v>96</v>
      </c>
      <c r="AB244" s="483">
        <v>0</v>
      </c>
      <c r="AC244" s="480" t="s">
        <v>1019</v>
      </c>
    </row>
    <row r="245" customHeight="1" spans="1:29">
      <c r="A245" s="477" t="s">
        <v>192</v>
      </c>
      <c r="B245" s="480" t="s">
        <v>298</v>
      </c>
      <c r="C245" s="480" t="s">
        <v>299</v>
      </c>
      <c r="D245" s="480" t="s">
        <v>1630</v>
      </c>
      <c r="E245" s="481">
        <v>44225</v>
      </c>
      <c r="F245" s="480" t="s">
        <v>301</v>
      </c>
      <c r="G245" s="480" t="s">
        <v>1631</v>
      </c>
      <c r="H245" s="480" t="s">
        <v>1632</v>
      </c>
      <c r="I245" s="480" t="s">
        <v>304</v>
      </c>
      <c r="J245" s="482">
        <v>322080.32</v>
      </c>
      <c r="K245" s="482">
        <v>3355</v>
      </c>
      <c r="L245" s="482">
        <v>197945.2</v>
      </c>
      <c r="M245" s="482">
        <v>40260.04</v>
      </c>
      <c r="N245" s="482">
        <v>0</v>
      </c>
      <c r="O245" s="482">
        <v>124135.12</v>
      </c>
      <c r="P245" s="480" t="s">
        <v>1633</v>
      </c>
      <c r="Q245" s="481"/>
      <c r="R245" s="480" t="s">
        <v>306</v>
      </c>
      <c r="S245" s="480" t="s">
        <v>307</v>
      </c>
      <c r="T245" s="480" t="s">
        <v>308</v>
      </c>
      <c r="U245" s="480" t="s">
        <v>309</v>
      </c>
      <c r="V245" s="480" t="s">
        <v>309</v>
      </c>
      <c r="W245" s="480" t="s">
        <v>1629</v>
      </c>
      <c r="X245" s="480" t="s">
        <v>632</v>
      </c>
      <c r="Y245" s="480" t="s">
        <v>313</v>
      </c>
      <c r="Z245" s="480" t="s">
        <v>1588</v>
      </c>
      <c r="AA245" s="480">
        <f t="shared" si="3"/>
        <v>96</v>
      </c>
      <c r="AB245" s="483">
        <v>0</v>
      </c>
      <c r="AC245" s="480" t="s">
        <v>1019</v>
      </c>
    </row>
    <row r="246" customHeight="1" spans="1:29">
      <c r="A246" s="477" t="s">
        <v>192</v>
      </c>
      <c r="B246" s="480" t="s">
        <v>298</v>
      </c>
      <c r="C246" s="480" t="s">
        <v>299</v>
      </c>
      <c r="D246" s="480" t="s">
        <v>1634</v>
      </c>
      <c r="E246" s="481">
        <v>44225</v>
      </c>
      <c r="F246" s="480" t="s">
        <v>301</v>
      </c>
      <c r="G246" s="480" t="s">
        <v>1635</v>
      </c>
      <c r="H246" s="480" t="s">
        <v>1636</v>
      </c>
      <c r="I246" s="480" t="s">
        <v>304</v>
      </c>
      <c r="J246" s="482">
        <v>131902.04</v>
      </c>
      <c r="K246" s="482">
        <v>1373.98</v>
      </c>
      <c r="L246" s="482">
        <v>81064.8</v>
      </c>
      <c r="M246" s="482">
        <v>16487.76</v>
      </c>
      <c r="N246" s="482">
        <v>0</v>
      </c>
      <c r="O246" s="482">
        <v>50837.24</v>
      </c>
      <c r="P246" s="480" t="s">
        <v>1637</v>
      </c>
      <c r="Q246" s="481"/>
      <c r="R246" s="480" t="s">
        <v>306</v>
      </c>
      <c r="S246" s="480" t="s">
        <v>307</v>
      </c>
      <c r="T246" s="480" t="s">
        <v>308</v>
      </c>
      <c r="U246" s="480" t="s">
        <v>309</v>
      </c>
      <c r="V246" s="480" t="s">
        <v>309</v>
      </c>
      <c r="W246" s="480" t="s">
        <v>1629</v>
      </c>
      <c r="X246" s="480" t="s">
        <v>632</v>
      </c>
      <c r="Y246" s="480" t="s">
        <v>313</v>
      </c>
      <c r="Z246" s="480" t="s">
        <v>1588</v>
      </c>
      <c r="AA246" s="480">
        <f t="shared" si="3"/>
        <v>96</v>
      </c>
      <c r="AB246" s="483">
        <v>0</v>
      </c>
      <c r="AC246" s="480" t="s">
        <v>1019</v>
      </c>
    </row>
    <row r="247" customHeight="1" spans="1:29">
      <c r="A247" s="477" t="s">
        <v>192</v>
      </c>
      <c r="B247" s="480" t="s">
        <v>298</v>
      </c>
      <c r="C247" s="480" t="s">
        <v>299</v>
      </c>
      <c r="D247" s="480" t="s">
        <v>1638</v>
      </c>
      <c r="E247" s="481">
        <v>44225</v>
      </c>
      <c r="F247" s="480" t="s">
        <v>301</v>
      </c>
      <c r="G247" s="480" t="s">
        <v>1639</v>
      </c>
      <c r="H247" s="480" t="s">
        <v>1640</v>
      </c>
      <c r="I247" s="480" t="s">
        <v>304</v>
      </c>
      <c r="J247" s="482">
        <v>188357.15</v>
      </c>
      <c r="K247" s="482">
        <v>1962.05</v>
      </c>
      <c r="L247" s="482">
        <v>115761.16</v>
      </c>
      <c r="M247" s="482">
        <v>23544.64</v>
      </c>
      <c r="N247" s="482">
        <v>0</v>
      </c>
      <c r="O247" s="482">
        <v>72595.99</v>
      </c>
      <c r="P247" s="480" t="s">
        <v>1641</v>
      </c>
      <c r="Q247" s="481"/>
      <c r="R247" s="480" t="s">
        <v>306</v>
      </c>
      <c r="S247" s="480" t="s">
        <v>307</v>
      </c>
      <c r="T247" s="480" t="s">
        <v>308</v>
      </c>
      <c r="U247" s="480" t="s">
        <v>309</v>
      </c>
      <c r="V247" s="480" t="s">
        <v>309</v>
      </c>
      <c r="W247" s="480" t="s">
        <v>1629</v>
      </c>
      <c r="X247" s="480" t="s">
        <v>632</v>
      </c>
      <c r="Y247" s="480" t="s">
        <v>313</v>
      </c>
      <c r="Z247" s="480" t="s">
        <v>1588</v>
      </c>
      <c r="AA247" s="480">
        <f t="shared" si="3"/>
        <v>96</v>
      </c>
      <c r="AB247" s="483">
        <v>0</v>
      </c>
      <c r="AC247" s="480" t="s">
        <v>1019</v>
      </c>
    </row>
    <row r="248" customHeight="1" spans="1:29">
      <c r="A248" s="477" t="s">
        <v>192</v>
      </c>
      <c r="B248" s="480" t="s">
        <v>298</v>
      </c>
      <c r="C248" s="480" t="s">
        <v>299</v>
      </c>
      <c r="D248" s="480" t="s">
        <v>1642</v>
      </c>
      <c r="E248" s="481">
        <v>44225</v>
      </c>
      <c r="F248" s="480" t="s">
        <v>301</v>
      </c>
      <c r="G248" s="480" t="s">
        <v>1643</v>
      </c>
      <c r="H248" s="480" t="s">
        <v>1644</v>
      </c>
      <c r="I248" s="480" t="s">
        <v>304</v>
      </c>
      <c r="J248" s="482">
        <v>173614.65</v>
      </c>
      <c r="K248" s="482">
        <v>1808.48</v>
      </c>
      <c r="L248" s="482">
        <v>106700.66</v>
      </c>
      <c r="M248" s="482">
        <v>21701.83</v>
      </c>
      <c r="N248" s="482">
        <v>0</v>
      </c>
      <c r="O248" s="482">
        <v>66913.99</v>
      </c>
      <c r="P248" s="480" t="s">
        <v>1645</v>
      </c>
      <c r="Q248" s="481"/>
      <c r="R248" s="480" t="s">
        <v>306</v>
      </c>
      <c r="S248" s="480" t="s">
        <v>307</v>
      </c>
      <c r="T248" s="480" t="s">
        <v>308</v>
      </c>
      <c r="U248" s="480" t="s">
        <v>309</v>
      </c>
      <c r="V248" s="480" t="s">
        <v>309</v>
      </c>
      <c r="W248" s="480" t="s">
        <v>1629</v>
      </c>
      <c r="X248" s="480" t="s">
        <v>632</v>
      </c>
      <c r="Y248" s="480" t="s">
        <v>313</v>
      </c>
      <c r="Z248" s="480" t="s">
        <v>1588</v>
      </c>
      <c r="AA248" s="480">
        <f t="shared" si="3"/>
        <v>96</v>
      </c>
      <c r="AB248" s="483">
        <v>0</v>
      </c>
      <c r="AC248" s="480" t="s">
        <v>1019</v>
      </c>
    </row>
    <row r="249" customHeight="1" spans="1:29">
      <c r="A249" s="477" t="s">
        <v>192</v>
      </c>
      <c r="B249" s="480" t="s">
        <v>298</v>
      </c>
      <c r="C249" s="480" t="s">
        <v>299</v>
      </c>
      <c r="D249" s="480" t="s">
        <v>1646</v>
      </c>
      <c r="E249" s="481">
        <v>44225</v>
      </c>
      <c r="F249" s="480" t="s">
        <v>301</v>
      </c>
      <c r="G249" s="480" t="s">
        <v>1647</v>
      </c>
      <c r="H249" s="480" t="s">
        <v>1648</v>
      </c>
      <c r="I249" s="480" t="s">
        <v>304</v>
      </c>
      <c r="J249" s="482">
        <v>211338.11</v>
      </c>
      <c r="K249" s="482">
        <v>2201.44</v>
      </c>
      <c r="L249" s="482">
        <v>129884.88</v>
      </c>
      <c r="M249" s="482">
        <v>26417.27</v>
      </c>
      <c r="N249" s="482">
        <v>0</v>
      </c>
      <c r="O249" s="482">
        <v>81453.23</v>
      </c>
      <c r="P249" s="480" t="s">
        <v>1649</v>
      </c>
      <c r="Q249" s="481"/>
      <c r="R249" s="480" t="s">
        <v>306</v>
      </c>
      <c r="S249" s="480" t="s">
        <v>307</v>
      </c>
      <c r="T249" s="480" t="s">
        <v>308</v>
      </c>
      <c r="U249" s="480" t="s">
        <v>309</v>
      </c>
      <c r="V249" s="480" t="s">
        <v>309</v>
      </c>
      <c r="W249" s="480" t="s">
        <v>1629</v>
      </c>
      <c r="X249" s="480" t="s">
        <v>632</v>
      </c>
      <c r="Y249" s="480" t="s">
        <v>313</v>
      </c>
      <c r="Z249" s="480" t="s">
        <v>1588</v>
      </c>
      <c r="AA249" s="480">
        <f t="shared" si="3"/>
        <v>96</v>
      </c>
      <c r="AB249" s="483">
        <v>0</v>
      </c>
      <c r="AC249" s="480" t="s">
        <v>1019</v>
      </c>
    </row>
    <row r="250" customHeight="1" spans="1:29">
      <c r="A250" s="477" t="s">
        <v>192</v>
      </c>
      <c r="B250" s="480" t="s">
        <v>298</v>
      </c>
      <c r="C250" s="480" t="s">
        <v>299</v>
      </c>
      <c r="D250" s="480" t="s">
        <v>1650</v>
      </c>
      <c r="E250" s="481">
        <v>44225</v>
      </c>
      <c r="F250" s="480" t="s">
        <v>301</v>
      </c>
      <c r="G250" s="480" t="s">
        <v>1651</v>
      </c>
      <c r="H250" s="480" t="s">
        <v>1652</v>
      </c>
      <c r="I250" s="480" t="s">
        <v>304</v>
      </c>
      <c r="J250" s="482">
        <v>472453.85</v>
      </c>
      <c r="K250" s="482">
        <v>4921.39</v>
      </c>
      <c r="L250" s="482">
        <v>290362.26</v>
      </c>
      <c r="M250" s="482">
        <v>59056.73</v>
      </c>
      <c r="N250" s="482">
        <v>0</v>
      </c>
      <c r="O250" s="482">
        <v>182091.59</v>
      </c>
      <c r="P250" s="480" t="s">
        <v>1653</v>
      </c>
      <c r="Q250" s="481"/>
      <c r="R250" s="480" t="s">
        <v>306</v>
      </c>
      <c r="S250" s="480" t="s">
        <v>307</v>
      </c>
      <c r="T250" s="480" t="s">
        <v>308</v>
      </c>
      <c r="U250" s="480" t="s">
        <v>309</v>
      </c>
      <c r="V250" s="480" t="s">
        <v>309</v>
      </c>
      <c r="W250" s="480" t="s">
        <v>1629</v>
      </c>
      <c r="X250" s="480" t="s">
        <v>632</v>
      </c>
      <c r="Y250" s="480" t="s">
        <v>313</v>
      </c>
      <c r="Z250" s="480" t="s">
        <v>1588</v>
      </c>
      <c r="AA250" s="480">
        <f t="shared" si="3"/>
        <v>96</v>
      </c>
      <c r="AB250" s="483">
        <v>0</v>
      </c>
      <c r="AC250" s="480" t="s">
        <v>1019</v>
      </c>
    </row>
    <row r="251" customHeight="1" spans="1:29">
      <c r="A251" s="477" t="s">
        <v>192</v>
      </c>
      <c r="B251" s="480" t="s">
        <v>298</v>
      </c>
      <c r="C251" s="480" t="s">
        <v>299</v>
      </c>
      <c r="D251" s="480" t="s">
        <v>1654</v>
      </c>
      <c r="E251" s="481">
        <v>44225</v>
      </c>
      <c r="F251" s="480" t="s">
        <v>301</v>
      </c>
      <c r="G251" s="480" t="s">
        <v>1655</v>
      </c>
      <c r="H251" s="480" t="s">
        <v>1656</v>
      </c>
      <c r="I251" s="480" t="s">
        <v>304</v>
      </c>
      <c r="J251" s="482">
        <v>427148.4</v>
      </c>
      <c r="K251" s="482">
        <v>4449.46</v>
      </c>
      <c r="L251" s="482">
        <v>262518.29</v>
      </c>
      <c r="M251" s="482">
        <v>53393.55</v>
      </c>
      <c r="N251" s="482">
        <v>0</v>
      </c>
      <c r="O251" s="482">
        <v>164630.11</v>
      </c>
      <c r="P251" s="480" t="s">
        <v>1657</v>
      </c>
      <c r="Q251" s="481"/>
      <c r="R251" s="480" t="s">
        <v>306</v>
      </c>
      <c r="S251" s="480" t="s">
        <v>307</v>
      </c>
      <c r="T251" s="480" t="s">
        <v>308</v>
      </c>
      <c r="U251" s="480" t="s">
        <v>309</v>
      </c>
      <c r="V251" s="480" t="s">
        <v>309</v>
      </c>
      <c r="W251" s="480" t="s">
        <v>1629</v>
      </c>
      <c r="X251" s="480" t="s">
        <v>632</v>
      </c>
      <c r="Y251" s="480" t="s">
        <v>313</v>
      </c>
      <c r="Z251" s="480" t="s">
        <v>1588</v>
      </c>
      <c r="AA251" s="480">
        <f t="shared" si="3"/>
        <v>96</v>
      </c>
      <c r="AB251" s="483">
        <v>0</v>
      </c>
      <c r="AC251" s="480" t="s">
        <v>1019</v>
      </c>
    </row>
    <row r="252" customHeight="1" spans="1:29">
      <c r="A252" s="477" t="s">
        <v>192</v>
      </c>
      <c r="B252" s="480" t="s">
        <v>298</v>
      </c>
      <c r="C252" s="480" t="s">
        <v>299</v>
      </c>
      <c r="D252" s="480" t="s">
        <v>1658</v>
      </c>
      <c r="E252" s="481">
        <v>44225</v>
      </c>
      <c r="F252" s="480" t="s">
        <v>301</v>
      </c>
      <c r="G252" s="480" t="s">
        <v>1659</v>
      </c>
      <c r="H252" s="480" t="s">
        <v>1660</v>
      </c>
      <c r="I252" s="480" t="s">
        <v>304</v>
      </c>
      <c r="J252" s="482">
        <v>695152.36</v>
      </c>
      <c r="K252" s="482">
        <v>7241.17</v>
      </c>
      <c r="L252" s="482">
        <v>427229.05</v>
      </c>
      <c r="M252" s="482">
        <v>86894.04</v>
      </c>
      <c r="N252" s="482">
        <v>0</v>
      </c>
      <c r="O252" s="482">
        <v>267923.31</v>
      </c>
      <c r="P252" s="480" t="s">
        <v>1661</v>
      </c>
      <c r="Q252" s="481"/>
      <c r="R252" s="480" t="s">
        <v>306</v>
      </c>
      <c r="S252" s="480" t="s">
        <v>307</v>
      </c>
      <c r="T252" s="480" t="s">
        <v>308</v>
      </c>
      <c r="U252" s="480" t="s">
        <v>309</v>
      </c>
      <c r="V252" s="480" t="s">
        <v>309</v>
      </c>
      <c r="W252" s="480" t="s">
        <v>1629</v>
      </c>
      <c r="X252" s="480" t="s">
        <v>1662</v>
      </c>
      <c r="Y252" s="480" t="s">
        <v>313</v>
      </c>
      <c r="Z252" s="480" t="s">
        <v>1588</v>
      </c>
      <c r="AA252" s="480">
        <f t="shared" si="3"/>
        <v>96</v>
      </c>
      <c r="AB252" s="483">
        <v>0</v>
      </c>
      <c r="AC252" s="480" t="s">
        <v>1019</v>
      </c>
    </row>
    <row r="253" customHeight="1" spans="1:29">
      <c r="A253" s="477" t="s">
        <v>192</v>
      </c>
      <c r="B253" s="480" t="s">
        <v>298</v>
      </c>
      <c r="C253" s="480" t="s">
        <v>299</v>
      </c>
      <c r="D253" s="480" t="s">
        <v>1663</v>
      </c>
      <c r="E253" s="481">
        <v>44225</v>
      </c>
      <c r="F253" s="480" t="s">
        <v>301</v>
      </c>
      <c r="G253" s="480" t="s">
        <v>1664</v>
      </c>
      <c r="H253" s="480" t="s">
        <v>1665</v>
      </c>
      <c r="I253" s="480" t="s">
        <v>304</v>
      </c>
      <c r="J253" s="482">
        <v>487543.23</v>
      </c>
      <c r="K253" s="482">
        <v>5078.58</v>
      </c>
      <c r="L253" s="482">
        <v>299635.94</v>
      </c>
      <c r="M253" s="482">
        <v>60942.91</v>
      </c>
      <c r="N253" s="482">
        <v>0</v>
      </c>
      <c r="O253" s="482">
        <v>187907.29</v>
      </c>
      <c r="P253" s="480" t="s">
        <v>1666</v>
      </c>
      <c r="Q253" s="481"/>
      <c r="R253" s="480" t="s">
        <v>306</v>
      </c>
      <c r="S253" s="480" t="s">
        <v>307</v>
      </c>
      <c r="T253" s="480" t="s">
        <v>308</v>
      </c>
      <c r="U253" s="480" t="s">
        <v>309</v>
      </c>
      <c r="V253" s="480" t="s">
        <v>309</v>
      </c>
      <c r="W253" s="480" t="s">
        <v>1629</v>
      </c>
      <c r="X253" s="480" t="s">
        <v>632</v>
      </c>
      <c r="Y253" s="480" t="s">
        <v>313</v>
      </c>
      <c r="Z253" s="480" t="s">
        <v>1588</v>
      </c>
      <c r="AA253" s="480">
        <f t="shared" si="3"/>
        <v>96</v>
      </c>
      <c r="AB253" s="483">
        <v>0</v>
      </c>
      <c r="AC253" s="480" t="s">
        <v>1019</v>
      </c>
    </row>
    <row r="254" customHeight="1" spans="1:29">
      <c r="A254" s="477" t="s">
        <v>192</v>
      </c>
      <c r="B254" s="480" t="s">
        <v>298</v>
      </c>
      <c r="C254" s="480" t="s">
        <v>299</v>
      </c>
      <c r="D254" s="480" t="s">
        <v>1667</v>
      </c>
      <c r="E254" s="481">
        <v>44225</v>
      </c>
      <c r="F254" s="480" t="s">
        <v>301</v>
      </c>
      <c r="G254" s="480" t="s">
        <v>1668</v>
      </c>
      <c r="H254" s="480" t="s">
        <v>1669</v>
      </c>
      <c r="I254" s="480" t="s">
        <v>1670</v>
      </c>
      <c r="J254" s="482">
        <v>391977.13</v>
      </c>
      <c r="K254" s="482">
        <v>4083.09</v>
      </c>
      <c r="L254" s="482">
        <v>240902.61</v>
      </c>
      <c r="M254" s="482">
        <v>48997.14</v>
      </c>
      <c r="N254" s="482">
        <v>0</v>
      </c>
      <c r="O254" s="482">
        <v>151074.52</v>
      </c>
      <c r="P254" s="480" t="s">
        <v>1671</v>
      </c>
      <c r="Q254" s="481"/>
      <c r="R254" s="480" t="s">
        <v>306</v>
      </c>
      <c r="S254" s="480" t="s">
        <v>307</v>
      </c>
      <c r="T254" s="480" t="s">
        <v>308</v>
      </c>
      <c r="U254" s="480" t="s">
        <v>309</v>
      </c>
      <c r="V254" s="480" t="s">
        <v>309</v>
      </c>
      <c r="W254" s="480" t="s">
        <v>1629</v>
      </c>
      <c r="X254" s="480" t="s">
        <v>1569</v>
      </c>
      <c r="Y254" s="480" t="s">
        <v>313</v>
      </c>
      <c r="Z254" s="480" t="s">
        <v>1588</v>
      </c>
      <c r="AA254" s="480">
        <f t="shared" si="3"/>
        <v>96</v>
      </c>
      <c r="AB254" s="483">
        <v>0</v>
      </c>
      <c r="AC254" s="480" t="s">
        <v>1019</v>
      </c>
    </row>
    <row r="255" customHeight="1" spans="1:29">
      <c r="A255" s="477" t="s">
        <v>192</v>
      </c>
      <c r="B255" s="480" t="s">
        <v>298</v>
      </c>
      <c r="C255" s="480" t="s">
        <v>299</v>
      </c>
      <c r="D255" s="480" t="s">
        <v>1672</v>
      </c>
      <c r="E255" s="481">
        <v>44464</v>
      </c>
      <c r="F255" s="480" t="s">
        <v>301</v>
      </c>
      <c r="G255" s="480" t="s">
        <v>1673</v>
      </c>
      <c r="H255" s="480" t="s">
        <v>1674</v>
      </c>
      <c r="I255" s="480" t="s">
        <v>1675</v>
      </c>
      <c r="J255" s="482">
        <v>79646.02</v>
      </c>
      <c r="K255" s="482">
        <v>553.1</v>
      </c>
      <c r="L255" s="482">
        <v>28207.97</v>
      </c>
      <c r="M255" s="482">
        <v>6637.17</v>
      </c>
      <c r="N255" s="482">
        <v>0</v>
      </c>
      <c r="O255" s="482">
        <v>51438.05</v>
      </c>
      <c r="P255" s="480" t="s">
        <v>1676</v>
      </c>
      <c r="Q255" s="481"/>
      <c r="R255" s="480" t="s">
        <v>306</v>
      </c>
      <c r="S255" s="480" t="s">
        <v>307</v>
      </c>
      <c r="T255" s="480" t="s">
        <v>462</v>
      </c>
      <c r="U255" s="480" t="s">
        <v>309</v>
      </c>
      <c r="V255" s="480" t="s">
        <v>487</v>
      </c>
      <c r="W255" s="480" t="s">
        <v>1677</v>
      </c>
      <c r="X255" s="480" t="s">
        <v>1678</v>
      </c>
      <c r="Y255" s="480" t="s">
        <v>313</v>
      </c>
      <c r="Z255" s="480" t="s">
        <v>314</v>
      </c>
      <c r="AA255" s="480">
        <f t="shared" si="3"/>
        <v>144</v>
      </c>
      <c r="AB255" s="483">
        <v>0</v>
      </c>
      <c r="AC255" s="480" t="s">
        <v>489</v>
      </c>
    </row>
    <row r="256" customHeight="1" spans="1:29">
      <c r="A256" s="477" t="s">
        <v>192</v>
      </c>
      <c r="B256" s="480" t="s">
        <v>298</v>
      </c>
      <c r="C256" s="480" t="s">
        <v>299</v>
      </c>
      <c r="D256" s="480" t="s">
        <v>1679</v>
      </c>
      <c r="E256" s="481">
        <v>44464</v>
      </c>
      <c r="F256" s="480" t="s">
        <v>301</v>
      </c>
      <c r="G256" s="480" t="s">
        <v>1680</v>
      </c>
      <c r="H256" s="480" t="s">
        <v>1681</v>
      </c>
      <c r="I256" s="480" t="s">
        <v>304</v>
      </c>
      <c r="J256" s="482">
        <v>131778.76</v>
      </c>
      <c r="K256" s="482">
        <v>915.13</v>
      </c>
      <c r="L256" s="482">
        <v>46671.63</v>
      </c>
      <c r="M256" s="482">
        <v>10981.56</v>
      </c>
      <c r="N256" s="482">
        <v>0</v>
      </c>
      <c r="O256" s="482">
        <v>85107.13</v>
      </c>
      <c r="P256" s="480" t="s">
        <v>1682</v>
      </c>
      <c r="Q256" s="481"/>
      <c r="R256" s="480" t="s">
        <v>306</v>
      </c>
      <c r="S256" s="480" t="s">
        <v>307</v>
      </c>
      <c r="T256" s="480" t="s">
        <v>453</v>
      </c>
      <c r="U256" s="480" t="s">
        <v>309</v>
      </c>
      <c r="V256" s="480" t="s">
        <v>1683</v>
      </c>
      <c r="W256" s="480" t="s">
        <v>1684</v>
      </c>
      <c r="X256" s="480" t="s">
        <v>1685</v>
      </c>
      <c r="Y256" s="480" t="s">
        <v>313</v>
      </c>
      <c r="Z256" s="480" t="s">
        <v>314</v>
      </c>
      <c r="AA256" s="480">
        <f t="shared" si="3"/>
        <v>144</v>
      </c>
      <c r="AB256" s="483">
        <v>0</v>
      </c>
      <c r="AC256" s="480" t="s">
        <v>542</v>
      </c>
    </row>
    <row r="257" customHeight="1" spans="1:29">
      <c r="A257" s="477" t="s">
        <v>192</v>
      </c>
      <c r="B257" s="480" t="s">
        <v>298</v>
      </c>
      <c r="C257" s="480" t="s">
        <v>299</v>
      </c>
      <c r="D257" s="480" t="s">
        <v>1686</v>
      </c>
      <c r="E257" s="481">
        <v>44463</v>
      </c>
      <c r="F257" s="480" t="s">
        <v>301</v>
      </c>
      <c r="G257" s="480" t="s">
        <v>1687</v>
      </c>
      <c r="H257" s="480" t="s">
        <v>1688</v>
      </c>
      <c r="I257" s="480" t="s">
        <v>304</v>
      </c>
      <c r="J257" s="482">
        <v>468397.29</v>
      </c>
      <c r="K257" s="482">
        <v>3448.95</v>
      </c>
      <c r="L257" s="482">
        <v>147644.51</v>
      </c>
      <c r="M257" s="482">
        <v>41387.45</v>
      </c>
      <c r="N257" s="482">
        <v>0</v>
      </c>
      <c r="O257" s="482">
        <v>320752.78</v>
      </c>
      <c r="P257" s="480" t="s">
        <v>1689</v>
      </c>
      <c r="Q257" s="481"/>
      <c r="R257" s="480" t="s">
        <v>306</v>
      </c>
      <c r="S257" s="480" t="s">
        <v>307</v>
      </c>
      <c r="T257" s="480" t="s">
        <v>383</v>
      </c>
      <c r="U257" s="480" t="s">
        <v>309</v>
      </c>
      <c r="V257" s="480" t="s">
        <v>384</v>
      </c>
      <c r="W257" s="480" t="s">
        <v>1690</v>
      </c>
      <c r="X257" s="480" t="s">
        <v>1436</v>
      </c>
      <c r="Y257" s="480" t="s">
        <v>313</v>
      </c>
      <c r="Z257" s="480" t="s">
        <v>314</v>
      </c>
      <c r="AA257" s="480">
        <f t="shared" si="3"/>
        <v>144</v>
      </c>
      <c r="AB257" s="483">
        <v>0</v>
      </c>
      <c r="AC257" s="480" t="s">
        <v>850</v>
      </c>
    </row>
    <row r="258" customHeight="1" spans="1:29">
      <c r="A258" s="477" t="s">
        <v>192</v>
      </c>
      <c r="B258" s="480" t="s">
        <v>298</v>
      </c>
      <c r="C258" s="480" t="s">
        <v>299</v>
      </c>
      <c r="D258" s="480" t="s">
        <v>1691</v>
      </c>
      <c r="E258" s="481">
        <v>44463</v>
      </c>
      <c r="F258" s="480" t="s">
        <v>301</v>
      </c>
      <c r="G258" s="480" t="s">
        <v>1692</v>
      </c>
      <c r="H258" s="480" t="s">
        <v>1693</v>
      </c>
      <c r="I258" s="480" t="s">
        <v>304</v>
      </c>
      <c r="J258" s="482">
        <v>169433.56</v>
      </c>
      <c r="K258" s="482">
        <v>1279.49</v>
      </c>
      <c r="L258" s="482">
        <v>50440.79</v>
      </c>
      <c r="M258" s="482">
        <v>14573.06</v>
      </c>
      <c r="N258" s="482">
        <v>0</v>
      </c>
      <c r="O258" s="482">
        <v>118992.77</v>
      </c>
      <c r="P258" s="480" t="s">
        <v>1694</v>
      </c>
      <c r="Q258" s="481"/>
      <c r="R258" s="480" t="s">
        <v>306</v>
      </c>
      <c r="S258" s="480" t="s">
        <v>307</v>
      </c>
      <c r="T258" s="480" t="s">
        <v>383</v>
      </c>
      <c r="U258" s="480" t="s">
        <v>309</v>
      </c>
      <c r="V258" s="480" t="s">
        <v>384</v>
      </c>
      <c r="W258" s="480" t="s">
        <v>1690</v>
      </c>
      <c r="X258" s="480" t="s">
        <v>1436</v>
      </c>
      <c r="Y258" s="480" t="s">
        <v>313</v>
      </c>
      <c r="Z258" s="480" t="s">
        <v>314</v>
      </c>
      <c r="AA258" s="480">
        <f t="shared" si="3"/>
        <v>144</v>
      </c>
      <c r="AB258" s="483">
        <v>0</v>
      </c>
      <c r="AC258" s="480" t="s">
        <v>850</v>
      </c>
    </row>
    <row r="259" customHeight="1" spans="1:29">
      <c r="A259" s="477" t="s">
        <v>192</v>
      </c>
      <c r="B259" s="480" t="s">
        <v>298</v>
      </c>
      <c r="C259" s="480" t="s">
        <v>299</v>
      </c>
      <c r="D259" s="480" t="s">
        <v>1695</v>
      </c>
      <c r="E259" s="481">
        <v>44463</v>
      </c>
      <c r="F259" s="480" t="s">
        <v>301</v>
      </c>
      <c r="G259" s="480" t="s">
        <v>1696</v>
      </c>
      <c r="H259" s="480" t="s">
        <v>1697</v>
      </c>
      <c r="I259" s="480" t="s">
        <v>304</v>
      </c>
      <c r="J259" s="482">
        <v>766339.69</v>
      </c>
      <c r="K259" s="482">
        <v>5402.11</v>
      </c>
      <c r="L259" s="482">
        <v>263943.72</v>
      </c>
      <c r="M259" s="482">
        <v>64825.29</v>
      </c>
      <c r="N259" s="482">
        <v>0</v>
      </c>
      <c r="O259" s="482">
        <v>502395.97</v>
      </c>
      <c r="P259" s="480" t="s">
        <v>1698</v>
      </c>
      <c r="Q259" s="481"/>
      <c r="R259" s="480" t="s">
        <v>306</v>
      </c>
      <c r="S259" s="480" t="s">
        <v>307</v>
      </c>
      <c r="T259" s="480" t="s">
        <v>383</v>
      </c>
      <c r="U259" s="480" t="s">
        <v>309</v>
      </c>
      <c r="V259" s="480" t="s">
        <v>384</v>
      </c>
      <c r="W259" s="480" t="s">
        <v>1690</v>
      </c>
      <c r="X259" s="480" t="s">
        <v>1436</v>
      </c>
      <c r="Y259" s="480" t="s">
        <v>313</v>
      </c>
      <c r="Z259" s="480" t="s">
        <v>314</v>
      </c>
      <c r="AA259" s="480">
        <f t="shared" si="3"/>
        <v>144</v>
      </c>
      <c r="AB259" s="483">
        <v>0</v>
      </c>
      <c r="AC259" s="480" t="s">
        <v>850</v>
      </c>
    </row>
    <row r="260" customHeight="1" spans="1:29">
      <c r="A260" s="477" t="s">
        <v>192</v>
      </c>
      <c r="B260" s="480" t="s">
        <v>298</v>
      </c>
      <c r="C260" s="480" t="s">
        <v>299</v>
      </c>
      <c r="D260" s="480" t="s">
        <v>1699</v>
      </c>
      <c r="E260" s="481">
        <v>44463</v>
      </c>
      <c r="F260" s="480" t="s">
        <v>301</v>
      </c>
      <c r="G260" s="480" t="s">
        <v>1700</v>
      </c>
      <c r="H260" s="480" t="s">
        <v>1701</v>
      </c>
      <c r="I260" s="480" t="s">
        <v>304</v>
      </c>
      <c r="J260" s="482">
        <v>131270.75</v>
      </c>
      <c r="K260" s="482">
        <v>947.55</v>
      </c>
      <c r="L260" s="482">
        <v>43149.33</v>
      </c>
      <c r="M260" s="482">
        <v>11370.51</v>
      </c>
      <c r="N260" s="482">
        <v>0</v>
      </c>
      <c r="O260" s="482">
        <v>88121.42</v>
      </c>
      <c r="P260" s="480" t="s">
        <v>1702</v>
      </c>
      <c r="Q260" s="481"/>
      <c r="R260" s="480" t="s">
        <v>306</v>
      </c>
      <c r="S260" s="480" t="s">
        <v>307</v>
      </c>
      <c r="T260" s="480" t="s">
        <v>383</v>
      </c>
      <c r="U260" s="480" t="s">
        <v>309</v>
      </c>
      <c r="V260" s="480" t="s">
        <v>384</v>
      </c>
      <c r="W260" s="480" t="s">
        <v>1690</v>
      </c>
      <c r="X260" s="480" t="s">
        <v>1436</v>
      </c>
      <c r="Y260" s="480" t="s">
        <v>313</v>
      </c>
      <c r="Z260" s="480" t="s">
        <v>314</v>
      </c>
      <c r="AA260" s="480">
        <f t="shared" si="3"/>
        <v>144</v>
      </c>
      <c r="AB260" s="483">
        <v>0</v>
      </c>
      <c r="AC260" s="480" t="s">
        <v>850</v>
      </c>
    </row>
    <row r="261" customHeight="1" spans="1:29">
      <c r="A261" s="477" t="s">
        <v>192</v>
      </c>
      <c r="B261" s="480" t="s">
        <v>298</v>
      </c>
      <c r="C261" s="480" t="s">
        <v>299</v>
      </c>
      <c r="D261" s="480" t="s">
        <v>1703</v>
      </c>
      <c r="E261" s="481">
        <v>44463</v>
      </c>
      <c r="F261" s="480" t="s">
        <v>301</v>
      </c>
      <c r="G261" s="480" t="s">
        <v>1704</v>
      </c>
      <c r="H261" s="480" t="s">
        <v>1705</v>
      </c>
      <c r="I261" s="480" t="s">
        <v>304</v>
      </c>
      <c r="J261" s="482">
        <v>411698.18</v>
      </c>
      <c r="K261" s="482">
        <v>3041.1</v>
      </c>
      <c r="L261" s="482">
        <v>128875.89</v>
      </c>
      <c r="M261" s="482">
        <v>35452.08</v>
      </c>
      <c r="N261" s="482">
        <v>0</v>
      </c>
      <c r="O261" s="482">
        <v>282822.29</v>
      </c>
      <c r="P261" s="480" t="s">
        <v>1706</v>
      </c>
      <c r="Q261" s="481"/>
      <c r="R261" s="480" t="s">
        <v>306</v>
      </c>
      <c r="S261" s="480" t="s">
        <v>307</v>
      </c>
      <c r="T261" s="480" t="s">
        <v>383</v>
      </c>
      <c r="U261" s="480" t="s">
        <v>309</v>
      </c>
      <c r="V261" s="480" t="s">
        <v>384</v>
      </c>
      <c r="W261" s="480" t="s">
        <v>1690</v>
      </c>
      <c r="X261" s="480" t="s">
        <v>1436</v>
      </c>
      <c r="Y261" s="480" t="s">
        <v>313</v>
      </c>
      <c r="Z261" s="480" t="s">
        <v>314</v>
      </c>
      <c r="AA261" s="480">
        <f t="shared" si="3"/>
        <v>144</v>
      </c>
      <c r="AB261" s="483">
        <v>0</v>
      </c>
      <c r="AC261" s="480" t="s">
        <v>850</v>
      </c>
    </row>
    <row r="262" customHeight="1" spans="1:29">
      <c r="A262" s="477" t="s">
        <v>192</v>
      </c>
      <c r="B262" s="480" t="s">
        <v>298</v>
      </c>
      <c r="C262" s="480" t="s">
        <v>299</v>
      </c>
      <c r="D262" s="480" t="s">
        <v>1707</v>
      </c>
      <c r="E262" s="481">
        <v>44463</v>
      </c>
      <c r="F262" s="480" t="s">
        <v>301</v>
      </c>
      <c r="G262" s="480" t="s">
        <v>1708</v>
      </c>
      <c r="H262" s="480" t="s">
        <v>1709</v>
      </c>
      <c r="I262" s="480" t="s">
        <v>304</v>
      </c>
      <c r="J262" s="482">
        <v>175284</v>
      </c>
      <c r="K262" s="482">
        <v>1248.56</v>
      </c>
      <c r="L262" s="482">
        <v>59168.01</v>
      </c>
      <c r="M262" s="482">
        <v>14982.71</v>
      </c>
      <c r="N262" s="482">
        <v>0</v>
      </c>
      <c r="O262" s="482">
        <v>116115.99</v>
      </c>
      <c r="P262" s="480" t="s">
        <v>1710</v>
      </c>
      <c r="Q262" s="481"/>
      <c r="R262" s="480" t="s">
        <v>306</v>
      </c>
      <c r="S262" s="480" t="s">
        <v>307</v>
      </c>
      <c r="T262" s="480" t="s">
        <v>383</v>
      </c>
      <c r="U262" s="480" t="s">
        <v>309</v>
      </c>
      <c r="V262" s="480" t="s">
        <v>384</v>
      </c>
      <c r="W262" s="480" t="s">
        <v>1690</v>
      </c>
      <c r="X262" s="480" t="s">
        <v>1436</v>
      </c>
      <c r="Y262" s="480" t="s">
        <v>313</v>
      </c>
      <c r="Z262" s="480" t="s">
        <v>314</v>
      </c>
      <c r="AA262" s="480">
        <f t="shared" si="3"/>
        <v>144</v>
      </c>
      <c r="AB262" s="483">
        <v>0</v>
      </c>
      <c r="AC262" s="480" t="s">
        <v>850</v>
      </c>
    </row>
    <row r="263" customHeight="1" spans="1:29">
      <c r="A263" s="477" t="s">
        <v>192</v>
      </c>
      <c r="B263" s="480" t="s">
        <v>298</v>
      </c>
      <c r="C263" s="480" t="s">
        <v>299</v>
      </c>
      <c r="D263" s="480" t="s">
        <v>1711</v>
      </c>
      <c r="E263" s="481">
        <v>44463</v>
      </c>
      <c r="F263" s="480" t="s">
        <v>301</v>
      </c>
      <c r="G263" s="480" t="s">
        <v>1712</v>
      </c>
      <c r="H263" s="480" t="s">
        <v>1713</v>
      </c>
      <c r="I263" s="480" t="s">
        <v>1714</v>
      </c>
      <c r="J263" s="482">
        <v>283389.6</v>
      </c>
      <c r="K263" s="482">
        <v>1967.98</v>
      </c>
      <c r="L263" s="482">
        <v>100367.16</v>
      </c>
      <c r="M263" s="482">
        <v>23615.8</v>
      </c>
      <c r="N263" s="482">
        <v>0</v>
      </c>
      <c r="O263" s="482">
        <v>183022.44</v>
      </c>
      <c r="P263" s="480" t="s">
        <v>1715</v>
      </c>
      <c r="Q263" s="481"/>
      <c r="R263" s="480" t="s">
        <v>306</v>
      </c>
      <c r="S263" s="480" t="s">
        <v>307</v>
      </c>
      <c r="T263" s="480" t="s">
        <v>383</v>
      </c>
      <c r="U263" s="480" t="s">
        <v>309</v>
      </c>
      <c r="V263" s="480" t="s">
        <v>384</v>
      </c>
      <c r="W263" s="480" t="s">
        <v>1690</v>
      </c>
      <c r="X263" s="480" t="s">
        <v>1436</v>
      </c>
      <c r="Y263" s="480" t="s">
        <v>313</v>
      </c>
      <c r="Z263" s="480" t="s">
        <v>314</v>
      </c>
      <c r="AA263" s="480">
        <f t="shared" si="3"/>
        <v>144</v>
      </c>
      <c r="AB263" s="483">
        <v>0</v>
      </c>
      <c r="AC263" s="480" t="s">
        <v>850</v>
      </c>
    </row>
    <row r="264" customHeight="1" spans="1:29">
      <c r="A264" s="477" t="s">
        <v>192</v>
      </c>
      <c r="B264" s="480" t="s">
        <v>298</v>
      </c>
      <c r="C264" s="480" t="s">
        <v>299</v>
      </c>
      <c r="D264" s="480" t="s">
        <v>1716</v>
      </c>
      <c r="E264" s="481">
        <v>44463</v>
      </c>
      <c r="F264" s="480" t="s">
        <v>301</v>
      </c>
      <c r="G264" s="480" t="s">
        <v>1717</v>
      </c>
      <c r="H264" s="480" t="s">
        <v>1718</v>
      </c>
      <c r="I264" s="480" t="s">
        <v>304</v>
      </c>
      <c r="J264" s="482">
        <v>130369.91</v>
      </c>
      <c r="K264" s="482">
        <v>905.35</v>
      </c>
      <c r="L264" s="482">
        <v>46172.68</v>
      </c>
      <c r="M264" s="482">
        <v>10864.16</v>
      </c>
      <c r="N264" s="482">
        <v>0</v>
      </c>
      <c r="O264" s="482">
        <v>84197.23</v>
      </c>
      <c r="P264" s="480" t="s">
        <v>1719</v>
      </c>
      <c r="Q264" s="481"/>
      <c r="R264" s="480" t="s">
        <v>306</v>
      </c>
      <c r="S264" s="480" t="s">
        <v>307</v>
      </c>
      <c r="T264" s="480" t="s">
        <v>383</v>
      </c>
      <c r="U264" s="480" t="s">
        <v>309</v>
      </c>
      <c r="V264" s="480" t="s">
        <v>384</v>
      </c>
      <c r="W264" s="480" t="s">
        <v>1690</v>
      </c>
      <c r="X264" s="480" t="s">
        <v>1436</v>
      </c>
      <c r="Y264" s="480" t="s">
        <v>313</v>
      </c>
      <c r="Z264" s="480" t="s">
        <v>314</v>
      </c>
      <c r="AA264" s="480">
        <f t="shared" si="3"/>
        <v>144</v>
      </c>
      <c r="AB264" s="483">
        <v>0</v>
      </c>
      <c r="AC264" s="480" t="s">
        <v>850</v>
      </c>
    </row>
    <row r="265" customHeight="1" spans="1:29">
      <c r="A265" s="477" t="s">
        <v>192</v>
      </c>
      <c r="B265" s="480" t="s">
        <v>298</v>
      </c>
      <c r="C265" s="480" t="s">
        <v>299</v>
      </c>
      <c r="D265" s="480" t="s">
        <v>1720</v>
      </c>
      <c r="E265" s="481">
        <v>44463</v>
      </c>
      <c r="F265" s="480" t="s">
        <v>301</v>
      </c>
      <c r="G265" s="480" t="s">
        <v>1721</v>
      </c>
      <c r="H265" s="480" t="s">
        <v>1722</v>
      </c>
      <c r="I265" s="480" t="s">
        <v>304</v>
      </c>
      <c r="J265" s="482">
        <v>697151.07</v>
      </c>
      <c r="K265" s="482">
        <v>4841.32</v>
      </c>
      <c r="L265" s="482">
        <v>246907.66</v>
      </c>
      <c r="M265" s="482">
        <v>58095.92</v>
      </c>
      <c r="N265" s="482">
        <v>0</v>
      </c>
      <c r="O265" s="482">
        <v>450243.41</v>
      </c>
      <c r="P265" s="480" t="s">
        <v>1723</v>
      </c>
      <c r="Q265" s="481"/>
      <c r="R265" s="480" t="s">
        <v>306</v>
      </c>
      <c r="S265" s="480" t="s">
        <v>307</v>
      </c>
      <c r="T265" s="480" t="s">
        <v>383</v>
      </c>
      <c r="U265" s="480" t="s">
        <v>309</v>
      </c>
      <c r="V265" s="480" t="s">
        <v>384</v>
      </c>
      <c r="W265" s="480" t="s">
        <v>1690</v>
      </c>
      <c r="X265" s="480" t="s">
        <v>1436</v>
      </c>
      <c r="Y265" s="480" t="s">
        <v>313</v>
      </c>
      <c r="Z265" s="480" t="s">
        <v>314</v>
      </c>
      <c r="AA265" s="480">
        <f t="shared" ref="AA265:AA328" si="4">Z265*12</f>
        <v>144</v>
      </c>
      <c r="AB265" s="483">
        <v>0</v>
      </c>
      <c r="AC265" s="480" t="s">
        <v>850</v>
      </c>
    </row>
    <row r="266" customHeight="1" spans="1:29">
      <c r="A266" s="477" t="s">
        <v>192</v>
      </c>
      <c r="B266" s="480" t="s">
        <v>298</v>
      </c>
      <c r="C266" s="480" t="s">
        <v>299</v>
      </c>
      <c r="D266" s="480" t="s">
        <v>1724</v>
      </c>
      <c r="E266" s="481">
        <v>44463</v>
      </c>
      <c r="F266" s="480" t="s">
        <v>301</v>
      </c>
      <c r="G266" s="480" t="s">
        <v>1725</v>
      </c>
      <c r="H266" s="480" t="s">
        <v>1722</v>
      </c>
      <c r="I266" s="480" t="s">
        <v>304</v>
      </c>
      <c r="J266" s="482">
        <v>111427.93</v>
      </c>
      <c r="K266" s="482">
        <v>773.8</v>
      </c>
      <c r="L266" s="482">
        <v>39464.05</v>
      </c>
      <c r="M266" s="482">
        <v>9285.66</v>
      </c>
      <c r="N266" s="482">
        <v>0</v>
      </c>
      <c r="O266" s="482">
        <v>71963.88</v>
      </c>
      <c r="P266" s="480" t="s">
        <v>1726</v>
      </c>
      <c r="Q266" s="481"/>
      <c r="R266" s="480" t="s">
        <v>306</v>
      </c>
      <c r="S266" s="480" t="s">
        <v>307</v>
      </c>
      <c r="T266" s="480" t="s">
        <v>383</v>
      </c>
      <c r="U266" s="480" t="s">
        <v>309</v>
      </c>
      <c r="V266" s="480" t="s">
        <v>384</v>
      </c>
      <c r="W266" s="480" t="s">
        <v>1690</v>
      </c>
      <c r="X266" s="480" t="s">
        <v>1436</v>
      </c>
      <c r="Y266" s="480" t="s">
        <v>313</v>
      </c>
      <c r="Z266" s="480" t="s">
        <v>314</v>
      </c>
      <c r="AA266" s="480">
        <f t="shared" si="4"/>
        <v>144</v>
      </c>
      <c r="AB266" s="483">
        <v>0</v>
      </c>
      <c r="AC266" s="480" t="s">
        <v>850</v>
      </c>
    </row>
    <row r="267" customHeight="1" spans="1:29">
      <c r="A267" s="477" t="s">
        <v>192</v>
      </c>
      <c r="B267" s="480" t="s">
        <v>298</v>
      </c>
      <c r="C267" s="480" t="s">
        <v>299</v>
      </c>
      <c r="D267" s="480" t="s">
        <v>1727</v>
      </c>
      <c r="E267" s="481">
        <v>44463</v>
      </c>
      <c r="F267" s="480" t="s">
        <v>301</v>
      </c>
      <c r="G267" s="480" t="s">
        <v>1728</v>
      </c>
      <c r="H267" s="480" t="s">
        <v>1729</v>
      </c>
      <c r="I267" s="480" t="s">
        <v>304</v>
      </c>
      <c r="J267" s="482">
        <v>334451.37</v>
      </c>
      <c r="K267" s="482">
        <v>2322.58</v>
      </c>
      <c r="L267" s="482">
        <v>118451.54</v>
      </c>
      <c r="M267" s="482">
        <v>27870.95</v>
      </c>
      <c r="N267" s="482">
        <v>0</v>
      </c>
      <c r="O267" s="482">
        <v>215999.83</v>
      </c>
      <c r="P267" s="480" t="s">
        <v>1730</v>
      </c>
      <c r="Q267" s="481"/>
      <c r="R267" s="480" t="s">
        <v>306</v>
      </c>
      <c r="S267" s="480" t="s">
        <v>307</v>
      </c>
      <c r="T267" s="480" t="s">
        <v>383</v>
      </c>
      <c r="U267" s="480" t="s">
        <v>309</v>
      </c>
      <c r="V267" s="480" t="s">
        <v>384</v>
      </c>
      <c r="W267" s="480" t="s">
        <v>1690</v>
      </c>
      <c r="X267" s="480" t="s">
        <v>1436</v>
      </c>
      <c r="Y267" s="480" t="s">
        <v>313</v>
      </c>
      <c r="Z267" s="480" t="s">
        <v>314</v>
      </c>
      <c r="AA267" s="480">
        <f t="shared" si="4"/>
        <v>144</v>
      </c>
      <c r="AB267" s="483">
        <v>0</v>
      </c>
      <c r="AC267" s="480" t="s">
        <v>850</v>
      </c>
    </row>
    <row r="268" customHeight="1" spans="1:29">
      <c r="A268" s="477" t="s">
        <v>192</v>
      </c>
      <c r="B268" s="480" t="s">
        <v>298</v>
      </c>
      <c r="C268" s="480" t="s">
        <v>299</v>
      </c>
      <c r="D268" s="480" t="s">
        <v>1731</v>
      </c>
      <c r="E268" s="481">
        <v>44463</v>
      </c>
      <c r="F268" s="480" t="s">
        <v>301</v>
      </c>
      <c r="G268" s="480" t="s">
        <v>1732</v>
      </c>
      <c r="H268" s="480" t="s">
        <v>1733</v>
      </c>
      <c r="I268" s="480" t="s">
        <v>304</v>
      </c>
      <c r="J268" s="482">
        <v>155258.13</v>
      </c>
      <c r="K268" s="482">
        <v>1078.18</v>
      </c>
      <c r="L268" s="482">
        <v>54987.26</v>
      </c>
      <c r="M268" s="482">
        <v>12938.18</v>
      </c>
      <c r="N268" s="482">
        <v>0</v>
      </c>
      <c r="O268" s="482">
        <v>100270.87</v>
      </c>
      <c r="P268" s="480" t="s">
        <v>1734</v>
      </c>
      <c r="Q268" s="481"/>
      <c r="R268" s="480" t="s">
        <v>306</v>
      </c>
      <c r="S268" s="480" t="s">
        <v>307</v>
      </c>
      <c r="T268" s="480" t="s">
        <v>383</v>
      </c>
      <c r="U268" s="480" t="s">
        <v>309</v>
      </c>
      <c r="V268" s="480" t="s">
        <v>384</v>
      </c>
      <c r="W268" s="480" t="s">
        <v>1735</v>
      </c>
      <c r="X268" s="480" t="s">
        <v>1436</v>
      </c>
      <c r="Y268" s="480" t="s">
        <v>313</v>
      </c>
      <c r="Z268" s="480" t="s">
        <v>314</v>
      </c>
      <c r="AA268" s="480">
        <f t="shared" si="4"/>
        <v>144</v>
      </c>
      <c r="AB268" s="483">
        <v>0</v>
      </c>
      <c r="AC268" s="480" t="s">
        <v>850</v>
      </c>
    </row>
    <row r="269" customHeight="1" spans="1:29">
      <c r="A269" s="477" t="s">
        <v>192</v>
      </c>
      <c r="B269" s="480" t="s">
        <v>298</v>
      </c>
      <c r="C269" s="480" t="s">
        <v>299</v>
      </c>
      <c r="D269" s="480" t="s">
        <v>1736</v>
      </c>
      <c r="E269" s="481">
        <v>44463</v>
      </c>
      <c r="F269" s="480" t="s">
        <v>301</v>
      </c>
      <c r="G269" s="480" t="s">
        <v>1737</v>
      </c>
      <c r="H269" s="480" t="s">
        <v>1738</v>
      </c>
      <c r="I269" s="480" t="s">
        <v>304</v>
      </c>
      <c r="J269" s="482">
        <v>388948.9</v>
      </c>
      <c r="K269" s="482">
        <v>2701.04</v>
      </c>
      <c r="L269" s="482">
        <v>137752.74</v>
      </c>
      <c r="M269" s="482">
        <v>32412.41</v>
      </c>
      <c r="N269" s="482">
        <v>0</v>
      </c>
      <c r="O269" s="482">
        <v>251196.16</v>
      </c>
      <c r="P269" s="480" t="s">
        <v>1739</v>
      </c>
      <c r="Q269" s="481"/>
      <c r="R269" s="480" t="s">
        <v>306</v>
      </c>
      <c r="S269" s="480" t="s">
        <v>307</v>
      </c>
      <c r="T269" s="480" t="s">
        <v>383</v>
      </c>
      <c r="U269" s="480" t="s">
        <v>309</v>
      </c>
      <c r="V269" s="480" t="s">
        <v>1567</v>
      </c>
      <c r="W269" s="480" t="s">
        <v>1740</v>
      </c>
      <c r="X269" s="480" t="s">
        <v>632</v>
      </c>
      <c r="Y269" s="480" t="s">
        <v>313</v>
      </c>
      <c r="Z269" s="480" t="s">
        <v>314</v>
      </c>
      <c r="AA269" s="480">
        <f t="shared" si="4"/>
        <v>144</v>
      </c>
      <c r="AB269" s="483">
        <v>0</v>
      </c>
      <c r="AC269" s="480" t="s">
        <v>850</v>
      </c>
    </row>
    <row r="270" customHeight="1" spans="1:29">
      <c r="A270" s="477" t="s">
        <v>192</v>
      </c>
      <c r="B270" s="480" t="s">
        <v>298</v>
      </c>
      <c r="C270" s="480" t="s">
        <v>299</v>
      </c>
      <c r="D270" s="480" t="s">
        <v>1741</v>
      </c>
      <c r="E270" s="481">
        <v>44463</v>
      </c>
      <c r="F270" s="480" t="s">
        <v>301</v>
      </c>
      <c r="G270" s="480" t="s">
        <v>1742</v>
      </c>
      <c r="H270" s="480" t="s">
        <v>1743</v>
      </c>
      <c r="I270" s="480" t="s">
        <v>304</v>
      </c>
      <c r="J270" s="482">
        <v>117821.9</v>
      </c>
      <c r="K270" s="482">
        <v>818.21</v>
      </c>
      <c r="L270" s="482">
        <v>41728.58</v>
      </c>
      <c r="M270" s="482">
        <v>9818.49</v>
      </c>
      <c r="N270" s="482">
        <v>0</v>
      </c>
      <c r="O270" s="482">
        <v>76093.32</v>
      </c>
      <c r="P270" s="480" t="s">
        <v>1744</v>
      </c>
      <c r="Q270" s="481"/>
      <c r="R270" s="480" t="s">
        <v>306</v>
      </c>
      <c r="S270" s="480" t="s">
        <v>307</v>
      </c>
      <c r="T270" s="480" t="s">
        <v>383</v>
      </c>
      <c r="U270" s="480" t="s">
        <v>309</v>
      </c>
      <c r="V270" s="480" t="s">
        <v>1567</v>
      </c>
      <c r="W270" s="480" t="s">
        <v>1740</v>
      </c>
      <c r="X270" s="480" t="s">
        <v>632</v>
      </c>
      <c r="Y270" s="480" t="s">
        <v>313</v>
      </c>
      <c r="Z270" s="480" t="s">
        <v>314</v>
      </c>
      <c r="AA270" s="480">
        <f t="shared" si="4"/>
        <v>144</v>
      </c>
      <c r="AB270" s="483">
        <v>0</v>
      </c>
      <c r="AC270" s="480" t="s">
        <v>850</v>
      </c>
    </row>
    <row r="271" customHeight="1" spans="1:29">
      <c r="A271" s="477" t="s">
        <v>192</v>
      </c>
      <c r="B271" s="480" t="s">
        <v>298</v>
      </c>
      <c r="C271" s="480" t="s">
        <v>299</v>
      </c>
      <c r="D271" s="480" t="s">
        <v>1745</v>
      </c>
      <c r="E271" s="481">
        <v>44463</v>
      </c>
      <c r="F271" s="480" t="s">
        <v>301</v>
      </c>
      <c r="G271" s="480" t="s">
        <v>1746</v>
      </c>
      <c r="H271" s="480" t="s">
        <v>1747</v>
      </c>
      <c r="I271" s="480" t="s">
        <v>304</v>
      </c>
      <c r="J271" s="482">
        <v>367350.42</v>
      </c>
      <c r="K271" s="482">
        <v>2551.04</v>
      </c>
      <c r="L271" s="482">
        <v>130103.27</v>
      </c>
      <c r="M271" s="482">
        <v>30612.53</v>
      </c>
      <c r="N271" s="482">
        <v>0</v>
      </c>
      <c r="O271" s="482">
        <v>237247.15</v>
      </c>
      <c r="P271" s="480" t="s">
        <v>1748</v>
      </c>
      <c r="Q271" s="481"/>
      <c r="R271" s="480" t="s">
        <v>306</v>
      </c>
      <c r="S271" s="480" t="s">
        <v>307</v>
      </c>
      <c r="T271" s="480" t="s">
        <v>383</v>
      </c>
      <c r="U271" s="480" t="s">
        <v>309</v>
      </c>
      <c r="V271" s="480" t="s">
        <v>1567</v>
      </c>
      <c r="W271" s="480" t="s">
        <v>1740</v>
      </c>
      <c r="X271" s="480" t="s">
        <v>632</v>
      </c>
      <c r="Y271" s="480" t="s">
        <v>313</v>
      </c>
      <c r="Z271" s="480" t="s">
        <v>314</v>
      </c>
      <c r="AA271" s="480">
        <f t="shared" si="4"/>
        <v>144</v>
      </c>
      <c r="AB271" s="483">
        <v>0</v>
      </c>
      <c r="AC271" s="480" t="s">
        <v>850</v>
      </c>
    </row>
    <row r="272" customHeight="1" spans="1:29">
      <c r="A272" s="477" t="s">
        <v>192</v>
      </c>
      <c r="B272" s="480" t="s">
        <v>298</v>
      </c>
      <c r="C272" s="480" t="s">
        <v>299</v>
      </c>
      <c r="D272" s="480" t="s">
        <v>1749</v>
      </c>
      <c r="E272" s="481">
        <v>44463</v>
      </c>
      <c r="F272" s="480" t="s">
        <v>301</v>
      </c>
      <c r="G272" s="480" t="s">
        <v>1750</v>
      </c>
      <c r="H272" s="480" t="s">
        <v>1751</v>
      </c>
      <c r="I272" s="480" t="s">
        <v>304</v>
      </c>
      <c r="J272" s="482">
        <v>245517.38</v>
      </c>
      <c r="K272" s="482">
        <v>1704.98</v>
      </c>
      <c r="L272" s="482">
        <v>86954.07</v>
      </c>
      <c r="M272" s="482">
        <v>20459.78</v>
      </c>
      <c r="N272" s="482">
        <v>0</v>
      </c>
      <c r="O272" s="482">
        <v>158563.31</v>
      </c>
      <c r="P272" s="480" t="s">
        <v>1752</v>
      </c>
      <c r="Q272" s="481"/>
      <c r="R272" s="480" t="s">
        <v>306</v>
      </c>
      <c r="S272" s="480" t="s">
        <v>307</v>
      </c>
      <c r="T272" s="480" t="s">
        <v>383</v>
      </c>
      <c r="U272" s="480" t="s">
        <v>309</v>
      </c>
      <c r="V272" s="480" t="s">
        <v>1567</v>
      </c>
      <c r="W272" s="480" t="s">
        <v>1740</v>
      </c>
      <c r="X272" s="480" t="s">
        <v>632</v>
      </c>
      <c r="Y272" s="480" t="s">
        <v>313</v>
      </c>
      <c r="Z272" s="480" t="s">
        <v>314</v>
      </c>
      <c r="AA272" s="480">
        <f t="shared" si="4"/>
        <v>144</v>
      </c>
      <c r="AB272" s="483">
        <v>0</v>
      </c>
      <c r="AC272" s="480" t="s">
        <v>850</v>
      </c>
    </row>
    <row r="273" customHeight="1" spans="1:29">
      <c r="A273" s="477" t="s">
        <v>192</v>
      </c>
      <c r="B273" s="480" t="s">
        <v>298</v>
      </c>
      <c r="C273" s="480" t="s">
        <v>299</v>
      </c>
      <c r="D273" s="480" t="s">
        <v>1753</v>
      </c>
      <c r="E273" s="481">
        <v>44463</v>
      </c>
      <c r="F273" s="480" t="s">
        <v>301</v>
      </c>
      <c r="G273" s="480" t="s">
        <v>1754</v>
      </c>
      <c r="H273" s="480" t="s">
        <v>1755</v>
      </c>
      <c r="I273" s="480" t="s">
        <v>304</v>
      </c>
      <c r="J273" s="482">
        <v>274168.42</v>
      </c>
      <c r="K273" s="482">
        <v>1903.95</v>
      </c>
      <c r="L273" s="482">
        <v>97101.32</v>
      </c>
      <c r="M273" s="482">
        <v>22847.37</v>
      </c>
      <c r="N273" s="482">
        <v>0</v>
      </c>
      <c r="O273" s="482">
        <v>177067.1</v>
      </c>
      <c r="P273" s="480" t="s">
        <v>1756</v>
      </c>
      <c r="Q273" s="481"/>
      <c r="R273" s="480" t="s">
        <v>306</v>
      </c>
      <c r="S273" s="480" t="s">
        <v>307</v>
      </c>
      <c r="T273" s="480" t="s">
        <v>383</v>
      </c>
      <c r="U273" s="480" t="s">
        <v>309</v>
      </c>
      <c r="V273" s="480" t="s">
        <v>1567</v>
      </c>
      <c r="W273" s="480" t="s">
        <v>1740</v>
      </c>
      <c r="X273" s="480" t="s">
        <v>632</v>
      </c>
      <c r="Y273" s="480" t="s">
        <v>313</v>
      </c>
      <c r="Z273" s="480" t="s">
        <v>314</v>
      </c>
      <c r="AA273" s="480">
        <f t="shared" si="4"/>
        <v>144</v>
      </c>
      <c r="AB273" s="483">
        <v>0</v>
      </c>
      <c r="AC273" s="480" t="s">
        <v>850</v>
      </c>
    </row>
    <row r="274" customHeight="1" spans="1:29">
      <c r="A274" s="477" t="s">
        <v>192</v>
      </c>
      <c r="B274" s="480" t="s">
        <v>298</v>
      </c>
      <c r="C274" s="480" t="s">
        <v>299</v>
      </c>
      <c r="D274" s="480" t="s">
        <v>1757</v>
      </c>
      <c r="E274" s="481">
        <v>44463</v>
      </c>
      <c r="F274" s="480" t="s">
        <v>301</v>
      </c>
      <c r="G274" s="480" t="s">
        <v>1758</v>
      </c>
      <c r="H274" s="480" t="s">
        <v>1759</v>
      </c>
      <c r="I274" s="480" t="s">
        <v>1760</v>
      </c>
      <c r="J274" s="482">
        <v>174778.76</v>
      </c>
      <c r="K274" s="482">
        <v>1213.74</v>
      </c>
      <c r="L274" s="482">
        <v>61900.82</v>
      </c>
      <c r="M274" s="482">
        <v>14564.89</v>
      </c>
      <c r="N274" s="482">
        <v>0</v>
      </c>
      <c r="O274" s="482">
        <v>112877.94</v>
      </c>
      <c r="P274" s="480" t="s">
        <v>1761</v>
      </c>
      <c r="Q274" s="481"/>
      <c r="R274" s="480" t="s">
        <v>306</v>
      </c>
      <c r="S274" s="480" t="s">
        <v>307</v>
      </c>
      <c r="T274" s="480" t="s">
        <v>321</v>
      </c>
      <c r="U274" s="480" t="s">
        <v>309</v>
      </c>
      <c r="V274" s="480" t="s">
        <v>322</v>
      </c>
      <c r="W274" s="480" t="s">
        <v>1762</v>
      </c>
      <c r="X274" s="480" t="s">
        <v>632</v>
      </c>
      <c r="Y274" s="480" t="s">
        <v>313</v>
      </c>
      <c r="Z274" s="480" t="s">
        <v>314</v>
      </c>
      <c r="AA274" s="480">
        <f t="shared" si="4"/>
        <v>144</v>
      </c>
      <c r="AB274" s="483">
        <v>0</v>
      </c>
      <c r="AC274" s="480" t="s">
        <v>326</v>
      </c>
    </row>
    <row r="275" customHeight="1" spans="1:29">
      <c r="A275" s="477" t="s">
        <v>192</v>
      </c>
      <c r="B275" s="480" t="s">
        <v>298</v>
      </c>
      <c r="C275" s="480" t="s">
        <v>299</v>
      </c>
      <c r="D275" s="480" t="s">
        <v>1763</v>
      </c>
      <c r="E275" s="481">
        <v>44463</v>
      </c>
      <c r="F275" s="480" t="s">
        <v>301</v>
      </c>
      <c r="G275" s="480" t="s">
        <v>1764</v>
      </c>
      <c r="H275" s="480" t="s">
        <v>1765</v>
      </c>
      <c r="I275" s="480" t="s">
        <v>304</v>
      </c>
      <c r="J275" s="482">
        <v>150442.48</v>
      </c>
      <c r="K275" s="482">
        <v>1044.74</v>
      </c>
      <c r="L275" s="482">
        <v>53281.7</v>
      </c>
      <c r="M275" s="482">
        <v>12536.87</v>
      </c>
      <c r="N275" s="482">
        <v>0</v>
      </c>
      <c r="O275" s="482">
        <v>97160.78</v>
      </c>
      <c r="P275" s="480" t="s">
        <v>1766</v>
      </c>
      <c r="Q275" s="481"/>
      <c r="R275" s="480" t="s">
        <v>306</v>
      </c>
      <c r="S275" s="480" t="s">
        <v>307</v>
      </c>
      <c r="T275" s="480" t="s">
        <v>308</v>
      </c>
      <c r="U275" s="480" t="s">
        <v>309</v>
      </c>
      <c r="V275" s="480" t="s">
        <v>1767</v>
      </c>
      <c r="W275" s="480" t="s">
        <v>1768</v>
      </c>
      <c r="X275" s="480" t="s">
        <v>771</v>
      </c>
      <c r="Y275" s="480" t="s">
        <v>313</v>
      </c>
      <c r="Z275" s="480" t="s">
        <v>314</v>
      </c>
      <c r="AA275" s="480">
        <f t="shared" si="4"/>
        <v>144</v>
      </c>
      <c r="AB275" s="483">
        <v>0</v>
      </c>
      <c r="AC275" s="480" t="s">
        <v>315</v>
      </c>
    </row>
    <row r="276" customHeight="1" spans="1:29">
      <c r="A276" s="477" t="s">
        <v>192</v>
      </c>
      <c r="B276" s="480" t="s">
        <v>298</v>
      </c>
      <c r="C276" s="480" t="s">
        <v>299</v>
      </c>
      <c r="D276" s="480" t="s">
        <v>1769</v>
      </c>
      <c r="E276" s="481">
        <v>44463</v>
      </c>
      <c r="F276" s="480" t="s">
        <v>301</v>
      </c>
      <c r="G276" s="480" t="s">
        <v>1770</v>
      </c>
      <c r="H276" s="480" t="s">
        <v>1771</v>
      </c>
      <c r="I276" s="480" t="s">
        <v>304</v>
      </c>
      <c r="J276" s="482">
        <v>189105.67</v>
      </c>
      <c r="K276" s="482">
        <v>1313.23</v>
      </c>
      <c r="L276" s="482">
        <v>66974.93</v>
      </c>
      <c r="M276" s="482">
        <v>15758.8</v>
      </c>
      <c r="N276" s="482">
        <v>0</v>
      </c>
      <c r="O276" s="482">
        <v>122130.74</v>
      </c>
      <c r="P276" s="480" t="s">
        <v>1772</v>
      </c>
      <c r="Q276" s="481"/>
      <c r="R276" s="480" t="s">
        <v>630</v>
      </c>
      <c r="S276" s="480" t="s">
        <v>307</v>
      </c>
      <c r="T276" s="480" t="s">
        <v>383</v>
      </c>
      <c r="U276" s="480" t="s">
        <v>309</v>
      </c>
      <c r="V276" s="480" t="s">
        <v>1773</v>
      </c>
      <c r="W276" s="480" t="s">
        <v>1774</v>
      </c>
      <c r="X276" s="480" t="s">
        <v>649</v>
      </c>
      <c r="Y276" s="480" t="s">
        <v>313</v>
      </c>
      <c r="Z276" s="480" t="s">
        <v>314</v>
      </c>
      <c r="AA276" s="480">
        <f t="shared" si="4"/>
        <v>144</v>
      </c>
      <c r="AB276" s="483">
        <v>0</v>
      </c>
      <c r="AC276" s="480" t="s">
        <v>387</v>
      </c>
    </row>
    <row r="277" customHeight="1" spans="1:29">
      <c r="A277" s="477" t="s">
        <v>192</v>
      </c>
      <c r="B277" s="480" t="s">
        <v>298</v>
      </c>
      <c r="C277" s="480" t="s">
        <v>299</v>
      </c>
      <c r="D277" s="480" t="s">
        <v>1775</v>
      </c>
      <c r="E277" s="481">
        <v>44463</v>
      </c>
      <c r="F277" s="480" t="s">
        <v>301</v>
      </c>
      <c r="G277" s="480" t="s">
        <v>1776</v>
      </c>
      <c r="H277" s="480" t="s">
        <v>1535</v>
      </c>
      <c r="I277" s="480" t="s">
        <v>1777</v>
      </c>
      <c r="J277" s="482">
        <v>600890.89</v>
      </c>
      <c r="K277" s="482">
        <v>4722.27</v>
      </c>
      <c r="L277" s="482">
        <v>161719.62</v>
      </c>
      <c r="M277" s="482">
        <v>40615.67</v>
      </c>
      <c r="N277" s="482">
        <v>0</v>
      </c>
      <c r="O277" s="482">
        <v>439171.27</v>
      </c>
      <c r="P277" s="480" t="s">
        <v>1778</v>
      </c>
      <c r="Q277" s="481"/>
      <c r="R277" s="480" t="s">
        <v>630</v>
      </c>
      <c r="S277" s="480" t="s">
        <v>307</v>
      </c>
      <c r="T277" s="480" t="s">
        <v>383</v>
      </c>
      <c r="U277" s="480" t="s">
        <v>309</v>
      </c>
      <c r="V277" s="480" t="s">
        <v>1773</v>
      </c>
      <c r="W277" s="480" t="s">
        <v>1774</v>
      </c>
      <c r="X277" s="480" t="s">
        <v>1539</v>
      </c>
      <c r="Y277" s="480" t="s">
        <v>313</v>
      </c>
      <c r="Z277" s="480" t="s">
        <v>314</v>
      </c>
      <c r="AA277" s="480">
        <f t="shared" si="4"/>
        <v>144</v>
      </c>
      <c r="AB277" s="483">
        <v>0</v>
      </c>
      <c r="AC277" s="480" t="s">
        <v>387</v>
      </c>
    </row>
    <row r="278" customHeight="1" spans="1:29">
      <c r="A278" s="477" t="s">
        <v>192</v>
      </c>
      <c r="B278" s="480" t="s">
        <v>298</v>
      </c>
      <c r="C278" s="480" t="s">
        <v>299</v>
      </c>
      <c r="D278" s="480" t="s">
        <v>1779</v>
      </c>
      <c r="E278" s="481">
        <v>44463</v>
      </c>
      <c r="F278" s="480" t="s">
        <v>301</v>
      </c>
      <c r="G278" s="480" t="s">
        <v>1780</v>
      </c>
      <c r="H278" s="480" t="s">
        <v>1781</v>
      </c>
      <c r="I278" s="480" t="s">
        <v>304</v>
      </c>
      <c r="J278" s="482">
        <v>258178.09</v>
      </c>
      <c r="K278" s="482">
        <v>1792.9</v>
      </c>
      <c r="L278" s="482">
        <v>91438.07</v>
      </c>
      <c r="M278" s="482">
        <v>21514.84</v>
      </c>
      <c r="N278" s="482">
        <v>0</v>
      </c>
      <c r="O278" s="482">
        <v>166740.02</v>
      </c>
      <c r="P278" s="480" t="s">
        <v>1782</v>
      </c>
      <c r="Q278" s="481"/>
      <c r="R278" s="480" t="s">
        <v>630</v>
      </c>
      <c r="S278" s="480" t="s">
        <v>307</v>
      </c>
      <c r="T278" s="480" t="s">
        <v>383</v>
      </c>
      <c r="U278" s="480" t="s">
        <v>309</v>
      </c>
      <c r="V278" s="480" t="s">
        <v>1773</v>
      </c>
      <c r="W278" s="480" t="s">
        <v>1774</v>
      </c>
      <c r="X278" s="480" t="s">
        <v>649</v>
      </c>
      <c r="Y278" s="480" t="s">
        <v>313</v>
      </c>
      <c r="Z278" s="480" t="s">
        <v>314</v>
      </c>
      <c r="AA278" s="480">
        <f t="shared" si="4"/>
        <v>144</v>
      </c>
      <c r="AB278" s="483">
        <v>0</v>
      </c>
      <c r="AC278" s="480" t="s">
        <v>387</v>
      </c>
    </row>
    <row r="279" customHeight="1" spans="1:29">
      <c r="A279" s="477" t="s">
        <v>192</v>
      </c>
      <c r="B279" s="480" t="s">
        <v>298</v>
      </c>
      <c r="C279" s="480" t="s">
        <v>299</v>
      </c>
      <c r="D279" s="480" t="s">
        <v>1783</v>
      </c>
      <c r="E279" s="481">
        <v>44467</v>
      </c>
      <c r="F279" s="480" t="s">
        <v>301</v>
      </c>
      <c r="G279" s="480" t="s">
        <v>1784</v>
      </c>
      <c r="H279" s="480" t="s">
        <v>1785</v>
      </c>
      <c r="I279" s="480" t="s">
        <v>304</v>
      </c>
      <c r="J279" s="482">
        <v>17347.34</v>
      </c>
      <c r="K279" s="482">
        <v>120.47</v>
      </c>
      <c r="L279" s="482">
        <v>6143.84</v>
      </c>
      <c r="M279" s="482">
        <v>1445.61</v>
      </c>
      <c r="N279" s="482">
        <v>0</v>
      </c>
      <c r="O279" s="482">
        <v>11203.5</v>
      </c>
      <c r="P279" s="480" t="s">
        <v>1786</v>
      </c>
      <c r="Q279" s="481"/>
      <c r="R279" s="480" t="s">
        <v>306</v>
      </c>
      <c r="S279" s="480" t="s">
        <v>307</v>
      </c>
      <c r="T279" s="480" t="s">
        <v>308</v>
      </c>
      <c r="U279" s="480" t="s">
        <v>309</v>
      </c>
      <c r="V279" s="480" t="s">
        <v>1787</v>
      </c>
      <c r="W279" s="480" t="s">
        <v>1788</v>
      </c>
      <c r="X279" s="480" t="s">
        <v>1789</v>
      </c>
      <c r="Y279" s="480" t="s">
        <v>313</v>
      </c>
      <c r="Z279" s="480" t="s">
        <v>314</v>
      </c>
      <c r="AA279" s="480">
        <f t="shared" si="4"/>
        <v>144</v>
      </c>
      <c r="AB279" s="483">
        <v>0</v>
      </c>
      <c r="AC279" s="480" t="s">
        <v>1019</v>
      </c>
    </row>
    <row r="280" customHeight="1" spans="1:29">
      <c r="A280" s="477" t="s">
        <v>192</v>
      </c>
      <c r="B280" s="480" t="s">
        <v>298</v>
      </c>
      <c r="C280" s="480" t="s">
        <v>299</v>
      </c>
      <c r="D280" s="480" t="s">
        <v>1790</v>
      </c>
      <c r="E280" s="481">
        <v>44467</v>
      </c>
      <c r="F280" s="480" t="s">
        <v>301</v>
      </c>
      <c r="G280" s="480" t="s">
        <v>1791</v>
      </c>
      <c r="H280" s="480" t="s">
        <v>1792</v>
      </c>
      <c r="I280" s="480" t="s">
        <v>304</v>
      </c>
      <c r="J280" s="482">
        <v>206896.55</v>
      </c>
      <c r="K280" s="482">
        <v>1436.78</v>
      </c>
      <c r="L280" s="482">
        <v>73275.87</v>
      </c>
      <c r="M280" s="482">
        <v>17241.38</v>
      </c>
      <c r="N280" s="482">
        <v>0</v>
      </c>
      <c r="O280" s="482">
        <v>133620.68</v>
      </c>
      <c r="P280" s="480" t="s">
        <v>1793</v>
      </c>
      <c r="Q280" s="481"/>
      <c r="R280" s="480" t="s">
        <v>306</v>
      </c>
      <c r="S280" s="480" t="s">
        <v>307</v>
      </c>
      <c r="T280" s="480" t="s">
        <v>308</v>
      </c>
      <c r="U280" s="480" t="s">
        <v>309</v>
      </c>
      <c r="V280" s="480" t="s">
        <v>1787</v>
      </c>
      <c r="W280" s="480" t="s">
        <v>1794</v>
      </c>
      <c r="X280" s="480" t="s">
        <v>632</v>
      </c>
      <c r="Y280" s="480" t="s">
        <v>313</v>
      </c>
      <c r="Z280" s="480" t="s">
        <v>314</v>
      </c>
      <c r="AA280" s="480">
        <f t="shared" si="4"/>
        <v>144</v>
      </c>
      <c r="AB280" s="483">
        <v>0</v>
      </c>
      <c r="AC280" s="480" t="s">
        <v>1019</v>
      </c>
    </row>
    <row r="281" customHeight="1" spans="1:29">
      <c r="A281" s="477" t="s">
        <v>192</v>
      </c>
      <c r="B281" s="480" t="s">
        <v>298</v>
      </c>
      <c r="C281" s="480" t="s">
        <v>299</v>
      </c>
      <c r="D281" s="480" t="s">
        <v>1795</v>
      </c>
      <c r="E281" s="481">
        <v>44467</v>
      </c>
      <c r="F281" s="480" t="s">
        <v>301</v>
      </c>
      <c r="G281" s="480" t="s">
        <v>1796</v>
      </c>
      <c r="H281" s="480" t="s">
        <v>1797</v>
      </c>
      <c r="I281" s="480" t="s">
        <v>1798</v>
      </c>
      <c r="J281" s="482">
        <v>84070.8</v>
      </c>
      <c r="K281" s="482">
        <v>583.83</v>
      </c>
      <c r="L281" s="482">
        <v>29775.08</v>
      </c>
      <c r="M281" s="482">
        <v>7005.9</v>
      </c>
      <c r="N281" s="482">
        <v>0</v>
      </c>
      <c r="O281" s="482">
        <v>54295.72</v>
      </c>
      <c r="P281" s="480" t="s">
        <v>1799</v>
      </c>
      <c r="Q281" s="481"/>
      <c r="R281" s="480" t="s">
        <v>630</v>
      </c>
      <c r="S281" s="480" t="s">
        <v>889</v>
      </c>
      <c r="T281" s="480" t="s">
        <v>882</v>
      </c>
      <c r="U281" s="480" t="s">
        <v>309</v>
      </c>
      <c r="V281" s="480" t="s">
        <v>1800</v>
      </c>
      <c r="W281" s="480" t="s">
        <v>1801</v>
      </c>
      <c r="X281" s="480" t="s">
        <v>1802</v>
      </c>
      <c r="Y281" s="480" t="s">
        <v>313</v>
      </c>
      <c r="Z281" s="480" t="s">
        <v>314</v>
      </c>
      <c r="AA281" s="480">
        <f t="shared" si="4"/>
        <v>144</v>
      </c>
      <c r="AB281" s="483">
        <v>0</v>
      </c>
      <c r="AC281" s="480" t="s">
        <v>891</v>
      </c>
    </row>
    <row r="282" customHeight="1" spans="1:29">
      <c r="A282" s="477" t="s">
        <v>192</v>
      </c>
      <c r="B282" s="480" t="s">
        <v>298</v>
      </c>
      <c r="C282" s="480" t="s">
        <v>299</v>
      </c>
      <c r="D282" s="480" t="s">
        <v>1803</v>
      </c>
      <c r="E282" s="481">
        <v>44516</v>
      </c>
      <c r="F282" s="480" t="s">
        <v>301</v>
      </c>
      <c r="G282" s="480" t="s">
        <v>1804</v>
      </c>
      <c r="H282" s="480" t="s">
        <v>1805</v>
      </c>
      <c r="I282" s="480" t="s">
        <v>304</v>
      </c>
      <c r="J282" s="482">
        <v>131778.76</v>
      </c>
      <c r="K282" s="482">
        <v>915.13</v>
      </c>
      <c r="L282" s="482">
        <v>44841.37</v>
      </c>
      <c r="M282" s="482">
        <v>10981.56</v>
      </c>
      <c r="N282" s="482">
        <v>0</v>
      </c>
      <c r="O282" s="482">
        <v>86937.39</v>
      </c>
      <c r="P282" s="480" t="s">
        <v>1806</v>
      </c>
      <c r="Q282" s="481"/>
      <c r="R282" s="480" t="s">
        <v>306</v>
      </c>
      <c r="S282" s="480" t="s">
        <v>307</v>
      </c>
      <c r="T282" s="480" t="s">
        <v>453</v>
      </c>
      <c r="U282" s="480" t="s">
        <v>309</v>
      </c>
      <c r="V282" s="480" t="s">
        <v>1683</v>
      </c>
      <c r="W282" s="480" t="s">
        <v>1807</v>
      </c>
      <c r="X282" s="480" t="s">
        <v>1685</v>
      </c>
      <c r="Y282" s="480" t="s">
        <v>313</v>
      </c>
      <c r="Z282" s="480" t="s">
        <v>314</v>
      </c>
      <c r="AA282" s="480">
        <f t="shared" si="4"/>
        <v>144</v>
      </c>
      <c r="AB282" s="483">
        <v>0</v>
      </c>
      <c r="AC282" s="480" t="s">
        <v>542</v>
      </c>
    </row>
    <row r="283" customHeight="1" spans="1:29">
      <c r="A283" s="477" t="s">
        <v>192</v>
      </c>
      <c r="B283" s="480" t="s">
        <v>298</v>
      </c>
      <c r="C283" s="480" t="s">
        <v>299</v>
      </c>
      <c r="D283" s="480" t="s">
        <v>1808</v>
      </c>
      <c r="E283" s="481">
        <v>44526</v>
      </c>
      <c r="F283" s="480" t="s">
        <v>301</v>
      </c>
      <c r="G283" s="480" t="s">
        <v>1809</v>
      </c>
      <c r="H283" s="480" t="s">
        <v>1810</v>
      </c>
      <c r="I283" s="480" t="s">
        <v>1811</v>
      </c>
      <c r="J283" s="482">
        <v>290265.5</v>
      </c>
      <c r="K283" s="482">
        <v>2015.73</v>
      </c>
      <c r="L283" s="482">
        <v>98770.89</v>
      </c>
      <c r="M283" s="482">
        <v>24188.79</v>
      </c>
      <c r="N283" s="482">
        <v>0</v>
      </c>
      <c r="O283" s="482">
        <v>191494.61</v>
      </c>
      <c r="P283" s="480" t="s">
        <v>1812</v>
      </c>
      <c r="Q283" s="481"/>
      <c r="R283" s="480" t="s">
        <v>306</v>
      </c>
      <c r="S283" s="480" t="s">
        <v>307</v>
      </c>
      <c r="T283" s="480" t="s">
        <v>383</v>
      </c>
      <c r="U283" s="480" t="s">
        <v>309</v>
      </c>
      <c r="V283" s="480" t="s">
        <v>1773</v>
      </c>
      <c r="W283" s="480" t="s">
        <v>1813</v>
      </c>
      <c r="X283" s="480" t="s">
        <v>1814</v>
      </c>
      <c r="Y283" s="480" t="s">
        <v>313</v>
      </c>
      <c r="Z283" s="480" t="s">
        <v>314</v>
      </c>
      <c r="AA283" s="480">
        <f t="shared" si="4"/>
        <v>144</v>
      </c>
      <c r="AB283" s="483">
        <v>0</v>
      </c>
      <c r="AC283" s="480" t="s">
        <v>387</v>
      </c>
    </row>
    <row r="284" customHeight="1" spans="1:29">
      <c r="A284" s="477" t="s">
        <v>192</v>
      </c>
      <c r="B284" s="480" t="s">
        <v>298</v>
      </c>
      <c r="C284" s="480" t="s">
        <v>299</v>
      </c>
      <c r="D284" s="480" t="s">
        <v>1815</v>
      </c>
      <c r="E284" s="481">
        <v>44539</v>
      </c>
      <c r="F284" s="480" t="s">
        <v>301</v>
      </c>
      <c r="G284" s="480" t="s">
        <v>1816</v>
      </c>
      <c r="H284" s="480" t="s">
        <v>1817</v>
      </c>
      <c r="I284" s="480" t="s">
        <v>1818</v>
      </c>
      <c r="J284" s="482">
        <v>86371.67</v>
      </c>
      <c r="K284" s="482">
        <v>599.8</v>
      </c>
      <c r="L284" s="482">
        <v>28790.56</v>
      </c>
      <c r="M284" s="482">
        <v>7197.64</v>
      </c>
      <c r="N284" s="482">
        <v>0</v>
      </c>
      <c r="O284" s="482">
        <v>57581.11</v>
      </c>
      <c r="P284" s="480" t="s">
        <v>1819</v>
      </c>
      <c r="Q284" s="481"/>
      <c r="R284" s="480" t="s">
        <v>306</v>
      </c>
      <c r="S284" s="480" t="s">
        <v>307</v>
      </c>
      <c r="T284" s="480" t="s">
        <v>462</v>
      </c>
      <c r="U284" s="480" t="s">
        <v>309</v>
      </c>
      <c r="V284" s="480" t="s">
        <v>309</v>
      </c>
      <c r="W284" s="480" t="s">
        <v>1820</v>
      </c>
      <c r="X284" s="480" t="s">
        <v>1821</v>
      </c>
      <c r="Y284" s="480" t="s">
        <v>313</v>
      </c>
      <c r="Z284" s="480" t="s">
        <v>314</v>
      </c>
      <c r="AA284" s="480">
        <f t="shared" si="4"/>
        <v>144</v>
      </c>
      <c r="AB284" s="483">
        <v>0</v>
      </c>
      <c r="AC284" s="480" t="s">
        <v>465</v>
      </c>
    </row>
    <row r="285" customHeight="1" spans="1:29">
      <c r="A285" s="477" t="s">
        <v>192</v>
      </c>
      <c r="B285" s="480" t="s">
        <v>298</v>
      </c>
      <c r="C285" s="480" t="s">
        <v>299</v>
      </c>
      <c r="D285" s="480" t="s">
        <v>1822</v>
      </c>
      <c r="E285" s="481">
        <v>44547</v>
      </c>
      <c r="F285" s="480" t="s">
        <v>301</v>
      </c>
      <c r="G285" s="480" t="s">
        <v>1823</v>
      </c>
      <c r="H285" s="480" t="s">
        <v>1824</v>
      </c>
      <c r="I285" s="480" t="s">
        <v>304</v>
      </c>
      <c r="J285" s="482">
        <v>360872.17</v>
      </c>
      <c r="K285" s="482">
        <v>2506.06</v>
      </c>
      <c r="L285" s="482">
        <v>120290.72</v>
      </c>
      <c r="M285" s="482">
        <v>30072.68</v>
      </c>
      <c r="N285" s="482">
        <v>0</v>
      </c>
      <c r="O285" s="482">
        <v>240581.45</v>
      </c>
      <c r="P285" s="480" t="s">
        <v>1825</v>
      </c>
      <c r="Q285" s="481"/>
      <c r="R285" s="480" t="s">
        <v>306</v>
      </c>
      <c r="S285" s="480" t="s">
        <v>307</v>
      </c>
      <c r="T285" s="480" t="s">
        <v>308</v>
      </c>
      <c r="U285" s="480" t="s">
        <v>309</v>
      </c>
      <c r="V285" s="480" t="s">
        <v>309</v>
      </c>
      <c r="W285" s="480" t="s">
        <v>1826</v>
      </c>
      <c r="X285" s="480" t="s">
        <v>1827</v>
      </c>
      <c r="Y285" s="480" t="s">
        <v>313</v>
      </c>
      <c r="Z285" s="480" t="s">
        <v>314</v>
      </c>
      <c r="AA285" s="480">
        <f t="shared" si="4"/>
        <v>144</v>
      </c>
      <c r="AB285" s="483">
        <v>0</v>
      </c>
      <c r="AC285" s="480" t="s">
        <v>437</v>
      </c>
    </row>
    <row r="286" customHeight="1" spans="1:29">
      <c r="A286" s="477" t="s">
        <v>192</v>
      </c>
      <c r="B286" s="480" t="s">
        <v>298</v>
      </c>
      <c r="C286" s="480" t="s">
        <v>299</v>
      </c>
      <c r="D286" s="480" t="s">
        <v>1828</v>
      </c>
      <c r="E286" s="481">
        <v>44547</v>
      </c>
      <c r="F286" s="480" t="s">
        <v>301</v>
      </c>
      <c r="G286" s="480" t="s">
        <v>1829</v>
      </c>
      <c r="H286" s="480" t="s">
        <v>1830</v>
      </c>
      <c r="I286" s="480" t="s">
        <v>304</v>
      </c>
      <c r="J286" s="482">
        <v>182008.9</v>
      </c>
      <c r="K286" s="482">
        <v>1263.95</v>
      </c>
      <c r="L286" s="482">
        <v>60669.64</v>
      </c>
      <c r="M286" s="482">
        <v>15167.41</v>
      </c>
      <c r="N286" s="482">
        <v>0</v>
      </c>
      <c r="O286" s="482">
        <v>121339.26</v>
      </c>
      <c r="P286" s="480" t="s">
        <v>1831</v>
      </c>
      <c r="Q286" s="481"/>
      <c r="R286" s="480" t="s">
        <v>306</v>
      </c>
      <c r="S286" s="480" t="s">
        <v>307</v>
      </c>
      <c r="T286" s="480" t="s">
        <v>308</v>
      </c>
      <c r="U286" s="480" t="s">
        <v>309</v>
      </c>
      <c r="V286" s="480" t="s">
        <v>309</v>
      </c>
      <c r="W286" s="480" t="s">
        <v>1826</v>
      </c>
      <c r="X286" s="480" t="s">
        <v>1827</v>
      </c>
      <c r="Y286" s="480" t="s">
        <v>313</v>
      </c>
      <c r="Z286" s="480" t="s">
        <v>314</v>
      </c>
      <c r="AA286" s="480">
        <f t="shared" si="4"/>
        <v>144</v>
      </c>
      <c r="AB286" s="483">
        <v>0</v>
      </c>
      <c r="AC286" s="480" t="s">
        <v>437</v>
      </c>
    </row>
    <row r="287" customHeight="1" spans="1:29">
      <c r="A287" s="477" t="s">
        <v>192</v>
      </c>
      <c r="B287" s="480" t="s">
        <v>298</v>
      </c>
      <c r="C287" s="480" t="s">
        <v>299</v>
      </c>
      <c r="D287" s="480" t="s">
        <v>1832</v>
      </c>
      <c r="E287" s="481">
        <v>44547</v>
      </c>
      <c r="F287" s="480" t="s">
        <v>301</v>
      </c>
      <c r="G287" s="480" t="s">
        <v>1833</v>
      </c>
      <c r="H287" s="480" t="s">
        <v>1834</v>
      </c>
      <c r="I287" s="480" t="s">
        <v>304</v>
      </c>
      <c r="J287" s="482">
        <v>94368.51</v>
      </c>
      <c r="K287" s="482">
        <v>655.33</v>
      </c>
      <c r="L287" s="482">
        <v>31456.16</v>
      </c>
      <c r="M287" s="482">
        <v>7864.04</v>
      </c>
      <c r="N287" s="482">
        <v>0</v>
      </c>
      <c r="O287" s="482">
        <v>62912.35</v>
      </c>
      <c r="P287" s="480" t="s">
        <v>1835</v>
      </c>
      <c r="Q287" s="481"/>
      <c r="R287" s="480" t="s">
        <v>306</v>
      </c>
      <c r="S287" s="480" t="s">
        <v>307</v>
      </c>
      <c r="T287" s="480" t="s">
        <v>308</v>
      </c>
      <c r="U287" s="480" t="s">
        <v>309</v>
      </c>
      <c r="V287" s="480" t="s">
        <v>309</v>
      </c>
      <c r="W287" s="480" t="s">
        <v>1826</v>
      </c>
      <c r="X287" s="480" t="s">
        <v>309</v>
      </c>
      <c r="Y287" s="480" t="s">
        <v>313</v>
      </c>
      <c r="Z287" s="480" t="s">
        <v>314</v>
      </c>
      <c r="AA287" s="480">
        <f t="shared" si="4"/>
        <v>144</v>
      </c>
      <c r="AB287" s="483">
        <v>0</v>
      </c>
      <c r="AC287" s="480" t="s">
        <v>437</v>
      </c>
    </row>
    <row r="288" customHeight="1" spans="1:29">
      <c r="A288" s="477" t="s">
        <v>192</v>
      </c>
      <c r="B288" s="480" t="s">
        <v>298</v>
      </c>
      <c r="C288" s="480" t="s">
        <v>299</v>
      </c>
      <c r="D288" s="480" t="s">
        <v>1836</v>
      </c>
      <c r="E288" s="481">
        <v>44547</v>
      </c>
      <c r="F288" s="480" t="s">
        <v>301</v>
      </c>
      <c r="G288" s="480" t="s">
        <v>1837</v>
      </c>
      <c r="H288" s="480" t="s">
        <v>1834</v>
      </c>
      <c r="I288" s="480" t="s">
        <v>304</v>
      </c>
      <c r="J288" s="482">
        <v>1031063.36</v>
      </c>
      <c r="K288" s="482">
        <v>7160.17</v>
      </c>
      <c r="L288" s="482">
        <v>343687.8</v>
      </c>
      <c r="M288" s="482">
        <v>85921.95</v>
      </c>
      <c r="N288" s="482">
        <v>0</v>
      </c>
      <c r="O288" s="482">
        <v>687375.56</v>
      </c>
      <c r="P288" s="480" t="s">
        <v>1838</v>
      </c>
      <c r="Q288" s="481"/>
      <c r="R288" s="480" t="s">
        <v>306</v>
      </c>
      <c r="S288" s="480" t="s">
        <v>307</v>
      </c>
      <c r="T288" s="480" t="s">
        <v>308</v>
      </c>
      <c r="U288" s="480" t="s">
        <v>309</v>
      </c>
      <c r="V288" s="480" t="s">
        <v>309</v>
      </c>
      <c r="W288" s="480" t="s">
        <v>1826</v>
      </c>
      <c r="X288" s="480" t="s">
        <v>1827</v>
      </c>
      <c r="Y288" s="480" t="s">
        <v>313</v>
      </c>
      <c r="Z288" s="480" t="s">
        <v>314</v>
      </c>
      <c r="AA288" s="480">
        <f t="shared" si="4"/>
        <v>144</v>
      </c>
      <c r="AB288" s="483">
        <v>0</v>
      </c>
      <c r="AC288" s="480" t="s">
        <v>437</v>
      </c>
    </row>
    <row r="289" customHeight="1" spans="1:29">
      <c r="A289" s="477" t="s">
        <v>192</v>
      </c>
      <c r="B289" s="480" t="s">
        <v>298</v>
      </c>
      <c r="C289" s="480" t="s">
        <v>299</v>
      </c>
      <c r="D289" s="480" t="s">
        <v>1839</v>
      </c>
      <c r="E289" s="481">
        <v>44547</v>
      </c>
      <c r="F289" s="480" t="s">
        <v>301</v>
      </c>
      <c r="G289" s="480" t="s">
        <v>1840</v>
      </c>
      <c r="H289" s="480" t="s">
        <v>1841</v>
      </c>
      <c r="I289" s="480" t="s">
        <v>304</v>
      </c>
      <c r="J289" s="482">
        <v>160688.6</v>
      </c>
      <c r="K289" s="482">
        <v>1115.9</v>
      </c>
      <c r="L289" s="482">
        <v>53562.88</v>
      </c>
      <c r="M289" s="482">
        <v>13390.72</v>
      </c>
      <c r="N289" s="482">
        <v>0</v>
      </c>
      <c r="O289" s="482">
        <v>107125.72</v>
      </c>
      <c r="P289" s="480" t="s">
        <v>1842</v>
      </c>
      <c r="Q289" s="481"/>
      <c r="R289" s="480" t="s">
        <v>306</v>
      </c>
      <c r="S289" s="480" t="s">
        <v>307</v>
      </c>
      <c r="T289" s="480" t="s">
        <v>308</v>
      </c>
      <c r="U289" s="480" t="s">
        <v>309</v>
      </c>
      <c r="V289" s="480" t="s">
        <v>309</v>
      </c>
      <c r="W289" s="480" t="s">
        <v>1826</v>
      </c>
      <c r="X289" s="480" t="s">
        <v>1827</v>
      </c>
      <c r="Y289" s="480" t="s">
        <v>313</v>
      </c>
      <c r="Z289" s="480" t="s">
        <v>314</v>
      </c>
      <c r="AA289" s="480">
        <f t="shared" si="4"/>
        <v>144</v>
      </c>
      <c r="AB289" s="483">
        <v>0</v>
      </c>
      <c r="AC289" s="480" t="s">
        <v>437</v>
      </c>
    </row>
    <row r="290" customHeight="1" spans="1:29">
      <c r="A290" s="477" t="s">
        <v>192</v>
      </c>
      <c r="B290" s="480" t="s">
        <v>298</v>
      </c>
      <c r="C290" s="480" t="s">
        <v>299</v>
      </c>
      <c r="D290" s="480" t="s">
        <v>1843</v>
      </c>
      <c r="E290" s="481">
        <v>44547</v>
      </c>
      <c r="F290" s="480" t="s">
        <v>301</v>
      </c>
      <c r="G290" s="480" t="s">
        <v>1844</v>
      </c>
      <c r="H290" s="480" t="s">
        <v>1845</v>
      </c>
      <c r="I290" s="480" t="s">
        <v>304</v>
      </c>
      <c r="J290" s="482">
        <v>173008.94</v>
      </c>
      <c r="K290" s="482">
        <v>1201.45</v>
      </c>
      <c r="L290" s="482">
        <v>57669.64</v>
      </c>
      <c r="M290" s="482">
        <v>14417.41</v>
      </c>
      <c r="N290" s="482">
        <v>0</v>
      </c>
      <c r="O290" s="482">
        <v>115339.3</v>
      </c>
      <c r="P290" s="480" t="s">
        <v>1846</v>
      </c>
      <c r="Q290" s="481"/>
      <c r="R290" s="480" t="s">
        <v>306</v>
      </c>
      <c r="S290" s="480" t="s">
        <v>307</v>
      </c>
      <c r="T290" s="480" t="s">
        <v>308</v>
      </c>
      <c r="U290" s="480" t="s">
        <v>309</v>
      </c>
      <c r="V290" s="480" t="s">
        <v>309</v>
      </c>
      <c r="W290" s="480" t="s">
        <v>1826</v>
      </c>
      <c r="X290" s="480" t="s">
        <v>1827</v>
      </c>
      <c r="Y290" s="480" t="s">
        <v>313</v>
      </c>
      <c r="Z290" s="480" t="s">
        <v>314</v>
      </c>
      <c r="AA290" s="480">
        <f t="shared" si="4"/>
        <v>144</v>
      </c>
      <c r="AB290" s="483">
        <v>0</v>
      </c>
      <c r="AC290" s="480" t="s">
        <v>437</v>
      </c>
    </row>
    <row r="291" customHeight="1" spans="1:29">
      <c r="A291" s="477" t="s">
        <v>192</v>
      </c>
      <c r="B291" s="480" t="s">
        <v>298</v>
      </c>
      <c r="C291" s="480" t="s">
        <v>299</v>
      </c>
      <c r="D291" s="480" t="s">
        <v>1847</v>
      </c>
      <c r="E291" s="481">
        <v>44547</v>
      </c>
      <c r="F291" s="480" t="s">
        <v>301</v>
      </c>
      <c r="G291" s="480" t="s">
        <v>1848</v>
      </c>
      <c r="H291" s="480" t="s">
        <v>1849</v>
      </c>
      <c r="I291" s="480" t="s">
        <v>304</v>
      </c>
      <c r="J291" s="482">
        <v>310192.79</v>
      </c>
      <c r="K291" s="482">
        <v>2154.12</v>
      </c>
      <c r="L291" s="482">
        <v>103397.6</v>
      </c>
      <c r="M291" s="482">
        <v>25849.4</v>
      </c>
      <c r="N291" s="482">
        <v>0</v>
      </c>
      <c r="O291" s="482">
        <v>206795.19</v>
      </c>
      <c r="P291" s="480" t="s">
        <v>1850</v>
      </c>
      <c r="Q291" s="481"/>
      <c r="R291" s="480" t="s">
        <v>306</v>
      </c>
      <c r="S291" s="480" t="s">
        <v>307</v>
      </c>
      <c r="T291" s="480" t="s">
        <v>308</v>
      </c>
      <c r="U291" s="480" t="s">
        <v>309</v>
      </c>
      <c r="V291" s="480" t="s">
        <v>309</v>
      </c>
      <c r="W291" s="480" t="s">
        <v>1826</v>
      </c>
      <c r="X291" s="480" t="s">
        <v>1827</v>
      </c>
      <c r="Y291" s="480" t="s">
        <v>313</v>
      </c>
      <c r="Z291" s="480" t="s">
        <v>314</v>
      </c>
      <c r="AA291" s="480">
        <f t="shared" si="4"/>
        <v>144</v>
      </c>
      <c r="AB291" s="483">
        <v>0</v>
      </c>
      <c r="AC291" s="480" t="s">
        <v>437</v>
      </c>
    </row>
    <row r="292" customHeight="1" spans="1:29">
      <c r="A292" s="477" t="s">
        <v>192</v>
      </c>
      <c r="B292" s="480" t="s">
        <v>298</v>
      </c>
      <c r="C292" s="480" t="s">
        <v>299</v>
      </c>
      <c r="D292" s="480" t="s">
        <v>1851</v>
      </c>
      <c r="E292" s="481">
        <v>44547</v>
      </c>
      <c r="F292" s="480" t="s">
        <v>301</v>
      </c>
      <c r="G292" s="480" t="s">
        <v>1852</v>
      </c>
      <c r="H292" s="480" t="s">
        <v>1853</v>
      </c>
      <c r="I292" s="480" t="s">
        <v>304</v>
      </c>
      <c r="J292" s="482">
        <v>468347.42</v>
      </c>
      <c r="K292" s="482">
        <v>3252.41</v>
      </c>
      <c r="L292" s="482">
        <v>156115.8</v>
      </c>
      <c r="M292" s="482">
        <v>39028.95</v>
      </c>
      <c r="N292" s="482">
        <v>0</v>
      </c>
      <c r="O292" s="482">
        <v>312231.62</v>
      </c>
      <c r="P292" s="480" t="s">
        <v>1854</v>
      </c>
      <c r="Q292" s="481"/>
      <c r="R292" s="480" t="s">
        <v>306</v>
      </c>
      <c r="S292" s="480" t="s">
        <v>307</v>
      </c>
      <c r="T292" s="480" t="s">
        <v>308</v>
      </c>
      <c r="U292" s="480" t="s">
        <v>309</v>
      </c>
      <c r="V292" s="480" t="s">
        <v>309</v>
      </c>
      <c r="W292" s="480" t="s">
        <v>1826</v>
      </c>
      <c r="X292" s="480" t="s">
        <v>1827</v>
      </c>
      <c r="Y292" s="480" t="s">
        <v>313</v>
      </c>
      <c r="Z292" s="480" t="s">
        <v>314</v>
      </c>
      <c r="AA292" s="480">
        <f t="shared" si="4"/>
        <v>144</v>
      </c>
      <c r="AB292" s="483">
        <v>0</v>
      </c>
      <c r="AC292" s="480" t="s">
        <v>437</v>
      </c>
    </row>
    <row r="293" customHeight="1" spans="1:29">
      <c r="A293" s="477" t="s">
        <v>192</v>
      </c>
      <c r="B293" s="480" t="s">
        <v>298</v>
      </c>
      <c r="C293" s="480" t="s">
        <v>299</v>
      </c>
      <c r="D293" s="480" t="s">
        <v>1855</v>
      </c>
      <c r="E293" s="481">
        <v>44547</v>
      </c>
      <c r="F293" s="480" t="s">
        <v>301</v>
      </c>
      <c r="G293" s="480" t="s">
        <v>1856</v>
      </c>
      <c r="H293" s="480" t="s">
        <v>1857</v>
      </c>
      <c r="I293" s="480" t="s">
        <v>1858</v>
      </c>
      <c r="J293" s="482">
        <v>786572.68</v>
      </c>
      <c r="K293" s="482">
        <v>5462.31</v>
      </c>
      <c r="L293" s="482">
        <v>262190.88</v>
      </c>
      <c r="M293" s="482">
        <v>65547.72</v>
      </c>
      <c r="N293" s="482">
        <v>0</v>
      </c>
      <c r="O293" s="482">
        <v>524381.8</v>
      </c>
      <c r="P293" s="480" t="s">
        <v>1859</v>
      </c>
      <c r="Q293" s="481"/>
      <c r="R293" s="480" t="s">
        <v>630</v>
      </c>
      <c r="S293" s="480" t="s">
        <v>307</v>
      </c>
      <c r="T293" s="480" t="s">
        <v>383</v>
      </c>
      <c r="U293" s="480" t="s">
        <v>309</v>
      </c>
      <c r="V293" s="480" t="s">
        <v>309</v>
      </c>
      <c r="W293" s="480" t="s">
        <v>1860</v>
      </c>
      <c r="X293" s="480" t="s">
        <v>1814</v>
      </c>
      <c r="Y293" s="480" t="s">
        <v>313</v>
      </c>
      <c r="Z293" s="480" t="s">
        <v>314</v>
      </c>
      <c r="AA293" s="480">
        <f t="shared" si="4"/>
        <v>144</v>
      </c>
      <c r="AB293" s="483">
        <v>0</v>
      </c>
      <c r="AC293" s="480" t="s">
        <v>387</v>
      </c>
    </row>
    <row r="294" customHeight="1" spans="1:29">
      <c r="A294" s="477" t="s">
        <v>192</v>
      </c>
      <c r="B294" s="480" t="s">
        <v>298</v>
      </c>
      <c r="C294" s="480" t="s">
        <v>299</v>
      </c>
      <c r="D294" s="480" t="s">
        <v>1861</v>
      </c>
      <c r="E294" s="481">
        <v>44547</v>
      </c>
      <c r="F294" s="480" t="s">
        <v>301</v>
      </c>
      <c r="G294" s="480" t="s">
        <v>1862</v>
      </c>
      <c r="H294" s="480" t="s">
        <v>1863</v>
      </c>
      <c r="I294" s="480" t="s">
        <v>1864</v>
      </c>
      <c r="J294" s="482">
        <v>256637.17</v>
      </c>
      <c r="K294" s="482">
        <v>1782.2</v>
      </c>
      <c r="L294" s="482">
        <v>85545.72</v>
      </c>
      <c r="M294" s="482">
        <v>21386.43</v>
      </c>
      <c r="N294" s="482">
        <v>0</v>
      </c>
      <c r="O294" s="482">
        <v>171091.45</v>
      </c>
      <c r="P294" s="480" t="s">
        <v>1865</v>
      </c>
      <c r="Q294" s="481"/>
      <c r="R294" s="480" t="s">
        <v>630</v>
      </c>
      <c r="S294" s="480" t="s">
        <v>307</v>
      </c>
      <c r="T294" s="480" t="s">
        <v>308</v>
      </c>
      <c r="U294" s="480" t="s">
        <v>309</v>
      </c>
      <c r="V294" s="480" t="s">
        <v>309</v>
      </c>
      <c r="W294" s="480" t="s">
        <v>1866</v>
      </c>
      <c r="X294" s="480" t="s">
        <v>632</v>
      </c>
      <c r="Y294" s="480" t="s">
        <v>313</v>
      </c>
      <c r="Z294" s="480" t="s">
        <v>314</v>
      </c>
      <c r="AA294" s="480">
        <f t="shared" si="4"/>
        <v>144</v>
      </c>
      <c r="AB294" s="483">
        <v>0</v>
      </c>
      <c r="AC294" s="480" t="s">
        <v>437</v>
      </c>
    </row>
    <row r="295" customHeight="1" spans="1:29">
      <c r="A295" s="477" t="s">
        <v>192</v>
      </c>
      <c r="B295" s="480" t="s">
        <v>298</v>
      </c>
      <c r="C295" s="480" t="s">
        <v>299</v>
      </c>
      <c r="D295" s="480" t="s">
        <v>1867</v>
      </c>
      <c r="E295" s="481">
        <v>44789</v>
      </c>
      <c r="F295" s="480" t="s">
        <v>301</v>
      </c>
      <c r="G295" s="480" t="s">
        <v>1868</v>
      </c>
      <c r="H295" s="480" t="s">
        <v>1869</v>
      </c>
      <c r="I295" s="480" t="s">
        <v>1870</v>
      </c>
      <c r="J295" s="482">
        <v>316814.17</v>
      </c>
      <c r="K295" s="482">
        <v>2200.1</v>
      </c>
      <c r="L295" s="482">
        <v>88003.93</v>
      </c>
      <c r="M295" s="482">
        <v>26401.18</v>
      </c>
      <c r="N295" s="482">
        <v>0</v>
      </c>
      <c r="O295" s="482">
        <v>228810.24</v>
      </c>
      <c r="P295" s="480" t="s">
        <v>1871</v>
      </c>
      <c r="Q295" s="481"/>
      <c r="R295" s="480" t="s">
        <v>306</v>
      </c>
      <c r="S295" s="480" t="s">
        <v>307</v>
      </c>
      <c r="T295" s="480" t="s">
        <v>308</v>
      </c>
      <c r="U295" s="480" t="s">
        <v>1872</v>
      </c>
      <c r="V295" s="480" t="s">
        <v>309</v>
      </c>
      <c r="W295" s="480" t="s">
        <v>1873</v>
      </c>
      <c r="X295" s="480" t="s">
        <v>1874</v>
      </c>
      <c r="Y295" s="480" t="s">
        <v>313</v>
      </c>
      <c r="Z295" s="480" t="s">
        <v>314</v>
      </c>
      <c r="AA295" s="480">
        <f t="shared" si="4"/>
        <v>144</v>
      </c>
      <c r="AB295" s="483">
        <v>0</v>
      </c>
      <c r="AC295" s="480" t="s">
        <v>437</v>
      </c>
    </row>
    <row r="296" customHeight="1" spans="1:29">
      <c r="A296" s="477" t="s">
        <v>192</v>
      </c>
      <c r="B296" s="480" t="s">
        <v>298</v>
      </c>
      <c r="C296" s="480" t="s">
        <v>299</v>
      </c>
      <c r="D296" s="480" t="s">
        <v>1875</v>
      </c>
      <c r="E296" s="481">
        <v>44789</v>
      </c>
      <c r="F296" s="480" t="s">
        <v>301</v>
      </c>
      <c r="G296" s="480" t="s">
        <v>1876</v>
      </c>
      <c r="H296" s="480" t="s">
        <v>1877</v>
      </c>
      <c r="I296" s="480" t="s">
        <v>304</v>
      </c>
      <c r="J296" s="482">
        <v>254867.26</v>
      </c>
      <c r="K296" s="482">
        <v>1769.91</v>
      </c>
      <c r="L296" s="482">
        <v>70796.47</v>
      </c>
      <c r="M296" s="482">
        <v>21238.94</v>
      </c>
      <c r="N296" s="482">
        <v>0</v>
      </c>
      <c r="O296" s="482">
        <v>184070.79</v>
      </c>
      <c r="P296" s="480" t="s">
        <v>1878</v>
      </c>
      <c r="Q296" s="481"/>
      <c r="R296" s="480" t="s">
        <v>306</v>
      </c>
      <c r="S296" s="480" t="s">
        <v>307</v>
      </c>
      <c r="T296" s="480" t="s">
        <v>308</v>
      </c>
      <c r="U296" s="480" t="s">
        <v>1879</v>
      </c>
      <c r="V296" s="480" t="s">
        <v>309</v>
      </c>
      <c r="W296" s="480" t="s">
        <v>1880</v>
      </c>
      <c r="X296" s="480" t="s">
        <v>1587</v>
      </c>
      <c r="Y296" s="480" t="s">
        <v>313</v>
      </c>
      <c r="Z296" s="480" t="s">
        <v>314</v>
      </c>
      <c r="AA296" s="480">
        <f t="shared" si="4"/>
        <v>144</v>
      </c>
      <c r="AB296" s="483">
        <v>0</v>
      </c>
      <c r="AC296" s="480" t="s">
        <v>315</v>
      </c>
    </row>
    <row r="297" customHeight="1" spans="1:29">
      <c r="A297" s="477" t="s">
        <v>192</v>
      </c>
      <c r="B297" s="480" t="s">
        <v>298</v>
      </c>
      <c r="C297" s="480" t="s">
        <v>299</v>
      </c>
      <c r="D297" s="480" t="s">
        <v>1881</v>
      </c>
      <c r="E297" s="481">
        <v>44833</v>
      </c>
      <c r="F297" s="480" t="s">
        <v>301</v>
      </c>
      <c r="G297" s="480" t="s">
        <v>1882</v>
      </c>
      <c r="H297" s="480" t="s">
        <v>1883</v>
      </c>
      <c r="I297" s="480" t="s">
        <v>304</v>
      </c>
      <c r="J297" s="482">
        <v>150442.48</v>
      </c>
      <c r="K297" s="482">
        <v>1044.74</v>
      </c>
      <c r="L297" s="482">
        <v>40744.83</v>
      </c>
      <c r="M297" s="482">
        <v>12536.87</v>
      </c>
      <c r="N297" s="482">
        <v>0</v>
      </c>
      <c r="O297" s="482">
        <v>109697.65</v>
      </c>
      <c r="P297" s="480" t="s">
        <v>1884</v>
      </c>
      <c r="Q297" s="481"/>
      <c r="R297" s="480" t="s">
        <v>306</v>
      </c>
      <c r="S297" s="480" t="s">
        <v>307</v>
      </c>
      <c r="T297" s="480" t="s">
        <v>308</v>
      </c>
      <c r="U297" s="480" t="s">
        <v>1872</v>
      </c>
      <c r="V297" s="480" t="s">
        <v>309</v>
      </c>
      <c r="W297" s="480" t="s">
        <v>1885</v>
      </c>
      <c r="X297" s="480" t="s">
        <v>771</v>
      </c>
      <c r="Y297" s="480" t="s">
        <v>313</v>
      </c>
      <c r="Z297" s="480" t="s">
        <v>314</v>
      </c>
      <c r="AA297" s="480">
        <f t="shared" si="4"/>
        <v>144</v>
      </c>
      <c r="AB297" s="483">
        <v>0</v>
      </c>
      <c r="AC297" s="480" t="s">
        <v>437</v>
      </c>
    </row>
    <row r="298" customHeight="1" spans="1:29">
      <c r="A298" s="477" t="s">
        <v>192</v>
      </c>
      <c r="B298" s="480" t="s">
        <v>298</v>
      </c>
      <c r="C298" s="480" t="s">
        <v>299</v>
      </c>
      <c r="D298" s="480" t="s">
        <v>1886</v>
      </c>
      <c r="E298" s="481">
        <v>44833</v>
      </c>
      <c r="F298" s="480" t="s">
        <v>301</v>
      </c>
      <c r="G298" s="480" t="s">
        <v>1887</v>
      </c>
      <c r="H298" s="480" t="s">
        <v>1888</v>
      </c>
      <c r="I298" s="480" t="s">
        <v>304</v>
      </c>
      <c r="J298" s="482">
        <v>95486.73</v>
      </c>
      <c r="K298" s="482">
        <v>663.11</v>
      </c>
      <c r="L298" s="482">
        <v>25861</v>
      </c>
      <c r="M298" s="482">
        <v>7957.23</v>
      </c>
      <c r="N298" s="482">
        <v>0</v>
      </c>
      <c r="O298" s="482">
        <v>69625.73</v>
      </c>
      <c r="P298" s="480" t="s">
        <v>1889</v>
      </c>
      <c r="Q298" s="481"/>
      <c r="R298" s="480" t="s">
        <v>306</v>
      </c>
      <c r="S298" s="480" t="s">
        <v>307</v>
      </c>
      <c r="T298" s="480" t="s">
        <v>308</v>
      </c>
      <c r="U298" s="480" t="s">
        <v>1872</v>
      </c>
      <c r="V298" s="480" t="s">
        <v>309</v>
      </c>
      <c r="W298" s="480" t="s">
        <v>1890</v>
      </c>
      <c r="X298" s="480" t="s">
        <v>632</v>
      </c>
      <c r="Y298" s="480" t="s">
        <v>313</v>
      </c>
      <c r="Z298" s="480" t="s">
        <v>314</v>
      </c>
      <c r="AA298" s="480">
        <f t="shared" si="4"/>
        <v>144</v>
      </c>
      <c r="AB298" s="483">
        <v>0</v>
      </c>
      <c r="AC298" s="480" t="s">
        <v>437</v>
      </c>
    </row>
    <row r="299" customHeight="1" spans="1:29">
      <c r="A299" s="477" t="s">
        <v>192</v>
      </c>
      <c r="B299" s="480" t="s">
        <v>298</v>
      </c>
      <c r="C299" s="480" t="s">
        <v>299</v>
      </c>
      <c r="D299" s="480" t="s">
        <v>1891</v>
      </c>
      <c r="E299" s="481">
        <v>44833</v>
      </c>
      <c r="F299" s="480" t="s">
        <v>301</v>
      </c>
      <c r="G299" s="480" t="s">
        <v>1892</v>
      </c>
      <c r="H299" s="480" t="s">
        <v>1350</v>
      </c>
      <c r="I299" s="480" t="s">
        <v>304</v>
      </c>
      <c r="J299" s="482">
        <v>88318.58</v>
      </c>
      <c r="K299" s="482">
        <v>613.32</v>
      </c>
      <c r="L299" s="482">
        <v>23919.61</v>
      </c>
      <c r="M299" s="482">
        <v>7359.88</v>
      </c>
      <c r="N299" s="482">
        <v>0</v>
      </c>
      <c r="O299" s="482">
        <v>64398.97</v>
      </c>
      <c r="P299" s="480" t="s">
        <v>1893</v>
      </c>
      <c r="Q299" s="481"/>
      <c r="R299" s="480" t="s">
        <v>306</v>
      </c>
      <c r="S299" s="480" t="s">
        <v>307</v>
      </c>
      <c r="T299" s="480" t="s">
        <v>308</v>
      </c>
      <c r="U299" s="480" t="s">
        <v>1872</v>
      </c>
      <c r="V299" s="480" t="s">
        <v>309</v>
      </c>
      <c r="W299" s="480" t="s">
        <v>1894</v>
      </c>
      <c r="X299" s="480" t="s">
        <v>771</v>
      </c>
      <c r="Y299" s="480" t="s">
        <v>313</v>
      </c>
      <c r="Z299" s="480" t="s">
        <v>314</v>
      </c>
      <c r="AA299" s="480">
        <f t="shared" si="4"/>
        <v>144</v>
      </c>
      <c r="AB299" s="483">
        <v>0</v>
      </c>
      <c r="AC299" s="480" t="s">
        <v>437</v>
      </c>
    </row>
    <row r="300" customHeight="1" spans="1:29">
      <c r="A300" s="477" t="s">
        <v>192</v>
      </c>
      <c r="B300" s="480" t="s">
        <v>298</v>
      </c>
      <c r="C300" s="480" t="s">
        <v>299</v>
      </c>
      <c r="D300" s="480" t="s">
        <v>1895</v>
      </c>
      <c r="E300" s="481">
        <v>44861</v>
      </c>
      <c r="F300" s="480" t="s">
        <v>301</v>
      </c>
      <c r="G300" s="480" t="s">
        <v>1896</v>
      </c>
      <c r="H300" s="480" t="s">
        <v>969</v>
      </c>
      <c r="I300" s="480" t="s">
        <v>1897</v>
      </c>
      <c r="J300" s="482">
        <v>40707.96</v>
      </c>
      <c r="K300" s="482">
        <v>282.69</v>
      </c>
      <c r="L300" s="482">
        <v>10742.38</v>
      </c>
      <c r="M300" s="482">
        <v>3392.33</v>
      </c>
      <c r="N300" s="482">
        <v>0</v>
      </c>
      <c r="O300" s="482">
        <v>29965.58</v>
      </c>
      <c r="P300" s="480" t="s">
        <v>1898</v>
      </c>
      <c r="Q300" s="481"/>
      <c r="R300" s="480" t="s">
        <v>306</v>
      </c>
      <c r="S300" s="480" t="s">
        <v>307</v>
      </c>
      <c r="T300" s="480" t="s">
        <v>321</v>
      </c>
      <c r="U300" s="480" t="s">
        <v>1899</v>
      </c>
      <c r="V300" s="480" t="s">
        <v>309</v>
      </c>
      <c r="W300" s="480" t="s">
        <v>1900</v>
      </c>
      <c r="X300" s="480" t="s">
        <v>1026</v>
      </c>
      <c r="Y300" s="480" t="s">
        <v>313</v>
      </c>
      <c r="Z300" s="480" t="s">
        <v>314</v>
      </c>
      <c r="AA300" s="480">
        <f t="shared" si="4"/>
        <v>144</v>
      </c>
      <c r="AB300" s="483">
        <v>0</v>
      </c>
      <c r="AC300" s="480" t="s">
        <v>701</v>
      </c>
    </row>
    <row r="301" customHeight="1" spans="1:29">
      <c r="A301" s="477" t="s">
        <v>192</v>
      </c>
      <c r="B301" s="480" t="s">
        <v>298</v>
      </c>
      <c r="C301" s="480" t="s">
        <v>299</v>
      </c>
      <c r="D301" s="480" t="s">
        <v>1901</v>
      </c>
      <c r="E301" s="481">
        <v>44883</v>
      </c>
      <c r="F301" s="480" t="s">
        <v>301</v>
      </c>
      <c r="G301" s="480" t="s">
        <v>1902</v>
      </c>
      <c r="H301" s="480" t="s">
        <v>1903</v>
      </c>
      <c r="I301" s="480" t="s">
        <v>1904</v>
      </c>
      <c r="J301" s="482">
        <v>80172.41</v>
      </c>
      <c r="K301" s="482">
        <v>556.76</v>
      </c>
      <c r="L301" s="482">
        <v>20599.85</v>
      </c>
      <c r="M301" s="482">
        <v>6681.04</v>
      </c>
      <c r="N301" s="482">
        <v>0</v>
      </c>
      <c r="O301" s="482">
        <v>59572.56</v>
      </c>
      <c r="P301" s="480" t="s">
        <v>1905</v>
      </c>
      <c r="Q301" s="481"/>
      <c r="R301" s="480" t="s">
        <v>306</v>
      </c>
      <c r="S301" s="480" t="s">
        <v>307</v>
      </c>
      <c r="T301" s="480" t="s">
        <v>462</v>
      </c>
      <c r="U301" s="480" t="s">
        <v>1906</v>
      </c>
      <c r="V301" s="480" t="s">
        <v>309</v>
      </c>
      <c r="W301" s="480" t="s">
        <v>1907</v>
      </c>
      <c r="X301" s="480" t="s">
        <v>1908</v>
      </c>
      <c r="Y301" s="480" t="s">
        <v>313</v>
      </c>
      <c r="Z301" s="480" t="s">
        <v>314</v>
      </c>
      <c r="AA301" s="480">
        <f t="shared" si="4"/>
        <v>144</v>
      </c>
      <c r="AB301" s="483">
        <v>0</v>
      </c>
      <c r="AC301" s="480" t="s">
        <v>481</v>
      </c>
    </row>
    <row r="302" customHeight="1" spans="1:29">
      <c r="A302" s="477" t="s">
        <v>192</v>
      </c>
      <c r="B302" s="480" t="s">
        <v>298</v>
      </c>
      <c r="C302" s="480" t="s">
        <v>299</v>
      </c>
      <c r="D302" s="480" t="s">
        <v>1909</v>
      </c>
      <c r="E302" s="481">
        <v>44883</v>
      </c>
      <c r="F302" s="480" t="s">
        <v>301</v>
      </c>
      <c r="G302" s="480" t="s">
        <v>1910</v>
      </c>
      <c r="H302" s="480" t="s">
        <v>1911</v>
      </c>
      <c r="I302" s="480" t="s">
        <v>1912</v>
      </c>
      <c r="J302" s="482">
        <v>36991.13</v>
      </c>
      <c r="K302" s="482">
        <v>256.89</v>
      </c>
      <c r="L302" s="482">
        <v>9504.66</v>
      </c>
      <c r="M302" s="482">
        <v>3082.6</v>
      </c>
      <c r="N302" s="482">
        <v>0</v>
      </c>
      <c r="O302" s="482">
        <v>27486.47</v>
      </c>
      <c r="P302" s="480" t="s">
        <v>1913</v>
      </c>
      <c r="Q302" s="481"/>
      <c r="R302" s="480" t="s">
        <v>306</v>
      </c>
      <c r="S302" s="480" t="s">
        <v>307</v>
      </c>
      <c r="T302" s="480" t="s">
        <v>321</v>
      </c>
      <c r="U302" s="480" t="s">
        <v>1899</v>
      </c>
      <c r="V302" s="480" t="s">
        <v>309</v>
      </c>
      <c r="W302" s="480" t="s">
        <v>1914</v>
      </c>
      <c r="X302" s="480" t="s">
        <v>1915</v>
      </c>
      <c r="Y302" s="480" t="s">
        <v>313</v>
      </c>
      <c r="Z302" s="480" t="s">
        <v>314</v>
      </c>
      <c r="AA302" s="480">
        <f t="shared" si="4"/>
        <v>144</v>
      </c>
      <c r="AB302" s="483">
        <v>0</v>
      </c>
      <c r="AC302" s="480" t="s">
        <v>701</v>
      </c>
    </row>
    <row r="303" customHeight="1" spans="1:29">
      <c r="A303" s="477" t="s">
        <v>192</v>
      </c>
      <c r="B303" s="480" t="s">
        <v>298</v>
      </c>
      <c r="C303" s="480" t="s">
        <v>299</v>
      </c>
      <c r="D303" s="480" t="s">
        <v>1916</v>
      </c>
      <c r="E303" s="481">
        <v>44909</v>
      </c>
      <c r="F303" s="480" t="s">
        <v>301</v>
      </c>
      <c r="G303" s="480" t="s">
        <v>1917</v>
      </c>
      <c r="H303" s="480" t="s">
        <v>1918</v>
      </c>
      <c r="I303" s="480" t="s">
        <v>304</v>
      </c>
      <c r="J303" s="482">
        <v>119469.03</v>
      </c>
      <c r="K303" s="482">
        <v>829.64</v>
      </c>
      <c r="L303" s="482">
        <v>29867.25</v>
      </c>
      <c r="M303" s="482">
        <v>9955.75</v>
      </c>
      <c r="N303" s="482">
        <v>0</v>
      </c>
      <c r="O303" s="482">
        <v>89601.78</v>
      </c>
      <c r="P303" s="480" t="s">
        <v>1919</v>
      </c>
      <c r="Q303" s="481"/>
      <c r="R303" s="480" t="s">
        <v>306</v>
      </c>
      <c r="S303" s="480" t="s">
        <v>307</v>
      </c>
      <c r="T303" s="480" t="s">
        <v>453</v>
      </c>
      <c r="U303" s="480" t="s">
        <v>1920</v>
      </c>
      <c r="V303" s="480" t="s">
        <v>309</v>
      </c>
      <c r="W303" s="480" t="s">
        <v>1921</v>
      </c>
      <c r="X303" s="480" t="s">
        <v>1922</v>
      </c>
      <c r="Y303" s="480" t="s">
        <v>313</v>
      </c>
      <c r="Z303" s="480" t="s">
        <v>314</v>
      </c>
      <c r="AA303" s="480">
        <f t="shared" si="4"/>
        <v>144</v>
      </c>
      <c r="AB303" s="483">
        <v>0</v>
      </c>
      <c r="AC303" s="480" t="s">
        <v>465</v>
      </c>
    </row>
    <row r="304" customHeight="1" spans="1:29">
      <c r="A304" s="477" t="s">
        <v>192</v>
      </c>
      <c r="B304" s="480" t="s">
        <v>298</v>
      </c>
      <c r="C304" s="480" t="s">
        <v>299</v>
      </c>
      <c r="D304" s="480" t="s">
        <v>1923</v>
      </c>
      <c r="E304" s="481">
        <v>44921</v>
      </c>
      <c r="F304" s="480" t="s">
        <v>301</v>
      </c>
      <c r="G304" s="480" t="s">
        <v>1924</v>
      </c>
      <c r="H304" s="480" t="s">
        <v>1925</v>
      </c>
      <c r="I304" s="480" t="s">
        <v>304</v>
      </c>
      <c r="J304" s="482">
        <v>1073706.81</v>
      </c>
      <c r="K304" s="482">
        <v>7505.05</v>
      </c>
      <c r="L304" s="482">
        <v>263161.82</v>
      </c>
      <c r="M304" s="482">
        <v>90060.56</v>
      </c>
      <c r="N304" s="482">
        <v>0</v>
      </c>
      <c r="O304" s="482">
        <v>810544.99</v>
      </c>
      <c r="P304" s="480" t="s">
        <v>1926</v>
      </c>
      <c r="Q304" s="481"/>
      <c r="R304" s="480" t="s">
        <v>306</v>
      </c>
      <c r="S304" s="480" t="s">
        <v>307</v>
      </c>
      <c r="T304" s="480" t="s">
        <v>383</v>
      </c>
      <c r="U304" s="480" t="s">
        <v>1927</v>
      </c>
      <c r="V304" s="480" t="s">
        <v>309</v>
      </c>
      <c r="W304" s="480" t="s">
        <v>1928</v>
      </c>
      <c r="X304" s="480" t="s">
        <v>632</v>
      </c>
      <c r="Y304" s="480" t="s">
        <v>313</v>
      </c>
      <c r="Z304" s="480" t="s">
        <v>314</v>
      </c>
      <c r="AA304" s="480">
        <f t="shared" si="4"/>
        <v>144</v>
      </c>
      <c r="AB304" s="483">
        <v>0</v>
      </c>
      <c r="AC304" s="480" t="s">
        <v>850</v>
      </c>
    </row>
    <row r="305" customHeight="1" spans="1:29">
      <c r="A305" s="477" t="s">
        <v>192</v>
      </c>
      <c r="B305" s="480" t="s">
        <v>298</v>
      </c>
      <c r="C305" s="480" t="s">
        <v>299</v>
      </c>
      <c r="D305" s="480" t="s">
        <v>1929</v>
      </c>
      <c r="E305" s="481">
        <v>45039</v>
      </c>
      <c r="F305" s="480" t="s">
        <v>301</v>
      </c>
      <c r="G305" s="480" t="s">
        <v>1930</v>
      </c>
      <c r="H305" s="480" t="s">
        <v>1445</v>
      </c>
      <c r="I305" s="480" t="s">
        <v>1446</v>
      </c>
      <c r="J305" s="482">
        <v>375119.05</v>
      </c>
      <c r="K305" s="482">
        <v>2604.99</v>
      </c>
      <c r="L305" s="482">
        <v>83359.79</v>
      </c>
      <c r="M305" s="482">
        <v>31259.92</v>
      </c>
      <c r="N305" s="482">
        <v>0</v>
      </c>
      <c r="O305" s="482">
        <v>291759.26</v>
      </c>
      <c r="P305" s="480" t="s">
        <v>1931</v>
      </c>
      <c r="Q305" s="481"/>
      <c r="R305" s="480" t="s">
        <v>630</v>
      </c>
      <c r="S305" s="480" t="s">
        <v>307</v>
      </c>
      <c r="T305" s="480" t="s">
        <v>383</v>
      </c>
      <c r="U305" s="480" t="s">
        <v>1932</v>
      </c>
      <c r="V305" s="480" t="s">
        <v>1567</v>
      </c>
      <c r="W305" s="480" t="s">
        <v>1933</v>
      </c>
      <c r="X305" s="480" t="s">
        <v>1436</v>
      </c>
      <c r="Y305" s="480" t="s">
        <v>313</v>
      </c>
      <c r="Z305" s="480" t="s">
        <v>314</v>
      </c>
      <c r="AA305" s="480">
        <f t="shared" si="4"/>
        <v>144</v>
      </c>
      <c r="AB305" s="483">
        <v>0</v>
      </c>
      <c r="AC305" s="480" t="s">
        <v>850</v>
      </c>
    </row>
    <row r="306" customHeight="1" spans="1:29">
      <c r="A306" s="477" t="s">
        <v>192</v>
      </c>
      <c r="B306" s="480" t="s">
        <v>298</v>
      </c>
      <c r="C306" s="480" t="s">
        <v>299</v>
      </c>
      <c r="D306" s="480" t="s">
        <v>1934</v>
      </c>
      <c r="E306" s="481">
        <v>45039</v>
      </c>
      <c r="F306" s="480" t="s">
        <v>301</v>
      </c>
      <c r="G306" s="480" t="s">
        <v>1935</v>
      </c>
      <c r="H306" s="480" t="s">
        <v>1439</v>
      </c>
      <c r="I306" s="480" t="s">
        <v>1936</v>
      </c>
      <c r="J306" s="482">
        <v>162380.3</v>
      </c>
      <c r="K306" s="482">
        <v>1127.64</v>
      </c>
      <c r="L306" s="482">
        <v>36084.51</v>
      </c>
      <c r="M306" s="482">
        <v>13531.69</v>
      </c>
      <c r="N306" s="482">
        <v>0</v>
      </c>
      <c r="O306" s="482">
        <v>126295.79</v>
      </c>
      <c r="P306" s="480" t="s">
        <v>1937</v>
      </c>
      <c r="Q306" s="481"/>
      <c r="R306" s="480" t="s">
        <v>630</v>
      </c>
      <c r="S306" s="480" t="s">
        <v>307</v>
      </c>
      <c r="T306" s="480" t="s">
        <v>383</v>
      </c>
      <c r="U306" s="480" t="s">
        <v>1932</v>
      </c>
      <c r="V306" s="480" t="s">
        <v>1567</v>
      </c>
      <c r="W306" s="480" t="s">
        <v>1933</v>
      </c>
      <c r="X306" s="480" t="s">
        <v>1436</v>
      </c>
      <c r="Y306" s="480" t="s">
        <v>313</v>
      </c>
      <c r="Z306" s="480" t="s">
        <v>314</v>
      </c>
      <c r="AA306" s="480">
        <f t="shared" si="4"/>
        <v>144</v>
      </c>
      <c r="AB306" s="483">
        <v>0</v>
      </c>
      <c r="AC306" s="480" t="s">
        <v>850</v>
      </c>
    </row>
    <row r="307" customHeight="1" spans="1:29">
      <c r="A307" s="477" t="s">
        <v>192</v>
      </c>
      <c r="B307" s="480" t="s">
        <v>298</v>
      </c>
      <c r="C307" s="480" t="s">
        <v>299</v>
      </c>
      <c r="D307" s="480" t="s">
        <v>1938</v>
      </c>
      <c r="E307" s="481">
        <v>45039</v>
      </c>
      <c r="F307" s="480" t="s">
        <v>301</v>
      </c>
      <c r="G307" s="480" t="s">
        <v>1939</v>
      </c>
      <c r="H307" s="480" t="s">
        <v>1940</v>
      </c>
      <c r="I307" s="480" t="s">
        <v>1941</v>
      </c>
      <c r="J307" s="482">
        <v>830400.54</v>
      </c>
      <c r="K307" s="482">
        <v>5766.67</v>
      </c>
      <c r="L307" s="482">
        <v>184533.45</v>
      </c>
      <c r="M307" s="482">
        <v>69200.04</v>
      </c>
      <c r="N307" s="482">
        <v>0</v>
      </c>
      <c r="O307" s="482">
        <v>645867.09</v>
      </c>
      <c r="P307" s="480" t="s">
        <v>1942</v>
      </c>
      <c r="Q307" s="481"/>
      <c r="R307" s="480" t="s">
        <v>630</v>
      </c>
      <c r="S307" s="480" t="s">
        <v>307</v>
      </c>
      <c r="T307" s="480" t="s">
        <v>383</v>
      </c>
      <c r="U307" s="480" t="s">
        <v>1932</v>
      </c>
      <c r="V307" s="480" t="s">
        <v>1567</v>
      </c>
      <c r="W307" s="480" t="s">
        <v>1933</v>
      </c>
      <c r="X307" s="480" t="s">
        <v>1436</v>
      </c>
      <c r="Y307" s="480" t="s">
        <v>313</v>
      </c>
      <c r="Z307" s="480" t="s">
        <v>314</v>
      </c>
      <c r="AA307" s="480">
        <f t="shared" si="4"/>
        <v>144</v>
      </c>
      <c r="AB307" s="483">
        <v>0</v>
      </c>
      <c r="AC307" s="480" t="s">
        <v>850</v>
      </c>
    </row>
    <row r="308" customHeight="1" spans="1:29">
      <c r="A308" s="477" t="s">
        <v>192</v>
      </c>
      <c r="B308" s="480" t="s">
        <v>298</v>
      </c>
      <c r="C308" s="480" t="s">
        <v>299</v>
      </c>
      <c r="D308" s="480" t="s">
        <v>1943</v>
      </c>
      <c r="E308" s="481">
        <v>45039</v>
      </c>
      <c r="F308" s="480" t="s">
        <v>301</v>
      </c>
      <c r="G308" s="480" t="s">
        <v>1944</v>
      </c>
      <c r="H308" s="480" t="s">
        <v>1462</v>
      </c>
      <c r="I308" s="480" t="s">
        <v>1945</v>
      </c>
      <c r="J308" s="482">
        <v>133604.05</v>
      </c>
      <c r="K308" s="482">
        <v>927.81</v>
      </c>
      <c r="L308" s="482">
        <v>29689.79</v>
      </c>
      <c r="M308" s="482">
        <v>11133.67</v>
      </c>
      <c r="N308" s="482">
        <v>0</v>
      </c>
      <c r="O308" s="482">
        <v>103914.26</v>
      </c>
      <c r="P308" s="480" t="s">
        <v>1946</v>
      </c>
      <c r="Q308" s="481"/>
      <c r="R308" s="480" t="s">
        <v>630</v>
      </c>
      <c r="S308" s="480" t="s">
        <v>307</v>
      </c>
      <c r="T308" s="480" t="s">
        <v>383</v>
      </c>
      <c r="U308" s="480" t="s">
        <v>1932</v>
      </c>
      <c r="V308" s="480" t="s">
        <v>1567</v>
      </c>
      <c r="W308" s="480" t="s">
        <v>1933</v>
      </c>
      <c r="X308" s="480" t="s">
        <v>1436</v>
      </c>
      <c r="Y308" s="480" t="s">
        <v>313</v>
      </c>
      <c r="Z308" s="480" t="s">
        <v>314</v>
      </c>
      <c r="AA308" s="480">
        <f t="shared" si="4"/>
        <v>144</v>
      </c>
      <c r="AB308" s="483">
        <v>0</v>
      </c>
      <c r="AC308" s="480" t="s">
        <v>850</v>
      </c>
    </row>
    <row r="309" customHeight="1" spans="1:29">
      <c r="A309" s="477" t="s">
        <v>192</v>
      </c>
      <c r="B309" s="480" t="s">
        <v>298</v>
      </c>
      <c r="C309" s="480" t="s">
        <v>299</v>
      </c>
      <c r="D309" s="480" t="s">
        <v>1947</v>
      </c>
      <c r="E309" s="481">
        <v>45039</v>
      </c>
      <c r="F309" s="480" t="s">
        <v>301</v>
      </c>
      <c r="G309" s="480" t="s">
        <v>1948</v>
      </c>
      <c r="H309" s="480" t="s">
        <v>1468</v>
      </c>
      <c r="I309" s="480" t="s">
        <v>1949</v>
      </c>
      <c r="J309" s="482">
        <v>400812.14</v>
      </c>
      <c r="K309" s="482">
        <v>2783.42</v>
      </c>
      <c r="L309" s="482">
        <v>89069.36</v>
      </c>
      <c r="M309" s="482">
        <v>33401.01</v>
      </c>
      <c r="N309" s="482">
        <v>0</v>
      </c>
      <c r="O309" s="482">
        <v>311742.78</v>
      </c>
      <c r="P309" s="480" t="s">
        <v>1950</v>
      </c>
      <c r="Q309" s="481"/>
      <c r="R309" s="480" t="s">
        <v>630</v>
      </c>
      <c r="S309" s="480" t="s">
        <v>307</v>
      </c>
      <c r="T309" s="480" t="s">
        <v>383</v>
      </c>
      <c r="U309" s="480" t="s">
        <v>1932</v>
      </c>
      <c r="V309" s="480" t="s">
        <v>1567</v>
      </c>
      <c r="W309" s="480" t="s">
        <v>1933</v>
      </c>
      <c r="X309" s="480" t="s">
        <v>1436</v>
      </c>
      <c r="Y309" s="480" t="s">
        <v>313</v>
      </c>
      <c r="Z309" s="480" t="s">
        <v>314</v>
      </c>
      <c r="AA309" s="480">
        <f t="shared" si="4"/>
        <v>144</v>
      </c>
      <c r="AB309" s="483">
        <v>0</v>
      </c>
      <c r="AC309" s="480" t="s">
        <v>850</v>
      </c>
    </row>
    <row r="310" customHeight="1" spans="1:29">
      <c r="A310" s="477" t="s">
        <v>192</v>
      </c>
      <c r="B310" s="480" t="s">
        <v>298</v>
      </c>
      <c r="C310" s="480" t="s">
        <v>299</v>
      </c>
      <c r="D310" s="480" t="s">
        <v>1951</v>
      </c>
      <c r="E310" s="481">
        <v>45039</v>
      </c>
      <c r="F310" s="480" t="s">
        <v>301</v>
      </c>
      <c r="G310" s="480" t="s">
        <v>1952</v>
      </c>
      <c r="H310" s="480" t="s">
        <v>1432</v>
      </c>
      <c r="I310" s="480" t="s">
        <v>1953</v>
      </c>
      <c r="J310" s="482">
        <v>183551.4</v>
      </c>
      <c r="K310" s="482">
        <v>1274.66</v>
      </c>
      <c r="L310" s="482">
        <v>40789.2</v>
      </c>
      <c r="M310" s="482">
        <v>15295.95</v>
      </c>
      <c r="N310" s="482">
        <v>0</v>
      </c>
      <c r="O310" s="482">
        <v>142762.2</v>
      </c>
      <c r="P310" s="480" t="s">
        <v>1954</v>
      </c>
      <c r="Q310" s="481"/>
      <c r="R310" s="480" t="s">
        <v>630</v>
      </c>
      <c r="S310" s="480" t="s">
        <v>307</v>
      </c>
      <c r="T310" s="480" t="s">
        <v>383</v>
      </c>
      <c r="U310" s="480" t="s">
        <v>1932</v>
      </c>
      <c r="V310" s="480" t="s">
        <v>1567</v>
      </c>
      <c r="W310" s="480" t="s">
        <v>1933</v>
      </c>
      <c r="X310" s="480" t="s">
        <v>1436</v>
      </c>
      <c r="Y310" s="480" t="s">
        <v>313</v>
      </c>
      <c r="Z310" s="480" t="s">
        <v>314</v>
      </c>
      <c r="AA310" s="480">
        <f t="shared" si="4"/>
        <v>144</v>
      </c>
      <c r="AB310" s="483">
        <v>0</v>
      </c>
      <c r="AC310" s="480" t="s">
        <v>850</v>
      </c>
    </row>
    <row r="311" customHeight="1" spans="1:29">
      <c r="A311" s="477" t="s">
        <v>192</v>
      </c>
      <c r="B311" s="480" t="s">
        <v>298</v>
      </c>
      <c r="C311" s="480" t="s">
        <v>299</v>
      </c>
      <c r="D311" s="480" t="s">
        <v>1955</v>
      </c>
      <c r="E311" s="481">
        <v>45039</v>
      </c>
      <c r="F311" s="480" t="s">
        <v>301</v>
      </c>
      <c r="G311" s="480" t="s">
        <v>1956</v>
      </c>
      <c r="H311" s="480" t="s">
        <v>1081</v>
      </c>
      <c r="I311" s="480" t="s">
        <v>1957</v>
      </c>
      <c r="J311" s="482">
        <v>259887.91</v>
      </c>
      <c r="K311" s="482">
        <v>1804.78</v>
      </c>
      <c r="L311" s="482">
        <v>57752.88</v>
      </c>
      <c r="M311" s="482">
        <v>21657.33</v>
      </c>
      <c r="N311" s="482">
        <v>0</v>
      </c>
      <c r="O311" s="482">
        <v>202135.03</v>
      </c>
      <c r="P311" s="480" t="s">
        <v>1958</v>
      </c>
      <c r="Q311" s="481"/>
      <c r="R311" s="480" t="s">
        <v>306</v>
      </c>
      <c r="S311" s="480" t="s">
        <v>307</v>
      </c>
      <c r="T311" s="480" t="s">
        <v>383</v>
      </c>
      <c r="U311" s="480" t="s">
        <v>1959</v>
      </c>
      <c r="V311" s="480" t="s">
        <v>384</v>
      </c>
      <c r="W311" s="480" t="s">
        <v>1960</v>
      </c>
      <c r="X311" s="480" t="s">
        <v>1961</v>
      </c>
      <c r="Y311" s="480" t="s">
        <v>313</v>
      </c>
      <c r="Z311" s="480" t="s">
        <v>314</v>
      </c>
      <c r="AA311" s="480">
        <f t="shared" si="4"/>
        <v>144</v>
      </c>
      <c r="AB311" s="483">
        <v>0</v>
      </c>
      <c r="AC311" s="480" t="s">
        <v>387</v>
      </c>
    </row>
    <row r="312" customHeight="1" spans="1:29">
      <c r="A312" s="477" t="s">
        <v>192</v>
      </c>
      <c r="B312" s="480" t="s">
        <v>298</v>
      </c>
      <c r="C312" s="480" t="s">
        <v>299</v>
      </c>
      <c r="D312" s="480" t="s">
        <v>1962</v>
      </c>
      <c r="E312" s="481">
        <v>45039</v>
      </c>
      <c r="F312" s="480" t="s">
        <v>301</v>
      </c>
      <c r="G312" s="480" t="s">
        <v>1963</v>
      </c>
      <c r="H312" s="480" t="s">
        <v>1964</v>
      </c>
      <c r="I312" s="480" t="s">
        <v>1965</v>
      </c>
      <c r="J312" s="482">
        <v>880350.21</v>
      </c>
      <c r="K312" s="482">
        <v>6113.55</v>
      </c>
      <c r="L312" s="482">
        <v>195633.38</v>
      </c>
      <c r="M312" s="482">
        <v>73362.52</v>
      </c>
      <c r="N312" s="482">
        <v>0</v>
      </c>
      <c r="O312" s="482">
        <v>684716.83</v>
      </c>
      <c r="P312" s="480" t="s">
        <v>1966</v>
      </c>
      <c r="Q312" s="481"/>
      <c r="R312" s="480" t="s">
        <v>306</v>
      </c>
      <c r="S312" s="480" t="s">
        <v>307</v>
      </c>
      <c r="T312" s="480" t="s">
        <v>383</v>
      </c>
      <c r="U312" s="480" t="s">
        <v>1959</v>
      </c>
      <c r="V312" s="480" t="s">
        <v>384</v>
      </c>
      <c r="W312" s="480" t="s">
        <v>1960</v>
      </c>
      <c r="X312" s="480" t="s">
        <v>1961</v>
      </c>
      <c r="Y312" s="480" t="s">
        <v>313</v>
      </c>
      <c r="Z312" s="480" t="s">
        <v>314</v>
      </c>
      <c r="AA312" s="480">
        <f t="shared" si="4"/>
        <v>144</v>
      </c>
      <c r="AB312" s="483">
        <v>0</v>
      </c>
      <c r="AC312" s="480" t="s">
        <v>387</v>
      </c>
    </row>
    <row r="313" customHeight="1" spans="1:29">
      <c r="A313" s="477" t="s">
        <v>192</v>
      </c>
      <c r="B313" s="480" t="s">
        <v>298</v>
      </c>
      <c r="C313" s="480" t="s">
        <v>299</v>
      </c>
      <c r="D313" s="480" t="s">
        <v>1967</v>
      </c>
      <c r="E313" s="481">
        <v>45068</v>
      </c>
      <c r="F313" s="480" t="s">
        <v>301</v>
      </c>
      <c r="G313" s="480" t="s">
        <v>1968</v>
      </c>
      <c r="H313" s="480" t="s">
        <v>1969</v>
      </c>
      <c r="I313" s="480" t="s">
        <v>1970</v>
      </c>
      <c r="J313" s="482">
        <v>238938.04</v>
      </c>
      <c r="K313" s="482">
        <v>1659.29</v>
      </c>
      <c r="L313" s="482">
        <v>51438.04</v>
      </c>
      <c r="M313" s="482">
        <v>19911.5</v>
      </c>
      <c r="N313" s="482">
        <v>0</v>
      </c>
      <c r="O313" s="482">
        <v>187500</v>
      </c>
      <c r="P313" s="480" t="s">
        <v>1971</v>
      </c>
      <c r="Q313" s="481"/>
      <c r="R313" s="480" t="s">
        <v>306</v>
      </c>
      <c r="S313" s="480" t="s">
        <v>307</v>
      </c>
      <c r="T313" s="480" t="s">
        <v>321</v>
      </c>
      <c r="U313" s="480" t="s">
        <v>1972</v>
      </c>
      <c r="V313" s="480" t="s">
        <v>322</v>
      </c>
      <c r="W313" s="480" t="s">
        <v>1973</v>
      </c>
      <c r="X313" s="480" t="s">
        <v>1974</v>
      </c>
      <c r="Y313" s="480" t="s">
        <v>313</v>
      </c>
      <c r="Z313" s="480" t="s">
        <v>314</v>
      </c>
      <c r="AA313" s="480">
        <f t="shared" si="4"/>
        <v>144</v>
      </c>
      <c r="AB313" s="483">
        <v>0</v>
      </c>
      <c r="AC313" s="480" t="s">
        <v>326</v>
      </c>
    </row>
    <row r="314" customHeight="1" spans="1:29">
      <c r="A314" s="477" t="s">
        <v>192</v>
      </c>
      <c r="B314" s="480" t="s">
        <v>298</v>
      </c>
      <c r="C314" s="480" t="s">
        <v>299</v>
      </c>
      <c r="D314" s="480" t="s">
        <v>1975</v>
      </c>
      <c r="E314" s="481">
        <v>45131</v>
      </c>
      <c r="F314" s="480" t="s">
        <v>301</v>
      </c>
      <c r="G314" s="480" t="s">
        <v>1976</v>
      </c>
      <c r="H314" s="480" t="s">
        <v>1977</v>
      </c>
      <c r="I314" s="480" t="s">
        <v>1978</v>
      </c>
      <c r="J314" s="482">
        <v>9292.03</v>
      </c>
      <c r="K314" s="482">
        <v>64.53</v>
      </c>
      <c r="L314" s="482">
        <v>1871.32</v>
      </c>
      <c r="M314" s="482">
        <v>774.34</v>
      </c>
      <c r="N314" s="482">
        <v>0</v>
      </c>
      <c r="O314" s="482">
        <v>7420.71</v>
      </c>
      <c r="P314" s="480" t="s">
        <v>1979</v>
      </c>
      <c r="Q314" s="481"/>
      <c r="R314" s="480" t="s">
        <v>306</v>
      </c>
      <c r="S314" s="480" t="s">
        <v>307</v>
      </c>
      <c r="T314" s="480" t="s">
        <v>383</v>
      </c>
      <c r="U314" s="480" t="s">
        <v>1959</v>
      </c>
      <c r="V314" s="480" t="s">
        <v>309</v>
      </c>
      <c r="W314" s="480" t="s">
        <v>1980</v>
      </c>
      <c r="X314" s="480" t="s">
        <v>1981</v>
      </c>
      <c r="Y314" s="480" t="s">
        <v>313</v>
      </c>
      <c r="Z314" s="480" t="s">
        <v>314</v>
      </c>
      <c r="AA314" s="480">
        <f t="shared" si="4"/>
        <v>144</v>
      </c>
      <c r="AB314" s="483">
        <v>0</v>
      </c>
      <c r="AC314" s="480" t="s">
        <v>387</v>
      </c>
    </row>
    <row r="315" customHeight="1" spans="1:29">
      <c r="A315" s="477" t="s">
        <v>192</v>
      </c>
      <c r="B315" s="480" t="s">
        <v>298</v>
      </c>
      <c r="C315" s="480" t="s">
        <v>299</v>
      </c>
      <c r="D315" s="480" t="s">
        <v>1982</v>
      </c>
      <c r="E315" s="481">
        <v>45132</v>
      </c>
      <c r="F315" s="480" t="s">
        <v>301</v>
      </c>
      <c r="G315" s="480" t="s">
        <v>1983</v>
      </c>
      <c r="H315" s="480" t="s">
        <v>1390</v>
      </c>
      <c r="I315" s="480" t="s">
        <v>1984</v>
      </c>
      <c r="J315" s="482">
        <v>16716.81</v>
      </c>
      <c r="K315" s="482">
        <v>116.09</v>
      </c>
      <c r="L315" s="482">
        <v>3366.58</v>
      </c>
      <c r="M315" s="482">
        <v>1393.07</v>
      </c>
      <c r="N315" s="482">
        <v>0</v>
      </c>
      <c r="O315" s="482">
        <v>13350.23</v>
      </c>
      <c r="P315" s="480" t="s">
        <v>1985</v>
      </c>
      <c r="Q315" s="481"/>
      <c r="R315" s="480" t="s">
        <v>306</v>
      </c>
      <c r="S315" s="480" t="s">
        <v>307</v>
      </c>
      <c r="T315" s="480" t="s">
        <v>383</v>
      </c>
      <c r="U315" s="480" t="s">
        <v>1986</v>
      </c>
      <c r="V315" s="480" t="s">
        <v>309</v>
      </c>
      <c r="W315" s="480" t="s">
        <v>1987</v>
      </c>
      <c r="X315" s="480" t="s">
        <v>1988</v>
      </c>
      <c r="Y315" s="480" t="s">
        <v>313</v>
      </c>
      <c r="Z315" s="480" t="s">
        <v>314</v>
      </c>
      <c r="AA315" s="480">
        <f t="shared" si="4"/>
        <v>144</v>
      </c>
      <c r="AB315" s="483">
        <v>0</v>
      </c>
      <c r="AC315" s="480" t="s">
        <v>387</v>
      </c>
    </row>
    <row r="316" customHeight="1" spans="1:29">
      <c r="A316" s="477" t="s">
        <v>192</v>
      </c>
      <c r="B316" s="480" t="s">
        <v>298</v>
      </c>
      <c r="C316" s="480" t="s">
        <v>299</v>
      </c>
      <c r="D316" s="480" t="s">
        <v>1989</v>
      </c>
      <c r="E316" s="481">
        <v>45132</v>
      </c>
      <c r="F316" s="480" t="s">
        <v>301</v>
      </c>
      <c r="G316" s="480" t="s">
        <v>1990</v>
      </c>
      <c r="H316" s="480" t="s">
        <v>1390</v>
      </c>
      <c r="I316" s="480" t="s">
        <v>1984</v>
      </c>
      <c r="J316" s="482">
        <v>16716.82</v>
      </c>
      <c r="K316" s="482">
        <v>116.09</v>
      </c>
      <c r="L316" s="482">
        <v>3366.59</v>
      </c>
      <c r="M316" s="482">
        <v>1393.07</v>
      </c>
      <c r="N316" s="482">
        <v>0</v>
      </c>
      <c r="O316" s="482">
        <v>13350.23</v>
      </c>
      <c r="P316" s="480" t="s">
        <v>1991</v>
      </c>
      <c r="Q316" s="481"/>
      <c r="R316" s="480" t="s">
        <v>306</v>
      </c>
      <c r="S316" s="480" t="s">
        <v>307</v>
      </c>
      <c r="T316" s="480" t="s">
        <v>383</v>
      </c>
      <c r="U316" s="480" t="s">
        <v>1992</v>
      </c>
      <c r="V316" s="480" t="s">
        <v>309</v>
      </c>
      <c r="W316" s="480" t="s">
        <v>1987</v>
      </c>
      <c r="X316" s="480" t="s">
        <v>1988</v>
      </c>
      <c r="Y316" s="480" t="s">
        <v>313</v>
      </c>
      <c r="Z316" s="480" t="s">
        <v>314</v>
      </c>
      <c r="AA316" s="480">
        <f t="shared" si="4"/>
        <v>144</v>
      </c>
      <c r="AB316" s="483">
        <v>0</v>
      </c>
      <c r="AC316" s="480" t="s">
        <v>387</v>
      </c>
    </row>
    <row r="317" customHeight="1" spans="1:29">
      <c r="A317" s="477" t="s">
        <v>192</v>
      </c>
      <c r="B317" s="480" t="s">
        <v>298</v>
      </c>
      <c r="C317" s="480" t="s">
        <v>299</v>
      </c>
      <c r="D317" s="480" t="s">
        <v>1993</v>
      </c>
      <c r="E317" s="481">
        <v>45160</v>
      </c>
      <c r="F317" s="480" t="s">
        <v>301</v>
      </c>
      <c r="G317" s="480" t="s">
        <v>1994</v>
      </c>
      <c r="H317" s="480" t="s">
        <v>1940</v>
      </c>
      <c r="I317" s="480" t="s">
        <v>1995</v>
      </c>
      <c r="J317" s="482">
        <v>726022.48</v>
      </c>
      <c r="K317" s="482">
        <v>5041.82</v>
      </c>
      <c r="L317" s="482">
        <v>141171.03</v>
      </c>
      <c r="M317" s="482">
        <v>60501.87</v>
      </c>
      <c r="N317" s="482">
        <v>0</v>
      </c>
      <c r="O317" s="482">
        <v>584851.45</v>
      </c>
      <c r="P317" s="480" t="s">
        <v>1996</v>
      </c>
      <c r="Q317" s="481"/>
      <c r="R317" s="480" t="s">
        <v>306</v>
      </c>
      <c r="S317" s="480" t="s">
        <v>307</v>
      </c>
      <c r="T317" s="480" t="s">
        <v>383</v>
      </c>
      <c r="U317" s="480" t="s">
        <v>1959</v>
      </c>
      <c r="V317" s="480" t="s">
        <v>309</v>
      </c>
      <c r="W317" s="480" t="s">
        <v>1997</v>
      </c>
      <c r="X317" s="480" t="s">
        <v>1436</v>
      </c>
      <c r="Y317" s="480" t="s">
        <v>313</v>
      </c>
      <c r="Z317" s="480" t="s">
        <v>314</v>
      </c>
      <c r="AA317" s="480">
        <f t="shared" si="4"/>
        <v>144</v>
      </c>
      <c r="AB317" s="483">
        <v>0</v>
      </c>
      <c r="AC317" s="480" t="s">
        <v>387</v>
      </c>
    </row>
    <row r="318" customHeight="1" spans="1:29">
      <c r="A318" s="477" t="s">
        <v>192</v>
      </c>
      <c r="B318" s="480" t="s">
        <v>298</v>
      </c>
      <c r="C318" s="480" t="s">
        <v>299</v>
      </c>
      <c r="D318" s="480" t="s">
        <v>1998</v>
      </c>
      <c r="E318" s="481">
        <v>45160</v>
      </c>
      <c r="F318" s="480" t="s">
        <v>301</v>
      </c>
      <c r="G318" s="480" t="s">
        <v>1999</v>
      </c>
      <c r="H318" s="480" t="s">
        <v>1445</v>
      </c>
      <c r="I318" s="480" t="s">
        <v>2000</v>
      </c>
      <c r="J318" s="482">
        <v>299270.51</v>
      </c>
      <c r="K318" s="482">
        <v>2078.27</v>
      </c>
      <c r="L318" s="482">
        <v>58191.49</v>
      </c>
      <c r="M318" s="482">
        <v>24939.21</v>
      </c>
      <c r="N318" s="482">
        <v>0</v>
      </c>
      <c r="O318" s="482">
        <v>241079.02</v>
      </c>
      <c r="P318" s="480" t="s">
        <v>2001</v>
      </c>
      <c r="Q318" s="481"/>
      <c r="R318" s="480" t="s">
        <v>306</v>
      </c>
      <c r="S318" s="480" t="s">
        <v>307</v>
      </c>
      <c r="T318" s="480" t="s">
        <v>383</v>
      </c>
      <c r="U318" s="480" t="s">
        <v>1959</v>
      </c>
      <c r="V318" s="480" t="s">
        <v>309</v>
      </c>
      <c r="W318" s="480" t="s">
        <v>1997</v>
      </c>
      <c r="X318" s="480" t="s">
        <v>1436</v>
      </c>
      <c r="Y318" s="480" t="s">
        <v>313</v>
      </c>
      <c r="Z318" s="480" t="s">
        <v>314</v>
      </c>
      <c r="AA318" s="480">
        <f t="shared" si="4"/>
        <v>144</v>
      </c>
      <c r="AB318" s="483">
        <v>0</v>
      </c>
      <c r="AC318" s="480" t="s">
        <v>387</v>
      </c>
    </row>
    <row r="319" customHeight="1" spans="1:29">
      <c r="A319" s="477" t="s">
        <v>192</v>
      </c>
      <c r="B319" s="480" t="s">
        <v>298</v>
      </c>
      <c r="C319" s="480" t="s">
        <v>299</v>
      </c>
      <c r="D319" s="480" t="s">
        <v>2002</v>
      </c>
      <c r="E319" s="481">
        <v>45189</v>
      </c>
      <c r="F319" s="480" t="s">
        <v>301</v>
      </c>
      <c r="G319" s="480" t="s">
        <v>2003</v>
      </c>
      <c r="H319" s="480" t="s">
        <v>2004</v>
      </c>
      <c r="I319" s="480" t="s">
        <v>1978</v>
      </c>
      <c r="J319" s="482">
        <v>15575.22</v>
      </c>
      <c r="K319" s="482">
        <v>108.16</v>
      </c>
      <c r="L319" s="482">
        <v>2920.35</v>
      </c>
      <c r="M319" s="482">
        <v>1297.93</v>
      </c>
      <c r="N319" s="482">
        <v>0</v>
      </c>
      <c r="O319" s="482">
        <v>12654.87</v>
      </c>
      <c r="P319" s="480" t="s">
        <v>2005</v>
      </c>
      <c r="Q319" s="481"/>
      <c r="R319" s="480" t="s">
        <v>306</v>
      </c>
      <c r="S319" s="480" t="s">
        <v>307</v>
      </c>
      <c r="T319" s="480" t="s">
        <v>383</v>
      </c>
      <c r="U319" s="480" t="s">
        <v>1992</v>
      </c>
      <c r="V319" s="480" t="s">
        <v>1773</v>
      </c>
      <c r="W319" s="480" t="s">
        <v>2006</v>
      </c>
      <c r="X319" s="480" t="s">
        <v>1981</v>
      </c>
      <c r="Y319" s="480" t="s">
        <v>313</v>
      </c>
      <c r="Z319" s="480" t="s">
        <v>314</v>
      </c>
      <c r="AA319" s="480">
        <f t="shared" si="4"/>
        <v>144</v>
      </c>
      <c r="AB319" s="483">
        <v>0</v>
      </c>
      <c r="AC319" s="480" t="s">
        <v>387</v>
      </c>
    </row>
    <row r="320" customHeight="1" spans="1:29">
      <c r="A320" s="477" t="s">
        <v>192</v>
      </c>
      <c r="B320" s="480" t="s">
        <v>298</v>
      </c>
      <c r="C320" s="480" t="s">
        <v>299</v>
      </c>
      <c r="D320" s="480" t="s">
        <v>2007</v>
      </c>
      <c r="E320" s="481">
        <v>45215</v>
      </c>
      <c r="F320" s="480" t="s">
        <v>301</v>
      </c>
      <c r="G320" s="480" t="s">
        <v>2008</v>
      </c>
      <c r="H320" s="480" t="s">
        <v>2009</v>
      </c>
      <c r="I320" s="480" t="s">
        <v>2010</v>
      </c>
      <c r="J320" s="482">
        <v>27433.63</v>
      </c>
      <c r="K320" s="482">
        <v>190.52</v>
      </c>
      <c r="L320" s="482">
        <v>4953.3</v>
      </c>
      <c r="M320" s="482">
        <v>2286.14</v>
      </c>
      <c r="N320" s="482">
        <v>0</v>
      </c>
      <c r="O320" s="482">
        <v>22480.33</v>
      </c>
      <c r="P320" s="480" t="s">
        <v>2011</v>
      </c>
      <c r="Q320" s="481"/>
      <c r="R320" s="480" t="s">
        <v>306</v>
      </c>
      <c r="S320" s="480" t="s">
        <v>307</v>
      </c>
      <c r="T320" s="480" t="s">
        <v>399</v>
      </c>
      <c r="U320" s="480" t="s">
        <v>2012</v>
      </c>
      <c r="V320" s="480" t="s">
        <v>2013</v>
      </c>
      <c r="W320" s="480" t="s">
        <v>2014</v>
      </c>
      <c r="X320" s="480" t="s">
        <v>2015</v>
      </c>
      <c r="Y320" s="480" t="s">
        <v>313</v>
      </c>
      <c r="Z320" s="480" t="s">
        <v>314</v>
      </c>
      <c r="AA320" s="480">
        <f t="shared" si="4"/>
        <v>144</v>
      </c>
      <c r="AB320" s="483">
        <v>0</v>
      </c>
      <c r="AC320" s="480" t="s">
        <v>403</v>
      </c>
    </row>
    <row r="321" customHeight="1" spans="1:29">
      <c r="A321" s="477" t="s">
        <v>192</v>
      </c>
      <c r="B321" s="480" t="s">
        <v>298</v>
      </c>
      <c r="C321" s="480" t="s">
        <v>299</v>
      </c>
      <c r="D321" s="480" t="s">
        <v>2016</v>
      </c>
      <c r="E321" s="481">
        <v>45280</v>
      </c>
      <c r="F321" s="480" t="s">
        <v>301</v>
      </c>
      <c r="G321" s="480" t="s">
        <v>2017</v>
      </c>
      <c r="H321" s="480" t="s">
        <v>1445</v>
      </c>
      <c r="I321" s="480" t="s">
        <v>2000</v>
      </c>
      <c r="J321" s="482">
        <v>347609.25</v>
      </c>
      <c r="K321" s="482">
        <v>2413.96</v>
      </c>
      <c r="L321" s="482">
        <v>57934.88</v>
      </c>
      <c r="M321" s="482">
        <v>28967.44</v>
      </c>
      <c r="N321" s="482">
        <v>0</v>
      </c>
      <c r="O321" s="482">
        <v>289674.37</v>
      </c>
      <c r="P321" s="480" t="s">
        <v>2018</v>
      </c>
      <c r="Q321" s="481"/>
      <c r="R321" s="480" t="s">
        <v>306</v>
      </c>
      <c r="S321" s="480" t="s">
        <v>307</v>
      </c>
      <c r="T321" s="480" t="s">
        <v>383</v>
      </c>
      <c r="U321" s="480" t="s">
        <v>1959</v>
      </c>
      <c r="V321" s="480" t="s">
        <v>384</v>
      </c>
      <c r="W321" s="480" t="s">
        <v>2019</v>
      </c>
      <c r="X321" s="480" t="s">
        <v>2020</v>
      </c>
      <c r="Y321" s="480" t="s">
        <v>313</v>
      </c>
      <c r="Z321" s="480" t="s">
        <v>314</v>
      </c>
      <c r="AA321" s="480">
        <f t="shared" si="4"/>
        <v>144</v>
      </c>
      <c r="AB321" s="483">
        <v>0</v>
      </c>
      <c r="AC321" s="480" t="s">
        <v>387</v>
      </c>
    </row>
    <row r="322" customHeight="1" spans="1:29">
      <c r="A322" s="477" t="s">
        <v>192</v>
      </c>
      <c r="B322" s="480" t="s">
        <v>298</v>
      </c>
      <c r="C322" s="480" t="s">
        <v>299</v>
      </c>
      <c r="D322" s="480" t="s">
        <v>2021</v>
      </c>
      <c r="E322" s="481">
        <v>45280</v>
      </c>
      <c r="F322" s="480" t="s">
        <v>301</v>
      </c>
      <c r="G322" s="480" t="s">
        <v>2022</v>
      </c>
      <c r="H322" s="480" t="s">
        <v>1940</v>
      </c>
      <c r="I322" s="480" t="s">
        <v>2023</v>
      </c>
      <c r="J322" s="482">
        <v>927738.34</v>
      </c>
      <c r="K322" s="482">
        <v>6458.35</v>
      </c>
      <c r="L322" s="482">
        <v>152736.53</v>
      </c>
      <c r="M322" s="482">
        <v>77047.42</v>
      </c>
      <c r="N322" s="482">
        <v>0</v>
      </c>
      <c r="O322" s="482">
        <v>775001.81</v>
      </c>
      <c r="P322" s="480" t="s">
        <v>2024</v>
      </c>
      <c r="Q322" s="481"/>
      <c r="R322" s="480" t="s">
        <v>306</v>
      </c>
      <c r="S322" s="480" t="s">
        <v>307</v>
      </c>
      <c r="T322" s="480" t="s">
        <v>383</v>
      </c>
      <c r="U322" s="480" t="s">
        <v>1959</v>
      </c>
      <c r="V322" s="480" t="s">
        <v>384</v>
      </c>
      <c r="W322" s="480" t="s">
        <v>2019</v>
      </c>
      <c r="X322" s="480" t="s">
        <v>2020</v>
      </c>
      <c r="Y322" s="480" t="s">
        <v>313</v>
      </c>
      <c r="Z322" s="480" t="s">
        <v>314</v>
      </c>
      <c r="AA322" s="480">
        <f t="shared" si="4"/>
        <v>144</v>
      </c>
      <c r="AB322" s="483">
        <v>0</v>
      </c>
      <c r="AC322" s="480" t="s">
        <v>387</v>
      </c>
    </row>
    <row r="323" customHeight="1" spans="1:29">
      <c r="A323" s="477" t="s">
        <v>192</v>
      </c>
      <c r="B323" s="480" t="s">
        <v>298</v>
      </c>
      <c r="C323" s="480" t="s">
        <v>299</v>
      </c>
      <c r="D323" s="480" t="s">
        <v>2025</v>
      </c>
      <c r="E323" s="481">
        <v>45280</v>
      </c>
      <c r="F323" s="480" t="s">
        <v>301</v>
      </c>
      <c r="G323" s="480" t="s">
        <v>2026</v>
      </c>
      <c r="H323" s="480" t="s">
        <v>1529</v>
      </c>
      <c r="I323" s="480" t="s">
        <v>304</v>
      </c>
      <c r="J323" s="482">
        <v>492988.79</v>
      </c>
      <c r="K323" s="482">
        <v>3423.53</v>
      </c>
      <c r="L323" s="482">
        <v>82164.8</v>
      </c>
      <c r="M323" s="482">
        <v>41082.4</v>
      </c>
      <c r="N323" s="482">
        <v>0</v>
      </c>
      <c r="O323" s="482">
        <v>410823.99</v>
      </c>
      <c r="P323" s="480" t="s">
        <v>2027</v>
      </c>
      <c r="Q323" s="481"/>
      <c r="R323" s="480" t="s">
        <v>306</v>
      </c>
      <c r="S323" s="480" t="s">
        <v>307</v>
      </c>
      <c r="T323" s="480" t="s">
        <v>383</v>
      </c>
      <c r="U323" s="480" t="s">
        <v>1986</v>
      </c>
      <c r="V323" s="480" t="s">
        <v>487</v>
      </c>
      <c r="W323" s="480" t="s">
        <v>2028</v>
      </c>
      <c r="X323" s="480" t="s">
        <v>2029</v>
      </c>
      <c r="Y323" s="480" t="s">
        <v>313</v>
      </c>
      <c r="Z323" s="480" t="s">
        <v>314</v>
      </c>
      <c r="AA323" s="480">
        <f t="shared" si="4"/>
        <v>144</v>
      </c>
      <c r="AB323" s="483">
        <v>0</v>
      </c>
      <c r="AC323" s="480" t="s">
        <v>387</v>
      </c>
    </row>
    <row r="324" customHeight="1" spans="1:29">
      <c r="A324" s="477" t="s">
        <v>192</v>
      </c>
      <c r="B324" s="480" t="s">
        <v>298</v>
      </c>
      <c r="C324" s="480" t="s">
        <v>299</v>
      </c>
      <c r="D324" s="480" t="s">
        <v>2030</v>
      </c>
      <c r="E324" s="481">
        <v>45280</v>
      </c>
      <c r="F324" s="480" t="s">
        <v>301</v>
      </c>
      <c r="G324" s="480" t="s">
        <v>2031</v>
      </c>
      <c r="H324" s="480" t="s">
        <v>2032</v>
      </c>
      <c r="I324" s="480" t="s">
        <v>304</v>
      </c>
      <c r="J324" s="482">
        <v>560987.25</v>
      </c>
      <c r="K324" s="482">
        <v>3895.75</v>
      </c>
      <c r="L324" s="482">
        <v>93497.88</v>
      </c>
      <c r="M324" s="482">
        <v>46748.94</v>
      </c>
      <c r="N324" s="482">
        <v>0</v>
      </c>
      <c r="O324" s="482">
        <v>467489.37</v>
      </c>
      <c r="P324" s="480" t="s">
        <v>2033</v>
      </c>
      <c r="Q324" s="481"/>
      <c r="R324" s="480" t="s">
        <v>306</v>
      </c>
      <c r="S324" s="480" t="s">
        <v>307</v>
      </c>
      <c r="T324" s="480" t="s">
        <v>383</v>
      </c>
      <c r="U324" s="480" t="s">
        <v>1986</v>
      </c>
      <c r="V324" s="480" t="s">
        <v>487</v>
      </c>
      <c r="W324" s="480" t="s">
        <v>2028</v>
      </c>
      <c r="X324" s="480" t="s">
        <v>2029</v>
      </c>
      <c r="Y324" s="480" t="s">
        <v>313</v>
      </c>
      <c r="Z324" s="480" t="s">
        <v>314</v>
      </c>
      <c r="AA324" s="480">
        <f t="shared" si="4"/>
        <v>144</v>
      </c>
      <c r="AB324" s="483">
        <v>0</v>
      </c>
      <c r="AC324" s="480" t="s">
        <v>387</v>
      </c>
    </row>
    <row r="325" customHeight="1" spans="1:29">
      <c r="A325" s="477" t="s">
        <v>192</v>
      </c>
      <c r="B325" s="480" t="s">
        <v>298</v>
      </c>
      <c r="C325" s="480" t="s">
        <v>299</v>
      </c>
      <c r="D325" s="480" t="s">
        <v>2034</v>
      </c>
      <c r="E325" s="481">
        <v>45280</v>
      </c>
      <c r="F325" s="480" t="s">
        <v>301</v>
      </c>
      <c r="G325" s="480" t="s">
        <v>2035</v>
      </c>
      <c r="H325" s="480" t="s">
        <v>1535</v>
      </c>
      <c r="I325" s="480" t="s">
        <v>2036</v>
      </c>
      <c r="J325" s="482">
        <v>379587.51</v>
      </c>
      <c r="K325" s="482">
        <v>2686.26</v>
      </c>
      <c r="L325" s="482">
        <v>57235.69</v>
      </c>
      <c r="M325" s="482">
        <v>32235.18</v>
      </c>
      <c r="N325" s="482">
        <v>0</v>
      </c>
      <c r="O325" s="482">
        <v>322351.82</v>
      </c>
      <c r="P325" s="480" t="s">
        <v>2037</v>
      </c>
      <c r="Q325" s="481"/>
      <c r="R325" s="480" t="s">
        <v>306</v>
      </c>
      <c r="S325" s="480" t="s">
        <v>307</v>
      </c>
      <c r="T325" s="480" t="s">
        <v>383</v>
      </c>
      <c r="U325" s="480" t="s">
        <v>1986</v>
      </c>
      <c r="V325" s="480" t="s">
        <v>487</v>
      </c>
      <c r="W325" s="480" t="s">
        <v>2028</v>
      </c>
      <c r="X325" s="480" t="s">
        <v>2029</v>
      </c>
      <c r="Y325" s="480" t="s">
        <v>313</v>
      </c>
      <c r="Z325" s="480" t="s">
        <v>314</v>
      </c>
      <c r="AA325" s="480">
        <f t="shared" si="4"/>
        <v>144</v>
      </c>
      <c r="AB325" s="483">
        <v>0</v>
      </c>
      <c r="AC325" s="480" t="s">
        <v>387</v>
      </c>
    </row>
    <row r="326" customHeight="1" spans="1:29">
      <c r="A326" s="477" t="s">
        <v>192</v>
      </c>
      <c r="B326" s="480" t="s">
        <v>298</v>
      </c>
      <c r="C326" s="480" t="s">
        <v>299</v>
      </c>
      <c r="D326" s="480" t="s">
        <v>2038</v>
      </c>
      <c r="E326" s="481">
        <v>45280</v>
      </c>
      <c r="F326" s="480" t="s">
        <v>301</v>
      </c>
      <c r="G326" s="480" t="s">
        <v>2039</v>
      </c>
      <c r="H326" s="480" t="s">
        <v>1529</v>
      </c>
      <c r="I326" s="480" t="s">
        <v>304</v>
      </c>
      <c r="J326" s="482">
        <v>489969.16</v>
      </c>
      <c r="K326" s="482">
        <v>3402.56</v>
      </c>
      <c r="L326" s="482">
        <v>81661.52</v>
      </c>
      <c r="M326" s="482">
        <v>40830.76</v>
      </c>
      <c r="N326" s="482">
        <v>0</v>
      </c>
      <c r="O326" s="482">
        <v>408307.64</v>
      </c>
      <c r="P326" s="480" t="s">
        <v>2040</v>
      </c>
      <c r="Q326" s="481"/>
      <c r="R326" s="480" t="s">
        <v>306</v>
      </c>
      <c r="S326" s="480" t="s">
        <v>307</v>
      </c>
      <c r="T326" s="480" t="s">
        <v>383</v>
      </c>
      <c r="U326" s="480" t="s">
        <v>1986</v>
      </c>
      <c r="V326" s="480" t="s">
        <v>487</v>
      </c>
      <c r="W326" s="480" t="s">
        <v>2041</v>
      </c>
      <c r="X326" s="480" t="s">
        <v>2029</v>
      </c>
      <c r="Y326" s="480" t="s">
        <v>313</v>
      </c>
      <c r="Z326" s="480" t="s">
        <v>314</v>
      </c>
      <c r="AA326" s="480">
        <f t="shared" si="4"/>
        <v>144</v>
      </c>
      <c r="AB326" s="483">
        <v>0</v>
      </c>
      <c r="AC326" s="480" t="s">
        <v>387</v>
      </c>
    </row>
    <row r="327" customHeight="1" spans="1:29">
      <c r="A327" s="477" t="s">
        <v>192</v>
      </c>
      <c r="B327" s="480" t="s">
        <v>298</v>
      </c>
      <c r="C327" s="480" t="s">
        <v>299</v>
      </c>
      <c r="D327" s="480" t="s">
        <v>2042</v>
      </c>
      <c r="E327" s="481">
        <v>45280</v>
      </c>
      <c r="F327" s="480" t="s">
        <v>301</v>
      </c>
      <c r="G327" s="480" t="s">
        <v>2043</v>
      </c>
      <c r="H327" s="480" t="s">
        <v>1529</v>
      </c>
      <c r="I327" s="480" t="s">
        <v>304</v>
      </c>
      <c r="J327" s="482">
        <v>489969.16</v>
      </c>
      <c r="K327" s="482">
        <v>3402.56</v>
      </c>
      <c r="L327" s="482">
        <v>81661.52</v>
      </c>
      <c r="M327" s="482">
        <v>40830.76</v>
      </c>
      <c r="N327" s="482">
        <v>0</v>
      </c>
      <c r="O327" s="482">
        <v>408307.64</v>
      </c>
      <c r="P327" s="480" t="s">
        <v>2044</v>
      </c>
      <c r="Q327" s="481"/>
      <c r="R327" s="480" t="s">
        <v>306</v>
      </c>
      <c r="S327" s="480" t="s">
        <v>307</v>
      </c>
      <c r="T327" s="480" t="s">
        <v>383</v>
      </c>
      <c r="U327" s="480" t="s">
        <v>1986</v>
      </c>
      <c r="V327" s="480" t="s">
        <v>487</v>
      </c>
      <c r="W327" s="480" t="s">
        <v>2041</v>
      </c>
      <c r="X327" s="480" t="s">
        <v>2029</v>
      </c>
      <c r="Y327" s="480" t="s">
        <v>313</v>
      </c>
      <c r="Z327" s="480" t="s">
        <v>314</v>
      </c>
      <c r="AA327" s="480">
        <f t="shared" si="4"/>
        <v>144</v>
      </c>
      <c r="AB327" s="483">
        <v>0</v>
      </c>
      <c r="AC327" s="480" t="s">
        <v>387</v>
      </c>
    </row>
    <row r="328" customHeight="1" spans="1:29">
      <c r="A328" s="477" t="s">
        <v>192</v>
      </c>
      <c r="B328" s="480" t="s">
        <v>298</v>
      </c>
      <c r="C328" s="480" t="s">
        <v>299</v>
      </c>
      <c r="D328" s="480" t="s">
        <v>2045</v>
      </c>
      <c r="E328" s="481">
        <v>45280</v>
      </c>
      <c r="F328" s="480" t="s">
        <v>301</v>
      </c>
      <c r="G328" s="480" t="s">
        <v>2046</v>
      </c>
      <c r="H328" s="480" t="s">
        <v>2032</v>
      </c>
      <c r="I328" s="480" t="s">
        <v>304</v>
      </c>
      <c r="J328" s="482">
        <v>540655.63</v>
      </c>
      <c r="K328" s="482">
        <v>3754.56</v>
      </c>
      <c r="L328" s="482">
        <v>90109.28</v>
      </c>
      <c r="M328" s="482">
        <v>45054.64</v>
      </c>
      <c r="N328" s="482">
        <v>0</v>
      </c>
      <c r="O328" s="482">
        <v>450546.35</v>
      </c>
      <c r="P328" s="480" t="s">
        <v>2047</v>
      </c>
      <c r="Q328" s="481"/>
      <c r="R328" s="480" t="s">
        <v>306</v>
      </c>
      <c r="S328" s="480" t="s">
        <v>307</v>
      </c>
      <c r="T328" s="480" t="s">
        <v>383</v>
      </c>
      <c r="U328" s="480" t="s">
        <v>1986</v>
      </c>
      <c r="V328" s="480" t="s">
        <v>487</v>
      </c>
      <c r="W328" s="480" t="s">
        <v>2041</v>
      </c>
      <c r="X328" s="480" t="s">
        <v>2029</v>
      </c>
      <c r="Y328" s="480" t="s">
        <v>313</v>
      </c>
      <c r="Z328" s="480" t="s">
        <v>314</v>
      </c>
      <c r="AA328" s="480">
        <f t="shared" si="4"/>
        <v>144</v>
      </c>
      <c r="AB328" s="483">
        <v>0</v>
      </c>
      <c r="AC328" s="480" t="s">
        <v>387</v>
      </c>
    </row>
    <row r="329" customHeight="1" spans="1:29">
      <c r="A329" s="477" t="s">
        <v>192</v>
      </c>
      <c r="B329" s="480" t="s">
        <v>298</v>
      </c>
      <c r="C329" s="480" t="s">
        <v>299</v>
      </c>
      <c r="D329" s="480" t="s">
        <v>2048</v>
      </c>
      <c r="E329" s="481">
        <v>45280</v>
      </c>
      <c r="F329" s="480" t="s">
        <v>301</v>
      </c>
      <c r="G329" s="480" t="s">
        <v>2049</v>
      </c>
      <c r="H329" s="480" t="s">
        <v>2050</v>
      </c>
      <c r="I329" s="480" t="s">
        <v>2051</v>
      </c>
      <c r="J329" s="482">
        <v>72477.87</v>
      </c>
      <c r="K329" s="482">
        <v>497.56</v>
      </c>
      <c r="L329" s="482">
        <v>12771.61</v>
      </c>
      <c r="M329" s="482">
        <v>5970.63</v>
      </c>
      <c r="N329" s="482">
        <v>0</v>
      </c>
      <c r="O329" s="482">
        <v>59706.26</v>
      </c>
      <c r="P329" s="480" t="s">
        <v>2052</v>
      </c>
      <c r="Q329" s="481"/>
      <c r="R329" s="480" t="s">
        <v>306</v>
      </c>
      <c r="S329" s="480" t="s">
        <v>307</v>
      </c>
      <c r="T329" s="480" t="s">
        <v>383</v>
      </c>
      <c r="U329" s="480" t="s">
        <v>1986</v>
      </c>
      <c r="V329" s="480" t="s">
        <v>487</v>
      </c>
      <c r="W329" s="480" t="s">
        <v>2053</v>
      </c>
      <c r="X329" s="480" t="s">
        <v>2054</v>
      </c>
      <c r="Y329" s="480" t="s">
        <v>313</v>
      </c>
      <c r="Z329" s="480" t="s">
        <v>314</v>
      </c>
      <c r="AA329" s="480">
        <f t="shared" ref="AA329:AA392" si="5">Z329*12</f>
        <v>144</v>
      </c>
      <c r="AB329" s="483">
        <v>0</v>
      </c>
      <c r="AC329" s="480" t="s">
        <v>387</v>
      </c>
    </row>
    <row r="330" customHeight="1" spans="1:29">
      <c r="A330" s="477" t="s">
        <v>192</v>
      </c>
      <c r="B330" s="480" t="s">
        <v>298</v>
      </c>
      <c r="C330" s="480" t="s">
        <v>299</v>
      </c>
      <c r="D330" s="480" t="s">
        <v>2055</v>
      </c>
      <c r="E330" s="481">
        <v>45280</v>
      </c>
      <c r="F330" s="480" t="s">
        <v>301</v>
      </c>
      <c r="G330" s="480" t="s">
        <v>2056</v>
      </c>
      <c r="H330" s="480" t="s">
        <v>2057</v>
      </c>
      <c r="I330" s="480" t="s">
        <v>2058</v>
      </c>
      <c r="J330" s="482">
        <v>247787.61</v>
      </c>
      <c r="K330" s="482">
        <v>1720.75</v>
      </c>
      <c r="L330" s="482">
        <v>41297.94</v>
      </c>
      <c r="M330" s="482">
        <v>20648.97</v>
      </c>
      <c r="N330" s="482">
        <v>0</v>
      </c>
      <c r="O330" s="482">
        <v>206489.67</v>
      </c>
      <c r="P330" s="480" t="s">
        <v>2059</v>
      </c>
      <c r="Q330" s="481"/>
      <c r="R330" s="480" t="s">
        <v>306</v>
      </c>
      <c r="S330" s="480" t="s">
        <v>307</v>
      </c>
      <c r="T330" s="480" t="s">
        <v>383</v>
      </c>
      <c r="U330" s="480" t="s">
        <v>1986</v>
      </c>
      <c r="V330" s="480" t="s">
        <v>487</v>
      </c>
      <c r="W330" s="480" t="s">
        <v>2053</v>
      </c>
      <c r="X330" s="480" t="s">
        <v>2054</v>
      </c>
      <c r="Y330" s="480" t="s">
        <v>313</v>
      </c>
      <c r="Z330" s="480" t="s">
        <v>314</v>
      </c>
      <c r="AA330" s="480">
        <f t="shared" si="5"/>
        <v>144</v>
      </c>
      <c r="AB330" s="483">
        <v>0</v>
      </c>
      <c r="AC330" s="480" t="s">
        <v>387</v>
      </c>
    </row>
    <row r="331" customHeight="1" spans="1:29">
      <c r="A331" s="477" t="s">
        <v>192</v>
      </c>
      <c r="B331" s="480" t="s">
        <v>298</v>
      </c>
      <c r="C331" s="480" t="s">
        <v>299</v>
      </c>
      <c r="D331" s="480" t="s">
        <v>2060</v>
      </c>
      <c r="E331" s="481">
        <v>45280</v>
      </c>
      <c r="F331" s="480" t="s">
        <v>301</v>
      </c>
      <c r="G331" s="480" t="s">
        <v>2061</v>
      </c>
      <c r="H331" s="480" t="s">
        <v>2062</v>
      </c>
      <c r="I331" s="480" t="s">
        <v>2063</v>
      </c>
      <c r="J331" s="482">
        <v>1446238.94</v>
      </c>
      <c r="K331" s="482">
        <v>10043.32</v>
      </c>
      <c r="L331" s="482">
        <v>241039.82</v>
      </c>
      <c r="M331" s="482">
        <v>120519.91</v>
      </c>
      <c r="N331" s="482">
        <v>0</v>
      </c>
      <c r="O331" s="482">
        <v>1205199.12</v>
      </c>
      <c r="P331" s="480" t="s">
        <v>2064</v>
      </c>
      <c r="Q331" s="481"/>
      <c r="R331" s="480" t="s">
        <v>306</v>
      </c>
      <c r="S331" s="480" t="s">
        <v>307</v>
      </c>
      <c r="T331" s="480" t="s">
        <v>383</v>
      </c>
      <c r="U331" s="480" t="s">
        <v>1986</v>
      </c>
      <c r="V331" s="480" t="s">
        <v>487</v>
      </c>
      <c r="W331" s="480" t="s">
        <v>2053</v>
      </c>
      <c r="X331" s="480" t="s">
        <v>2054</v>
      </c>
      <c r="Y331" s="480" t="s">
        <v>313</v>
      </c>
      <c r="Z331" s="480" t="s">
        <v>314</v>
      </c>
      <c r="AA331" s="480">
        <f t="shared" si="5"/>
        <v>144</v>
      </c>
      <c r="AB331" s="483">
        <v>0</v>
      </c>
      <c r="AC331" s="480" t="s">
        <v>387</v>
      </c>
    </row>
    <row r="332" customHeight="1" spans="1:29">
      <c r="A332" s="477" t="s">
        <v>192</v>
      </c>
      <c r="B332" s="480" t="s">
        <v>298</v>
      </c>
      <c r="C332" s="480" t="s">
        <v>299</v>
      </c>
      <c r="D332" s="480" t="s">
        <v>2065</v>
      </c>
      <c r="E332" s="481">
        <v>45280</v>
      </c>
      <c r="F332" s="480" t="s">
        <v>301</v>
      </c>
      <c r="G332" s="480" t="s">
        <v>2066</v>
      </c>
      <c r="H332" s="480" t="s">
        <v>2062</v>
      </c>
      <c r="I332" s="480" t="s">
        <v>2063</v>
      </c>
      <c r="J332" s="482">
        <v>1446238.94</v>
      </c>
      <c r="K332" s="482">
        <v>10043.32</v>
      </c>
      <c r="L332" s="482">
        <v>241039.82</v>
      </c>
      <c r="M332" s="482">
        <v>120519.91</v>
      </c>
      <c r="N332" s="482">
        <v>0</v>
      </c>
      <c r="O332" s="482">
        <v>1205199.12</v>
      </c>
      <c r="P332" s="480" t="s">
        <v>2067</v>
      </c>
      <c r="Q332" s="481"/>
      <c r="R332" s="480" t="s">
        <v>306</v>
      </c>
      <c r="S332" s="480" t="s">
        <v>307</v>
      </c>
      <c r="T332" s="480" t="s">
        <v>383</v>
      </c>
      <c r="U332" s="480" t="s">
        <v>1986</v>
      </c>
      <c r="V332" s="480" t="s">
        <v>487</v>
      </c>
      <c r="W332" s="480" t="s">
        <v>2053</v>
      </c>
      <c r="X332" s="480" t="s">
        <v>2054</v>
      </c>
      <c r="Y332" s="480" t="s">
        <v>313</v>
      </c>
      <c r="Z332" s="480" t="s">
        <v>314</v>
      </c>
      <c r="AA332" s="480">
        <f t="shared" si="5"/>
        <v>144</v>
      </c>
      <c r="AB332" s="483">
        <v>0</v>
      </c>
      <c r="AC332" s="480" t="s">
        <v>387</v>
      </c>
    </row>
    <row r="333" customHeight="1" spans="1:29">
      <c r="A333" s="477" t="s">
        <v>192</v>
      </c>
      <c r="B333" s="480" t="s">
        <v>298</v>
      </c>
      <c r="C333" s="480" t="s">
        <v>299</v>
      </c>
      <c r="D333" s="480" t="s">
        <v>2068</v>
      </c>
      <c r="E333" s="481">
        <v>45280</v>
      </c>
      <c r="F333" s="480" t="s">
        <v>301</v>
      </c>
      <c r="G333" s="480" t="s">
        <v>2069</v>
      </c>
      <c r="H333" s="480" t="s">
        <v>2070</v>
      </c>
      <c r="I333" s="480" t="s">
        <v>2071</v>
      </c>
      <c r="J333" s="482">
        <v>707964.6</v>
      </c>
      <c r="K333" s="482">
        <v>4916.42</v>
      </c>
      <c r="L333" s="482">
        <v>117994.1</v>
      </c>
      <c r="M333" s="482">
        <v>58997.05</v>
      </c>
      <c r="N333" s="482">
        <v>0</v>
      </c>
      <c r="O333" s="482">
        <v>589970.5</v>
      </c>
      <c r="P333" s="480" t="s">
        <v>2072</v>
      </c>
      <c r="Q333" s="481"/>
      <c r="R333" s="480" t="s">
        <v>306</v>
      </c>
      <c r="S333" s="480" t="s">
        <v>307</v>
      </c>
      <c r="T333" s="480" t="s">
        <v>383</v>
      </c>
      <c r="U333" s="480" t="s">
        <v>1986</v>
      </c>
      <c r="V333" s="480" t="s">
        <v>487</v>
      </c>
      <c r="W333" s="480" t="s">
        <v>2053</v>
      </c>
      <c r="X333" s="480" t="s">
        <v>2054</v>
      </c>
      <c r="Y333" s="480" t="s">
        <v>313</v>
      </c>
      <c r="Z333" s="480" t="s">
        <v>314</v>
      </c>
      <c r="AA333" s="480">
        <f t="shared" si="5"/>
        <v>144</v>
      </c>
      <c r="AB333" s="483">
        <v>0</v>
      </c>
      <c r="AC333" s="480" t="s">
        <v>387</v>
      </c>
    </row>
    <row r="334" customHeight="1" spans="1:29">
      <c r="A334" s="477" t="s">
        <v>192</v>
      </c>
      <c r="B334" s="480" t="s">
        <v>298</v>
      </c>
      <c r="C334" s="480" t="s">
        <v>299</v>
      </c>
      <c r="D334" s="480" t="s">
        <v>2073</v>
      </c>
      <c r="E334" s="481">
        <v>45280</v>
      </c>
      <c r="F334" s="480" t="s">
        <v>301</v>
      </c>
      <c r="G334" s="480" t="s">
        <v>2074</v>
      </c>
      <c r="H334" s="480" t="s">
        <v>2075</v>
      </c>
      <c r="I334" s="480" t="s">
        <v>2076</v>
      </c>
      <c r="J334" s="482">
        <v>283185.84</v>
      </c>
      <c r="K334" s="482">
        <v>1966.57</v>
      </c>
      <c r="L334" s="482">
        <v>47197.64</v>
      </c>
      <c r="M334" s="482">
        <v>23598.82</v>
      </c>
      <c r="N334" s="482">
        <v>0</v>
      </c>
      <c r="O334" s="482">
        <v>235988.2</v>
      </c>
      <c r="P334" s="480" t="s">
        <v>2077</v>
      </c>
      <c r="Q334" s="481"/>
      <c r="R334" s="480" t="s">
        <v>306</v>
      </c>
      <c r="S334" s="480" t="s">
        <v>307</v>
      </c>
      <c r="T334" s="480" t="s">
        <v>383</v>
      </c>
      <c r="U334" s="480" t="s">
        <v>1986</v>
      </c>
      <c r="V334" s="480" t="s">
        <v>487</v>
      </c>
      <c r="W334" s="480" t="s">
        <v>2053</v>
      </c>
      <c r="X334" s="480" t="s">
        <v>2054</v>
      </c>
      <c r="Y334" s="480" t="s">
        <v>313</v>
      </c>
      <c r="Z334" s="480" t="s">
        <v>314</v>
      </c>
      <c r="AA334" s="480">
        <f t="shared" si="5"/>
        <v>144</v>
      </c>
      <c r="AB334" s="483">
        <v>0</v>
      </c>
      <c r="AC334" s="480" t="s">
        <v>387</v>
      </c>
    </row>
    <row r="335" customHeight="1" spans="1:29">
      <c r="A335" s="477" t="s">
        <v>192</v>
      </c>
      <c r="B335" s="480" t="s">
        <v>298</v>
      </c>
      <c r="C335" s="480" t="s">
        <v>299</v>
      </c>
      <c r="D335" s="480" t="s">
        <v>2078</v>
      </c>
      <c r="E335" s="481">
        <v>45280</v>
      </c>
      <c r="F335" s="480" t="s">
        <v>301</v>
      </c>
      <c r="G335" s="480" t="s">
        <v>2079</v>
      </c>
      <c r="H335" s="480" t="s">
        <v>2080</v>
      </c>
      <c r="I335" s="480" t="s">
        <v>2081</v>
      </c>
      <c r="J335" s="482">
        <v>309734.51</v>
      </c>
      <c r="K335" s="482">
        <v>2150.93</v>
      </c>
      <c r="L335" s="482">
        <v>51622.42</v>
      </c>
      <c r="M335" s="482">
        <v>25811.21</v>
      </c>
      <c r="N335" s="482">
        <v>0</v>
      </c>
      <c r="O335" s="482">
        <v>258112.09</v>
      </c>
      <c r="P335" s="480" t="s">
        <v>2082</v>
      </c>
      <c r="Q335" s="481"/>
      <c r="R335" s="480" t="s">
        <v>306</v>
      </c>
      <c r="S335" s="480" t="s">
        <v>307</v>
      </c>
      <c r="T335" s="480" t="s">
        <v>383</v>
      </c>
      <c r="U335" s="480" t="s">
        <v>1986</v>
      </c>
      <c r="V335" s="480" t="s">
        <v>487</v>
      </c>
      <c r="W335" s="480" t="s">
        <v>2053</v>
      </c>
      <c r="X335" s="480" t="s">
        <v>2054</v>
      </c>
      <c r="Y335" s="480" t="s">
        <v>313</v>
      </c>
      <c r="Z335" s="480" t="s">
        <v>314</v>
      </c>
      <c r="AA335" s="480">
        <f t="shared" si="5"/>
        <v>144</v>
      </c>
      <c r="AB335" s="483">
        <v>0</v>
      </c>
      <c r="AC335" s="480" t="s">
        <v>387</v>
      </c>
    </row>
    <row r="336" customHeight="1" spans="1:29">
      <c r="A336" s="477" t="s">
        <v>192</v>
      </c>
      <c r="B336" s="480" t="s">
        <v>298</v>
      </c>
      <c r="C336" s="480" t="s">
        <v>299</v>
      </c>
      <c r="D336" s="480" t="s">
        <v>2083</v>
      </c>
      <c r="E336" s="481">
        <v>45280</v>
      </c>
      <c r="F336" s="480" t="s">
        <v>301</v>
      </c>
      <c r="G336" s="480" t="s">
        <v>2084</v>
      </c>
      <c r="H336" s="480" t="s">
        <v>2085</v>
      </c>
      <c r="I336" s="480" t="s">
        <v>2086</v>
      </c>
      <c r="J336" s="482">
        <v>309734.51</v>
      </c>
      <c r="K336" s="482">
        <v>2150.93</v>
      </c>
      <c r="L336" s="482">
        <v>51622.42</v>
      </c>
      <c r="M336" s="482">
        <v>25811.21</v>
      </c>
      <c r="N336" s="482">
        <v>0</v>
      </c>
      <c r="O336" s="482">
        <v>258112.09</v>
      </c>
      <c r="P336" s="480" t="s">
        <v>2087</v>
      </c>
      <c r="Q336" s="481"/>
      <c r="R336" s="480" t="s">
        <v>306</v>
      </c>
      <c r="S336" s="480" t="s">
        <v>307</v>
      </c>
      <c r="T336" s="480" t="s">
        <v>383</v>
      </c>
      <c r="U336" s="480" t="s">
        <v>1986</v>
      </c>
      <c r="V336" s="480" t="s">
        <v>487</v>
      </c>
      <c r="W336" s="480" t="s">
        <v>2053</v>
      </c>
      <c r="X336" s="480" t="s">
        <v>2054</v>
      </c>
      <c r="Y336" s="480" t="s">
        <v>313</v>
      </c>
      <c r="Z336" s="480" t="s">
        <v>314</v>
      </c>
      <c r="AA336" s="480">
        <f t="shared" si="5"/>
        <v>144</v>
      </c>
      <c r="AB336" s="483">
        <v>0</v>
      </c>
      <c r="AC336" s="480" t="s">
        <v>387</v>
      </c>
    </row>
    <row r="337" customHeight="1" spans="1:29">
      <c r="A337" s="477" t="s">
        <v>192</v>
      </c>
      <c r="B337" s="480" t="s">
        <v>298</v>
      </c>
      <c r="C337" s="480" t="s">
        <v>299</v>
      </c>
      <c r="D337" s="480" t="s">
        <v>2088</v>
      </c>
      <c r="E337" s="481">
        <v>45280</v>
      </c>
      <c r="F337" s="480" t="s">
        <v>301</v>
      </c>
      <c r="G337" s="480" t="s">
        <v>2089</v>
      </c>
      <c r="H337" s="480" t="s">
        <v>2090</v>
      </c>
      <c r="I337" s="480" t="s">
        <v>2091</v>
      </c>
      <c r="J337" s="482">
        <v>707964.6</v>
      </c>
      <c r="K337" s="482">
        <v>4916.42</v>
      </c>
      <c r="L337" s="482">
        <v>117994.1</v>
      </c>
      <c r="M337" s="482">
        <v>58997.05</v>
      </c>
      <c r="N337" s="482">
        <v>0</v>
      </c>
      <c r="O337" s="482">
        <v>589970.5</v>
      </c>
      <c r="P337" s="480" t="s">
        <v>2092</v>
      </c>
      <c r="Q337" s="481"/>
      <c r="R337" s="480" t="s">
        <v>306</v>
      </c>
      <c r="S337" s="480" t="s">
        <v>307</v>
      </c>
      <c r="T337" s="480" t="s">
        <v>383</v>
      </c>
      <c r="U337" s="480" t="s">
        <v>1986</v>
      </c>
      <c r="V337" s="480" t="s">
        <v>487</v>
      </c>
      <c r="W337" s="480" t="s">
        <v>2053</v>
      </c>
      <c r="X337" s="480" t="s">
        <v>2054</v>
      </c>
      <c r="Y337" s="480" t="s">
        <v>313</v>
      </c>
      <c r="Z337" s="480" t="s">
        <v>314</v>
      </c>
      <c r="AA337" s="480">
        <f t="shared" si="5"/>
        <v>144</v>
      </c>
      <c r="AB337" s="483">
        <v>0</v>
      </c>
      <c r="AC337" s="480" t="s">
        <v>387</v>
      </c>
    </row>
    <row r="338" customHeight="1" spans="1:29">
      <c r="A338" s="477" t="s">
        <v>192</v>
      </c>
      <c r="B338" s="480" t="s">
        <v>298</v>
      </c>
      <c r="C338" s="480" t="s">
        <v>299</v>
      </c>
      <c r="D338" s="480" t="s">
        <v>2093</v>
      </c>
      <c r="E338" s="481">
        <v>45299</v>
      </c>
      <c r="F338" s="480" t="s">
        <v>301</v>
      </c>
      <c r="G338" s="480" t="s">
        <v>2094</v>
      </c>
      <c r="H338" s="480" t="s">
        <v>1522</v>
      </c>
      <c r="I338" s="480" t="s">
        <v>2095</v>
      </c>
      <c r="J338" s="482">
        <v>388596.23</v>
      </c>
      <c r="K338" s="482">
        <v>2661.11</v>
      </c>
      <c r="L338" s="482">
        <v>66602.58</v>
      </c>
      <c r="M338" s="482">
        <v>31933.26</v>
      </c>
      <c r="N338" s="482">
        <v>0</v>
      </c>
      <c r="O338" s="482">
        <v>321993.65</v>
      </c>
      <c r="P338" s="480" t="s">
        <v>2096</v>
      </c>
      <c r="Q338" s="481"/>
      <c r="R338" s="480" t="s">
        <v>306</v>
      </c>
      <c r="S338" s="480" t="s">
        <v>307</v>
      </c>
      <c r="T338" s="480" t="s">
        <v>383</v>
      </c>
      <c r="U338" s="480" t="s">
        <v>1986</v>
      </c>
      <c r="V338" s="480" t="s">
        <v>487</v>
      </c>
      <c r="W338" s="480" t="s">
        <v>2041</v>
      </c>
      <c r="X338" s="480" t="s">
        <v>2097</v>
      </c>
      <c r="Y338" s="480" t="s">
        <v>313</v>
      </c>
      <c r="Z338" s="480" t="s">
        <v>314</v>
      </c>
      <c r="AA338" s="480">
        <f t="shared" si="5"/>
        <v>144</v>
      </c>
      <c r="AB338" s="483">
        <v>0</v>
      </c>
      <c r="AC338" s="480" t="s">
        <v>387</v>
      </c>
    </row>
    <row r="339" customHeight="1" spans="1:29">
      <c r="A339" s="477" t="s">
        <v>192</v>
      </c>
      <c r="B339" s="480" t="s">
        <v>298</v>
      </c>
      <c r="C339" s="480" t="s">
        <v>299</v>
      </c>
      <c r="D339" s="480" t="s">
        <v>2098</v>
      </c>
      <c r="E339" s="481">
        <v>45299</v>
      </c>
      <c r="F339" s="480" t="s">
        <v>301</v>
      </c>
      <c r="G339" s="480" t="s">
        <v>2099</v>
      </c>
      <c r="H339" s="480" t="s">
        <v>1522</v>
      </c>
      <c r="I339" s="480" t="s">
        <v>2095</v>
      </c>
      <c r="J339" s="482">
        <v>388596.23</v>
      </c>
      <c r="K339" s="482">
        <v>2661.11</v>
      </c>
      <c r="L339" s="482">
        <v>66602.58</v>
      </c>
      <c r="M339" s="482">
        <v>31933.26</v>
      </c>
      <c r="N339" s="482">
        <v>0</v>
      </c>
      <c r="O339" s="482">
        <v>321993.65</v>
      </c>
      <c r="P339" s="480" t="s">
        <v>2100</v>
      </c>
      <c r="Q339" s="481"/>
      <c r="R339" s="480" t="s">
        <v>306</v>
      </c>
      <c r="S339" s="480" t="s">
        <v>307</v>
      </c>
      <c r="T339" s="480" t="s">
        <v>383</v>
      </c>
      <c r="U339" s="480" t="s">
        <v>1986</v>
      </c>
      <c r="V339" s="480" t="s">
        <v>487</v>
      </c>
      <c r="W339" s="480" t="s">
        <v>2041</v>
      </c>
      <c r="X339" s="480" t="s">
        <v>2097</v>
      </c>
      <c r="Y339" s="480" t="s">
        <v>313</v>
      </c>
      <c r="Z339" s="480" t="s">
        <v>314</v>
      </c>
      <c r="AA339" s="480">
        <f t="shared" si="5"/>
        <v>144</v>
      </c>
      <c r="AB339" s="483">
        <v>0</v>
      </c>
      <c r="AC339" s="480" t="s">
        <v>387</v>
      </c>
    </row>
    <row r="340" customHeight="1" spans="1:29">
      <c r="A340" s="477" t="s">
        <v>192</v>
      </c>
      <c r="B340" s="480" t="s">
        <v>298</v>
      </c>
      <c r="C340" s="480" t="s">
        <v>299</v>
      </c>
      <c r="D340" s="480" t="s">
        <v>2101</v>
      </c>
      <c r="E340" s="481">
        <v>45410</v>
      </c>
      <c r="F340" s="480" t="s">
        <v>301</v>
      </c>
      <c r="G340" s="480" t="s">
        <v>2102</v>
      </c>
      <c r="H340" s="480" t="s">
        <v>2103</v>
      </c>
      <c r="I340" s="480" t="s">
        <v>2104</v>
      </c>
      <c r="J340" s="482">
        <v>6548.67</v>
      </c>
      <c r="K340" s="482">
        <v>45.47</v>
      </c>
      <c r="L340" s="482">
        <v>909.54</v>
      </c>
      <c r="M340" s="482">
        <v>545.72</v>
      </c>
      <c r="N340" s="482">
        <v>0</v>
      </c>
      <c r="O340" s="482">
        <v>5639.13</v>
      </c>
      <c r="P340" s="480" t="s">
        <v>2105</v>
      </c>
      <c r="Q340" s="481"/>
      <c r="R340" s="480" t="s">
        <v>306</v>
      </c>
      <c r="S340" s="480" t="s">
        <v>307</v>
      </c>
      <c r="T340" s="480" t="s">
        <v>308</v>
      </c>
      <c r="U340" s="480" t="s">
        <v>1872</v>
      </c>
      <c r="V340" s="480" t="s">
        <v>309</v>
      </c>
      <c r="W340" s="480" t="s">
        <v>2106</v>
      </c>
      <c r="X340" s="480" t="s">
        <v>2107</v>
      </c>
      <c r="Y340" s="480" t="s">
        <v>313</v>
      </c>
      <c r="Z340" s="480" t="s">
        <v>314</v>
      </c>
      <c r="AA340" s="480">
        <f t="shared" si="5"/>
        <v>144</v>
      </c>
      <c r="AB340" s="483">
        <v>0</v>
      </c>
      <c r="AC340" s="480" t="s">
        <v>437</v>
      </c>
    </row>
    <row r="341" customHeight="1" spans="1:29">
      <c r="A341" s="477" t="s">
        <v>192</v>
      </c>
      <c r="B341" s="480" t="s">
        <v>298</v>
      </c>
      <c r="C341" s="480" t="s">
        <v>299</v>
      </c>
      <c r="D341" s="480" t="s">
        <v>2108</v>
      </c>
      <c r="E341" s="481">
        <v>45863</v>
      </c>
      <c r="F341" s="480" t="s">
        <v>301</v>
      </c>
      <c r="G341" s="480" t="s">
        <v>2109</v>
      </c>
      <c r="H341" s="480" t="s">
        <v>2110</v>
      </c>
      <c r="I341" s="480" t="s">
        <v>2111</v>
      </c>
      <c r="J341" s="482">
        <v>2743.36</v>
      </c>
      <c r="K341" s="482">
        <v>19.06</v>
      </c>
      <c r="L341" s="482">
        <v>95.26</v>
      </c>
      <c r="M341" s="482">
        <v>95.26</v>
      </c>
      <c r="N341" s="482">
        <v>0</v>
      </c>
      <c r="O341" s="482">
        <v>2648.1</v>
      </c>
      <c r="P341" s="480" t="s">
        <v>2112</v>
      </c>
      <c r="Q341" s="481"/>
      <c r="R341" s="480" t="s">
        <v>306</v>
      </c>
      <c r="S341" s="480" t="s">
        <v>307</v>
      </c>
      <c r="T341" s="480" t="s">
        <v>2113</v>
      </c>
      <c r="U341" s="480" t="s">
        <v>2114</v>
      </c>
      <c r="V341" s="480" t="s">
        <v>309</v>
      </c>
      <c r="W341" s="480" t="s">
        <v>2115</v>
      </c>
      <c r="X341" s="480" t="s">
        <v>2116</v>
      </c>
      <c r="Y341" s="480" t="s">
        <v>313</v>
      </c>
      <c r="Z341" s="480" t="s">
        <v>314</v>
      </c>
      <c r="AA341" s="480">
        <f t="shared" si="5"/>
        <v>144</v>
      </c>
      <c r="AB341" s="483">
        <v>0</v>
      </c>
      <c r="AC341" s="480" t="s">
        <v>2117</v>
      </c>
    </row>
    <row r="342" customHeight="1" spans="1:29">
      <c r="A342" s="477" t="s">
        <v>192</v>
      </c>
      <c r="B342" s="480" t="s">
        <v>298</v>
      </c>
      <c r="C342" s="480" t="s">
        <v>299</v>
      </c>
      <c r="D342" s="480" t="s">
        <v>2118</v>
      </c>
      <c r="E342" s="481">
        <v>45923</v>
      </c>
      <c r="F342" s="480" t="s">
        <v>301</v>
      </c>
      <c r="G342" s="480" t="s">
        <v>2119</v>
      </c>
      <c r="H342" s="480" t="s">
        <v>2120</v>
      </c>
      <c r="I342" s="480" t="s">
        <v>304</v>
      </c>
      <c r="J342" s="482">
        <v>88615.16</v>
      </c>
      <c r="K342" s="482">
        <v>615.38</v>
      </c>
      <c r="L342" s="482">
        <v>1846.15</v>
      </c>
      <c r="M342" s="482">
        <v>1846.15</v>
      </c>
      <c r="N342" s="482">
        <v>0</v>
      </c>
      <c r="O342" s="482">
        <v>86769.01</v>
      </c>
      <c r="P342" s="480" t="s">
        <v>2121</v>
      </c>
      <c r="Q342" s="481"/>
      <c r="R342" s="480" t="s">
        <v>306</v>
      </c>
      <c r="S342" s="480" t="s">
        <v>307</v>
      </c>
      <c r="T342" s="480" t="s">
        <v>453</v>
      </c>
      <c r="U342" s="480" t="s">
        <v>2122</v>
      </c>
      <c r="V342" s="480" t="s">
        <v>454</v>
      </c>
      <c r="W342" s="480" t="s">
        <v>2123</v>
      </c>
      <c r="X342" s="480" t="s">
        <v>2124</v>
      </c>
      <c r="Y342" s="480" t="s">
        <v>313</v>
      </c>
      <c r="Z342" s="480" t="s">
        <v>314</v>
      </c>
      <c r="AA342" s="480">
        <f t="shared" si="5"/>
        <v>144</v>
      </c>
      <c r="AB342" s="483">
        <v>0</v>
      </c>
      <c r="AC342" s="480" t="s">
        <v>456</v>
      </c>
    </row>
    <row r="343" customHeight="1" spans="1:29">
      <c r="A343" s="477" t="s">
        <v>192</v>
      </c>
      <c r="B343" s="480" t="s">
        <v>298</v>
      </c>
      <c r="C343" s="480" t="s">
        <v>299</v>
      </c>
      <c r="D343" s="480" t="s">
        <v>2125</v>
      </c>
      <c r="E343" s="481">
        <v>45923</v>
      </c>
      <c r="F343" s="480" t="s">
        <v>301</v>
      </c>
      <c r="G343" s="480" t="s">
        <v>2126</v>
      </c>
      <c r="H343" s="480" t="s">
        <v>2127</v>
      </c>
      <c r="I343" s="480" t="s">
        <v>304</v>
      </c>
      <c r="J343" s="482">
        <v>22646.1</v>
      </c>
      <c r="K343" s="482">
        <v>157.26</v>
      </c>
      <c r="L343" s="482">
        <v>471.79</v>
      </c>
      <c r="M343" s="482">
        <v>471.79</v>
      </c>
      <c r="N343" s="482">
        <v>0</v>
      </c>
      <c r="O343" s="482">
        <v>22174.31</v>
      </c>
      <c r="P343" s="480" t="s">
        <v>2128</v>
      </c>
      <c r="Q343" s="481"/>
      <c r="R343" s="480" t="s">
        <v>306</v>
      </c>
      <c r="S343" s="480" t="s">
        <v>307</v>
      </c>
      <c r="T343" s="480" t="s">
        <v>453</v>
      </c>
      <c r="U343" s="480" t="s">
        <v>2122</v>
      </c>
      <c r="V343" s="480" t="s">
        <v>454</v>
      </c>
      <c r="W343" s="480" t="s">
        <v>2123</v>
      </c>
      <c r="X343" s="480" t="s">
        <v>2124</v>
      </c>
      <c r="Y343" s="480" t="s">
        <v>313</v>
      </c>
      <c r="Z343" s="480" t="s">
        <v>314</v>
      </c>
      <c r="AA343" s="480">
        <f t="shared" si="5"/>
        <v>144</v>
      </c>
      <c r="AB343" s="483">
        <v>0</v>
      </c>
      <c r="AC343" s="480" t="s">
        <v>456</v>
      </c>
    </row>
    <row r="344" customHeight="1" spans="1:29">
      <c r="A344" s="477" t="s">
        <v>192</v>
      </c>
      <c r="B344" s="480" t="s">
        <v>298</v>
      </c>
      <c r="C344" s="480" t="s">
        <v>299</v>
      </c>
      <c r="D344" s="480" t="s">
        <v>2129</v>
      </c>
      <c r="E344" s="481">
        <v>45924</v>
      </c>
      <c r="F344" s="480" t="s">
        <v>301</v>
      </c>
      <c r="G344" s="480" t="s">
        <v>2130</v>
      </c>
      <c r="H344" s="480" t="s">
        <v>2127</v>
      </c>
      <c r="I344" s="480" t="s">
        <v>304</v>
      </c>
      <c r="J344" s="482">
        <v>87363.66</v>
      </c>
      <c r="K344" s="482">
        <v>606.7</v>
      </c>
      <c r="L344" s="482">
        <v>1820.08</v>
      </c>
      <c r="M344" s="482">
        <v>1820.08</v>
      </c>
      <c r="N344" s="482">
        <v>0</v>
      </c>
      <c r="O344" s="482">
        <v>85543.58</v>
      </c>
      <c r="P344" s="480" t="s">
        <v>2131</v>
      </c>
      <c r="Q344" s="481"/>
      <c r="R344" s="480" t="s">
        <v>306</v>
      </c>
      <c r="S344" s="480" t="s">
        <v>307</v>
      </c>
      <c r="T344" s="480" t="s">
        <v>453</v>
      </c>
      <c r="U344" s="480" t="s">
        <v>2132</v>
      </c>
      <c r="V344" s="480" t="s">
        <v>1683</v>
      </c>
      <c r="W344" s="480" t="s">
        <v>2133</v>
      </c>
      <c r="X344" s="480" t="s">
        <v>2124</v>
      </c>
      <c r="Y344" s="480" t="s">
        <v>313</v>
      </c>
      <c r="Z344" s="480" t="s">
        <v>314</v>
      </c>
      <c r="AA344" s="480">
        <f t="shared" si="5"/>
        <v>144</v>
      </c>
      <c r="AB344" s="483">
        <v>0</v>
      </c>
      <c r="AC344" s="480" t="s">
        <v>542</v>
      </c>
    </row>
    <row r="345" customHeight="1" spans="1:29">
      <c r="A345" s="477" t="s">
        <v>192</v>
      </c>
      <c r="B345" s="480" t="s">
        <v>2134</v>
      </c>
      <c r="C345" s="480" t="s">
        <v>2135</v>
      </c>
      <c r="D345" s="480" t="s">
        <v>2136</v>
      </c>
      <c r="E345" s="481">
        <v>41940</v>
      </c>
      <c r="F345" s="480" t="s">
        <v>301</v>
      </c>
      <c r="G345" s="480" t="s">
        <v>2137</v>
      </c>
      <c r="H345" s="480" t="s">
        <v>2138</v>
      </c>
      <c r="I345" s="480" t="s">
        <v>2139</v>
      </c>
      <c r="J345" s="482">
        <v>83005.12</v>
      </c>
      <c r="K345" s="482">
        <v>576.42</v>
      </c>
      <c r="L345" s="482">
        <v>77240.87</v>
      </c>
      <c r="M345" s="482">
        <v>6917.1</v>
      </c>
      <c r="N345" s="482">
        <v>0</v>
      </c>
      <c r="O345" s="482">
        <v>5764.25</v>
      </c>
      <c r="P345" s="480" t="s">
        <v>2140</v>
      </c>
      <c r="Q345" s="481"/>
      <c r="R345" s="480" t="s">
        <v>630</v>
      </c>
      <c r="S345" s="480" t="s">
        <v>307</v>
      </c>
      <c r="T345" s="480" t="s">
        <v>383</v>
      </c>
      <c r="U345" s="480" t="s">
        <v>2141</v>
      </c>
      <c r="V345" s="480" t="s">
        <v>1773</v>
      </c>
      <c r="W345" s="480" t="s">
        <v>2142</v>
      </c>
      <c r="X345" s="480" t="s">
        <v>2143</v>
      </c>
      <c r="Y345" s="480" t="s">
        <v>313</v>
      </c>
      <c r="Z345" s="480" t="s">
        <v>314</v>
      </c>
      <c r="AA345" s="480">
        <f t="shared" si="5"/>
        <v>144</v>
      </c>
      <c r="AB345" s="483">
        <v>0</v>
      </c>
      <c r="AC345" s="480" t="s">
        <v>387</v>
      </c>
    </row>
    <row r="346" customHeight="1" spans="1:29">
      <c r="A346" s="477" t="s">
        <v>192</v>
      </c>
      <c r="B346" s="480" t="s">
        <v>2134</v>
      </c>
      <c r="C346" s="480" t="s">
        <v>2135</v>
      </c>
      <c r="D346" s="480" t="s">
        <v>2144</v>
      </c>
      <c r="E346" s="481">
        <v>41940</v>
      </c>
      <c r="F346" s="480" t="s">
        <v>301</v>
      </c>
      <c r="G346" s="480" t="s">
        <v>2145</v>
      </c>
      <c r="H346" s="480" t="s">
        <v>2138</v>
      </c>
      <c r="I346" s="480" t="s">
        <v>2146</v>
      </c>
      <c r="J346" s="482">
        <v>127736.74</v>
      </c>
      <c r="K346" s="482">
        <v>887.06</v>
      </c>
      <c r="L346" s="482">
        <v>118866.13</v>
      </c>
      <c r="M346" s="482">
        <v>10644.74</v>
      </c>
      <c r="N346" s="482">
        <v>0</v>
      </c>
      <c r="O346" s="482">
        <v>8870.61</v>
      </c>
      <c r="P346" s="480" t="s">
        <v>2147</v>
      </c>
      <c r="Q346" s="481"/>
      <c r="R346" s="480" t="s">
        <v>306</v>
      </c>
      <c r="S346" s="480" t="s">
        <v>307</v>
      </c>
      <c r="T346" s="480" t="s">
        <v>331</v>
      </c>
      <c r="U346" s="480" t="s">
        <v>309</v>
      </c>
      <c r="V346" s="480" t="s">
        <v>2148</v>
      </c>
      <c r="W346" s="480" t="s">
        <v>2149</v>
      </c>
      <c r="X346" s="480" t="s">
        <v>2143</v>
      </c>
      <c r="Y346" s="480" t="s">
        <v>313</v>
      </c>
      <c r="Z346" s="480" t="s">
        <v>314</v>
      </c>
      <c r="AA346" s="480">
        <f t="shared" si="5"/>
        <v>144</v>
      </c>
      <c r="AB346" s="483">
        <v>0</v>
      </c>
      <c r="AC346" s="480" t="s">
        <v>335</v>
      </c>
    </row>
    <row r="347" customHeight="1" spans="1:29">
      <c r="A347" s="477" t="s">
        <v>192</v>
      </c>
      <c r="B347" s="480" t="s">
        <v>2134</v>
      </c>
      <c r="C347" s="480" t="s">
        <v>2135</v>
      </c>
      <c r="D347" s="480" t="s">
        <v>2150</v>
      </c>
      <c r="E347" s="481">
        <v>39531</v>
      </c>
      <c r="F347" s="480" t="s">
        <v>301</v>
      </c>
      <c r="G347" s="480" t="s">
        <v>2151</v>
      </c>
      <c r="H347" s="480" t="s">
        <v>2152</v>
      </c>
      <c r="I347" s="480" t="s">
        <v>2153</v>
      </c>
      <c r="J347" s="482">
        <v>4145.3</v>
      </c>
      <c r="K347" s="482">
        <v>0</v>
      </c>
      <c r="L347" s="482">
        <v>4145.3</v>
      </c>
      <c r="M347" s="482">
        <v>0</v>
      </c>
      <c r="N347" s="482">
        <v>0</v>
      </c>
      <c r="O347" s="482">
        <v>0</v>
      </c>
      <c r="P347" s="480" t="s">
        <v>2154</v>
      </c>
      <c r="Q347" s="481"/>
      <c r="R347" s="480" t="s">
        <v>306</v>
      </c>
      <c r="S347" s="480" t="s">
        <v>307</v>
      </c>
      <c r="T347" s="480" t="s">
        <v>383</v>
      </c>
      <c r="U347" s="480" t="s">
        <v>309</v>
      </c>
      <c r="V347" s="480" t="s">
        <v>309</v>
      </c>
      <c r="W347" s="480" t="s">
        <v>2155</v>
      </c>
      <c r="X347" s="480" t="s">
        <v>2156</v>
      </c>
      <c r="Y347" s="480" t="s">
        <v>313</v>
      </c>
      <c r="Z347" s="480" t="s">
        <v>314</v>
      </c>
      <c r="AA347" s="480">
        <f t="shared" si="5"/>
        <v>144</v>
      </c>
      <c r="AB347" s="483">
        <v>0</v>
      </c>
      <c r="AC347" s="480" t="s">
        <v>850</v>
      </c>
    </row>
    <row r="348" customHeight="1" spans="1:29">
      <c r="A348" s="477" t="s">
        <v>192</v>
      </c>
      <c r="B348" s="480" t="s">
        <v>2134</v>
      </c>
      <c r="C348" s="480" t="s">
        <v>2135</v>
      </c>
      <c r="D348" s="480" t="s">
        <v>2157</v>
      </c>
      <c r="E348" s="481">
        <v>38328</v>
      </c>
      <c r="F348" s="480" t="s">
        <v>301</v>
      </c>
      <c r="G348" s="480" t="s">
        <v>2158</v>
      </c>
      <c r="H348" s="480" t="s">
        <v>2152</v>
      </c>
      <c r="I348" s="480" t="s">
        <v>2159</v>
      </c>
      <c r="J348" s="482">
        <v>255000</v>
      </c>
      <c r="K348" s="482">
        <v>0</v>
      </c>
      <c r="L348" s="482">
        <v>255000</v>
      </c>
      <c r="M348" s="482">
        <v>0</v>
      </c>
      <c r="N348" s="482">
        <v>0</v>
      </c>
      <c r="O348" s="482">
        <v>0</v>
      </c>
      <c r="P348" s="480" t="s">
        <v>2160</v>
      </c>
      <c r="Q348" s="481"/>
      <c r="R348" s="480" t="s">
        <v>306</v>
      </c>
      <c r="S348" s="480" t="s">
        <v>307</v>
      </c>
      <c r="T348" s="480" t="s">
        <v>816</v>
      </c>
      <c r="U348" s="480" t="s">
        <v>309</v>
      </c>
      <c r="V348" s="480" t="s">
        <v>309</v>
      </c>
      <c r="W348" s="480" t="s">
        <v>2161</v>
      </c>
      <c r="X348" s="480" t="s">
        <v>2162</v>
      </c>
      <c r="Y348" s="480" t="s">
        <v>313</v>
      </c>
      <c r="Z348" s="480" t="s">
        <v>314</v>
      </c>
      <c r="AA348" s="480">
        <f t="shared" si="5"/>
        <v>144</v>
      </c>
      <c r="AB348" s="483">
        <v>0</v>
      </c>
      <c r="AC348" s="480" t="s">
        <v>335</v>
      </c>
    </row>
    <row r="349" customHeight="1" spans="1:29">
      <c r="A349" s="477" t="s">
        <v>192</v>
      </c>
      <c r="B349" s="480" t="s">
        <v>2134</v>
      </c>
      <c r="C349" s="480" t="s">
        <v>2135</v>
      </c>
      <c r="D349" s="480" t="s">
        <v>2163</v>
      </c>
      <c r="E349" s="481">
        <v>37955</v>
      </c>
      <c r="F349" s="480" t="s">
        <v>301</v>
      </c>
      <c r="G349" s="480" t="s">
        <v>2164</v>
      </c>
      <c r="H349" s="480" t="s">
        <v>2165</v>
      </c>
      <c r="I349" s="480" t="s">
        <v>2166</v>
      </c>
      <c r="J349" s="482">
        <v>390808.5</v>
      </c>
      <c r="K349" s="482">
        <v>0</v>
      </c>
      <c r="L349" s="482">
        <v>390808.5</v>
      </c>
      <c r="M349" s="482">
        <v>0</v>
      </c>
      <c r="N349" s="482">
        <v>0</v>
      </c>
      <c r="O349" s="482">
        <v>0</v>
      </c>
      <c r="P349" s="480" t="s">
        <v>2167</v>
      </c>
      <c r="Q349" s="481"/>
      <c r="R349" s="480" t="s">
        <v>306</v>
      </c>
      <c r="S349" s="480" t="s">
        <v>307</v>
      </c>
      <c r="T349" s="480" t="s">
        <v>321</v>
      </c>
      <c r="U349" s="480" t="s">
        <v>309</v>
      </c>
      <c r="V349" s="480" t="s">
        <v>309</v>
      </c>
      <c r="W349" s="480" t="s">
        <v>333</v>
      </c>
      <c r="X349" s="480" t="s">
        <v>2168</v>
      </c>
      <c r="Y349" s="480" t="s">
        <v>313</v>
      </c>
      <c r="Z349" s="480" t="s">
        <v>314</v>
      </c>
      <c r="AA349" s="480">
        <f t="shared" si="5"/>
        <v>144</v>
      </c>
      <c r="AB349" s="483">
        <v>0</v>
      </c>
      <c r="AC349" s="480" t="s">
        <v>701</v>
      </c>
    </row>
    <row r="350" customHeight="1" spans="1:29">
      <c r="A350" s="477" t="s">
        <v>192</v>
      </c>
      <c r="B350" s="480" t="s">
        <v>2134</v>
      </c>
      <c r="C350" s="480" t="s">
        <v>2135</v>
      </c>
      <c r="D350" s="480" t="s">
        <v>2169</v>
      </c>
      <c r="E350" s="481">
        <v>42333</v>
      </c>
      <c r="F350" s="480" t="s">
        <v>301</v>
      </c>
      <c r="G350" s="480" t="s">
        <v>2170</v>
      </c>
      <c r="H350" s="480" t="s">
        <v>2171</v>
      </c>
      <c r="I350" s="480" t="s">
        <v>2172</v>
      </c>
      <c r="J350" s="482">
        <v>31623.93</v>
      </c>
      <c r="K350" s="482">
        <v>219.61</v>
      </c>
      <c r="L350" s="482">
        <v>26572.87</v>
      </c>
      <c r="M350" s="482">
        <v>2635.33</v>
      </c>
      <c r="N350" s="482">
        <v>0</v>
      </c>
      <c r="O350" s="482">
        <v>5051.06</v>
      </c>
      <c r="P350" s="480" t="s">
        <v>2173</v>
      </c>
      <c r="Q350" s="481"/>
      <c r="R350" s="480" t="s">
        <v>306</v>
      </c>
      <c r="S350" s="480" t="s">
        <v>307</v>
      </c>
      <c r="T350" s="480" t="s">
        <v>321</v>
      </c>
      <c r="U350" s="480" t="s">
        <v>309</v>
      </c>
      <c r="V350" s="480" t="s">
        <v>952</v>
      </c>
      <c r="W350" s="480" t="s">
        <v>2174</v>
      </c>
      <c r="X350" s="480" t="s">
        <v>2175</v>
      </c>
      <c r="Y350" s="480" t="s">
        <v>313</v>
      </c>
      <c r="Z350" s="480" t="s">
        <v>314</v>
      </c>
      <c r="AA350" s="480">
        <f t="shared" si="5"/>
        <v>144</v>
      </c>
      <c r="AB350" s="483">
        <v>0</v>
      </c>
      <c r="AC350" s="480" t="s">
        <v>701</v>
      </c>
    </row>
    <row r="351" customHeight="1" spans="1:29">
      <c r="A351" s="477" t="s">
        <v>192</v>
      </c>
      <c r="B351" s="480" t="s">
        <v>2134</v>
      </c>
      <c r="C351" s="480" t="s">
        <v>2135</v>
      </c>
      <c r="D351" s="480" t="s">
        <v>2176</v>
      </c>
      <c r="E351" s="481">
        <v>42789</v>
      </c>
      <c r="F351" s="480" t="s">
        <v>301</v>
      </c>
      <c r="G351" s="480" t="s">
        <v>2177</v>
      </c>
      <c r="H351" s="480" t="s">
        <v>2178</v>
      </c>
      <c r="I351" s="480" t="s">
        <v>2179</v>
      </c>
      <c r="J351" s="482">
        <v>36538.46</v>
      </c>
      <c r="K351" s="482">
        <v>253.74</v>
      </c>
      <c r="L351" s="482">
        <v>26896.39</v>
      </c>
      <c r="M351" s="482">
        <v>3044.87</v>
      </c>
      <c r="N351" s="482">
        <v>0</v>
      </c>
      <c r="O351" s="482">
        <v>9642.07</v>
      </c>
      <c r="P351" s="480" t="s">
        <v>2180</v>
      </c>
      <c r="Q351" s="481"/>
      <c r="R351" s="480" t="s">
        <v>306</v>
      </c>
      <c r="S351" s="480" t="s">
        <v>307</v>
      </c>
      <c r="T351" s="480" t="s">
        <v>308</v>
      </c>
      <c r="U351" s="480" t="s">
        <v>309</v>
      </c>
      <c r="V351" s="480" t="s">
        <v>2181</v>
      </c>
      <c r="W351" s="480" t="s">
        <v>2182</v>
      </c>
      <c r="X351" s="480" t="s">
        <v>2183</v>
      </c>
      <c r="Y351" s="480" t="s">
        <v>313</v>
      </c>
      <c r="Z351" s="480" t="s">
        <v>314</v>
      </c>
      <c r="AA351" s="480">
        <f t="shared" si="5"/>
        <v>144</v>
      </c>
      <c r="AB351" s="483">
        <v>0</v>
      </c>
      <c r="AC351" s="480" t="s">
        <v>315</v>
      </c>
    </row>
    <row r="352" customHeight="1" spans="1:29">
      <c r="A352" s="477" t="s">
        <v>192</v>
      </c>
      <c r="B352" s="480" t="s">
        <v>2134</v>
      </c>
      <c r="C352" s="480" t="s">
        <v>2135</v>
      </c>
      <c r="D352" s="480" t="s">
        <v>2184</v>
      </c>
      <c r="E352" s="481">
        <v>43083</v>
      </c>
      <c r="F352" s="480" t="s">
        <v>301</v>
      </c>
      <c r="G352" s="480" t="s">
        <v>2185</v>
      </c>
      <c r="H352" s="480" t="s">
        <v>2152</v>
      </c>
      <c r="I352" s="480" t="s">
        <v>2186</v>
      </c>
      <c r="J352" s="482">
        <v>92307.69</v>
      </c>
      <c r="K352" s="482">
        <v>641.02</v>
      </c>
      <c r="L352" s="482">
        <v>61538.49</v>
      </c>
      <c r="M352" s="482">
        <v>7692.3</v>
      </c>
      <c r="N352" s="482">
        <v>0</v>
      </c>
      <c r="O352" s="482">
        <v>30769.2</v>
      </c>
      <c r="P352" s="480" t="s">
        <v>2187</v>
      </c>
      <c r="Q352" s="481"/>
      <c r="R352" s="480" t="s">
        <v>306</v>
      </c>
      <c r="S352" s="480" t="s">
        <v>307</v>
      </c>
      <c r="T352" s="480" t="s">
        <v>383</v>
      </c>
      <c r="U352" s="480" t="s">
        <v>309</v>
      </c>
      <c r="V352" s="480" t="s">
        <v>309</v>
      </c>
      <c r="W352" s="480" t="s">
        <v>2188</v>
      </c>
      <c r="X352" s="480" t="s">
        <v>2189</v>
      </c>
      <c r="Y352" s="480" t="s">
        <v>313</v>
      </c>
      <c r="Z352" s="480" t="s">
        <v>314</v>
      </c>
      <c r="AA352" s="480">
        <f t="shared" si="5"/>
        <v>144</v>
      </c>
      <c r="AB352" s="483">
        <v>0</v>
      </c>
      <c r="AC352" s="480" t="s">
        <v>387</v>
      </c>
    </row>
    <row r="353" customHeight="1" spans="1:29">
      <c r="A353" s="477" t="s">
        <v>192</v>
      </c>
      <c r="B353" s="480" t="s">
        <v>2134</v>
      </c>
      <c r="C353" s="480" t="s">
        <v>2135</v>
      </c>
      <c r="D353" s="480" t="s">
        <v>2190</v>
      </c>
      <c r="E353" s="481">
        <v>43556</v>
      </c>
      <c r="F353" s="480" t="s">
        <v>301</v>
      </c>
      <c r="G353" s="480" t="s">
        <v>2191</v>
      </c>
      <c r="H353" s="480" t="s">
        <v>2192</v>
      </c>
      <c r="I353" s="480" t="s">
        <v>2186</v>
      </c>
      <c r="J353" s="482">
        <v>92307.69</v>
      </c>
      <c r="K353" s="482">
        <v>641.02</v>
      </c>
      <c r="L353" s="482">
        <v>51282.09</v>
      </c>
      <c r="M353" s="482">
        <v>7692.3</v>
      </c>
      <c r="N353" s="482">
        <v>0</v>
      </c>
      <c r="O353" s="482">
        <v>41025.6</v>
      </c>
      <c r="P353" s="480" t="s">
        <v>2193</v>
      </c>
      <c r="Q353" s="481"/>
      <c r="R353" s="480" t="s">
        <v>306</v>
      </c>
      <c r="S353" s="480" t="s">
        <v>307</v>
      </c>
      <c r="T353" s="480" t="s">
        <v>816</v>
      </c>
      <c r="U353" s="480" t="s">
        <v>309</v>
      </c>
      <c r="V353" s="480" t="s">
        <v>309</v>
      </c>
      <c r="W353" s="480" t="s">
        <v>2194</v>
      </c>
      <c r="X353" s="480" t="s">
        <v>2189</v>
      </c>
      <c r="Y353" s="480" t="s">
        <v>313</v>
      </c>
      <c r="Z353" s="480" t="s">
        <v>314</v>
      </c>
      <c r="AA353" s="480">
        <f t="shared" si="5"/>
        <v>144</v>
      </c>
      <c r="AB353" s="483">
        <v>0</v>
      </c>
      <c r="AC353" s="480" t="s">
        <v>335</v>
      </c>
    </row>
    <row r="354" customHeight="1" spans="1:29">
      <c r="A354" s="477" t="s">
        <v>192</v>
      </c>
      <c r="B354" s="480" t="s">
        <v>2134</v>
      </c>
      <c r="C354" s="480" t="s">
        <v>2135</v>
      </c>
      <c r="D354" s="480" t="s">
        <v>2195</v>
      </c>
      <c r="E354" s="481">
        <v>43556</v>
      </c>
      <c r="F354" s="480" t="s">
        <v>301</v>
      </c>
      <c r="G354" s="480" t="s">
        <v>2196</v>
      </c>
      <c r="H354" s="480" t="s">
        <v>2197</v>
      </c>
      <c r="I354" s="480" t="s">
        <v>2198</v>
      </c>
      <c r="J354" s="482">
        <v>7758.62</v>
      </c>
      <c r="K354" s="482">
        <v>53.88</v>
      </c>
      <c r="L354" s="482">
        <v>4310.35</v>
      </c>
      <c r="M354" s="482">
        <v>646.55</v>
      </c>
      <c r="N354" s="482">
        <v>0</v>
      </c>
      <c r="O354" s="482">
        <v>3448.27</v>
      </c>
      <c r="P354" s="480" t="s">
        <v>2199</v>
      </c>
      <c r="Q354" s="481"/>
      <c r="R354" s="480" t="s">
        <v>306</v>
      </c>
      <c r="S354" s="480" t="s">
        <v>307</v>
      </c>
      <c r="T354" s="480" t="s">
        <v>816</v>
      </c>
      <c r="U354" s="480" t="s">
        <v>309</v>
      </c>
      <c r="V354" s="480" t="s">
        <v>309</v>
      </c>
      <c r="W354" s="480" t="s">
        <v>2200</v>
      </c>
      <c r="X354" s="480" t="s">
        <v>2201</v>
      </c>
      <c r="Y354" s="480" t="s">
        <v>313</v>
      </c>
      <c r="Z354" s="480" t="s">
        <v>314</v>
      </c>
      <c r="AA354" s="480">
        <f t="shared" si="5"/>
        <v>144</v>
      </c>
      <c r="AB354" s="483">
        <v>0</v>
      </c>
      <c r="AC354" s="480" t="s">
        <v>335</v>
      </c>
    </row>
    <row r="355" customHeight="1" spans="1:29">
      <c r="A355" s="477" t="s">
        <v>192</v>
      </c>
      <c r="B355" s="480" t="s">
        <v>2134</v>
      </c>
      <c r="C355" s="480" t="s">
        <v>2135</v>
      </c>
      <c r="D355" s="480" t="s">
        <v>2202</v>
      </c>
      <c r="E355" s="481">
        <v>43556</v>
      </c>
      <c r="F355" s="480" t="s">
        <v>301</v>
      </c>
      <c r="G355" s="480" t="s">
        <v>2203</v>
      </c>
      <c r="H355" s="480" t="s">
        <v>2197</v>
      </c>
      <c r="I355" s="480" t="s">
        <v>2204</v>
      </c>
      <c r="J355" s="482">
        <v>10344.83</v>
      </c>
      <c r="K355" s="482">
        <v>71.84</v>
      </c>
      <c r="L355" s="482">
        <v>5747.15</v>
      </c>
      <c r="M355" s="482">
        <v>862.07</v>
      </c>
      <c r="N355" s="482">
        <v>0</v>
      </c>
      <c r="O355" s="482">
        <v>4597.68</v>
      </c>
      <c r="P355" s="480" t="s">
        <v>2205</v>
      </c>
      <c r="Q355" s="481"/>
      <c r="R355" s="480" t="s">
        <v>306</v>
      </c>
      <c r="S355" s="480" t="s">
        <v>307</v>
      </c>
      <c r="T355" s="480" t="s">
        <v>816</v>
      </c>
      <c r="U355" s="480" t="s">
        <v>309</v>
      </c>
      <c r="V355" s="480" t="s">
        <v>309</v>
      </c>
      <c r="W355" s="480" t="s">
        <v>2200</v>
      </c>
      <c r="X355" s="480" t="s">
        <v>2201</v>
      </c>
      <c r="Y355" s="480" t="s">
        <v>313</v>
      </c>
      <c r="Z355" s="480" t="s">
        <v>314</v>
      </c>
      <c r="AA355" s="480">
        <f t="shared" si="5"/>
        <v>144</v>
      </c>
      <c r="AB355" s="483">
        <v>0</v>
      </c>
      <c r="AC355" s="480" t="s">
        <v>335</v>
      </c>
    </row>
    <row r="356" customHeight="1" spans="1:29">
      <c r="A356" s="477" t="s">
        <v>192</v>
      </c>
      <c r="B356" s="480" t="s">
        <v>2134</v>
      </c>
      <c r="C356" s="480" t="s">
        <v>2135</v>
      </c>
      <c r="D356" s="480" t="s">
        <v>2206</v>
      </c>
      <c r="E356" s="481">
        <v>43556</v>
      </c>
      <c r="F356" s="480" t="s">
        <v>301</v>
      </c>
      <c r="G356" s="480" t="s">
        <v>2207</v>
      </c>
      <c r="H356" s="480" t="s">
        <v>2197</v>
      </c>
      <c r="I356" s="480" t="s">
        <v>2208</v>
      </c>
      <c r="J356" s="482">
        <v>19396.55</v>
      </c>
      <c r="K356" s="482">
        <v>134.69</v>
      </c>
      <c r="L356" s="482">
        <v>10775.88</v>
      </c>
      <c r="M356" s="482">
        <v>1616.37</v>
      </c>
      <c r="N356" s="482">
        <v>0</v>
      </c>
      <c r="O356" s="482">
        <v>8620.67</v>
      </c>
      <c r="P356" s="480" t="s">
        <v>2209</v>
      </c>
      <c r="Q356" s="481"/>
      <c r="R356" s="480" t="s">
        <v>306</v>
      </c>
      <c r="S356" s="480" t="s">
        <v>307</v>
      </c>
      <c r="T356" s="480" t="s">
        <v>816</v>
      </c>
      <c r="U356" s="480" t="s">
        <v>309</v>
      </c>
      <c r="V356" s="480" t="s">
        <v>309</v>
      </c>
      <c r="W356" s="480" t="s">
        <v>2200</v>
      </c>
      <c r="X356" s="480" t="s">
        <v>2201</v>
      </c>
      <c r="Y356" s="480" t="s">
        <v>313</v>
      </c>
      <c r="Z356" s="480" t="s">
        <v>314</v>
      </c>
      <c r="AA356" s="480">
        <f t="shared" si="5"/>
        <v>144</v>
      </c>
      <c r="AB356" s="483">
        <v>0</v>
      </c>
      <c r="AC356" s="480" t="s">
        <v>335</v>
      </c>
    </row>
    <row r="357" customHeight="1" spans="1:29">
      <c r="A357" s="477" t="s">
        <v>192</v>
      </c>
      <c r="B357" s="480" t="s">
        <v>2134</v>
      </c>
      <c r="C357" s="480" t="s">
        <v>2135</v>
      </c>
      <c r="D357" s="480" t="s">
        <v>2210</v>
      </c>
      <c r="E357" s="481">
        <v>37615</v>
      </c>
      <c r="F357" s="480" t="s">
        <v>301</v>
      </c>
      <c r="G357" s="480" t="s">
        <v>2211</v>
      </c>
      <c r="H357" s="480" t="s">
        <v>2212</v>
      </c>
      <c r="I357" s="480" t="s">
        <v>2213</v>
      </c>
      <c r="J357" s="482">
        <v>1989</v>
      </c>
      <c r="K357" s="482">
        <v>0</v>
      </c>
      <c r="L357" s="482">
        <v>1989</v>
      </c>
      <c r="M357" s="482">
        <v>0</v>
      </c>
      <c r="N357" s="482">
        <v>0</v>
      </c>
      <c r="O357" s="482">
        <v>0</v>
      </c>
      <c r="P357" s="480" t="s">
        <v>2214</v>
      </c>
      <c r="Q357" s="481"/>
      <c r="R357" s="480" t="s">
        <v>306</v>
      </c>
      <c r="S357" s="480" t="s">
        <v>2215</v>
      </c>
      <c r="T357" s="480" t="s">
        <v>399</v>
      </c>
      <c r="U357" s="480" t="s">
        <v>309</v>
      </c>
      <c r="V357" s="480" t="s">
        <v>400</v>
      </c>
      <c r="W357" s="480" t="s">
        <v>333</v>
      </c>
      <c r="X357" s="480" t="s">
        <v>2216</v>
      </c>
      <c r="Y357" s="480" t="s">
        <v>313</v>
      </c>
      <c r="Z357" s="480" t="s">
        <v>314</v>
      </c>
      <c r="AA357" s="480">
        <f t="shared" si="5"/>
        <v>144</v>
      </c>
      <c r="AB357" s="483">
        <v>0</v>
      </c>
      <c r="AC357" s="480" t="s">
        <v>403</v>
      </c>
    </row>
    <row r="358" customHeight="1" spans="1:29">
      <c r="A358" s="477" t="s">
        <v>192</v>
      </c>
      <c r="B358" s="480" t="s">
        <v>2134</v>
      </c>
      <c r="C358" s="480" t="s">
        <v>2135</v>
      </c>
      <c r="D358" s="480" t="s">
        <v>2217</v>
      </c>
      <c r="E358" s="481">
        <v>41668</v>
      </c>
      <c r="F358" s="480" t="s">
        <v>301</v>
      </c>
      <c r="G358" s="480" t="s">
        <v>2218</v>
      </c>
      <c r="H358" s="480" t="s">
        <v>2219</v>
      </c>
      <c r="I358" s="480" t="s">
        <v>304</v>
      </c>
      <c r="J358" s="482">
        <v>11919.22</v>
      </c>
      <c r="K358" s="482">
        <v>82.77</v>
      </c>
      <c r="L358" s="482">
        <v>11836.44</v>
      </c>
      <c r="M358" s="482">
        <v>993.3</v>
      </c>
      <c r="N358" s="482">
        <v>0</v>
      </c>
      <c r="O358" s="482">
        <v>82.78</v>
      </c>
      <c r="P358" s="480" t="s">
        <v>2220</v>
      </c>
      <c r="Q358" s="481"/>
      <c r="R358" s="480" t="s">
        <v>306</v>
      </c>
      <c r="S358" s="480" t="s">
        <v>2215</v>
      </c>
      <c r="T358" s="480" t="s">
        <v>321</v>
      </c>
      <c r="U358" s="480" t="s">
        <v>309</v>
      </c>
      <c r="V358" s="480" t="s">
        <v>309</v>
      </c>
      <c r="W358" s="480" t="s">
        <v>2221</v>
      </c>
      <c r="X358" s="480" t="s">
        <v>2222</v>
      </c>
      <c r="Y358" s="480" t="s">
        <v>313</v>
      </c>
      <c r="Z358" s="480" t="s">
        <v>314</v>
      </c>
      <c r="AA358" s="480">
        <f t="shared" si="5"/>
        <v>144</v>
      </c>
      <c r="AB358" s="483">
        <v>0</v>
      </c>
      <c r="AC358" s="480" t="s">
        <v>326</v>
      </c>
    </row>
    <row r="359" customHeight="1" spans="1:29">
      <c r="A359" s="477" t="s">
        <v>192</v>
      </c>
      <c r="B359" s="480" t="s">
        <v>2134</v>
      </c>
      <c r="C359" s="480" t="s">
        <v>2135</v>
      </c>
      <c r="D359" s="480" t="s">
        <v>2223</v>
      </c>
      <c r="E359" s="481">
        <v>41668</v>
      </c>
      <c r="F359" s="480" t="s">
        <v>301</v>
      </c>
      <c r="G359" s="480" t="s">
        <v>2224</v>
      </c>
      <c r="H359" s="480" t="s">
        <v>2225</v>
      </c>
      <c r="I359" s="480" t="s">
        <v>304</v>
      </c>
      <c r="J359" s="482">
        <v>11919.22</v>
      </c>
      <c r="K359" s="482">
        <v>82.77</v>
      </c>
      <c r="L359" s="482">
        <v>11836.44</v>
      </c>
      <c r="M359" s="482">
        <v>993.3</v>
      </c>
      <c r="N359" s="482">
        <v>0</v>
      </c>
      <c r="O359" s="482">
        <v>82.78</v>
      </c>
      <c r="P359" s="480" t="s">
        <v>2226</v>
      </c>
      <c r="Q359" s="481"/>
      <c r="R359" s="480" t="s">
        <v>306</v>
      </c>
      <c r="S359" s="480" t="s">
        <v>2215</v>
      </c>
      <c r="T359" s="480" t="s">
        <v>321</v>
      </c>
      <c r="U359" s="480" t="s">
        <v>309</v>
      </c>
      <c r="V359" s="480" t="s">
        <v>309</v>
      </c>
      <c r="W359" s="480" t="s">
        <v>2221</v>
      </c>
      <c r="X359" s="480" t="s">
        <v>2222</v>
      </c>
      <c r="Y359" s="480" t="s">
        <v>313</v>
      </c>
      <c r="Z359" s="480" t="s">
        <v>314</v>
      </c>
      <c r="AA359" s="480">
        <f t="shared" si="5"/>
        <v>144</v>
      </c>
      <c r="AB359" s="483">
        <v>0</v>
      </c>
      <c r="AC359" s="480" t="s">
        <v>326</v>
      </c>
    </row>
    <row r="360" customHeight="1" spans="1:29">
      <c r="A360" s="477" t="s">
        <v>192</v>
      </c>
      <c r="B360" s="480" t="s">
        <v>2134</v>
      </c>
      <c r="C360" s="480" t="s">
        <v>2135</v>
      </c>
      <c r="D360" s="480" t="s">
        <v>2227</v>
      </c>
      <c r="E360" s="481">
        <v>41668</v>
      </c>
      <c r="F360" s="480" t="s">
        <v>301</v>
      </c>
      <c r="G360" s="480" t="s">
        <v>2228</v>
      </c>
      <c r="H360" s="480" t="s">
        <v>2229</v>
      </c>
      <c r="I360" s="480" t="s">
        <v>304</v>
      </c>
      <c r="J360" s="482">
        <v>11919.22</v>
      </c>
      <c r="K360" s="482">
        <v>82.77</v>
      </c>
      <c r="L360" s="482">
        <v>11836.44</v>
      </c>
      <c r="M360" s="482">
        <v>993.3</v>
      </c>
      <c r="N360" s="482">
        <v>0</v>
      </c>
      <c r="O360" s="482">
        <v>82.78</v>
      </c>
      <c r="P360" s="480" t="s">
        <v>2230</v>
      </c>
      <c r="Q360" s="481"/>
      <c r="R360" s="480" t="s">
        <v>306</v>
      </c>
      <c r="S360" s="480" t="s">
        <v>2215</v>
      </c>
      <c r="T360" s="480" t="s">
        <v>321</v>
      </c>
      <c r="U360" s="480" t="s">
        <v>309</v>
      </c>
      <c r="V360" s="480" t="s">
        <v>309</v>
      </c>
      <c r="W360" s="480" t="s">
        <v>2221</v>
      </c>
      <c r="X360" s="480" t="s">
        <v>2222</v>
      </c>
      <c r="Y360" s="480" t="s">
        <v>313</v>
      </c>
      <c r="Z360" s="480" t="s">
        <v>314</v>
      </c>
      <c r="AA360" s="480">
        <f t="shared" si="5"/>
        <v>144</v>
      </c>
      <c r="AB360" s="483">
        <v>0</v>
      </c>
      <c r="AC360" s="480" t="s">
        <v>326</v>
      </c>
    </row>
    <row r="361" customHeight="1" spans="1:29">
      <c r="A361" s="477" t="s">
        <v>192</v>
      </c>
      <c r="B361" s="480" t="s">
        <v>2134</v>
      </c>
      <c r="C361" s="480" t="s">
        <v>2135</v>
      </c>
      <c r="D361" s="480" t="s">
        <v>2231</v>
      </c>
      <c r="E361" s="481">
        <v>41668</v>
      </c>
      <c r="F361" s="480" t="s">
        <v>301</v>
      </c>
      <c r="G361" s="480" t="s">
        <v>2232</v>
      </c>
      <c r="H361" s="480" t="s">
        <v>2229</v>
      </c>
      <c r="I361" s="480" t="s">
        <v>304</v>
      </c>
      <c r="J361" s="482">
        <v>11919.22</v>
      </c>
      <c r="K361" s="482">
        <v>82.77</v>
      </c>
      <c r="L361" s="482">
        <v>11836.44</v>
      </c>
      <c r="M361" s="482">
        <v>993.3</v>
      </c>
      <c r="N361" s="482">
        <v>0</v>
      </c>
      <c r="O361" s="482">
        <v>82.78</v>
      </c>
      <c r="P361" s="480" t="s">
        <v>2233</v>
      </c>
      <c r="Q361" s="481"/>
      <c r="R361" s="480" t="s">
        <v>306</v>
      </c>
      <c r="S361" s="480" t="s">
        <v>2215</v>
      </c>
      <c r="T361" s="480" t="s">
        <v>321</v>
      </c>
      <c r="U361" s="480" t="s">
        <v>309</v>
      </c>
      <c r="V361" s="480" t="s">
        <v>309</v>
      </c>
      <c r="W361" s="480" t="s">
        <v>2221</v>
      </c>
      <c r="X361" s="480" t="s">
        <v>2222</v>
      </c>
      <c r="Y361" s="480" t="s">
        <v>313</v>
      </c>
      <c r="Z361" s="480" t="s">
        <v>314</v>
      </c>
      <c r="AA361" s="480">
        <f t="shared" si="5"/>
        <v>144</v>
      </c>
      <c r="AB361" s="483">
        <v>0</v>
      </c>
      <c r="AC361" s="480" t="s">
        <v>326</v>
      </c>
    </row>
    <row r="362" customHeight="1" spans="1:29">
      <c r="A362" s="477" t="s">
        <v>192</v>
      </c>
      <c r="B362" s="480" t="s">
        <v>2134</v>
      </c>
      <c r="C362" s="480" t="s">
        <v>2135</v>
      </c>
      <c r="D362" s="480" t="s">
        <v>2234</v>
      </c>
      <c r="E362" s="481">
        <v>41837</v>
      </c>
      <c r="F362" s="480" t="s">
        <v>301</v>
      </c>
      <c r="G362" s="480" t="s">
        <v>2235</v>
      </c>
      <c r="H362" s="480" t="s">
        <v>2236</v>
      </c>
      <c r="I362" s="480" t="s">
        <v>2237</v>
      </c>
      <c r="J362" s="482">
        <v>12955.51</v>
      </c>
      <c r="K362" s="482">
        <v>89.97</v>
      </c>
      <c r="L362" s="482">
        <v>12325.74</v>
      </c>
      <c r="M362" s="482">
        <v>1079.61</v>
      </c>
      <c r="N362" s="482">
        <v>0</v>
      </c>
      <c r="O362" s="482">
        <v>629.77</v>
      </c>
      <c r="P362" s="480" t="s">
        <v>2238</v>
      </c>
      <c r="Q362" s="481"/>
      <c r="R362" s="480" t="s">
        <v>306</v>
      </c>
      <c r="S362" s="480" t="s">
        <v>2215</v>
      </c>
      <c r="T362" s="480" t="s">
        <v>308</v>
      </c>
      <c r="U362" s="480" t="s">
        <v>309</v>
      </c>
      <c r="V362" s="480" t="s">
        <v>309</v>
      </c>
      <c r="W362" s="480" t="s">
        <v>2239</v>
      </c>
      <c r="X362" s="480" t="s">
        <v>2240</v>
      </c>
      <c r="Y362" s="480" t="s">
        <v>313</v>
      </c>
      <c r="Z362" s="480" t="s">
        <v>314</v>
      </c>
      <c r="AA362" s="480">
        <f t="shared" si="5"/>
        <v>144</v>
      </c>
      <c r="AB362" s="483">
        <v>0</v>
      </c>
      <c r="AC362" s="480" t="s">
        <v>315</v>
      </c>
    </row>
    <row r="363" customHeight="1" spans="1:29">
      <c r="A363" s="477" t="s">
        <v>192</v>
      </c>
      <c r="B363" s="480" t="s">
        <v>2134</v>
      </c>
      <c r="C363" s="480" t="s">
        <v>2135</v>
      </c>
      <c r="D363" s="480" t="s">
        <v>2241</v>
      </c>
      <c r="E363" s="481">
        <v>43085</v>
      </c>
      <c r="F363" s="480" t="s">
        <v>301</v>
      </c>
      <c r="G363" s="480" t="s">
        <v>2242</v>
      </c>
      <c r="H363" s="480" t="s">
        <v>2243</v>
      </c>
      <c r="I363" s="480" t="s">
        <v>304</v>
      </c>
      <c r="J363" s="482">
        <v>33760.68</v>
      </c>
      <c r="K363" s="482">
        <v>234.44</v>
      </c>
      <c r="L363" s="482">
        <v>22507.14</v>
      </c>
      <c r="M363" s="482">
        <v>2813.38</v>
      </c>
      <c r="N363" s="482">
        <v>0</v>
      </c>
      <c r="O363" s="482">
        <v>11253.54</v>
      </c>
      <c r="P363" s="480" t="s">
        <v>2244</v>
      </c>
      <c r="Q363" s="481"/>
      <c r="R363" s="480" t="s">
        <v>306</v>
      </c>
      <c r="S363" s="480" t="s">
        <v>2215</v>
      </c>
      <c r="T363" s="480" t="s">
        <v>383</v>
      </c>
      <c r="U363" s="480" t="s">
        <v>309</v>
      </c>
      <c r="V363" s="480" t="s">
        <v>384</v>
      </c>
      <c r="W363" s="480" t="s">
        <v>2245</v>
      </c>
      <c r="X363" s="480" t="s">
        <v>2246</v>
      </c>
      <c r="Y363" s="480" t="s">
        <v>313</v>
      </c>
      <c r="Z363" s="480" t="s">
        <v>314</v>
      </c>
      <c r="AA363" s="480">
        <f t="shared" si="5"/>
        <v>144</v>
      </c>
      <c r="AB363" s="483">
        <v>0</v>
      </c>
      <c r="AC363" s="480" t="s">
        <v>850</v>
      </c>
    </row>
    <row r="364" customHeight="1" spans="1:29">
      <c r="A364" s="477" t="s">
        <v>192</v>
      </c>
      <c r="B364" s="480" t="s">
        <v>2134</v>
      </c>
      <c r="C364" s="480" t="s">
        <v>2135</v>
      </c>
      <c r="D364" s="480" t="s">
        <v>2247</v>
      </c>
      <c r="E364" s="481">
        <v>43085</v>
      </c>
      <c r="F364" s="480" t="s">
        <v>301</v>
      </c>
      <c r="G364" s="480" t="s">
        <v>2248</v>
      </c>
      <c r="H364" s="480" t="s">
        <v>2249</v>
      </c>
      <c r="I364" s="480" t="s">
        <v>304</v>
      </c>
      <c r="J364" s="482">
        <v>30097.09</v>
      </c>
      <c r="K364" s="482">
        <v>209</v>
      </c>
      <c r="L364" s="482">
        <v>20064.76</v>
      </c>
      <c r="M364" s="482">
        <v>2508.08</v>
      </c>
      <c r="N364" s="482">
        <v>0</v>
      </c>
      <c r="O364" s="482">
        <v>10032.33</v>
      </c>
      <c r="P364" s="480" t="s">
        <v>2250</v>
      </c>
      <c r="Q364" s="481"/>
      <c r="R364" s="480" t="s">
        <v>306</v>
      </c>
      <c r="S364" s="480" t="s">
        <v>2215</v>
      </c>
      <c r="T364" s="480" t="s">
        <v>882</v>
      </c>
      <c r="U364" s="480" t="s">
        <v>309</v>
      </c>
      <c r="V364" s="480" t="s">
        <v>883</v>
      </c>
      <c r="W364" s="480" t="s">
        <v>2245</v>
      </c>
      <c r="X364" s="480" t="s">
        <v>2251</v>
      </c>
      <c r="Y364" s="480" t="s">
        <v>313</v>
      </c>
      <c r="Z364" s="480" t="s">
        <v>314</v>
      </c>
      <c r="AA364" s="480">
        <f t="shared" si="5"/>
        <v>144</v>
      </c>
      <c r="AB364" s="483">
        <v>0</v>
      </c>
      <c r="AC364" s="480" t="s">
        <v>2252</v>
      </c>
    </row>
    <row r="365" customHeight="1" spans="1:29">
      <c r="A365" s="477" t="s">
        <v>192</v>
      </c>
      <c r="B365" s="480" t="s">
        <v>2134</v>
      </c>
      <c r="C365" s="480" t="s">
        <v>2135</v>
      </c>
      <c r="D365" s="480" t="s">
        <v>2253</v>
      </c>
      <c r="E365" s="481">
        <v>43556</v>
      </c>
      <c r="F365" s="480" t="s">
        <v>301</v>
      </c>
      <c r="G365" s="480" t="s">
        <v>2254</v>
      </c>
      <c r="H365" s="480" t="s">
        <v>2255</v>
      </c>
      <c r="I365" s="480" t="s">
        <v>2256</v>
      </c>
      <c r="J365" s="482">
        <v>6029.13</v>
      </c>
      <c r="K365" s="482">
        <v>41.86</v>
      </c>
      <c r="L365" s="482">
        <v>3349.53</v>
      </c>
      <c r="M365" s="482">
        <v>502.42</v>
      </c>
      <c r="N365" s="482">
        <v>0</v>
      </c>
      <c r="O365" s="482">
        <v>2679.6</v>
      </c>
      <c r="P365" s="480" t="s">
        <v>2257</v>
      </c>
      <c r="Q365" s="481"/>
      <c r="R365" s="480" t="s">
        <v>306</v>
      </c>
      <c r="S365" s="480" t="s">
        <v>2215</v>
      </c>
      <c r="T365" s="480" t="s">
        <v>399</v>
      </c>
      <c r="U365" s="480" t="s">
        <v>309</v>
      </c>
      <c r="V365" s="480" t="s">
        <v>400</v>
      </c>
      <c r="W365" s="480" t="s">
        <v>2258</v>
      </c>
      <c r="X365" s="480" t="s">
        <v>2259</v>
      </c>
      <c r="Y365" s="480" t="s">
        <v>313</v>
      </c>
      <c r="Z365" s="480" t="s">
        <v>314</v>
      </c>
      <c r="AA365" s="480">
        <f t="shared" si="5"/>
        <v>144</v>
      </c>
      <c r="AB365" s="483">
        <v>0</v>
      </c>
      <c r="AC365" s="480" t="s">
        <v>403</v>
      </c>
    </row>
    <row r="366" customHeight="1" spans="1:29">
      <c r="A366" s="477" t="s">
        <v>192</v>
      </c>
      <c r="B366" s="480" t="s">
        <v>2134</v>
      </c>
      <c r="C366" s="480" t="s">
        <v>2135</v>
      </c>
      <c r="D366" s="480" t="s">
        <v>2260</v>
      </c>
      <c r="E366" s="481">
        <v>43556</v>
      </c>
      <c r="F366" s="480" t="s">
        <v>301</v>
      </c>
      <c r="G366" s="480" t="s">
        <v>2261</v>
      </c>
      <c r="H366" s="480" t="s">
        <v>2255</v>
      </c>
      <c r="I366" s="480" t="s">
        <v>2256</v>
      </c>
      <c r="J366" s="482">
        <v>6029.12</v>
      </c>
      <c r="K366" s="482">
        <v>41.86</v>
      </c>
      <c r="L366" s="482">
        <v>3349.52</v>
      </c>
      <c r="M366" s="482">
        <v>502.42</v>
      </c>
      <c r="N366" s="482">
        <v>0</v>
      </c>
      <c r="O366" s="482">
        <v>2679.6</v>
      </c>
      <c r="P366" s="480" t="s">
        <v>2262</v>
      </c>
      <c r="Q366" s="481"/>
      <c r="R366" s="480" t="s">
        <v>306</v>
      </c>
      <c r="S366" s="480" t="s">
        <v>2215</v>
      </c>
      <c r="T366" s="480" t="s">
        <v>399</v>
      </c>
      <c r="U366" s="480" t="s">
        <v>309</v>
      </c>
      <c r="V366" s="480" t="s">
        <v>400</v>
      </c>
      <c r="W366" s="480" t="s">
        <v>2258</v>
      </c>
      <c r="X366" s="480" t="s">
        <v>2259</v>
      </c>
      <c r="Y366" s="480" t="s">
        <v>313</v>
      </c>
      <c r="Z366" s="480" t="s">
        <v>314</v>
      </c>
      <c r="AA366" s="480">
        <f t="shared" si="5"/>
        <v>144</v>
      </c>
      <c r="AB366" s="483">
        <v>0</v>
      </c>
      <c r="AC366" s="480" t="s">
        <v>403</v>
      </c>
    </row>
    <row r="367" customHeight="1" spans="1:29">
      <c r="A367" s="477" t="s">
        <v>192</v>
      </c>
      <c r="B367" s="480" t="s">
        <v>2134</v>
      </c>
      <c r="C367" s="480" t="s">
        <v>2135</v>
      </c>
      <c r="D367" s="480" t="s">
        <v>2263</v>
      </c>
      <c r="E367" s="481">
        <v>39042</v>
      </c>
      <c r="F367" s="480" t="s">
        <v>301</v>
      </c>
      <c r="G367" s="480" t="s">
        <v>2264</v>
      </c>
      <c r="H367" s="480" t="s">
        <v>2265</v>
      </c>
      <c r="I367" s="480" t="s">
        <v>2266</v>
      </c>
      <c r="J367" s="482">
        <v>7121.47</v>
      </c>
      <c r="K367" s="482">
        <v>0</v>
      </c>
      <c r="L367" s="482">
        <v>7121.47</v>
      </c>
      <c r="M367" s="482">
        <v>0</v>
      </c>
      <c r="N367" s="482">
        <v>0</v>
      </c>
      <c r="O367" s="482">
        <v>0</v>
      </c>
      <c r="P367" s="480" t="s">
        <v>2267</v>
      </c>
      <c r="Q367" s="481"/>
      <c r="R367" s="480" t="s">
        <v>306</v>
      </c>
      <c r="S367" s="480" t="s">
        <v>307</v>
      </c>
      <c r="T367" s="480" t="s">
        <v>399</v>
      </c>
      <c r="U367" s="480" t="s">
        <v>309</v>
      </c>
      <c r="V367" s="480" t="s">
        <v>400</v>
      </c>
      <c r="W367" s="480" t="s">
        <v>2268</v>
      </c>
      <c r="X367" s="480" t="s">
        <v>2269</v>
      </c>
      <c r="Y367" s="480" t="s">
        <v>313</v>
      </c>
      <c r="Z367" s="480" t="s">
        <v>314</v>
      </c>
      <c r="AA367" s="480">
        <f t="shared" si="5"/>
        <v>144</v>
      </c>
      <c r="AB367" s="483">
        <v>0</v>
      </c>
      <c r="AC367" s="480" t="s">
        <v>403</v>
      </c>
    </row>
    <row r="368" customHeight="1" spans="1:29">
      <c r="A368" s="477" t="s">
        <v>192</v>
      </c>
      <c r="B368" s="480" t="s">
        <v>2134</v>
      </c>
      <c r="C368" s="480" t="s">
        <v>2135</v>
      </c>
      <c r="D368" s="480" t="s">
        <v>2270</v>
      </c>
      <c r="E368" s="481">
        <v>38523</v>
      </c>
      <c r="F368" s="480" t="s">
        <v>301</v>
      </c>
      <c r="G368" s="480" t="s">
        <v>2271</v>
      </c>
      <c r="H368" s="480" t="s">
        <v>2272</v>
      </c>
      <c r="I368" s="480" t="s">
        <v>2273</v>
      </c>
      <c r="J368" s="482">
        <v>1950</v>
      </c>
      <c r="K368" s="482">
        <v>0</v>
      </c>
      <c r="L368" s="482">
        <v>694.79</v>
      </c>
      <c r="M368" s="482">
        <v>0</v>
      </c>
      <c r="N368" s="482">
        <v>1255.21</v>
      </c>
      <c r="O368" s="482">
        <v>0</v>
      </c>
      <c r="P368" s="480" t="s">
        <v>2274</v>
      </c>
      <c r="Q368" s="481"/>
      <c r="R368" s="480" t="s">
        <v>306</v>
      </c>
      <c r="S368" s="480" t="s">
        <v>307</v>
      </c>
      <c r="T368" s="480" t="s">
        <v>321</v>
      </c>
      <c r="U368" s="480" t="s">
        <v>309</v>
      </c>
      <c r="V368" s="480" t="s">
        <v>309</v>
      </c>
      <c r="W368" s="480" t="s">
        <v>2275</v>
      </c>
      <c r="X368" s="480" t="s">
        <v>2276</v>
      </c>
      <c r="Y368" s="480" t="s">
        <v>313</v>
      </c>
      <c r="Z368" s="480" t="s">
        <v>2277</v>
      </c>
      <c r="AA368" s="480">
        <f t="shared" si="5"/>
        <v>204</v>
      </c>
      <c r="AB368" s="483">
        <v>0</v>
      </c>
      <c r="AC368" s="480" t="s">
        <v>1019</v>
      </c>
    </row>
    <row r="369" customHeight="1" spans="1:29">
      <c r="A369" s="477" t="s">
        <v>192</v>
      </c>
      <c r="B369" s="480" t="s">
        <v>2134</v>
      </c>
      <c r="C369" s="480" t="s">
        <v>2135</v>
      </c>
      <c r="D369" s="480" t="s">
        <v>2278</v>
      </c>
      <c r="E369" s="481">
        <v>38523</v>
      </c>
      <c r="F369" s="480" t="s">
        <v>301</v>
      </c>
      <c r="G369" s="480" t="s">
        <v>2279</v>
      </c>
      <c r="H369" s="480" t="s">
        <v>2272</v>
      </c>
      <c r="I369" s="480" t="s">
        <v>2273</v>
      </c>
      <c r="J369" s="482">
        <v>1950</v>
      </c>
      <c r="K369" s="482">
        <v>0</v>
      </c>
      <c r="L369" s="482">
        <v>694.79</v>
      </c>
      <c r="M369" s="482">
        <v>0</v>
      </c>
      <c r="N369" s="482">
        <v>1255.21</v>
      </c>
      <c r="O369" s="482">
        <v>0</v>
      </c>
      <c r="P369" s="480" t="s">
        <v>2280</v>
      </c>
      <c r="Q369" s="481"/>
      <c r="R369" s="480" t="s">
        <v>306</v>
      </c>
      <c r="S369" s="480" t="s">
        <v>307</v>
      </c>
      <c r="T369" s="480" t="s">
        <v>321</v>
      </c>
      <c r="U369" s="480" t="s">
        <v>309</v>
      </c>
      <c r="V369" s="480" t="s">
        <v>309</v>
      </c>
      <c r="W369" s="480" t="s">
        <v>2275</v>
      </c>
      <c r="X369" s="480" t="s">
        <v>2276</v>
      </c>
      <c r="Y369" s="480" t="s">
        <v>313</v>
      </c>
      <c r="Z369" s="480" t="s">
        <v>2277</v>
      </c>
      <c r="AA369" s="480">
        <f t="shared" si="5"/>
        <v>204</v>
      </c>
      <c r="AB369" s="483">
        <v>0</v>
      </c>
      <c r="AC369" s="480" t="s">
        <v>1019</v>
      </c>
    </row>
    <row r="370" customHeight="1" spans="1:29">
      <c r="A370" s="477" t="s">
        <v>192</v>
      </c>
      <c r="B370" s="480" t="s">
        <v>2134</v>
      </c>
      <c r="C370" s="480" t="s">
        <v>2135</v>
      </c>
      <c r="D370" s="480" t="s">
        <v>2281</v>
      </c>
      <c r="E370" s="481">
        <v>38523</v>
      </c>
      <c r="F370" s="480" t="s">
        <v>301</v>
      </c>
      <c r="G370" s="480" t="s">
        <v>2282</v>
      </c>
      <c r="H370" s="480" t="s">
        <v>2272</v>
      </c>
      <c r="I370" s="480" t="s">
        <v>2273</v>
      </c>
      <c r="J370" s="482">
        <v>1950</v>
      </c>
      <c r="K370" s="482">
        <v>0</v>
      </c>
      <c r="L370" s="482">
        <v>694.79</v>
      </c>
      <c r="M370" s="482">
        <v>0</v>
      </c>
      <c r="N370" s="482">
        <v>1255.21</v>
      </c>
      <c r="O370" s="482">
        <v>0</v>
      </c>
      <c r="P370" s="480" t="s">
        <v>2283</v>
      </c>
      <c r="Q370" s="481"/>
      <c r="R370" s="480" t="s">
        <v>306</v>
      </c>
      <c r="S370" s="480" t="s">
        <v>307</v>
      </c>
      <c r="T370" s="480" t="s">
        <v>321</v>
      </c>
      <c r="U370" s="480" t="s">
        <v>309</v>
      </c>
      <c r="V370" s="480" t="s">
        <v>309</v>
      </c>
      <c r="W370" s="480" t="s">
        <v>2275</v>
      </c>
      <c r="X370" s="480" t="s">
        <v>2276</v>
      </c>
      <c r="Y370" s="480" t="s">
        <v>313</v>
      </c>
      <c r="Z370" s="480" t="s">
        <v>2277</v>
      </c>
      <c r="AA370" s="480">
        <f t="shared" si="5"/>
        <v>204</v>
      </c>
      <c r="AB370" s="483">
        <v>0</v>
      </c>
      <c r="AC370" s="480" t="s">
        <v>1019</v>
      </c>
    </row>
    <row r="371" customHeight="1" spans="1:29">
      <c r="A371" s="477" t="s">
        <v>192</v>
      </c>
      <c r="B371" s="480" t="s">
        <v>2134</v>
      </c>
      <c r="C371" s="480" t="s">
        <v>2135</v>
      </c>
      <c r="D371" s="480" t="s">
        <v>2284</v>
      </c>
      <c r="E371" s="481">
        <v>38523</v>
      </c>
      <c r="F371" s="480" t="s">
        <v>301</v>
      </c>
      <c r="G371" s="480" t="s">
        <v>2285</v>
      </c>
      <c r="H371" s="480" t="s">
        <v>2272</v>
      </c>
      <c r="I371" s="480" t="s">
        <v>2273</v>
      </c>
      <c r="J371" s="482">
        <v>1950</v>
      </c>
      <c r="K371" s="482">
        <v>0</v>
      </c>
      <c r="L371" s="482">
        <v>694.79</v>
      </c>
      <c r="M371" s="482">
        <v>0</v>
      </c>
      <c r="N371" s="482">
        <v>1255.21</v>
      </c>
      <c r="O371" s="482">
        <v>0</v>
      </c>
      <c r="P371" s="480" t="s">
        <v>2286</v>
      </c>
      <c r="Q371" s="481"/>
      <c r="R371" s="480" t="s">
        <v>306</v>
      </c>
      <c r="S371" s="480" t="s">
        <v>307</v>
      </c>
      <c r="T371" s="480" t="s">
        <v>321</v>
      </c>
      <c r="U371" s="480" t="s">
        <v>309</v>
      </c>
      <c r="V371" s="480" t="s">
        <v>309</v>
      </c>
      <c r="W371" s="480" t="s">
        <v>2275</v>
      </c>
      <c r="X371" s="480" t="s">
        <v>2276</v>
      </c>
      <c r="Y371" s="480" t="s">
        <v>313</v>
      </c>
      <c r="Z371" s="480" t="s">
        <v>2277</v>
      </c>
      <c r="AA371" s="480">
        <f t="shared" si="5"/>
        <v>204</v>
      </c>
      <c r="AB371" s="483">
        <v>0</v>
      </c>
      <c r="AC371" s="480" t="s">
        <v>1019</v>
      </c>
    </row>
    <row r="372" customHeight="1" spans="1:29">
      <c r="A372" s="477" t="s">
        <v>192</v>
      </c>
      <c r="B372" s="480" t="s">
        <v>2134</v>
      </c>
      <c r="C372" s="480" t="s">
        <v>2135</v>
      </c>
      <c r="D372" s="480" t="s">
        <v>2287</v>
      </c>
      <c r="E372" s="481">
        <v>38523</v>
      </c>
      <c r="F372" s="480" t="s">
        <v>301</v>
      </c>
      <c r="G372" s="480" t="s">
        <v>2288</v>
      </c>
      <c r="H372" s="480" t="s">
        <v>2272</v>
      </c>
      <c r="I372" s="480" t="s">
        <v>2273</v>
      </c>
      <c r="J372" s="482">
        <v>1950</v>
      </c>
      <c r="K372" s="482">
        <v>0</v>
      </c>
      <c r="L372" s="482">
        <v>694.79</v>
      </c>
      <c r="M372" s="482">
        <v>0</v>
      </c>
      <c r="N372" s="482">
        <v>1255.21</v>
      </c>
      <c r="O372" s="482">
        <v>0</v>
      </c>
      <c r="P372" s="480" t="s">
        <v>2289</v>
      </c>
      <c r="Q372" s="481"/>
      <c r="R372" s="480" t="s">
        <v>306</v>
      </c>
      <c r="S372" s="480" t="s">
        <v>307</v>
      </c>
      <c r="T372" s="480" t="s">
        <v>321</v>
      </c>
      <c r="U372" s="480" t="s">
        <v>309</v>
      </c>
      <c r="V372" s="480" t="s">
        <v>309</v>
      </c>
      <c r="W372" s="480" t="s">
        <v>2275</v>
      </c>
      <c r="X372" s="480" t="s">
        <v>2276</v>
      </c>
      <c r="Y372" s="480" t="s">
        <v>313</v>
      </c>
      <c r="Z372" s="480" t="s">
        <v>2277</v>
      </c>
      <c r="AA372" s="480">
        <f t="shared" si="5"/>
        <v>204</v>
      </c>
      <c r="AB372" s="483">
        <v>0</v>
      </c>
      <c r="AC372" s="480" t="s">
        <v>1019</v>
      </c>
    </row>
    <row r="373" customHeight="1" spans="1:29">
      <c r="A373" s="477" t="s">
        <v>192</v>
      </c>
      <c r="B373" s="480" t="s">
        <v>2134</v>
      </c>
      <c r="C373" s="480" t="s">
        <v>2135</v>
      </c>
      <c r="D373" s="480" t="s">
        <v>2290</v>
      </c>
      <c r="E373" s="481">
        <v>38523</v>
      </c>
      <c r="F373" s="480" t="s">
        <v>301</v>
      </c>
      <c r="G373" s="480" t="s">
        <v>2291</v>
      </c>
      <c r="H373" s="480" t="s">
        <v>2272</v>
      </c>
      <c r="I373" s="480" t="s">
        <v>2292</v>
      </c>
      <c r="J373" s="482">
        <v>4900</v>
      </c>
      <c r="K373" s="482">
        <v>0</v>
      </c>
      <c r="L373" s="482">
        <v>1776.46</v>
      </c>
      <c r="M373" s="482">
        <v>0</v>
      </c>
      <c r="N373" s="482">
        <v>3123.54</v>
      </c>
      <c r="O373" s="482">
        <v>0</v>
      </c>
      <c r="P373" s="480" t="s">
        <v>2293</v>
      </c>
      <c r="Q373" s="481"/>
      <c r="R373" s="480" t="s">
        <v>306</v>
      </c>
      <c r="S373" s="480" t="s">
        <v>307</v>
      </c>
      <c r="T373" s="480" t="s">
        <v>321</v>
      </c>
      <c r="U373" s="480" t="s">
        <v>309</v>
      </c>
      <c r="V373" s="480" t="s">
        <v>309</v>
      </c>
      <c r="W373" s="480" t="s">
        <v>2275</v>
      </c>
      <c r="X373" s="480" t="s">
        <v>2276</v>
      </c>
      <c r="Y373" s="480" t="s">
        <v>313</v>
      </c>
      <c r="Z373" s="480" t="s">
        <v>2277</v>
      </c>
      <c r="AA373" s="480">
        <f t="shared" si="5"/>
        <v>204</v>
      </c>
      <c r="AB373" s="483">
        <v>0</v>
      </c>
      <c r="AC373" s="480" t="s">
        <v>701</v>
      </c>
    </row>
    <row r="374" customHeight="1" spans="1:29">
      <c r="A374" s="477" t="s">
        <v>192</v>
      </c>
      <c r="B374" s="480" t="s">
        <v>2134</v>
      </c>
      <c r="C374" s="480" t="s">
        <v>2135</v>
      </c>
      <c r="D374" s="480" t="s">
        <v>2294</v>
      </c>
      <c r="E374" s="481">
        <v>38523</v>
      </c>
      <c r="F374" s="480" t="s">
        <v>301</v>
      </c>
      <c r="G374" s="480" t="s">
        <v>2295</v>
      </c>
      <c r="H374" s="480" t="s">
        <v>2272</v>
      </c>
      <c r="I374" s="480" t="s">
        <v>2292</v>
      </c>
      <c r="J374" s="482">
        <v>4900</v>
      </c>
      <c r="K374" s="482">
        <v>0</v>
      </c>
      <c r="L374" s="482">
        <v>1776.46</v>
      </c>
      <c r="M374" s="482">
        <v>0</v>
      </c>
      <c r="N374" s="482">
        <v>3123.54</v>
      </c>
      <c r="O374" s="482">
        <v>0</v>
      </c>
      <c r="P374" s="480" t="s">
        <v>2296</v>
      </c>
      <c r="Q374" s="481"/>
      <c r="R374" s="480" t="s">
        <v>306</v>
      </c>
      <c r="S374" s="480" t="s">
        <v>307</v>
      </c>
      <c r="T374" s="480" t="s">
        <v>321</v>
      </c>
      <c r="U374" s="480" t="s">
        <v>309</v>
      </c>
      <c r="V374" s="480" t="s">
        <v>309</v>
      </c>
      <c r="W374" s="480" t="s">
        <v>2275</v>
      </c>
      <c r="X374" s="480" t="s">
        <v>2276</v>
      </c>
      <c r="Y374" s="480" t="s">
        <v>313</v>
      </c>
      <c r="Z374" s="480" t="s">
        <v>2277</v>
      </c>
      <c r="AA374" s="480">
        <f t="shared" si="5"/>
        <v>204</v>
      </c>
      <c r="AB374" s="483">
        <v>0</v>
      </c>
      <c r="AC374" s="480" t="s">
        <v>701</v>
      </c>
    </row>
    <row r="375" customHeight="1" spans="1:29">
      <c r="A375" s="477" t="s">
        <v>192</v>
      </c>
      <c r="B375" s="480" t="s">
        <v>2134</v>
      </c>
      <c r="C375" s="480" t="s">
        <v>2135</v>
      </c>
      <c r="D375" s="480" t="s">
        <v>2297</v>
      </c>
      <c r="E375" s="481">
        <v>38523</v>
      </c>
      <c r="F375" s="480" t="s">
        <v>301</v>
      </c>
      <c r="G375" s="480" t="s">
        <v>2298</v>
      </c>
      <c r="H375" s="480" t="s">
        <v>2272</v>
      </c>
      <c r="I375" s="480" t="s">
        <v>2292</v>
      </c>
      <c r="J375" s="482">
        <v>4900</v>
      </c>
      <c r="K375" s="482">
        <v>0</v>
      </c>
      <c r="L375" s="482">
        <v>1776.46</v>
      </c>
      <c r="M375" s="482">
        <v>0</v>
      </c>
      <c r="N375" s="482">
        <v>3123.54</v>
      </c>
      <c r="O375" s="482">
        <v>0</v>
      </c>
      <c r="P375" s="480" t="s">
        <v>2299</v>
      </c>
      <c r="Q375" s="481"/>
      <c r="R375" s="480" t="s">
        <v>306</v>
      </c>
      <c r="S375" s="480" t="s">
        <v>307</v>
      </c>
      <c r="T375" s="480" t="s">
        <v>321</v>
      </c>
      <c r="U375" s="480" t="s">
        <v>309</v>
      </c>
      <c r="V375" s="480" t="s">
        <v>309</v>
      </c>
      <c r="W375" s="480" t="s">
        <v>2275</v>
      </c>
      <c r="X375" s="480" t="s">
        <v>2276</v>
      </c>
      <c r="Y375" s="480" t="s">
        <v>313</v>
      </c>
      <c r="Z375" s="480" t="s">
        <v>2277</v>
      </c>
      <c r="AA375" s="480">
        <f t="shared" si="5"/>
        <v>204</v>
      </c>
      <c r="AB375" s="483">
        <v>0</v>
      </c>
      <c r="AC375" s="480" t="s">
        <v>701</v>
      </c>
    </row>
    <row r="376" customHeight="1" spans="1:29">
      <c r="A376" s="477" t="s">
        <v>192</v>
      </c>
      <c r="B376" s="480" t="s">
        <v>2134</v>
      </c>
      <c r="C376" s="480" t="s">
        <v>2135</v>
      </c>
      <c r="D376" s="480" t="s">
        <v>2300</v>
      </c>
      <c r="E376" s="481">
        <v>37955</v>
      </c>
      <c r="F376" s="480" t="s">
        <v>301</v>
      </c>
      <c r="G376" s="480" t="s">
        <v>2301</v>
      </c>
      <c r="H376" s="480" t="s">
        <v>2302</v>
      </c>
      <c r="I376" s="480" t="s">
        <v>2303</v>
      </c>
      <c r="J376" s="482">
        <v>5200</v>
      </c>
      <c r="K376" s="482">
        <v>0</v>
      </c>
      <c r="L376" s="482">
        <v>5200</v>
      </c>
      <c r="M376" s="482">
        <v>0</v>
      </c>
      <c r="N376" s="482">
        <v>0</v>
      </c>
      <c r="O376" s="482">
        <v>0</v>
      </c>
      <c r="P376" s="480" t="s">
        <v>2304</v>
      </c>
      <c r="Q376" s="481"/>
      <c r="R376" s="480" t="s">
        <v>306</v>
      </c>
      <c r="S376" s="480" t="s">
        <v>889</v>
      </c>
      <c r="T376" s="480" t="s">
        <v>882</v>
      </c>
      <c r="U376" s="480" t="s">
        <v>309</v>
      </c>
      <c r="V376" s="480" t="s">
        <v>883</v>
      </c>
      <c r="W376" s="480" t="s">
        <v>333</v>
      </c>
      <c r="X376" s="480" t="s">
        <v>2305</v>
      </c>
      <c r="Y376" s="480" t="s">
        <v>313</v>
      </c>
      <c r="Z376" s="480" t="s">
        <v>314</v>
      </c>
      <c r="AA376" s="480">
        <f t="shared" si="5"/>
        <v>144</v>
      </c>
      <c r="AB376" s="483">
        <v>0</v>
      </c>
      <c r="AC376" s="480" t="s">
        <v>891</v>
      </c>
    </row>
    <row r="377" customHeight="1" spans="1:29">
      <c r="A377" s="477" t="s">
        <v>192</v>
      </c>
      <c r="B377" s="480" t="s">
        <v>2134</v>
      </c>
      <c r="C377" s="480" t="s">
        <v>2135</v>
      </c>
      <c r="D377" s="480" t="s">
        <v>2306</v>
      </c>
      <c r="E377" s="481">
        <v>37955</v>
      </c>
      <c r="F377" s="480" t="s">
        <v>301</v>
      </c>
      <c r="G377" s="480" t="s">
        <v>2307</v>
      </c>
      <c r="H377" s="480" t="s">
        <v>2308</v>
      </c>
      <c r="I377" s="480" t="s">
        <v>2303</v>
      </c>
      <c r="J377" s="482">
        <v>5200</v>
      </c>
      <c r="K377" s="482">
        <v>0</v>
      </c>
      <c r="L377" s="482">
        <v>2796.68</v>
      </c>
      <c r="M377" s="482">
        <v>0</v>
      </c>
      <c r="N377" s="482">
        <v>2403.32</v>
      </c>
      <c r="O377" s="482">
        <v>0</v>
      </c>
      <c r="P377" s="480" t="s">
        <v>2309</v>
      </c>
      <c r="Q377" s="481"/>
      <c r="R377" s="480" t="s">
        <v>306</v>
      </c>
      <c r="S377" s="480" t="s">
        <v>307</v>
      </c>
      <c r="T377" s="480" t="s">
        <v>321</v>
      </c>
      <c r="U377" s="480" t="s">
        <v>309</v>
      </c>
      <c r="V377" s="480" t="s">
        <v>952</v>
      </c>
      <c r="W377" s="480" t="s">
        <v>333</v>
      </c>
      <c r="X377" s="480" t="s">
        <v>2305</v>
      </c>
      <c r="Y377" s="480" t="s">
        <v>313</v>
      </c>
      <c r="Z377" s="480" t="s">
        <v>2310</v>
      </c>
      <c r="AA377" s="480">
        <f t="shared" si="5"/>
        <v>228</v>
      </c>
      <c r="AB377" s="483">
        <v>0</v>
      </c>
      <c r="AC377" s="480" t="s">
        <v>701</v>
      </c>
    </row>
    <row r="378" customHeight="1" spans="1:29">
      <c r="A378" s="477" t="s">
        <v>192</v>
      </c>
      <c r="B378" s="480" t="s">
        <v>2134</v>
      </c>
      <c r="C378" s="480" t="s">
        <v>2135</v>
      </c>
      <c r="D378" s="480" t="s">
        <v>2311</v>
      </c>
      <c r="E378" s="481">
        <v>37926</v>
      </c>
      <c r="F378" s="480" t="s">
        <v>301</v>
      </c>
      <c r="G378" s="480" t="s">
        <v>2312</v>
      </c>
      <c r="H378" s="480" t="s">
        <v>2313</v>
      </c>
      <c r="I378" s="480" t="s">
        <v>2314</v>
      </c>
      <c r="J378" s="482">
        <v>4360</v>
      </c>
      <c r="K378" s="482">
        <v>0</v>
      </c>
      <c r="L378" s="482">
        <v>552.99</v>
      </c>
      <c r="M378" s="482">
        <v>0</v>
      </c>
      <c r="N378" s="482">
        <v>3807.01</v>
      </c>
      <c r="O378" s="482">
        <v>0</v>
      </c>
      <c r="P378" s="480" t="s">
        <v>2315</v>
      </c>
      <c r="Q378" s="481"/>
      <c r="R378" s="480" t="s">
        <v>306</v>
      </c>
      <c r="S378" s="480" t="s">
        <v>2316</v>
      </c>
      <c r="T378" s="480" t="s">
        <v>2317</v>
      </c>
      <c r="U378" s="480" t="s">
        <v>309</v>
      </c>
      <c r="V378" s="480" t="s">
        <v>309</v>
      </c>
      <c r="W378" s="480" t="s">
        <v>333</v>
      </c>
      <c r="X378" s="480" t="s">
        <v>2318</v>
      </c>
      <c r="Y378" s="480" t="s">
        <v>313</v>
      </c>
      <c r="Z378" s="480" t="s">
        <v>2310</v>
      </c>
      <c r="AA378" s="480">
        <f t="shared" si="5"/>
        <v>228</v>
      </c>
      <c r="AB378" s="483">
        <v>0</v>
      </c>
      <c r="AC378" s="480" t="s">
        <v>2319</v>
      </c>
    </row>
    <row r="379" customHeight="1" spans="1:29">
      <c r="A379" s="477" t="s">
        <v>192</v>
      </c>
      <c r="B379" s="480" t="s">
        <v>2134</v>
      </c>
      <c r="C379" s="480" t="s">
        <v>2135</v>
      </c>
      <c r="D379" s="480" t="s">
        <v>2320</v>
      </c>
      <c r="E379" s="481">
        <v>37771</v>
      </c>
      <c r="F379" s="480" t="s">
        <v>301</v>
      </c>
      <c r="G379" s="480" t="s">
        <v>2321</v>
      </c>
      <c r="H379" s="480" t="s">
        <v>2302</v>
      </c>
      <c r="I379" s="480" t="s">
        <v>2322</v>
      </c>
      <c r="J379" s="482">
        <v>6270</v>
      </c>
      <c r="K379" s="482">
        <v>0</v>
      </c>
      <c r="L379" s="482">
        <v>941.69</v>
      </c>
      <c r="M379" s="482">
        <v>0</v>
      </c>
      <c r="N379" s="482">
        <v>5328.31</v>
      </c>
      <c r="O379" s="482">
        <v>0</v>
      </c>
      <c r="P379" s="480" t="s">
        <v>2323</v>
      </c>
      <c r="Q379" s="481"/>
      <c r="R379" s="480" t="s">
        <v>306</v>
      </c>
      <c r="S379" s="480" t="s">
        <v>2316</v>
      </c>
      <c r="T379" s="480" t="s">
        <v>2324</v>
      </c>
      <c r="U379" s="480" t="s">
        <v>309</v>
      </c>
      <c r="V379" s="480" t="s">
        <v>309</v>
      </c>
      <c r="W379" s="480" t="s">
        <v>333</v>
      </c>
      <c r="X379" s="480" t="s">
        <v>2318</v>
      </c>
      <c r="Y379" s="480" t="s">
        <v>313</v>
      </c>
      <c r="Z379" s="480" t="s">
        <v>2325</v>
      </c>
      <c r="AA379" s="480">
        <f t="shared" si="5"/>
        <v>240</v>
      </c>
      <c r="AB379" s="483">
        <v>0</v>
      </c>
      <c r="AC379" s="480" t="s">
        <v>2326</v>
      </c>
    </row>
    <row r="380" customHeight="1" spans="1:29">
      <c r="A380" s="477" t="s">
        <v>192</v>
      </c>
      <c r="B380" s="480" t="s">
        <v>2134</v>
      </c>
      <c r="C380" s="480" t="s">
        <v>2135</v>
      </c>
      <c r="D380" s="480" t="s">
        <v>2327</v>
      </c>
      <c r="E380" s="481">
        <v>37771</v>
      </c>
      <c r="F380" s="480" t="s">
        <v>301</v>
      </c>
      <c r="G380" s="480" t="s">
        <v>2328</v>
      </c>
      <c r="H380" s="480" t="s">
        <v>2302</v>
      </c>
      <c r="I380" s="480" t="s">
        <v>2329</v>
      </c>
      <c r="J380" s="482">
        <v>3800</v>
      </c>
      <c r="K380" s="482">
        <v>0</v>
      </c>
      <c r="L380" s="482">
        <v>3800</v>
      </c>
      <c r="M380" s="482">
        <v>0</v>
      </c>
      <c r="N380" s="482">
        <v>0</v>
      </c>
      <c r="O380" s="482">
        <v>0</v>
      </c>
      <c r="P380" s="480" t="s">
        <v>2330</v>
      </c>
      <c r="Q380" s="481"/>
      <c r="R380" s="480" t="s">
        <v>306</v>
      </c>
      <c r="S380" s="480" t="s">
        <v>2316</v>
      </c>
      <c r="T380" s="480" t="s">
        <v>2324</v>
      </c>
      <c r="U380" s="480" t="s">
        <v>309</v>
      </c>
      <c r="V380" s="480" t="s">
        <v>309</v>
      </c>
      <c r="W380" s="480" t="s">
        <v>333</v>
      </c>
      <c r="X380" s="480" t="s">
        <v>2318</v>
      </c>
      <c r="Y380" s="480" t="s">
        <v>313</v>
      </c>
      <c r="Z380" s="480" t="s">
        <v>314</v>
      </c>
      <c r="AA380" s="480">
        <f t="shared" si="5"/>
        <v>144</v>
      </c>
      <c r="AB380" s="483">
        <v>0</v>
      </c>
      <c r="AC380" s="480" t="s">
        <v>2326</v>
      </c>
    </row>
    <row r="381" customHeight="1" spans="1:29">
      <c r="A381" s="477" t="s">
        <v>192</v>
      </c>
      <c r="B381" s="480" t="s">
        <v>2134</v>
      </c>
      <c r="C381" s="480" t="s">
        <v>2135</v>
      </c>
      <c r="D381" s="480" t="s">
        <v>2331</v>
      </c>
      <c r="E381" s="481">
        <v>37771</v>
      </c>
      <c r="F381" s="480" t="s">
        <v>301</v>
      </c>
      <c r="G381" s="480" t="s">
        <v>2332</v>
      </c>
      <c r="H381" s="480" t="s">
        <v>2302</v>
      </c>
      <c r="I381" s="480" t="s">
        <v>2329</v>
      </c>
      <c r="J381" s="482">
        <v>3800</v>
      </c>
      <c r="K381" s="482">
        <v>0</v>
      </c>
      <c r="L381" s="482">
        <v>3800</v>
      </c>
      <c r="M381" s="482">
        <v>0</v>
      </c>
      <c r="N381" s="482">
        <v>0</v>
      </c>
      <c r="O381" s="482">
        <v>0</v>
      </c>
      <c r="P381" s="480" t="s">
        <v>2333</v>
      </c>
      <c r="Q381" s="481"/>
      <c r="R381" s="480" t="s">
        <v>306</v>
      </c>
      <c r="S381" s="480" t="s">
        <v>2316</v>
      </c>
      <c r="T381" s="480" t="s">
        <v>2324</v>
      </c>
      <c r="U381" s="480" t="s">
        <v>309</v>
      </c>
      <c r="V381" s="480" t="s">
        <v>309</v>
      </c>
      <c r="W381" s="480" t="s">
        <v>333</v>
      </c>
      <c r="X381" s="480" t="s">
        <v>2318</v>
      </c>
      <c r="Y381" s="480" t="s">
        <v>313</v>
      </c>
      <c r="Z381" s="480" t="s">
        <v>314</v>
      </c>
      <c r="AA381" s="480">
        <f t="shared" si="5"/>
        <v>144</v>
      </c>
      <c r="AB381" s="483">
        <v>0</v>
      </c>
      <c r="AC381" s="480" t="s">
        <v>2326</v>
      </c>
    </row>
    <row r="382" customHeight="1" spans="1:29">
      <c r="A382" s="477" t="s">
        <v>192</v>
      </c>
      <c r="B382" s="480" t="s">
        <v>2134</v>
      </c>
      <c r="C382" s="480" t="s">
        <v>2135</v>
      </c>
      <c r="D382" s="480" t="s">
        <v>2334</v>
      </c>
      <c r="E382" s="481">
        <v>37771</v>
      </c>
      <c r="F382" s="480" t="s">
        <v>301</v>
      </c>
      <c r="G382" s="480" t="s">
        <v>2335</v>
      </c>
      <c r="H382" s="480" t="s">
        <v>2302</v>
      </c>
      <c r="I382" s="480" t="s">
        <v>2329</v>
      </c>
      <c r="J382" s="482">
        <v>3800</v>
      </c>
      <c r="K382" s="482">
        <v>0</v>
      </c>
      <c r="L382" s="482">
        <v>3800</v>
      </c>
      <c r="M382" s="482">
        <v>0</v>
      </c>
      <c r="N382" s="482">
        <v>0</v>
      </c>
      <c r="O382" s="482">
        <v>0</v>
      </c>
      <c r="P382" s="480" t="s">
        <v>2336</v>
      </c>
      <c r="Q382" s="481"/>
      <c r="R382" s="480" t="s">
        <v>306</v>
      </c>
      <c r="S382" s="480" t="s">
        <v>2316</v>
      </c>
      <c r="T382" s="480" t="s">
        <v>2337</v>
      </c>
      <c r="U382" s="480" t="s">
        <v>309</v>
      </c>
      <c r="V382" s="480" t="s">
        <v>309</v>
      </c>
      <c r="W382" s="480" t="s">
        <v>333</v>
      </c>
      <c r="X382" s="480" t="s">
        <v>2318</v>
      </c>
      <c r="Y382" s="480" t="s">
        <v>313</v>
      </c>
      <c r="Z382" s="480" t="s">
        <v>314</v>
      </c>
      <c r="AA382" s="480">
        <f t="shared" si="5"/>
        <v>144</v>
      </c>
      <c r="AB382" s="483">
        <v>0</v>
      </c>
      <c r="AC382" s="480" t="s">
        <v>2338</v>
      </c>
    </row>
    <row r="383" customHeight="1" spans="1:29">
      <c r="A383" s="477" t="s">
        <v>192</v>
      </c>
      <c r="B383" s="480" t="s">
        <v>2134</v>
      </c>
      <c r="C383" s="480" t="s">
        <v>2135</v>
      </c>
      <c r="D383" s="480" t="s">
        <v>2339</v>
      </c>
      <c r="E383" s="481">
        <v>37771</v>
      </c>
      <c r="F383" s="480" t="s">
        <v>301</v>
      </c>
      <c r="G383" s="480" t="s">
        <v>2340</v>
      </c>
      <c r="H383" s="480" t="s">
        <v>2302</v>
      </c>
      <c r="I383" s="480" t="s">
        <v>2329</v>
      </c>
      <c r="J383" s="482">
        <v>3800</v>
      </c>
      <c r="K383" s="482">
        <v>0</v>
      </c>
      <c r="L383" s="482">
        <v>3800</v>
      </c>
      <c r="M383" s="482">
        <v>0</v>
      </c>
      <c r="N383" s="482">
        <v>0</v>
      </c>
      <c r="O383" s="482">
        <v>0</v>
      </c>
      <c r="P383" s="480" t="s">
        <v>2341</v>
      </c>
      <c r="Q383" s="481"/>
      <c r="R383" s="480" t="s">
        <v>306</v>
      </c>
      <c r="S383" s="480" t="s">
        <v>2316</v>
      </c>
      <c r="T383" s="480" t="s">
        <v>2337</v>
      </c>
      <c r="U383" s="480" t="s">
        <v>309</v>
      </c>
      <c r="V383" s="480" t="s">
        <v>309</v>
      </c>
      <c r="W383" s="480" t="s">
        <v>333</v>
      </c>
      <c r="X383" s="480" t="s">
        <v>2318</v>
      </c>
      <c r="Y383" s="480" t="s">
        <v>313</v>
      </c>
      <c r="Z383" s="480" t="s">
        <v>314</v>
      </c>
      <c r="AA383" s="480">
        <f t="shared" si="5"/>
        <v>144</v>
      </c>
      <c r="AB383" s="483">
        <v>0</v>
      </c>
      <c r="AC383" s="480" t="s">
        <v>2338</v>
      </c>
    </row>
    <row r="384" customHeight="1" spans="1:29">
      <c r="A384" s="477" t="s">
        <v>192</v>
      </c>
      <c r="B384" s="480" t="s">
        <v>2134</v>
      </c>
      <c r="C384" s="480" t="s">
        <v>2135</v>
      </c>
      <c r="D384" s="480" t="s">
        <v>2342</v>
      </c>
      <c r="E384" s="481">
        <v>37771</v>
      </c>
      <c r="F384" s="480" t="s">
        <v>301</v>
      </c>
      <c r="G384" s="480" t="s">
        <v>2343</v>
      </c>
      <c r="H384" s="480" t="s">
        <v>2302</v>
      </c>
      <c r="I384" s="480" t="s">
        <v>2322</v>
      </c>
      <c r="J384" s="482">
        <v>6270</v>
      </c>
      <c r="K384" s="482">
        <v>0</v>
      </c>
      <c r="L384" s="482">
        <v>6270</v>
      </c>
      <c r="M384" s="482">
        <v>0</v>
      </c>
      <c r="N384" s="482">
        <v>0</v>
      </c>
      <c r="O384" s="482">
        <v>0</v>
      </c>
      <c r="P384" s="480" t="s">
        <v>2344</v>
      </c>
      <c r="Q384" s="481"/>
      <c r="R384" s="480" t="s">
        <v>306</v>
      </c>
      <c r="S384" s="480" t="s">
        <v>2316</v>
      </c>
      <c r="T384" s="480" t="s">
        <v>2324</v>
      </c>
      <c r="U384" s="480" t="s">
        <v>309</v>
      </c>
      <c r="V384" s="480" t="s">
        <v>309</v>
      </c>
      <c r="W384" s="480" t="s">
        <v>333</v>
      </c>
      <c r="X384" s="480" t="s">
        <v>2318</v>
      </c>
      <c r="Y384" s="480" t="s">
        <v>313</v>
      </c>
      <c r="Z384" s="480" t="s">
        <v>314</v>
      </c>
      <c r="AA384" s="480">
        <f t="shared" si="5"/>
        <v>144</v>
      </c>
      <c r="AB384" s="483">
        <v>0</v>
      </c>
      <c r="AC384" s="480" t="s">
        <v>2326</v>
      </c>
    </row>
    <row r="385" customHeight="1" spans="1:29">
      <c r="A385" s="477" t="s">
        <v>192</v>
      </c>
      <c r="B385" s="480" t="s">
        <v>2134</v>
      </c>
      <c r="C385" s="480" t="s">
        <v>2135</v>
      </c>
      <c r="D385" s="480" t="s">
        <v>2345</v>
      </c>
      <c r="E385" s="481">
        <v>37771</v>
      </c>
      <c r="F385" s="480" t="s">
        <v>301</v>
      </c>
      <c r="G385" s="480" t="s">
        <v>2346</v>
      </c>
      <c r="H385" s="480" t="s">
        <v>2302</v>
      </c>
      <c r="I385" s="480" t="s">
        <v>2322</v>
      </c>
      <c r="J385" s="482">
        <v>6270</v>
      </c>
      <c r="K385" s="482">
        <v>0</v>
      </c>
      <c r="L385" s="482">
        <v>6270</v>
      </c>
      <c r="M385" s="482">
        <v>0</v>
      </c>
      <c r="N385" s="482">
        <v>0</v>
      </c>
      <c r="O385" s="482">
        <v>0</v>
      </c>
      <c r="P385" s="480" t="s">
        <v>2347</v>
      </c>
      <c r="Q385" s="481"/>
      <c r="R385" s="480" t="s">
        <v>306</v>
      </c>
      <c r="S385" s="480" t="s">
        <v>2316</v>
      </c>
      <c r="T385" s="480" t="s">
        <v>2324</v>
      </c>
      <c r="U385" s="480" t="s">
        <v>309</v>
      </c>
      <c r="V385" s="480" t="s">
        <v>309</v>
      </c>
      <c r="W385" s="480" t="s">
        <v>333</v>
      </c>
      <c r="X385" s="480" t="s">
        <v>2318</v>
      </c>
      <c r="Y385" s="480" t="s">
        <v>313</v>
      </c>
      <c r="Z385" s="480" t="s">
        <v>314</v>
      </c>
      <c r="AA385" s="480">
        <f t="shared" si="5"/>
        <v>144</v>
      </c>
      <c r="AB385" s="483">
        <v>0</v>
      </c>
      <c r="AC385" s="480" t="s">
        <v>2326</v>
      </c>
    </row>
    <row r="386" customHeight="1" spans="1:29">
      <c r="A386" s="477" t="s">
        <v>192</v>
      </c>
      <c r="B386" s="480" t="s">
        <v>2134</v>
      </c>
      <c r="C386" s="480" t="s">
        <v>2135</v>
      </c>
      <c r="D386" s="480" t="s">
        <v>2348</v>
      </c>
      <c r="E386" s="481">
        <v>37771</v>
      </c>
      <c r="F386" s="480" t="s">
        <v>301</v>
      </c>
      <c r="G386" s="480" t="s">
        <v>2349</v>
      </c>
      <c r="H386" s="480" t="s">
        <v>2302</v>
      </c>
      <c r="I386" s="480" t="s">
        <v>2350</v>
      </c>
      <c r="J386" s="482">
        <v>2500</v>
      </c>
      <c r="K386" s="482">
        <v>0</v>
      </c>
      <c r="L386" s="482">
        <v>2500</v>
      </c>
      <c r="M386" s="482">
        <v>0</v>
      </c>
      <c r="N386" s="482">
        <v>0</v>
      </c>
      <c r="O386" s="482">
        <v>0</v>
      </c>
      <c r="P386" s="480" t="s">
        <v>2351</v>
      </c>
      <c r="Q386" s="481"/>
      <c r="R386" s="480" t="s">
        <v>306</v>
      </c>
      <c r="S386" s="480" t="s">
        <v>2316</v>
      </c>
      <c r="T386" s="480" t="s">
        <v>2324</v>
      </c>
      <c r="U386" s="480" t="s">
        <v>309</v>
      </c>
      <c r="V386" s="480" t="s">
        <v>309</v>
      </c>
      <c r="W386" s="480" t="s">
        <v>333</v>
      </c>
      <c r="X386" s="480" t="s">
        <v>2318</v>
      </c>
      <c r="Y386" s="480" t="s">
        <v>313</v>
      </c>
      <c r="Z386" s="480" t="s">
        <v>314</v>
      </c>
      <c r="AA386" s="480">
        <f t="shared" si="5"/>
        <v>144</v>
      </c>
      <c r="AB386" s="483">
        <v>0</v>
      </c>
      <c r="AC386" s="480" t="s">
        <v>2326</v>
      </c>
    </row>
    <row r="387" customHeight="1" spans="1:29">
      <c r="A387" s="477" t="s">
        <v>192</v>
      </c>
      <c r="B387" s="480" t="s">
        <v>2134</v>
      </c>
      <c r="C387" s="480" t="s">
        <v>2135</v>
      </c>
      <c r="D387" s="480" t="s">
        <v>2352</v>
      </c>
      <c r="E387" s="481">
        <v>37771</v>
      </c>
      <c r="F387" s="480" t="s">
        <v>301</v>
      </c>
      <c r="G387" s="480" t="s">
        <v>2353</v>
      </c>
      <c r="H387" s="480" t="s">
        <v>2302</v>
      </c>
      <c r="I387" s="480" t="s">
        <v>2354</v>
      </c>
      <c r="J387" s="482">
        <v>9580</v>
      </c>
      <c r="K387" s="482">
        <v>0</v>
      </c>
      <c r="L387" s="482">
        <v>9580</v>
      </c>
      <c r="M387" s="482">
        <v>0</v>
      </c>
      <c r="N387" s="482">
        <v>0</v>
      </c>
      <c r="O387" s="482">
        <v>0</v>
      </c>
      <c r="P387" s="480" t="s">
        <v>2355</v>
      </c>
      <c r="Q387" s="481"/>
      <c r="R387" s="480" t="s">
        <v>306</v>
      </c>
      <c r="S387" s="480" t="s">
        <v>2316</v>
      </c>
      <c r="T387" s="480" t="s">
        <v>2356</v>
      </c>
      <c r="U387" s="480" t="s">
        <v>309</v>
      </c>
      <c r="V387" s="480" t="s">
        <v>2357</v>
      </c>
      <c r="W387" s="480" t="s">
        <v>333</v>
      </c>
      <c r="X387" s="480" t="s">
        <v>2318</v>
      </c>
      <c r="Y387" s="480" t="s">
        <v>313</v>
      </c>
      <c r="Z387" s="480" t="s">
        <v>314</v>
      </c>
      <c r="AA387" s="480">
        <f t="shared" si="5"/>
        <v>144</v>
      </c>
      <c r="AB387" s="483">
        <v>0</v>
      </c>
      <c r="AC387" s="480" t="s">
        <v>2358</v>
      </c>
    </row>
    <row r="388" customHeight="1" spans="1:29">
      <c r="A388" s="477" t="s">
        <v>192</v>
      </c>
      <c r="B388" s="480" t="s">
        <v>2134</v>
      </c>
      <c r="C388" s="480" t="s">
        <v>2135</v>
      </c>
      <c r="D388" s="480" t="s">
        <v>2359</v>
      </c>
      <c r="E388" s="481">
        <v>37771</v>
      </c>
      <c r="F388" s="480" t="s">
        <v>301</v>
      </c>
      <c r="G388" s="480" t="s">
        <v>2360</v>
      </c>
      <c r="H388" s="480" t="s">
        <v>2302</v>
      </c>
      <c r="I388" s="480" t="s">
        <v>2354</v>
      </c>
      <c r="J388" s="482">
        <v>9580</v>
      </c>
      <c r="K388" s="482">
        <v>0</v>
      </c>
      <c r="L388" s="482">
        <v>9580</v>
      </c>
      <c r="M388" s="482">
        <v>0</v>
      </c>
      <c r="N388" s="482">
        <v>0</v>
      </c>
      <c r="O388" s="482">
        <v>0</v>
      </c>
      <c r="P388" s="480" t="s">
        <v>2361</v>
      </c>
      <c r="Q388" s="481"/>
      <c r="R388" s="480" t="s">
        <v>306</v>
      </c>
      <c r="S388" s="480" t="s">
        <v>2316</v>
      </c>
      <c r="T388" s="480" t="s">
        <v>2356</v>
      </c>
      <c r="U388" s="480" t="s">
        <v>309</v>
      </c>
      <c r="V388" s="480" t="s">
        <v>2357</v>
      </c>
      <c r="W388" s="480" t="s">
        <v>333</v>
      </c>
      <c r="X388" s="480" t="s">
        <v>2318</v>
      </c>
      <c r="Y388" s="480" t="s">
        <v>313</v>
      </c>
      <c r="Z388" s="480" t="s">
        <v>314</v>
      </c>
      <c r="AA388" s="480">
        <f t="shared" si="5"/>
        <v>144</v>
      </c>
      <c r="AB388" s="483">
        <v>0</v>
      </c>
      <c r="AC388" s="480" t="s">
        <v>2358</v>
      </c>
    </row>
    <row r="389" customHeight="1" spans="1:29">
      <c r="A389" s="477" t="s">
        <v>192</v>
      </c>
      <c r="B389" s="480" t="s">
        <v>2134</v>
      </c>
      <c r="C389" s="480" t="s">
        <v>2135</v>
      </c>
      <c r="D389" s="480" t="s">
        <v>2362</v>
      </c>
      <c r="E389" s="481">
        <v>37771</v>
      </c>
      <c r="F389" s="480" t="s">
        <v>301</v>
      </c>
      <c r="G389" s="480" t="s">
        <v>2363</v>
      </c>
      <c r="H389" s="480" t="s">
        <v>2302</v>
      </c>
      <c r="I389" s="480" t="s">
        <v>2350</v>
      </c>
      <c r="J389" s="482">
        <v>2500</v>
      </c>
      <c r="K389" s="482">
        <v>0</v>
      </c>
      <c r="L389" s="482">
        <v>2500</v>
      </c>
      <c r="M389" s="482">
        <v>0</v>
      </c>
      <c r="N389" s="482">
        <v>0</v>
      </c>
      <c r="O389" s="482">
        <v>0</v>
      </c>
      <c r="P389" s="480" t="s">
        <v>2364</v>
      </c>
      <c r="Q389" s="481"/>
      <c r="R389" s="480" t="s">
        <v>306</v>
      </c>
      <c r="S389" s="480" t="s">
        <v>2316</v>
      </c>
      <c r="T389" s="480" t="s">
        <v>2356</v>
      </c>
      <c r="U389" s="480" t="s">
        <v>309</v>
      </c>
      <c r="V389" s="480" t="s">
        <v>2365</v>
      </c>
      <c r="W389" s="480" t="s">
        <v>333</v>
      </c>
      <c r="X389" s="480" t="s">
        <v>2318</v>
      </c>
      <c r="Y389" s="480" t="s">
        <v>313</v>
      </c>
      <c r="Z389" s="480" t="s">
        <v>314</v>
      </c>
      <c r="AA389" s="480">
        <f t="shared" si="5"/>
        <v>144</v>
      </c>
      <c r="AB389" s="483">
        <v>0</v>
      </c>
      <c r="AC389" s="480" t="s">
        <v>2358</v>
      </c>
    </row>
    <row r="390" customHeight="1" spans="1:29">
      <c r="A390" s="477" t="s">
        <v>192</v>
      </c>
      <c r="B390" s="480" t="s">
        <v>2134</v>
      </c>
      <c r="C390" s="480" t="s">
        <v>2135</v>
      </c>
      <c r="D390" s="480" t="s">
        <v>2366</v>
      </c>
      <c r="E390" s="481">
        <v>37771</v>
      </c>
      <c r="F390" s="480" t="s">
        <v>301</v>
      </c>
      <c r="G390" s="480" t="s">
        <v>2367</v>
      </c>
      <c r="H390" s="480" t="s">
        <v>2302</v>
      </c>
      <c r="I390" s="480" t="s">
        <v>2322</v>
      </c>
      <c r="J390" s="482">
        <v>6270</v>
      </c>
      <c r="K390" s="482">
        <v>0</v>
      </c>
      <c r="L390" s="482">
        <v>6270</v>
      </c>
      <c r="M390" s="482">
        <v>0</v>
      </c>
      <c r="N390" s="482">
        <v>0</v>
      </c>
      <c r="O390" s="482">
        <v>0</v>
      </c>
      <c r="P390" s="480" t="s">
        <v>2368</v>
      </c>
      <c r="Q390" s="481"/>
      <c r="R390" s="480" t="s">
        <v>306</v>
      </c>
      <c r="S390" s="480" t="s">
        <v>2316</v>
      </c>
      <c r="T390" s="480" t="s">
        <v>2356</v>
      </c>
      <c r="U390" s="480" t="s">
        <v>309</v>
      </c>
      <c r="V390" s="480" t="s">
        <v>2365</v>
      </c>
      <c r="W390" s="480" t="s">
        <v>333</v>
      </c>
      <c r="X390" s="480" t="s">
        <v>2318</v>
      </c>
      <c r="Y390" s="480" t="s">
        <v>313</v>
      </c>
      <c r="Z390" s="480" t="s">
        <v>314</v>
      </c>
      <c r="AA390" s="480">
        <f t="shared" si="5"/>
        <v>144</v>
      </c>
      <c r="AB390" s="483">
        <v>0</v>
      </c>
      <c r="AC390" s="480" t="s">
        <v>2358</v>
      </c>
    </row>
    <row r="391" customHeight="1" spans="1:29">
      <c r="A391" s="477" t="s">
        <v>192</v>
      </c>
      <c r="B391" s="480" t="s">
        <v>2134</v>
      </c>
      <c r="C391" s="480" t="s">
        <v>2135</v>
      </c>
      <c r="D391" s="480" t="s">
        <v>2369</v>
      </c>
      <c r="E391" s="481">
        <v>37771</v>
      </c>
      <c r="F391" s="480" t="s">
        <v>301</v>
      </c>
      <c r="G391" s="480" t="s">
        <v>2370</v>
      </c>
      <c r="H391" s="480" t="s">
        <v>2302</v>
      </c>
      <c r="I391" s="480" t="s">
        <v>2322</v>
      </c>
      <c r="J391" s="482">
        <v>6270</v>
      </c>
      <c r="K391" s="482">
        <v>0</v>
      </c>
      <c r="L391" s="482">
        <v>6270</v>
      </c>
      <c r="M391" s="482">
        <v>0</v>
      </c>
      <c r="N391" s="482">
        <v>0</v>
      </c>
      <c r="O391" s="482">
        <v>0</v>
      </c>
      <c r="P391" s="480" t="s">
        <v>2371</v>
      </c>
      <c r="Q391" s="481"/>
      <c r="R391" s="480" t="s">
        <v>306</v>
      </c>
      <c r="S391" s="480" t="s">
        <v>2316</v>
      </c>
      <c r="T391" s="480" t="s">
        <v>2372</v>
      </c>
      <c r="U391" s="480" t="s">
        <v>309</v>
      </c>
      <c r="V391" s="480" t="s">
        <v>309</v>
      </c>
      <c r="W391" s="480" t="s">
        <v>333</v>
      </c>
      <c r="X391" s="480" t="s">
        <v>2318</v>
      </c>
      <c r="Y391" s="480" t="s">
        <v>313</v>
      </c>
      <c r="Z391" s="480" t="s">
        <v>314</v>
      </c>
      <c r="AA391" s="480">
        <f t="shared" si="5"/>
        <v>144</v>
      </c>
      <c r="AB391" s="483">
        <v>0</v>
      </c>
      <c r="AC391" s="480" t="s">
        <v>2373</v>
      </c>
    </row>
    <row r="392" customHeight="1" spans="1:29">
      <c r="A392" s="477" t="s">
        <v>192</v>
      </c>
      <c r="B392" s="480" t="s">
        <v>2134</v>
      </c>
      <c r="C392" s="480" t="s">
        <v>2135</v>
      </c>
      <c r="D392" s="480" t="s">
        <v>2374</v>
      </c>
      <c r="E392" s="481">
        <v>37771</v>
      </c>
      <c r="F392" s="480" t="s">
        <v>301</v>
      </c>
      <c r="G392" s="480" t="s">
        <v>2375</v>
      </c>
      <c r="H392" s="480" t="s">
        <v>2302</v>
      </c>
      <c r="I392" s="480" t="s">
        <v>2322</v>
      </c>
      <c r="J392" s="482">
        <v>6270</v>
      </c>
      <c r="K392" s="482">
        <v>0</v>
      </c>
      <c r="L392" s="482">
        <v>6270</v>
      </c>
      <c r="M392" s="482">
        <v>0</v>
      </c>
      <c r="N392" s="482">
        <v>0</v>
      </c>
      <c r="O392" s="482">
        <v>0</v>
      </c>
      <c r="P392" s="480" t="s">
        <v>2376</v>
      </c>
      <c r="Q392" s="481"/>
      <c r="R392" s="480" t="s">
        <v>306</v>
      </c>
      <c r="S392" s="480" t="s">
        <v>2316</v>
      </c>
      <c r="T392" s="480" t="s">
        <v>2372</v>
      </c>
      <c r="U392" s="480" t="s">
        <v>309</v>
      </c>
      <c r="V392" s="480" t="s">
        <v>309</v>
      </c>
      <c r="W392" s="480" t="s">
        <v>333</v>
      </c>
      <c r="X392" s="480" t="s">
        <v>2318</v>
      </c>
      <c r="Y392" s="480" t="s">
        <v>313</v>
      </c>
      <c r="Z392" s="480" t="s">
        <v>314</v>
      </c>
      <c r="AA392" s="480">
        <f t="shared" si="5"/>
        <v>144</v>
      </c>
      <c r="AB392" s="483">
        <v>0</v>
      </c>
      <c r="AC392" s="480" t="s">
        <v>2373</v>
      </c>
    </row>
    <row r="393" customHeight="1" spans="1:29">
      <c r="A393" s="477" t="s">
        <v>192</v>
      </c>
      <c r="B393" s="480" t="s">
        <v>2134</v>
      </c>
      <c r="C393" s="480" t="s">
        <v>2135</v>
      </c>
      <c r="D393" s="480" t="s">
        <v>2377</v>
      </c>
      <c r="E393" s="481">
        <v>37771</v>
      </c>
      <c r="F393" s="480" t="s">
        <v>301</v>
      </c>
      <c r="G393" s="480" t="s">
        <v>2378</v>
      </c>
      <c r="H393" s="480" t="s">
        <v>2302</v>
      </c>
      <c r="I393" s="480" t="s">
        <v>2354</v>
      </c>
      <c r="J393" s="482">
        <v>9580</v>
      </c>
      <c r="K393" s="482">
        <v>0</v>
      </c>
      <c r="L393" s="482">
        <v>9580</v>
      </c>
      <c r="M393" s="482">
        <v>0</v>
      </c>
      <c r="N393" s="482">
        <v>0</v>
      </c>
      <c r="O393" s="482">
        <v>0</v>
      </c>
      <c r="P393" s="480" t="s">
        <v>2379</v>
      </c>
      <c r="Q393" s="481"/>
      <c r="R393" s="480" t="s">
        <v>306</v>
      </c>
      <c r="S393" s="480" t="s">
        <v>2316</v>
      </c>
      <c r="T393" s="480" t="s">
        <v>2372</v>
      </c>
      <c r="U393" s="480" t="s">
        <v>309</v>
      </c>
      <c r="V393" s="480" t="s">
        <v>309</v>
      </c>
      <c r="W393" s="480" t="s">
        <v>333</v>
      </c>
      <c r="X393" s="480" t="s">
        <v>2318</v>
      </c>
      <c r="Y393" s="480" t="s">
        <v>313</v>
      </c>
      <c r="Z393" s="480" t="s">
        <v>314</v>
      </c>
      <c r="AA393" s="480">
        <f t="shared" ref="AA393:AA456" si="6">Z393*12</f>
        <v>144</v>
      </c>
      <c r="AB393" s="483">
        <v>0</v>
      </c>
      <c r="AC393" s="480" t="s">
        <v>2373</v>
      </c>
    </row>
    <row r="394" customHeight="1" spans="1:29">
      <c r="A394" s="477" t="s">
        <v>192</v>
      </c>
      <c r="B394" s="480" t="s">
        <v>2134</v>
      </c>
      <c r="C394" s="480" t="s">
        <v>2135</v>
      </c>
      <c r="D394" s="480" t="s">
        <v>2380</v>
      </c>
      <c r="E394" s="481">
        <v>37771</v>
      </c>
      <c r="F394" s="480" t="s">
        <v>301</v>
      </c>
      <c r="G394" s="480" t="s">
        <v>2381</v>
      </c>
      <c r="H394" s="480" t="s">
        <v>2302</v>
      </c>
      <c r="I394" s="480" t="s">
        <v>2322</v>
      </c>
      <c r="J394" s="482">
        <v>6270</v>
      </c>
      <c r="K394" s="482">
        <v>0</v>
      </c>
      <c r="L394" s="482">
        <v>6270</v>
      </c>
      <c r="M394" s="482">
        <v>0</v>
      </c>
      <c r="N394" s="482">
        <v>0</v>
      </c>
      <c r="O394" s="482">
        <v>0</v>
      </c>
      <c r="P394" s="480" t="s">
        <v>2382</v>
      </c>
      <c r="Q394" s="481"/>
      <c r="R394" s="480" t="s">
        <v>306</v>
      </c>
      <c r="S394" s="480" t="s">
        <v>2316</v>
      </c>
      <c r="T394" s="480" t="s">
        <v>2372</v>
      </c>
      <c r="U394" s="480" t="s">
        <v>309</v>
      </c>
      <c r="V394" s="480" t="s">
        <v>309</v>
      </c>
      <c r="W394" s="480" t="s">
        <v>333</v>
      </c>
      <c r="X394" s="480" t="s">
        <v>2318</v>
      </c>
      <c r="Y394" s="480" t="s">
        <v>313</v>
      </c>
      <c r="Z394" s="480" t="s">
        <v>314</v>
      </c>
      <c r="AA394" s="480">
        <f t="shared" si="6"/>
        <v>144</v>
      </c>
      <c r="AB394" s="483">
        <v>0</v>
      </c>
      <c r="AC394" s="480" t="s">
        <v>2373</v>
      </c>
    </row>
    <row r="395" customHeight="1" spans="1:29">
      <c r="A395" s="477" t="s">
        <v>192</v>
      </c>
      <c r="B395" s="480" t="s">
        <v>2134</v>
      </c>
      <c r="C395" s="480" t="s">
        <v>2135</v>
      </c>
      <c r="D395" s="480" t="s">
        <v>2383</v>
      </c>
      <c r="E395" s="481">
        <v>37771</v>
      </c>
      <c r="F395" s="480" t="s">
        <v>301</v>
      </c>
      <c r="G395" s="480" t="s">
        <v>2384</v>
      </c>
      <c r="H395" s="480" t="s">
        <v>2302</v>
      </c>
      <c r="I395" s="480" t="s">
        <v>2322</v>
      </c>
      <c r="J395" s="482">
        <v>6270</v>
      </c>
      <c r="K395" s="482">
        <v>0</v>
      </c>
      <c r="L395" s="482">
        <v>6270</v>
      </c>
      <c r="M395" s="482">
        <v>0</v>
      </c>
      <c r="N395" s="482">
        <v>0</v>
      </c>
      <c r="O395" s="482">
        <v>0</v>
      </c>
      <c r="P395" s="480" t="s">
        <v>2385</v>
      </c>
      <c r="Q395" s="481"/>
      <c r="R395" s="480" t="s">
        <v>306</v>
      </c>
      <c r="S395" s="480" t="s">
        <v>2316</v>
      </c>
      <c r="T395" s="480" t="s">
        <v>2372</v>
      </c>
      <c r="U395" s="480" t="s">
        <v>309</v>
      </c>
      <c r="V395" s="480" t="s">
        <v>309</v>
      </c>
      <c r="W395" s="480" t="s">
        <v>333</v>
      </c>
      <c r="X395" s="480" t="s">
        <v>2318</v>
      </c>
      <c r="Y395" s="480" t="s">
        <v>313</v>
      </c>
      <c r="Z395" s="480" t="s">
        <v>314</v>
      </c>
      <c r="AA395" s="480">
        <f t="shared" si="6"/>
        <v>144</v>
      </c>
      <c r="AB395" s="483">
        <v>0</v>
      </c>
      <c r="AC395" s="480" t="s">
        <v>2373</v>
      </c>
    </row>
    <row r="396" customHeight="1" spans="1:29">
      <c r="A396" s="477" t="s">
        <v>192</v>
      </c>
      <c r="B396" s="480" t="s">
        <v>2134</v>
      </c>
      <c r="C396" s="480" t="s">
        <v>2135</v>
      </c>
      <c r="D396" s="480" t="s">
        <v>2386</v>
      </c>
      <c r="E396" s="481">
        <v>37770</v>
      </c>
      <c r="F396" s="480" t="s">
        <v>301</v>
      </c>
      <c r="G396" s="480" t="s">
        <v>2387</v>
      </c>
      <c r="H396" s="480" t="s">
        <v>2302</v>
      </c>
      <c r="I396" s="480" t="s">
        <v>2329</v>
      </c>
      <c r="J396" s="482">
        <v>3800</v>
      </c>
      <c r="K396" s="482">
        <v>0</v>
      </c>
      <c r="L396" s="482">
        <v>3800</v>
      </c>
      <c r="M396" s="482">
        <v>0</v>
      </c>
      <c r="N396" s="482">
        <v>0</v>
      </c>
      <c r="O396" s="482">
        <v>0</v>
      </c>
      <c r="P396" s="480" t="s">
        <v>2388</v>
      </c>
      <c r="Q396" s="481"/>
      <c r="R396" s="480" t="s">
        <v>306</v>
      </c>
      <c r="S396" s="480" t="s">
        <v>2316</v>
      </c>
      <c r="T396" s="480" t="s">
        <v>2372</v>
      </c>
      <c r="U396" s="480" t="s">
        <v>309</v>
      </c>
      <c r="V396" s="480" t="s">
        <v>309</v>
      </c>
      <c r="W396" s="480" t="s">
        <v>333</v>
      </c>
      <c r="X396" s="480" t="s">
        <v>2318</v>
      </c>
      <c r="Y396" s="480" t="s">
        <v>313</v>
      </c>
      <c r="Z396" s="480" t="s">
        <v>314</v>
      </c>
      <c r="AA396" s="480">
        <f t="shared" si="6"/>
        <v>144</v>
      </c>
      <c r="AB396" s="483">
        <v>0</v>
      </c>
      <c r="AC396" s="480" t="s">
        <v>2373</v>
      </c>
    </row>
    <row r="397" customHeight="1" spans="1:29">
      <c r="A397" s="477" t="s">
        <v>192</v>
      </c>
      <c r="B397" s="480" t="s">
        <v>2134</v>
      </c>
      <c r="C397" s="480" t="s">
        <v>2135</v>
      </c>
      <c r="D397" s="480" t="s">
        <v>2389</v>
      </c>
      <c r="E397" s="481">
        <v>37770</v>
      </c>
      <c r="F397" s="480" t="s">
        <v>301</v>
      </c>
      <c r="G397" s="480" t="s">
        <v>2390</v>
      </c>
      <c r="H397" s="480" t="s">
        <v>2302</v>
      </c>
      <c r="I397" s="480" t="s">
        <v>2329</v>
      </c>
      <c r="J397" s="482">
        <v>3800</v>
      </c>
      <c r="K397" s="482">
        <v>0</v>
      </c>
      <c r="L397" s="482">
        <v>3800</v>
      </c>
      <c r="M397" s="482">
        <v>0</v>
      </c>
      <c r="N397" s="482">
        <v>0</v>
      </c>
      <c r="O397" s="482">
        <v>0</v>
      </c>
      <c r="P397" s="480" t="s">
        <v>2391</v>
      </c>
      <c r="Q397" s="481"/>
      <c r="R397" s="480" t="s">
        <v>306</v>
      </c>
      <c r="S397" s="480" t="s">
        <v>2316</v>
      </c>
      <c r="T397" s="480" t="s">
        <v>2372</v>
      </c>
      <c r="U397" s="480" t="s">
        <v>309</v>
      </c>
      <c r="V397" s="480" t="s">
        <v>309</v>
      </c>
      <c r="W397" s="480" t="s">
        <v>333</v>
      </c>
      <c r="X397" s="480" t="s">
        <v>2318</v>
      </c>
      <c r="Y397" s="480" t="s">
        <v>313</v>
      </c>
      <c r="Z397" s="480" t="s">
        <v>314</v>
      </c>
      <c r="AA397" s="480">
        <f t="shared" si="6"/>
        <v>144</v>
      </c>
      <c r="AB397" s="483">
        <v>0</v>
      </c>
      <c r="AC397" s="480" t="s">
        <v>2373</v>
      </c>
    </row>
    <row r="398" customHeight="1" spans="1:29">
      <c r="A398" s="477" t="s">
        <v>192</v>
      </c>
      <c r="B398" s="480" t="s">
        <v>2134</v>
      </c>
      <c r="C398" s="480" t="s">
        <v>2135</v>
      </c>
      <c r="D398" s="480" t="s">
        <v>2392</v>
      </c>
      <c r="E398" s="481">
        <v>37770</v>
      </c>
      <c r="F398" s="480" t="s">
        <v>301</v>
      </c>
      <c r="G398" s="480" t="s">
        <v>2393</v>
      </c>
      <c r="H398" s="480" t="s">
        <v>2302</v>
      </c>
      <c r="I398" s="480" t="s">
        <v>2329</v>
      </c>
      <c r="J398" s="482">
        <v>3800</v>
      </c>
      <c r="K398" s="482">
        <v>0</v>
      </c>
      <c r="L398" s="482">
        <v>3800</v>
      </c>
      <c r="M398" s="482">
        <v>0</v>
      </c>
      <c r="N398" s="482">
        <v>0</v>
      </c>
      <c r="O398" s="482">
        <v>0</v>
      </c>
      <c r="P398" s="480" t="s">
        <v>2394</v>
      </c>
      <c r="Q398" s="481"/>
      <c r="R398" s="480" t="s">
        <v>306</v>
      </c>
      <c r="S398" s="480" t="s">
        <v>2316</v>
      </c>
      <c r="T398" s="480" t="s">
        <v>2372</v>
      </c>
      <c r="U398" s="480" t="s">
        <v>309</v>
      </c>
      <c r="V398" s="480" t="s">
        <v>309</v>
      </c>
      <c r="W398" s="480" t="s">
        <v>333</v>
      </c>
      <c r="X398" s="480" t="s">
        <v>2318</v>
      </c>
      <c r="Y398" s="480" t="s">
        <v>313</v>
      </c>
      <c r="Z398" s="480" t="s">
        <v>314</v>
      </c>
      <c r="AA398" s="480">
        <f t="shared" si="6"/>
        <v>144</v>
      </c>
      <c r="AB398" s="483">
        <v>0</v>
      </c>
      <c r="AC398" s="480" t="s">
        <v>2373</v>
      </c>
    </row>
    <row r="399" customHeight="1" spans="1:29">
      <c r="A399" s="477" t="s">
        <v>192</v>
      </c>
      <c r="B399" s="480" t="s">
        <v>2134</v>
      </c>
      <c r="C399" s="480" t="s">
        <v>2135</v>
      </c>
      <c r="D399" s="480" t="s">
        <v>2395</v>
      </c>
      <c r="E399" s="481">
        <v>37770</v>
      </c>
      <c r="F399" s="480" t="s">
        <v>301</v>
      </c>
      <c r="G399" s="480" t="s">
        <v>2396</v>
      </c>
      <c r="H399" s="480" t="s">
        <v>2302</v>
      </c>
      <c r="I399" s="480" t="s">
        <v>2329</v>
      </c>
      <c r="J399" s="482">
        <v>3800</v>
      </c>
      <c r="K399" s="482">
        <v>0</v>
      </c>
      <c r="L399" s="482">
        <v>3800</v>
      </c>
      <c r="M399" s="482">
        <v>0</v>
      </c>
      <c r="N399" s="482">
        <v>0</v>
      </c>
      <c r="O399" s="482">
        <v>0</v>
      </c>
      <c r="P399" s="480" t="s">
        <v>2397</v>
      </c>
      <c r="Q399" s="481"/>
      <c r="R399" s="480" t="s">
        <v>306</v>
      </c>
      <c r="S399" s="480" t="s">
        <v>2316</v>
      </c>
      <c r="T399" s="480" t="s">
        <v>2372</v>
      </c>
      <c r="U399" s="480" t="s">
        <v>309</v>
      </c>
      <c r="V399" s="480" t="s">
        <v>309</v>
      </c>
      <c r="W399" s="480" t="s">
        <v>333</v>
      </c>
      <c r="X399" s="480" t="s">
        <v>2318</v>
      </c>
      <c r="Y399" s="480" t="s">
        <v>313</v>
      </c>
      <c r="Z399" s="480" t="s">
        <v>314</v>
      </c>
      <c r="AA399" s="480">
        <f t="shared" si="6"/>
        <v>144</v>
      </c>
      <c r="AB399" s="483">
        <v>0</v>
      </c>
      <c r="AC399" s="480" t="s">
        <v>2373</v>
      </c>
    </row>
    <row r="400" customHeight="1" spans="1:29">
      <c r="A400" s="477" t="s">
        <v>192</v>
      </c>
      <c r="B400" s="480" t="s">
        <v>2134</v>
      </c>
      <c r="C400" s="480" t="s">
        <v>2135</v>
      </c>
      <c r="D400" s="480" t="s">
        <v>2398</v>
      </c>
      <c r="E400" s="481">
        <v>37770</v>
      </c>
      <c r="F400" s="480" t="s">
        <v>301</v>
      </c>
      <c r="G400" s="480" t="s">
        <v>2399</v>
      </c>
      <c r="H400" s="480" t="s">
        <v>2302</v>
      </c>
      <c r="I400" s="480" t="s">
        <v>2329</v>
      </c>
      <c r="J400" s="482">
        <v>3800</v>
      </c>
      <c r="K400" s="482">
        <v>0</v>
      </c>
      <c r="L400" s="482">
        <v>3800</v>
      </c>
      <c r="M400" s="482">
        <v>0</v>
      </c>
      <c r="N400" s="482">
        <v>0</v>
      </c>
      <c r="O400" s="482">
        <v>0</v>
      </c>
      <c r="P400" s="480" t="s">
        <v>2400</v>
      </c>
      <c r="Q400" s="481"/>
      <c r="R400" s="480" t="s">
        <v>306</v>
      </c>
      <c r="S400" s="480" t="s">
        <v>2316</v>
      </c>
      <c r="T400" s="480" t="s">
        <v>2372</v>
      </c>
      <c r="U400" s="480" t="s">
        <v>309</v>
      </c>
      <c r="V400" s="480" t="s">
        <v>309</v>
      </c>
      <c r="W400" s="480" t="s">
        <v>333</v>
      </c>
      <c r="X400" s="480" t="s">
        <v>2318</v>
      </c>
      <c r="Y400" s="480" t="s">
        <v>313</v>
      </c>
      <c r="Z400" s="480" t="s">
        <v>314</v>
      </c>
      <c r="AA400" s="480">
        <f t="shared" si="6"/>
        <v>144</v>
      </c>
      <c r="AB400" s="483">
        <v>0</v>
      </c>
      <c r="AC400" s="480" t="s">
        <v>2373</v>
      </c>
    </row>
    <row r="401" customHeight="1" spans="1:29">
      <c r="A401" s="477" t="s">
        <v>192</v>
      </c>
      <c r="B401" s="480" t="s">
        <v>2134</v>
      </c>
      <c r="C401" s="480" t="s">
        <v>2135</v>
      </c>
      <c r="D401" s="480" t="s">
        <v>2401</v>
      </c>
      <c r="E401" s="481">
        <v>37770</v>
      </c>
      <c r="F401" s="480" t="s">
        <v>301</v>
      </c>
      <c r="G401" s="480" t="s">
        <v>2402</v>
      </c>
      <c r="H401" s="480" t="s">
        <v>2302</v>
      </c>
      <c r="I401" s="480" t="s">
        <v>2329</v>
      </c>
      <c r="J401" s="482">
        <v>3800</v>
      </c>
      <c r="K401" s="482">
        <v>0</v>
      </c>
      <c r="L401" s="482">
        <v>3800</v>
      </c>
      <c r="M401" s="482">
        <v>0</v>
      </c>
      <c r="N401" s="482">
        <v>0</v>
      </c>
      <c r="O401" s="482">
        <v>0</v>
      </c>
      <c r="P401" s="480" t="s">
        <v>2403</v>
      </c>
      <c r="Q401" s="481"/>
      <c r="R401" s="480" t="s">
        <v>306</v>
      </c>
      <c r="S401" s="480" t="s">
        <v>2316</v>
      </c>
      <c r="T401" s="480" t="s">
        <v>2372</v>
      </c>
      <c r="U401" s="480" t="s">
        <v>309</v>
      </c>
      <c r="V401" s="480" t="s">
        <v>309</v>
      </c>
      <c r="W401" s="480" t="s">
        <v>333</v>
      </c>
      <c r="X401" s="480" t="s">
        <v>2318</v>
      </c>
      <c r="Y401" s="480" t="s">
        <v>313</v>
      </c>
      <c r="Z401" s="480" t="s">
        <v>314</v>
      </c>
      <c r="AA401" s="480">
        <f t="shared" si="6"/>
        <v>144</v>
      </c>
      <c r="AB401" s="483">
        <v>0</v>
      </c>
      <c r="AC401" s="480" t="s">
        <v>2373</v>
      </c>
    </row>
    <row r="402" customHeight="1" spans="1:29">
      <c r="A402" s="477" t="s">
        <v>192</v>
      </c>
      <c r="B402" s="480" t="s">
        <v>2134</v>
      </c>
      <c r="C402" s="480" t="s">
        <v>2135</v>
      </c>
      <c r="D402" s="480" t="s">
        <v>2404</v>
      </c>
      <c r="E402" s="481">
        <v>37770</v>
      </c>
      <c r="F402" s="480" t="s">
        <v>301</v>
      </c>
      <c r="G402" s="480" t="s">
        <v>2405</v>
      </c>
      <c r="H402" s="480" t="s">
        <v>2302</v>
      </c>
      <c r="I402" s="480" t="s">
        <v>2329</v>
      </c>
      <c r="J402" s="482">
        <v>3800</v>
      </c>
      <c r="K402" s="482">
        <v>0</v>
      </c>
      <c r="L402" s="482">
        <v>3800</v>
      </c>
      <c r="M402" s="482">
        <v>0</v>
      </c>
      <c r="N402" s="482">
        <v>0</v>
      </c>
      <c r="O402" s="482">
        <v>0</v>
      </c>
      <c r="P402" s="480" t="s">
        <v>2406</v>
      </c>
      <c r="Q402" s="481"/>
      <c r="R402" s="480" t="s">
        <v>306</v>
      </c>
      <c r="S402" s="480" t="s">
        <v>2316</v>
      </c>
      <c r="T402" s="480" t="s">
        <v>2372</v>
      </c>
      <c r="U402" s="480" t="s">
        <v>309</v>
      </c>
      <c r="V402" s="480" t="s">
        <v>309</v>
      </c>
      <c r="W402" s="480" t="s">
        <v>333</v>
      </c>
      <c r="X402" s="480" t="s">
        <v>2318</v>
      </c>
      <c r="Y402" s="480" t="s">
        <v>313</v>
      </c>
      <c r="Z402" s="480" t="s">
        <v>314</v>
      </c>
      <c r="AA402" s="480">
        <f t="shared" si="6"/>
        <v>144</v>
      </c>
      <c r="AB402" s="483">
        <v>0</v>
      </c>
      <c r="AC402" s="480" t="s">
        <v>2373</v>
      </c>
    </row>
    <row r="403" customHeight="1" spans="1:29">
      <c r="A403" s="477" t="s">
        <v>192</v>
      </c>
      <c r="B403" s="480" t="s">
        <v>2134</v>
      </c>
      <c r="C403" s="480" t="s">
        <v>2135</v>
      </c>
      <c r="D403" s="480" t="s">
        <v>2407</v>
      </c>
      <c r="E403" s="481">
        <v>37770</v>
      </c>
      <c r="F403" s="480" t="s">
        <v>301</v>
      </c>
      <c r="G403" s="480" t="s">
        <v>2408</v>
      </c>
      <c r="H403" s="480" t="s">
        <v>2302</v>
      </c>
      <c r="I403" s="480" t="s">
        <v>2329</v>
      </c>
      <c r="J403" s="482">
        <v>3800</v>
      </c>
      <c r="K403" s="482">
        <v>0</v>
      </c>
      <c r="L403" s="482">
        <v>3800</v>
      </c>
      <c r="M403" s="482">
        <v>0</v>
      </c>
      <c r="N403" s="482">
        <v>0</v>
      </c>
      <c r="O403" s="482">
        <v>0</v>
      </c>
      <c r="P403" s="480" t="s">
        <v>2409</v>
      </c>
      <c r="Q403" s="481"/>
      <c r="R403" s="480" t="s">
        <v>306</v>
      </c>
      <c r="S403" s="480" t="s">
        <v>2316</v>
      </c>
      <c r="T403" s="480" t="s">
        <v>2372</v>
      </c>
      <c r="U403" s="480" t="s">
        <v>309</v>
      </c>
      <c r="V403" s="480" t="s">
        <v>309</v>
      </c>
      <c r="W403" s="480" t="s">
        <v>333</v>
      </c>
      <c r="X403" s="480" t="s">
        <v>2318</v>
      </c>
      <c r="Y403" s="480" t="s">
        <v>313</v>
      </c>
      <c r="Z403" s="480" t="s">
        <v>314</v>
      </c>
      <c r="AA403" s="480">
        <f t="shared" si="6"/>
        <v>144</v>
      </c>
      <c r="AB403" s="483">
        <v>0</v>
      </c>
      <c r="AC403" s="480" t="s">
        <v>2373</v>
      </c>
    </row>
    <row r="404" customHeight="1" spans="1:29">
      <c r="A404" s="477" t="s">
        <v>192</v>
      </c>
      <c r="B404" s="480" t="s">
        <v>2134</v>
      </c>
      <c r="C404" s="480" t="s">
        <v>2135</v>
      </c>
      <c r="D404" s="480" t="s">
        <v>2410</v>
      </c>
      <c r="E404" s="481">
        <v>37770</v>
      </c>
      <c r="F404" s="480" t="s">
        <v>301</v>
      </c>
      <c r="G404" s="480" t="s">
        <v>2411</v>
      </c>
      <c r="H404" s="480" t="s">
        <v>2302</v>
      </c>
      <c r="I404" s="480" t="s">
        <v>2322</v>
      </c>
      <c r="J404" s="482">
        <v>6270</v>
      </c>
      <c r="K404" s="482">
        <v>0</v>
      </c>
      <c r="L404" s="482">
        <v>6270</v>
      </c>
      <c r="M404" s="482">
        <v>0</v>
      </c>
      <c r="N404" s="482">
        <v>0</v>
      </c>
      <c r="O404" s="482">
        <v>0</v>
      </c>
      <c r="P404" s="480" t="s">
        <v>2412</v>
      </c>
      <c r="Q404" s="481"/>
      <c r="R404" s="480" t="s">
        <v>306</v>
      </c>
      <c r="S404" s="480" t="s">
        <v>2316</v>
      </c>
      <c r="T404" s="480" t="s">
        <v>2372</v>
      </c>
      <c r="U404" s="480" t="s">
        <v>309</v>
      </c>
      <c r="V404" s="480" t="s">
        <v>309</v>
      </c>
      <c r="W404" s="480" t="s">
        <v>333</v>
      </c>
      <c r="X404" s="480" t="s">
        <v>2318</v>
      </c>
      <c r="Y404" s="480" t="s">
        <v>313</v>
      </c>
      <c r="Z404" s="480" t="s">
        <v>314</v>
      </c>
      <c r="AA404" s="480">
        <f t="shared" si="6"/>
        <v>144</v>
      </c>
      <c r="AB404" s="483">
        <v>0</v>
      </c>
      <c r="AC404" s="480" t="s">
        <v>2373</v>
      </c>
    </row>
    <row r="405" customHeight="1" spans="1:29">
      <c r="A405" s="477" t="s">
        <v>192</v>
      </c>
      <c r="B405" s="480" t="s">
        <v>2134</v>
      </c>
      <c r="C405" s="480" t="s">
        <v>2135</v>
      </c>
      <c r="D405" s="480" t="s">
        <v>2413</v>
      </c>
      <c r="E405" s="481">
        <v>37770</v>
      </c>
      <c r="F405" s="480" t="s">
        <v>301</v>
      </c>
      <c r="G405" s="480" t="s">
        <v>2414</v>
      </c>
      <c r="H405" s="480" t="s">
        <v>2302</v>
      </c>
      <c r="I405" s="480" t="s">
        <v>2322</v>
      </c>
      <c r="J405" s="482">
        <v>6270</v>
      </c>
      <c r="K405" s="482">
        <v>0</v>
      </c>
      <c r="L405" s="482">
        <v>6270</v>
      </c>
      <c r="M405" s="482">
        <v>0</v>
      </c>
      <c r="N405" s="482">
        <v>0</v>
      </c>
      <c r="O405" s="482">
        <v>0</v>
      </c>
      <c r="P405" s="480" t="s">
        <v>2415</v>
      </c>
      <c r="Q405" s="481"/>
      <c r="R405" s="480" t="s">
        <v>306</v>
      </c>
      <c r="S405" s="480" t="s">
        <v>2316</v>
      </c>
      <c r="T405" s="480" t="s">
        <v>2372</v>
      </c>
      <c r="U405" s="480" t="s">
        <v>309</v>
      </c>
      <c r="V405" s="480" t="s">
        <v>309</v>
      </c>
      <c r="W405" s="480" t="s">
        <v>333</v>
      </c>
      <c r="X405" s="480" t="s">
        <v>2318</v>
      </c>
      <c r="Y405" s="480" t="s">
        <v>313</v>
      </c>
      <c r="Z405" s="480" t="s">
        <v>314</v>
      </c>
      <c r="AA405" s="480">
        <f t="shared" si="6"/>
        <v>144</v>
      </c>
      <c r="AB405" s="483">
        <v>0</v>
      </c>
      <c r="AC405" s="480" t="s">
        <v>2373</v>
      </c>
    </row>
    <row r="406" customHeight="1" spans="1:29">
      <c r="A406" s="477" t="s">
        <v>192</v>
      </c>
      <c r="B406" s="480" t="s">
        <v>2134</v>
      </c>
      <c r="C406" s="480" t="s">
        <v>2135</v>
      </c>
      <c r="D406" s="480" t="s">
        <v>2416</v>
      </c>
      <c r="E406" s="481">
        <v>37770</v>
      </c>
      <c r="F406" s="480" t="s">
        <v>301</v>
      </c>
      <c r="G406" s="480" t="s">
        <v>2417</v>
      </c>
      <c r="H406" s="480" t="s">
        <v>2302</v>
      </c>
      <c r="I406" s="480" t="s">
        <v>2322</v>
      </c>
      <c r="J406" s="482">
        <v>6270</v>
      </c>
      <c r="K406" s="482">
        <v>0</v>
      </c>
      <c r="L406" s="482">
        <v>6270</v>
      </c>
      <c r="M406" s="482">
        <v>0</v>
      </c>
      <c r="N406" s="482">
        <v>0</v>
      </c>
      <c r="O406" s="482">
        <v>0</v>
      </c>
      <c r="P406" s="480" t="s">
        <v>2418</v>
      </c>
      <c r="Q406" s="481"/>
      <c r="R406" s="480" t="s">
        <v>306</v>
      </c>
      <c r="S406" s="480" t="s">
        <v>2316</v>
      </c>
      <c r="T406" s="480" t="s">
        <v>2372</v>
      </c>
      <c r="U406" s="480" t="s">
        <v>309</v>
      </c>
      <c r="V406" s="480" t="s">
        <v>309</v>
      </c>
      <c r="W406" s="480" t="s">
        <v>333</v>
      </c>
      <c r="X406" s="480" t="s">
        <v>2318</v>
      </c>
      <c r="Y406" s="480" t="s">
        <v>313</v>
      </c>
      <c r="Z406" s="480" t="s">
        <v>314</v>
      </c>
      <c r="AA406" s="480">
        <f t="shared" si="6"/>
        <v>144</v>
      </c>
      <c r="AB406" s="483">
        <v>0</v>
      </c>
      <c r="AC406" s="480" t="s">
        <v>2373</v>
      </c>
    </row>
    <row r="407" customHeight="1" spans="1:29">
      <c r="A407" s="477" t="s">
        <v>192</v>
      </c>
      <c r="B407" s="480" t="s">
        <v>2134</v>
      </c>
      <c r="C407" s="480" t="s">
        <v>2135</v>
      </c>
      <c r="D407" s="480" t="s">
        <v>2419</v>
      </c>
      <c r="E407" s="481">
        <v>37770</v>
      </c>
      <c r="F407" s="480" t="s">
        <v>301</v>
      </c>
      <c r="G407" s="480" t="s">
        <v>2420</v>
      </c>
      <c r="H407" s="480" t="s">
        <v>2302</v>
      </c>
      <c r="I407" s="480" t="s">
        <v>2322</v>
      </c>
      <c r="J407" s="482">
        <v>6270</v>
      </c>
      <c r="K407" s="482">
        <v>0</v>
      </c>
      <c r="L407" s="482">
        <v>6270</v>
      </c>
      <c r="M407" s="482">
        <v>0</v>
      </c>
      <c r="N407" s="482">
        <v>0</v>
      </c>
      <c r="O407" s="482">
        <v>0</v>
      </c>
      <c r="P407" s="480" t="s">
        <v>2421</v>
      </c>
      <c r="Q407" s="481"/>
      <c r="R407" s="480" t="s">
        <v>306</v>
      </c>
      <c r="S407" s="480" t="s">
        <v>2316</v>
      </c>
      <c r="T407" s="480" t="s">
        <v>2372</v>
      </c>
      <c r="U407" s="480" t="s">
        <v>309</v>
      </c>
      <c r="V407" s="480" t="s">
        <v>309</v>
      </c>
      <c r="W407" s="480" t="s">
        <v>333</v>
      </c>
      <c r="X407" s="480" t="s">
        <v>2318</v>
      </c>
      <c r="Y407" s="480" t="s">
        <v>313</v>
      </c>
      <c r="Z407" s="480" t="s">
        <v>314</v>
      </c>
      <c r="AA407" s="480">
        <f t="shared" si="6"/>
        <v>144</v>
      </c>
      <c r="AB407" s="483">
        <v>0</v>
      </c>
      <c r="AC407" s="480" t="s">
        <v>2373</v>
      </c>
    </row>
    <row r="408" customHeight="1" spans="1:29">
      <c r="A408" s="477" t="s">
        <v>192</v>
      </c>
      <c r="B408" s="480" t="s">
        <v>2134</v>
      </c>
      <c r="C408" s="480" t="s">
        <v>2135</v>
      </c>
      <c r="D408" s="480" t="s">
        <v>2422</v>
      </c>
      <c r="E408" s="481">
        <v>37770</v>
      </c>
      <c r="F408" s="480" t="s">
        <v>301</v>
      </c>
      <c r="G408" s="480" t="s">
        <v>2423</v>
      </c>
      <c r="H408" s="480" t="s">
        <v>2302</v>
      </c>
      <c r="I408" s="480" t="s">
        <v>2322</v>
      </c>
      <c r="J408" s="482">
        <v>6270</v>
      </c>
      <c r="K408" s="482">
        <v>0</v>
      </c>
      <c r="L408" s="482">
        <v>6270</v>
      </c>
      <c r="M408" s="482">
        <v>0</v>
      </c>
      <c r="N408" s="482">
        <v>0</v>
      </c>
      <c r="O408" s="482">
        <v>0</v>
      </c>
      <c r="P408" s="480" t="s">
        <v>2424</v>
      </c>
      <c r="Q408" s="481"/>
      <c r="R408" s="480" t="s">
        <v>306</v>
      </c>
      <c r="S408" s="480" t="s">
        <v>2316</v>
      </c>
      <c r="T408" s="480" t="s">
        <v>2372</v>
      </c>
      <c r="U408" s="480" t="s">
        <v>309</v>
      </c>
      <c r="V408" s="480" t="s">
        <v>309</v>
      </c>
      <c r="W408" s="480" t="s">
        <v>333</v>
      </c>
      <c r="X408" s="480" t="s">
        <v>2318</v>
      </c>
      <c r="Y408" s="480" t="s">
        <v>313</v>
      </c>
      <c r="Z408" s="480" t="s">
        <v>314</v>
      </c>
      <c r="AA408" s="480">
        <f t="shared" si="6"/>
        <v>144</v>
      </c>
      <c r="AB408" s="483">
        <v>0</v>
      </c>
      <c r="AC408" s="480" t="s">
        <v>2373</v>
      </c>
    </row>
    <row r="409" customHeight="1" spans="1:29">
      <c r="A409" s="477" t="s">
        <v>192</v>
      </c>
      <c r="B409" s="480" t="s">
        <v>2134</v>
      </c>
      <c r="C409" s="480" t="s">
        <v>2135</v>
      </c>
      <c r="D409" s="480" t="s">
        <v>2425</v>
      </c>
      <c r="E409" s="481">
        <v>37770</v>
      </c>
      <c r="F409" s="480" t="s">
        <v>301</v>
      </c>
      <c r="G409" s="480" t="s">
        <v>2426</v>
      </c>
      <c r="H409" s="480" t="s">
        <v>2302</v>
      </c>
      <c r="I409" s="480" t="s">
        <v>2322</v>
      </c>
      <c r="J409" s="482">
        <v>6270</v>
      </c>
      <c r="K409" s="482">
        <v>0</v>
      </c>
      <c r="L409" s="482">
        <v>6270</v>
      </c>
      <c r="M409" s="482">
        <v>0</v>
      </c>
      <c r="N409" s="482">
        <v>0</v>
      </c>
      <c r="O409" s="482">
        <v>0</v>
      </c>
      <c r="P409" s="480" t="s">
        <v>2427</v>
      </c>
      <c r="Q409" s="481"/>
      <c r="R409" s="480" t="s">
        <v>306</v>
      </c>
      <c r="S409" s="480" t="s">
        <v>2316</v>
      </c>
      <c r="T409" s="480" t="s">
        <v>2372</v>
      </c>
      <c r="U409" s="480" t="s">
        <v>309</v>
      </c>
      <c r="V409" s="480" t="s">
        <v>309</v>
      </c>
      <c r="W409" s="480" t="s">
        <v>333</v>
      </c>
      <c r="X409" s="480" t="s">
        <v>2318</v>
      </c>
      <c r="Y409" s="480" t="s">
        <v>313</v>
      </c>
      <c r="Z409" s="480" t="s">
        <v>314</v>
      </c>
      <c r="AA409" s="480">
        <f t="shared" si="6"/>
        <v>144</v>
      </c>
      <c r="AB409" s="483">
        <v>0</v>
      </c>
      <c r="AC409" s="480" t="s">
        <v>2373</v>
      </c>
    </row>
    <row r="410" customHeight="1" spans="1:29">
      <c r="A410" s="477" t="s">
        <v>192</v>
      </c>
      <c r="B410" s="480" t="s">
        <v>2134</v>
      </c>
      <c r="C410" s="480" t="s">
        <v>2135</v>
      </c>
      <c r="D410" s="480" t="s">
        <v>2428</v>
      </c>
      <c r="E410" s="481">
        <v>37770</v>
      </c>
      <c r="F410" s="480" t="s">
        <v>301</v>
      </c>
      <c r="G410" s="480" t="s">
        <v>2429</v>
      </c>
      <c r="H410" s="480" t="s">
        <v>2302</v>
      </c>
      <c r="I410" s="480" t="s">
        <v>2322</v>
      </c>
      <c r="J410" s="482">
        <v>6270</v>
      </c>
      <c r="K410" s="482">
        <v>0</v>
      </c>
      <c r="L410" s="482">
        <v>6270</v>
      </c>
      <c r="M410" s="482">
        <v>0</v>
      </c>
      <c r="N410" s="482">
        <v>0</v>
      </c>
      <c r="O410" s="482">
        <v>0</v>
      </c>
      <c r="P410" s="480" t="s">
        <v>2430</v>
      </c>
      <c r="Q410" s="481"/>
      <c r="R410" s="480" t="s">
        <v>306</v>
      </c>
      <c r="S410" s="480" t="s">
        <v>2316</v>
      </c>
      <c r="T410" s="480" t="s">
        <v>2372</v>
      </c>
      <c r="U410" s="480" t="s">
        <v>309</v>
      </c>
      <c r="V410" s="480" t="s">
        <v>309</v>
      </c>
      <c r="W410" s="480" t="s">
        <v>333</v>
      </c>
      <c r="X410" s="480" t="s">
        <v>2318</v>
      </c>
      <c r="Y410" s="480" t="s">
        <v>313</v>
      </c>
      <c r="Z410" s="480" t="s">
        <v>314</v>
      </c>
      <c r="AA410" s="480">
        <f t="shared" si="6"/>
        <v>144</v>
      </c>
      <c r="AB410" s="483">
        <v>0</v>
      </c>
      <c r="AC410" s="480" t="s">
        <v>2373</v>
      </c>
    </row>
    <row r="411" customHeight="1" spans="1:29">
      <c r="A411" s="477" t="s">
        <v>192</v>
      </c>
      <c r="B411" s="480" t="s">
        <v>2134</v>
      </c>
      <c r="C411" s="480" t="s">
        <v>2135</v>
      </c>
      <c r="D411" s="480" t="s">
        <v>2431</v>
      </c>
      <c r="E411" s="481">
        <v>37770</v>
      </c>
      <c r="F411" s="480" t="s">
        <v>301</v>
      </c>
      <c r="G411" s="480" t="s">
        <v>2432</v>
      </c>
      <c r="H411" s="480" t="s">
        <v>2302</v>
      </c>
      <c r="I411" s="480" t="s">
        <v>2322</v>
      </c>
      <c r="J411" s="482">
        <v>6270</v>
      </c>
      <c r="K411" s="482">
        <v>0</v>
      </c>
      <c r="L411" s="482">
        <v>6270</v>
      </c>
      <c r="M411" s="482">
        <v>0</v>
      </c>
      <c r="N411" s="482">
        <v>0</v>
      </c>
      <c r="O411" s="482">
        <v>0</v>
      </c>
      <c r="P411" s="480" t="s">
        <v>2433</v>
      </c>
      <c r="Q411" s="481"/>
      <c r="R411" s="480" t="s">
        <v>306</v>
      </c>
      <c r="S411" s="480" t="s">
        <v>2316</v>
      </c>
      <c r="T411" s="480" t="s">
        <v>2372</v>
      </c>
      <c r="U411" s="480" t="s">
        <v>309</v>
      </c>
      <c r="V411" s="480" t="s">
        <v>309</v>
      </c>
      <c r="W411" s="480" t="s">
        <v>333</v>
      </c>
      <c r="X411" s="480" t="s">
        <v>2318</v>
      </c>
      <c r="Y411" s="480" t="s">
        <v>313</v>
      </c>
      <c r="Z411" s="480" t="s">
        <v>314</v>
      </c>
      <c r="AA411" s="480">
        <f t="shared" si="6"/>
        <v>144</v>
      </c>
      <c r="AB411" s="483">
        <v>0</v>
      </c>
      <c r="AC411" s="480" t="s">
        <v>2373</v>
      </c>
    </row>
    <row r="412" customHeight="1" spans="1:29">
      <c r="A412" s="477" t="s">
        <v>192</v>
      </c>
      <c r="B412" s="480" t="s">
        <v>2134</v>
      </c>
      <c r="C412" s="480" t="s">
        <v>2135</v>
      </c>
      <c r="D412" s="480" t="s">
        <v>2434</v>
      </c>
      <c r="E412" s="481">
        <v>37770</v>
      </c>
      <c r="F412" s="480" t="s">
        <v>301</v>
      </c>
      <c r="G412" s="480" t="s">
        <v>2435</v>
      </c>
      <c r="H412" s="480" t="s">
        <v>2302</v>
      </c>
      <c r="I412" s="480" t="s">
        <v>2322</v>
      </c>
      <c r="J412" s="482">
        <v>6270</v>
      </c>
      <c r="K412" s="482">
        <v>0</v>
      </c>
      <c r="L412" s="482">
        <v>6270</v>
      </c>
      <c r="M412" s="482">
        <v>0</v>
      </c>
      <c r="N412" s="482">
        <v>0</v>
      </c>
      <c r="O412" s="482">
        <v>0</v>
      </c>
      <c r="P412" s="480" t="s">
        <v>2436</v>
      </c>
      <c r="Q412" s="481"/>
      <c r="R412" s="480" t="s">
        <v>306</v>
      </c>
      <c r="S412" s="480" t="s">
        <v>2316</v>
      </c>
      <c r="T412" s="480" t="s">
        <v>2372</v>
      </c>
      <c r="U412" s="480" t="s">
        <v>309</v>
      </c>
      <c r="V412" s="480" t="s">
        <v>309</v>
      </c>
      <c r="W412" s="480" t="s">
        <v>333</v>
      </c>
      <c r="X412" s="480" t="s">
        <v>323</v>
      </c>
      <c r="Y412" s="480" t="s">
        <v>313</v>
      </c>
      <c r="Z412" s="480" t="s">
        <v>314</v>
      </c>
      <c r="AA412" s="480">
        <f t="shared" si="6"/>
        <v>144</v>
      </c>
      <c r="AB412" s="483">
        <v>0</v>
      </c>
      <c r="AC412" s="480" t="s">
        <v>2373</v>
      </c>
    </row>
    <row r="413" customHeight="1" spans="1:29">
      <c r="A413" s="477" t="s">
        <v>192</v>
      </c>
      <c r="B413" s="480" t="s">
        <v>2134</v>
      </c>
      <c r="C413" s="480" t="s">
        <v>2135</v>
      </c>
      <c r="D413" s="480" t="s">
        <v>2437</v>
      </c>
      <c r="E413" s="481">
        <v>37770</v>
      </c>
      <c r="F413" s="480" t="s">
        <v>301</v>
      </c>
      <c r="G413" s="480" t="s">
        <v>2438</v>
      </c>
      <c r="H413" s="480" t="s">
        <v>2302</v>
      </c>
      <c r="I413" s="480" t="s">
        <v>2329</v>
      </c>
      <c r="J413" s="482">
        <v>3800</v>
      </c>
      <c r="K413" s="482">
        <v>0</v>
      </c>
      <c r="L413" s="482">
        <v>3800</v>
      </c>
      <c r="M413" s="482">
        <v>0</v>
      </c>
      <c r="N413" s="482">
        <v>0</v>
      </c>
      <c r="O413" s="482">
        <v>0</v>
      </c>
      <c r="P413" s="480" t="s">
        <v>2439</v>
      </c>
      <c r="Q413" s="481"/>
      <c r="R413" s="480" t="s">
        <v>306</v>
      </c>
      <c r="S413" s="480" t="s">
        <v>2316</v>
      </c>
      <c r="T413" s="480" t="s">
        <v>2372</v>
      </c>
      <c r="U413" s="480" t="s">
        <v>309</v>
      </c>
      <c r="V413" s="480" t="s">
        <v>309</v>
      </c>
      <c r="W413" s="480" t="s">
        <v>333</v>
      </c>
      <c r="X413" s="480" t="s">
        <v>2318</v>
      </c>
      <c r="Y413" s="480" t="s">
        <v>313</v>
      </c>
      <c r="Z413" s="480" t="s">
        <v>314</v>
      </c>
      <c r="AA413" s="480">
        <f t="shared" si="6"/>
        <v>144</v>
      </c>
      <c r="AB413" s="483">
        <v>0</v>
      </c>
      <c r="AC413" s="480" t="s">
        <v>2373</v>
      </c>
    </row>
    <row r="414" customHeight="1" spans="1:29">
      <c r="A414" s="477" t="s">
        <v>192</v>
      </c>
      <c r="B414" s="480" t="s">
        <v>2134</v>
      </c>
      <c r="C414" s="480" t="s">
        <v>2135</v>
      </c>
      <c r="D414" s="480" t="s">
        <v>2440</v>
      </c>
      <c r="E414" s="481">
        <v>37770</v>
      </c>
      <c r="F414" s="480" t="s">
        <v>301</v>
      </c>
      <c r="G414" s="480" t="s">
        <v>2441</v>
      </c>
      <c r="H414" s="480" t="s">
        <v>2302</v>
      </c>
      <c r="I414" s="480" t="s">
        <v>2322</v>
      </c>
      <c r="J414" s="482">
        <v>6270</v>
      </c>
      <c r="K414" s="482">
        <v>0</v>
      </c>
      <c r="L414" s="482">
        <v>6270</v>
      </c>
      <c r="M414" s="482">
        <v>0</v>
      </c>
      <c r="N414" s="482">
        <v>0</v>
      </c>
      <c r="O414" s="482">
        <v>0</v>
      </c>
      <c r="P414" s="480" t="s">
        <v>2442</v>
      </c>
      <c r="Q414" s="481"/>
      <c r="R414" s="480" t="s">
        <v>306</v>
      </c>
      <c r="S414" s="480" t="s">
        <v>307</v>
      </c>
      <c r="T414" s="480" t="s">
        <v>2443</v>
      </c>
      <c r="U414" s="480" t="s">
        <v>2444</v>
      </c>
      <c r="V414" s="480" t="s">
        <v>2445</v>
      </c>
      <c r="W414" s="480" t="s">
        <v>333</v>
      </c>
      <c r="X414" s="480" t="s">
        <v>2318</v>
      </c>
      <c r="Y414" s="480" t="s">
        <v>313</v>
      </c>
      <c r="Z414" s="480" t="s">
        <v>314</v>
      </c>
      <c r="AA414" s="480">
        <f t="shared" si="6"/>
        <v>144</v>
      </c>
      <c r="AB414" s="483">
        <v>0</v>
      </c>
      <c r="AC414" s="480" t="s">
        <v>850</v>
      </c>
    </row>
    <row r="415" customHeight="1" spans="1:29">
      <c r="A415" s="477" t="s">
        <v>192</v>
      </c>
      <c r="B415" s="480" t="s">
        <v>2134</v>
      </c>
      <c r="C415" s="480" t="s">
        <v>2135</v>
      </c>
      <c r="D415" s="480" t="s">
        <v>2446</v>
      </c>
      <c r="E415" s="481">
        <v>37770</v>
      </c>
      <c r="F415" s="480" t="s">
        <v>301</v>
      </c>
      <c r="G415" s="480" t="s">
        <v>2447</v>
      </c>
      <c r="H415" s="480" t="s">
        <v>2302</v>
      </c>
      <c r="I415" s="480" t="s">
        <v>2322</v>
      </c>
      <c r="J415" s="482">
        <v>6270</v>
      </c>
      <c r="K415" s="482">
        <v>0</v>
      </c>
      <c r="L415" s="482">
        <v>6270</v>
      </c>
      <c r="M415" s="482">
        <v>0</v>
      </c>
      <c r="N415" s="482">
        <v>0</v>
      </c>
      <c r="O415" s="482">
        <v>0</v>
      </c>
      <c r="P415" s="480" t="s">
        <v>2448</v>
      </c>
      <c r="Q415" s="481"/>
      <c r="R415" s="480" t="s">
        <v>306</v>
      </c>
      <c r="S415" s="480" t="s">
        <v>2316</v>
      </c>
      <c r="T415" s="480" t="s">
        <v>2372</v>
      </c>
      <c r="U415" s="480" t="s">
        <v>309</v>
      </c>
      <c r="V415" s="480" t="s">
        <v>309</v>
      </c>
      <c r="W415" s="480" t="s">
        <v>333</v>
      </c>
      <c r="X415" s="480" t="s">
        <v>2318</v>
      </c>
      <c r="Y415" s="480" t="s">
        <v>313</v>
      </c>
      <c r="Z415" s="480" t="s">
        <v>314</v>
      </c>
      <c r="AA415" s="480">
        <f t="shared" si="6"/>
        <v>144</v>
      </c>
      <c r="AB415" s="483">
        <v>0</v>
      </c>
      <c r="AC415" s="480" t="s">
        <v>2373</v>
      </c>
    </row>
    <row r="416" customHeight="1" spans="1:29">
      <c r="A416" s="477" t="s">
        <v>192</v>
      </c>
      <c r="B416" s="480" t="s">
        <v>2134</v>
      </c>
      <c r="C416" s="480" t="s">
        <v>2135</v>
      </c>
      <c r="D416" s="480" t="s">
        <v>2449</v>
      </c>
      <c r="E416" s="481">
        <v>37770</v>
      </c>
      <c r="F416" s="480" t="s">
        <v>301</v>
      </c>
      <c r="G416" s="480" t="s">
        <v>2450</v>
      </c>
      <c r="H416" s="480" t="s">
        <v>2302</v>
      </c>
      <c r="I416" s="480" t="s">
        <v>2322</v>
      </c>
      <c r="J416" s="482">
        <v>6270</v>
      </c>
      <c r="K416" s="482">
        <v>0</v>
      </c>
      <c r="L416" s="482">
        <v>6270</v>
      </c>
      <c r="M416" s="482">
        <v>0</v>
      </c>
      <c r="N416" s="482">
        <v>0</v>
      </c>
      <c r="O416" s="482">
        <v>0</v>
      </c>
      <c r="P416" s="480" t="s">
        <v>2451</v>
      </c>
      <c r="Q416" s="481"/>
      <c r="R416" s="480" t="s">
        <v>306</v>
      </c>
      <c r="S416" s="480" t="s">
        <v>2316</v>
      </c>
      <c r="T416" s="480" t="s">
        <v>2337</v>
      </c>
      <c r="U416" s="480" t="s">
        <v>309</v>
      </c>
      <c r="V416" s="480" t="s">
        <v>309</v>
      </c>
      <c r="W416" s="480" t="s">
        <v>333</v>
      </c>
      <c r="X416" s="480" t="s">
        <v>2318</v>
      </c>
      <c r="Y416" s="480" t="s">
        <v>313</v>
      </c>
      <c r="Z416" s="480" t="s">
        <v>314</v>
      </c>
      <c r="AA416" s="480">
        <f t="shared" si="6"/>
        <v>144</v>
      </c>
      <c r="AB416" s="483">
        <v>0</v>
      </c>
      <c r="AC416" s="480" t="s">
        <v>2338</v>
      </c>
    </row>
    <row r="417" customHeight="1" spans="1:29">
      <c r="A417" s="477" t="s">
        <v>192</v>
      </c>
      <c r="B417" s="480" t="s">
        <v>2134</v>
      </c>
      <c r="C417" s="480" t="s">
        <v>2135</v>
      </c>
      <c r="D417" s="480" t="s">
        <v>2452</v>
      </c>
      <c r="E417" s="481">
        <v>37770</v>
      </c>
      <c r="F417" s="480" t="s">
        <v>301</v>
      </c>
      <c r="G417" s="480" t="s">
        <v>2453</v>
      </c>
      <c r="H417" s="480" t="s">
        <v>2302</v>
      </c>
      <c r="I417" s="480" t="s">
        <v>2322</v>
      </c>
      <c r="J417" s="482">
        <v>6270</v>
      </c>
      <c r="K417" s="482">
        <v>0</v>
      </c>
      <c r="L417" s="482">
        <v>6270</v>
      </c>
      <c r="M417" s="482">
        <v>0</v>
      </c>
      <c r="N417" s="482">
        <v>0</v>
      </c>
      <c r="O417" s="482">
        <v>0</v>
      </c>
      <c r="P417" s="480" t="s">
        <v>2454</v>
      </c>
      <c r="Q417" s="481"/>
      <c r="R417" s="480" t="s">
        <v>306</v>
      </c>
      <c r="S417" s="480" t="s">
        <v>307</v>
      </c>
      <c r="T417" s="480" t="s">
        <v>2443</v>
      </c>
      <c r="U417" s="480" t="s">
        <v>2444</v>
      </c>
      <c r="V417" s="480" t="s">
        <v>2445</v>
      </c>
      <c r="W417" s="480" t="s">
        <v>333</v>
      </c>
      <c r="X417" s="480" t="s">
        <v>2318</v>
      </c>
      <c r="Y417" s="480" t="s">
        <v>313</v>
      </c>
      <c r="Z417" s="480" t="s">
        <v>314</v>
      </c>
      <c r="AA417" s="480">
        <f t="shared" si="6"/>
        <v>144</v>
      </c>
      <c r="AB417" s="483">
        <v>0</v>
      </c>
      <c r="AC417" s="480" t="s">
        <v>850</v>
      </c>
    </row>
    <row r="418" customHeight="1" spans="1:29">
      <c r="A418" s="477" t="s">
        <v>192</v>
      </c>
      <c r="B418" s="480" t="s">
        <v>2134</v>
      </c>
      <c r="C418" s="480" t="s">
        <v>2135</v>
      </c>
      <c r="D418" s="480" t="s">
        <v>2455</v>
      </c>
      <c r="E418" s="481">
        <v>37770</v>
      </c>
      <c r="F418" s="480" t="s">
        <v>301</v>
      </c>
      <c r="G418" s="480" t="s">
        <v>2456</v>
      </c>
      <c r="H418" s="480" t="s">
        <v>2302</v>
      </c>
      <c r="I418" s="480" t="s">
        <v>2322</v>
      </c>
      <c r="J418" s="482">
        <v>6270</v>
      </c>
      <c r="K418" s="482">
        <v>0</v>
      </c>
      <c r="L418" s="482">
        <v>6270</v>
      </c>
      <c r="M418" s="482">
        <v>0</v>
      </c>
      <c r="N418" s="482">
        <v>0</v>
      </c>
      <c r="O418" s="482">
        <v>0</v>
      </c>
      <c r="P418" s="480" t="s">
        <v>2457</v>
      </c>
      <c r="Q418" s="481"/>
      <c r="R418" s="480" t="s">
        <v>306</v>
      </c>
      <c r="S418" s="480" t="s">
        <v>2316</v>
      </c>
      <c r="T418" s="480" t="s">
        <v>2372</v>
      </c>
      <c r="U418" s="480" t="s">
        <v>309</v>
      </c>
      <c r="V418" s="480" t="s">
        <v>309</v>
      </c>
      <c r="W418" s="480" t="s">
        <v>333</v>
      </c>
      <c r="X418" s="480" t="s">
        <v>2318</v>
      </c>
      <c r="Y418" s="480" t="s">
        <v>313</v>
      </c>
      <c r="Z418" s="480" t="s">
        <v>314</v>
      </c>
      <c r="AA418" s="480">
        <f t="shared" si="6"/>
        <v>144</v>
      </c>
      <c r="AB418" s="483">
        <v>0</v>
      </c>
      <c r="AC418" s="480" t="s">
        <v>2373</v>
      </c>
    </row>
    <row r="419" customHeight="1" spans="1:29">
      <c r="A419" s="477" t="s">
        <v>192</v>
      </c>
      <c r="B419" s="480" t="s">
        <v>2134</v>
      </c>
      <c r="C419" s="480" t="s">
        <v>2135</v>
      </c>
      <c r="D419" s="480" t="s">
        <v>2458</v>
      </c>
      <c r="E419" s="481">
        <v>37770</v>
      </c>
      <c r="F419" s="480" t="s">
        <v>301</v>
      </c>
      <c r="G419" s="480" t="s">
        <v>2459</v>
      </c>
      <c r="H419" s="480" t="s">
        <v>2302</v>
      </c>
      <c r="I419" s="480" t="s">
        <v>2329</v>
      </c>
      <c r="J419" s="482">
        <v>3800</v>
      </c>
      <c r="K419" s="482">
        <v>0</v>
      </c>
      <c r="L419" s="482">
        <v>3800</v>
      </c>
      <c r="M419" s="482">
        <v>0</v>
      </c>
      <c r="N419" s="482">
        <v>0</v>
      </c>
      <c r="O419" s="482">
        <v>0</v>
      </c>
      <c r="P419" s="480" t="s">
        <v>2460</v>
      </c>
      <c r="Q419" s="481"/>
      <c r="R419" s="480" t="s">
        <v>306</v>
      </c>
      <c r="S419" s="480" t="s">
        <v>2316</v>
      </c>
      <c r="T419" s="480" t="s">
        <v>2461</v>
      </c>
      <c r="U419" s="480" t="s">
        <v>309</v>
      </c>
      <c r="V419" s="480" t="s">
        <v>309</v>
      </c>
      <c r="W419" s="480" t="s">
        <v>333</v>
      </c>
      <c r="X419" s="480" t="s">
        <v>2318</v>
      </c>
      <c r="Y419" s="480" t="s">
        <v>313</v>
      </c>
      <c r="Z419" s="480" t="s">
        <v>314</v>
      </c>
      <c r="AA419" s="480">
        <f t="shared" si="6"/>
        <v>144</v>
      </c>
      <c r="AB419" s="483">
        <v>0</v>
      </c>
      <c r="AC419" s="480" t="s">
        <v>2462</v>
      </c>
    </row>
    <row r="420" customHeight="1" spans="1:29">
      <c r="A420" s="477" t="s">
        <v>192</v>
      </c>
      <c r="B420" s="480" t="s">
        <v>2134</v>
      </c>
      <c r="C420" s="480" t="s">
        <v>2135</v>
      </c>
      <c r="D420" s="480" t="s">
        <v>2463</v>
      </c>
      <c r="E420" s="481">
        <v>37770</v>
      </c>
      <c r="F420" s="480" t="s">
        <v>301</v>
      </c>
      <c r="G420" s="480" t="s">
        <v>2464</v>
      </c>
      <c r="H420" s="480" t="s">
        <v>2302</v>
      </c>
      <c r="I420" s="480" t="s">
        <v>2329</v>
      </c>
      <c r="J420" s="482">
        <v>3800</v>
      </c>
      <c r="K420" s="482">
        <v>0</v>
      </c>
      <c r="L420" s="482">
        <v>3800</v>
      </c>
      <c r="M420" s="482">
        <v>0</v>
      </c>
      <c r="N420" s="482">
        <v>0</v>
      </c>
      <c r="O420" s="482">
        <v>0</v>
      </c>
      <c r="P420" s="480" t="s">
        <v>2465</v>
      </c>
      <c r="Q420" s="481"/>
      <c r="R420" s="480" t="s">
        <v>306</v>
      </c>
      <c r="S420" s="480" t="s">
        <v>2316</v>
      </c>
      <c r="T420" s="480" t="s">
        <v>2461</v>
      </c>
      <c r="U420" s="480" t="s">
        <v>309</v>
      </c>
      <c r="V420" s="480" t="s">
        <v>309</v>
      </c>
      <c r="W420" s="480" t="s">
        <v>333</v>
      </c>
      <c r="X420" s="480" t="s">
        <v>2318</v>
      </c>
      <c r="Y420" s="480" t="s">
        <v>313</v>
      </c>
      <c r="Z420" s="480" t="s">
        <v>314</v>
      </c>
      <c r="AA420" s="480">
        <f t="shared" si="6"/>
        <v>144</v>
      </c>
      <c r="AB420" s="483">
        <v>0</v>
      </c>
      <c r="AC420" s="480" t="s">
        <v>2462</v>
      </c>
    </row>
    <row r="421" customHeight="1" spans="1:29">
      <c r="A421" s="477" t="s">
        <v>192</v>
      </c>
      <c r="B421" s="480" t="s">
        <v>2134</v>
      </c>
      <c r="C421" s="480" t="s">
        <v>2135</v>
      </c>
      <c r="D421" s="480" t="s">
        <v>2466</v>
      </c>
      <c r="E421" s="481">
        <v>37615</v>
      </c>
      <c r="F421" s="480" t="s">
        <v>301</v>
      </c>
      <c r="G421" s="480" t="s">
        <v>2467</v>
      </c>
      <c r="H421" s="480" t="s">
        <v>2302</v>
      </c>
      <c r="I421" s="480" t="s">
        <v>2468</v>
      </c>
      <c r="J421" s="482">
        <v>5600</v>
      </c>
      <c r="K421" s="482">
        <v>0</v>
      </c>
      <c r="L421" s="482">
        <v>5600</v>
      </c>
      <c r="M421" s="482">
        <v>0</v>
      </c>
      <c r="N421" s="482">
        <v>0</v>
      </c>
      <c r="O421" s="482">
        <v>0</v>
      </c>
      <c r="P421" s="480" t="s">
        <v>2469</v>
      </c>
      <c r="Q421" s="481"/>
      <c r="R421" s="480" t="s">
        <v>306</v>
      </c>
      <c r="S421" s="480" t="s">
        <v>2316</v>
      </c>
      <c r="T421" s="480" t="s">
        <v>399</v>
      </c>
      <c r="U421" s="480" t="s">
        <v>309</v>
      </c>
      <c r="V421" s="480" t="s">
        <v>400</v>
      </c>
      <c r="W421" s="480" t="s">
        <v>333</v>
      </c>
      <c r="X421" s="480" t="s">
        <v>2470</v>
      </c>
      <c r="Y421" s="480" t="s">
        <v>313</v>
      </c>
      <c r="Z421" s="480" t="s">
        <v>314</v>
      </c>
      <c r="AA421" s="480">
        <f t="shared" si="6"/>
        <v>144</v>
      </c>
      <c r="AB421" s="483">
        <v>0</v>
      </c>
      <c r="AC421" s="480" t="s">
        <v>2471</v>
      </c>
    </row>
    <row r="422" customHeight="1" spans="1:29">
      <c r="A422" s="477" t="s">
        <v>192</v>
      </c>
      <c r="B422" s="480" t="s">
        <v>2134</v>
      </c>
      <c r="C422" s="480" t="s">
        <v>2135</v>
      </c>
      <c r="D422" s="480" t="s">
        <v>2472</v>
      </c>
      <c r="E422" s="481">
        <v>37616</v>
      </c>
      <c r="F422" s="480" t="s">
        <v>301</v>
      </c>
      <c r="G422" s="480" t="s">
        <v>2473</v>
      </c>
      <c r="H422" s="480" t="s">
        <v>2474</v>
      </c>
      <c r="I422" s="480" t="s">
        <v>2475</v>
      </c>
      <c r="J422" s="482">
        <v>15380</v>
      </c>
      <c r="K422" s="482">
        <v>0</v>
      </c>
      <c r="L422" s="482">
        <v>15380</v>
      </c>
      <c r="M422" s="482">
        <v>0</v>
      </c>
      <c r="N422" s="482">
        <v>0</v>
      </c>
      <c r="O422" s="482">
        <v>0</v>
      </c>
      <c r="P422" s="480" t="s">
        <v>2476</v>
      </c>
      <c r="Q422" s="481"/>
      <c r="R422" s="480" t="s">
        <v>306</v>
      </c>
      <c r="S422" s="480" t="s">
        <v>2316</v>
      </c>
      <c r="T422" s="480" t="s">
        <v>399</v>
      </c>
      <c r="U422" s="480" t="s">
        <v>309</v>
      </c>
      <c r="V422" s="480" t="s">
        <v>2477</v>
      </c>
      <c r="W422" s="480" t="s">
        <v>333</v>
      </c>
      <c r="X422" s="480" t="s">
        <v>2318</v>
      </c>
      <c r="Y422" s="480" t="s">
        <v>313</v>
      </c>
      <c r="Z422" s="480" t="s">
        <v>314</v>
      </c>
      <c r="AA422" s="480">
        <f t="shared" si="6"/>
        <v>144</v>
      </c>
      <c r="AB422" s="483">
        <v>0</v>
      </c>
      <c r="AC422" s="480" t="s">
        <v>2471</v>
      </c>
    </row>
    <row r="423" customHeight="1" spans="1:29">
      <c r="A423" s="477" t="s">
        <v>192</v>
      </c>
      <c r="B423" s="480" t="s">
        <v>2134</v>
      </c>
      <c r="C423" s="480" t="s">
        <v>2135</v>
      </c>
      <c r="D423" s="480" t="s">
        <v>2478</v>
      </c>
      <c r="E423" s="481">
        <v>37358</v>
      </c>
      <c r="F423" s="480" t="s">
        <v>301</v>
      </c>
      <c r="G423" s="480" t="s">
        <v>2479</v>
      </c>
      <c r="H423" s="480" t="s">
        <v>2302</v>
      </c>
      <c r="I423" s="480" t="s">
        <v>2480</v>
      </c>
      <c r="J423" s="482">
        <v>4952.61</v>
      </c>
      <c r="K423" s="482">
        <v>0</v>
      </c>
      <c r="L423" s="482">
        <v>4952.61</v>
      </c>
      <c r="M423" s="482">
        <v>0</v>
      </c>
      <c r="N423" s="482">
        <v>0</v>
      </c>
      <c r="O423" s="482">
        <v>0</v>
      </c>
      <c r="P423" s="480" t="s">
        <v>2481</v>
      </c>
      <c r="Q423" s="481"/>
      <c r="R423" s="480" t="s">
        <v>306</v>
      </c>
      <c r="S423" s="480" t="s">
        <v>2482</v>
      </c>
      <c r="T423" s="480" t="s">
        <v>2483</v>
      </c>
      <c r="U423" s="480" t="s">
        <v>309</v>
      </c>
      <c r="V423" s="480" t="s">
        <v>309</v>
      </c>
      <c r="W423" s="480" t="s">
        <v>333</v>
      </c>
      <c r="X423" s="480" t="s">
        <v>2484</v>
      </c>
      <c r="Y423" s="480" t="s">
        <v>313</v>
      </c>
      <c r="Z423" s="480" t="s">
        <v>314</v>
      </c>
      <c r="AA423" s="480">
        <f t="shared" si="6"/>
        <v>144</v>
      </c>
      <c r="AB423" s="483">
        <v>0</v>
      </c>
      <c r="AC423" s="480" t="s">
        <v>2485</v>
      </c>
    </row>
    <row r="424" customHeight="1" spans="1:29">
      <c r="A424" s="477" t="s">
        <v>192</v>
      </c>
      <c r="B424" s="480" t="s">
        <v>2134</v>
      </c>
      <c r="C424" s="480" t="s">
        <v>2135</v>
      </c>
      <c r="D424" s="480" t="s">
        <v>2486</v>
      </c>
      <c r="E424" s="481">
        <v>37358</v>
      </c>
      <c r="F424" s="480" t="s">
        <v>301</v>
      </c>
      <c r="G424" s="480" t="s">
        <v>2487</v>
      </c>
      <c r="H424" s="480" t="s">
        <v>2302</v>
      </c>
      <c r="I424" s="480" t="s">
        <v>2488</v>
      </c>
      <c r="J424" s="482">
        <v>6050</v>
      </c>
      <c r="K424" s="482">
        <v>0</v>
      </c>
      <c r="L424" s="482">
        <v>6050</v>
      </c>
      <c r="M424" s="482">
        <v>0</v>
      </c>
      <c r="N424" s="482">
        <v>0</v>
      </c>
      <c r="O424" s="482">
        <v>0</v>
      </c>
      <c r="P424" s="480" t="s">
        <v>2489</v>
      </c>
      <c r="Q424" s="481"/>
      <c r="R424" s="480" t="s">
        <v>306</v>
      </c>
      <c r="S424" s="480" t="s">
        <v>307</v>
      </c>
      <c r="T424" s="480" t="s">
        <v>882</v>
      </c>
      <c r="U424" s="480" t="s">
        <v>309</v>
      </c>
      <c r="V424" s="480" t="s">
        <v>309</v>
      </c>
      <c r="W424" s="480" t="s">
        <v>333</v>
      </c>
      <c r="X424" s="480" t="s">
        <v>2490</v>
      </c>
      <c r="Y424" s="480" t="s">
        <v>313</v>
      </c>
      <c r="Z424" s="480" t="s">
        <v>314</v>
      </c>
      <c r="AA424" s="480">
        <f t="shared" si="6"/>
        <v>144</v>
      </c>
      <c r="AB424" s="483">
        <v>0</v>
      </c>
      <c r="AC424" s="480" t="s">
        <v>2252</v>
      </c>
    </row>
    <row r="425" customHeight="1" spans="1:29">
      <c r="A425" s="477" t="s">
        <v>192</v>
      </c>
      <c r="B425" s="480" t="s">
        <v>2134</v>
      </c>
      <c r="C425" s="480" t="s">
        <v>2135</v>
      </c>
      <c r="D425" s="480" t="s">
        <v>2491</v>
      </c>
      <c r="E425" s="481">
        <v>33970</v>
      </c>
      <c r="F425" s="480" t="s">
        <v>301</v>
      </c>
      <c r="G425" s="480" t="s">
        <v>2492</v>
      </c>
      <c r="H425" s="480" t="s">
        <v>2493</v>
      </c>
      <c r="I425" s="480" t="s">
        <v>2494</v>
      </c>
      <c r="J425" s="482">
        <v>281232</v>
      </c>
      <c r="K425" s="482">
        <v>0</v>
      </c>
      <c r="L425" s="482">
        <v>281232</v>
      </c>
      <c r="M425" s="482">
        <v>0</v>
      </c>
      <c r="N425" s="482">
        <v>0</v>
      </c>
      <c r="O425" s="482">
        <v>0</v>
      </c>
      <c r="P425" s="480" t="s">
        <v>2495</v>
      </c>
      <c r="Q425" s="481"/>
      <c r="R425" s="480" t="s">
        <v>306</v>
      </c>
      <c r="S425" s="480" t="s">
        <v>307</v>
      </c>
      <c r="T425" s="480" t="s">
        <v>882</v>
      </c>
      <c r="U425" s="480" t="s">
        <v>309</v>
      </c>
      <c r="V425" s="480" t="s">
        <v>309</v>
      </c>
      <c r="W425" s="480" t="s">
        <v>333</v>
      </c>
      <c r="X425" s="480" t="s">
        <v>342</v>
      </c>
      <c r="Y425" s="480" t="s">
        <v>313</v>
      </c>
      <c r="Z425" s="480" t="s">
        <v>314</v>
      </c>
      <c r="AA425" s="480">
        <f t="shared" si="6"/>
        <v>144</v>
      </c>
      <c r="AB425" s="483">
        <v>0</v>
      </c>
      <c r="AC425" s="480" t="s">
        <v>819</v>
      </c>
    </row>
    <row r="426" customHeight="1" spans="1:29">
      <c r="A426" s="477" t="s">
        <v>192</v>
      </c>
      <c r="B426" s="480" t="s">
        <v>2134</v>
      </c>
      <c r="C426" s="480" t="s">
        <v>2135</v>
      </c>
      <c r="D426" s="480" t="s">
        <v>2496</v>
      </c>
      <c r="E426" s="481">
        <v>42299</v>
      </c>
      <c r="F426" s="480" t="s">
        <v>301</v>
      </c>
      <c r="G426" s="480" t="s">
        <v>2497</v>
      </c>
      <c r="H426" s="480" t="s">
        <v>2498</v>
      </c>
      <c r="I426" s="480" t="s">
        <v>2499</v>
      </c>
      <c r="J426" s="482">
        <v>129805.43</v>
      </c>
      <c r="K426" s="482">
        <v>901.42</v>
      </c>
      <c r="L426" s="482">
        <v>109974.08</v>
      </c>
      <c r="M426" s="482">
        <v>10817.1</v>
      </c>
      <c r="N426" s="482">
        <v>0</v>
      </c>
      <c r="O426" s="482">
        <v>19831.35</v>
      </c>
      <c r="P426" s="480" t="s">
        <v>2500</v>
      </c>
      <c r="Q426" s="481"/>
      <c r="R426" s="480" t="s">
        <v>306</v>
      </c>
      <c r="S426" s="480" t="s">
        <v>307</v>
      </c>
      <c r="T426" s="480" t="s">
        <v>308</v>
      </c>
      <c r="U426" s="480" t="s">
        <v>309</v>
      </c>
      <c r="V426" s="480" t="s">
        <v>309</v>
      </c>
      <c r="W426" s="480" t="s">
        <v>2501</v>
      </c>
      <c r="X426" s="480" t="s">
        <v>2251</v>
      </c>
      <c r="Y426" s="480" t="s">
        <v>313</v>
      </c>
      <c r="Z426" s="480" t="s">
        <v>314</v>
      </c>
      <c r="AA426" s="480">
        <f t="shared" si="6"/>
        <v>144</v>
      </c>
      <c r="AB426" s="483">
        <v>0</v>
      </c>
      <c r="AC426" s="480" t="s">
        <v>315</v>
      </c>
    </row>
    <row r="427" customHeight="1" spans="1:29">
      <c r="A427" s="477" t="s">
        <v>192</v>
      </c>
      <c r="B427" s="480" t="s">
        <v>2134</v>
      </c>
      <c r="C427" s="480" t="s">
        <v>2135</v>
      </c>
      <c r="D427" s="480" t="s">
        <v>2502</v>
      </c>
      <c r="E427" s="481">
        <v>43085</v>
      </c>
      <c r="F427" s="480" t="s">
        <v>301</v>
      </c>
      <c r="G427" s="480" t="s">
        <v>2503</v>
      </c>
      <c r="H427" s="480" t="s">
        <v>2504</v>
      </c>
      <c r="I427" s="480" t="s">
        <v>304</v>
      </c>
      <c r="J427" s="482">
        <v>62612.61</v>
      </c>
      <c r="K427" s="482">
        <v>434.81</v>
      </c>
      <c r="L427" s="482">
        <v>41741.75</v>
      </c>
      <c r="M427" s="482">
        <v>5217.71</v>
      </c>
      <c r="N427" s="482">
        <v>0</v>
      </c>
      <c r="O427" s="482">
        <v>20870.86</v>
      </c>
      <c r="P427" s="480" t="s">
        <v>2505</v>
      </c>
      <c r="Q427" s="481"/>
      <c r="R427" s="480" t="s">
        <v>306</v>
      </c>
      <c r="S427" s="480" t="s">
        <v>307</v>
      </c>
      <c r="T427" s="480" t="s">
        <v>383</v>
      </c>
      <c r="U427" s="480" t="s">
        <v>309</v>
      </c>
      <c r="V427" s="480" t="s">
        <v>309</v>
      </c>
      <c r="W427" s="480" t="s">
        <v>2245</v>
      </c>
      <c r="X427" s="480" t="s">
        <v>2246</v>
      </c>
      <c r="Y427" s="480" t="s">
        <v>313</v>
      </c>
      <c r="Z427" s="480" t="s">
        <v>314</v>
      </c>
      <c r="AA427" s="480">
        <f t="shared" si="6"/>
        <v>144</v>
      </c>
      <c r="AB427" s="483">
        <v>0</v>
      </c>
      <c r="AC427" s="480" t="s">
        <v>387</v>
      </c>
    </row>
    <row r="428" customHeight="1" spans="1:29">
      <c r="A428" s="477" t="s">
        <v>192</v>
      </c>
      <c r="B428" s="480" t="s">
        <v>2134</v>
      </c>
      <c r="C428" s="480" t="s">
        <v>2135</v>
      </c>
      <c r="D428" s="480" t="s">
        <v>2506</v>
      </c>
      <c r="E428" s="481">
        <v>43083</v>
      </c>
      <c r="F428" s="480" t="s">
        <v>301</v>
      </c>
      <c r="G428" s="480" t="s">
        <v>2507</v>
      </c>
      <c r="H428" s="480" t="s">
        <v>2508</v>
      </c>
      <c r="I428" s="480" t="s">
        <v>304</v>
      </c>
      <c r="J428" s="482">
        <v>11941.75</v>
      </c>
      <c r="K428" s="482">
        <v>82.93</v>
      </c>
      <c r="L428" s="482">
        <v>7961.18</v>
      </c>
      <c r="M428" s="482">
        <v>995.14</v>
      </c>
      <c r="N428" s="482">
        <v>0</v>
      </c>
      <c r="O428" s="482">
        <v>3980.57</v>
      </c>
      <c r="P428" s="480" t="s">
        <v>2509</v>
      </c>
      <c r="Q428" s="481"/>
      <c r="R428" s="480" t="s">
        <v>306</v>
      </c>
      <c r="S428" s="480" t="s">
        <v>889</v>
      </c>
      <c r="T428" s="480" t="s">
        <v>882</v>
      </c>
      <c r="U428" s="480" t="s">
        <v>309</v>
      </c>
      <c r="V428" s="480" t="s">
        <v>883</v>
      </c>
      <c r="W428" s="480" t="s">
        <v>2245</v>
      </c>
      <c r="X428" s="480" t="s">
        <v>2251</v>
      </c>
      <c r="Y428" s="480" t="s">
        <v>313</v>
      </c>
      <c r="Z428" s="480" t="s">
        <v>314</v>
      </c>
      <c r="AA428" s="480">
        <f t="shared" si="6"/>
        <v>144</v>
      </c>
      <c r="AB428" s="483">
        <v>0</v>
      </c>
      <c r="AC428" s="480" t="s">
        <v>891</v>
      </c>
    </row>
    <row r="429" customHeight="1" spans="1:29">
      <c r="A429" s="477" t="s">
        <v>192</v>
      </c>
      <c r="B429" s="480" t="s">
        <v>2134</v>
      </c>
      <c r="C429" s="480" t="s">
        <v>2135</v>
      </c>
      <c r="D429" s="480" t="s">
        <v>2510</v>
      </c>
      <c r="E429" s="481">
        <v>27030</v>
      </c>
      <c r="F429" s="480" t="s">
        <v>301</v>
      </c>
      <c r="G429" s="480" t="s">
        <v>2511</v>
      </c>
      <c r="H429" s="480" t="s">
        <v>2512</v>
      </c>
      <c r="I429" s="480" t="s">
        <v>2513</v>
      </c>
      <c r="J429" s="482">
        <v>42768</v>
      </c>
      <c r="K429" s="482">
        <v>0</v>
      </c>
      <c r="L429" s="482">
        <v>42768</v>
      </c>
      <c r="M429" s="482">
        <v>0</v>
      </c>
      <c r="N429" s="482">
        <v>0</v>
      </c>
      <c r="O429" s="482">
        <v>0</v>
      </c>
      <c r="P429" s="480" t="s">
        <v>2514</v>
      </c>
      <c r="Q429" s="481"/>
      <c r="R429" s="480" t="s">
        <v>306</v>
      </c>
      <c r="S429" s="480" t="s">
        <v>307</v>
      </c>
      <c r="T429" s="480" t="s">
        <v>816</v>
      </c>
      <c r="U429" s="480" t="s">
        <v>309</v>
      </c>
      <c r="V429" s="480" t="s">
        <v>309</v>
      </c>
      <c r="W429" s="480" t="s">
        <v>333</v>
      </c>
      <c r="X429" s="480" t="s">
        <v>342</v>
      </c>
      <c r="Y429" s="480" t="s">
        <v>313</v>
      </c>
      <c r="Z429" s="480" t="s">
        <v>2515</v>
      </c>
      <c r="AA429" s="480">
        <f t="shared" si="6"/>
        <v>588</v>
      </c>
      <c r="AB429" s="483">
        <v>0</v>
      </c>
      <c r="AC429" s="480" t="s">
        <v>335</v>
      </c>
    </row>
    <row r="430" customHeight="1" spans="1:29">
      <c r="A430" s="477" t="s">
        <v>192</v>
      </c>
      <c r="B430" s="480" t="s">
        <v>2134</v>
      </c>
      <c r="C430" s="480" t="s">
        <v>2135</v>
      </c>
      <c r="D430" s="480" t="s">
        <v>2516</v>
      </c>
      <c r="E430" s="481">
        <v>42299</v>
      </c>
      <c r="F430" s="480" t="s">
        <v>301</v>
      </c>
      <c r="G430" s="480" t="s">
        <v>2517</v>
      </c>
      <c r="H430" s="480" t="s">
        <v>2518</v>
      </c>
      <c r="I430" s="480" t="s">
        <v>2519</v>
      </c>
      <c r="J430" s="482">
        <v>54805.43</v>
      </c>
      <c r="K430" s="482">
        <v>380.59</v>
      </c>
      <c r="L430" s="482">
        <v>46432.34</v>
      </c>
      <c r="M430" s="482">
        <v>4567.14</v>
      </c>
      <c r="N430" s="482">
        <v>0</v>
      </c>
      <c r="O430" s="482">
        <v>8373.09</v>
      </c>
      <c r="P430" s="480" t="s">
        <v>2520</v>
      </c>
      <c r="Q430" s="481"/>
      <c r="R430" s="480" t="s">
        <v>306</v>
      </c>
      <c r="S430" s="480" t="s">
        <v>307</v>
      </c>
      <c r="T430" s="480" t="s">
        <v>308</v>
      </c>
      <c r="U430" s="480" t="s">
        <v>309</v>
      </c>
      <c r="V430" s="480" t="s">
        <v>309</v>
      </c>
      <c r="W430" s="480" t="s">
        <v>2501</v>
      </c>
      <c r="X430" s="480" t="s">
        <v>2251</v>
      </c>
      <c r="Y430" s="480" t="s">
        <v>313</v>
      </c>
      <c r="Z430" s="480" t="s">
        <v>314</v>
      </c>
      <c r="AA430" s="480">
        <f t="shared" si="6"/>
        <v>144</v>
      </c>
      <c r="AB430" s="483">
        <v>0</v>
      </c>
      <c r="AC430" s="480" t="s">
        <v>315</v>
      </c>
    </row>
    <row r="431" customHeight="1" spans="1:29">
      <c r="A431" s="477" t="s">
        <v>192</v>
      </c>
      <c r="B431" s="480" t="s">
        <v>2134</v>
      </c>
      <c r="C431" s="480" t="s">
        <v>2135</v>
      </c>
      <c r="D431" s="480" t="s">
        <v>2521</v>
      </c>
      <c r="E431" s="481">
        <v>43084</v>
      </c>
      <c r="F431" s="480" t="s">
        <v>301</v>
      </c>
      <c r="G431" s="480" t="s">
        <v>2522</v>
      </c>
      <c r="H431" s="480" t="s">
        <v>2523</v>
      </c>
      <c r="I431" s="480" t="s">
        <v>2519</v>
      </c>
      <c r="J431" s="482">
        <v>41747.57</v>
      </c>
      <c r="K431" s="482">
        <v>289.92</v>
      </c>
      <c r="L431" s="482">
        <v>27831.66</v>
      </c>
      <c r="M431" s="482">
        <v>3478.98</v>
      </c>
      <c r="N431" s="482">
        <v>0</v>
      </c>
      <c r="O431" s="482">
        <v>13915.91</v>
      </c>
      <c r="P431" s="480" t="s">
        <v>2524</v>
      </c>
      <c r="Q431" s="481"/>
      <c r="R431" s="480" t="s">
        <v>306</v>
      </c>
      <c r="S431" s="480" t="s">
        <v>307</v>
      </c>
      <c r="T431" s="480" t="s">
        <v>882</v>
      </c>
      <c r="U431" s="480" t="s">
        <v>309</v>
      </c>
      <c r="V431" s="480" t="s">
        <v>883</v>
      </c>
      <c r="W431" s="480" t="s">
        <v>2525</v>
      </c>
      <c r="X431" s="480" t="s">
        <v>2251</v>
      </c>
      <c r="Y431" s="480" t="s">
        <v>313</v>
      </c>
      <c r="Z431" s="480" t="s">
        <v>314</v>
      </c>
      <c r="AA431" s="480">
        <f t="shared" si="6"/>
        <v>144</v>
      </c>
      <c r="AB431" s="483">
        <v>0</v>
      </c>
      <c r="AC431" s="480" t="s">
        <v>2252</v>
      </c>
    </row>
    <row r="432" customHeight="1" spans="1:29">
      <c r="A432" s="477" t="s">
        <v>192</v>
      </c>
      <c r="B432" s="480" t="s">
        <v>2134</v>
      </c>
      <c r="C432" s="480" t="s">
        <v>2135</v>
      </c>
      <c r="D432" s="480" t="s">
        <v>2526</v>
      </c>
      <c r="E432" s="481">
        <v>37615</v>
      </c>
      <c r="F432" s="480" t="s">
        <v>301</v>
      </c>
      <c r="G432" s="480" t="s">
        <v>2527</v>
      </c>
      <c r="H432" s="480" t="s">
        <v>2528</v>
      </c>
      <c r="I432" s="480" t="s">
        <v>2529</v>
      </c>
      <c r="J432" s="482">
        <v>3560</v>
      </c>
      <c r="K432" s="482">
        <v>0</v>
      </c>
      <c r="L432" s="482">
        <v>3560</v>
      </c>
      <c r="M432" s="482">
        <v>0</v>
      </c>
      <c r="N432" s="482">
        <v>0</v>
      </c>
      <c r="O432" s="482">
        <v>0</v>
      </c>
      <c r="P432" s="480" t="s">
        <v>2530</v>
      </c>
      <c r="Q432" s="481"/>
      <c r="R432" s="480" t="s">
        <v>306</v>
      </c>
      <c r="S432" s="480" t="s">
        <v>2215</v>
      </c>
      <c r="T432" s="480" t="s">
        <v>308</v>
      </c>
      <c r="U432" s="480" t="s">
        <v>309</v>
      </c>
      <c r="V432" s="480" t="s">
        <v>309</v>
      </c>
      <c r="W432" s="480" t="s">
        <v>333</v>
      </c>
      <c r="X432" s="480" t="s">
        <v>2531</v>
      </c>
      <c r="Y432" s="480" t="s">
        <v>313</v>
      </c>
      <c r="Z432" s="480" t="s">
        <v>314</v>
      </c>
      <c r="AA432" s="480">
        <f t="shared" si="6"/>
        <v>144</v>
      </c>
      <c r="AB432" s="483">
        <v>0</v>
      </c>
      <c r="AC432" s="480" t="s">
        <v>315</v>
      </c>
    </row>
    <row r="433" customHeight="1" spans="1:29">
      <c r="A433" s="477" t="s">
        <v>192</v>
      </c>
      <c r="B433" s="480" t="s">
        <v>2134</v>
      </c>
      <c r="C433" s="480" t="s">
        <v>2135</v>
      </c>
      <c r="D433" s="480" t="s">
        <v>2532</v>
      </c>
      <c r="E433" s="481">
        <v>37616</v>
      </c>
      <c r="F433" s="480" t="s">
        <v>301</v>
      </c>
      <c r="G433" s="480" t="s">
        <v>2533</v>
      </c>
      <c r="H433" s="480" t="s">
        <v>2528</v>
      </c>
      <c r="I433" s="480" t="s">
        <v>2529</v>
      </c>
      <c r="J433" s="482">
        <v>3560</v>
      </c>
      <c r="K433" s="482">
        <v>0</v>
      </c>
      <c r="L433" s="482">
        <v>3560</v>
      </c>
      <c r="M433" s="482">
        <v>0</v>
      </c>
      <c r="N433" s="482">
        <v>0</v>
      </c>
      <c r="O433" s="482">
        <v>0</v>
      </c>
      <c r="P433" s="480" t="s">
        <v>2534</v>
      </c>
      <c r="Q433" s="481"/>
      <c r="R433" s="480" t="s">
        <v>306</v>
      </c>
      <c r="S433" s="480" t="s">
        <v>2215</v>
      </c>
      <c r="T433" s="480" t="s">
        <v>321</v>
      </c>
      <c r="U433" s="480" t="s">
        <v>309</v>
      </c>
      <c r="V433" s="480" t="s">
        <v>322</v>
      </c>
      <c r="W433" s="480" t="s">
        <v>333</v>
      </c>
      <c r="X433" s="480" t="s">
        <v>2531</v>
      </c>
      <c r="Y433" s="480" t="s">
        <v>313</v>
      </c>
      <c r="Z433" s="480" t="s">
        <v>314</v>
      </c>
      <c r="AA433" s="480">
        <f t="shared" si="6"/>
        <v>144</v>
      </c>
      <c r="AB433" s="483">
        <v>0</v>
      </c>
      <c r="AC433" s="480" t="s">
        <v>326</v>
      </c>
    </row>
    <row r="434" customHeight="1" spans="1:29">
      <c r="A434" s="477" t="s">
        <v>192</v>
      </c>
      <c r="B434" s="480" t="s">
        <v>2134</v>
      </c>
      <c r="C434" s="480" t="s">
        <v>2135</v>
      </c>
      <c r="D434" s="480" t="s">
        <v>2535</v>
      </c>
      <c r="E434" s="481">
        <v>42356</v>
      </c>
      <c r="F434" s="480" t="s">
        <v>301</v>
      </c>
      <c r="G434" s="480" t="s">
        <v>2536</v>
      </c>
      <c r="H434" s="480" t="s">
        <v>2537</v>
      </c>
      <c r="I434" s="480" t="s">
        <v>2538</v>
      </c>
      <c r="J434" s="482">
        <v>7000</v>
      </c>
      <c r="K434" s="482">
        <v>48.61</v>
      </c>
      <c r="L434" s="482">
        <v>5833.31</v>
      </c>
      <c r="M434" s="482">
        <v>583.34</v>
      </c>
      <c r="N434" s="482">
        <v>0</v>
      </c>
      <c r="O434" s="482">
        <v>1166.69</v>
      </c>
      <c r="P434" s="480" t="s">
        <v>2539</v>
      </c>
      <c r="Q434" s="481"/>
      <c r="R434" s="480" t="s">
        <v>306</v>
      </c>
      <c r="S434" s="480" t="s">
        <v>2215</v>
      </c>
      <c r="T434" s="480" t="s">
        <v>308</v>
      </c>
      <c r="U434" s="480" t="s">
        <v>309</v>
      </c>
      <c r="V434" s="480" t="s">
        <v>1017</v>
      </c>
      <c r="W434" s="480" t="s">
        <v>2540</v>
      </c>
      <c r="X434" s="480" t="s">
        <v>2541</v>
      </c>
      <c r="Y434" s="480" t="s">
        <v>313</v>
      </c>
      <c r="Z434" s="480" t="s">
        <v>314</v>
      </c>
      <c r="AA434" s="480">
        <f t="shared" si="6"/>
        <v>144</v>
      </c>
      <c r="AB434" s="483">
        <v>0</v>
      </c>
      <c r="AC434" s="480" t="s">
        <v>1019</v>
      </c>
    </row>
    <row r="435" customHeight="1" spans="1:29">
      <c r="A435" s="477" t="s">
        <v>192</v>
      </c>
      <c r="B435" s="480" t="s">
        <v>2134</v>
      </c>
      <c r="C435" s="480" t="s">
        <v>2135</v>
      </c>
      <c r="D435" s="480" t="s">
        <v>2542</v>
      </c>
      <c r="E435" s="481">
        <v>42356</v>
      </c>
      <c r="F435" s="480" t="s">
        <v>301</v>
      </c>
      <c r="G435" s="480" t="s">
        <v>2543</v>
      </c>
      <c r="H435" s="480" t="s">
        <v>2537</v>
      </c>
      <c r="I435" s="480" t="s">
        <v>2538</v>
      </c>
      <c r="J435" s="482">
        <v>7000</v>
      </c>
      <c r="K435" s="482">
        <v>48.61</v>
      </c>
      <c r="L435" s="482">
        <v>5833.31</v>
      </c>
      <c r="M435" s="482">
        <v>583.34</v>
      </c>
      <c r="N435" s="482">
        <v>0</v>
      </c>
      <c r="O435" s="482">
        <v>1166.69</v>
      </c>
      <c r="P435" s="480" t="s">
        <v>2544</v>
      </c>
      <c r="Q435" s="481"/>
      <c r="R435" s="480" t="s">
        <v>306</v>
      </c>
      <c r="S435" s="480" t="s">
        <v>2215</v>
      </c>
      <c r="T435" s="480" t="s">
        <v>308</v>
      </c>
      <c r="U435" s="480" t="s">
        <v>309</v>
      </c>
      <c r="V435" s="480" t="s">
        <v>1017</v>
      </c>
      <c r="W435" s="480" t="s">
        <v>2540</v>
      </c>
      <c r="X435" s="480" t="s">
        <v>2541</v>
      </c>
      <c r="Y435" s="480" t="s">
        <v>313</v>
      </c>
      <c r="Z435" s="480" t="s">
        <v>314</v>
      </c>
      <c r="AA435" s="480">
        <f t="shared" si="6"/>
        <v>144</v>
      </c>
      <c r="AB435" s="483">
        <v>0</v>
      </c>
      <c r="AC435" s="480" t="s">
        <v>1019</v>
      </c>
    </row>
    <row r="436" customHeight="1" spans="1:29">
      <c r="A436" s="477" t="s">
        <v>192</v>
      </c>
      <c r="B436" s="480" t="s">
        <v>2134</v>
      </c>
      <c r="C436" s="480" t="s">
        <v>2135</v>
      </c>
      <c r="D436" s="480" t="s">
        <v>2545</v>
      </c>
      <c r="E436" s="481">
        <v>42356</v>
      </c>
      <c r="F436" s="480" t="s">
        <v>301</v>
      </c>
      <c r="G436" s="480" t="s">
        <v>2546</v>
      </c>
      <c r="H436" s="480" t="s">
        <v>2547</v>
      </c>
      <c r="I436" s="480" t="s">
        <v>2548</v>
      </c>
      <c r="J436" s="482">
        <v>7000</v>
      </c>
      <c r="K436" s="482">
        <v>48.61</v>
      </c>
      <c r="L436" s="482">
        <v>5833.31</v>
      </c>
      <c r="M436" s="482">
        <v>583.34</v>
      </c>
      <c r="N436" s="482">
        <v>0</v>
      </c>
      <c r="O436" s="482">
        <v>1166.69</v>
      </c>
      <c r="P436" s="480" t="s">
        <v>2549</v>
      </c>
      <c r="Q436" s="481"/>
      <c r="R436" s="480" t="s">
        <v>306</v>
      </c>
      <c r="S436" s="480" t="s">
        <v>2215</v>
      </c>
      <c r="T436" s="480" t="s">
        <v>308</v>
      </c>
      <c r="U436" s="480" t="s">
        <v>309</v>
      </c>
      <c r="V436" s="480" t="s">
        <v>2550</v>
      </c>
      <c r="W436" s="480" t="s">
        <v>2540</v>
      </c>
      <c r="X436" s="480" t="s">
        <v>2541</v>
      </c>
      <c r="Y436" s="480" t="s">
        <v>313</v>
      </c>
      <c r="Z436" s="480" t="s">
        <v>314</v>
      </c>
      <c r="AA436" s="480">
        <f t="shared" si="6"/>
        <v>144</v>
      </c>
      <c r="AB436" s="483">
        <v>0</v>
      </c>
      <c r="AC436" s="480" t="s">
        <v>437</v>
      </c>
    </row>
    <row r="437" customHeight="1" spans="1:29">
      <c r="A437" s="477" t="s">
        <v>192</v>
      </c>
      <c r="B437" s="480" t="s">
        <v>2134</v>
      </c>
      <c r="C437" s="480" t="s">
        <v>2135</v>
      </c>
      <c r="D437" s="480" t="s">
        <v>2551</v>
      </c>
      <c r="E437" s="481">
        <v>43349</v>
      </c>
      <c r="F437" s="480" t="s">
        <v>301</v>
      </c>
      <c r="G437" s="480" t="s">
        <v>2552</v>
      </c>
      <c r="H437" s="480" t="s">
        <v>2528</v>
      </c>
      <c r="I437" s="480" t="s">
        <v>2553</v>
      </c>
      <c r="J437" s="482">
        <v>7264.96</v>
      </c>
      <c r="K437" s="482">
        <v>50.46</v>
      </c>
      <c r="L437" s="482">
        <v>4389.24</v>
      </c>
      <c r="M437" s="482">
        <v>605.42</v>
      </c>
      <c r="N437" s="482">
        <v>0</v>
      </c>
      <c r="O437" s="482">
        <v>2875.72</v>
      </c>
      <c r="P437" s="480" t="s">
        <v>2554</v>
      </c>
      <c r="Q437" s="481"/>
      <c r="R437" s="480" t="s">
        <v>306</v>
      </c>
      <c r="S437" s="480" t="s">
        <v>307</v>
      </c>
      <c r="T437" s="480" t="s">
        <v>308</v>
      </c>
      <c r="U437" s="480" t="s">
        <v>309</v>
      </c>
      <c r="V437" s="480" t="s">
        <v>309</v>
      </c>
      <c r="W437" s="480" t="s">
        <v>2555</v>
      </c>
      <c r="X437" s="480" t="s">
        <v>2556</v>
      </c>
      <c r="Y437" s="480" t="s">
        <v>313</v>
      </c>
      <c r="Z437" s="480" t="s">
        <v>314</v>
      </c>
      <c r="AA437" s="480">
        <f t="shared" si="6"/>
        <v>144</v>
      </c>
      <c r="AB437" s="483">
        <v>0</v>
      </c>
      <c r="AC437" s="480" t="s">
        <v>315</v>
      </c>
    </row>
    <row r="438" customHeight="1" spans="1:29">
      <c r="A438" s="477" t="s">
        <v>192</v>
      </c>
      <c r="B438" s="480" t="s">
        <v>2134</v>
      </c>
      <c r="C438" s="480" t="s">
        <v>2135</v>
      </c>
      <c r="D438" s="480" t="s">
        <v>2557</v>
      </c>
      <c r="E438" s="481">
        <v>43448</v>
      </c>
      <c r="F438" s="480" t="s">
        <v>301</v>
      </c>
      <c r="G438" s="480" t="s">
        <v>2558</v>
      </c>
      <c r="H438" s="480" t="s">
        <v>2559</v>
      </c>
      <c r="I438" s="480" t="s">
        <v>2560</v>
      </c>
      <c r="J438" s="482">
        <v>5603.45</v>
      </c>
      <c r="K438" s="482">
        <v>38.91</v>
      </c>
      <c r="L438" s="482">
        <v>3268.64</v>
      </c>
      <c r="M438" s="482">
        <v>466.96</v>
      </c>
      <c r="N438" s="482">
        <v>0</v>
      </c>
      <c r="O438" s="482">
        <v>2334.81</v>
      </c>
      <c r="P438" s="480" t="s">
        <v>2561</v>
      </c>
      <c r="Q438" s="481"/>
      <c r="R438" s="480" t="s">
        <v>306</v>
      </c>
      <c r="S438" s="480" t="s">
        <v>2215</v>
      </c>
      <c r="T438" s="480" t="s">
        <v>383</v>
      </c>
      <c r="U438" s="480" t="s">
        <v>309</v>
      </c>
      <c r="V438" s="480" t="s">
        <v>309</v>
      </c>
      <c r="W438" s="480" t="s">
        <v>2562</v>
      </c>
      <c r="X438" s="480" t="s">
        <v>2563</v>
      </c>
      <c r="Y438" s="480" t="s">
        <v>313</v>
      </c>
      <c r="Z438" s="480" t="s">
        <v>314</v>
      </c>
      <c r="AA438" s="480">
        <f t="shared" si="6"/>
        <v>144</v>
      </c>
      <c r="AB438" s="483">
        <v>0</v>
      </c>
      <c r="AC438" s="480" t="s">
        <v>850</v>
      </c>
    </row>
    <row r="439" customHeight="1" spans="1:29">
      <c r="A439" s="477" t="s">
        <v>192</v>
      </c>
      <c r="B439" s="480" t="s">
        <v>2134</v>
      </c>
      <c r="C439" s="480" t="s">
        <v>2135</v>
      </c>
      <c r="D439" s="480" t="s">
        <v>2564</v>
      </c>
      <c r="E439" s="481">
        <v>43448</v>
      </c>
      <c r="F439" s="480" t="s">
        <v>301</v>
      </c>
      <c r="G439" s="480" t="s">
        <v>2565</v>
      </c>
      <c r="H439" s="480" t="s">
        <v>2559</v>
      </c>
      <c r="I439" s="480" t="s">
        <v>2560</v>
      </c>
      <c r="J439" s="482">
        <v>5603.45</v>
      </c>
      <c r="K439" s="482">
        <v>38.91</v>
      </c>
      <c r="L439" s="482">
        <v>3268.64</v>
      </c>
      <c r="M439" s="482">
        <v>466.96</v>
      </c>
      <c r="N439" s="482">
        <v>0</v>
      </c>
      <c r="O439" s="482">
        <v>2334.81</v>
      </c>
      <c r="P439" s="480" t="s">
        <v>2566</v>
      </c>
      <c r="Q439" s="481"/>
      <c r="R439" s="480" t="s">
        <v>306</v>
      </c>
      <c r="S439" s="480" t="s">
        <v>2215</v>
      </c>
      <c r="T439" s="480" t="s">
        <v>321</v>
      </c>
      <c r="U439" s="480" t="s">
        <v>309</v>
      </c>
      <c r="V439" s="480" t="s">
        <v>623</v>
      </c>
      <c r="W439" s="480" t="s">
        <v>2562</v>
      </c>
      <c r="X439" s="480" t="s">
        <v>2563</v>
      </c>
      <c r="Y439" s="480" t="s">
        <v>313</v>
      </c>
      <c r="Z439" s="480" t="s">
        <v>314</v>
      </c>
      <c r="AA439" s="480">
        <f t="shared" si="6"/>
        <v>144</v>
      </c>
      <c r="AB439" s="483">
        <v>0</v>
      </c>
      <c r="AC439" s="480" t="s">
        <v>1019</v>
      </c>
    </row>
    <row r="440" customHeight="1" spans="1:29">
      <c r="A440" s="477" t="s">
        <v>192</v>
      </c>
      <c r="B440" s="480" t="s">
        <v>2134</v>
      </c>
      <c r="C440" s="480" t="s">
        <v>2135</v>
      </c>
      <c r="D440" s="480" t="s">
        <v>2567</v>
      </c>
      <c r="E440" s="481">
        <v>43448</v>
      </c>
      <c r="F440" s="480" t="s">
        <v>301</v>
      </c>
      <c r="G440" s="480" t="s">
        <v>2568</v>
      </c>
      <c r="H440" s="480" t="s">
        <v>2559</v>
      </c>
      <c r="I440" s="480" t="s">
        <v>2560</v>
      </c>
      <c r="J440" s="482">
        <v>5603.45</v>
      </c>
      <c r="K440" s="482">
        <v>38.91</v>
      </c>
      <c r="L440" s="482">
        <v>3268.64</v>
      </c>
      <c r="M440" s="482">
        <v>466.96</v>
      </c>
      <c r="N440" s="482">
        <v>0</v>
      </c>
      <c r="O440" s="482">
        <v>2334.81</v>
      </c>
      <c r="P440" s="480" t="s">
        <v>2569</v>
      </c>
      <c r="Q440" s="481"/>
      <c r="R440" s="480" t="s">
        <v>306</v>
      </c>
      <c r="S440" s="480" t="s">
        <v>2215</v>
      </c>
      <c r="T440" s="480" t="s">
        <v>321</v>
      </c>
      <c r="U440" s="480" t="s">
        <v>309</v>
      </c>
      <c r="V440" s="480" t="s">
        <v>623</v>
      </c>
      <c r="W440" s="480" t="s">
        <v>2562</v>
      </c>
      <c r="X440" s="480" t="s">
        <v>2563</v>
      </c>
      <c r="Y440" s="480" t="s">
        <v>313</v>
      </c>
      <c r="Z440" s="480" t="s">
        <v>314</v>
      </c>
      <c r="AA440" s="480">
        <f t="shared" si="6"/>
        <v>144</v>
      </c>
      <c r="AB440" s="483">
        <v>0</v>
      </c>
      <c r="AC440" s="480" t="s">
        <v>1019</v>
      </c>
    </row>
    <row r="441" customHeight="1" spans="1:29">
      <c r="A441" s="477" t="s">
        <v>192</v>
      </c>
      <c r="B441" s="480" t="s">
        <v>2134</v>
      </c>
      <c r="C441" s="480" t="s">
        <v>2135</v>
      </c>
      <c r="D441" s="480" t="s">
        <v>2570</v>
      </c>
      <c r="E441" s="481">
        <v>43085</v>
      </c>
      <c r="F441" s="480" t="s">
        <v>301</v>
      </c>
      <c r="G441" s="480" t="s">
        <v>2571</v>
      </c>
      <c r="H441" s="480" t="s">
        <v>2559</v>
      </c>
      <c r="I441" s="480" t="s">
        <v>2538</v>
      </c>
      <c r="J441" s="482">
        <v>5555.56</v>
      </c>
      <c r="K441" s="482">
        <v>38.58</v>
      </c>
      <c r="L441" s="482">
        <v>3703.7</v>
      </c>
      <c r="M441" s="482">
        <v>462.96</v>
      </c>
      <c r="N441" s="482">
        <v>0</v>
      </c>
      <c r="O441" s="482">
        <v>1851.86</v>
      </c>
      <c r="P441" s="480" t="s">
        <v>2572</v>
      </c>
      <c r="Q441" s="481"/>
      <c r="R441" s="480" t="s">
        <v>306</v>
      </c>
      <c r="S441" s="480" t="s">
        <v>2215</v>
      </c>
      <c r="T441" s="480" t="s">
        <v>383</v>
      </c>
      <c r="U441" s="480" t="s">
        <v>309</v>
      </c>
      <c r="V441" s="480" t="s">
        <v>309</v>
      </c>
      <c r="W441" s="480" t="s">
        <v>2245</v>
      </c>
      <c r="X441" s="480" t="s">
        <v>2563</v>
      </c>
      <c r="Y441" s="480" t="s">
        <v>313</v>
      </c>
      <c r="Z441" s="480" t="s">
        <v>314</v>
      </c>
      <c r="AA441" s="480">
        <f t="shared" si="6"/>
        <v>144</v>
      </c>
      <c r="AB441" s="483">
        <v>0</v>
      </c>
      <c r="AC441" s="480" t="s">
        <v>850</v>
      </c>
    </row>
    <row r="442" customHeight="1" spans="1:29">
      <c r="A442" s="477" t="s">
        <v>192</v>
      </c>
      <c r="B442" s="480" t="s">
        <v>2134</v>
      </c>
      <c r="C442" s="480" t="s">
        <v>2135</v>
      </c>
      <c r="D442" s="480" t="s">
        <v>2573</v>
      </c>
      <c r="E442" s="481">
        <v>43084</v>
      </c>
      <c r="F442" s="480" t="s">
        <v>301</v>
      </c>
      <c r="G442" s="480" t="s">
        <v>2574</v>
      </c>
      <c r="H442" s="480" t="s">
        <v>2559</v>
      </c>
      <c r="I442" s="480" t="s">
        <v>2538</v>
      </c>
      <c r="J442" s="482">
        <v>5555.56</v>
      </c>
      <c r="K442" s="482">
        <v>38.58</v>
      </c>
      <c r="L442" s="482">
        <v>3703.7</v>
      </c>
      <c r="M442" s="482">
        <v>462.96</v>
      </c>
      <c r="N442" s="482">
        <v>0</v>
      </c>
      <c r="O442" s="482">
        <v>1851.86</v>
      </c>
      <c r="P442" s="480" t="s">
        <v>2575</v>
      </c>
      <c r="Q442" s="481"/>
      <c r="R442" s="480" t="s">
        <v>306</v>
      </c>
      <c r="S442" s="480" t="s">
        <v>2215</v>
      </c>
      <c r="T442" s="480" t="s">
        <v>383</v>
      </c>
      <c r="U442" s="480" t="s">
        <v>309</v>
      </c>
      <c r="V442" s="480" t="s">
        <v>309</v>
      </c>
      <c r="W442" s="480" t="s">
        <v>2525</v>
      </c>
      <c r="X442" s="480" t="s">
        <v>2563</v>
      </c>
      <c r="Y442" s="480" t="s">
        <v>313</v>
      </c>
      <c r="Z442" s="480" t="s">
        <v>314</v>
      </c>
      <c r="AA442" s="480">
        <f t="shared" si="6"/>
        <v>144</v>
      </c>
      <c r="AB442" s="483">
        <v>0</v>
      </c>
      <c r="AC442" s="480" t="s">
        <v>850</v>
      </c>
    </row>
    <row r="443" customHeight="1" spans="1:29">
      <c r="A443" s="477" t="s">
        <v>192</v>
      </c>
      <c r="B443" s="480" t="s">
        <v>2134</v>
      </c>
      <c r="C443" s="480" t="s">
        <v>2135</v>
      </c>
      <c r="D443" s="480" t="s">
        <v>2576</v>
      </c>
      <c r="E443" s="481">
        <v>43556</v>
      </c>
      <c r="F443" s="480" t="s">
        <v>301</v>
      </c>
      <c r="G443" s="480" t="s">
        <v>2577</v>
      </c>
      <c r="H443" s="480" t="s">
        <v>2578</v>
      </c>
      <c r="I443" s="480" t="s">
        <v>2579</v>
      </c>
      <c r="J443" s="482">
        <v>6724.14</v>
      </c>
      <c r="K443" s="482">
        <v>46.69</v>
      </c>
      <c r="L443" s="482">
        <v>3735.66</v>
      </c>
      <c r="M443" s="482">
        <v>560.34</v>
      </c>
      <c r="N443" s="482">
        <v>0</v>
      </c>
      <c r="O443" s="482">
        <v>2988.48</v>
      </c>
      <c r="P443" s="480" t="s">
        <v>2580</v>
      </c>
      <c r="Q443" s="481"/>
      <c r="R443" s="480" t="s">
        <v>306</v>
      </c>
      <c r="S443" s="480" t="s">
        <v>307</v>
      </c>
      <c r="T443" s="480" t="s">
        <v>308</v>
      </c>
      <c r="U443" s="480" t="s">
        <v>309</v>
      </c>
      <c r="V443" s="480" t="s">
        <v>309</v>
      </c>
      <c r="W443" s="480" t="s">
        <v>2581</v>
      </c>
      <c r="X443" s="480" t="s">
        <v>2582</v>
      </c>
      <c r="Y443" s="480" t="s">
        <v>313</v>
      </c>
      <c r="Z443" s="480" t="s">
        <v>314</v>
      </c>
      <c r="AA443" s="480">
        <f t="shared" si="6"/>
        <v>144</v>
      </c>
      <c r="AB443" s="483">
        <v>0</v>
      </c>
      <c r="AC443" s="480" t="s">
        <v>315</v>
      </c>
    </row>
    <row r="444" customHeight="1" spans="1:29">
      <c r="A444" s="477" t="s">
        <v>192</v>
      </c>
      <c r="B444" s="480" t="s">
        <v>2134</v>
      </c>
      <c r="C444" s="480" t="s">
        <v>2135</v>
      </c>
      <c r="D444" s="480" t="s">
        <v>2583</v>
      </c>
      <c r="E444" s="481">
        <v>43423</v>
      </c>
      <c r="F444" s="480" t="s">
        <v>301</v>
      </c>
      <c r="G444" s="480" t="s">
        <v>2584</v>
      </c>
      <c r="H444" s="480" t="s">
        <v>2585</v>
      </c>
      <c r="I444" s="480" t="s">
        <v>2586</v>
      </c>
      <c r="J444" s="482">
        <v>8119.66</v>
      </c>
      <c r="K444" s="482">
        <v>56.39</v>
      </c>
      <c r="L444" s="482">
        <v>4792.9</v>
      </c>
      <c r="M444" s="482">
        <v>676.63</v>
      </c>
      <c r="N444" s="482">
        <v>0</v>
      </c>
      <c r="O444" s="482">
        <v>3326.76</v>
      </c>
      <c r="P444" s="480" t="s">
        <v>2587</v>
      </c>
      <c r="Q444" s="481"/>
      <c r="R444" s="480" t="s">
        <v>306</v>
      </c>
      <c r="S444" s="480" t="s">
        <v>307</v>
      </c>
      <c r="T444" s="480" t="s">
        <v>321</v>
      </c>
      <c r="U444" s="480" t="s">
        <v>309</v>
      </c>
      <c r="V444" s="480" t="s">
        <v>309</v>
      </c>
      <c r="W444" s="480" t="s">
        <v>2588</v>
      </c>
      <c r="X444" s="480" t="s">
        <v>2589</v>
      </c>
      <c r="Y444" s="480" t="s">
        <v>313</v>
      </c>
      <c r="Z444" s="480" t="s">
        <v>314</v>
      </c>
      <c r="AA444" s="480">
        <f t="shared" si="6"/>
        <v>144</v>
      </c>
      <c r="AB444" s="483">
        <v>0</v>
      </c>
      <c r="AC444" s="480" t="s">
        <v>701</v>
      </c>
    </row>
    <row r="445" customHeight="1" spans="1:29">
      <c r="A445" s="477" t="s">
        <v>192</v>
      </c>
      <c r="B445" s="480" t="s">
        <v>2134</v>
      </c>
      <c r="C445" s="480" t="s">
        <v>2135</v>
      </c>
      <c r="D445" s="480" t="s">
        <v>2590</v>
      </c>
      <c r="E445" s="481">
        <v>44147</v>
      </c>
      <c r="F445" s="480" t="s">
        <v>301</v>
      </c>
      <c r="G445" s="480" t="s">
        <v>2591</v>
      </c>
      <c r="H445" s="480" t="s">
        <v>2592</v>
      </c>
      <c r="I445" s="480" t="s">
        <v>2593</v>
      </c>
      <c r="J445" s="482">
        <v>67415.19</v>
      </c>
      <c r="K445" s="482">
        <v>468.16</v>
      </c>
      <c r="L445" s="482">
        <v>28557.81</v>
      </c>
      <c r="M445" s="482">
        <v>5617.93</v>
      </c>
      <c r="N445" s="482">
        <v>0</v>
      </c>
      <c r="O445" s="482">
        <v>38857.38</v>
      </c>
      <c r="P445" s="480" t="s">
        <v>2594</v>
      </c>
      <c r="Q445" s="481"/>
      <c r="R445" s="480" t="s">
        <v>630</v>
      </c>
      <c r="S445" s="480" t="s">
        <v>889</v>
      </c>
      <c r="T445" s="480" t="s">
        <v>882</v>
      </c>
      <c r="U445" s="480" t="s">
        <v>309</v>
      </c>
      <c r="V445" s="480" t="s">
        <v>883</v>
      </c>
      <c r="W445" s="480" t="s">
        <v>2595</v>
      </c>
      <c r="X445" s="480" t="s">
        <v>1802</v>
      </c>
      <c r="Y445" s="480" t="s">
        <v>313</v>
      </c>
      <c r="Z445" s="480" t="s">
        <v>314</v>
      </c>
      <c r="AA445" s="480">
        <f t="shared" si="6"/>
        <v>144</v>
      </c>
      <c r="AB445" s="483">
        <v>0</v>
      </c>
      <c r="AC445" s="480" t="s">
        <v>891</v>
      </c>
    </row>
    <row r="446" customHeight="1" spans="1:29">
      <c r="A446" s="477" t="s">
        <v>192</v>
      </c>
      <c r="B446" s="480" t="s">
        <v>2134</v>
      </c>
      <c r="C446" s="480" t="s">
        <v>2135</v>
      </c>
      <c r="D446" s="480" t="s">
        <v>2596</v>
      </c>
      <c r="E446" s="481">
        <v>44224</v>
      </c>
      <c r="F446" s="480" t="s">
        <v>301</v>
      </c>
      <c r="G446" s="480" t="s">
        <v>2597</v>
      </c>
      <c r="H446" s="480" t="s">
        <v>2598</v>
      </c>
      <c r="I446" s="480" t="s">
        <v>304</v>
      </c>
      <c r="J446" s="482">
        <v>38640.78</v>
      </c>
      <c r="K446" s="482">
        <v>536.68</v>
      </c>
      <c r="L446" s="482">
        <v>31663.97</v>
      </c>
      <c r="M446" s="482">
        <v>6440.13</v>
      </c>
      <c r="N446" s="482">
        <v>0</v>
      </c>
      <c r="O446" s="482">
        <v>6976.81</v>
      </c>
      <c r="P446" s="480" t="s">
        <v>2599</v>
      </c>
      <c r="Q446" s="481"/>
      <c r="R446" s="480" t="s">
        <v>630</v>
      </c>
      <c r="S446" s="480" t="s">
        <v>307</v>
      </c>
      <c r="T446" s="480" t="s">
        <v>383</v>
      </c>
      <c r="U446" s="480" t="s">
        <v>309</v>
      </c>
      <c r="V446" s="480" t="s">
        <v>309</v>
      </c>
      <c r="W446" s="480" t="s">
        <v>2600</v>
      </c>
      <c r="X446" s="480" t="s">
        <v>2601</v>
      </c>
      <c r="Y446" s="480" t="s">
        <v>313</v>
      </c>
      <c r="Z446" s="480" t="s">
        <v>2602</v>
      </c>
      <c r="AA446" s="480">
        <f t="shared" si="6"/>
        <v>72</v>
      </c>
      <c r="AB446" s="483">
        <v>0</v>
      </c>
      <c r="AC446" s="480" t="s">
        <v>850</v>
      </c>
    </row>
    <row r="447" customHeight="1" spans="1:29">
      <c r="A447" s="477" t="s">
        <v>192</v>
      </c>
      <c r="B447" s="480" t="s">
        <v>2134</v>
      </c>
      <c r="C447" s="480" t="s">
        <v>2135</v>
      </c>
      <c r="D447" s="480" t="s">
        <v>2603</v>
      </c>
      <c r="E447" s="481">
        <v>44433</v>
      </c>
      <c r="F447" s="480" t="s">
        <v>301</v>
      </c>
      <c r="G447" s="480" t="s">
        <v>2604</v>
      </c>
      <c r="H447" s="480" t="s">
        <v>2605</v>
      </c>
      <c r="I447" s="480" t="s">
        <v>304</v>
      </c>
      <c r="J447" s="482">
        <v>153414.34</v>
      </c>
      <c r="K447" s="482">
        <v>1065.38</v>
      </c>
      <c r="L447" s="482">
        <v>55399.63</v>
      </c>
      <c r="M447" s="482">
        <v>12784.53</v>
      </c>
      <c r="N447" s="482">
        <v>0</v>
      </c>
      <c r="O447" s="482">
        <v>98014.71</v>
      </c>
      <c r="P447" s="480" t="s">
        <v>2606</v>
      </c>
      <c r="Q447" s="481"/>
      <c r="R447" s="480" t="s">
        <v>306</v>
      </c>
      <c r="S447" s="480" t="s">
        <v>307</v>
      </c>
      <c r="T447" s="480" t="s">
        <v>383</v>
      </c>
      <c r="U447" s="480" t="s">
        <v>309</v>
      </c>
      <c r="V447" s="480" t="s">
        <v>1567</v>
      </c>
      <c r="W447" s="480" t="s">
        <v>2607</v>
      </c>
      <c r="X447" s="480" t="s">
        <v>2276</v>
      </c>
      <c r="Y447" s="480" t="s">
        <v>313</v>
      </c>
      <c r="Z447" s="480" t="s">
        <v>314</v>
      </c>
      <c r="AA447" s="480">
        <f t="shared" si="6"/>
        <v>144</v>
      </c>
      <c r="AB447" s="483">
        <v>0</v>
      </c>
      <c r="AC447" s="480" t="s">
        <v>850</v>
      </c>
    </row>
    <row r="448" customHeight="1" spans="1:29">
      <c r="A448" s="477" t="s">
        <v>192</v>
      </c>
      <c r="B448" s="480" t="s">
        <v>2134</v>
      </c>
      <c r="C448" s="480" t="s">
        <v>2135</v>
      </c>
      <c r="D448" s="480" t="s">
        <v>2608</v>
      </c>
      <c r="E448" s="481">
        <v>44463</v>
      </c>
      <c r="F448" s="480" t="s">
        <v>301</v>
      </c>
      <c r="G448" s="480" t="s">
        <v>2609</v>
      </c>
      <c r="H448" s="480" t="s">
        <v>2610</v>
      </c>
      <c r="I448" s="480" t="s">
        <v>304</v>
      </c>
      <c r="J448" s="482">
        <v>39823.01</v>
      </c>
      <c r="K448" s="482">
        <v>276.55</v>
      </c>
      <c r="L448" s="482">
        <v>14103.98</v>
      </c>
      <c r="M448" s="482">
        <v>3318.59</v>
      </c>
      <c r="N448" s="482">
        <v>0</v>
      </c>
      <c r="O448" s="482">
        <v>25719.03</v>
      </c>
      <c r="P448" s="480" t="s">
        <v>2611</v>
      </c>
      <c r="Q448" s="481"/>
      <c r="R448" s="480" t="s">
        <v>306</v>
      </c>
      <c r="S448" s="480" t="s">
        <v>2215</v>
      </c>
      <c r="T448" s="480" t="s">
        <v>383</v>
      </c>
      <c r="U448" s="480" t="s">
        <v>309</v>
      </c>
      <c r="V448" s="480" t="s">
        <v>384</v>
      </c>
      <c r="W448" s="480" t="s">
        <v>2612</v>
      </c>
      <c r="X448" s="480" t="s">
        <v>2613</v>
      </c>
      <c r="Y448" s="480" t="s">
        <v>313</v>
      </c>
      <c r="Z448" s="480" t="s">
        <v>314</v>
      </c>
      <c r="AA448" s="480">
        <f t="shared" si="6"/>
        <v>144</v>
      </c>
      <c r="AB448" s="483">
        <v>0</v>
      </c>
      <c r="AC448" s="480" t="s">
        <v>387</v>
      </c>
    </row>
    <row r="449" customHeight="1" spans="1:29">
      <c r="A449" s="477" t="s">
        <v>192</v>
      </c>
      <c r="B449" s="480" t="s">
        <v>2134</v>
      </c>
      <c r="C449" s="480" t="s">
        <v>2135</v>
      </c>
      <c r="D449" s="480" t="s">
        <v>2614</v>
      </c>
      <c r="E449" s="481">
        <v>44463</v>
      </c>
      <c r="F449" s="480" t="s">
        <v>301</v>
      </c>
      <c r="G449" s="480" t="s">
        <v>2615</v>
      </c>
      <c r="H449" s="480" t="s">
        <v>2610</v>
      </c>
      <c r="I449" s="480" t="s">
        <v>304</v>
      </c>
      <c r="J449" s="482">
        <v>39823.01</v>
      </c>
      <c r="K449" s="482">
        <v>276.55</v>
      </c>
      <c r="L449" s="482">
        <v>14103.98</v>
      </c>
      <c r="M449" s="482">
        <v>3318.59</v>
      </c>
      <c r="N449" s="482">
        <v>0</v>
      </c>
      <c r="O449" s="482">
        <v>25719.03</v>
      </c>
      <c r="P449" s="480" t="s">
        <v>2616</v>
      </c>
      <c r="Q449" s="481"/>
      <c r="R449" s="480" t="s">
        <v>306</v>
      </c>
      <c r="S449" s="480" t="s">
        <v>2215</v>
      </c>
      <c r="T449" s="480" t="s">
        <v>321</v>
      </c>
      <c r="U449" s="480" t="s">
        <v>309</v>
      </c>
      <c r="V449" s="480" t="s">
        <v>322</v>
      </c>
      <c r="W449" s="480" t="s">
        <v>2612</v>
      </c>
      <c r="X449" s="480" t="s">
        <v>2613</v>
      </c>
      <c r="Y449" s="480" t="s">
        <v>313</v>
      </c>
      <c r="Z449" s="480" t="s">
        <v>314</v>
      </c>
      <c r="AA449" s="480">
        <f t="shared" si="6"/>
        <v>144</v>
      </c>
      <c r="AB449" s="483">
        <v>0</v>
      </c>
      <c r="AC449" s="480" t="s">
        <v>326</v>
      </c>
    </row>
    <row r="450" customHeight="1" spans="1:29">
      <c r="A450" s="477" t="s">
        <v>192</v>
      </c>
      <c r="B450" s="480" t="s">
        <v>2134</v>
      </c>
      <c r="C450" s="480" t="s">
        <v>2135</v>
      </c>
      <c r="D450" s="480" t="s">
        <v>2617</v>
      </c>
      <c r="E450" s="481">
        <v>44463</v>
      </c>
      <c r="F450" s="480" t="s">
        <v>301</v>
      </c>
      <c r="G450" s="480" t="s">
        <v>2618</v>
      </c>
      <c r="H450" s="480" t="s">
        <v>2610</v>
      </c>
      <c r="I450" s="480" t="s">
        <v>304</v>
      </c>
      <c r="J450" s="482">
        <v>39823.01</v>
      </c>
      <c r="K450" s="482">
        <v>276.55</v>
      </c>
      <c r="L450" s="482">
        <v>14103.98</v>
      </c>
      <c r="M450" s="482">
        <v>3318.59</v>
      </c>
      <c r="N450" s="482">
        <v>0</v>
      </c>
      <c r="O450" s="482">
        <v>25719.03</v>
      </c>
      <c r="P450" s="480" t="s">
        <v>2619</v>
      </c>
      <c r="Q450" s="481"/>
      <c r="R450" s="480" t="s">
        <v>306</v>
      </c>
      <c r="S450" s="480" t="s">
        <v>2215</v>
      </c>
      <c r="T450" s="480" t="s">
        <v>321</v>
      </c>
      <c r="U450" s="480" t="s">
        <v>309</v>
      </c>
      <c r="V450" s="480" t="s">
        <v>322</v>
      </c>
      <c r="W450" s="480" t="s">
        <v>2612</v>
      </c>
      <c r="X450" s="480" t="s">
        <v>2613</v>
      </c>
      <c r="Y450" s="480" t="s">
        <v>313</v>
      </c>
      <c r="Z450" s="480" t="s">
        <v>314</v>
      </c>
      <c r="AA450" s="480">
        <f t="shared" si="6"/>
        <v>144</v>
      </c>
      <c r="AB450" s="483">
        <v>0</v>
      </c>
      <c r="AC450" s="480" t="s">
        <v>326</v>
      </c>
    </row>
    <row r="451" customHeight="1" spans="1:29">
      <c r="A451" s="477" t="s">
        <v>192</v>
      </c>
      <c r="B451" s="480" t="s">
        <v>2134</v>
      </c>
      <c r="C451" s="480" t="s">
        <v>2135</v>
      </c>
      <c r="D451" s="480" t="s">
        <v>2620</v>
      </c>
      <c r="E451" s="481">
        <v>44463</v>
      </c>
      <c r="F451" s="480" t="s">
        <v>301</v>
      </c>
      <c r="G451" s="480" t="s">
        <v>2621</v>
      </c>
      <c r="H451" s="480" t="s">
        <v>2610</v>
      </c>
      <c r="I451" s="480" t="s">
        <v>304</v>
      </c>
      <c r="J451" s="482">
        <v>39823.01</v>
      </c>
      <c r="K451" s="482">
        <v>276.55</v>
      </c>
      <c r="L451" s="482">
        <v>14103.98</v>
      </c>
      <c r="M451" s="482">
        <v>3318.59</v>
      </c>
      <c r="N451" s="482">
        <v>0</v>
      </c>
      <c r="O451" s="482">
        <v>25719.03</v>
      </c>
      <c r="P451" s="480" t="s">
        <v>2622</v>
      </c>
      <c r="Q451" s="481"/>
      <c r="R451" s="480" t="s">
        <v>306</v>
      </c>
      <c r="S451" s="480" t="s">
        <v>2215</v>
      </c>
      <c r="T451" s="480" t="s">
        <v>308</v>
      </c>
      <c r="U451" s="480" t="s">
        <v>309</v>
      </c>
      <c r="V451" s="480" t="s">
        <v>1767</v>
      </c>
      <c r="W451" s="480" t="s">
        <v>2612</v>
      </c>
      <c r="X451" s="480" t="s">
        <v>2613</v>
      </c>
      <c r="Y451" s="480" t="s">
        <v>313</v>
      </c>
      <c r="Z451" s="480" t="s">
        <v>314</v>
      </c>
      <c r="AA451" s="480">
        <f t="shared" si="6"/>
        <v>144</v>
      </c>
      <c r="AB451" s="483">
        <v>0</v>
      </c>
      <c r="AC451" s="480" t="s">
        <v>315</v>
      </c>
    </row>
    <row r="452" customHeight="1" spans="1:29">
      <c r="A452" s="477" t="s">
        <v>192</v>
      </c>
      <c r="B452" s="480" t="s">
        <v>2134</v>
      </c>
      <c r="C452" s="480" t="s">
        <v>2135</v>
      </c>
      <c r="D452" s="480" t="s">
        <v>2623</v>
      </c>
      <c r="E452" s="481">
        <v>44467</v>
      </c>
      <c r="F452" s="480" t="s">
        <v>301</v>
      </c>
      <c r="G452" s="480" t="s">
        <v>2624</v>
      </c>
      <c r="H452" s="480" t="s">
        <v>2625</v>
      </c>
      <c r="I452" s="480" t="s">
        <v>2626</v>
      </c>
      <c r="J452" s="482">
        <v>13274.34</v>
      </c>
      <c r="K452" s="482">
        <v>92.19</v>
      </c>
      <c r="L452" s="482">
        <v>4701.33</v>
      </c>
      <c r="M452" s="482">
        <v>1106.2</v>
      </c>
      <c r="N452" s="482">
        <v>0</v>
      </c>
      <c r="O452" s="482">
        <v>8573.01</v>
      </c>
      <c r="P452" s="480" t="s">
        <v>2627</v>
      </c>
      <c r="Q452" s="481"/>
      <c r="R452" s="480" t="s">
        <v>306</v>
      </c>
      <c r="S452" s="480" t="s">
        <v>2215</v>
      </c>
      <c r="T452" s="480" t="s">
        <v>321</v>
      </c>
      <c r="U452" s="480" t="s">
        <v>309</v>
      </c>
      <c r="V452" s="480" t="s">
        <v>623</v>
      </c>
      <c r="W452" s="480" t="s">
        <v>2628</v>
      </c>
      <c r="X452" s="480" t="s">
        <v>2246</v>
      </c>
      <c r="Y452" s="480" t="s">
        <v>313</v>
      </c>
      <c r="Z452" s="480" t="s">
        <v>314</v>
      </c>
      <c r="AA452" s="480">
        <f t="shared" si="6"/>
        <v>144</v>
      </c>
      <c r="AB452" s="483">
        <v>0</v>
      </c>
      <c r="AC452" s="480" t="s">
        <v>701</v>
      </c>
    </row>
    <row r="453" customHeight="1" spans="1:29">
      <c r="A453" s="477" t="s">
        <v>192</v>
      </c>
      <c r="B453" s="480" t="s">
        <v>2134</v>
      </c>
      <c r="C453" s="480" t="s">
        <v>2135</v>
      </c>
      <c r="D453" s="480" t="s">
        <v>2629</v>
      </c>
      <c r="E453" s="481">
        <v>45068</v>
      </c>
      <c r="F453" s="480" t="s">
        <v>301</v>
      </c>
      <c r="G453" s="480" t="s">
        <v>2630</v>
      </c>
      <c r="H453" s="480" t="s">
        <v>2631</v>
      </c>
      <c r="I453" s="480" t="s">
        <v>2632</v>
      </c>
      <c r="J453" s="482">
        <v>168141.6</v>
      </c>
      <c r="K453" s="482">
        <v>1167.65</v>
      </c>
      <c r="L453" s="482">
        <v>36197.15</v>
      </c>
      <c r="M453" s="482">
        <v>14011.8</v>
      </c>
      <c r="N453" s="482">
        <v>0</v>
      </c>
      <c r="O453" s="482">
        <v>131944.45</v>
      </c>
      <c r="P453" s="480" t="s">
        <v>2633</v>
      </c>
      <c r="Q453" s="481"/>
      <c r="R453" s="480" t="s">
        <v>306</v>
      </c>
      <c r="S453" s="480" t="s">
        <v>307</v>
      </c>
      <c r="T453" s="480" t="s">
        <v>348</v>
      </c>
      <c r="U453" s="480" t="s">
        <v>2634</v>
      </c>
      <c r="V453" s="480" t="s">
        <v>2635</v>
      </c>
      <c r="W453" s="480" t="s">
        <v>2636</v>
      </c>
      <c r="X453" s="480" t="s">
        <v>2637</v>
      </c>
      <c r="Y453" s="480" t="s">
        <v>313</v>
      </c>
      <c r="Z453" s="480" t="s">
        <v>314</v>
      </c>
      <c r="AA453" s="480">
        <f t="shared" si="6"/>
        <v>144</v>
      </c>
      <c r="AB453" s="483">
        <v>0</v>
      </c>
      <c r="AC453" s="480" t="s">
        <v>335</v>
      </c>
    </row>
    <row r="454" customHeight="1" spans="1:29">
      <c r="A454" s="477" t="s">
        <v>192</v>
      </c>
      <c r="B454" s="480" t="s">
        <v>2134</v>
      </c>
      <c r="C454" s="480" t="s">
        <v>2135</v>
      </c>
      <c r="D454" s="480" t="s">
        <v>2638</v>
      </c>
      <c r="E454" s="481">
        <v>45280</v>
      </c>
      <c r="F454" s="480" t="s">
        <v>301</v>
      </c>
      <c r="G454" s="480" t="s">
        <v>2639</v>
      </c>
      <c r="H454" s="480" t="s">
        <v>2640</v>
      </c>
      <c r="I454" s="480" t="s">
        <v>2641</v>
      </c>
      <c r="J454" s="482">
        <v>21305.08</v>
      </c>
      <c r="K454" s="482">
        <v>147.95</v>
      </c>
      <c r="L454" s="482">
        <v>3550.84</v>
      </c>
      <c r="M454" s="482">
        <v>1775.42</v>
      </c>
      <c r="N454" s="482">
        <v>0</v>
      </c>
      <c r="O454" s="482">
        <v>17754.24</v>
      </c>
      <c r="P454" s="480" t="s">
        <v>2642</v>
      </c>
      <c r="Q454" s="481"/>
      <c r="R454" s="480" t="s">
        <v>306</v>
      </c>
      <c r="S454" s="480" t="s">
        <v>307</v>
      </c>
      <c r="T454" s="480" t="s">
        <v>383</v>
      </c>
      <c r="U454" s="480" t="s">
        <v>1959</v>
      </c>
      <c r="V454" s="480" t="s">
        <v>384</v>
      </c>
      <c r="W454" s="480" t="s">
        <v>2019</v>
      </c>
      <c r="X454" s="480" t="s">
        <v>2643</v>
      </c>
      <c r="Y454" s="480" t="s">
        <v>313</v>
      </c>
      <c r="Z454" s="480" t="s">
        <v>314</v>
      </c>
      <c r="AA454" s="480">
        <f t="shared" si="6"/>
        <v>144</v>
      </c>
      <c r="AB454" s="483">
        <v>0</v>
      </c>
      <c r="AC454" s="480" t="s">
        <v>387</v>
      </c>
    </row>
    <row r="455" customHeight="1" spans="1:29">
      <c r="A455" s="477" t="s">
        <v>192</v>
      </c>
      <c r="B455" s="480" t="s">
        <v>2134</v>
      </c>
      <c r="C455" s="480" t="s">
        <v>2135</v>
      </c>
      <c r="D455" s="480" t="s">
        <v>2644</v>
      </c>
      <c r="E455" s="481">
        <v>45363</v>
      </c>
      <c r="F455" s="480" t="s">
        <v>301</v>
      </c>
      <c r="G455" s="480" t="s">
        <v>2645</v>
      </c>
      <c r="H455" s="480" t="s">
        <v>2646</v>
      </c>
      <c r="I455" s="480" t="s">
        <v>2647</v>
      </c>
      <c r="J455" s="482">
        <v>46902.65</v>
      </c>
      <c r="K455" s="482">
        <v>325.71</v>
      </c>
      <c r="L455" s="482">
        <v>6839.97</v>
      </c>
      <c r="M455" s="482">
        <v>3908.55</v>
      </c>
      <c r="N455" s="482">
        <v>0</v>
      </c>
      <c r="O455" s="482">
        <v>40062.68</v>
      </c>
      <c r="P455" s="480" t="s">
        <v>2648</v>
      </c>
      <c r="Q455" s="481"/>
      <c r="R455" s="480" t="s">
        <v>306</v>
      </c>
      <c r="S455" s="480" t="s">
        <v>307</v>
      </c>
      <c r="T455" s="480" t="s">
        <v>462</v>
      </c>
      <c r="U455" s="480" t="s">
        <v>1986</v>
      </c>
      <c r="V455" s="480" t="s">
        <v>309</v>
      </c>
      <c r="W455" s="480" t="s">
        <v>2649</v>
      </c>
      <c r="X455" s="480" t="s">
        <v>2650</v>
      </c>
      <c r="Y455" s="480" t="s">
        <v>313</v>
      </c>
      <c r="Z455" s="480" t="s">
        <v>314</v>
      </c>
      <c r="AA455" s="480">
        <f t="shared" si="6"/>
        <v>144</v>
      </c>
      <c r="AB455" s="483">
        <v>0</v>
      </c>
      <c r="AC455" s="480" t="s">
        <v>465</v>
      </c>
    </row>
    <row r="456" customHeight="1" spans="1:29">
      <c r="A456" s="477" t="s">
        <v>192</v>
      </c>
      <c r="B456" s="480" t="s">
        <v>2134</v>
      </c>
      <c r="C456" s="480" t="s">
        <v>2135</v>
      </c>
      <c r="D456" s="480" t="s">
        <v>2651</v>
      </c>
      <c r="E456" s="481">
        <v>45363</v>
      </c>
      <c r="F456" s="480" t="s">
        <v>301</v>
      </c>
      <c r="G456" s="480" t="s">
        <v>2652</v>
      </c>
      <c r="H456" s="480" t="s">
        <v>2646</v>
      </c>
      <c r="I456" s="480" t="s">
        <v>2647</v>
      </c>
      <c r="J456" s="482">
        <v>46902.65</v>
      </c>
      <c r="K456" s="482">
        <v>325.71</v>
      </c>
      <c r="L456" s="482">
        <v>6839.97</v>
      </c>
      <c r="M456" s="482">
        <v>3908.55</v>
      </c>
      <c r="N456" s="482">
        <v>0</v>
      </c>
      <c r="O456" s="482">
        <v>40062.68</v>
      </c>
      <c r="P456" s="480" t="s">
        <v>2653</v>
      </c>
      <c r="Q456" s="481"/>
      <c r="R456" s="480" t="s">
        <v>306</v>
      </c>
      <c r="S456" s="480" t="s">
        <v>307</v>
      </c>
      <c r="T456" s="480" t="s">
        <v>462</v>
      </c>
      <c r="U456" s="480" t="s">
        <v>1906</v>
      </c>
      <c r="V456" s="480" t="s">
        <v>309</v>
      </c>
      <c r="W456" s="480" t="s">
        <v>2649</v>
      </c>
      <c r="X456" s="480" t="s">
        <v>2650</v>
      </c>
      <c r="Y456" s="480" t="s">
        <v>313</v>
      </c>
      <c r="Z456" s="480" t="s">
        <v>314</v>
      </c>
      <c r="AA456" s="480">
        <f t="shared" si="6"/>
        <v>144</v>
      </c>
      <c r="AB456" s="483">
        <v>0</v>
      </c>
      <c r="AC456" s="480" t="s">
        <v>481</v>
      </c>
    </row>
    <row r="457" customHeight="1" spans="1:29">
      <c r="A457" s="477" t="s">
        <v>192</v>
      </c>
      <c r="B457" s="480" t="s">
        <v>2134</v>
      </c>
      <c r="C457" s="480" t="s">
        <v>2135</v>
      </c>
      <c r="D457" s="480" t="s">
        <v>2654</v>
      </c>
      <c r="E457" s="481">
        <v>45363</v>
      </c>
      <c r="F457" s="480" t="s">
        <v>301</v>
      </c>
      <c r="G457" s="480" t="s">
        <v>2655</v>
      </c>
      <c r="H457" s="480" t="s">
        <v>2646</v>
      </c>
      <c r="I457" s="480" t="s">
        <v>2647</v>
      </c>
      <c r="J457" s="482">
        <v>46902.65</v>
      </c>
      <c r="K457" s="482">
        <v>325.71</v>
      </c>
      <c r="L457" s="482">
        <v>6839.97</v>
      </c>
      <c r="M457" s="482">
        <v>3908.55</v>
      </c>
      <c r="N457" s="482">
        <v>0</v>
      </c>
      <c r="O457" s="482">
        <v>40062.68</v>
      </c>
      <c r="P457" s="480" t="s">
        <v>2656</v>
      </c>
      <c r="Q457" s="481"/>
      <c r="R457" s="480" t="s">
        <v>306</v>
      </c>
      <c r="S457" s="480" t="s">
        <v>307</v>
      </c>
      <c r="T457" s="480" t="s">
        <v>462</v>
      </c>
      <c r="U457" s="480" t="s">
        <v>2657</v>
      </c>
      <c r="V457" s="480" t="s">
        <v>309</v>
      </c>
      <c r="W457" s="480" t="s">
        <v>2649</v>
      </c>
      <c r="X457" s="480" t="s">
        <v>2650</v>
      </c>
      <c r="Y457" s="480" t="s">
        <v>313</v>
      </c>
      <c r="Z457" s="480" t="s">
        <v>314</v>
      </c>
      <c r="AA457" s="480">
        <f t="shared" ref="AA457:AA520" si="7">Z457*12</f>
        <v>144</v>
      </c>
      <c r="AB457" s="483">
        <v>0</v>
      </c>
      <c r="AC457" s="480" t="s">
        <v>614</v>
      </c>
    </row>
    <row r="458" customHeight="1" spans="1:29">
      <c r="A458" s="477" t="s">
        <v>192</v>
      </c>
      <c r="B458" s="480" t="s">
        <v>2134</v>
      </c>
      <c r="C458" s="480" t="s">
        <v>2135</v>
      </c>
      <c r="D458" s="480" t="s">
        <v>2658</v>
      </c>
      <c r="E458" s="481">
        <v>45363</v>
      </c>
      <c r="F458" s="480" t="s">
        <v>301</v>
      </c>
      <c r="G458" s="480" t="s">
        <v>2659</v>
      </c>
      <c r="H458" s="480" t="s">
        <v>2646</v>
      </c>
      <c r="I458" s="480" t="s">
        <v>2647</v>
      </c>
      <c r="J458" s="482">
        <v>46902.66</v>
      </c>
      <c r="K458" s="482">
        <v>325.71</v>
      </c>
      <c r="L458" s="482">
        <v>6839.97</v>
      </c>
      <c r="M458" s="482">
        <v>3908.55</v>
      </c>
      <c r="N458" s="482">
        <v>0</v>
      </c>
      <c r="O458" s="482">
        <v>40062.69</v>
      </c>
      <c r="P458" s="480" t="s">
        <v>2660</v>
      </c>
      <c r="Q458" s="481"/>
      <c r="R458" s="480" t="s">
        <v>306</v>
      </c>
      <c r="S458" s="480" t="s">
        <v>307</v>
      </c>
      <c r="T458" s="480" t="s">
        <v>453</v>
      </c>
      <c r="U458" s="480" t="s">
        <v>2661</v>
      </c>
      <c r="V458" s="480" t="s">
        <v>309</v>
      </c>
      <c r="W458" s="480" t="s">
        <v>2649</v>
      </c>
      <c r="X458" s="480" t="s">
        <v>2650</v>
      </c>
      <c r="Y458" s="480" t="s">
        <v>313</v>
      </c>
      <c r="Z458" s="480" t="s">
        <v>314</v>
      </c>
      <c r="AA458" s="480">
        <f t="shared" si="7"/>
        <v>144</v>
      </c>
      <c r="AB458" s="483">
        <v>0</v>
      </c>
      <c r="AC458" s="480" t="s">
        <v>456</v>
      </c>
    </row>
    <row r="459" customHeight="1" spans="1:29">
      <c r="A459" s="477" t="s">
        <v>192</v>
      </c>
      <c r="B459" s="480" t="s">
        <v>2134</v>
      </c>
      <c r="C459" s="480" t="s">
        <v>2135</v>
      </c>
      <c r="D459" s="480" t="s">
        <v>2662</v>
      </c>
      <c r="E459" s="481">
        <v>45363</v>
      </c>
      <c r="F459" s="480" t="s">
        <v>301</v>
      </c>
      <c r="G459" s="480" t="s">
        <v>2663</v>
      </c>
      <c r="H459" s="480" t="s">
        <v>2646</v>
      </c>
      <c r="I459" s="480" t="s">
        <v>2647</v>
      </c>
      <c r="J459" s="482">
        <v>46902.66</v>
      </c>
      <c r="K459" s="482">
        <v>325.71</v>
      </c>
      <c r="L459" s="482">
        <v>6839.97</v>
      </c>
      <c r="M459" s="482">
        <v>3908.55</v>
      </c>
      <c r="N459" s="482">
        <v>0</v>
      </c>
      <c r="O459" s="482">
        <v>40062.69</v>
      </c>
      <c r="P459" s="480" t="s">
        <v>2664</v>
      </c>
      <c r="Q459" s="481"/>
      <c r="R459" s="480" t="s">
        <v>306</v>
      </c>
      <c r="S459" s="480" t="s">
        <v>307</v>
      </c>
      <c r="T459" s="480" t="s">
        <v>462</v>
      </c>
      <c r="U459" s="480" t="s">
        <v>1986</v>
      </c>
      <c r="V459" s="480" t="s">
        <v>309</v>
      </c>
      <c r="W459" s="480" t="s">
        <v>2649</v>
      </c>
      <c r="X459" s="480" t="s">
        <v>2650</v>
      </c>
      <c r="Y459" s="480" t="s">
        <v>313</v>
      </c>
      <c r="Z459" s="480" t="s">
        <v>314</v>
      </c>
      <c r="AA459" s="480">
        <f t="shared" si="7"/>
        <v>144</v>
      </c>
      <c r="AB459" s="483">
        <v>0</v>
      </c>
      <c r="AC459" s="480" t="s">
        <v>465</v>
      </c>
    </row>
    <row r="460" customHeight="1" spans="1:29">
      <c r="A460" s="477" t="s">
        <v>192</v>
      </c>
      <c r="B460" s="480" t="s">
        <v>2134</v>
      </c>
      <c r="C460" s="480" t="s">
        <v>2135</v>
      </c>
      <c r="D460" s="480" t="s">
        <v>2665</v>
      </c>
      <c r="E460" s="481">
        <v>45733</v>
      </c>
      <c r="F460" s="480" t="s">
        <v>301</v>
      </c>
      <c r="G460" s="480" t="s">
        <v>2666</v>
      </c>
      <c r="H460" s="480" t="s">
        <v>2667</v>
      </c>
      <c r="I460" s="480" t="s">
        <v>2668</v>
      </c>
      <c r="J460" s="482">
        <v>44053.1</v>
      </c>
      <c r="K460" s="482">
        <v>305.93</v>
      </c>
      <c r="L460" s="482">
        <v>2753.32</v>
      </c>
      <c r="M460" s="482">
        <v>2753.32</v>
      </c>
      <c r="N460" s="482">
        <v>0</v>
      </c>
      <c r="O460" s="482">
        <v>41299.78</v>
      </c>
      <c r="P460" s="480" t="s">
        <v>2669</v>
      </c>
      <c r="Q460" s="481"/>
      <c r="R460" s="480" t="s">
        <v>306</v>
      </c>
      <c r="S460" s="480" t="s">
        <v>307</v>
      </c>
      <c r="T460" s="480" t="s">
        <v>453</v>
      </c>
      <c r="U460" s="480" t="s">
        <v>2670</v>
      </c>
      <c r="V460" s="480" t="s">
        <v>1683</v>
      </c>
      <c r="W460" s="480" t="s">
        <v>2671</v>
      </c>
      <c r="X460" s="480" t="s">
        <v>2672</v>
      </c>
      <c r="Y460" s="480" t="s">
        <v>313</v>
      </c>
      <c r="Z460" s="480" t="s">
        <v>314</v>
      </c>
      <c r="AA460" s="480">
        <f t="shared" si="7"/>
        <v>144</v>
      </c>
      <c r="AB460" s="483">
        <v>0</v>
      </c>
      <c r="AC460" s="480" t="s">
        <v>542</v>
      </c>
    </row>
    <row r="461" customHeight="1" spans="1:29">
      <c r="A461" s="477" t="s">
        <v>192</v>
      </c>
      <c r="B461" s="480" t="s">
        <v>2134</v>
      </c>
      <c r="C461" s="480" t="s">
        <v>2135</v>
      </c>
      <c r="D461" s="480" t="s">
        <v>2673</v>
      </c>
      <c r="E461" s="481">
        <v>45826</v>
      </c>
      <c r="F461" s="480" t="s">
        <v>301</v>
      </c>
      <c r="G461" s="480" t="s">
        <v>2674</v>
      </c>
      <c r="H461" s="480" t="s">
        <v>2675</v>
      </c>
      <c r="I461" s="480" t="s">
        <v>309</v>
      </c>
      <c r="J461" s="482">
        <v>84955.76</v>
      </c>
      <c r="K461" s="482">
        <v>589.97</v>
      </c>
      <c r="L461" s="482">
        <v>3539.82</v>
      </c>
      <c r="M461" s="482">
        <v>3539.82</v>
      </c>
      <c r="N461" s="482">
        <v>0</v>
      </c>
      <c r="O461" s="482">
        <v>81415.94</v>
      </c>
      <c r="P461" s="480" t="s">
        <v>2676</v>
      </c>
      <c r="Q461" s="481"/>
      <c r="R461" s="480" t="s">
        <v>306</v>
      </c>
      <c r="S461" s="480" t="s">
        <v>307</v>
      </c>
      <c r="T461" s="480" t="s">
        <v>331</v>
      </c>
      <c r="U461" s="480" t="s">
        <v>2677</v>
      </c>
      <c r="V461" s="480" t="s">
        <v>309</v>
      </c>
      <c r="W461" s="480" t="s">
        <v>2678</v>
      </c>
      <c r="X461" s="480" t="s">
        <v>2679</v>
      </c>
      <c r="Y461" s="480" t="s">
        <v>313</v>
      </c>
      <c r="Z461" s="480" t="s">
        <v>314</v>
      </c>
      <c r="AA461" s="480">
        <f t="shared" si="7"/>
        <v>144</v>
      </c>
      <c r="AB461" s="483">
        <v>0</v>
      </c>
      <c r="AC461" s="480" t="s">
        <v>2680</v>
      </c>
    </row>
    <row r="462" customHeight="1" spans="1:29">
      <c r="A462" s="477" t="s">
        <v>192</v>
      </c>
      <c r="B462" s="480" t="s">
        <v>2134</v>
      </c>
      <c r="C462" s="480" t="s">
        <v>2135</v>
      </c>
      <c r="D462" s="480" t="s">
        <v>2681</v>
      </c>
      <c r="E462" s="481">
        <v>45958</v>
      </c>
      <c r="F462" s="480" t="s">
        <v>301</v>
      </c>
      <c r="G462" s="480" t="s">
        <v>2682</v>
      </c>
      <c r="H462" s="480" t="s">
        <v>2683</v>
      </c>
      <c r="I462" s="480" t="s">
        <v>2684</v>
      </c>
      <c r="J462" s="482">
        <v>146460.18</v>
      </c>
      <c r="K462" s="482">
        <v>1017.09</v>
      </c>
      <c r="L462" s="482">
        <v>2034.17</v>
      </c>
      <c r="M462" s="482">
        <v>2034.17</v>
      </c>
      <c r="N462" s="482">
        <v>0</v>
      </c>
      <c r="O462" s="482">
        <v>144426.01</v>
      </c>
      <c r="P462" s="480" t="s">
        <v>2685</v>
      </c>
      <c r="Q462" s="481"/>
      <c r="R462" s="480" t="s">
        <v>630</v>
      </c>
      <c r="S462" s="480" t="s">
        <v>889</v>
      </c>
      <c r="T462" s="480" t="s">
        <v>882</v>
      </c>
      <c r="U462" s="480" t="s">
        <v>2686</v>
      </c>
      <c r="V462" s="480" t="s">
        <v>883</v>
      </c>
      <c r="W462" s="480" t="s">
        <v>2687</v>
      </c>
      <c r="X462" s="480" t="s">
        <v>2688</v>
      </c>
      <c r="Y462" s="480" t="s">
        <v>313</v>
      </c>
      <c r="Z462" s="480" t="s">
        <v>314</v>
      </c>
      <c r="AA462" s="480">
        <f t="shared" si="7"/>
        <v>144</v>
      </c>
      <c r="AB462" s="483">
        <v>0</v>
      </c>
      <c r="AC462" s="480" t="s">
        <v>891</v>
      </c>
    </row>
    <row r="463" customHeight="1" spans="1:29">
      <c r="A463" s="477" t="s">
        <v>192</v>
      </c>
      <c r="B463" s="480" t="s">
        <v>2134</v>
      </c>
      <c r="C463" s="480" t="s">
        <v>2135</v>
      </c>
      <c r="D463" s="480" t="s">
        <v>2689</v>
      </c>
      <c r="E463" s="481">
        <v>45958</v>
      </c>
      <c r="F463" s="480" t="s">
        <v>301</v>
      </c>
      <c r="G463" s="480" t="s">
        <v>2690</v>
      </c>
      <c r="H463" s="480" t="s">
        <v>2691</v>
      </c>
      <c r="I463" s="480" t="s">
        <v>2692</v>
      </c>
      <c r="J463" s="482">
        <v>698407.31</v>
      </c>
      <c r="K463" s="482">
        <v>4850.05</v>
      </c>
      <c r="L463" s="482">
        <v>9700.1</v>
      </c>
      <c r="M463" s="482">
        <v>9700.1</v>
      </c>
      <c r="N463" s="482">
        <v>0</v>
      </c>
      <c r="O463" s="482">
        <v>688707.21</v>
      </c>
      <c r="P463" s="480" t="s">
        <v>2693</v>
      </c>
      <c r="Q463" s="481"/>
      <c r="R463" s="480" t="s">
        <v>306</v>
      </c>
      <c r="S463" s="480" t="s">
        <v>307</v>
      </c>
      <c r="T463" s="480" t="s">
        <v>383</v>
      </c>
      <c r="U463" s="480" t="s">
        <v>2694</v>
      </c>
      <c r="V463" s="480" t="s">
        <v>384</v>
      </c>
      <c r="W463" s="480" t="s">
        <v>2695</v>
      </c>
      <c r="X463" s="480" t="s">
        <v>2696</v>
      </c>
      <c r="Y463" s="480" t="s">
        <v>313</v>
      </c>
      <c r="Z463" s="480" t="s">
        <v>314</v>
      </c>
      <c r="AA463" s="480">
        <f t="shared" si="7"/>
        <v>144</v>
      </c>
      <c r="AB463" s="483">
        <v>0</v>
      </c>
      <c r="AC463" s="480" t="s">
        <v>850</v>
      </c>
    </row>
    <row r="464" customHeight="1" spans="1:29">
      <c r="A464" s="477" t="s">
        <v>192</v>
      </c>
      <c r="B464" s="480" t="s">
        <v>2697</v>
      </c>
      <c r="C464" s="480" t="s">
        <v>2698</v>
      </c>
      <c r="D464" s="480" t="s">
        <v>2699</v>
      </c>
      <c r="E464" s="481">
        <v>26085</v>
      </c>
      <c r="F464" s="480" t="s">
        <v>301</v>
      </c>
      <c r="G464" s="480" t="s">
        <v>2700</v>
      </c>
      <c r="H464" s="480" t="s">
        <v>2701</v>
      </c>
      <c r="I464" s="480" t="s">
        <v>2702</v>
      </c>
      <c r="J464" s="482">
        <v>33072</v>
      </c>
      <c r="K464" s="482">
        <v>0</v>
      </c>
      <c r="L464" s="482">
        <v>33072</v>
      </c>
      <c r="M464" s="482">
        <v>0</v>
      </c>
      <c r="N464" s="482">
        <v>0</v>
      </c>
      <c r="O464" s="482">
        <v>0</v>
      </c>
      <c r="P464" s="480" t="s">
        <v>2703</v>
      </c>
      <c r="Q464" s="481"/>
      <c r="R464" s="480" t="s">
        <v>306</v>
      </c>
      <c r="S464" s="480" t="s">
        <v>307</v>
      </c>
      <c r="T464" s="480" t="s">
        <v>816</v>
      </c>
      <c r="U464" s="480" t="s">
        <v>309</v>
      </c>
      <c r="V464" s="480" t="s">
        <v>309</v>
      </c>
      <c r="W464" s="480" t="s">
        <v>333</v>
      </c>
      <c r="X464" s="480" t="s">
        <v>2704</v>
      </c>
      <c r="Y464" s="480" t="s">
        <v>313</v>
      </c>
      <c r="Z464" s="480" t="s">
        <v>364</v>
      </c>
      <c r="AA464" s="480">
        <f t="shared" si="7"/>
        <v>612</v>
      </c>
      <c r="AB464" s="483">
        <v>0</v>
      </c>
      <c r="AC464" s="480" t="s">
        <v>335</v>
      </c>
    </row>
    <row r="465" customHeight="1" spans="1:29">
      <c r="A465" s="477" t="s">
        <v>192</v>
      </c>
      <c r="B465" s="480" t="s">
        <v>2697</v>
      </c>
      <c r="C465" s="480" t="s">
        <v>2698</v>
      </c>
      <c r="D465" s="480" t="s">
        <v>2705</v>
      </c>
      <c r="E465" s="481">
        <v>37256</v>
      </c>
      <c r="F465" s="480" t="s">
        <v>301</v>
      </c>
      <c r="G465" s="480" t="s">
        <v>2706</v>
      </c>
      <c r="H465" s="480" t="s">
        <v>2707</v>
      </c>
      <c r="I465" s="480" t="s">
        <v>2708</v>
      </c>
      <c r="J465" s="482">
        <v>72669.72</v>
      </c>
      <c r="K465" s="482">
        <v>0</v>
      </c>
      <c r="L465" s="482">
        <v>72669.72</v>
      </c>
      <c r="M465" s="482">
        <v>0</v>
      </c>
      <c r="N465" s="482">
        <v>0</v>
      </c>
      <c r="O465" s="482">
        <v>0</v>
      </c>
      <c r="P465" s="480" t="s">
        <v>2709</v>
      </c>
      <c r="Q465" s="481"/>
      <c r="R465" s="480" t="s">
        <v>306</v>
      </c>
      <c r="S465" s="480" t="s">
        <v>307</v>
      </c>
      <c r="T465" s="480" t="s">
        <v>816</v>
      </c>
      <c r="U465" s="480" t="s">
        <v>309</v>
      </c>
      <c r="V465" s="480" t="s">
        <v>309</v>
      </c>
      <c r="W465" s="480" t="s">
        <v>333</v>
      </c>
      <c r="X465" s="480" t="s">
        <v>2710</v>
      </c>
      <c r="Y465" s="480" t="s">
        <v>313</v>
      </c>
      <c r="Z465" s="480" t="s">
        <v>314</v>
      </c>
      <c r="AA465" s="480">
        <f t="shared" si="7"/>
        <v>144</v>
      </c>
      <c r="AB465" s="483">
        <v>0</v>
      </c>
      <c r="AC465" s="480" t="s">
        <v>335</v>
      </c>
    </row>
    <row r="466" customHeight="1" spans="1:29">
      <c r="A466" s="477" t="s">
        <v>192</v>
      </c>
      <c r="B466" s="480" t="s">
        <v>2697</v>
      </c>
      <c r="C466" s="480" t="s">
        <v>2698</v>
      </c>
      <c r="D466" s="480" t="s">
        <v>2711</v>
      </c>
      <c r="E466" s="481">
        <v>43084</v>
      </c>
      <c r="F466" s="480" t="s">
        <v>301</v>
      </c>
      <c r="G466" s="480" t="s">
        <v>2712</v>
      </c>
      <c r="H466" s="480" t="s">
        <v>2713</v>
      </c>
      <c r="I466" s="480" t="s">
        <v>2714</v>
      </c>
      <c r="J466" s="482">
        <v>86931.63</v>
      </c>
      <c r="K466" s="482">
        <v>603.69</v>
      </c>
      <c r="L466" s="482">
        <v>57954.39</v>
      </c>
      <c r="M466" s="482">
        <v>7244.31</v>
      </c>
      <c r="N466" s="482">
        <v>0</v>
      </c>
      <c r="O466" s="482">
        <v>28977.24</v>
      </c>
      <c r="P466" s="480" t="s">
        <v>2715</v>
      </c>
      <c r="Q466" s="481"/>
      <c r="R466" s="480" t="s">
        <v>306</v>
      </c>
      <c r="S466" s="480" t="s">
        <v>307</v>
      </c>
      <c r="T466" s="480" t="s">
        <v>816</v>
      </c>
      <c r="U466" s="480" t="s">
        <v>309</v>
      </c>
      <c r="V466" s="480" t="s">
        <v>309</v>
      </c>
      <c r="W466" s="480" t="s">
        <v>2525</v>
      </c>
      <c r="X466" s="480" t="s">
        <v>2716</v>
      </c>
      <c r="Y466" s="480" t="s">
        <v>313</v>
      </c>
      <c r="Z466" s="480" t="s">
        <v>314</v>
      </c>
      <c r="AA466" s="480">
        <f t="shared" si="7"/>
        <v>144</v>
      </c>
      <c r="AB466" s="483">
        <v>0</v>
      </c>
      <c r="AC466" s="480" t="s">
        <v>2717</v>
      </c>
    </row>
    <row r="467" customHeight="1" spans="1:29">
      <c r="A467" s="477" t="s">
        <v>192</v>
      </c>
      <c r="B467" s="480" t="s">
        <v>2697</v>
      </c>
      <c r="C467" s="480" t="s">
        <v>2698</v>
      </c>
      <c r="D467" s="480" t="s">
        <v>2718</v>
      </c>
      <c r="E467" s="481">
        <v>43084</v>
      </c>
      <c r="F467" s="480" t="s">
        <v>301</v>
      </c>
      <c r="G467" s="480" t="s">
        <v>2719</v>
      </c>
      <c r="H467" s="480" t="s">
        <v>2713</v>
      </c>
      <c r="I467" s="480" t="s">
        <v>2720</v>
      </c>
      <c r="J467" s="482">
        <v>86931.62</v>
      </c>
      <c r="K467" s="482">
        <v>603.69</v>
      </c>
      <c r="L467" s="482">
        <v>57954.39</v>
      </c>
      <c r="M467" s="482">
        <v>7244.31</v>
      </c>
      <c r="N467" s="482">
        <v>0</v>
      </c>
      <c r="O467" s="482">
        <v>28977.23</v>
      </c>
      <c r="P467" s="480" t="s">
        <v>2721</v>
      </c>
      <c r="Q467" s="481"/>
      <c r="R467" s="480" t="s">
        <v>306</v>
      </c>
      <c r="S467" s="480" t="s">
        <v>307</v>
      </c>
      <c r="T467" s="480" t="s">
        <v>816</v>
      </c>
      <c r="U467" s="480" t="s">
        <v>309</v>
      </c>
      <c r="V467" s="480" t="s">
        <v>309</v>
      </c>
      <c r="W467" s="480" t="s">
        <v>2525</v>
      </c>
      <c r="X467" s="480" t="s">
        <v>2716</v>
      </c>
      <c r="Y467" s="480" t="s">
        <v>313</v>
      </c>
      <c r="Z467" s="480" t="s">
        <v>314</v>
      </c>
      <c r="AA467" s="480">
        <f t="shared" si="7"/>
        <v>144</v>
      </c>
      <c r="AB467" s="483">
        <v>0</v>
      </c>
      <c r="AC467" s="480" t="s">
        <v>2717</v>
      </c>
    </row>
    <row r="468" customHeight="1" spans="1:29">
      <c r="A468" s="477" t="s">
        <v>192</v>
      </c>
      <c r="B468" s="480" t="s">
        <v>2697</v>
      </c>
      <c r="C468" s="480" t="s">
        <v>2698</v>
      </c>
      <c r="D468" s="480" t="s">
        <v>2722</v>
      </c>
      <c r="E468" s="481">
        <v>43448</v>
      </c>
      <c r="F468" s="480" t="s">
        <v>301</v>
      </c>
      <c r="G468" s="480" t="s">
        <v>2723</v>
      </c>
      <c r="H468" s="480" t="s">
        <v>2724</v>
      </c>
      <c r="I468" s="480" t="s">
        <v>2725</v>
      </c>
      <c r="J468" s="482">
        <v>111568.8</v>
      </c>
      <c r="K468" s="482">
        <v>774.79</v>
      </c>
      <c r="L468" s="482">
        <v>65081.77</v>
      </c>
      <c r="M468" s="482">
        <v>9297.41</v>
      </c>
      <c r="N468" s="482">
        <v>0</v>
      </c>
      <c r="O468" s="482">
        <v>46487.03</v>
      </c>
      <c r="P468" s="480" t="s">
        <v>2726</v>
      </c>
      <c r="Q468" s="481"/>
      <c r="R468" s="480" t="s">
        <v>306</v>
      </c>
      <c r="S468" s="480" t="s">
        <v>307</v>
      </c>
      <c r="T468" s="480" t="s">
        <v>816</v>
      </c>
      <c r="U468" s="480" t="s">
        <v>309</v>
      </c>
      <c r="V468" s="480" t="s">
        <v>309</v>
      </c>
      <c r="W468" s="480" t="s">
        <v>2727</v>
      </c>
      <c r="X468" s="480" t="s">
        <v>2728</v>
      </c>
      <c r="Y468" s="480" t="s">
        <v>313</v>
      </c>
      <c r="Z468" s="480" t="s">
        <v>314</v>
      </c>
      <c r="AA468" s="480">
        <f t="shared" si="7"/>
        <v>144</v>
      </c>
      <c r="AB468" s="483">
        <v>0</v>
      </c>
      <c r="AC468" s="480" t="s">
        <v>335</v>
      </c>
    </row>
    <row r="469" customHeight="1" spans="1:29">
      <c r="A469" s="477" t="s">
        <v>192</v>
      </c>
      <c r="B469" s="480" t="s">
        <v>2697</v>
      </c>
      <c r="C469" s="480" t="s">
        <v>2698</v>
      </c>
      <c r="D469" s="480" t="s">
        <v>2729</v>
      </c>
      <c r="E469" s="481">
        <v>42356</v>
      </c>
      <c r="F469" s="480" t="s">
        <v>301</v>
      </c>
      <c r="G469" s="480" t="s">
        <v>2730</v>
      </c>
      <c r="H469" s="480" t="s">
        <v>2731</v>
      </c>
      <c r="I469" s="480" t="s">
        <v>2732</v>
      </c>
      <c r="J469" s="482">
        <v>6410.26</v>
      </c>
      <c r="K469" s="482">
        <v>44.51</v>
      </c>
      <c r="L469" s="482">
        <v>5341.9</v>
      </c>
      <c r="M469" s="482">
        <v>534.18</v>
      </c>
      <c r="N469" s="482">
        <v>0</v>
      </c>
      <c r="O469" s="482">
        <v>1068.36</v>
      </c>
      <c r="P469" s="480" t="s">
        <v>2733</v>
      </c>
      <c r="Q469" s="481"/>
      <c r="R469" s="480" t="s">
        <v>630</v>
      </c>
      <c r="S469" s="480" t="s">
        <v>307</v>
      </c>
      <c r="T469" s="480" t="s">
        <v>383</v>
      </c>
      <c r="U469" s="480" t="s">
        <v>309</v>
      </c>
      <c r="V469" s="480" t="s">
        <v>309</v>
      </c>
      <c r="W469" s="480" t="s">
        <v>2734</v>
      </c>
      <c r="X469" s="480" t="s">
        <v>2735</v>
      </c>
      <c r="Y469" s="480" t="s">
        <v>313</v>
      </c>
      <c r="Z469" s="480" t="s">
        <v>314</v>
      </c>
      <c r="AA469" s="480">
        <f t="shared" si="7"/>
        <v>144</v>
      </c>
      <c r="AB469" s="483">
        <v>0</v>
      </c>
      <c r="AC469" s="480" t="s">
        <v>850</v>
      </c>
    </row>
    <row r="470" customHeight="1" spans="1:29">
      <c r="A470" s="477" t="s">
        <v>192</v>
      </c>
      <c r="B470" s="480" t="s">
        <v>2697</v>
      </c>
      <c r="C470" s="480" t="s">
        <v>2698</v>
      </c>
      <c r="D470" s="480" t="s">
        <v>2736</v>
      </c>
      <c r="E470" s="481">
        <v>41689</v>
      </c>
      <c r="F470" s="480" t="s">
        <v>301</v>
      </c>
      <c r="G470" s="480" t="s">
        <v>2737</v>
      </c>
      <c r="H470" s="480" t="s">
        <v>2738</v>
      </c>
      <c r="I470" s="480" t="s">
        <v>2739</v>
      </c>
      <c r="J470" s="482">
        <v>117324.62</v>
      </c>
      <c r="K470" s="482">
        <v>814.75</v>
      </c>
      <c r="L470" s="482">
        <v>115695.11</v>
      </c>
      <c r="M470" s="482">
        <v>9777.06</v>
      </c>
      <c r="N470" s="482">
        <v>0</v>
      </c>
      <c r="O470" s="482">
        <v>1629.51</v>
      </c>
      <c r="P470" s="480" t="s">
        <v>2740</v>
      </c>
      <c r="Q470" s="481"/>
      <c r="R470" s="480" t="s">
        <v>630</v>
      </c>
      <c r="S470" s="480" t="s">
        <v>889</v>
      </c>
      <c r="T470" s="480" t="s">
        <v>882</v>
      </c>
      <c r="U470" s="480" t="s">
        <v>309</v>
      </c>
      <c r="V470" s="480" t="s">
        <v>883</v>
      </c>
      <c r="W470" s="480" t="s">
        <v>2741</v>
      </c>
      <c r="X470" s="480" t="s">
        <v>2742</v>
      </c>
      <c r="Y470" s="480" t="s">
        <v>313</v>
      </c>
      <c r="Z470" s="480" t="s">
        <v>314</v>
      </c>
      <c r="AA470" s="480">
        <f t="shared" si="7"/>
        <v>144</v>
      </c>
      <c r="AB470" s="483">
        <v>0</v>
      </c>
      <c r="AC470" s="480" t="s">
        <v>891</v>
      </c>
    </row>
    <row r="471" customHeight="1" spans="1:29">
      <c r="A471" s="477" t="s">
        <v>192</v>
      </c>
      <c r="B471" s="480" t="s">
        <v>2697</v>
      </c>
      <c r="C471" s="480" t="s">
        <v>2698</v>
      </c>
      <c r="D471" s="480" t="s">
        <v>2743</v>
      </c>
      <c r="E471" s="481">
        <v>41689</v>
      </c>
      <c r="F471" s="480" t="s">
        <v>301</v>
      </c>
      <c r="G471" s="480" t="s">
        <v>2744</v>
      </c>
      <c r="H471" s="480" t="s">
        <v>2738</v>
      </c>
      <c r="I471" s="480" t="s">
        <v>2745</v>
      </c>
      <c r="J471" s="482">
        <v>237606.83</v>
      </c>
      <c r="K471" s="482">
        <v>1706.57</v>
      </c>
      <c r="L471" s="482">
        <v>234193.69</v>
      </c>
      <c r="M471" s="482">
        <v>20478.85</v>
      </c>
      <c r="N471" s="482">
        <v>0</v>
      </c>
      <c r="O471" s="482">
        <v>3413.14</v>
      </c>
      <c r="P471" s="480" t="s">
        <v>2746</v>
      </c>
      <c r="Q471" s="481"/>
      <c r="R471" s="480" t="s">
        <v>630</v>
      </c>
      <c r="S471" s="480" t="s">
        <v>889</v>
      </c>
      <c r="T471" s="480" t="s">
        <v>882</v>
      </c>
      <c r="U471" s="480" t="s">
        <v>309</v>
      </c>
      <c r="V471" s="480" t="s">
        <v>883</v>
      </c>
      <c r="W471" s="480" t="s">
        <v>2747</v>
      </c>
      <c r="X471" s="480" t="s">
        <v>2748</v>
      </c>
      <c r="Y471" s="480" t="s">
        <v>313</v>
      </c>
      <c r="Z471" s="480" t="s">
        <v>314</v>
      </c>
      <c r="AA471" s="480">
        <f t="shared" si="7"/>
        <v>144</v>
      </c>
      <c r="AB471" s="483">
        <v>0</v>
      </c>
      <c r="AC471" s="480" t="s">
        <v>891</v>
      </c>
    </row>
    <row r="472" customHeight="1" spans="1:29">
      <c r="A472" s="477" t="s">
        <v>192</v>
      </c>
      <c r="B472" s="480" t="s">
        <v>2697</v>
      </c>
      <c r="C472" s="480" t="s">
        <v>2698</v>
      </c>
      <c r="D472" s="480" t="s">
        <v>2749</v>
      </c>
      <c r="E472" s="481">
        <v>41990</v>
      </c>
      <c r="F472" s="480" t="s">
        <v>301</v>
      </c>
      <c r="G472" s="480" t="s">
        <v>2750</v>
      </c>
      <c r="H472" s="480" t="s">
        <v>2751</v>
      </c>
      <c r="I472" s="480" t="s">
        <v>2745</v>
      </c>
      <c r="J472" s="482">
        <v>186324.78</v>
      </c>
      <c r="K472" s="482">
        <v>1293.92</v>
      </c>
      <c r="L472" s="482">
        <v>170797.69</v>
      </c>
      <c r="M472" s="482">
        <v>15527.09</v>
      </c>
      <c r="N472" s="482">
        <v>0</v>
      </c>
      <c r="O472" s="482">
        <v>15527.09</v>
      </c>
      <c r="P472" s="480" t="s">
        <v>2752</v>
      </c>
      <c r="Q472" s="481"/>
      <c r="R472" s="480" t="s">
        <v>630</v>
      </c>
      <c r="S472" s="480" t="s">
        <v>307</v>
      </c>
      <c r="T472" s="480" t="s">
        <v>383</v>
      </c>
      <c r="U472" s="480" t="s">
        <v>309</v>
      </c>
      <c r="V472" s="480" t="s">
        <v>309</v>
      </c>
      <c r="W472" s="480" t="s">
        <v>2753</v>
      </c>
      <c r="X472" s="480" t="s">
        <v>2748</v>
      </c>
      <c r="Y472" s="480" t="s">
        <v>313</v>
      </c>
      <c r="Z472" s="480" t="s">
        <v>314</v>
      </c>
      <c r="AA472" s="480">
        <f t="shared" si="7"/>
        <v>144</v>
      </c>
      <c r="AB472" s="483">
        <v>0</v>
      </c>
      <c r="AC472" s="480" t="s">
        <v>387</v>
      </c>
    </row>
    <row r="473" customHeight="1" spans="1:29">
      <c r="A473" s="477" t="s">
        <v>192</v>
      </c>
      <c r="B473" s="480" t="s">
        <v>2697</v>
      </c>
      <c r="C473" s="480" t="s">
        <v>2698</v>
      </c>
      <c r="D473" s="480" t="s">
        <v>2754</v>
      </c>
      <c r="E473" s="481">
        <v>42356</v>
      </c>
      <c r="F473" s="480" t="s">
        <v>301</v>
      </c>
      <c r="G473" s="480" t="s">
        <v>2755</v>
      </c>
      <c r="H473" s="480" t="s">
        <v>2751</v>
      </c>
      <c r="I473" s="480" t="s">
        <v>2756</v>
      </c>
      <c r="J473" s="482">
        <v>4957.26</v>
      </c>
      <c r="K473" s="482">
        <v>34.42</v>
      </c>
      <c r="L473" s="482">
        <v>4131.06</v>
      </c>
      <c r="M473" s="482">
        <v>413.1</v>
      </c>
      <c r="N473" s="482">
        <v>0</v>
      </c>
      <c r="O473" s="482">
        <v>826.2</v>
      </c>
      <c r="P473" s="480" t="s">
        <v>2757</v>
      </c>
      <c r="Q473" s="481"/>
      <c r="R473" s="480" t="s">
        <v>630</v>
      </c>
      <c r="S473" s="480" t="s">
        <v>889</v>
      </c>
      <c r="T473" s="480" t="s">
        <v>882</v>
      </c>
      <c r="U473" s="480" t="s">
        <v>309</v>
      </c>
      <c r="V473" s="480" t="s">
        <v>883</v>
      </c>
      <c r="W473" s="480" t="s">
        <v>2734</v>
      </c>
      <c r="X473" s="480" t="s">
        <v>2758</v>
      </c>
      <c r="Y473" s="480" t="s">
        <v>313</v>
      </c>
      <c r="Z473" s="480" t="s">
        <v>314</v>
      </c>
      <c r="AA473" s="480">
        <f t="shared" si="7"/>
        <v>144</v>
      </c>
      <c r="AB473" s="483">
        <v>0</v>
      </c>
      <c r="AC473" s="480" t="s">
        <v>891</v>
      </c>
    </row>
    <row r="474" customHeight="1" spans="1:29">
      <c r="A474" s="477" t="s">
        <v>192</v>
      </c>
      <c r="B474" s="480" t="s">
        <v>2697</v>
      </c>
      <c r="C474" s="480" t="s">
        <v>2698</v>
      </c>
      <c r="D474" s="480" t="s">
        <v>2759</v>
      </c>
      <c r="E474" s="481">
        <v>42968</v>
      </c>
      <c r="F474" s="480" t="s">
        <v>301</v>
      </c>
      <c r="G474" s="480" t="s">
        <v>2760</v>
      </c>
      <c r="H474" s="480" t="s">
        <v>2761</v>
      </c>
      <c r="I474" s="480" t="s">
        <v>2762</v>
      </c>
      <c r="J474" s="482">
        <v>222222.23</v>
      </c>
      <c r="K474" s="482">
        <v>1543.21</v>
      </c>
      <c r="L474" s="482">
        <v>154321</v>
      </c>
      <c r="M474" s="482">
        <v>18518.52</v>
      </c>
      <c r="N474" s="482">
        <v>0</v>
      </c>
      <c r="O474" s="482">
        <v>67901.23</v>
      </c>
      <c r="P474" s="480" t="s">
        <v>2763</v>
      </c>
      <c r="Q474" s="481"/>
      <c r="R474" s="480" t="s">
        <v>630</v>
      </c>
      <c r="S474" s="480" t="s">
        <v>307</v>
      </c>
      <c r="T474" s="480" t="s">
        <v>882</v>
      </c>
      <c r="U474" s="480" t="s">
        <v>309</v>
      </c>
      <c r="V474" s="480" t="s">
        <v>883</v>
      </c>
      <c r="W474" s="480" t="s">
        <v>2764</v>
      </c>
      <c r="X474" s="480" t="s">
        <v>2765</v>
      </c>
      <c r="Y474" s="480" t="s">
        <v>313</v>
      </c>
      <c r="Z474" s="480" t="s">
        <v>314</v>
      </c>
      <c r="AA474" s="480">
        <f t="shared" si="7"/>
        <v>144</v>
      </c>
      <c r="AB474" s="483">
        <v>0</v>
      </c>
      <c r="AC474" s="480" t="s">
        <v>1019</v>
      </c>
    </row>
    <row r="475" customHeight="1" spans="1:29">
      <c r="A475" s="477" t="s">
        <v>192</v>
      </c>
      <c r="B475" s="480" t="s">
        <v>2697</v>
      </c>
      <c r="C475" s="480" t="s">
        <v>2698</v>
      </c>
      <c r="D475" s="480" t="s">
        <v>2766</v>
      </c>
      <c r="E475" s="481">
        <v>42968</v>
      </c>
      <c r="F475" s="480" t="s">
        <v>301</v>
      </c>
      <c r="G475" s="480" t="s">
        <v>2767</v>
      </c>
      <c r="H475" s="480" t="s">
        <v>2761</v>
      </c>
      <c r="I475" s="480" t="s">
        <v>2768</v>
      </c>
      <c r="J475" s="482">
        <v>132478.64</v>
      </c>
      <c r="K475" s="482">
        <v>919.99</v>
      </c>
      <c r="L475" s="482">
        <v>91999.05</v>
      </c>
      <c r="M475" s="482">
        <v>11039.89</v>
      </c>
      <c r="N475" s="482">
        <v>0</v>
      </c>
      <c r="O475" s="482">
        <v>40479.59</v>
      </c>
      <c r="P475" s="480" t="s">
        <v>2769</v>
      </c>
      <c r="Q475" s="481"/>
      <c r="R475" s="480" t="s">
        <v>630</v>
      </c>
      <c r="S475" s="480" t="s">
        <v>307</v>
      </c>
      <c r="T475" s="480" t="s">
        <v>383</v>
      </c>
      <c r="U475" s="480" t="s">
        <v>309</v>
      </c>
      <c r="V475" s="480" t="s">
        <v>309</v>
      </c>
      <c r="W475" s="480" t="s">
        <v>2764</v>
      </c>
      <c r="X475" s="480" t="s">
        <v>2765</v>
      </c>
      <c r="Y475" s="480" t="s">
        <v>313</v>
      </c>
      <c r="Z475" s="480" t="s">
        <v>314</v>
      </c>
      <c r="AA475" s="480">
        <f t="shared" si="7"/>
        <v>144</v>
      </c>
      <c r="AB475" s="483">
        <v>0</v>
      </c>
      <c r="AC475" s="480" t="s">
        <v>387</v>
      </c>
    </row>
    <row r="476" customHeight="1" spans="1:29">
      <c r="A476" s="477" t="s">
        <v>192</v>
      </c>
      <c r="B476" s="480" t="s">
        <v>2697</v>
      </c>
      <c r="C476" s="480" t="s">
        <v>2698</v>
      </c>
      <c r="D476" s="480" t="s">
        <v>2770</v>
      </c>
      <c r="E476" s="481">
        <v>43703</v>
      </c>
      <c r="F476" s="480" t="s">
        <v>301</v>
      </c>
      <c r="G476" s="480" t="s">
        <v>2771</v>
      </c>
      <c r="H476" s="480" t="s">
        <v>2772</v>
      </c>
      <c r="I476" s="480" t="s">
        <v>2773</v>
      </c>
      <c r="J476" s="482">
        <v>405982.92</v>
      </c>
      <c r="K476" s="482">
        <v>2819.32</v>
      </c>
      <c r="L476" s="482">
        <v>214268.79</v>
      </c>
      <c r="M476" s="482">
        <v>33831.9</v>
      </c>
      <c r="N476" s="482">
        <v>0</v>
      </c>
      <c r="O476" s="482">
        <v>191714.13</v>
      </c>
      <c r="P476" s="480" t="s">
        <v>2774</v>
      </c>
      <c r="Q476" s="481"/>
      <c r="R476" s="480" t="s">
        <v>630</v>
      </c>
      <c r="S476" s="480" t="s">
        <v>889</v>
      </c>
      <c r="T476" s="480" t="s">
        <v>882</v>
      </c>
      <c r="U476" s="480" t="s">
        <v>309</v>
      </c>
      <c r="V476" s="480" t="s">
        <v>883</v>
      </c>
      <c r="W476" s="480" t="s">
        <v>2775</v>
      </c>
      <c r="X476" s="480" t="s">
        <v>2765</v>
      </c>
      <c r="Y476" s="480" t="s">
        <v>313</v>
      </c>
      <c r="Z476" s="480" t="s">
        <v>314</v>
      </c>
      <c r="AA476" s="480">
        <f t="shared" si="7"/>
        <v>144</v>
      </c>
      <c r="AB476" s="483">
        <v>0</v>
      </c>
      <c r="AC476" s="480" t="s">
        <v>891</v>
      </c>
    </row>
    <row r="477" customHeight="1" spans="1:29">
      <c r="A477" s="477" t="s">
        <v>192</v>
      </c>
      <c r="B477" s="480" t="s">
        <v>2697</v>
      </c>
      <c r="C477" s="480" t="s">
        <v>2698</v>
      </c>
      <c r="D477" s="480" t="s">
        <v>2776</v>
      </c>
      <c r="E477" s="481">
        <v>43085</v>
      </c>
      <c r="F477" s="480" t="s">
        <v>301</v>
      </c>
      <c r="G477" s="480" t="s">
        <v>2777</v>
      </c>
      <c r="H477" s="480" t="s">
        <v>2778</v>
      </c>
      <c r="I477" s="480" t="s">
        <v>2725</v>
      </c>
      <c r="J477" s="482">
        <v>61111.11</v>
      </c>
      <c r="K477" s="482">
        <v>424.38</v>
      </c>
      <c r="L477" s="482">
        <v>40740.69</v>
      </c>
      <c r="M477" s="482">
        <v>5092.6</v>
      </c>
      <c r="N477" s="482">
        <v>0</v>
      </c>
      <c r="O477" s="482">
        <v>20370.42</v>
      </c>
      <c r="P477" s="480" t="s">
        <v>2779</v>
      </c>
      <c r="Q477" s="481"/>
      <c r="R477" s="480" t="s">
        <v>306</v>
      </c>
      <c r="S477" s="480" t="s">
        <v>307</v>
      </c>
      <c r="T477" s="480" t="s">
        <v>816</v>
      </c>
      <c r="U477" s="480" t="s">
        <v>309</v>
      </c>
      <c r="V477" s="480" t="s">
        <v>309</v>
      </c>
      <c r="W477" s="480" t="s">
        <v>2188</v>
      </c>
      <c r="X477" s="480" t="s">
        <v>2716</v>
      </c>
      <c r="Y477" s="480" t="s">
        <v>313</v>
      </c>
      <c r="Z477" s="480" t="s">
        <v>314</v>
      </c>
      <c r="AA477" s="480">
        <f t="shared" si="7"/>
        <v>144</v>
      </c>
      <c r="AB477" s="483">
        <v>0</v>
      </c>
      <c r="AC477" s="480" t="s">
        <v>335</v>
      </c>
    </row>
    <row r="478" customHeight="1" spans="1:29">
      <c r="A478" s="477" t="s">
        <v>192</v>
      </c>
      <c r="B478" s="480" t="s">
        <v>2697</v>
      </c>
      <c r="C478" s="480" t="s">
        <v>2698</v>
      </c>
      <c r="D478" s="480" t="s">
        <v>2780</v>
      </c>
      <c r="E478" s="481">
        <v>43085</v>
      </c>
      <c r="F478" s="480" t="s">
        <v>301</v>
      </c>
      <c r="G478" s="480" t="s">
        <v>2781</v>
      </c>
      <c r="H478" s="480" t="s">
        <v>2778</v>
      </c>
      <c r="I478" s="480" t="s">
        <v>2725</v>
      </c>
      <c r="J478" s="482">
        <v>61111.11</v>
      </c>
      <c r="K478" s="482">
        <v>424.38</v>
      </c>
      <c r="L478" s="482">
        <v>40740.69</v>
      </c>
      <c r="M478" s="482">
        <v>5092.6</v>
      </c>
      <c r="N478" s="482">
        <v>0</v>
      </c>
      <c r="O478" s="482">
        <v>20370.42</v>
      </c>
      <c r="P478" s="480" t="s">
        <v>2782</v>
      </c>
      <c r="Q478" s="481"/>
      <c r="R478" s="480" t="s">
        <v>306</v>
      </c>
      <c r="S478" s="480" t="s">
        <v>307</v>
      </c>
      <c r="T478" s="480" t="s">
        <v>816</v>
      </c>
      <c r="U478" s="480" t="s">
        <v>309</v>
      </c>
      <c r="V478" s="480" t="s">
        <v>309</v>
      </c>
      <c r="W478" s="480" t="s">
        <v>2188</v>
      </c>
      <c r="X478" s="480" t="s">
        <v>2716</v>
      </c>
      <c r="Y478" s="480" t="s">
        <v>313</v>
      </c>
      <c r="Z478" s="480" t="s">
        <v>314</v>
      </c>
      <c r="AA478" s="480">
        <f t="shared" si="7"/>
        <v>144</v>
      </c>
      <c r="AB478" s="483">
        <v>0</v>
      </c>
      <c r="AC478" s="480" t="s">
        <v>335</v>
      </c>
    </row>
    <row r="479" customHeight="1" spans="1:29">
      <c r="A479" s="477" t="s">
        <v>192</v>
      </c>
      <c r="B479" s="480" t="s">
        <v>2697</v>
      </c>
      <c r="C479" s="480" t="s">
        <v>2698</v>
      </c>
      <c r="D479" s="480" t="s">
        <v>2783</v>
      </c>
      <c r="E479" s="481">
        <v>43085</v>
      </c>
      <c r="F479" s="480" t="s">
        <v>301</v>
      </c>
      <c r="G479" s="480" t="s">
        <v>2784</v>
      </c>
      <c r="H479" s="480" t="s">
        <v>2778</v>
      </c>
      <c r="I479" s="480" t="s">
        <v>2725</v>
      </c>
      <c r="J479" s="482">
        <v>61111.11</v>
      </c>
      <c r="K479" s="482">
        <v>424.38</v>
      </c>
      <c r="L479" s="482">
        <v>40740.69</v>
      </c>
      <c r="M479" s="482">
        <v>5092.6</v>
      </c>
      <c r="N479" s="482">
        <v>0</v>
      </c>
      <c r="O479" s="482">
        <v>20370.42</v>
      </c>
      <c r="P479" s="480" t="s">
        <v>2785</v>
      </c>
      <c r="Q479" s="481"/>
      <c r="R479" s="480" t="s">
        <v>306</v>
      </c>
      <c r="S479" s="480" t="s">
        <v>307</v>
      </c>
      <c r="T479" s="480" t="s">
        <v>816</v>
      </c>
      <c r="U479" s="480" t="s">
        <v>309</v>
      </c>
      <c r="V479" s="480" t="s">
        <v>309</v>
      </c>
      <c r="W479" s="480" t="s">
        <v>2188</v>
      </c>
      <c r="X479" s="480" t="s">
        <v>2716</v>
      </c>
      <c r="Y479" s="480" t="s">
        <v>313</v>
      </c>
      <c r="Z479" s="480" t="s">
        <v>314</v>
      </c>
      <c r="AA479" s="480">
        <f t="shared" si="7"/>
        <v>144</v>
      </c>
      <c r="AB479" s="483">
        <v>0</v>
      </c>
      <c r="AC479" s="480" t="s">
        <v>335</v>
      </c>
    </row>
    <row r="480" customHeight="1" spans="1:29">
      <c r="A480" s="477" t="s">
        <v>192</v>
      </c>
      <c r="B480" s="480" t="s">
        <v>2697</v>
      </c>
      <c r="C480" s="480" t="s">
        <v>2698</v>
      </c>
      <c r="D480" s="480" t="s">
        <v>2786</v>
      </c>
      <c r="E480" s="481">
        <v>43084</v>
      </c>
      <c r="F480" s="480" t="s">
        <v>301</v>
      </c>
      <c r="G480" s="480" t="s">
        <v>2787</v>
      </c>
      <c r="H480" s="480" t="s">
        <v>2788</v>
      </c>
      <c r="I480" s="480" t="s">
        <v>2789</v>
      </c>
      <c r="J480" s="482">
        <v>30060.58</v>
      </c>
      <c r="K480" s="482">
        <v>208.75</v>
      </c>
      <c r="L480" s="482">
        <v>20040.34</v>
      </c>
      <c r="M480" s="482">
        <v>2505.06</v>
      </c>
      <c r="N480" s="482">
        <v>0</v>
      </c>
      <c r="O480" s="482">
        <v>10020.24</v>
      </c>
      <c r="P480" s="480" t="s">
        <v>2790</v>
      </c>
      <c r="Q480" s="481"/>
      <c r="R480" s="480" t="s">
        <v>306</v>
      </c>
      <c r="S480" s="480" t="s">
        <v>307</v>
      </c>
      <c r="T480" s="480" t="s">
        <v>816</v>
      </c>
      <c r="U480" s="480" t="s">
        <v>309</v>
      </c>
      <c r="V480" s="480" t="s">
        <v>309</v>
      </c>
      <c r="W480" s="480" t="s">
        <v>2525</v>
      </c>
      <c r="X480" s="480" t="s">
        <v>2716</v>
      </c>
      <c r="Y480" s="480" t="s">
        <v>313</v>
      </c>
      <c r="Z480" s="480" t="s">
        <v>314</v>
      </c>
      <c r="AA480" s="480">
        <f t="shared" si="7"/>
        <v>144</v>
      </c>
      <c r="AB480" s="483">
        <v>0</v>
      </c>
      <c r="AC480" s="480" t="s">
        <v>2717</v>
      </c>
    </row>
    <row r="481" customHeight="1" spans="1:29">
      <c r="A481" s="477" t="s">
        <v>192</v>
      </c>
      <c r="B481" s="480" t="s">
        <v>2697</v>
      </c>
      <c r="C481" s="480" t="s">
        <v>2698</v>
      </c>
      <c r="D481" s="480" t="s">
        <v>2791</v>
      </c>
      <c r="E481" s="481">
        <v>43084</v>
      </c>
      <c r="F481" s="480" t="s">
        <v>301</v>
      </c>
      <c r="G481" s="480" t="s">
        <v>2792</v>
      </c>
      <c r="H481" s="480" t="s">
        <v>2788</v>
      </c>
      <c r="I481" s="480" t="s">
        <v>2789</v>
      </c>
      <c r="J481" s="482">
        <v>30060.58</v>
      </c>
      <c r="K481" s="482">
        <v>208.75</v>
      </c>
      <c r="L481" s="482">
        <v>20040.34</v>
      </c>
      <c r="M481" s="482">
        <v>2505.06</v>
      </c>
      <c r="N481" s="482">
        <v>0</v>
      </c>
      <c r="O481" s="482">
        <v>10020.24</v>
      </c>
      <c r="P481" s="480" t="s">
        <v>2793</v>
      </c>
      <c r="Q481" s="481"/>
      <c r="R481" s="480" t="s">
        <v>306</v>
      </c>
      <c r="S481" s="480" t="s">
        <v>307</v>
      </c>
      <c r="T481" s="480" t="s">
        <v>816</v>
      </c>
      <c r="U481" s="480" t="s">
        <v>309</v>
      </c>
      <c r="V481" s="480" t="s">
        <v>309</v>
      </c>
      <c r="W481" s="480" t="s">
        <v>2525</v>
      </c>
      <c r="X481" s="480" t="s">
        <v>2716</v>
      </c>
      <c r="Y481" s="480" t="s">
        <v>313</v>
      </c>
      <c r="Z481" s="480" t="s">
        <v>314</v>
      </c>
      <c r="AA481" s="480">
        <f t="shared" si="7"/>
        <v>144</v>
      </c>
      <c r="AB481" s="483">
        <v>0</v>
      </c>
      <c r="AC481" s="480" t="s">
        <v>2717</v>
      </c>
    </row>
    <row r="482" customHeight="1" spans="1:29">
      <c r="A482" s="477" t="s">
        <v>192</v>
      </c>
      <c r="B482" s="480" t="s">
        <v>2697</v>
      </c>
      <c r="C482" s="480" t="s">
        <v>2698</v>
      </c>
      <c r="D482" s="480" t="s">
        <v>2794</v>
      </c>
      <c r="E482" s="481">
        <v>43084</v>
      </c>
      <c r="F482" s="480" t="s">
        <v>301</v>
      </c>
      <c r="G482" s="480" t="s">
        <v>2795</v>
      </c>
      <c r="H482" s="480" t="s">
        <v>2788</v>
      </c>
      <c r="I482" s="480" t="s">
        <v>2789</v>
      </c>
      <c r="J482" s="482">
        <v>30060.58</v>
      </c>
      <c r="K482" s="482">
        <v>208.75</v>
      </c>
      <c r="L482" s="482">
        <v>20040.34</v>
      </c>
      <c r="M482" s="482">
        <v>2505.06</v>
      </c>
      <c r="N482" s="482">
        <v>0</v>
      </c>
      <c r="O482" s="482">
        <v>10020.24</v>
      </c>
      <c r="P482" s="480" t="s">
        <v>2796</v>
      </c>
      <c r="Q482" s="481"/>
      <c r="R482" s="480" t="s">
        <v>306</v>
      </c>
      <c r="S482" s="480" t="s">
        <v>307</v>
      </c>
      <c r="T482" s="480" t="s">
        <v>816</v>
      </c>
      <c r="U482" s="480" t="s">
        <v>309</v>
      </c>
      <c r="V482" s="480" t="s">
        <v>309</v>
      </c>
      <c r="W482" s="480" t="s">
        <v>2525</v>
      </c>
      <c r="X482" s="480" t="s">
        <v>2716</v>
      </c>
      <c r="Y482" s="480" t="s">
        <v>313</v>
      </c>
      <c r="Z482" s="480" t="s">
        <v>314</v>
      </c>
      <c r="AA482" s="480">
        <f t="shared" si="7"/>
        <v>144</v>
      </c>
      <c r="AB482" s="483">
        <v>0</v>
      </c>
      <c r="AC482" s="480" t="s">
        <v>2717</v>
      </c>
    </row>
    <row r="483" customHeight="1" spans="1:29">
      <c r="A483" s="477" t="s">
        <v>192</v>
      </c>
      <c r="B483" s="480" t="s">
        <v>2697</v>
      </c>
      <c r="C483" s="480" t="s">
        <v>2698</v>
      </c>
      <c r="D483" s="480" t="s">
        <v>2797</v>
      </c>
      <c r="E483" s="481">
        <v>43448</v>
      </c>
      <c r="F483" s="480" t="s">
        <v>301</v>
      </c>
      <c r="G483" s="480" t="s">
        <v>2798</v>
      </c>
      <c r="H483" s="480" t="s">
        <v>2799</v>
      </c>
      <c r="I483" s="480" t="s">
        <v>2725</v>
      </c>
      <c r="J483" s="482">
        <v>67521.37</v>
      </c>
      <c r="K483" s="482">
        <v>468.9</v>
      </c>
      <c r="L483" s="482">
        <v>39387.5</v>
      </c>
      <c r="M483" s="482">
        <v>5626.78</v>
      </c>
      <c r="N483" s="482">
        <v>0</v>
      </c>
      <c r="O483" s="482">
        <v>28133.87</v>
      </c>
      <c r="P483" s="480" t="s">
        <v>2800</v>
      </c>
      <c r="Q483" s="481"/>
      <c r="R483" s="480" t="s">
        <v>306</v>
      </c>
      <c r="S483" s="480" t="s">
        <v>307</v>
      </c>
      <c r="T483" s="480" t="s">
        <v>816</v>
      </c>
      <c r="U483" s="480" t="s">
        <v>309</v>
      </c>
      <c r="V483" s="480" t="s">
        <v>309</v>
      </c>
      <c r="W483" s="480" t="s">
        <v>2801</v>
      </c>
      <c r="X483" s="480" t="s">
        <v>2728</v>
      </c>
      <c r="Y483" s="480" t="s">
        <v>313</v>
      </c>
      <c r="Z483" s="480" t="s">
        <v>314</v>
      </c>
      <c r="AA483" s="480">
        <f t="shared" si="7"/>
        <v>144</v>
      </c>
      <c r="AB483" s="483">
        <v>0</v>
      </c>
      <c r="AC483" s="480" t="s">
        <v>335</v>
      </c>
    </row>
    <row r="484" customHeight="1" spans="1:29">
      <c r="A484" s="477" t="s">
        <v>192</v>
      </c>
      <c r="B484" s="480" t="s">
        <v>2697</v>
      </c>
      <c r="C484" s="480" t="s">
        <v>2698</v>
      </c>
      <c r="D484" s="480" t="s">
        <v>2802</v>
      </c>
      <c r="E484" s="481">
        <v>43448</v>
      </c>
      <c r="F484" s="480" t="s">
        <v>301</v>
      </c>
      <c r="G484" s="480" t="s">
        <v>2803</v>
      </c>
      <c r="H484" s="480" t="s">
        <v>2799</v>
      </c>
      <c r="I484" s="480" t="s">
        <v>2725</v>
      </c>
      <c r="J484" s="482">
        <v>67521.36</v>
      </c>
      <c r="K484" s="482">
        <v>468.9</v>
      </c>
      <c r="L484" s="482">
        <v>39387.49</v>
      </c>
      <c r="M484" s="482">
        <v>5626.78</v>
      </c>
      <c r="N484" s="482">
        <v>0</v>
      </c>
      <c r="O484" s="482">
        <v>28133.87</v>
      </c>
      <c r="P484" s="480" t="s">
        <v>2804</v>
      </c>
      <c r="Q484" s="481"/>
      <c r="R484" s="480" t="s">
        <v>306</v>
      </c>
      <c r="S484" s="480" t="s">
        <v>307</v>
      </c>
      <c r="T484" s="480" t="s">
        <v>816</v>
      </c>
      <c r="U484" s="480" t="s">
        <v>309</v>
      </c>
      <c r="V484" s="480" t="s">
        <v>309</v>
      </c>
      <c r="W484" s="480" t="s">
        <v>2801</v>
      </c>
      <c r="X484" s="480" t="s">
        <v>2728</v>
      </c>
      <c r="Y484" s="480" t="s">
        <v>313</v>
      </c>
      <c r="Z484" s="480" t="s">
        <v>314</v>
      </c>
      <c r="AA484" s="480">
        <f t="shared" si="7"/>
        <v>144</v>
      </c>
      <c r="AB484" s="483">
        <v>0</v>
      </c>
      <c r="AC484" s="480" t="s">
        <v>335</v>
      </c>
    </row>
    <row r="485" customHeight="1" spans="1:29">
      <c r="A485" s="477" t="s">
        <v>192</v>
      </c>
      <c r="B485" s="480" t="s">
        <v>2697</v>
      </c>
      <c r="C485" s="480" t="s">
        <v>2698</v>
      </c>
      <c r="D485" s="480" t="s">
        <v>2805</v>
      </c>
      <c r="E485" s="481">
        <v>43448</v>
      </c>
      <c r="F485" s="480" t="s">
        <v>301</v>
      </c>
      <c r="G485" s="480" t="s">
        <v>2806</v>
      </c>
      <c r="H485" s="480" t="s">
        <v>2807</v>
      </c>
      <c r="I485" s="480" t="s">
        <v>2725</v>
      </c>
      <c r="J485" s="482">
        <v>111568.8</v>
      </c>
      <c r="K485" s="482">
        <v>774.79</v>
      </c>
      <c r="L485" s="482">
        <v>65081.77</v>
      </c>
      <c r="M485" s="482">
        <v>9297.41</v>
      </c>
      <c r="N485" s="482">
        <v>0</v>
      </c>
      <c r="O485" s="482">
        <v>46487.03</v>
      </c>
      <c r="P485" s="480" t="s">
        <v>2808</v>
      </c>
      <c r="Q485" s="481"/>
      <c r="R485" s="480" t="s">
        <v>306</v>
      </c>
      <c r="S485" s="480" t="s">
        <v>307</v>
      </c>
      <c r="T485" s="480" t="s">
        <v>816</v>
      </c>
      <c r="U485" s="480" t="s">
        <v>309</v>
      </c>
      <c r="V485" s="480" t="s">
        <v>309</v>
      </c>
      <c r="W485" s="480" t="s">
        <v>2727</v>
      </c>
      <c r="X485" s="480" t="s">
        <v>2728</v>
      </c>
      <c r="Y485" s="480" t="s">
        <v>313</v>
      </c>
      <c r="Z485" s="480" t="s">
        <v>314</v>
      </c>
      <c r="AA485" s="480">
        <f t="shared" si="7"/>
        <v>144</v>
      </c>
      <c r="AB485" s="483">
        <v>0</v>
      </c>
      <c r="AC485" s="480" t="s">
        <v>335</v>
      </c>
    </row>
    <row r="486" customHeight="1" spans="1:29">
      <c r="A486" s="477" t="s">
        <v>192</v>
      </c>
      <c r="B486" s="480" t="s">
        <v>2697</v>
      </c>
      <c r="C486" s="480" t="s">
        <v>2698</v>
      </c>
      <c r="D486" s="480" t="s">
        <v>2809</v>
      </c>
      <c r="E486" s="481">
        <v>43448</v>
      </c>
      <c r="F486" s="480" t="s">
        <v>301</v>
      </c>
      <c r="G486" s="480" t="s">
        <v>2810</v>
      </c>
      <c r="H486" s="480" t="s">
        <v>2811</v>
      </c>
      <c r="I486" s="480" t="s">
        <v>2725</v>
      </c>
      <c r="J486" s="482">
        <v>111568.8</v>
      </c>
      <c r="K486" s="482">
        <v>774.79</v>
      </c>
      <c r="L486" s="482">
        <v>65081.77</v>
      </c>
      <c r="M486" s="482">
        <v>9297.41</v>
      </c>
      <c r="N486" s="482">
        <v>0</v>
      </c>
      <c r="O486" s="482">
        <v>46487.03</v>
      </c>
      <c r="P486" s="480" t="s">
        <v>2812</v>
      </c>
      <c r="Q486" s="481"/>
      <c r="R486" s="480" t="s">
        <v>306</v>
      </c>
      <c r="S486" s="480" t="s">
        <v>307</v>
      </c>
      <c r="T486" s="480" t="s">
        <v>816</v>
      </c>
      <c r="U486" s="480" t="s">
        <v>309</v>
      </c>
      <c r="V486" s="480" t="s">
        <v>309</v>
      </c>
      <c r="W486" s="480" t="s">
        <v>2727</v>
      </c>
      <c r="X486" s="480" t="s">
        <v>2728</v>
      </c>
      <c r="Y486" s="480" t="s">
        <v>313</v>
      </c>
      <c r="Z486" s="480" t="s">
        <v>314</v>
      </c>
      <c r="AA486" s="480">
        <f t="shared" si="7"/>
        <v>144</v>
      </c>
      <c r="AB486" s="483">
        <v>0</v>
      </c>
      <c r="AC486" s="480" t="s">
        <v>335</v>
      </c>
    </row>
    <row r="487" customHeight="1" spans="1:29">
      <c r="A487" s="477" t="s">
        <v>192</v>
      </c>
      <c r="B487" s="480" t="s">
        <v>2697</v>
      </c>
      <c r="C487" s="480" t="s">
        <v>2698</v>
      </c>
      <c r="D487" s="480" t="s">
        <v>2813</v>
      </c>
      <c r="E487" s="481">
        <v>43448</v>
      </c>
      <c r="F487" s="480" t="s">
        <v>301</v>
      </c>
      <c r="G487" s="480" t="s">
        <v>2814</v>
      </c>
      <c r="H487" s="480" t="s">
        <v>2815</v>
      </c>
      <c r="I487" s="480" t="s">
        <v>2725</v>
      </c>
      <c r="J487" s="482">
        <v>111568.8</v>
      </c>
      <c r="K487" s="482">
        <v>774.79</v>
      </c>
      <c r="L487" s="482">
        <v>65081.77</v>
      </c>
      <c r="M487" s="482">
        <v>9297.41</v>
      </c>
      <c r="N487" s="482">
        <v>0</v>
      </c>
      <c r="O487" s="482">
        <v>46487.03</v>
      </c>
      <c r="P487" s="480" t="s">
        <v>2816</v>
      </c>
      <c r="Q487" s="481"/>
      <c r="R487" s="480" t="s">
        <v>306</v>
      </c>
      <c r="S487" s="480" t="s">
        <v>307</v>
      </c>
      <c r="T487" s="480" t="s">
        <v>816</v>
      </c>
      <c r="U487" s="480" t="s">
        <v>309</v>
      </c>
      <c r="V487" s="480" t="s">
        <v>309</v>
      </c>
      <c r="W487" s="480" t="s">
        <v>2727</v>
      </c>
      <c r="X487" s="480" t="s">
        <v>2728</v>
      </c>
      <c r="Y487" s="480" t="s">
        <v>313</v>
      </c>
      <c r="Z487" s="480" t="s">
        <v>314</v>
      </c>
      <c r="AA487" s="480">
        <f t="shared" si="7"/>
        <v>144</v>
      </c>
      <c r="AB487" s="483">
        <v>0</v>
      </c>
      <c r="AC487" s="480" t="s">
        <v>335</v>
      </c>
    </row>
    <row r="488" customHeight="1" spans="1:29">
      <c r="A488" s="477" t="s">
        <v>192</v>
      </c>
      <c r="B488" s="480" t="s">
        <v>2697</v>
      </c>
      <c r="C488" s="480" t="s">
        <v>2698</v>
      </c>
      <c r="D488" s="480" t="s">
        <v>2817</v>
      </c>
      <c r="E488" s="481">
        <v>37955</v>
      </c>
      <c r="F488" s="480" t="s">
        <v>301</v>
      </c>
      <c r="G488" s="480" t="s">
        <v>2818</v>
      </c>
      <c r="H488" s="480" t="s">
        <v>2819</v>
      </c>
      <c r="I488" s="480" t="s">
        <v>2820</v>
      </c>
      <c r="J488" s="482">
        <v>7473.27</v>
      </c>
      <c r="K488" s="482">
        <v>0</v>
      </c>
      <c r="L488" s="482">
        <v>7473.27</v>
      </c>
      <c r="M488" s="482">
        <v>0</v>
      </c>
      <c r="N488" s="482">
        <v>0</v>
      </c>
      <c r="O488" s="482">
        <v>0</v>
      </c>
      <c r="P488" s="480" t="s">
        <v>2821</v>
      </c>
      <c r="Q488" s="481"/>
      <c r="R488" s="480" t="s">
        <v>306</v>
      </c>
      <c r="S488" s="480" t="s">
        <v>307</v>
      </c>
      <c r="T488" s="480" t="s">
        <v>383</v>
      </c>
      <c r="U488" s="480" t="s">
        <v>309</v>
      </c>
      <c r="V488" s="480" t="s">
        <v>309</v>
      </c>
      <c r="W488" s="480" t="s">
        <v>333</v>
      </c>
      <c r="X488" s="480" t="s">
        <v>2822</v>
      </c>
      <c r="Y488" s="480" t="s">
        <v>313</v>
      </c>
      <c r="Z488" s="480" t="s">
        <v>314</v>
      </c>
      <c r="AA488" s="480">
        <f t="shared" si="7"/>
        <v>144</v>
      </c>
      <c r="AB488" s="483">
        <v>0</v>
      </c>
      <c r="AC488" s="480" t="s">
        <v>850</v>
      </c>
    </row>
    <row r="489" customHeight="1" spans="1:29">
      <c r="A489" s="477" t="s">
        <v>192</v>
      </c>
      <c r="B489" s="480" t="s">
        <v>2697</v>
      </c>
      <c r="C489" s="480" t="s">
        <v>2698</v>
      </c>
      <c r="D489" s="480" t="s">
        <v>2823</v>
      </c>
      <c r="E489" s="481">
        <v>37955</v>
      </c>
      <c r="F489" s="480" t="s">
        <v>301</v>
      </c>
      <c r="G489" s="480" t="s">
        <v>2824</v>
      </c>
      <c r="H489" s="480" t="s">
        <v>2819</v>
      </c>
      <c r="I489" s="480" t="s">
        <v>2820</v>
      </c>
      <c r="J489" s="482">
        <v>7473.26</v>
      </c>
      <c r="K489" s="482">
        <v>0</v>
      </c>
      <c r="L489" s="482">
        <v>7473.26</v>
      </c>
      <c r="M489" s="482">
        <v>0</v>
      </c>
      <c r="N489" s="482">
        <v>0</v>
      </c>
      <c r="O489" s="482">
        <v>0</v>
      </c>
      <c r="P489" s="480" t="s">
        <v>2825</v>
      </c>
      <c r="Q489" s="481"/>
      <c r="R489" s="480" t="s">
        <v>306</v>
      </c>
      <c r="S489" s="480" t="s">
        <v>307</v>
      </c>
      <c r="T489" s="480" t="s">
        <v>816</v>
      </c>
      <c r="U489" s="480" t="s">
        <v>309</v>
      </c>
      <c r="V489" s="480" t="s">
        <v>309</v>
      </c>
      <c r="W489" s="480" t="s">
        <v>333</v>
      </c>
      <c r="X489" s="480" t="s">
        <v>2822</v>
      </c>
      <c r="Y489" s="480" t="s">
        <v>313</v>
      </c>
      <c r="Z489" s="480" t="s">
        <v>314</v>
      </c>
      <c r="AA489" s="480">
        <f t="shared" si="7"/>
        <v>144</v>
      </c>
      <c r="AB489" s="483">
        <v>0</v>
      </c>
      <c r="AC489" s="480" t="s">
        <v>335</v>
      </c>
    </row>
    <row r="490" customHeight="1" spans="1:29">
      <c r="A490" s="477" t="s">
        <v>192</v>
      </c>
      <c r="B490" s="480" t="s">
        <v>2697</v>
      </c>
      <c r="C490" s="480" t="s">
        <v>2698</v>
      </c>
      <c r="D490" s="480" t="s">
        <v>2826</v>
      </c>
      <c r="E490" s="481">
        <v>42299</v>
      </c>
      <c r="F490" s="480" t="s">
        <v>301</v>
      </c>
      <c r="G490" s="480" t="s">
        <v>2827</v>
      </c>
      <c r="H490" s="480" t="s">
        <v>2828</v>
      </c>
      <c r="I490" s="480" t="s">
        <v>2829</v>
      </c>
      <c r="J490" s="482">
        <v>15271.87</v>
      </c>
      <c r="K490" s="482">
        <v>106.05</v>
      </c>
      <c r="L490" s="482">
        <v>12938.66</v>
      </c>
      <c r="M490" s="482">
        <v>1272.66</v>
      </c>
      <c r="N490" s="482">
        <v>0</v>
      </c>
      <c r="O490" s="482">
        <v>2333.21</v>
      </c>
      <c r="P490" s="480" t="s">
        <v>2830</v>
      </c>
      <c r="Q490" s="481"/>
      <c r="R490" s="480" t="s">
        <v>306</v>
      </c>
      <c r="S490" s="480" t="s">
        <v>307</v>
      </c>
      <c r="T490" s="480" t="s">
        <v>308</v>
      </c>
      <c r="U490" s="480" t="s">
        <v>309</v>
      </c>
      <c r="V490" s="480" t="s">
        <v>309</v>
      </c>
      <c r="W490" s="480" t="s">
        <v>2501</v>
      </c>
      <c r="X490" s="480" t="s">
        <v>2716</v>
      </c>
      <c r="Y490" s="480" t="s">
        <v>313</v>
      </c>
      <c r="Z490" s="480" t="s">
        <v>314</v>
      </c>
      <c r="AA490" s="480">
        <f t="shared" si="7"/>
        <v>144</v>
      </c>
      <c r="AB490" s="483">
        <v>0</v>
      </c>
      <c r="AC490" s="480" t="s">
        <v>315</v>
      </c>
    </row>
    <row r="491" customHeight="1" spans="1:29">
      <c r="A491" s="477" t="s">
        <v>192</v>
      </c>
      <c r="B491" s="480" t="s">
        <v>2697</v>
      </c>
      <c r="C491" s="480" t="s">
        <v>2698</v>
      </c>
      <c r="D491" s="480" t="s">
        <v>2831</v>
      </c>
      <c r="E491" s="481">
        <v>42299</v>
      </c>
      <c r="F491" s="480" t="s">
        <v>301</v>
      </c>
      <c r="G491" s="480" t="s">
        <v>2832</v>
      </c>
      <c r="H491" s="480" t="s">
        <v>2833</v>
      </c>
      <c r="I491" s="480" t="s">
        <v>2834</v>
      </c>
      <c r="J491" s="482">
        <v>15271.87</v>
      </c>
      <c r="K491" s="482">
        <v>106.05</v>
      </c>
      <c r="L491" s="482">
        <v>12938.66</v>
      </c>
      <c r="M491" s="482">
        <v>1272.66</v>
      </c>
      <c r="N491" s="482">
        <v>0</v>
      </c>
      <c r="O491" s="482">
        <v>2333.21</v>
      </c>
      <c r="P491" s="480" t="s">
        <v>2835</v>
      </c>
      <c r="Q491" s="481"/>
      <c r="R491" s="480" t="s">
        <v>306</v>
      </c>
      <c r="S491" s="480" t="s">
        <v>307</v>
      </c>
      <c r="T491" s="480" t="s">
        <v>308</v>
      </c>
      <c r="U491" s="480" t="s">
        <v>309</v>
      </c>
      <c r="V491" s="480" t="s">
        <v>309</v>
      </c>
      <c r="W491" s="480" t="s">
        <v>2501</v>
      </c>
      <c r="X491" s="480" t="s">
        <v>2716</v>
      </c>
      <c r="Y491" s="480" t="s">
        <v>313</v>
      </c>
      <c r="Z491" s="480" t="s">
        <v>314</v>
      </c>
      <c r="AA491" s="480">
        <f t="shared" si="7"/>
        <v>144</v>
      </c>
      <c r="AB491" s="483">
        <v>0</v>
      </c>
      <c r="AC491" s="480" t="s">
        <v>315</v>
      </c>
    </row>
    <row r="492" customHeight="1" spans="1:29">
      <c r="A492" s="477" t="s">
        <v>192</v>
      </c>
      <c r="B492" s="480" t="s">
        <v>2697</v>
      </c>
      <c r="C492" s="480" t="s">
        <v>2698</v>
      </c>
      <c r="D492" s="480" t="s">
        <v>2836</v>
      </c>
      <c r="E492" s="481">
        <v>42299</v>
      </c>
      <c r="F492" s="480" t="s">
        <v>301</v>
      </c>
      <c r="G492" s="480" t="s">
        <v>2837</v>
      </c>
      <c r="H492" s="480" t="s">
        <v>2819</v>
      </c>
      <c r="I492" s="480" t="s">
        <v>2834</v>
      </c>
      <c r="J492" s="482">
        <v>15271.87</v>
      </c>
      <c r="K492" s="482">
        <v>106.05</v>
      </c>
      <c r="L492" s="482">
        <v>12938.66</v>
      </c>
      <c r="M492" s="482">
        <v>1272.66</v>
      </c>
      <c r="N492" s="482">
        <v>0</v>
      </c>
      <c r="O492" s="482">
        <v>2333.21</v>
      </c>
      <c r="P492" s="480" t="s">
        <v>2838</v>
      </c>
      <c r="Q492" s="481"/>
      <c r="R492" s="480" t="s">
        <v>306</v>
      </c>
      <c r="S492" s="480" t="s">
        <v>307</v>
      </c>
      <c r="T492" s="480" t="s">
        <v>308</v>
      </c>
      <c r="U492" s="480" t="s">
        <v>309</v>
      </c>
      <c r="V492" s="480" t="s">
        <v>309</v>
      </c>
      <c r="W492" s="480" t="s">
        <v>2501</v>
      </c>
      <c r="X492" s="480" t="s">
        <v>2716</v>
      </c>
      <c r="Y492" s="480" t="s">
        <v>313</v>
      </c>
      <c r="Z492" s="480" t="s">
        <v>314</v>
      </c>
      <c r="AA492" s="480">
        <f t="shared" si="7"/>
        <v>144</v>
      </c>
      <c r="AB492" s="483">
        <v>0</v>
      </c>
      <c r="AC492" s="480" t="s">
        <v>315</v>
      </c>
    </row>
    <row r="493" customHeight="1" spans="1:29">
      <c r="A493" s="477" t="s">
        <v>192</v>
      </c>
      <c r="B493" s="480" t="s">
        <v>2697</v>
      </c>
      <c r="C493" s="480" t="s">
        <v>2698</v>
      </c>
      <c r="D493" s="480" t="s">
        <v>2839</v>
      </c>
      <c r="E493" s="481">
        <v>42299</v>
      </c>
      <c r="F493" s="480" t="s">
        <v>301</v>
      </c>
      <c r="G493" s="480" t="s">
        <v>2840</v>
      </c>
      <c r="H493" s="480" t="s">
        <v>2819</v>
      </c>
      <c r="I493" s="480" t="s">
        <v>2834</v>
      </c>
      <c r="J493" s="482">
        <v>15271.87</v>
      </c>
      <c r="K493" s="482">
        <v>106.05</v>
      </c>
      <c r="L493" s="482">
        <v>12938.66</v>
      </c>
      <c r="M493" s="482">
        <v>1272.66</v>
      </c>
      <c r="N493" s="482">
        <v>0</v>
      </c>
      <c r="O493" s="482">
        <v>2333.21</v>
      </c>
      <c r="P493" s="480" t="s">
        <v>2841</v>
      </c>
      <c r="Q493" s="481"/>
      <c r="R493" s="480" t="s">
        <v>306</v>
      </c>
      <c r="S493" s="480" t="s">
        <v>307</v>
      </c>
      <c r="T493" s="480" t="s">
        <v>308</v>
      </c>
      <c r="U493" s="480" t="s">
        <v>309</v>
      </c>
      <c r="V493" s="480" t="s">
        <v>309</v>
      </c>
      <c r="W493" s="480" t="s">
        <v>2501</v>
      </c>
      <c r="X493" s="480" t="s">
        <v>2716</v>
      </c>
      <c r="Y493" s="480" t="s">
        <v>313</v>
      </c>
      <c r="Z493" s="480" t="s">
        <v>314</v>
      </c>
      <c r="AA493" s="480">
        <f t="shared" si="7"/>
        <v>144</v>
      </c>
      <c r="AB493" s="483">
        <v>0</v>
      </c>
      <c r="AC493" s="480" t="s">
        <v>315</v>
      </c>
    </row>
    <row r="494" customHeight="1" spans="1:29">
      <c r="A494" s="477" t="s">
        <v>192</v>
      </c>
      <c r="B494" s="480" t="s">
        <v>2697</v>
      </c>
      <c r="C494" s="480" t="s">
        <v>2698</v>
      </c>
      <c r="D494" s="480" t="s">
        <v>2842</v>
      </c>
      <c r="E494" s="481">
        <v>43085</v>
      </c>
      <c r="F494" s="480" t="s">
        <v>301</v>
      </c>
      <c r="G494" s="480" t="s">
        <v>2843</v>
      </c>
      <c r="H494" s="480" t="s">
        <v>2844</v>
      </c>
      <c r="I494" s="480" t="s">
        <v>2845</v>
      </c>
      <c r="J494" s="482">
        <v>14700.85</v>
      </c>
      <c r="K494" s="482">
        <v>102.09</v>
      </c>
      <c r="L494" s="482">
        <v>9800.59</v>
      </c>
      <c r="M494" s="482">
        <v>1225.07</v>
      </c>
      <c r="N494" s="482">
        <v>0</v>
      </c>
      <c r="O494" s="482">
        <v>4900.26</v>
      </c>
      <c r="P494" s="480" t="s">
        <v>2846</v>
      </c>
      <c r="Q494" s="481"/>
      <c r="R494" s="480" t="s">
        <v>306</v>
      </c>
      <c r="S494" s="480" t="s">
        <v>889</v>
      </c>
      <c r="T494" s="480" t="s">
        <v>882</v>
      </c>
      <c r="U494" s="480" t="s">
        <v>309</v>
      </c>
      <c r="V494" s="480" t="s">
        <v>883</v>
      </c>
      <c r="W494" s="480" t="s">
        <v>2188</v>
      </c>
      <c r="X494" s="480" t="s">
        <v>2716</v>
      </c>
      <c r="Y494" s="480" t="s">
        <v>313</v>
      </c>
      <c r="Z494" s="480" t="s">
        <v>314</v>
      </c>
      <c r="AA494" s="480">
        <f t="shared" si="7"/>
        <v>144</v>
      </c>
      <c r="AB494" s="483">
        <v>0</v>
      </c>
      <c r="AC494" s="480" t="s">
        <v>891</v>
      </c>
    </row>
    <row r="495" customHeight="1" spans="1:29">
      <c r="A495" s="477" t="s">
        <v>192</v>
      </c>
      <c r="B495" s="480" t="s">
        <v>2697</v>
      </c>
      <c r="C495" s="480" t="s">
        <v>2698</v>
      </c>
      <c r="D495" s="480" t="s">
        <v>2847</v>
      </c>
      <c r="E495" s="481">
        <v>43085</v>
      </c>
      <c r="F495" s="480" t="s">
        <v>301</v>
      </c>
      <c r="G495" s="480" t="s">
        <v>2848</v>
      </c>
      <c r="H495" s="480" t="s">
        <v>2849</v>
      </c>
      <c r="I495" s="480" t="s">
        <v>2845</v>
      </c>
      <c r="J495" s="482">
        <v>14700.85</v>
      </c>
      <c r="K495" s="482">
        <v>102.09</v>
      </c>
      <c r="L495" s="482">
        <v>9800.59</v>
      </c>
      <c r="M495" s="482">
        <v>1225.07</v>
      </c>
      <c r="N495" s="482">
        <v>0</v>
      </c>
      <c r="O495" s="482">
        <v>4900.26</v>
      </c>
      <c r="P495" s="480" t="s">
        <v>2850</v>
      </c>
      <c r="Q495" s="481"/>
      <c r="R495" s="480" t="s">
        <v>306</v>
      </c>
      <c r="S495" s="480" t="s">
        <v>889</v>
      </c>
      <c r="T495" s="480" t="s">
        <v>882</v>
      </c>
      <c r="U495" s="480" t="s">
        <v>309</v>
      </c>
      <c r="V495" s="480" t="s">
        <v>883</v>
      </c>
      <c r="W495" s="480" t="s">
        <v>2188</v>
      </c>
      <c r="X495" s="480" t="s">
        <v>2716</v>
      </c>
      <c r="Y495" s="480" t="s">
        <v>313</v>
      </c>
      <c r="Z495" s="480" t="s">
        <v>314</v>
      </c>
      <c r="AA495" s="480">
        <f t="shared" si="7"/>
        <v>144</v>
      </c>
      <c r="AB495" s="483">
        <v>0</v>
      </c>
      <c r="AC495" s="480" t="s">
        <v>891</v>
      </c>
    </row>
    <row r="496" customHeight="1" spans="1:29">
      <c r="A496" s="477" t="s">
        <v>192</v>
      </c>
      <c r="B496" s="480" t="s">
        <v>2697</v>
      </c>
      <c r="C496" s="480" t="s">
        <v>2698</v>
      </c>
      <c r="D496" s="480" t="s">
        <v>2851</v>
      </c>
      <c r="E496" s="481">
        <v>43085</v>
      </c>
      <c r="F496" s="480" t="s">
        <v>301</v>
      </c>
      <c r="G496" s="480" t="s">
        <v>2852</v>
      </c>
      <c r="H496" s="480" t="s">
        <v>2849</v>
      </c>
      <c r="I496" s="480" t="s">
        <v>2845</v>
      </c>
      <c r="J496" s="482">
        <v>14700.85</v>
      </c>
      <c r="K496" s="482">
        <v>102.09</v>
      </c>
      <c r="L496" s="482">
        <v>9800.59</v>
      </c>
      <c r="M496" s="482">
        <v>1225.07</v>
      </c>
      <c r="N496" s="482">
        <v>0</v>
      </c>
      <c r="O496" s="482">
        <v>4900.26</v>
      </c>
      <c r="P496" s="480" t="s">
        <v>2853</v>
      </c>
      <c r="Q496" s="481"/>
      <c r="R496" s="480" t="s">
        <v>306</v>
      </c>
      <c r="S496" s="480" t="s">
        <v>889</v>
      </c>
      <c r="T496" s="480" t="s">
        <v>882</v>
      </c>
      <c r="U496" s="480" t="s">
        <v>309</v>
      </c>
      <c r="V496" s="480" t="s">
        <v>883</v>
      </c>
      <c r="W496" s="480" t="s">
        <v>2188</v>
      </c>
      <c r="X496" s="480" t="s">
        <v>2716</v>
      </c>
      <c r="Y496" s="480" t="s">
        <v>313</v>
      </c>
      <c r="Z496" s="480" t="s">
        <v>314</v>
      </c>
      <c r="AA496" s="480">
        <f t="shared" si="7"/>
        <v>144</v>
      </c>
      <c r="AB496" s="483">
        <v>0</v>
      </c>
      <c r="AC496" s="480" t="s">
        <v>891</v>
      </c>
    </row>
    <row r="497" customHeight="1" spans="1:29">
      <c r="A497" s="477" t="s">
        <v>192</v>
      </c>
      <c r="B497" s="480" t="s">
        <v>2697</v>
      </c>
      <c r="C497" s="480" t="s">
        <v>2698</v>
      </c>
      <c r="D497" s="480" t="s">
        <v>2854</v>
      </c>
      <c r="E497" s="481">
        <v>43085</v>
      </c>
      <c r="F497" s="480" t="s">
        <v>301</v>
      </c>
      <c r="G497" s="480" t="s">
        <v>2855</v>
      </c>
      <c r="H497" s="480" t="s">
        <v>2849</v>
      </c>
      <c r="I497" s="480" t="s">
        <v>2845</v>
      </c>
      <c r="J497" s="482">
        <v>14700.85</v>
      </c>
      <c r="K497" s="482">
        <v>102.09</v>
      </c>
      <c r="L497" s="482">
        <v>9800.59</v>
      </c>
      <c r="M497" s="482">
        <v>1225.07</v>
      </c>
      <c r="N497" s="482">
        <v>0</v>
      </c>
      <c r="O497" s="482">
        <v>4900.26</v>
      </c>
      <c r="P497" s="480" t="s">
        <v>2856</v>
      </c>
      <c r="Q497" s="481"/>
      <c r="R497" s="480" t="s">
        <v>306</v>
      </c>
      <c r="S497" s="480" t="s">
        <v>889</v>
      </c>
      <c r="T497" s="480" t="s">
        <v>882</v>
      </c>
      <c r="U497" s="480" t="s">
        <v>309</v>
      </c>
      <c r="V497" s="480" t="s">
        <v>883</v>
      </c>
      <c r="W497" s="480" t="s">
        <v>2188</v>
      </c>
      <c r="X497" s="480" t="s">
        <v>2716</v>
      </c>
      <c r="Y497" s="480" t="s">
        <v>313</v>
      </c>
      <c r="Z497" s="480" t="s">
        <v>314</v>
      </c>
      <c r="AA497" s="480">
        <f t="shared" si="7"/>
        <v>144</v>
      </c>
      <c r="AB497" s="483">
        <v>0</v>
      </c>
      <c r="AC497" s="480" t="s">
        <v>891</v>
      </c>
    </row>
    <row r="498" customHeight="1" spans="1:29">
      <c r="A498" s="477" t="s">
        <v>192</v>
      </c>
      <c r="B498" s="480" t="s">
        <v>2697</v>
      </c>
      <c r="C498" s="480" t="s">
        <v>2698</v>
      </c>
      <c r="D498" s="480" t="s">
        <v>2857</v>
      </c>
      <c r="E498" s="481">
        <v>43085</v>
      </c>
      <c r="F498" s="480" t="s">
        <v>301</v>
      </c>
      <c r="G498" s="480" t="s">
        <v>2858</v>
      </c>
      <c r="H498" s="480" t="s">
        <v>2833</v>
      </c>
      <c r="I498" s="480" t="s">
        <v>2859</v>
      </c>
      <c r="J498" s="482">
        <v>14700.85</v>
      </c>
      <c r="K498" s="482">
        <v>102.09</v>
      </c>
      <c r="L498" s="482">
        <v>9800.59</v>
      </c>
      <c r="M498" s="482">
        <v>1225.07</v>
      </c>
      <c r="N498" s="482">
        <v>0</v>
      </c>
      <c r="O498" s="482">
        <v>4900.26</v>
      </c>
      <c r="P498" s="480" t="s">
        <v>2860</v>
      </c>
      <c r="Q498" s="481"/>
      <c r="R498" s="480" t="s">
        <v>306</v>
      </c>
      <c r="S498" s="480" t="s">
        <v>307</v>
      </c>
      <c r="T498" s="480" t="s">
        <v>321</v>
      </c>
      <c r="U498" s="480" t="s">
        <v>309</v>
      </c>
      <c r="V498" s="480" t="s">
        <v>309</v>
      </c>
      <c r="W498" s="480" t="s">
        <v>2188</v>
      </c>
      <c r="X498" s="480" t="s">
        <v>2716</v>
      </c>
      <c r="Y498" s="480" t="s">
        <v>313</v>
      </c>
      <c r="Z498" s="480" t="s">
        <v>314</v>
      </c>
      <c r="AA498" s="480">
        <f t="shared" si="7"/>
        <v>144</v>
      </c>
      <c r="AB498" s="483">
        <v>0</v>
      </c>
      <c r="AC498" s="480" t="s">
        <v>701</v>
      </c>
    </row>
    <row r="499" customHeight="1" spans="1:29">
      <c r="A499" s="477" t="s">
        <v>192</v>
      </c>
      <c r="B499" s="480" t="s">
        <v>2697</v>
      </c>
      <c r="C499" s="480" t="s">
        <v>2698</v>
      </c>
      <c r="D499" s="480" t="s">
        <v>2861</v>
      </c>
      <c r="E499" s="481">
        <v>43085</v>
      </c>
      <c r="F499" s="480" t="s">
        <v>301</v>
      </c>
      <c r="G499" s="480" t="s">
        <v>2862</v>
      </c>
      <c r="H499" s="480" t="s">
        <v>2863</v>
      </c>
      <c r="I499" s="480" t="s">
        <v>2864</v>
      </c>
      <c r="J499" s="482">
        <v>6944.44</v>
      </c>
      <c r="K499" s="482">
        <v>48.22</v>
      </c>
      <c r="L499" s="482">
        <v>4629.64</v>
      </c>
      <c r="M499" s="482">
        <v>578.7</v>
      </c>
      <c r="N499" s="482">
        <v>0</v>
      </c>
      <c r="O499" s="482">
        <v>2314.8</v>
      </c>
      <c r="P499" s="480" t="s">
        <v>2865</v>
      </c>
      <c r="Q499" s="481"/>
      <c r="R499" s="480" t="s">
        <v>306</v>
      </c>
      <c r="S499" s="480" t="s">
        <v>307</v>
      </c>
      <c r="T499" s="480" t="s">
        <v>383</v>
      </c>
      <c r="U499" s="480" t="s">
        <v>309</v>
      </c>
      <c r="V499" s="480" t="s">
        <v>309</v>
      </c>
      <c r="W499" s="480" t="s">
        <v>2188</v>
      </c>
      <c r="X499" s="480" t="s">
        <v>2716</v>
      </c>
      <c r="Y499" s="480" t="s">
        <v>313</v>
      </c>
      <c r="Z499" s="480" t="s">
        <v>314</v>
      </c>
      <c r="AA499" s="480">
        <f t="shared" si="7"/>
        <v>144</v>
      </c>
      <c r="AB499" s="483">
        <v>0</v>
      </c>
      <c r="AC499" s="480" t="s">
        <v>850</v>
      </c>
    </row>
    <row r="500" customHeight="1" spans="1:29">
      <c r="A500" s="477" t="s">
        <v>192</v>
      </c>
      <c r="B500" s="480" t="s">
        <v>2697</v>
      </c>
      <c r="C500" s="480" t="s">
        <v>2698</v>
      </c>
      <c r="D500" s="480" t="s">
        <v>2866</v>
      </c>
      <c r="E500" s="481">
        <v>43085</v>
      </c>
      <c r="F500" s="480" t="s">
        <v>301</v>
      </c>
      <c r="G500" s="480" t="s">
        <v>2867</v>
      </c>
      <c r="H500" s="480" t="s">
        <v>2868</v>
      </c>
      <c r="I500" s="480" t="s">
        <v>2864</v>
      </c>
      <c r="J500" s="482">
        <v>6944.45</v>
      </c>
      <c r="K500" s="482">
        <v>48.22</v>
      </c>
      <c r="L500" s="482">
        <v>4629.65</v>
      </c>
      <c r="M500" s="482">
        <v>578.7</v>
      </c>
      <c r="N500" s="482">
        <v>0</v>
      </c>
      <c r="O500" s="482">
        <v>2314.8</v>
      </c>
      <c r="P500" s="480" t="s">
        <v>2869</v>
      </c>
      <c r="Q500" s="481"/>
      <c r="R500" s="480" t="s">
        <v>306</v>
      </c>
      <c r="S500" s="480" t="s">
        <v>307</v>
      </c>
      <c r="T500" s="480" t="s">
        <v>383</v>
      </c>
      <c r="U500" s="480" t="s">
        <v>309</v>
      </c>
      <c r="V500" s="480" t="s">
        <v>309</v>
      </c>
      <c r="W500" s="480" t="s">
        <v>2188</v>
      </c>
      <c r="X500" s="480" t="s">
        <v>2716</v>
      </c>
      <c r="Y500" s="480" t="s">
        <v>313</v>
      </c>
      <c r="Z500" s="480" t="s">
        <v>314</v>
      </c>
      <c r="AA500" s="480">
        <f t="shared" si="7"/>
        <v>144</v>
      </c>
      <c r="AB500" s="483">
        <v>0</v>
      </c>
      <c r="AC500" s="480" t="s">
        <v>850</v>
      </c>
    </row>
    <row r="501" customHeight="1" spans="1:29">
      <c r="A501" s="477" t="s">
        <v>192</v>
      </c>
      <c r="B501" s="480" t="s">
        <v>2697</v>
      </c>
      <c r="C501" s="480" t="s">
        <v>2698</v>
      </c>
      <c r="D501" s="480" t="s">
        <v>2870</v>
      </c>
      <c r="E501" s="481">
        <v>43084</v>
      </c>
      <c r="F501" s="480" t="s">
        <v>301</v>
      </c>
      <c r="G501" s="480" t="s">
        <v>2871</v>
      </c>
      <c r="H501" s="480" t="s">
        <v>2844</v>
      </c>
      <c r="I501" s="480" t="s">
        <v>2845</v>
      </c>
      <c r="J501" s="482">
        <v>30060.57</v>
      </c>
      <c r="K501" s="482">
        <v>208.75</v>
      </c>
      <c r="L501" s="482">
        <v>20040.33</v>
      </c>
      <c r="M501" s="482">
        <v>2505.06</v>
      </c>
      <c r="N501" s="482">
        <v>0</v>
      </c>
      <c r="O501" s="482">
        <v>10020.24</v>
      </c>
      <c r="P501" s="480" t="s">
        <v>2872</v>
      </c>
      <c r="Q501" s="481"/>
      <c r="R501" s="480" t="s">
        <v>306</v>
      </c>
      <c r="S501" s="480" t="s">
        <v>307</v>
      </c>
      <c r="T501" s="480" t="s">
        <v>816</v>
      </c>
      <c r="U501" s="480" t="s">
        <v>309</v>
      </c>
      <c r="V501" s="480" t="s">
        <v>309</v>
      </c>
      <c r="W501" s="480" t="s">
        <v>2525</v>
      </c>
      <c r="X501" s="480" t="s">
        <v>2716</v>
      </c>
      <c r="Y501" s="480" t="s">
        <v>313</v>
      </c>
      <c r="Z501" s="480" t="s">
        <v>314</v>
      </c>
      <c r="AA501" s="480">
        <f t="shared" si="7"/>
        <v>144</v>
      </c>
      <c r="AB501" s="483">
        <v>0</v>
      </c>
      <c r="AC501" s="480" t="s">
        <v>2717</v>
      </c>
    </row>
    <row r="502" customHeight="1" spans="1:29">
      <c r="A502" s="477" t="s">
        <v>192</v>
      </c>
      <c r="B502" s="480" t="s">
        <v>2697</v>
      </c>
      <c r="C502" s="480" t="s">
        <v>2698</v>
      </c>
      <c r="D502" s="480" t="s">
        <v>2873</v>
      </c>
      <c r="E502" s="481">
        <v>43084</v>
      </c>
      <c r="F502" s="480" t="s">
        <v>301</v>
      </c>
      <c r="G502" s="480" t="s">
        <v>2874</v>
      </c>
      <c r="H502" s="480" t="s">
        <v>2844</v>
      </c>
      <c r="I502" s="480" t="s">
        <v>2845</v>
      </c>
      <c r="J502" s="482">
        <v>30060.57</v>
      </c>
      <c r="K502" s="482">
        <v>208.75</v>
      </c>
      <c r="L502" s="482">
        <v>20040.33</v>
      </c>
      <c r="M502" s="482">
        <v>2505.06</v>
      </c>
      <c r="N502" s="482">
        <v>0</v>
      </c>
      <c r="O502" s="482">
        <v>10020.24</v>
      </c>
      <c r="P502" s="480" t="s">
        <v>2875</v>
      </c>
      <c r="Q502" s="481"/>
      <c r="R502" s="480" t="s">
        <v>306</v>
      </c>
      <c r="S502" s="480" t="s">
        <v>307</v>
      </c>
      <c r="T502" s="480" t="s">
        <v>816</v>
      </c>
      <c r="U502" s="480" t="s">
        <v>309</v>
      </c>
      <c r="V502" s="480" t="s">
        <v>309</v>
      </c>
      <c r="W502" s="480" t="s">
        <v>2525</v>
      </c>
      <c r="X502" s="480" t="s">
        <v>2716</v>
      </c>
      <c r="Y502" s="480" t="s">
        <v>313</v>
      </c>
      <c r="Z502" s="480" t="s">
        <v>314</v>
      </c>
      <c r="AA502" s="480">
        <f t="shared" si="7"/>
        <v>144</v>
      </c>
      <c r="AB502" s="483">
        <v>0</v>
      </c>
      <c r="AC502" s="480" t="s">
        <v>2717</v>
      </c>
    </row>
    <row r="503" customHeight="1" spans="1:29">
      <c r="A503" s="477" t="s">
        <v>192</v>
      </c>
      <c r="B503" s="480" t="s">
        <v>2697</v>
      </c>
      <c r="C503" s="480" t="s">
        <v>2698</v>
      </c>
      <c r="D503" s="480" t="s">
        <v>2876</v>
      </c>
      <c r="E503" s="481">
        <v>43084</v>
      </c>
      <c r="F503" s="480" t="s">
        <v>301</v>
      </c>
      <c r="G503" s="480" t="s">
        <v>2877</v>
      </c>
      <c r="H503" s="480" t="s">
        <v>2849</v>
      </c>
      <c r="I503" s="480" t="s">
        <v>2845</v>
      </c>
      <c r="J503" s="482">
        <v>30060.57</v>
      </c>
      <c r="K503" s="482">
        <v>208.75</v>
      </c>
      <c r="L503" s="482">
        <v>20040.33</v>
      </c>
      <c r="M503" s="482">
        <v>2505.06</v>
      </c>
      <c r="N503" s="482">
        <v>0</v>
      </c>
      <c r="O503" s="482">
        <v>10020.24</v>
      </c>
      <c r="P503" s="480" t="s">
        <v>2878</v>
      </c>
      <c r="Q503" s="481"/>
      <c r="R503" s="480" t="s">
        <v>306</v>
      </c>
      <c r="S503" s="480" t="s">
        <v>307</v>
      </c>
      <c r="T503" s="480" t="s">
        <v>816</v>
      </c>
      <c r="U503" s="480" t="s">
        <v>309</v>
      </c>
      <c r="V503" s="480" t="s">
        <v>309</v>
      </c>
      <c r="W503" s="480" t="s">
        <v>2525</v>
      </c>
      <c r="X503" s="480" t="s">
        <v>2716</v>
      </c>
      <c r="Y503" s="480" t="s">
        <v>313</v>
      </c>
      <c r="Z503" s="480" t="s">
        <v>314</v>
      </c>
      <c r="AA503" s="480">
        <f t="shared" si="7"/>
        <v>144</v>
      </c>
      <c r="AB503" s="483">
        <v>0</v>
      </c>
      <c r="AC503" s="480" t="s">
        <v>2717</v>
      </c>
    </row>
    <row r="504" customHeight="1" spans="1:29">
      <c r="A504" s="477" t="s">
        <v>192</v>
      </c>
      <c r="B504" s="480" t="s">
        <v>2697</v>
      </c>
      <c r="C504" s="480" t="s">
        <v>2698</v>
      </c>
      <c r="D504" s="480" t="s">
        <v>2879</v>
      </c>
      <c r="E504" s="481">
        <v>43084</v>
      </c>
      <c r="F504" s="480" t="s">
        <v>301</v>
      </c>
      <c r="G504" s="480" t="s">
        <v>2880</v>
      </c>
      <c r="H504" s="480" t="s">
        <v>2849</v>
      </c>
      <c r="I504" s="480" t="s">
        <v>2845</v>
      </c>
      <c r="J504" s="482">
        <v>30060.57</v>
      </c>
      <c r="K504" s="482">
        <v>208.75</v>
      </c>
      <c r="L504" s="482">
        <v>20040.33</v>
      </c>
      <c r="M504" s="482">
        <v>2505.06</v>
      </c>
      <c r="N504" s="482">
        <v>0</v>
      </c>
      <c r="O504" s="482">
        <v>10020.24</v>
      </c>
      <c r="P504" s="480" t="s">
        <v>2881</v>
      </c>
      <c r="Q504" s="481"/>
      <c r="R504" s="480" t="s">
        <v>306</v>
      </c>
      <c r="S504" s="480" t="s">
        <v>307</v>
      </c>
      <c r="T504" s="480" t="s">
        <v>816</v>
      </c>
      <c r="U504" s="480" t="s">
        <v>309</v>
      </c>
      <c r="V504" s="480" t="s">
        <v>309</v>
      </c>
      <c r="W504" s="480" t="s">
        <v>2525</v>
      </c>
      <c r="X504" s="480" t="s">
        <v>2716</v>
      </c>
      <c r="Y504" s="480" t="s">
        <v>313</v>
      </c>
      <c r="Z504" s="480" t="s">
        <v>314</v>
      </c>
      <c r="AA504" s="480">
        <f t="shared" si="7"/>
        <v>144</v>
      </c>
      <c r="AB504" s="483">
        <v>0</v>
      </c>
      <c r="AC504" s="480" t="s">
        <v>2717</v>
      </c>
    </row>
    <row r="505" customHeight="1" spans="1:29">
      <c r="A505" s="477" t="s">
        <v>192</v>
      </c>
      <c r="B505" s="480" t="s">
        <v>2697</v>
      </c>
      <c r="C505" s="480" t="s">
        <v>2698</v>
      </c>
      <c r="D505" s="480" t="s">
        <v>2882</v>
      </c>
      <c r="E505" s="481">
        <v>43084</v>
      </c>
      <c r="F505" s="480" t="s">
        <v>301</v>
      </c>
      <c r="G505" s="480" t="s">
        <v>2883</v>
      </c>
      <c r="H505" s="480" t="s">
        <v>2849</v>
      </c>
      <c r="I505" s="480" t="s">
        <v>2845</v>
      </c>
      <c r="J505" s="482">
        <v>30060.57</v>
      </c>
      <c r="K505" s="482">
        <v>208.75</v>
      </c>
      <c r="L505" s="482">
        <v>20040.33</v>
      </c>
      <c r="M505" s="482">
        <v>2505.06</v>
      </c>
      <c r="N505" s="482">
        <v>0</v>
      </c>
      <c r="O505" s="482">
        <v>10020.24</v>
      </c>
      <c r="P505" s="480" t="s">
        <v>2884</v>
      </c>
      <c r="Q505" s="481"/>
      <c r="R505" s="480" t="s">
        <v>306</v>
      </c>
      <c r="S505" s="480" t="s">
        <v>307</v>
      </c>
      <c r="T505" s="480" t="s">
        <v>816</v>
      </c>
      <c r="U505" s="480" t="s">
        <v>309</v>
      </c>
      <c r="V505" s="480" t="s">
        <v>309</v>
      </c>
      <c r="W505" s="480" t="s">
        <v>2525</v>
      </c>
      <c r="X505" s="480" t="s">
        <v>2716</v>
      </c>
      <c r="Y505" s="480" t="s">
        <v>313</v>
      </c>
      <c r="Z505" s="480" t="s">
        <v>314</v>
      </c>
      <c r="AA505" s="480">
        <f t="shared" si="7"/>
        <v>144</v>
      </c>
      <c r="AB505" s="483">
        <v>0</v>
      </c>
      <c r="AC505" s="480" t="s">
        <v>2717</v>
      </c>
    </row>
    <row r="506" customHeight="1" spans="1:29">
      <c r="A506" s="477" t="s">
        <v>192</v>
      </c>
      <c r="B506" s="480" t="s">
        <v>2697</v>
      </c>
      <c r="C506" s="480" t="s">
        <v>2698</v>
      </c>
      <c r="D506" s="480" t="s">
        <v>2885</v>
      </c>
      <c r="E506" s="481">
        <v>43084</v>
      </c>
      <c r="F506" s="480" t="s">
        <v>301</v>
      </c>
      <c r="G506" s="480" t="s">
        <v>2886</v>
      </c>
      <c r="H506" s="480" t="s">
        <v>2849</v>
      </c>
      <c r="I506" s="480" t="s">
        <v>2845</v>
      </c>
      <c r="J506" s="482">
        <v>30060.57</v>
      </c>
      <c r="K506" s="482">
        <v>208.75</v>
      </c>
      <c r="L506" s="482">
        <v>20040.33</v>
      </c>
      <c r="M506" s="482">
        <v>2505.06</v>
      </c>
      <c r="N506" s="482">
        <v>0</v>
      </c>
      <c r="O506" s="482">
        <v>10020.24</v>
      </c>
      <c r="P506" s="480" t="s">
        <v>2887</v>
      </c>
      <c r="Q506" s="481"/>
      <c r="R506" s="480" t="s">
        <v>306</v>
      </c>
      <c r="S506" s="480" t="s">
        <v>307</v>
      </c>
      <c r="T506" s="480" t="s">
        <v>816</v>
      </c>
      <c r="U506" s="480" t="s">
        <v>309</v>
      </c>
      <c r="V506" s="480" t="s">
        <v>309</v>
      </c>
      <c r="W506" s="480" t="s">
        <v>2525</v>
      </c>
      <c r="X506" s="480" t="s">
        <v>2716</v>
      </c>
      <c r="Y506" s="480" t="s">
        <v>313</v>
      </c>
      <c r="Z506" s="480" t="s">
        <v>314</v>
      </c>
      <c r="AA506" s="480">
        <f t="shared" si="7"/>
        <v>144</v>
      </c>
      <c r="AB506" s="483">
        <v>0</v>
      </c>
      <c r="AC506" s="480" t="s">
        <v>2717</v>
      </c>
    </row>
    <row r="507" customHeight="1" spans="1:29">
      <c r="A507" s="477" t="s">
        <v>192</v>
      </c>
      <c r="B507" s="480" t="s">
        <v>2697</v>
      </c>
      <c r="C507" s="480" t="s">
        <v>2698</v>
      </c>
      <c r="D507" s="480" t="s">
        <v>2888</v>
      </c>
      <c r="E507" s="481">
        <v>43084</v>
      </c>
      <c r="F507" s="480" t="s">
        <v>301</v>
      </c>
      <c r="G507" s="480" t="s">
        <v>2889</v>
      </c>
      <c r="H507" s="480" t="s">
        <v>2849</v>
      </c>
      <c r="I507" s="480" t="s">
        <v>2845</v>
      </c>
      <c r="J507" s="482">
        <v>30060.57</v>
      </c>
      <c r="K507" s="482">
        <v>208.75</v>
      </c>
      <c r="L507" s="482">
        <v>20040.33</v>
      </c>
      <c r="M507" s="482">
        <v>2505.06</v>
      </c>
      <c r="N507" s="482">
        <v>0</v>
      </c>
      <c r="O507" s="482">
        <v>10020.24</v>
      </c>
      <c r="P507" s="480" t="s">
        <v>2890</v>
      </c>
      <c r="Q507" s="481"/>
      <c r="R507" s="480" t="s">
        <v>306</v>
      </c>
      <c r="S507" s="480" t="s">
        <v>307</v>
      </c>
      <c r="T507" s="480" t="s">
        <v>816</v>
      </c>
      <c r="U507" s="480" t="s">
        <v>309</v>
      </c>
      <c r="V507" s="480" t="s">
        <v>309</v>
      </c>
      <c r="W507" s="480" t="s">
        <v>2525</v>
      </c>
      <c r="X507" s="480" t="s">
        <v>2716</v>
      </c>
      <c r="Y507" s="480" t="s">
        <v>313</v>
      </c>
      <c r="Z507" s="480" t="s">
        <v>314</v>
      </c>
      <c r="AA507" s="480">
        <f t="shared" si="7"/>
        <v>144</v>
      </c>
      <c r="AB507" s="483">
        <v>0</v>
      </c>
      <c r="AC507" s="480" t="s">
        <v>2717</v>
      </c>
    </row>
    <row r="508" customHeight="1" spans="1:29">
      <c r="A508" s="477" t="s">
        <v>192</v>
      </c>
      <c r="B508" s="480" t="s">
        <v>2697</v>
      </c>
      <c r="C508" s="480" t="s">
        <v>2698</v>
      </c>
      <c r="D508" s="480" t="s">
        <v>2891</v>
      </c>
      <c r="E508" s="481">
        <v>43084</v>
      </c>
      <c r="F508" s="480" t="s">
        <v>301</v>
      </c>
      <c r="G508" s="480" t="s">
        <v>2892</v>
      </c>
      <c r="H508" s="480" t="s">
        <v>2893</v>
      </c>
      <c r="I508" s="480" t="s">
        <v>2845</v>
      </c>
      <c r="J508" s="482">
        <v>30060.57</v>
      </c>
      <c r="K508" s="482">
        <v>208.75</v>
      </c>
      <c r="L508" s="482">
        <v>20040.33</v>
      </c>
      <c r="M508" s="482">
        <v>2505.06</v>
      </c>
      <c r="N508" s="482">
        <v>0</v>
      </c>
      <c r="O508" s="482">
        <v>10020.24</v>
      </c>
      <c r="P508" s="480" t="s">
        <v>2894</v>
      </c>
      <c r="Q508" s="481"/>
      <c r="R508" s="480" t="s">
        <v>306</v>
      </c>
      <c r="S508" s="480" t="s">
        <v>307</v>
      </c>
      <c r="T508" s="480" t="s">
        <v>816</v>
      </c>
      <c r="U508" s="480" t="s">
        <v>309</v>
      </c>
      <c r="V508" s="480" t="s">
        <v>309</v>
      </c>
      <c r="W508" s="480" t="s">
        <v>2525</v>
      </c>
      <c r="X508" s="480" t="s">
        <v>2716</v>
      </c>
      <c r="Y508" s="480" t="s">
        <v>313</v>
      </c>
      <c r="Z508" s="480" t="s">
        <v>314</v>
      </c>
      <c r="AA508" s="480">
        <f t="shared" si="7"/>
        <v>144</v>
      </c>
      <c r="AB508" s="483">
        <v>0</v>
      </c>
      <c r="AC508" s="480" t="s">
        <v>2717</v>
      </c>
    </row>
    <row r="509" customHeight="1" spans="1:29">
      <c r="A509" s="477" t="s">
        <v>192</v>
      </c>
      <c r="B509" s="480" t="s">
        <v>2697</v>
      </c>
      <c r="C509" s="480" t="s">
        <v>2698</v>
      </c>
      <c r="D509" s="480" t="s">
        <v>2895</v>
      </c>
      <c r="E509" s="481">
        <v>43084</v>
      </c>
      <c r="F509" s="480" t="s">
        <v>301</v>
      </c>
      <c r="G509" s="480" t="s">
        <v>2896</v>
      </c>
      <c r="H509" s="480" t="s">
        <v>2833</v>
      </c>
      <c r="I509" s="480" t="s">
        <v>2897</v>
      </c>
      <c r="J509" s="482">
        <v>30060.57</v>
      </c>
      <c r="K509" s="482">
        <v>208.75</v>
      </c>
      <c r="L509" s="482">
        <v>20040.33</v>
      </c>
      <c r="M509" s="482">
        <v>2505.06</v>
      </c>
      <c r="N509" s="482">
        <v>0</v>
      </c>
      <c r="O509" s="482">
        <v>10020.24</v>
      </c>
      <c r="P509" s="480" t="s">
        <v>2898</v>
      </c>
      <c r="Q509" s="481"/>
      <c r="R509" s="480" t="s">
        <v>306</v>
      </c>
      <c r="S509" s="480" t="s">
        <v>307</v>
      </c>
      <c r="T509" s="480" t="s">
        <v>816</v>
      </c>
      <c r="U509" s="480" t="s">
        <v>309</v>
      </c>
      <c r="V509" s="480" t="s">
        <v>309</v>
      </c>
      <c r="W509" s="480" t="s">
        <v>2525</v>
      </c>
      <c r="X509" s="480" t="s">
        <v>2716</v>
      </c>
      <c r="Y509" s="480" t="s">
        <v>313</v>
      </c>
      <c r="Z509" s="480" t="s">
        <v>314</v>
      </c>
      <c r="AA509" s="480">
        <f t="shared" si="7"/>
        <v>144</v>
      </c>
      <c r="AB509" s="483">
        <v>0</v>
      </c>
      <c r="AC509" s="480" t="s">
        <v>2717</v>
      </c>
    </row>
    <row r="510" customHeight="1" spans="1:29">
      <c r="A510" s="477" t="s">
        <v>192</v>
      </c>
      <c r="B510" s="480" t="s">
        <v>2697</v>
      </c>
      <c r="C510" s="480" t="s">
        <v>2698</v>
      </c>
      <c r="D510" s="480" t="s">
        <v>2899</v>
      </c>
      <c r="E510" s="481">
        <v>43084</v>
      </c>
      <c r="F510" s="480" t="s">
        <v>301</v>
      </c>
      <c r="G510" s="480" t="s">
        <v>2900</v>
      </c>
      <c r="H510" s="480" t="s">
        <v>2833</v>
      </c>
      <c r="I510" s="480" t="s">
        <v>2897</v>
      </c>
      <c r="J510" s="482">
        <v>30060.57</v>
      </c>
      <c r="K510" s="482">
        <v>208.75</v>
      </c>
      <c r="L510" s="482">
        <v>20040.33</v>
      </c>
      <c r="M510" s="482">
        <v>2505.06</v>
      </c>
      <c r="N510" s="482">
        <v>0</v>
      </c>
      <c r="O510" s="482">
        <v>10020.24</v>
      </c>
      <c r="P510" s="480" t="s">
        <v>2901</v>
      </c>
      <c r="Q510" s="481"/>
      <c r="R510" s="480" t="s">
        <v>306</v>
      </c>
      <c r="S510" s="480" t="s">
        <v>307</v>
      </c>
      <c r="T510" s="480" t="s">
        <v>816</v>
      </c>
      <c r="U510" s="480" t="s">
        <v>309</v>
      </c>
      <c r="V510" s="480" t="s">
        <v>309</v>
      </c>
      <c r="W510" s="480" t="s">
        <v>2525</v>
      </c>
      <c r="X510" s="480" t="s">
        <v>2716</v>
      </c>
      <c r="Y510" s="480" t="s">
        <v>313</v>
      </c>
      <c r="Z510" s="480" t="s">
        <v>314</v>
      </c>
      <c r="AA510" s="480">
        <f t="shared" si="7"/>
        <v>144</v>
      </c>
      <c r="AB510" s="483">
        <v>0</v>
      </c>
      <c r="AC510" s="480" t="s">
        <v>2717</v>
      </c>
    </row>
    <row r="511" customHeight="1" spans="1:29">
      <c r="A511" s="477" t="s">
        <v>192</v>
      </c>
      <c r="B511" s="480" t="s">
        <v>2697</v>
      </c>
      <c r="C511" s="480" t="s">
        <v>2698</v>
      </c>
      <c r="D511" s="480" t="s">
        <v>2902</v>
      </c>
      <c r="E511" s="481">
        <v>43084</v>
      </c>
      <c r="F511" s="480" t="s">
        <v>301</v>
      </c>
      <c r="G511" s="480" t="s">
        <v>2903</v>
      </c>
      <c r="H511" s="480" t="s">
        <v>2904</v>
      </c>
      <c r="I511" s="480" t="s">
        <v>304</v>
      </c>
      <c r="J511" s="482">
        <v>30060.62</v>
      </c>
      <c r="K511" s="482">
        <v>208.75</v>
      </c>
      <c r="L511" s="482">
        <v>20040.38</v>
      </c>
      <c r="M511" s="482">
        <v>2505.06</v>
      </c>
      <c r="N511" s="482">
        <v>0</v>
      </c>
      <c r="O511" s="482">
        <v>10020.24</v>
      </c>
      <c r="P511" s="480" t="s">
        <v>2905</v>
      </c>
      <c r="Q511" s="481"/>
      <c r="R511" s="480" t="s">
        <v>306</v>
      </c>
      <c r="S511" s="480" t="s">
        <v>307</v>
      </c>
      <c r="T511" s="480" t="s">
        <v>816</v>
      </c>
      <c r="U511" s="480" t="s">
        <v>309</v>
      </c>
      <c r="V511" s="480" t="s">
        <v>309</v>
      </c>
      <c r="W511" s="480" t="s">
        <v>2525</v>
      </c>
      <c r="X511" s="480" t="s">
        <v>2716</v>
      </c>
      <c r="Y511" s="480" t="s">
        <v>313</v>
      </c>
      <c r="Z511" s="480" t="s">
        <v>314</v>
      </c>
      <c r="AA511" s="480">
        <f t="shared" si="7"/>
        <v>144</v>
      </c>
      <c r="AB511" s="483">
        <v>0</v>
      </c>
      <c r="AC511" s="480" t="s">
        <v>2717</v>
      </c>
    </row>
    <row r="512" customHeight="1" spans="1:29">
      <c r="A512" s="477" t="s">
        <v>192</v>
      </c>
      <c r="B512" s="480" t="s">
        <v>2697</v>
      </c>
      <c r="C512" s="480" t="s">
        <v>2698</v>
      </c>
      <c r="D512" s="480" t="s">
        <v>2906</v>
      </c>
      <c r="E512" s="481">
        <v>39373</v>
      </c>
      <c r="F512" s="480" t="s">
        <v>301</v>
      </c>
      <c r="G512" s="480" t="s">
        <v>2907</v>
      </c>
      <c r="H512" s="480" t="s">
        <v>2908</v>
      </c>
      <c r="I512" s="480" t="s">
        <v>2909</v>
      </c>
      <c r="J512" s="482">
        <v>62000</v>
      </c>
      <c r="K512" s="482">
        <v>0</v>
      </c>
      <c r="L512" s="482">
        <v>62000</v>
      </c>
      <c r="M512" s="482">
        <v>0</v>
      </c>
      <c r="N512" s="482">
        <v>0</v>
      </c>
      <c r="O512" s="482">
        <v>0</v>
      </c>
      <c r="P512" s="480" t="s">
        <v>2910</v>
      </c>
      <c r="Q512" s="481"/>
      <c r="R512" s="480" t="s">
        <v>306</v>
      </c>
      <c r="S512" s="480" t="s">
        <v>307</v>
      </c>
      <c r="T512" s="480" t="s">
        <v>2337</v>
      </c>
      <c r="U512" s="480" t="s">
        <v>309</v>
      </c>
      <c r="V512" s="480" t="s">
        <v>309</v>
      </c>
      <c r="W512" s="480" t="s">
        <v>2911</v>
      </c>
      <c r="X512" s="480" t="s">
        <v>2912</v>
      </c>
      <c r="Y512" s="480" t="s">
        <v>313</v>
      </c>
      <c r="Z512" s="480" t="s">
        <v>314</v>
      </c>
      <c r="AA512" s="480">
        <f t="shared" si="7"/>
        <v>144</v>
      </c>
      <c r="AB512" s="483">
        <v>0</v>
      </c>
      <c r="AC512" s="480" t="s">
        <v>2252</v>
      </c>
    </row>
    <row r="513" customHeight="1" spans="1:29">
      <c r="A513" s="477" t="s">
        <v>192</v>
      </c>
      <c r="B513" s="480" t="s">
        <v>2697</v>
      </c>
      <c r="C513" s="480" t="s">
        <v>2698</v>
      </c>
      <c r="D513" s="480" t="s">
        <v>2913</v>
      </c>
      <c r="E513" s="481">
        <v>43448</v>
      </c>
      <c r="F513" s="480" t="s">
        <v>301</v>
      </c>
      <c r="G513" s="480" t="s">
        <v>2914</v>
      </c>
      <c r="H513" s="480" t="s">
        <v>2915</v>
      </c>
      <c r="I513" s="480" t="s">
        <v>646</v>
      </c>
      <c r="J513" s="482">
        <v>196581.2</v>
      </c>
      <c r="K513" s="482">
        <v>1365.15</v>
      </c>
      <c r="L513" s="482">
        <v>114672.4</v>
      </c>
      <c r="M513" s="482">
        <v>16381.76</v>
      </c>
      <c r="N513" s="482">
        <v>0</v>
      </c>
      <c r="O513" s="482">
        <v>81908.8</v>
      </c>
      <c r="P513" s="480" t="s">
        <v>2916</v>
      </c>
      <c r="Q513" s="481"/>
      <c r="R513" s="480" t="s">
        <v>306</v>
      </c>
      <c r="S513" s="480" t="s">
        <v>307</v>
      </c>
      <c r="T513" s="480" t="s">
        <v>816</v>
      </c>
      <c r="U513" s="480" t="s">
        <v>309</v>
      </c>
      <c r="V513" s="480" t="s">
        <v>309</v>
      </c>
      <c r="W513" s="480" t="s">
        <v>2917</v>
      </c>
      <c r="X513" s="480" t="s">
        <v>2918</v>
      </c>
      <c r="Y513" s="480" t="s">
        <v>313</v>
      </c>
      <c r="Z513" s="480" t="s">
        <v>314</v>
      </c>
      <c r="AA513" s="480">
        <f t="shared" si="7"/>
        <v>144</v>
      </c>
      <c r="AB513" s="483">
        <v>0</v>
      </c>
      <c r="AC513" s="480" t="s">
        <v>335</v>
      </c>
    </row>
    <row r="514" customHeight="1" spans="1:29">
      <c r="A514" s="477" t="s">
        <v>192</v>
      </c>
      <c r="B514" s="480" t="s">
        <v>2697</v>
      </c>
      <c r="C514" s="480" t="s">
        <v>2698</v>
      </c>
      <c r="D514" s="480" t="s">
        <v>2919</v>
      </c>
      <c r="E514" s="481">
        <v>38217</v>
      </c>
      <c r="F514" s="480" t="s">
        <v>301</v>
      </c>
      <c r="G514" s="480" t="s">
        <v>2920</v>
      </c>
      <c r="H514" s="480" t="s">
        <v>2921</v>
      </c>
      <c r="I514" s="480" t="s">
        <v>2922</v>
      </c>
      <c r="J514" s="482">
        <v>61871.55</v>
      </c>
      <c r="K514" s="482">
        <v>0</v>
      </c>
      <c r="L514" s="482">
        <v>61871.55</v>
      </c>
      <c r="M514" s="482">
        <v>0</v>
      </c>
      <c r="N514" s="482">
        <v>0</v>
      </c>
      <c r="O514" s="482">
        <v>0</v>
      </c>
      <c r="P514" s="480" t="s">
        <v>2923</v>
      </c>
      <c r="Q514" s="481"/>
      <c r="R514" s="480" t="s">
        <v>306</v>
      </c>
      <c r="S514" s="480" t="s">
        <v>307</v>
      </c>
      <c r="T514" s="480" t="s">
        <v>383</v>
      </c>
      <c r="U514" s="480" t="s">
        <v>309</v>
      </c>
      <c r="V514" s="480" t="s">
        <v>309</v>
      </c>
      <c r="W514" s="480" t="s">
        <v>2924</v>
      </c>
      <c r="X514" s="480" t="s">
        <v>2925</v>
      </c>
      <c r="Y514" s="480" t="s">
        <v>313</v>
      </c>
      <c r="Z514" s="480" t="s">
        <v>314</v>
      </c>
      <c r="AA514" s="480">
        <f t="shared" si="7"/>
        <v>144</v>
      </c>
      <c r="AB514" s="483">
        <v>0</v>
      </c>
      <c r="AC514" s="480" t="s">
        <v>850</v>
      </c>
    </row>
    <row r="515" customHeight="1" spans="1:29">
      <c r="A515" s="477" t="s">
        <v>192</v>
      </c>
      <c r="B515" s="480" t="s">
        <v>2697</v>
      </c>
      <c r="C515" s="480" t="s">
        <v>2698</v>
      </c>
      <c r="D515" s="480" t="s">
        <v>2926</v>
      </c>
      <c r="E515" s="481">
        <v>42268</v>
      </c>
      <c r="F515" s="480" t="s">
        <v>301</v>
      </c>
      <c r="G515" s="480" t="s">
        <v>2927</v>
      </c>
      <c r="H515" s="480" t="s">
        <v>2928</v>
      </c>
      <c r="I515" s="480" t="s">
        <v>304</v>
      </c>
      <c r="J515" s="482">
        <v>380000</v>
      </c>
      <c r="K515" s="482">
        <v>2638.88</v>
      </c>
      <c r="L515" s="482">
        <v>324583.35</v>
      </c>
      <c r="M515" s="482">
        <v>31666.65</v>
      </c>
      <c r="N515" s="482">
        <v>0</v>
      </c>
      <c r="O515" s="482">
        <v>55416.65</v>
      </c>
      <c r="P515" s="480" t="s">
        <v>2929</v>
      </c>
      <c r="Q515" s="481"/>
      <c r="R515" s="480" t="s">
        <v>306</v>
      </c>
      <c r="S515" s="480" t="s">
        <v>307</v>
      </c>
      <c r="T515" s="480" t="s">
        <v>453</v>
      </c>
      <c r="U515" s="480" t="s">
        <v>309</v>
      </c>
      <c r="V515" s="480" t="s">
        <v>454</v>
      </c>
      <c r="W515" s="480" t="s">
        <v>2930</v>
      </c>
      <c r="X515" s="480" t="s">
        <v>2931</v>
      </c>
      <c r="Y515" s="480" t="s">
        <v>313</v>
      </c>
      <c r="Z515" s="480" t="s">
        <v>314</v>
      </c>
      <c r="AA515" s="480">
        <f t="shared" si="7"/>
        <v>144</v>
      </c>
      <c r="AB515" s="483">
        <v>0</v>
      </c>
      <c r="AC515" s="480" t="s">
        <v>456</v>
      </c>
    </row>
    <row r="516" customHeight="1" spans="1:29">
      <c r="A516" s="477" t="s">
        <v>192</v>
      </c>
      <c r="B516" s="480" t="s">
        <v>2697</v>
      </c>
      <c r="C516" s="480" t="s">
        <v>2698</v>
      </c>
      <c r="D516" s="480" t="s">
        <v>2932</v>
      </c>
      <c r="E516" s="481">
        <v>37802</v>
      </c>
      <c r="F516" s="480" t="s">
        <v>301</v>
      </c>
      <c r="G516" s="480" t="s">
        <v>2933</v>
      </c>
      <c r="H516" s="480" t="s">
        <v>2934</v>
      </c>
      <c r="I516" s="480" t="s">
        <v>304</v>
      </c>
      <c r="J516" s="482">
        <v>3848.35</v>
      </c>
      <c r="K516" s="482">
        <v>0</v>
      </c>
      <c r="L516" s="482">
        <v>3848.35</v>
      </c>
      <c r="M516" s="482">
        <v>0</v>
      </c>
      <c r="N516" s="482">
        <v>0</v>
      </c>
      <c r="O516" s="482">
        <v>0</v>
      </c>
      <c r="P516" s="480" t="s">
        <v>2935</v>
      </c>
      <c r="Q516" s="481"/>
      <c r="R516" s="480" t="s">
        <v>306</v>
      </c>
      <c r="S516" s="480" t="s">
        <v>307</v>
      </c>
      <c r="T516" s="480" t="s">
        <v>462</v>
      </c>
      <c r="U516" s="480" t="s">
        <v>309</v>
      </c>
      <c r="V516" s="480" t="s">
        <v>478</v>
      </c>
      <c r="W516" s="480" t="s">
        <v>333</v>
      </c>
      <c r="X516" s="480" t="s">
        <v>2936</v>
      </c>
      <c r="Y516" s="480" t="s">
        <v>313</v>
      </c>
      <c r="Z516" s="480" t="s">
        <v>314</v>
      </c>
      <c r="AA516" s="480">
        <f t="shared" si="7"/>
        <v>144</v>
      </c>
      <c r="AB516" s="483">
        <v>0</v>
      </c>
      <c r="AC516" s="480" t="s">
        <v>481</v>
      </c>
    </row>
    <row r="517" customHeight="1" spans="1:29">
      <c r="A517" s="477" t="s">
        <v>192</v>
      </c>
      <c r="B517" s="480" t="s">
        <v>2697</v>
      </c>
      <c r="C517" s="480" t="s">
        <v>2698</v>
      </c>
      <c r="D517" s="480" t="s">
        <v>2937</v>
      </c>
      <c r="E517" s="481">
        <v>38177</v>
      </c>
      <c r="F517" s="480" t="s">
        <v>301</v>
      </c>
      <c r="G517" s="480" t="s">
        <v>2938</v>
      </c>
      <c r="H517" s="480" t="s">
        <v>2939</v>
      </c>
      <c r="I517" s="480" t="s">
        <v>2940</v>
      </c>
      <c r="J517" s="482">
        <v>7995</v>
      </c>
      <c r="K517" s="482">
        <v>0</v>
      </c>
      <c r="L517" s="482">
        <v>7995</v>
      </c>
      <c r="M517" s="482">
        <v>0</v>
      </c>
      <c r="N517" s="482">
        <v>0</v>
      </c>
      <c r="O517" s="482">
        <v>0</v>
      </c>
      <c r="P517" s="480" t="s">
        <v>2941</v>
      </c>
      <c r="Q517" s="481"/>
      <c r="R517" s="480" t="s">
        <v>306</v>
      </c>
      <c r="S517" s="480" t="s">
        <v>307</v>
      </c>
      <c r="T517" s="480" t="s">
        <v>462</v>
      </c>
      <c r="U517" s="480" t="s">
        <v>309</v>
      </c>
      <c r="V517" s="480" t="s">
        <v>478</v>
      </c>
      <c r="W517" s="480" t="s">
        <v>333</v>
      </c>
      <c r="X517" s="480" t="s">
        <v>2942</v>
      </c>
      <c r="Y517" s="480" t="s">
        <v>313</v>
      </c>
      <c r="Z517" s="480" t="s">
        <v>314</v>
      </c>
      <c r="AA517" s="480">
        <f t="shared" si="7"/>
        <v>144</v>
      </c>
      <c r="AB517" s="483">
        <v>0</v>
      </c>
      <c r="AC517" s="480" t="s">
        <v>481</v>
      </c>
    </row>
    <row r="518" customHeight="1" spans="1:29">
      <c r="A518" s="477" t="s">
        <v>192</v>
      </c>
      <c r="B518" s="480" t="s">
        <v>2697</v>
      </c>
      <c r="C518" s="480" t="s">
        <v>2698</v>
      </c>
      <c r="D518" s="480" t="s">
        <v>2943</v>
      </c>
      <c r="E518" s="481">
        <v>41940</v>
      </c>
      <c r="F518" s="480" t="s">
        <v>301</v>
      </c>
      <c r="G518" s="480" t="s">
        <v>2944</v>
      </c>
      <c r="H518" s="480" t="s">
        <v>2945</v>
      </c>
      <c r="I518" s="480" t="s">
        <v>2946</v>
      </c>
      <c r="J518" s="482">
        <v>730539.84</v>
      </c>
      <c r="K518" s="482">
        <v>5073.19</v>
      </c>
      <c r="L518" s="482">
        <v>679807.89</v>
      </c>
      <c r="M518" s="482">
        <v>60878.34</v>
      </c>
      <c r="N518" s="482">
        <v>0</v>
      </c>
      <c r="O518" s="482">
        <v>50731.95</v>
      </c>
      <c r="P518" s="480" t="s">
        <v>2947</v>
      </c>
      <c r="Q518" s="481"/>
      <c r="R518" s="480" t="s">
        <v>306</v>
      </c>
      <c r="S518" s="480" t="s">
        <v>307</v>
      </c>
      <c r="T518" s="480" t="s">
        <v>453</v>
      </c>
      <c r="U518" s="480" t="s">
        <v>309</v>
      </c>
      <c r="V518" s="480" t="s">
        <v>2948</v>
      </c>
      <c r="W518" s="480" t="s">
        <v>2949</v>
      </c>
      <c r="X518" s="480" t="s">
        <v>2946</v>
      </c>
      <c r="Y518" s="480" t="s">
        <v>313</v>
      </c>
      <c r="Z518" s="480" t="s">
        <v>314</v>
      </c>
      <c r="AA518" s="480">
        <f t="shared" si="7"/>
        <v>144</v>
      </c>
      <c r="AB518" s="483">
        <v>0</v>
      </c>
      <c r="AC518" s="480" t="s">
        <v>2950</v>
      </c>
    </row>
    <row r="519" customHeight="1" spans="1:29">
      <c r="A519" s="477" t="s">
        <v>192</v>
      </c>
      <c r="B519" s="480" t="s">
        <v>2697</v>
      </c>
      <c r="C519" s="480" t="s">
        <v>2698</v>
      </c>
      <c r="D519" s="480" t="s">
        <v>2951</v>
      </c>
      <c r="E519" s="481">
        <v>41940</v>
      </c>
      <c r="F519" s="480" t="s">
        <v>301</v>
      </c>
      <c r="G519" s="480" t="s">
        <v>2952</v>
      </c>
      <c r="H519" s="480" t="s">
        <v>2945</v>
      </c>
      <c r="I519" s="480" t="s">
        <v>2946</v>
      </c>
      <c r="J519" s="482">
        <v>273504.28</v>
      </c>
      <c r="K519" s="482">
        <v>1899.33</v>
      </c>
      <c r="L519" s="482">
        <v>254510.93</v>
      </c>
      <c r="M519" s="482">
        <v>22792.02</v>
      </c>
      <c r="N519" s="482">
        <v>0</v>
      </c>
      <c r="O519" s="482">
        <v>18993.35</v>
      </c>
      <c r="P519" s="480" t="s">
        <v>2953</v>
      </c>
      <c r="Q519" s="481"/>
      <c r="R519" s="480" t="s">
        <v>306</v>
      </c>
      <c r="S519" s="480" t="s">
        <v>307</v>
      </c>
      <c r="T519" s="480" t="s">
        <v>453</v>
      </c>
      <c r="U519" s="480" t="s">
        <v>309</v>
      </c>
      <c r="V519" s="480" t="s">
        <v>2948</v>
      </c>
      <c r="W519" s="480" t="s">
        <v>2954</v>
      </c>
      <c r="X519" s="480" t="s">
        <v>2946</v>
      </c>
      <c r="Y519" s="480" t="s">
        <v>313</v>
      </c>
      <c r="Z519" s="480" t="s">
        <v>314</v>
      </c>
      <c r="AA519" s="480">
        <f t="shared" si="7"/>
        <v>144</v>
      </c>
      <c r="AB519" s="483">
        <v>0</v>
      </c>
      <c r="AC519" s="480" t="s">
        <v>2950</v>
      </c>
    </row>
    <row r="520" customHeight="1" spans="1:29">
      <c r="A520" s="477" t="s">
        <v>192</v>
      </c>
      <c r="B520" s="480" t="s">
        <v>2697</v>
      </c>
      <c r="C520" s="480" t="s">
        <v>2698</v>
      </c>
      <c r="D520" s="480" t="s">
        <v>2955</v>
      </c>
      <c r="E520" s="481">
        <v>39925</v>
      </c>
      <c r="F520" s="480" t="s">
        <v>301</v>
      </c>
      <c r="G520" s="480" t="s">
        <v>2956</v>
      </c>
      <c r="H520" s="480" t="s">
        <v>2957</v>
      </c>
      <c r="I520" s="480" t="s">
        <v>2958</v>
      </c>
      <c r="J520" s="482">
        <v>35042.73</v>
      </c>
      <c r="K520" s="482">
        <v>0</v>
      </c>
      <c r="L520" s="482">
        <v>35042.73</v>
      </c>
      <c r="M520" s="482">
        <v>0</v>
      </c>
      <c r="N520" s="482">
        <v>0</v>
      </c>
      <c r="O520" s="482">
        <v>0</v>
      </c>
      <c r="P520" s="480" t="s">
        <v>2959</v>
      </c>
      <c r="Q520" s="481"/>
      <c r="R520" s="480" t="s">
        <v>306</v>
      </c>
      <c r="S520" s="480" t="s">
        <v>307</v>
      </c>
      <c r="T520" s="480" t="s">
        <v>321</v>
      </c>
      <c r="U520" s="480" t="s">
        <v>309</v>
      </c>
      <c r="V520" s="480" t="s">
        <v>623</v>
      </c>
      <c r="W520" s="480" t="s">
        <v>2960</v>
      </c>
      <c r="X520" s="480" t="s">
        <v>2961</v>
      </c>
      <c r="Y520" s="480" t="s">
        <v>313</v>
      </c>
      <c r="Z520" s="480" t="s">
        <v>314</v>
      </c>
      <c r="AA520" s="480">
        <f t="shared" si="7"/>
        <v>144</v>
      </c>
      <c r="AB520" s="483">
        <v>0</v>
      </c>
      <c r="AC520" s="480" t="s">
        <v>326</v>
      </c>
    </row>
    <row r="521" customHeight="1" spans="1:29">
      <c r="A521" s="477" t="s">
        <v>192</v>
      </c>
      <c r="B521" s="480" t="s">
        <v>2697</v>
      </c>
      <c r="C521" s="480" t="s">
        <v>2698</v>
      </c>
      <c r="D521" s="480" t="s">
        <v>2962</v>
      </c>
      <c r="E521" s="481">
        <v>41407</v>
      </c>
      <c r="F521" s="480" t="s">
        <v>301</v>
      </c>
      <c r="G521" s="480" t="s">
        <v>2963</v>
      </c>
      <c r="H521" s="480" t="s">
        <v>2939</v>
      </c>
      <c r="I521" s="480" t="s">
        <v>2964</v>
      </c>
      <c r="J521" s="482">
        <v>6666.67</v>
      </c>
      <c r="K521" s="482">
        <v>0</v>
      </c>
      <c r="L521" s="482">
        <v>6666.67</v>
      </c>
      <c r="M521" s="482">
        <v>231.47</v>
      </c>
      <c r="N521" s="482">
        <v>0</v>
      </c>
      <c r="O521" s="482">
        <v>0</v>
      </c>
      <c r="P521" s="480" t="s">
        <v>2965</v>
      </c>
      <c r="Q521" s="481"/>
      <c r="R521" s="480" t="s">
        <v>306</v>
      </c>
      <c r="S521" s="480" t="s">
        <v>307</v>
      </c>
      <c r="T521" s="480" t="s">
        <v>321</v>
      </c>
      <c r="U521" s="480" t="s">
        <v>309</v>
      </c>
      <c r="V521" s="480" t="s">
        <v>309</v>
      </c>
      <c r="W521" s="480" t="s">
        <v>2966</v>
      </c>
      <c r="X521" s="480" t="s">
        <v>2967</v>
      </c>
      <c r="Y521" s="480" t="s">
        <v>313</v>
      </c>
      <c r="Z521" s="480" t="s">
        <v>314</v>
      </c>
      <c r="AA521" s="480">
        <f t="shared" ref="AA521:AA584" si="8">Z521*12</f>
        <v>144</v>
      </c>
      <c r="AB521" s="483">
        <v>0</v>
      </c>
      <c r="AC521" s="480" t="s">
        <v>326</v>
      </c>
    </row>
    <row r="522" customHeight="1" spans="1:29">
      <c r="A522" s="477" t="s">
        <v>192</v>
      </c>
      <c r="B522" s="480" t="s">
        <v>2697</v>
      </c>
      <c r="C522" s="480" t="s">
        <v>2698</v>
      </c>
      <c r="D522" s="480" t="s">
        <v>2968</v>
      </c>
      <c r="E522" s="481">
        <v>41680</v>
      </c>
      <c r="F522" s="480" t="s">
        <v>301</v>
      </c>
      <c r="G522" s="480" t="s">
        <v>2969</v>
      </c>
      <c r="H522" s="480" t="s">
        <v>2970</v>
      </c>
      <c r="I522" s="480" t="s">
        <v>2971</v>
      </c>
      <c r="J522" s="482">
        <v>200510.52</v>
      </c>
      <c r="K522" s="482">
        <v>1433.89</v>
      </c>
      <c r="L522" s="482">
        <v>197642.73</v>
      </c>
      <c r="M522" s="482">
        <v>17206.74</v>
      </c>
      <c r="N522" s="482">
        <v>0</v>
      </c>
      <c r="O522" s="482">
        <v>2867.79</v>
      </c>
      <c r="P522" s="480" t="s">
        <v>2972</v>
      </c>
      <c r="Q522" s="481"/>
      <c r="R522" s="480" t="s">
        <v>306</v>
      </c>
      <c r="S522" s="480" t="s">
        <v>307</v>
      </c>
      <c r="T522" s="480" t="s">
        <v>308</v>
      </c>
      <c r="U522" s="480" t="s">
        <v>309</v>
      </c>
      <c r="V522" s="480" t="s">
        <v>790</v>
      </c>
      <c r="W522" s="480" t="s">
        <v>2973</v>
      </c>
      <c r="X522" s="480" t="s">
        <v>798</v>
      </c>
      <c r="Y522" s="480" t="s">
        <v>313</v>
      </c>
      <c r="Z522" s="480" t="s">
        <v>314</v>
      </c>
      <c r="AA522" s="480">
        <f t="shared" si="8"/>
        <v>144</v>
      </c>
      <c r="AB522" s="483">
        <v>0</v>
      </c>
      <c r="AC522" s="480" t="s">
        <v>437</v>
      </c>
    </row>
    <row r="523" customHeight="1" spans="1:29">
      <c r="A523" s="477" t="s">
        <v>192</v>
      </c>
      <c r="B523" s="480" t="s">
        <v>2697</v>
      </c>
      <c r="C523" s="480" t="s">
        <v>2698</v>
      </c>
      <c r="D523" s="480" t="s">
        <v>2974</v>
      </c>
      <c r="E523" s="481">
        <v>41680</v>
      </c>
      <c r="F523" s="480" t="s">
        <v>301</v>
      </c>
      <c r="G523" s="480" t="s">
        <v>2975</v>
      </c>
      <c r="H523" s="480" t="s">
        <v>2970</v>
      </c>
      <c r="I523" s="480" t="s">
        <v>2971</v>
      </c>
      <c r="J523" s="482">
        <v>200510.52</v>
      </c>
      <c r="K523" s="482">
        <v>1433.89</v>
      </c>
      <c r="L523" s="482">
        <v>197642.73</v>
      </c>
      <c r="M523" s="482">
        <v>17206.74</v>
      </c>
      <c r="N523" s="482">
        <v>0</v>
      </c>
      <c r="O523" s="482">
        <v>2867.79</v>
      </c>
      <c r="P523" s="480" t="s">
        <v>2976</v>
      </c>
      <c r="Q523" s="481"/>
      <c r="R523" s="480" t="s">
        <v>306</v>
      </c>
      <c r="S523" s="480" t="s">
        <v>307</v>
      </c>
      <c r="T523" s="480" t="s">
        <v>308</v>
      </c>
      <c r="U523" s="480" t="s">
        <v>309</v>
      </c>
      <c r="V523" s="480" t="s">
        <v>762</v>
      </c>
      <c r="W523" s="480" t="s">
        <v>2973</v>
      </c>
      <c r="X523" s="480" t="s">
        <v>798</v>
      </c>
      <c r="Y523" s="480" t="s">
        <v>313</v>
      </c>
      <c r="Z523" s="480" t="s">
        <v>314</v>
      </c>
      <c r="AA523" s="480">
        <f t="shared" si="8"/>
        <v>144</v>
      </c>
      <c r="AB523" s="483">
        <v>0</v>
      </c>
      <c r="AC523" s="480" t="s">
        <v>437</v>
      </c>
    </row>
    <row r="524" customHeight="1" spans="1:29">
      <c r="A524" s="477" t="s">
        <v>192</v>
      </c>
      <c r="B524" s="480" t="s">
        <v>2697</v>
      </c>
      <c r="C524" s="480" t="s">
        <v>2698</v>
      </c>
      <c r="D524" s="480" t="s">
        <v>2977</v>
      </c>
      <c r="E524" s="481">
        <v>42333</v>
      </c>
      <c r="F524" s="480" t="s">
        <v>301</v>
      </c>
      <c r="G524" s="480" t="s">
        <v>2978</v>
      </c>
      <c r="H524" s="480" t="s">
        <v>2970</v>
      </c>
      <c r="I524" s="480" t="s">
        <v>2979</v>
      </c>
      <c r="J524" s="482">
        <v>115546.92</v>
      </c>
      <c r="K524" s="482">
        <v>802.41</v>
      </c>
      <c r="L524" s="482">
        <v>97091.52</v>
      </c>
      <c r="M524" s="482">
        <v>9628.91</v>
      </c>
      <c r="N524" s="482">
        <v>0</v>
      </c>
      <c r="O524" s="482">
        <v>18455.4</v>
      </c>
      <c r="P524" s="480" t="s">
        <v>2980</v>
      </c>
      <c r="Q524" s="481"/>
      <c r="R524" s="480" t="s">
        <v>306</v>
      </c>
      <c r="S524" s="480" t="s">
        <v>307</v>
      </c>
      <c r="T524" s="480" t="s">
        <v>308</v>
      </c>
      <c r="U524" s="480" t="s">
        <v>309</v>
      </c>
      <c r="V524" s="480" t="s">
        <v>762</v>
      </c>
      <c r="W524" s="480" t="s">
        <v>2981</v>
      </c>
      <c r="X524" s="480" t="s">
        <v>798</v>
      </c>
      <c r="Y524" s="480" t="s">
        <v>313</v>
      </c>
      <c r="Z524" s="480" t="s">
        <v>314</v>
      </c>
      <c r="AA524" s="480">
        <f t="shared" si="8"/>
        <v>144</v>
      </c>
      <c r="AB524" s="483">
        <v>0</v>
      </c>
      <c r="AC524" s="480" t="s">
        <v>437</v>
      </c>
    </row>
    <row r="525" customHeight="1" spans="1:29">
      <c r="A525" s="477" t="s">
        <v>192</v>
      </c>
      <c r="B525" s="480" t="s">
        <v>2697</v>
      </c>
      <c r="C525" s="480" t="s">
        <v>2698</v>
      </c>
      <c r="D525" s="480" t="s">
        <v>2982</v>
      </c>
      <c r="E525" s="481">
        <v>42936</v>
      </c>
      <c r="F525" s="480" t="s">
        <v>301</v>
      </c>
      <c r="G525" s="480" t="s">
        <v>2983</v>
      </c>
      <c r="H525" s="480" t="s">
        <v>2939</v>
      </c>
      <c r="I525" s="480" t="s">
        <v>2984</v>
      </c>
      <c r="J525" s="482">
        <v>150517.2</v>
      </c>
      <c r="K525" s="482">
        <v>1045.25</v>
      </c>
      <c r="L525" s="482">
        <v>105571.11</v>
      </c>
      <c r="M525" s="482">
        <v>12543.09</v>
      </c>
      <c r="N525" s="482">
        <v>0</v>
      </c>
      <c r="O525" s="482">
        <v>44946.09</v>
      </c>
      <c r="P525" s="480" t="s">
        <v>2985</v>
      </c>
      <c r="Q525" s="481"/>
      <c r="R525" s="480" t="s">
        <v>306</v>
      </c>
      <c r="S525" s="480" t="s">
        <v>307</v>
      </c>
      <c r="T525" s="480" t="s">
        <v>308</v>
      </c>
      <c r="U525" s="480" t="s">
        <v>309</v>
      </c>
      <c r="V525" s="480" t="s">
        <v>762</v>
      </c>
      <c r="W525" s="480" t="s">
        <v>2986</v>
      </c>
      <c r="X525" s="480" t="s">
        <v>1483</v>
      </c>
      <c r="Y525" s="480" t="s">
        <v>313</v>
      </c>
      <c r="Z525" s="480" t="s">
        <v>314</v>
      </c>
      <c r="AA525" s="480">
        <f t="shared" si="8"/>
        <v>144</v>
      </c>
      <c r="AB525" s="483">
        <v>0</v>
      </c>
      <c r="AC525" s="480" t="s">
        <v>437</v>
      </c>
    </row>
    <row r="526" customHeight="1" spans="1:29">
      <c r="A526" s="477" t="s">
        <v>192</v>
      </c>
      <c r="B526" s="480" t="s">
        <v>2697</v>
      </c>
      <c r="C526" s="480" t="s">
        <v>2698</v>
      </c>
      <c r="D526" s="480" t="s">
        <v>2987</v>
      </c>
      <c r="E526" s="481">
        <v>42936</v>
      </c>
      <c r="F526" s="480" t="s">
        <v>301</v>
      </c>
      <c r="G526" s="480" t="s">
        <v>2988</v>
      </c>
      <c r="H526" s="480" t="s">
        <v>2989</v>
      </c>
      <c r="I526" s="480" t="s">
        <v>2990</v>
      </c>
      <c r="J526" s="482">
        <v>265679.62</v>
      </c>
      <c r="K526" s="482">
        <v>1844.99</v>
      </c>
      <c r="L526" s="482">
        <v>186344.78</v>
      </c>
      <c r="M526" s="482">
        <v>22139.95</v>
      </c>
      <c r="N526" s="482">
        <v>0</v>
      </c>
      <c r="O526" s="482">
        <v>79334.84</v>
      </c>
      <c r="P526" s="480" t="s">
        <v>2991</v>
      </c>
      <c r="Q526" s="481"/>
      <c r="R526" s="480" t="s">
        <v>306</v>
      </c>
      <c r="S526" s="480" t="s">
        <v>307</v>
      </c>
      <c r="T526" s="480" t="s">
        <v>321</v>
      </c>
      <c r="U526" s="480" t="s">
        <v>309</v>
      </c>
      <c r="V526" s="480" t="s">
        <v>322</v>
      </c>
      <c r="W526" s="480" t="s">
        <v>2992</v>
      </c>
      <c r="X526" s="480" t="s">
        <v>2993</v>
      </c>
      <c r="Y526" s="480" t="s">
        <v>313</v>
      </c>
      <c r="Z526" s="480" t="s">
        <v>314</v>
      </c>
      <c r="AA526" s="480">
        <f t="shared" si="8"/>
        <v>144</v>
      </c>
      <c r="AB526" s="483">
        <v>0</v>
      </c>
      <c r="AC526" s="480" t="s">
        <v>326</v>
      </c>
    </row>
    <row r="527" customHeight="1" spans="1:29">
      <c r="A527" s="477" t="s">
        <v>192</v>
      </c>
      <c r="B527" s="480" t="s">
        <v>2697</v>
      </c>
      <c r="C527" s="480" t="s">
        <v>2698</v>
      </c>
      <c r="D527" s="480" t="s">
        <v>2994</v>
      </c>
      <c r="E527" s="481">
        <v>42968</v>
      </c>
      <c r="F527" s="480" t="s">
        <v>301</v>
      </c>
      <c r="G527" s="480" t="s">
        <v>2995</v>
      </c>
      <c r="H527" s="480" t="s">
        <v>2996</v>
      </c>
      <c r="I527" s="480" t="s">
        <v>2997</v>
      </c>
      <c r="J527" s="482">
        <v>261198.33</v>
      </c>
      <c r="K527" s="482">
        <v>1813.88</v>
      </c>
      <c r="L527" s="482">
        <v>181387.78</v>
      </c>
      <c r="M527" s="482">
        <v>21766.52</v>
      </c>
      <c r="N527" s="482">
        <v>0</v>
      </c>
      <c r="O527" s="482">
        <v>79810.55</v>
      </c>
      <c r="P527" s="480" t="s">
        <v>2998</v>
      </c>
      <c r="Q527" s="481"/>
      <c r="R527" s="480" t="s">
        <v>630</v>
      </c>
      <c r="S527" s="480" t="s">
        <v>307</v>
      </c>
      <c r="T527" s="480" t="s">
        <v>383</v>
      </c>
      <c r="U527" s="480" t="s">
        <v>309</v>
      </c>
      <c r="V527" s="480" t="s">
        <v>309</v>
      </c>
      <c r="W527" s="480" t="s">
        <v>2999</v>
      </c>
      <c r="X527" s="480" t="s">
        <v>2643</v>
      </c>
      <c r="Y527" s="480" t="s">
        <v>313</v>
      </c>
      <c r="Z527" s="480" t="s">
        <v>314</v>
      </c>
      <c r="AA527" s="480">
        <f t="shared" si="8"/>
        <v>144</v>
      </c>
      <c r="AB527" s="483">
        <v>0</v>
      </c>
      <c r="AC527" s="480" t="s">
        <v>387</v>
      </c>
    </row>
    <row r="528" customHeight="1" spans="1:29">
      <c r="A528" s="477" t="s">
        <v>192</v>
      </c>
      <c r="B528" s="480" t="s">
        <v>2697</v>
      </c>
      <c r="C528" s="480" t="s">
        <v>2698</v>
      </c>
      <c r="D528" s="480" t="s">
        <v>3000</v>
      </c>
      <c r="E528" s="481">
        <v>43214</v>
      </c>
      <c r="F528" s="480" t="s">
        <v>301</v>
      </c>
      <c r="G528" s="480" t="s">
        <v>3001</v>
      </c>
      <c r="H528" s="480" t="s">
        <v>3002</v>
      </c>
      <c r="I528" s="480" t="s">
        <v>2997</v>
      </c>
      <c r="J528" s="482">
        <v>286193.73</v>
      </c>
      <c r="K528" s="482">
        <v>1987.46</v>
      </c>
      <c r="L528" s="482">
        <v>182846.05</v>
      </c>
      <c r="M528" s="482">
        <v>23849.47</v>
      </c>
      <c r="N528" s="482">
        <v>0</v>
      </c>
      <c r="O528" s="482">
        <v>103347.68</v>
      </c>
      <c r="P528" s="480" t="s">
        <v>3003</v>
      </c>
      <c r="Q528" s="481"/>
      <c r="R528" s="480" t="s">
        <v>630</v>
      </c>
      <c r="S528" s="480" t="s">
        <v>307</v>
      </c>
      <c r="T528" s="480" t="s">
        <v>383</v>
      </c>
      <c r="U528" s="480" t="s">
        <v>309</v>
      </c>
      <c r="V528" s="480" t="s">
        <v>384</v>
      </c>
      <c r="W528" s="480" t="s">
        <v>3004</v>
      </c>
      <c r="X528" s="480" t="s">
        <v>2643</v>
      </c>
      <c r="Y528" s="480" t="s">
        <v>313</v>
      </c>
      <c r="Z528" s="480" t="s">
        <v>314</v>
      </c>
      <c r="AA528" s="480">
        <f t="shared" si="8"/>
        <v>144</v>
      </c>
      <c r="AB528" s="483">
        <v>0</v>
      </c>
      <c r="AC528" s="480" t="s">
        <v>387</v>
      </c>
    </row>
    <row r="529" customHeight="1" spans="1:29">
      <c r="A529" s="477" t="s">
        <v>192</v>
      </c>
      <c r="B529" s="480" t="s">
        <v>2697</v>
      </c>
      <c r="C529" s="480" t="s">
        <v>2698</v>
      </c>
      <c r="D529" s="480" t="s">
        <v>3005</v>
      </c>
      <c r="E529" s="481">
        <v>32843</v>
      </c>
      <c r="F529" s="480" t="s">
        <v>301</v>
      </c>
      <c r="G529" s="480" t="s">
        <v>3006</v>
      </c>
      <c r="H529" s="480" t="s">
        <v>3007</v>
      </c>
      <c r="I529" s="480" t="s">
        <v>3008</v>
      </c>
      <c r="J529" s="482">
        <v>55940</v>
      </c>
      <c r="K529" s="482">
        <v>0</v>
      </c>
      <c r="L529" s="482">
        <v>55100.9</v>
      </c>
      <c r="M529" s="482">
        <v>0</v>
      </c>
      <c r="N529" s="482">
        <v>839.1</v>
      </c>
      <c r="O529" s="482">
        <v>0</v>
      </c>
      <c r="P529" s="480" t="s">
        <v>3009</v>
      </c>
      <c r="Q529" s="481"/>
      <c r="R529" s="480" t="s">
        <v>306</v>
      </c>
      <c r="S529" s="480" t="s">
        <v>307</v>
      </c>
      <c r="T529" s="480" t="s">
        <v>453</v>
      </c>
      <c r="U529" s="480" t="s">
        <v>309</v>
      </c>
      <c r="V529" s="480" t="s">
        <v>454</v>
      </c>
      <c r="W529" s="480" t="s">
        <v>333</v>
      </c>
      <c r="X529" s="480" t="s">
        <v>3010</v>
      </c>
      <c r="Y529" s="480" t="s">
        <v>313</v>
      </c>
      <c r="Z529" s="480" t="s">
        <v>488</v>
      </c>
      <c r="AA529" s="480">
        <f t="shared" si="8"/>
        <v>396</v>
      </c>
      <c r="AB529" s="483">
        <v>0</v>
      </c>
      <c r="AC529" s="480" t="s">
        <v>456</v>
      </c>
    </row>
    <row r="530" customHeight="1" spans="1:29">
      <c r="A530" s="477" t="s">
        <v>192</v>
      </c>
      <c r="B530" s="480" t="s">
        <v>2697</v>
      </c>
      <c r="C530" s="480" t="s">
        <v>2698</v>
      </c>
      <c r="D530" s="480" t="s">
        <v>3011</v>
      </c>
      <c r="E530" s="481">
        <v>39531</v>
      </c>
      <c r="F530" s="480" t="s">
        <v>301</v>
      </c>
      <c r="G530" s="480" t="s">
        <v>3012</v>
      </c>
      <c r="H530" s="480" t="s">
        <v>3013</v>
      </c>
      <c r="I530" s="480" t="s">
        <v>3014</v>
      </c>
      <c r="J530" s="482">
        <v>56899.06</v>
      </c>
      <c r="K530" s="482">
        <v>0</v>
      </c>
      <c r="L530" s="482">
        <v>56899.06</v>
      </c>
      <c r="M530" s="482">
        <v>0</v>
      </c>
      <c r="N530" s="482">
        <v>0</v>
      </c>
      <c r="O530" s="482">
        <v>0</v>
      </c>
      <c r="P530" s="480" t="s">
        <v>3015</v>
      </c>
      <c r="Q530" s="481"/>
      <c r="R530" s="480" t="s">
        <v>306</v>
      </c>
      <c r="S530" s="480" t="s">
        <v>307</v>
      </c>
      <c r="T530" s="480" t="s">
        <v>321</v>
      </c>
      <c r="U530" s="480" t="s">
        <v>309</v>
      </c>
      <c r="V530" s="480" t="s">
        <v>322</v>
      </c>
      <c r="W530" s="480" t="s">
        <v>3016</v>
      </c>
      <c r="X530" s="480" t="s">
        <v>3017</v>
      </c>
      <c r="Y530" s="480" t="s">
        <v>313</v>
      </c>
      <c r="Z530" s="480" t="s">
        <v>314</v>
      </c>
      <c r="AA530" s="480">
        <f t="shared" si="8"/>
        <v>144</v>
      </c>
      <c r="AB530" s="483">
        <v>0</v>
      </c>
      <c r="AC530" s="480" t="s">
        <v>326</v>
      </c>
    </row>
    <row r="531" customHeight="1" spans="1:29">
      <c r="A531" s="477" t="s">
        <v>192</v>
      </c>
      <c r="B531" s="480" t="s">
        <v>2697</v>
      </c>
      <c r="C531" s="480" t="s">
        <v>2698</v>
      </c>
      <c r="D531" s="480" t="s">
        <v>3018</v>
      </c>
      <c r="E531" s="481">
        <v>38346</v>
      </c>
      <c r="F531" s="480" t="s">
        <v>301</v>
      </c>
      <c r="G531" s="480" t="s">
        <v>3019</v>
      </c>
      <c r="H531" s="480" t="s">
        <v>3013</v>
      </c>
      <c r="I531" s="480" t="s">
        <v>3020</v>
      </c>
      <c r="J531" s="482">
        <v>31307.1</v>
      </c>
      <c r="K531" s="482">
        <v>0</v>
      </c>
      <c r="L531" s="482">
        <v>31307.1</v>
      </c>
      <c r="M531" s="482">
        <v>0</v>
      </c>
      <c r="N531" s="482">
        <v>0</v>
      </c>
      <c r="O531" s="482">
        <v>0</v>
      </c>
      <c r="P531" s="480" t="s">
        <v>3021</v>
      </c>
      <c r="Q531" s="481"/>
      <c r="R531" s="480" t="s">
        <v>306</v>
      </c>
      <c r="S531" s="480" t="s">
        <v>307</v>
      </c>
      <c r="T531" s="480" t="s">
        <v>321</v>
      </c>
      <c r="U531" s="480" t="s">
        <v>309</v>
      </c>
      <c r="V531" s="480" t="s">
        <v>322</v>
      </c>
      <c r="W531" s="480" t="s">
        <v>3022</v>
      </c>
      <c r="X531" s="480" t="s">
        <v>3023</v>
      </c>
      <c r="Y531" s="480" t="s">
        <v>313</v>
      </c>
      <c r="Z531" s="480" t="s">
        <v>314</v>
      </c>
      <c r="AA531" s="480">
        <f t="shared" si="8"/>
        <v>144</v>
      </c>
      <c r="AB531" s="483">
        <v>0</v>
      </c>
      <c r="AC531" s="480" t="s">
        <v>326</v>
      </c>
    </row>
    <row r="532" customHeight="1" spans="1:29">
      <c r="A532" s="477" t="s">
        <v>192</v>
      </c>
      <c r="B532" s="480" t="s">
        <v>2697</v>
      </c>
      <c r="C532" s="480" t="s">
        <v>2698</v>
      </c>
      <c r="D532" s="480" t="s">
        <v>3024</v>
      </c>
      <c r="E532" s="481">
        <v>41680</v>
      </c>
      <c r="F532" s="480" t="s">
        <v>301</v>
      </c>
      <c r="G532" s="480" t="s">
        <v>3025</v>
      </c>
      <c r="H532" s="480" t="s">
        <v>3013</v>
      </c>
      <c r="I532" s="480" t="s">
        <v>3026</v>
      </c>
      <c r="J532" s="482">
        <v>66952.72</v>
      </c>
      <c r="K532" s="482">
        <v>464.95</v>
      </c>
      <c r="L532" s="482">
        <v>66022.82</v>
      </c>
      <c r="M532" s="482">
        <v>5579.38</v>
      </c>
      <c r="N532" s="482">
        <v>0</v>
      </c>
      <c r="O532" s="482">
        <v>929.9</v>
      </c>
      <c r="P532" s="480" t="s">
        <v>3027</v>
      </c>
      <c r="Q532" s="481"/>
      <c r="R532" s="480" t="s">
        <v>306</v>
      </c>
      <c r="S532" s="480" t="s">
        <v>307</v>
      </c>
      <c r="T532" s="480" t="s">
        <v>308</v>
      </c>
      <c r="U532" s="480" t="s">
        <v>309</v>
      </c>
      <c r="V532" s="480" t="s">
        <v>1374</v>
      </c>
      <c r="W532" s="480" t="s">
        <v>3028</v>
      </c>
      <c r="X532" s="480" t="s">
        <v>798</v>
      </c>
      <c r="Y532" s="480" t="s">
        <v>313</v>
      </c>
      <c r="Z532" s="480" t="s">
        <v>314</v>
      </c>
      <c r="AA532" s="480">
        <f t="shared" si="8"/>
        <v>144</v>
      </c>
      <c r="AB532" s="483">
        <v>0</v>
      </c>
      <c r="AC532" s="480" t="s">
        <v>437</v>
      </c>
    </row>
    <row r="533" customHeight="1" spans="1:29">
      <c r="A533" s="477" t="s">
        <v>192</v>
      </c>
      <c r="B533" s="480" t="s">
        <v>2697</v>
      </c>
      <c r="C533" s="480" t="s">
        <v>2698</v>
      </c>
      <c r="D533" s="480" t="s">
        <v>3029</v>
      </c>
      <c r="E533" s="481">
        <v>41680</v>
      </c>
      <c r="F533" s="480" t="s">
        <v>301</v>
      </c>
      <c r="G533" s="480" t="s">
        <v>3030</v>
      </c>
      <c r="H533" s="480" t="s">
        <v>3013</v>
      </c>
      <c r="I533" s="480" t="s">
        <v>3026</v>
      </c>
      <c r="J533" s="482">
        <v>68376.07</v>
      </c>
      <c r="K533" s="482">
        <v>474.83</v>
      </c>
      <c r="L533" s="482">
        <v>67426.4</v>
      </c>
      <c r="M533" s="482">
        <v>5698.02</v>
      </c>
      <c r="N533" s="482">
        <v>0</v>
      </c>
      <c r="O533" s="482">
        <v>949.67</v>
      </c>
      <c r="P533" s="480" t="s">
        <v>3031</v>
      </c>
      <c r="Q533" s="481"/>
      <c r="R533" s="480" t="s">
        <v>306</v>
      </c>
      <c r="S533" s="480" t="s">
        <v>307</v>
      </c>
      <c r="T533" s="480" t="s">
        <v>308</v>
      </c>
      <c r="U533" s="480" t="s">
        <v>309</v>
      </c>
      <c r="V533" s="480" t="s">
        <v>1295</v>
      </c>
      <c r="W533" s="480" t="s">
        <v>3028</v>
      </c>
      <c r="X533" s="480" t="s">
        <v>798</v>
      </c>
      <c r="Y533" s="480" t="s">
        <v>313</v>
      </c>
      <c r="Z533" s="480" t="s">
        <v>314</v>
      </c>
      <c r="AA533" s="480">
        <f t="shared" si="8"/>
        <v>144</v>
      </c>
      <c r="AB533" s="483">
        <v>0</v>
      </c>
      <c r="AC533" s="480" t="s">
        <v>437</v>
      </c>
    </row>
    <row r="534" customHeight="1" spans="1:29">
      <c r="A534" s="477" t="s">
        <v>192</v>
      </c>
      <c r="B534" s="480" t="s">
        <v>2697</v>
      </c>
      <c r="C534" s="480" t="s">
        <v>2698</v>
      </c>
      <c r="D534" s="480" t="s">
        <v>3032</v>
      </c>
      <c r="E534" s="481">
        <v>42333</v>
      </c>
      <c r="F534" s="480" t="s">
        <v>301</v>
      </c>
      <c r="G534" s="480" t="s">
        <v>3033</v>
      </c>
      <c r="H534" s="480" t="s">
        <v>3013</v>
      </c>
      <c r="I534" s="480" t="s">
        <v>3034</v>
      </c>
      <c r="J534" s="482">
        <v>83620.8</v>
      </c>
      <c r="K534" s="482">
        <v>594.01</v>
      </c>
      <c r="L534" s="482">
        <v>69958.51</v>
      </c>
      <c r="M534" s="482">
        <v>7128.15</v>
      </c>
      <c r="N534" s="482">
        <v>0</v>
      </c>
      <c r="O534" s="482">
        <v>13662.29</v>
      </c>
      <c r="P534" s="480" t="s">
        <v>3035</v>
      </c>
      <c r="Q534" s="481"/>
      <c r="R534" s="480" t="s">
        <v>306</v>
      </c>
      <c r="S534" s="480" t="s">
        <v>307</v>
      </c>
      <c r="T534" s="480" t="s">
        <v>308</v>
      </c>
      <c r="U534" s="480" t="s">
        <v>309</v>
      </c>
      <c r="V534" s="480" t="s">
        <v>1295</v>
      </c>
      <c r="W534" s="480" t="s">
        <v>3036</v>
      </c>
      <c r="X534" s="480" t="s">
        <v>798</v>
      </c>
      <c r="Y534" s="480" t="s">
        <v>313</v>
      </c>
      <c r="Z534" s="480" t="s">
        <v>314</v>
      </c>
      <c r="AA534" s="480">
        <f t="shared" si="8"/>
        <v>144</v>
      </c>
      <c r="AB534" s="483">
        <v>0</v>
      </c>
      <c r="AC534" s="480" t="s">
        <v>437</v>
      </c>
    </row>
    <row r="535" customHeight="1" spans="1:29">
      <c r="A535" s="477" t="s">
        <v>192</v>
      </c>
      <c r="B535" s="480" t="s">
        <v>2697</v>
      </c>
      <c r="C535" s="480" t="s">
        <v>2698</v>
      </c>
      <c r="D535" s="480" t="s">
        <v>3037</v>
      </c>
      <c r="E535" s="481">
        <v>37561</v>
      </c>
      <c r="F535" s="480" t="s">
        <v>301</v>
      </c>
      <c r="G535" s="480" t="s">
        <v>3038</v>
      </c>
      <c r="H535" s="480" t="s">
        <v>3039</v>
      </c>
      <c r="I535" s="480" t="s">
        <v>3040</v>
      </c>
      <c r="J535" s="482">
        <v>1674578.13</v>
      </c>
      <c r="K535" s="482">
        <v>0</v>
      </c>
      <c r="L535" s="482">
        <v>1674578.13</v>
      </c>
      <c r="M535" s="482">
        <v>0</v>
      </c>
      <c r="N535" s="482">
        <v>0</v>
      </c>
      <c r="O535" s="482">
        <v>0</v>
      </c>
      <c r="P535" s="480" t="s">
        <v>3041</v>
      </c>
      <c r="Q535" s="481"/>
      <c r="R535" s="480" t="s">
        <v>306</v>
      </c>
      <c r="S535" s="480" t="s">
        <v>307</v>
      </c>
      <c r="T535" s="480" t="s">
        <v>321</v>
      </c>
      <c r="U535" s="480" t="s">
        <v>309</v>
      </c>
      <c r="V535" s="480" t="s">
        <v>322</v>
      </c>
      <c r="W535" s="480" t="s">
        <v>333</v>
      </c>
      <c r="X535" s="480" t="s">
        <v>3042</v>
      </c>
      <c r="Y535" s="480" t="s">
        <v>313</v>
      </c>
      <c r="Z535" s="480" t="s">
        <v>314</v>
      </c>
      <c r="AA535" s="480">
        <f t="shared" si="8"/>
        <v>144</v>
      </c>
      <c r="AB535" s="483">
        <v>0</v>
      </c>
      <c r="AC535" s="480" t="s">
        <v>326</v>
      </c>
    </row>
    <row r="536" customHeight="1" spans="1:29">
      <c r="A536" s="477" t="s">
        <v>192</v>
      </c>
      <c r="B536" s="480" t="s">
        <v>2697</v>
      </c>
      <c r="C536" s="480" t="s">
        <v>2698</v>
      </c>
      <c r="D536" s="480" t="s">
        <v>3043</v>
      </c>
      <c r="E536" s="481">
        <v>39063</v>
      </c>
      <c r="F536" s="480" t="s">
        <v>301</v>
      </c>
      <c r="G536" s="480" t="s">
        <v>3044</v>
      </c>
      <c r="H536" s="480" t="s">
        <v>3045</v>
      </c>
      <c r="I536" s="480" t="s">
        <v>323</v>
      </c>
      <c r="J536" s="482">
        <v>23523.71</v>
      </c>
      <c r="K536" s="482">
        <v>0</v>
      </c>
      <c r="L536" s="482">
        <v>23523.71</v>
      </c>
      <c r="M536" s="482">
        <v>0</v>
      </c>
      <c r="N536" s="482">
        <v>0</v>
      </c>
      <c r="O536" s="482">
        <v>0</v>
      </c>
      <c r="P536" s="480" t="s">
        <v>3046</v>
      </c>
      <c r="Q536" s="481"/>
      <c r="R536" s="480" t="s">
        <v>306</v>
      </c>
      <c r="S536" s="480" t="s">
        <v>307</v>
      </c>
      <c r="T536" s="480" t="s">
        <v>321</v>
      </c>
      <c r="U536" s="480" t="s">
        <v>309</v>
      </c>
      <c r="V536" s="480" t="s">
        <v>309</v>
      </c>
      <c r="W536" s="480" t="s">
        <v>3047</v>
      </c>
      <c r="X536" s="480" t="s">
        <v>3048</v>
      </c>
      <c r="Y536" s="480" t="s">
        <v>313</v>
      </c>
      <c r="Z536" s="480" t="s">
        <v>314</v>
      </c>
      <c r="AA536" s="480">
        <f t="shared" si="8"/>
        <v>144</v>
      </c>
      <c r="AB536" s="483">
        <v>0</v>
      </c>
      <c r="AC536" s="480" t="s">
        <v>326</v>
      </c>
    </row>
    <row r="537" customHeight="1" spans="1:29">
      <c r="A537" s="477" t="s">
        <v>192</v>
      </c>
      <c r="B537" s="480" t="s">
        <v>2697</v>
      </c>
      <c r="C537" s="480" t="s">
        <v>2698</v>
      </c>
      <c r="D537" s="480" t="s">
        <v>3049</v>
      </c>
      <c r="E537" s="481">
        <v>42299</v>
      </c>
      <c r="F537" s="480" t="s">
        <v>301</v>
      </c>
      <c r="G537" s="480" t="s">
        <v>3050</v>
      </c>
      <c r="H537" s="480" t="s">
        <v>3051</v>
      </c>
      <c r="I537" s="480" t="s">
        <v>3052</v>
      </c>
      <c r="J537" s="482">
        <v>320779.77</v>
      </c>
      <c r="K537" s="482">
        <v>2227.63</v>
      </c>
      <c r="L537" s="482">
        <v>271771.79</v>
      </c>
      <c r="M537" s="482">
        <v>26731.62</v>
      </c>
      <c r="N537" s="482">
        <v>0</v>
      </c>
      <c r="O537" s="482">
        <v>49007.98</v>
      </c>
      <c r="P537" s="480" t="s">
        <v>3053</v>
      </c>
      <c r="Q537" s="481"/>
      <c r="R537" s="480" t="s">
        <v>306</v>
      </c>
      <c r="S537" s="480" t="s">
        <v>307</v>
      </c>
      <c r="T537" s="480" t="s">
        <v>308</v>
      </c>
      <c r="U537" s="480" t="s">
        <v>309</v>
      </c>
      <c r="V537" s="480" t="s">
        <v>309</v>
      </c>
      <c r="W537" s="480" t="s">
        <v>2501</v>
      </c>
      <c r="X537" s="480" t="s">
        <v>3054</v>
      </c>
      <c r="Y537" s="480" t="s">
        <v>313</v>
      </c>
      <c r="Z537" s="480" t="s">
        <v>314</v>
      </c>
      <c r="AA537" s="480">
        <f t="shared" si="8"/>
        <v>144</v>
      </c>
      <c r="AB537" s="483">
        <v>0</v>
      </c>
      <c r="AC537" s="480" t="s">
        <v>315</v>
      </c>
    </row>
    <row r="538" customHeight="1" spans="1:29">
      <c r="A538" s="477" t="s">
        <v>192</v>
      </c>
      <c r="B538" s="480" t="s">
        <v>2697</v>
      </c>
      <c r="C538" s="480" t="s">
        <v>2698</v>
      </c>
      <c r="D538" s="480" t="s">
        <v>3055</v>
      </c>
      <c r="E538" s="481">
        <v>43085</v>
      </c>
      <c r="F538" s="480" t="s">
        <v>301</v>
      </c>
      <c r="G538" s="480" t="s">
        <v>3056</v>
      </c>
      <c r="H538" s="480" t="s">
        <v>3057</v>
      </c>
      <c r="I538" s="480" t="s">
        <v>304</v>
      </c>
      <c r="J538" s="482">
        <v>69237.37</v>
      </c>
      <c r="K538" s="482">
        <v>480.81</v>
      </c>
      <c r="L538" s="482">
        <v>46158.25</v>
      </c>
      <c r="M538" s="482">
        <v>5769.78</v>
      </c>
      <c r="N538" s="482">
        <v>0</v>
      </c>
      <c r="O538" s="482">
        <v>23079.12</v>
      </c>
      <c r="P538" s="480" t="s">
        <v>3058</v>
      </c>
      <c r="Q538" s="481"/>
      <c r="R538" s="480" t="s">
        <v>306</v>
      </c>
      <c r="S538" s="480" t="s">
        <v>307</v>
      </c>
      <c r="T538" s="480" t="s">
        <v>383</v>
      </c>
      <c r="U538" s="480" t="s">
        <v>309</v>
      </c>
      <c r="V538" s="480" t="s">
        <v>309</v>
      </c>
      <c r="W538" s="480" t="s">
        <v>2245</v>
      </c>
      <c r="X538" s="480" t="s">
        <v>3059</v>
      </c>
      <c r="Y538" s="480" t="s">
        <v>313</v>
      </c>
      <c r="Z538" s="480" t="s">
        <v>314</v>
      </c>
      <c r="AA538" s="480">
        <f t="shared" si="8"/>
        <v>144</v>
      </c>
      <c r="AB538" s="483">
        <v>0</v>
      </c>
      <c r="AC538" s="480" t="s">
        <v>850</v>
      </c>
    </row>
    <row r="539" customHeight="1" spans="1:29">
      <c r="A539" s="477" t="s">
        <v>192</v>
      </c>
      <c r="B539" s="480" t="s">
        <v>2697</v>
      </c>
      <c r="C539" s="480" t="s">
        <v>2698</v>
      </c>
      <c r="D539" s="480" t="s">
        <v>3060</v>
      </c>
      <c r="E539" s="481">
        <v>37983</v>
      </c>
      <c r="F539" s="480" t="s">
        <v>301</v>
      </c>
      <c r="G539" s="480" t="s">
        <v>3061</v>
      </c>
      <c r="H539" s="480" t="s">
        <v>3062</v>
      </c>
      <c r="I539" s="480" t="s">
        <v>3063</v>
      </c>
      <c r="J539" s="482">
        <v>21219.23</v>
      </c>
      <c r="K539" s="482">
        <v>0</v>
      </c>
      <c r="L539" s="482">
        <v>21219.23</v>
      </c>
      <c r="M539" s="482">
        <v>0</v>
      </c>
      <c r="N539" s="482">
        <v>0</v>
      </c>
      <c r="O539" s="482">
        <v>0</v>
      </c>
      <c r="P539" s="480" t="s">
        <v>3064</v>
      </c>
      <c r="Q539" s="481"/>
      <c r="R539" s="480" t="s">
        <v>306</v>
      </c>
      <c r="S539" s="480" t="s">
        <v>2316</v>
      </c>
      <c r="T539" s="480" t="s">
        <v>816</v>
      </c>
      <c r="U539" s="480" t="s">
        <v>309</v>
      </c>
      <c r="V539" s="480" t="s">
        <v>309</v>
      </c>
      <c r="W539" s="480" t="s">
        <v>333</v>
      </c>
      <c r="X539" s="480" t="s">
        <v>342</v>
      </c>
      <c r="Y539" s="480" t="s">
        <v>313</v>
      </c>
      <c r="Z539" s="480" t="s">
        <v>314</v>
      </c>
      <c r="AA539" s="480">
        <f t="shared" si="8"/>
        <v>144</v>
      </c>
      <c r="AB539" s="483">
        <v>0</v>
      </c>
      <c r="AC539" s="480" t="s">
        <v>3065</v>
      </c>
    </row>
    <row r="540" customHeight="1" spans="1:29">
      <c r="A540" s="477" t="s">
        <v>192</v>
      </c>
      <c r="B540" s="480" t="s">
        <v>2697</v>
      </c>
      <c r="C540" s="480" t="s">
        <v>2698</v>
      </c>
      <c r="D540" s="480" t="s">
        <v>3066</v>
      </c>
      <c r="E540" s="481">
        <v>43083</v>
      </c>
      <c r="F540" s="480" t="s">
        <v>301</v>
      </c>
      <c r="G540" s="480" t="s">
        <v>3067</v>
      </c>
      <c r="H540" s="480" t="s">
        <v>3068</v>
      </c>
      <c r="I540" s="480" t="s">
        <v>3069</v>
      </c>
      <c r="J540" s="482">
        <v>105976.83</v>
      </c>
      <c r="K540" s="482">
        <v>735.95</v>
      </c>
      <c r="L540" s="482">
        <v>70651.21</v>
      </c>
      <c r="M540" s="482">
        <v>8831.4</v>
      </c>
      <c r="N540" s="482">
        <v>0</v>
      </c>
      <c r="O540" s="482">
        <v>35325.62</v>
      </c>
      <c r="P540" s="480" t="s">
        <v>3070</v>
      </c>
      <c r="Q540" s="481"/>
      <c r="R540" s="480" t="s">
        <v>306</v>
      </c>
      <c r="S540" s="480" t="s">
        <v>307</v>
      </c>
      <c r="T540" s="480" t="s">
        <v>816</v>
      </c>
      <c r="U540" s="480" t="s">
        <v>309</v>
      </c>
      <c r="V540" s="480" t="s">
        <v>309</v>
      </c>
      <c r="W540" s="480" t="s">
        <v>2245</v>
      </c>
      <c r="X540" s="480" t="s">
        <v>3054</v>
      </c>
      <c r="Y540" s="480" t="s">
        <v>313</v>
      </c>
      <c r="Z540" s="480" t="s">
        <v>314</v>
      </c>
      <c r="AA540" s="480">
        <f t="shared" si="8"/>
        <v>144</v>
      </c>
      <c r="AB540" s="483">
        <v>0</v>
      </c>
      <c r="AC540" s="480" t="s">
        <v>2717</v>
      </c>
    </row>
    <row r="541" customHeight="1" spans="1:29">
      <c r="A541" s="477" t="s">
        <v>192</v>
      </c>
      <c r="B541" s="480" t="s">
        <v>2697</v>
      </c>
      <c r="C541" s="480" t="s">
        <v>2698</v>
      </c>
      <c r="D541" s="480" t="s">
        <v>3071</v>
      </c>
      <c r="E541" s="481">
        <v>38679</v>
      </c>
      <c r="F541" s="480" t="s">
        <v>301</v>
      </c>
      <c r="G541" s="480" t="s">
        <v>3072</v>
      </c>
      <c r="H541" s="480" t="s">
        <v>3073</v>
      </c>
      <c r="I541" s="480" t="s">
        <v>3074</v>
      </c>
      <c r="J541" s="482">
        <v>54999.86</v>
      </c>
      <c r="K541" s="482">
        <v>0</v>
      </c>
      <c r="L541" s="482">
        <v>54999.86</v>
      </c>
      <c r="M541" s="482">
        <v>0</v>
      </c>
      <c r="N541" s="482">
        <v>0</v>
      </c>
      <c r="O541" s="482">
        <v>0</v>
      </c>
      <c r="P541" s="480" t="s">
        <v>3075</v>
      </c>
      <c r="Q541" s="481"/>
      <c r="R541" s="480" t="s">
        <v>306</v>
      </c>
      <c r="S541" s="480" t="s">
        <v>307</v>
      </c>
      <c r="T541" s="480" t="s">
        <v>383</v>
      </c>
      <c r="U541" s="480" t="s">
        <v>309</v>
      </c>
      <c r="V541" s="480" t="s">
        <v>309</v>
      </c>
      <c r="W541" s="480" t="s">
        <v>3076</v>
      </c>
      <c r="X541" s="480" t="s">
        <v>3077</v>
      </c>
      <c r="Y541" s="480" t="s">
        <v>313</v>
      </c>
      <c r="Z541" s="480" t="s">
        <v>314</v>
      </c>
      <c r="AA541" s="480">
        <f t="shared" si="8"/>
        <v>144</v>
      </c>
      <c r="AB541" s="483">
        <v>0</v>
      </c>
      <c r="AC541" s="480" t="s">
        <v>850</v>
      </c>
    </row>
    <row r="542" customHeight="1" spans="1:29">
      <c r="A542" s="477" t="s">
        <v>192</v>
      </c>
      <c r="B542" s="480" t="s">
        <v>2697</v>
      </c>
      <c r="C542" s="480" t="s">
        <v>2698</v>
      </c>
      <c r="D542" s="480" t="s">
        <v>3078</v>
      </c>
      <c r="E542" s="481">
        <v>41668</v>
      </c>
      <c r="F542" s="480" t="s">
        <v>301</v>
      </c>
      <c r="G542" s="480" t="s">
        <v>3079</v>
      </c>
      <c r="H542" s="480" t="s">
        <v>3080</v>
      </c>
      <c r="I542" s="480" t="s">
        <v>3081</v>
      </c>
      <c r="J542" s="482">
        <v>99282.84</v>
      </c>
      <c r="K542" s="482">
        <v>889.69</v>
      </c>
      <c r="L542" s="482">
        <v>98393.16</v>
      </c>
      <c r="M542" s="482">
        <v>10676.21</v>
      </c>
      <c r="N542" s="482">
        <v>0</v>
      </c>
      <c r="O542" s="482">
        <v>889.68</v>
      </c>
      <c r="P542" s="480" t="s">
        <v>3082</v>
      </c>
      <c r="Q542" s="481"/>
      <c r="R542" s="480" t="s">
        <v>306</v>
      </c>
      <c r="S542" s="480" t="s">
        <v>307</v>
      </c>
      <c r="T542" s="480" t="s">
        <v>816</v>
      </c>
      <c r="U542" s="480" t="s">
        <v>309</v>
      </c>
      <c r="V542" s="480" t="s">
        <v>309</v>
      </c>
      <c r="W542" s="480" t="s">
        <v>3083</v>
      </c>
      <c r="X542" s="480" t="s">
        <v>3084</v>
      </c>
      <c r="Y542" s="480" t="s">
        <v>313</v>
      </c>
      <c r="Z542" s="480" t="s">
        <v>314</v>
      </c>
      <c r="AA542" s="480">
        <f t="shared" si="8"/>
        <v>144</v>
      </c>
      <c r="AB542" s="483">
        <v>0</v>
      </c>
      <c r="AC542" s="480" t="s">
        <v>335</v>
      </c>
    </row>
    <row r="543" customHeight="1" spans="1:29">
      <c r="A543" s="477" t="s">
        <v>192</v>
      </c>
      <c r="B543" s="480" t="s">
        <v>2697</v>
      </c>
      <c r="C543" s="480" t="s">
        <v>2698</v>
      </c>
      <c r="D543" s="480" t="s">
        <v>3085</v>
      </c>
      <c r="E543" s="481">
        <v>42299</v>
      </c>
      <c r="F543" s="480" t="s">
        <v>301</v>
      </c>
      <c r="G543" s="480" t="s">
        <v>3086</v>
      </c>
      <c r="H543" s="480" t="s">
        <v>3087</v>
      </c>
      <c r="I543" s="480" t="s">
        <v>3081</v>
      </c>
      <c r="J543" s="482">
        <v>146557.55</v>
      </c>
      <c r="K543" s="482">
        <v>1017.76</v>
      </c>
      <c r="L543" s="482">
        <v>124166.8</v>
      </c>
      <c r="M543" s="482">
        <v>12213.13</v>
      </c>
      <c r="N543" s="482">
        <v>0</v>
      </c>
      <c r="O543" s="482">
        <v>22390.75</v>
      </c>
      <c r="P543" s="480" t="s">
        <v>3088</v>
      </c>
      <c r="Q543" s="481"/>
      <c r="R543" s="480" t="s">
        <v>306</v>
      </c>
      <c r="S543" s="480" t="s">
        <v>307</v>
      </c>
      <c r="T543" s="480" t="s">
        <v>816</v>
      </c>
      <c r="U543" s="480" t="s">
        <v>309</v>
      </c>
      <c r="V543" s="480" t="s">
        <v>309</v>
      </c>
      <c r="W543" s="480" t="s">
        <v>2501</v>
      </c>
      <c r="X543" s="480" t="s">
        <v>3054</v>
      </c>
      <c r="Y543" s="480" t="s">
        <v>313</v>
      </c>
      <c r="Z543" s="480" t="s">
        <v>314</v>
      </c>
      <c r="AA543" s="480">
        <f t="shared" si="8"/>
        <v>144</v>
      </c>
      <c r="AB543" s="483">
        <v>0</v>
      </c>
      <c r="AC543" s="480" t="s">
        <v>335</v>
      </c>
    </row>
    <row r="544" customHeight="1" spans="1:29">
      <c r="A544" s="477" t="s">
        <v>192</v>
      </c>
      <c r="B544" s="480" t="s">
        <v>2697</v>
      </c>
      <c r="C544" s="480" t="s">
        <v>2698</v>
      </c>
      <c r="D544" s="480" t="s">
        <v>3089</v>
      </c>
      <c r="E544" s="481">
        <v>42356</v>
      </c>
      <c r="F544" s="480" t="s">
        <v>301</v>
      </c>
      <c r="G544" s="480" t="s">
        <v>3090</v>
      </c>
      <c r="H544" s="480" t="s">
        <v>3091</v>
      </c>
      <c r="I544" s="480" t="s">
        <v>3092</v>
      </c>
      <c r="J544" s="482">
        <v>283011.8</v>
      </c>
      <c r="K544" s="482">
        <v>1965.36</v>
      </c>
      <c r="L544" s="482">
        <v>235843.17</v>
      </c>
      <c r="M544" s="482">
        <v>23584.31</v>
      </c>
      <c r="N544" s="482">
        <v>0</v>
      </c>
      <c r="O544" s="482">
        <v>47168.63</v>
      </c>
      <c r="P544" s="480" t="s">
        <v>3093</v>
      </c>
      <c r="Q544" s="481"/>
      <c r="R544" s="480" t="s">
        <v>306</v>
      </c>
      <c r="S544" s="480" t="s">
        <v>307</v>
      </c>
      <c r="T544" s="480" t="s">
        <v>816</v>
      </c>
      <c r="U544" s="480" t="s">
        <v>309</v>
      </c>
      <c r="V544" s="480" t="s">
        <v>309</v>
      </c>
      <c r="W544" s="480" t="s">
        <v>3094</v>
      </c>
      <c r="X544" s="480" t="s">
        <v>3095</v>
      </c>
      <c r="Y544" s="480" t="s">
        <v>313</v>
      </c>
      <c r="Z544" s="480" t="s">
        <v>314</v>
      </c>
      <c r="AA544" s="480">
        <f t="shared" si="8"/>
        <v>144</v>
      </c>
      <c r="AB544" s="483">
        <v>0</v>
      </c>
      <c r="AC544" s="480" t="s">
        <v>335</v>
      </c>
    </row>
    <row r="545" customHeight="1" spans="1:29">
      <c r="A545" s="477" t="s">
        <v>192</v>
      </c>
      <c r="B545" s="480" t="s">
        <v>2697</v>
      </c>
      <c r="C545" s="480" t="s">
        <v>2698</v>
      </c>
      <c r="D545" s="480" t="s">
        <v>3096</v>
      </c>
      <c r="E545" s="481">
        <v>43085</v>
      </c>
      <c r="F545" s="480" t="s">
        <v>301</v>
      </c>
      <c r="G545" s="480" t="s">
        <v>3097</v>
      </c>
      <c r="H545" s="480" t="s">
        <v>3098</v>
      </c>
      <c r="I545" s="480" t="s">
        <v>3092</v>
      </c>
      <c r="J545" s="482">
        <v>71323.97</v>
      </c>
      <c r="K545" s="482">
        <v>495.3</v>
      </c>
      <c r="L545" s="482">
        <v>47549.33</v>
      </c>
      <c r="M545" s="482">
        <v>5943.66</v>
      </c>
      <c r="N545" s="482">
        <v>0</v>
      </c>
      <c r="O545" s="482">
        <v>23774.64</v>
      </c>
      <c r="P545" s="480" t="s">
        <v>3099</v>
      </c>
      <c r="Q545" s="481"/>
      <c r="R545" s="480" t="s">
        <v>306</v>
      </c>
      <c r="S545" s="480" t="s">
        <v>307</v>
      </c>
      <c r="T545" s="480" t="s">
        <v>383</v>
      </c>
      <c r="U545" s="480" t="s">
        <v>309</v>
      </c>
      <c r="V545" s="480" t="s">
        <v>309</v>
      </c>
      <c r="W545" s="480" t="s">
        <v>2245</v>
      </c>
      <c r="X545" s="480" t="s">
        <v>2246</v>
      </c>
      <c r="Y545" s="480" t="s">
        <v>313</v>
      </c>
      <c r="Z545" s="480" t="s">
        <v>314</v>
      </c>
      <c r="AA545" s="480">
        <f t="shared" si="8"/>
        <v>144</v>
      </c>
      <c r="AB545" s="483">
        <v>0</v>
      </c>
      <c r="AC545" s="480" t="s">
        <v>850</v>
      </c>
    </row>
    <row r="546" customHeight="1" spans="1:29">
      <c r="A546" s="477" t="s">
        <v>192</v>
      </c>
      <c r="B546" s="480" t="s">
        <v>2697</v>
      </c>
      <c r="C546" s="480" t="s">
        <v>2698</v>
      </c>
      <c r="D546" s="480" t="s">
        <v>3100</v>
      </c>
      <c r="E546" s="481">
        <v>43085</v>
      </c>
      <c r="F546" s="480" t="s">
        <v>301</v>
      </c>
      <c r="G546" s="480" t="s">
        <v>3101</v>
      </c>
      <c r="H546" s="480" t="s">
        <v>3102</v>
      </c>
      <c r="I546" s="480" t="s">
        <v>3103</v>
      </c>
      <c r="J546" s="482">
        <v>87173.75</v>
      </c>
      <c r="K546" s="482">
        <v>605.37</v>
      </c>
      <c r="L546" s="482">
        <v>58115.77</v>
      </c>
      <c r="M546" s="482">
        <v>7264.49</v>
      </c>
      <c r="N546" s="482">
        <v>0</v>
      </c>
      <c r="O546" s="482">
        <v>29057.98</v>
      </c>
      <c r="P546" s="480" t="s">
        <v>3104</v>
      </c>
      <c r="Q546" s="481"/>
      <c r="R546" s="480" t="s">
        <v>306</v>
      </c>
      <c r="S546" s="480" t="s">
        <v>307</v>
      </c>
      <c r="T546" s="480" t="s">
        <v>383</v>
      </c>
      <c r="U546" s="480" t="s">
        <v>309</v>
      </c>
      <c r="V546" s="480" t="s">
        <v>309</v>
      </c>
      <c r="W546" s="480" t="s">
        <v>2245</v>
      </c>
      <c r="X546" s="480" t="s">
        <v>2246</v>
      </c>
      <c r="Y546" s="480" t="s">
        <v>313</v>
      </c>
      <c r="Z546" s="480" t="s">
        <v>314</v>
      </c>
      <c r="AA546" s="480">
        <f t="shared" si="8"/>
        <v>144</v>
      </c>
      <c r="AB546" s="483">
        <v>0</v>
      </c>
      <c r="AC546" s="480" t="s">
        <v>850</v>
      </c>
    </row>
    <row r="547" customHeight="1" spans="1:29">
      <c r="A547" s="477" t="s">
        <v>192</v>
      </c>
      <c r="B547" s="480" t="s">
        <v>2697</v>
      </c>
      <c r="C547" s="480" t="s">
        <v>2698</v>
      </c>
      <c r="D547" s="480" t="s">
        <v>3105</v>
      </c>
      <c r="E547" s="481">
        <v>43085</v>
      </c>
      <c r="F547" s="480" t="s">
        <v>301</v>
      </c>
      <c r="G547" s="480" t="s">
        <v>3106</v>
      </c>
      <c r="H547" s="480" t="s">
        <v>3107</v>
      </c>
      <c r="I547" s="480" t="s">
        <v>3108</v>
      </c>
      <c r="J547" s="482">
        <v>119505.79</v>
      </c>
      <c r="K547" s="482">
        <v>829.9</v>
      </c>
      <c r="L547" s="482">
        <v>79670.5</v>
      </c>
      <c r="M547" s="482">
        <v>9958.82</v>
      </c>
      <c r="N547" s="482">
        <v>0</v>
      </c>
      <c r="O547" s="482">
        <v>39835.29</v>
      </c>
      <c r="P547" s="480" t="s">
        <v>3109</v>
      </c>
      <c r="Q547" s="481"/>
      <c r="R547" s="480" t="s">
        <v>306</v>
      </c>
      <c r="S547" s="480" t="s">
        <v>307</v>
      </c>
      <c r="T547" s="480" t="s">
        <v>816</v>
      </c>
      <c r="U547" s="480" t="s">
        <v>309</v>
      </c>
      <c r="V547" s="480" t="s">
        <v>309</v>
      </c>
      <c r="W547" s="480" t="s">
        <v>2245</v>
      </c>
      <c r="X547" s="480" t="s">
        <v>3054</v>
      </c>
      <c r="Y547" s="480" t="s">
        <v>313</v>
      </c>
      <c r="Z547" s="480" t="s">
        <v>314</v>
      </c>
      <c r="AA547" s="480">
        <f t="shared" si="8"/>
        <v>144</v>
      </c>
      <c r="AB547" s="483">
        <v>0</v>
      </c>
      <c r="AC547" s="480" t="s">
        <v>2717</v>
      </c>
    </row>
    <row r="548" customHeight="1" spans="1:29">
      <c r="A548" s="477" t="s">
        <v>192</v>
      </c>
      <c r="B548" s="480" t="s">
        <v>2697</v>
      </c>
      <c r="C548" s="480" t="s">
        <v>2698</v>
      </c>
      <c r="D548" s="480" t="s">
        <v>3110</v>
      </c>
      <c r="E548" s="481">
        <v>43085</v>
      </c>
      <c r="F548" s="480" t="s">
        <v>301</v>
      </c>
      <c r="G548" s="480" t="s">
        <v>3111</v>
      </c>
      <c r="H548" s="480" t="s">
        <v>3112</v>
      </c>
      <c r="I548" s="480" t="s">
        <v>304</v>
      </c>
      <c r="J548" s="482">
        <v>38461.54</v>
      </c>
      <c r="K548" s="482">
        <v>267.09</v>
      </c>
      <c r="L548" s="482">
        <v>25640.98</v>
      </c>
      <c r="M548" s="482">
        <v>3205.14</v>
      </c>
      <c r="N548" s="482">
        <v>0</v>
      </c>
      <c r="O548" s="482">
        <v>12820.56</v>
      </c>
      <c r="P548" s="480" t="s">
        <v>3113</v>
      </c>
      <c r="Q548" s="481"/>
      <c r="R548" s="480" t="s">
        <v>306</v>
      </c>
      <c r="S548" s="480" t="s">
        <v>307</v>
      </c>
      <c r="T548" s="480" t="s">
        <v>882</v>
      </c>
      <c r="U548" s="480" t="s">
        <v>309</v>
      </c>
      <c r="V548" s="480" t="s">
        <v>309</v>
      </c>
      <c r="W548" s="480" t="s">
        <v>2245</v>
      </c>
      <c r="X548" s="480" t="s">
        <v>3059</v>
      </c>
      <c r="Y548" s="480" t="s">
        <v>313</v>
      </c>
      <c r="Z548" s="480" t="s">
        <v>314</v>
      </c>
      <c r="AA548" s="480">
        <f t="shared" si="8"/>
        <v>144</v>
      </c>
      <c r="AB548" s="483">
        <v>0</v>
      </c>
      <c r="AC548" s="480" t="s">
        <v>2717</v>
      </c>
    </row>
    <row r="549" customHeight="1" spans="1:29">
      <c r="A549" s="477" t="s">
        <v>192</v>
      </c>
      <c r="B549" s="480" t="s">
        <v>2697</v>
      </c>
      <c r="C549" s="480" t="s">
        <v>2698</v>
      </c>
      <c r="D549" s="480" t="s">
        <v>3114</v>
      </c>
      <c r="E549" s="481">
        <v>42299</v>
      </c>
      <c r="F549" s="480" t="s">
        <v>301</v>
      </c>
      <c r="G549" s="480" t="s">
        <v>3115</v>
      </c>
      <c r="H549" s="480" t="s">
        <v>3116</v>
      </c>
      <c r="I549" s="480" t="s">
        <v>3117</v>
      </c>
      <c r="J549" s="482">
        <v>95275.49</v>
      </c>
      <c r="K549" s="482">
        <v>661.63</v>
      </c>
      <c r="L549" s="482">
        <v>80719.52</v>
      </c>
      <c r="M549" s="482">
        <v>7939.62</v>
      </c>
      <c r="N549" s="482">
        <v>0</v>
      </c>
      <c r="O549" s="482">
        <v>14555.97</v>
      </c>
      <c r="P549" s="480" t="s">
        <v>3118</v>
      </c>
      <c r="Q549" s="481"/>
      <c r="R549" s="480" t="s">
        <v>306</v>
      </c>
      <c r="S549" s="480" t="s">
        <v>307</v>
      </c>
      <c r="T549" s="480" t="s">
        <v>308</v>
      </c>
      <c r="U549" s="480" t="s">
        <v>309</v>
      </c>
      <c r="V549" s="480" t="s">
        <v>309</v>
      </c>
      <c r="W549" s="480" t="s">
        <v>2501</v>
      </c>
      <c r="X549" s="480" t="s">
        <v>2716</v>
      </c>
      <c r="Y549" s="480" t="s">
        <v>313</v>
      </c>
      <c r="Z549" s="480" t="s">
        <v>314</v>
      </c>
      <c r="AA549" s="480">
        <f t="shared" si="8"/>
        <v>144</v>
      </c>
      <c r="AB549" s="483">
        <v>0</v>
      </c>
      <c r="AC549" s="480" t="s">
        <v>315</v>
      </c>
    </row>
    <row r="550" customHeight="1" spans="1:29">
      <c r="A550" s="477" t="s">
        <v>192</v>
      </c>
      <c r="B550" s="480" t="s">
        <v>2697</v>
      </c>
      <c r="C550" s="480" t="s">
        <v>2698</v>
      </c>
      <c r="D550" s="480" t="s">
        <v>3119</v>
      </c>
      <c r="E550" s="481">
        <v>43085</v>
      </c>
      <c r="F550" s="480" t="s">
        <v>301</v>
      </c>
      <c r="G550" s="480" t="s">
        <v>3120</v>
      </c>
      <c r="H550" s="480" t="s">
        <v>3121</v>
      </c>
      <c r="I550" s="480" t="s">
        <v>3117</v>
      </c>
      <c r="J550" s="482">
        <v>80723.59</v>
      </c>
      <c r="K550" s="482">
        <v>560.58</v>
      </c>
      <c r="L550" s="482">
        <v>53815.73</v>
      </c>
      <c r="M550" s="482">
        <v>6726.97</v>
      </c>
      <c r="N550" s="482">
        <v>0</v>
      </c>
      <c r="O550" s="482">
        <v>26907.86</v>
      </c>
      <c r="P550" s="480" t="s">
        <v>3122</v>
      </c>
      <c r="Q550" s="481"/>
      <c r="R550" s="480" t="s">
        <v>306</v>
      </c>
      <c r="S550" s="480" t="s">
        <v>307</v>
      </c>
      <c r="T550" s="480" t="s">
        <v>383</v>
      </c>
      <c r="U550" s="480" t="s">
        <v>309</v>
      </c>
      <c r="V550" s="480" t="s">
        <v>309</v>
      </c>
      <c r="W550" s="480" t="s">
        <v>2245</v>
      </c>
      <c r="X550" s="480" t="s">
        <v>2716</v>
      </c>
      <c r="Y550" s="480" t="s">
        <v>313</v>
      </c>
      <c r="Z550" s="480" t="s">
        <v>314</v>
      </c>
      <c r="AA550" s="480">
        <f t="shared" si="8"/>
        <v>144</v>
      </c>
      <c r="AB550" s="483">
        <v>0</v>
      </c>
      <c r="AC550" s="480" t="s">
        <v>850</v>
      </c>
    </row>
    <row r="551" customHeight="1" spans="1:29">
      <c r="A551" s="477" t="s">
        <v>192</v>
      </c>
      <c r="B551" s="480" t="s">
        <v>2697</v>
      </c>
      <c r="C551" s="480" t="s">
        <v>2698</v>
      </c>
      <c r="D551" s="480" t="s">
        <v>3123</v>
      </c>
      <c r="E551" s="481">
        <v>43083</v>
      </c>
      <c r="F551" s="480" t="s">
        <v>301</v>
      </c>
      <c r="G551" s="480" t="s">
        <v>3124</v>
      </c>
      <c r="H551" s="480" t="s">
        <v>3125</v>
      </c>
      <c r="I551" s="480" t="s">
        <v>3126</v>
      </c>
      <c r="J551" s="482">
        <v>52205.88</v>
      </c>
      <c r="K551" s="482">
        <v>362.54</v>
      </c>
      <c r="L551" s="482">
        <v>34803.9</v>
      </c>
      <c r="M551" s="482">
        <v>4350.49</v>
      </c>
      <c r="N551" s="482">
        <v>0</v>
      </c>
      <c r="O551" s="482">
        <v>17401.98</v>
      </c>
      <c r="P551" s="480" t="s">
        <v>3127</v>
      </c>
      <c r="Q551" s="481"/>
      <c r="R551" s="480" t="s">
        <v>306</v>
      </c>
      <c r="S551" s="480" t="s">
        <v>307</v>
      </c>
      <c r="T551" s="480" t="s">
        <v>383</v>
      </c>
      <c r="U551" s="480" t="s">
        <v>309</v>
      </c>
      <c r="V551" s="480" t="s">
        <v>309</v>
      </c>
      <c r="W551" s="480" t="s">
        <v>2188</v>
      </c>
      <c r="X551" s="480" t="s">
        <v>3128</v>
      </c>
      <c r="Y551" s="480" t="s">
        <v>313</v>
      </c>
      <c r="Z551" s="480" t="s">
        <v>314</v>
      </c>
      <c r="AA551" s="480">
        <f t="shared" si="8"/>
        <v>144</v>
      </c>
      <c r="AB551" s="483">
        <v>0</v>
      </c>
      <c r="AC551" s="480" t="s">
        <v>850</v>
      </c>
    </row>
    <row r="552" customHeight="1" spans="1:29">
      <c r="A552" s="477" t="s">
        <v>192</v>
      </c>
      <c r="B552" s="480" t="s">
        <v>2697</v>
      </c>
      <c r="C552" s="480" t="s">
        <v>2698</v>
      </c>
      <c r="D552" s="480" t="s">
        <v>3129</v>
      </c>
      <c r="E552" s="481">
        <v>43544</v>
      </c>
      <c r="F552" s="480" t="s">
        <v>301</v>
      </c>
      <c r="G552" s="480" t="s">
        <v>3130</v>
      </c>
      <c r="H552" s="480" t="s">
        <v>3131</v>
      </c>
      <c r="I552" s="480" t="s">
        <v>304</v>
      </c>
      <c r="J552" s="482">
        <v>282417.08</v>
      </c>
      <c r="K552" s="482">
        <v>1961.23</v>
      </c>
      <c r="L552" s="482">
        <v>158859.62</v>
      </c>
      <c r="M552" s="482">
        <v>23534.76</v>
      </c>
      <c r="N552" s="482">
        <v>0</v>
      </c>
      <c r="O552" s="482">
        <v>123557.46</v>
      </c>
      <c r="P552" s="480" t="s">
        <v>3132</v>
      </c>
      <c r="Q552" s="481"/>
      <c r="R552" s="480" t="s">
        <v>630</v>
      </c>
      <c r="S552" s="480" t="s">
        <v>307</v>
      </c>
      <c r="T552" s="480" t="s">
        <v>383</v>
      </c>
      <c r="U552" s="480" t="s">
        <v>309</v>
      </c>
      <c r="V552" s="480" t="s">
        <v>309</v>
      </c>
      <c r="W552" s="480" t="s">
        <v>3133</v>
      </c>
      <c r="X552" s="480" t="s">
        <v>632</v>
      </c>
      <c r="Y552" s="480" t="s">
        <v>313</v>
      </c>
      <c r="Z552" s="480" t="s">
        <v>314</v>
      </c>
      <c r="AA552" s="480">
        <f t="shared" si="8"/>
        <v>144</v>
      </c>
      <c r="AB552" s="483">
        <v>0</v>
      </c>
      <c r="AC552" s="480" t="s">
        <v>850</v>
      </c>
    </row>
    <row r="553" customHeight="1" spans="1:29">
      <c r="A553" s="477" t="s">
        <v>192</v>
      </c>
      <c r="B553" s="480" t="s">
        <v>2697</v>
      </c>
      <c r="C553" s="480" t="s">
        <v>2698</v>
      </c>
      <c r="D553" s="480" t="s">
        <v>3134</v>
      </c>
      <c r="E553" s="481">
        <v>44102</v>
      </c>
      <c r="F553" s="480" t="s">
        <v>301</v>
      </c>
      <c r="G553" s="480" t="s">
        <v>3135</v>
      </c>
      <c r="H553" s="480" t="s">
        <v>2713</v>
      </c>
      <c r="I553" s="480" t="s">
        <v>3136</v>
      </c>
      <c r="J553" s="482">
        <v>153097.35</v>
      </c>
      <c r="K553" s="482">
        <v>1063.17</v>
      </c>
      <c r="L553" s="482">
        <v>66980.09</v>
      </c>
      <c r="M553" s="482">
        <v>12758.11</v>
      </c>
      <c r="N553" s="482">
        <v>0</v>
      </c>
      <c r="O553" s="482">
        <v>86117.26</v>
      </c>
      <c r="P553" s="480" t="s">
        <v>3137</v>
      </c>
      <c r="Q553" s="481"/>
      <c r="R553" s="480" t="s">
        <v>630</v>
      </c>
      <c r="S553" s="480" t="s">
        <v>307</v>
      </c>
      <c r="T553" s="480" t="s">
        <v>816</v>
      </c>
      <c r="U553" s="480" t="s">
        <v>309</v>
      </c>
      <c r="V553" s="480" t="s">
        <v>309</v>
      </c>
      <c r="W553" s="480" t="s">
        <v>3138</v>
      </c>
      <c r="X553" s="480" t="s">
        <v>3139</v>
      </c>
      <c r="Y553" s="480" t="s">
        <v>313</v>
      </c>
      <c r="Z553" s="480" t="s">
        <v>314</v>
      </c>
      <c r="AA553" s="480">
        <f t="shared" si="8"/>
        <v>144</v>
      </c>
      <c r="AB553" s="483">
        <v>0</v>
      </c>
      <c r="AC553" s="480" t="s">
        <v>3140</v>
      </c>
    </row>
    <row r="554" customHeight="1" spans="1:29">
      <c r="A554" s="477" t="s">
        <v>192</v>
      </c>
      <c r="B554" s="480" t="s">
        <v>2697</v>
      </c>
      <c r="C554" s="480" t="s">
        <v>2698</v>
      </c>
      <c r="D554" s="480" t="s">
        <v>3141</v>
      </c>
      <c r="E554" s="481">
        <v>44147</v>
      </c>
      <c r="F554" s="480" t="s">
        <v>301</v>
      </c>
      <c r="G554" s="480" t="s">
        <v>3142</v>
      </c>
      <c r="H554" s="480" t="s">
        <v>3143</v>
      </c>
      <c r="I554" s="480" t="s">
        <v>3144</v>
      </c>
      <c r="J554" s="482">
        <v>202654.87</v>
      </c>
      <c r="K554" s="482">
        <v>1407.32</v>
      </c>
      <c r="L554" s="482">
        <v>85846.86</v>
      </c>
      <c r="M554" s="482">
        <v>16887.9</v>
      </c>
      <c r="N554" s="482">
        <v>0</v>
      </c>
      <c r="O554" s="482">
        <v>116808.01</v>
      </c>
      <c r="P554" s="480" t="s">
        <v>3145</v>
      </c>
      <c r="Q554" s="481"/>
      <c r="R554" s="480" t="s">
        <v>630</v>
      </c>
      <c r="S554" s="480" t="s">
        <v>889</v>
      </c>
      <c r="T554" s="480" t="s">
        <v>882</v>
      </c>
      <c r="U554" s="480" t="s">
        <v>309</v>
      </c>
      <c r="V554" s="480" t="s">
        <v>883</v>
      </c>
      <c r="W554" s="480" t="s">
        <v>3146</v>
      </c>
      <c r="X554" s="480" t="s">
        <v>2765</v>
      </c>
      <c r="Y554" s="480" t="s">
        <v>313</v>
      </c>
      <c r="Z554" s="480" t="s">
        <v>314</v>
      </c>
      <c r="AA554" s="480">
        <f t="shared" si="8"/>
        <v>144</v>
      </c>
      <c r="AB554" s="483">
        <v>0</v>
      </c>
      <c r="AC554" s="480" t="s">
        <v>891</v>
      </c>
    </row>
    <row r="555" customHeight="1" spans="1:29">
      <c r="A555" s="477" t="s">
        <v>192</v>
      </c>
      <c r="B555" s="480" t="s">
        <v>2697</v>
      </c>
      <c r="C555" s="480" t="s">
        <v>2698</v>
      </c>
      <c r="D555" s="480" t="s">
        <v>3147</v>
      </c>
      <c r="E555" s="481">
        <v>44147</v>
      </c>
      <c r="F555" s="480" t="s">
        <v>301</v>
      </c>
      <c r="G555" s="480" t="s">
        <v>3148</v>
      </c>
      <c r="H555" s="480" t="s">
        <v>2761</v>
      </c>
      <c r="I555" s="480" t="s">
        <v>3149</v>
      </c>
      <c r="J555" s="482">
        <v>55172.41</v>
      </c>
      <c r="K555" s="482">
        <v>383.14</v>
      </c>
      <c r="L555" s="482">
        <v>23371.64</v>
      </c>
      <c r="M555" s="482">
        <v>4597.7</v>
      </c>
      <c r="N555" s="482">
        <v>0</v>
      </c>
      <c r="O555" s="482">
        <v>31800.77</v>
      </c>
      <c r="P555" s="480" t="s">
        <v>3150</v>
      </c>
      <c r="Q555" s="481"/>
      <c r="R555" s="480" t="s">
        <v>306</v>
      </c>
      <c r="S555" s="480" t="s">
        <v>307</v>
      </c>
      <c r="T555" s="480" t="s">
        <v>882</v>
      </c>
      <c r="U555" s="480" t="s">
        <v>309</v>
      </c>
      <c r="V555" s="480" t="s">
        <v>883</v>
      </c>
      <c r="W555" s="480" t="s">
        <v>3151</v>
      </c>
      <c r="X555" s="480" t="s">
        <v>2765</v>
      </c>
      <c r="Y555" s="480" t="s">
        <v>313</v>
      </c>
      <c r="Z555" s="480" t="s">
        <v>314</v>
      </c>
      <c r="AA555" s="480">
        <f t="shared" si="8"/>
        <v>144</v>
      </c>
      <c r="AB555" s="483">
        <v>0</v>
      </c>
      <c r="AC555" s="480" t="s">
        <v>1019</v>
      </c>
    </row>
    <row r="556" customHeight="1" spans="1:29">
      <c r="A556" s="477" t="s">
        <v>192</v>
      </c>
      <c r="B556" s="480" t="s">
        <v>2697</v>
      </c>
      <c r="C556" s="480" t="s">
        <v>2698</v>
      </c>
      <c r="D556" s="480" t="s">
        <v>3152</v>
      </c>
      <c r="E556" s="481">
        <v>44147</v>
      </c>
      <c r="F556" s="480" t="s">
        <v>301</v>
      </c>
      <c r="G556" s="480" t="s">
        <v>3153</v>
      </c>
      <c r="H556" s="480" t="s">
        <v>2761</v>
      </c>
      <c r="I556" s="480" t="s">
        <v>3154</v>
      </c>
      <c r="J556" s="482">
        <v>81896.55</v>
      </c>
      <c r="K556" s="482">
        <v>568.72</v>
      </c>
      <c r="L556" s="482">
        <v>34692.28</v>
      </c>
      <c r="M556" s="482">
        <v>6824.71</v>
      </c>
      <c r="N556" s="482">
        <v>0</v>
      </c>
      <c r="O556" s="482">
        <v>47204.27</v>
      </c>
      <c r="P556" s="480" t="s">
        <v>3155</v>
      </c>
      <c r="Q556" s="481"/>
      <c r="R556" s="480" t="s">
        <v>306</v>
      </c>
      <c r="S556" s="480" t="s">
        <v>889</v>
      </c>
      <c r="T556" s="480" t="s">
        <v>882</v>
      </c>
      <c r="U556" s="480" t="s">
        <v>309</v>
      </c>
      <c r="V556" s="480" t="s">
        <v>883</v>
      </c>
      <c r="W556" s="480" t="s">
        <v>3151</v>
      </c>
      <c r="X556" s="480" t="s">
        <v>2765</v>
      </c>
      <c r="Y556" s="480" t="s">
        <v>313</v>
      </c>
      <c r="Z556" s="480" t="s">
        <v>314</v>
      </c>
      <c r="AA556" s="480">
        <f t="shared" si="8"/>
        <v>144</v>
      </c>
      <c r="AB556" s="483">
        <v>0</v>
      </c>
      <c r="AC556" s="480" t="s">
        <v>891</v>
      </c>
    </row>
    <row r="557" customHeight="1" spans="1:29">
      <c r="A557" s="477" t="s">
        <v>192</v>
      </c>
      <c r="B557" s="480" t="s">
        <v>2697</v>
      </c>
      <c r="C557" s="480" t="s">
        <v>2698</v>
      </c>
      <c r="D557" s="480" t="s">
        <v>3156</v>
      </c>
      <c r="E557" s="481">
        <v>44102</v>
      </c>
      <c r="F557" s="480" t="s">
        <v>301</v>
      </c>
      <c r="G557" s="480" t="s">
        <v>3157</v>
      </c>
      <c r="H557" s="480" t="s">
        <v>2788</v>
      </c>
      <c r="I557" s="480" t="s">
        <v>3158</v>
      </c>
      <c r="J557" s="482">
        <v>50120.67</v>
      </c>
      <c r="K557" s="482">
        <v>348.06</v>
      </c>
      <c r="L557" s="482">
        <v>21927.78</v>
      </c>
      <c r="M557" s="482">
        <v>4176.72</v>
      </c>
      <c r="N557" s="482">
        <v>0</v>
      </c>
      <c r="O557" s="482">
        <v>28192.89</v>
      </c>
      <c r="P557" s="480" t="s">
        <v>3159</v>
      </c>
      <c r="Q557" s="481"/>
      <c r="R557" s="480" t="s">
        <v>630</v>
      </c>
      <c r="S557" s="480" t="s">
        <v>307</v>
      </c>
      <c r="T557" s="480" t="s">
        <v>816</v>
      </c>
      <c r="U557" s="480" t="s">
        <v>309</v>
      </c>
      <c r="V557" s="480" t="s">
        <v>309</v>
      </c>
      <c r="W557" s="480" t="s">
        <v>3138</v>
      </c>
      <c r="X557" s="480" t="s">
        <v>2728</v>
      </c>
      <c r="Y557" s="480" t="s">
        <v>313</v>
      </c>
      <c r="Z557" s="480" t="s">
        <v>314</v>
      </c>
      <c r="AA557" s="480">
        <f t="shared" si="8"/>
        <v>144</v>
      </c>
      <c r="AB557" s="483">
        <v>0</v>
      </c>
      <c r="AC557" s="480" t="s">
        <v>3140</v>
      </c>
    </row>
    <row r="558" customHeight="1" spans="1:29">
      <c r="A558" s="477" t="s">
        <v>192</v>
      </c>
      <c r="B558" s="480" t="s">
        <v>2697</v>
      </c>
      <c r="C558" s="480" t="s">
        <v>2698</v>
      </c>
      <c r="D558" s="480" t="s">
        <v>3160</v>
      </c>
      <c r="E558" s="481">
        <v>44102</v>
      </c>
      <c r="F558" s="480" t="s">
        <v>301</v>
      </c>
      <c r="G558" s="480" t="s">
        <v>3161</v>
      </c>
      <c r="H558" s="480" t="s">
        <v>2788</v>
      </c>
      <c r="I558" s="480" t="s">
        <v>3158</v>
      </c>
      <c r="J558" s="482">
        <v>50120.67</v>
      </c>
      <c r="K558" s="482">
        <v>348.06</v>
      </c>
      <c r="L558" s="482">
        <v>21927.78</v>
      </c>
      <c r="M558" s="482">
        <v>4176.72</v>
      </c>
      <c r="N558" s="482">
        <v>0</v>
      </c>
      <c r="O558" s="482">
        <v>28192.89</v>
      </c>
      <c r="P558" s="480" t="s">
        <v>3162</v>
      </c>
      <c r="Q558" s="481"/>
      <c r="R558" s="480" t="s">
        <v>630</v>
      </c>
      <c r="S558" s="480" t="s">
        <v>307</v>
      </c>
      <c r="T558" s="480" t="s">
        <v>816</v>
      </c>
      <c r="U558" s="480" t="s">
        <v>309</v>
      </c>
      <c r="V558" s="480" t="s">
        <v>309</v>
      </c>
      <c r="W558" s="480" t="s">
        <v>3138</v>
      </c>
      <c r="X558" s="480" t="s">
        <v>2728</v>
      </c>
      <c r="Y558" s="480" t="s">
        <v>313</v>
      </c>
      <c r="Z558" s="480" t="s">
        <v>314</v>
      </c>
      <c r="AA558" s="480">
        <f t="shared" si="8"/>
        <v>144</v>
      </c>
      <c r="AB558" s="483">
        <v>0</v>
      </c>
      <c r="AC558" s="480" t="s">
        <v>3140</v>
      </c>
    </row>
    <row r="559" customHeight="1" spans="1:29">
      <c r="A559" s="477" t="s">
        <v>192</v>
      </c>
      <c r="B559" s="480" t="s">
        <v>2697</v>
      </c>
      <c r="C559" s="480" t="s">
        <v>2698</v>
      </c>
      <c r="D559" s="480" t="s">
        <v>3163</v>
      </c>
      <c r="E559" s="481">
        <v>44102</v>
      </c>
      <c r="F559" s="480" t="s">
        <v>301</v>
      </c>
      <c r="G559" s="480" t="s">
        <v>3164</v>
      </c>
      <c r="H559" s="480" t="s">
        <v>2844</v>
      </c>
      <c r="I559" s="480" t="s">
        <v>2845</v>
      </c>
      <c r="J559" s="482">
        <v>50120.67</v>
      </c>
      <c r="K559" s="482">
        <v>348.06</v>
      </c>
      <c r="L559" s="482">
        <v>21927.78</v>
      </c>
      <c r="M559" s="482">
        <v>4176.72</v>
      </c>
      <c r="N559" s="482">
        <v>0</v>
      </c>
      <c r="O559" s="482">
        <v>28192.89</v>
      </c>
      <c r="P559" s="480" t="s">
        <v>3165</v>
      </c>
      <c r="Q559" s="481"/>
      <c r="R559" s="480" t="s">
        <v>630</v>
      </c>
      <c r="S559" s="480" t="s">
        <v>307</v>
      </c>
      <c r="T559" s="480" t="s">
        <v>816</v>
      </c>
      <c r="U559" s="480" t="s">
        <v>309</v>
      </c>
      <c r="V559" s="480" t="s">
        <v>309</v>
      </c>
      <c r="W559" s="480" t="s">
        <v>3138</v>
      </c>
      <c r="X559" s="480" t="s">
        <v>2728</v>
      </c>
      <c r="Y559" s="480" t="s">
        <v>313</v>
      </c>
      <c r="Z559" s="480" t="s">
        <v>314</v>
      </c>
      <c r="AA559" s="480">
        <f t="shared" si="8"/>
        <v>144</v>
      </c>
      <c r="AB559" s="483">
        <v>0</v>
      </c>
      <c r="AC559" s="480" t="s">
        <v>3140</v>
      </c>
    </row>
    <row r="560" customHeight="1" spans="1:29">
      <c r="A560" s="477" t="s">
        <v>192</v>
      </c>
      <c r="B560" s="480" t="s">
        <v>2697</v>
      </c>
      <c r="C560" s="480" t="s">
        <v>2698</v>
      </c>
      <c r="D560" s="480" t="s">
        <v>3166</v>
      </c>
      <c r="E560" s="481">
        <v>44102</v>
      </c>
      <c r="F560" s="480" t="s">
        <v>301</v>
      </c>
      <c r="G560" s="480" t="s">
        <v>3167</v>
      </c>
      <c r="H560" s="480" t="s">
        <v>2849</v>
      </c>
      <c r="I560" s="480" t="s">
        <v>2845</v>
      </c>
      <c r="J560" s="482">
        <v>50120.67</v>
      </c>
      <c r="K560" s="482">
        <v>348.06</v>
      </c>
      <c r="L560" s="482">
        <v>21927.78</v>
      </c>
      <c r="M560" s="482">
        <v>4176.72</v>
      </c>
      <c r="N560" s="482">
        <v>0</v>
      </c>
      <c r="O560" s="482">
        <v>28192.89</v>
      </c>
      <c r="P560" s="480" t="s">
        <v>3168</v>
      </c>
      <c r="Q560" s="481"/>
      <c r="R560" s="480" t="s">
        <v>630</v>
      </c>
      <c r="S560" s="480" t="s">
        <v>307</v>
      </c>
      <c r="T560" s="480" t="s">
        <v>816</v>
      </c>
      <c r="U560" s="480" t="s">
        <v>309</v>
      </c>
      <c r="V560" s="480" t="s">
        <v>309</v>
      </c>
      <c r="W560" s="480" t="s">
        <v>3138</v>
      </c>
      <c r="X560" s="480" t="s">
        <v>2728</v>
      </c>
      <c r="Y560" s="480" t="s">
        <v>313</v>
      </c>
      <c r="Z560" s="480" t="s">
        <v>314</v>
      </c>
      <c r="AA560" s="480">
        <f t="shared" si="8"/>
        <v>144</v>
      </c>
      <c r="AB560" s="483">
        <v>0</v>
      </c>
      <c r="AC560" s="480" t="s">
        <v>3140</v>
      </c>
    </row>
    <row r="561" customHeight="1" spans="1:29">
      <c r="A561" s="477" t="s">
        <v>192</v>
      </c>
      <c r="B561" s="480" t="s">
        <v>2697</v>
      </c>
      <c r="C561" s="480" t="s">
        <v>2698</v>
      </c>
      <c r="D561" s="480" t="s">
        <v>3169</v>
      </c>
      <c r="E561" s="481">
        <v>44102</v>
      </c>
      <c r="F561" s="480" t="s">
        <v>301</v>
      </c>
      <c r="G561" s="480" t="s">
        <v>3170</v>
      </c>
      <c r="H561" s="480" t="s">
        <v>2849</v>
      </c>
      <c r="I561" s="480" t="s">
        <v>2845</v>
      </c>
      <c r="J561" s="482">
        <v>50120.67</v>
      </c>
      <c r="K561" s="482">
        <v>348.06</v>
      </c>
      <c r="L561" s="482">
        <v>21927.78</v>
      </c>
      <c r="M561" s="482">
        <v>4176.72</v>
      </c>
      <c r="N561" s="482">
        <v>0</v>
      </c>
      <c r="O561" s="482">
        <v>28192.89</v>
      </c>
      <c r="P561" s="480" t="s">
        <v>3171</v>
      </c>
      <c r="Q561" s="481"/>
      <c r="R561" s="480" t="s">
        <v>630</v>
      </c>
      <c r="S561" s="480" t="s">
        <v>307</v>
      </c>
      <c r="T561" s="480" t="s">
        <v>816</v>
      </c>
      <c r="U561" s="480" t="s">
        <v>309</v>
      </c>
      <c r="V561" s="480" t="s">
        <v>309</v>
      </c>
      <c r="W561" s="480" t="s">
        <v>3138</v>
      </c>
      <c r="X561" s="480" t="s">
        <v>2728</v>
      </c>
      <c r="Y561" s="480" t="s">
        <v>313</v>
      </c>
      <c r="Z561" s="480" t="s">
        <v>314</v>
      </c>
      <c r="AA561" s="480">
        <f t="shared" si="8"/>
        <v>144</v>
      </c>
      <c r="AB561" s="483">
        <v>0</v>
      </c>
      <c r="AC561" s="480" t="s">
        <v>3140</v>
      </c>
    </row>
    <row r="562" customHeight="1" spans="1:29">
      <c r="A562" s="477" t="s">
        <v>192</v>
      </c>
      <c r="B562" s="480" t="s">
        <v>2697</v>
      </c>
      <c r="C562" s="480" t="s">
        <v>2698</v>
      </c>
      <c r="D562" s="480" t="s">
        <v>3172</v>
      </c>
      <c r="E562" s="481">
        <v>44102</v>
      </c>
      <c r="F562" s="480" t="s">
        <v>301</v>
      </c>
      <c r="G562" s="480" t="s">
        <v>3173</v>
      </c>
      <c r="H562" s="480" t="s">
        <v>2849</v>
      </c>
      <c r="I562" s="480" t="s">
        <v>2845</v>
      </c>
      <c r="J562" s="482">
        <v>50120.68</v>
      </c>
      <c r="K562" s="482">
        <v>348.07</v>
      </c>
      <c r="L562" s="482">
        <v>21927.79</v>
      </c>
      <c r="M562" s="482">
        <v>4176.73</v>
      </c>
      <c r="N562" s="482">
        <v>0</v>
      </c>
      <c r="O562" s="482">
        <v>28192.89</v>
      </c>
      <c r="P562" s="480" t="s">
        <v>3174</v>
      </c>
      <c r="Q562" s="481"/>
      <c r="R562" s="480" t="s">
        <v>630</v>
      </c>
      <c r="S562" s="480" t="s">
        <v>307</v>
      </c>
      <c r="T562" s="480" t="s">
        <v>816</v>
      </c>
      <c r="U562" s="480" t="s">
        <v>309</v>
      </c>
      <c r="V562" s="480" t="s">
        <v>309</v>
      </c>
      <c r="W562" s="480" t="s">
        <v>3138</v>
      </c>
      <c r="X562" s="480" t="s">
        <v>2728</v>
      </c>
      <c r="Y562" s="480" t="s">
        <v>313</v>
      </c>
      <c r="Z562" s="480" t="s">
        <v>314</v>
      </c>
      <c r="AA562" s="480">
        <f t="shared" si="8"/>
        <v>144</v>
      </c>
      <c r="AB562" s="483">
        <v>0</v>
      </c>
      <c r="AC562" s="480" t="s">
        <v>3140</v>
      </c>
    </row>
    <row r="563" customHeight="1" spans="1:29">
      <c r="A563" s="477" t="s">
        <v>192</v>
      </c>
      <c r="B563" s="480" t="s">
        <v>2697</v>
      </c>
      <c r="C563" s="480" t="s">
        <v>2698</v>
      </c>
      <c r="D563" s="480" t="s">
        <v>3175</v>
      </c>
      <c r="E563" s="481">
        <v>44102</v>
      </c>
      <c r="F563" s="480" t="s">
        <v>301</v>
      </c>
      <c r="G563" s="480" t="s">
        <v>3176</v>
      </c>
      <c r="H563" s="480" t="s">
        <v>2849</v>
      </c>
      <c r="I563" s="480" t="s">
        <v>2845</v>
      </c>
      <c r="J563" s="482">
        <v>50120.68</v>
      </c>
      <c r="K563" s="482">
        <v>348.07</v>
      </c>
      <c r="L563" s="482">
        <v>21927.79</v>
      </c>
      <c r="M563" s="482">
        <v>4176.73</v>
      </c>
      <c r="N563" s="482">
        <v>0</v>
      </c>
      <c r="O563" s="482">
        <v>28192.89</v>
      </c>
      <c r="P563" s="480" t="s">
        <v>3177</v>
      </c>
      <c r="Q563" s="481"/>
      <c r="R563" s="480" t="s">
        <v>630</v>
      </c>
      <c r="S563" s="480" t="s">
        <v>307</v>
      </c>
      <c r="T563" s="480" t="s">
        <v>816</v>
      </c>
      <c r="U563" s="480" t="s">
        <v>309</v>
      </c>
      <c r="V563" s="480" t="s">
        <v>309</v>
      </c>
      <c r="W563" s="480" t="s">
        <v>3138</v>
      </c>
      <c r="X563" s="480" t="s">
        <v>2728</v>
      </c>
      <c r="Y563" s="480" t="s">
        <v>313</v>
      </c>
      <c r="Z563" s="480" t="s">
        <v>314</v>
      </c>
      <c r="AA563" s="480">
        <f t="shared" si="8"/>
        <v>144</v>
      </c>
      <c r="AB563" s="483">
        <v>0</v>
      </c>
      <c r="AC563" s="480" t="s">
        <v>3140</v>
      </c>
    </row>
    <row r="564" customHeight="1" spans="1:29">
      <c r="A564" s="477" t="s">
        <v>192</v>
      </c>
      <c r="B564" s="480" t="s">
        <v>2697</v>
      </c>
      <c r="C564" s="480" t="s">
        <v>2698</v>
      </c>
      <c r="D564" s="480" t="s">
        <v>3178</v>
      </c>
      <c r="E564" s="481">
        <v>44102</v>
      </c>
      <c r="F564" s="480" t="s">
        <v>301</v>
      </c>
      <c r="G564" s="480" t="s">
        <v>3179</v>
      </c>
      <c r="H564" s="480" t="s">
        <v>2849</v>
      </c>
      <c r="I564" s="480" t="s">
        <v>2845</v>
      </c>
      <c r="J564" s="482">
        <v>50120.68</v>
      </c>
      <c r="K564" s="482">
        <v>348.07</v>
      </c>
      <c r="L564" s="482">
        <v>21927.79</v>
      </c>
      <c r="M564" s="482">
        <v>4176.73</v>
      </c>
      <c r="N564" s="482">
        <v>0</v>
      </c>
      <c r="O564" s="482">
        <v>28192.89</v>
      </c>
      <c r="P564" s="480" t="s">
        <v>3180</v>
      </c>
      <c r="Q564" s="481"/>
      <c r="R564" s="480" t="s">
        <v>630</v>
      </c>
      <c r="S564" s="480" t="s">
        <v>307</v>
      </c>
      <c r="T564" s="480" t="s">
        <v>816</v>
      </c>
      <c r="U564" s="480" t="s">
        <v>309</v>
      </c>
      <c r="V564" s="480" t="s">
        <v>309</v>
      </c>
      <c r="W564" s="480" t="s">
        <v>3138</v>
      </c>
      <c r="X564" s="480" t="s">
        <v>2728</v>
      </c>
      <c r="Y564" s="480" t="s">
        <v>313</v>
      </c>
      <c r="Z564" s="480" t="s">
        <v>314</v>
      </c>
      <c r="AA564" s="480">
        <f t="shared" si="8"/>
        <v>144</v>
      </c>
      <c r="AB564" s="483">
        <v>0</v>
      </c>
      <c r="AC564" s="480" t="s">
        <v>3140</v>
      </c>
    </row>
    <row r="565" customHeight="1" spans="1:29">
      <c r="A565" s="477" t="s">
        <v>192</v>
      </c>
      <c r="B565" s="480" t="s">
        <v>2697</v>
      </c>
      <c r="C565" s="480" t="s">
        <v>2698</v>
      </c>
      <c r="D565" s="480" t="s">
        <v>3181</v>
      </c>
      <c r="E565" s="481">
        <v>44102</v>
      </c>
      <c r="F565" s="480" t="s">
        <v>301</v>
      </c>
      <c r="G565" s="480" t="s">
        <v>3182</v>
      </c>
      <c r="H565" s="480" t="s">
        <v>2849</v>
      </c>
      <c r="I565" s="480" t="s">
        <v>2845</v>
      </c>
      <c r="J565" s="482">
        <v>50120.68</v>
      </c>
      <c r="K565" s="482">
        <v>348.07</v>
      </c>
      <c r="L565" s="482">
        <v>21927.79</v>
      </c>
      <c r="M565" s="482">
        <v>4176.73</v>
      </c>
      <c r="N565" s="482">
        <v>0</v>
      </c>
      <c r="O565" s="482">
        <v>28192.89</v>
      </c>
      <c r="P565" s="480" t="s">
        <v>3183</v>
      </c>
      <c r="Q565" s="481"/>
      <c r="R565" s="480" t="s">
        <v>630</v>
      </c>
      <c r="S565" s="480" t="s">
        <v>307</v>
      </c>
      <c r="T565" s="480" t="s">
        <v>816</v>
      </c>
      <c r="U565" s="480" t="s">
        <v>309</v>
      </c>
      <c r="V565" s="480" t="s">
        <v>309</v>
      </c>
      <c r="W565" s="480" t="s">
        <v>3138</v>
      </c>
      <c r="X565" s="480" t="s">
        <v>2728</v>
      </c>
      <c r="Y565" s="480" t="s">
        <v>313</v>
      </c>
      <c r="Z565" s="480" t="s">
        <v>314</v>
      </c>
      <c r="AA565" s="480">
        <f t="shared" si="8"/>
        <v>144</v>
      </c>
      <c r="AB565" s="483">
        <v>0</v>
      </c>
      <c r="AC565" s="480" t="s">
        <v>3140</v>
      </c>
    </row>
    <row r="566" customHeight="1" spans="1:29">
      <c r="A566" s="477" t="s">
        <v>192</v>
      </c>
      <c r="B566" s="480" t="s">
        <v>2697</v>
      </c>
      <c r="C566" s="480" t="s">
        <v>2698</v>
      </c>
      <c r="D566" s="480" t="s">
        <v>3184</v>
      </c>
      <c r="E566" s="481">
        <v>44102</v>
      </c>
      <c r="F566" s="480" t="s">
        <v>301</v>
      </c>
      <c r="G566" s="480" t="s">
        <v>3185</v>
      </c>
      <c r="H566" s="480" t="s">
        <v>2833</v>
      </c>
      <c r="I566" s="480" t="s">
        <v>3186</v>
      </c>
      <c r="J566" s="482">
        <v>50120.68</v>
      </c>
      <c r="K566" s="482">
        <v>348.07</v>
      </c>
      <c r="L566" s="482">
        <v>21927.79</v>
      </c>
      <c r="M566" s="482">
        <v>4176.73</v>
      </c>
      <c r="N566" s="482">
        <v>0</v>
      </c>
      <c r="O566" s="482">
        <v>28192.89</v>
      </c>
      <c r="P566" s="480" t="s">
        <v>3187</v>
      </c>
      <c r="Q566" s="481"/>
      <c r="R566" s="480" t="s">
        <v>630</v>
      </c>
      <c r="S566" s="480" t="s">
        <v>307</v>
      </c>
      <c r="T566" s="480" t="s">
        <v>816</v>
      </c>
      <c r="U566" s="480" t="s">
        <v>309</v>
      </c>
      <c r="V566" s="480" t="s">
        <v>309</v>
      </c>
      <c r="W566" s="480" t="s">
        <v>3138</v>
      </c>
      <c r="X566" s="480" t="s">
        <v>2728</v>
      </c>
      <c r="Y566" s="480" t="s">
        <v>313</v>
      </c>
      <c r="Z566" s="480" t="s">
        <v>314</v>
      </c>
      <c r="AA566" s="480">
        <f t="shared" si="8"/>
        <v>144</v>
      </c>
      <c r="AB566" s="483">
        <v>0</v>
      </c>
      <c r="AC566" s="480" t="s">
        <v>3140</v>
      </c>
    </row>
    <row r="567" customHeight="1" spans="1:29">
      <c r="A567" s="477" t="s">
        <v>192</v>
      </c>
      <c r="B567" s="480" t="s">
        <v>2697</v>
      </c>
      <c r="C567" s="480" t="s">
        <v>2698</v>
      </c>
      <c r="D567" s="480" t="s">
        <v>3188</v>
      </c>
      <c r="E567" s="481">
        <v>44102</v>
      </c>
      <c r="F567" s="480" t="s">
        <v>301</v>
      </c>
      <c r="G567" s="480" t="s">
        <v>3189</v>
      </c>
      <c r="H567" s="480" t="s">
        <v>2904</v>
      </c>
      <c r="I567" s="480" t="s">
        <v>304</v>
      </c>
      <c r="J567" s="482">
        <v>50120.68</v>
      </c>
      <c r="K567" s="482">
        <v>348.07</v>
      </c>
      <c r="L567" s="482">
        <v>21927.79</v>
      </c>
      <c r="M567" s="482">
        <v>4176.73</v>
      </c>
      <c r="N567" s="482">
        <v>0</v>
      </c>
      <c r="O567" s="482">
        <v>28192.89</v>
      </c>
      <c r="P567" s="480" t="s">
        <v>3190</v>
      </c>
      <c r="Q567" s="481"/>
      <c r="R567" s="480" t="s">
        <v>630</v>
      </c>
      <c r="S567" s="480" t="s">
        <v>307</v>
      </c>
      <c r="T567" s="480" t="s">
        <v>816</v>
      </c>
      <c r="U567" s="480" t="s">
        <v>309</v>
      </c>
      <c r="V567" s="480" t="s">
        <v>309</v>
      </c>
      <c r="W567" s="480" t="s">
        <v>3138</v>
      </c>
      <c r="X567" s="480" t="s">
        <v>2728</v>
      </c>
      <c r="Y567" s="480" t="s">
        <v>313</v>
      </c>
      <c r="Z567" s="480" t="s">
        <v>314</v>
      </c>
      <c r="AA567" s="480">
        <f t="shared" si="8"/>
        <v>144</v>
      </c>
      <c r="AB567" s="483">
        <v>0</v>
      </c>
      <c r="AC567" s="480" t="s">
        <v>3140</v>
      </c>
    </row>
    <row r="568" customHeight="1" spans="1:29">
      <c r="A568" s="477" t="s">
        <v>192</v>
      </c>
      <c r="B568" s="480" t="s">
        <v>2697</v>
      </c>
      <c r="C568" s="480" t="s">
        <v>2698</v>
      </c>
      <c r="D568" s="480" t="s">
        <v>3191</v>
      </c>
      <c r="E568" s="481">
        <v>44102</v>
      </c>
      <c r="F568" s="480" t="s">
        <v>301</v>
      </c>
      <c r="G568" s="480" t="s">
        <v>3192</v>
      </c>
      <c r="H568" s="480" t="s">
        <v>2849</v>
      </c>
      <c r="I568" s="480" t="s">
        <v>2845</v>
      </c>
      <c r="J568" s="482">
        <v>50120.68</v>
      </c>
      <c r="K568" s="482">
        <v>348.07</v>
      </c>
      <c r="L568" s="482">
        <v>21927.79</v>
      </c>
      <c r="M568" s="482">
        <v>4176.73</v>
      </c>
      <c r="N568" s="482">
        <v>0</v>
      </c>
      <c r="O568" s="482">
        <v>28192.89</v>
      </c>
      <c r="P568" s="480" t="s">
        <v>3193</v>
      </c>
      <c r="Q568" s="481"/>
      <c r="R568" s="480" t="s">
        <v>630</v>
      </c>
      <c r="S568" s="480" t="s">
        <v>307</v>
      </c>
      <c r="T568" s="480" t="s">
        <v>816</v>
      </c>
      <c r="U568" s="480" t="s">
        <v>309</v>
      </c>
      <c r="V568" s="480" t="s">
        <v>309</v>
      </c>
      <c r="W568" s="480" t="s">
        <v>3138</v>
      </c>
      <c r="X568" s="480" t="s">
        <v>2728</v>
      </c>
      <c r="Y568" s="480" t="s">
        <v>313</v>
      </c>
      <c r="Z568" s="480" t="s">
        <v>314</v>
      </c>
      <c r="AA568" s="480">
        <f t="shared" si="8"/>
        <v>144</v>
      </c>
      <c r="AB568" s="483">
        <v>0</v>
      </c>
      <c r="AC568" s="480" t="s">
        <v>3140</v>
      </c>
    </row>
    <row r="569" customHeight="1" spans="1:29">
      <c r="A569" s="477" t="s">
        <v>192</v>
      </c>
      <c r="B569" s="480" t="s">
        <v>2697</v>
      </c>
      <c r="C569" s="480" t="s">
        <v>2698</v>
      </c>
      <c r="D569" s="480" t="s">
        <v>3194</v>
      </c>
      <c r="E569" s="481">
        <v>44463</v>
      </c>
      <c r="F569" s="480" t="s">
        <v>301</v>
      </c>
      <c r="G569" s="480" t="s">
        <v>3195</v>
      </c>
      <c r="H569" s="480" t="s">
        <v>2996</v>
      </c>
      <c r="I569" s="480" t="s">
        <v>2997</v>
      </c>
      <c r="J569" s="482">
        <v>282758.62</v>
      </c>
      <c r="K569" s="482">
        <v>1963.6</v>
      </c>
      <c r="L569" s="482">
        <v>100143.69</v>
      </c>
      <c r="M569" s="482">
        <v>23563.22</v>
      </c>
      <c r="N569" s="482">
        <v>0</v>
      </c>
      <c r="O569" s="482">
        <v>182614.93</v>
      </c>
      <c r="P569" s="480" t="s">
        <v>3196</v>
      </c>
      <c r="Q569" s="481"/>
      <c r="R569" s="480" t="s">
        <v>306</v>
      </c>
      <c r="S569" s="480" t="s">
        <v>307</v>
      </c>
      <c r="T569" s="480" t="s">
        <v>383</v>
      </c>
      <c r="U569" s="480" t="s">
        <v>309</v>
      </c>
      <c r="V569" s="480" t="s">
        <v>384</v>
      </c>
      <c r="W569" s="480" t="s">
        <v>3197</v>
      </c>
      <c r="X569" s="480" t="s">
        <v>2643</v>
      </c>
      <c r="Y569" s="480" t="s">
        <v>313</v>
      </c>
      <c r="Z569" s="480" t="s">
        <v>314</v>
      </c>
      <c r="AA569" s="480">
        <f t="shared" si="8"/>
        <v>144</v>
      </c>
      <c r="AB569" s="483">
        <v>0</v>
      </c>
      <c r="AC569" s="480" t="s">
        <v>850</v>
      </c>
    </row>
    <row r="570" customHeight="1" spans="1:29">
      <c r="A570" s="477" t="s">
        <v>192</v>
      </c>
      <c r="B570" s="480" t="s">
        <v>2697</v>
      </c>
      <c r="C570" s="480" t="s">
        <v>2698</v>
      </c>
      <c r="D570" s="480" t="s">
        <v>3198</v>
      </c>
      <c r="E570" s="481">
        <v>44463</v>
      </c>
      <c r="F570" s="480" t="s">
        <v>301</v>
      </c>
      <c r="G570" s="480" t="s">
        <v>3199</v>
      </c>
      <c r="H570" s="480" t="s">
        <v>2996</v>
      </c>
      <c r="I570" s="480" t="s">
        <v>2997</v>
      </c>
      <c r="J570" s="482">
        <v>282758.62</v>
      </c>
      <c r="K570" s="482">
        <v>1963.6</v>
      </c>
      <c r="L570" s="482">
        <v>100143.69</v>
      </c>
      <c r="M570" s="482">
        <v>23563.22</v>
      </c>
      <c r="N570" s="482">
        <v>0</v>
      </c>
      <c r="O570" s="482">
        <v>182614.93</v>
      </c>
      <c r="P570" s="480" t="s">
        <v>3200</v>
      </c>
      <c r="Q570" s="481"/>
      <c r="R570" s="480" t="s">
        <v>306</v>
      </c>
      <c r="S570" s="480" t="s">
        <v>307</v>
      </c>
      <c r="T570" s="480" t="s">
        <v>383</v>
      </c>
      <c r="U570" s="480" t="s">
        <v>309</v>
      </c>
      <c r="V570" s="480" t="s">
        <v>384</v>
      </c>
      <c r="W570" s="480" t="s">
        <v>3197</v>
      </c>
      <c r="X570" s="480" t="s">
        <v>2643</v>
      </c>
      <c r="Y570" s="480" t="s">
        <v>313</v>
      </c>
      <c r="Z570" s="480" t="s">
        <v>314</v>
      </c>
      <c r="AA570" s="480">
        <f t="shared" si="8"/>
        <v>144</v>
      </c>
      <c r="AB570" s="483">
        <v>0</v>
      </c>
      <c r="AC570" s="480" t="s">
        <v>850</v>
      </c>
    </row>
    <row r="571" customHeight="1" spans="1:29">
      <c r="A571" s="477" t="s">
        <v>192</v>
      </c>
      <c r="B571" s="480" t="s">
        <v>2697</v>
      </c>
      <c r="C571" s="480" t="s">
        <v>2698</v>
      </c>
      <c r="D571" s="480" t="s">
        <v>3201</v>
      </c>
      <c r="E571" s="481">
        <v>44463</v>
      </c>
      <c r="F571" s="480" t="s">
        <v>301</v>
      </c>
      <c r="G571" s="480" t="s">
        <v>3202</v>
      </c>
      <c r="H571" s="480" t="s">
        <v>2996</v>
      </c>
      <c r="I571" s="480" t="s">
        <v>2997</v>
      </c>
      <c r="J571" s="482">
        <v>285455.19</v>
      </c>
      <c r="K571" s="482">
        <v>1982.32</v>
      </c>
      <c r="L571" s="482">
        <v>101098.7</v>
      </c>
      <c r="M571" s="482">
        <v>23787.93</v>
      </c>
      <c r="N571" s="482">
        <v>0</v>
      </c>
      <c r="O571" s="482">
        <v>184356.49</v>
      </c>
      <c r="P571" s="480" t="s">
        <v>3203</v>
      </c>
      <c r="Q571" s="481"/>
      <c r="R571" s="480" t="s">
        <v>630</v>
      </c>
      <c r="S571" s="480" t="s">
        <v>307</v>
      </c>
      <c r="T571" s="480" t="s">
        <v>383</v>
      </c>
      <c r="U571" s="480" t="s">
        <v>309</v>
      </c>
      <c r="V571" s="480" t="s">
        <v>1567</v>
      </c>
      <c r="W571" s="480" t="s">
        <v>3204</v>
      </c>
      <c r="X571" s="480" t="s">
        <v>2643</v>
      </c>
      <c r="Y571" s="480" t="s">
        <v>313</v>
      </c>
      <c r="Z571" s="480" t="s">
        <v>314</v>
      </c>
      <c r="AA571" s="480">
        <f t="shared" si="8"/>
        <v>144</v>
      </c>
      <c r="AB571" s="483">
        <v>0</v>
      </c>
      <c r="AC571" s="480" t="s">
        <v>387</v>
      </c>
    </row>
    <row r="572" customHeight="1" spans="1:29">
      <c r="A572" s="477" t="s">
        <v>192</v>
      </c>
      <c r="B572" s="480" t="s">
        <v>2697</v>
      </c>
      <c r="C572" s="480" t="s">
        <v>2698</v>
      </c>
      <c r="D572" s="480" t="s">
        <v>3205</v>
      </c>
      <c r="E572" s="481">
        <v>44789</v>
      </c>
      <c r="F572" s="480" t="s">
        <v>301</v>
      </c>
      <c r="G572" s="480" t="s">
        <v>3206</v>
      </c>
      <c r="H572" s="480" t="s">
        <v>3207</v>
      </c>
      <c r="I572" s="480" t="s">
        <v>3208</v>
      </c>
      <c r="J572" s="482">
        <v>30088.5</v>
      </c>
      <c r="K572" s="482">
        <v>208.95</v>
      </c>
      <c r="L572" s="482">
        <v>8357.92</v>
      </c>
      <c r="M572" s="482">
        <v>2507.38</v>
      </c>
      <c r="N572" s="482">
        <v>0</v>
      </c>
      <c r="O572" s="482">
        <v>21730.58</v>
      </c>
      <c r="P572" s="480" t="s">
        <v>3209</v>
      </c>
      <c r="Q572" s="481"/>
      <c r="R572" s="480" t="s">
        <v>306</v>
      </c>
      <c r="S572" s="480" t="s">
        <v>307</v>
      </c>
      <c r="T572" s="480" t="s">
        <v>3210</v>
      </c>
      <c r="U572" s="480" t="s">
        <v>3211</v>
      </c>
      <c r="V572" s="480" t="s">
        <v>309</v>
      </c>
      <c r="W572" s="480" t="s">
        <v>3212</v>
      </c>
      <c r="X572" s="480" t="s">
        <v>3213</v>
      </c>
      <c r="Y572" s="480" t="s">
        <v>313</v>
      </c>
      <c r="Z572" s="480" t="s">
        <v>314</v>
      </c>
      <c r="AA572" s="480">
        <f t="shared" si="8"/>
        <v>144</v>
      </c>
      <c r="AB572" s="483">
        <v>0</v>
      </c>
      <c r="AC572" s="480" t="s">
        <v>335</v>
      </c>
    </row>
    <row r="573" customHeight="1" spans="1:29">
      <c r="A573" s="477" t="s">
        <v>192</v>
      </c>
      <c r="B573" s="480" t="s">
        <v>2697</v>
      </c>
      <c r="C573" s="480" t="s">
        <v>2698</v>
      </c>
      <c r="D573" s="480" t="s">
        <v>3214</v>
      </c>
      <c r="E573" s="481">
        <v>44798</v>
      </c>
      <c r="F573" s="480" t="s">
        <v>301</v>
      </c>
      <c r="G573" s="480" t="s">
        <v>3215</v>
      </c>
      <c r="H573" s="480" t="s">
        <v>3216</v>
      </c>
      <c r="I573" s="480" t="s">
        <v>3217</v>
      </c>
      <c r="J573" s="482">
        <v>610619.47</v>
      </c>
      <c r="K573" s="482">
        <v>4240.42</v>
      </c>
      <c r="L573" s="482">
        <v>169616.53</v>
      </c>
      <c r="M573" s="482">
        <v>50884.96</v>
      </c>
      <c r="N573" s="482">
        <v>0</v>
      </c>
      <c r="O573" s="482">
        <v>441002.94</v>
      </c>
      <c r="P573" s="480" t="s">
        <v>3218</v>
      </c>
      <c r="Q573" s="481"/>
      <c r="R573" s="480" t="s">
        <v>306</v>
      </c>
      <c r="S573" s="480" t="s">
        <v>307</v>
      </c>
      <c r="T573" s="480" t="s">
        <v>453</v>
      </c>
      <c r="U573" s="480" t="s">
        <v>309</v>
      </c>
      <c r="V573" s="480" t="s">
        <v>1683</v>
      </c>
      <c r="W573" s="480" t="s">
        <v>3219</v>
      </c>
      <c r="X573" s="480" t="s">
        <v>3220</v>
      </c>
      <c r="Y573" s="480" t="s">
        <v>313</v>
      </c>
      <c r="Z573" s="480" t="s">
        <v>314</v>
      </c>
      <c r="AA573" s="480">
        <f t="shared" si="8"/>
        <v>144</v>
      </c>
      <c r="AB573" s="483">
        <v>0</v>
      </c>
      <c r="AC573" s="480" t="s">
        <v>542</v>
      </c>
    </row>
    <row r="574" customHeight="1" spans="1:29">
      <c r="A574" s="477" t="s">
        <v>192</v>
      </c>
      <c r="B574" s="480" t="s">
        <v>2697</v>
      </c>
      <c r="C574" s="480" t="s">
        <v>2698</v>
      </c>
      <c r="D574" s="480" t="s">
        <v>3221</v>
      </c>
      <c r="E574" s="481">
        <v>44883</v>
      </c>
      <c r="F574" s="480" t="s">
        <v>301</v>
      </c>
      <c r="G574" s="480" t="s">
        <v>3222</v>
      </c>
      <c r="H574" s="480" t="s">
        <v>2939</v>
      </c>
      <c r="I574" s="480" t="s">
        <v>3223</v>
      </c>
      <c r="J574" s="482">
        <v>185840.7</v>
      </c>
      <c r="K574" s="482">
        <v>1290.57</v>
      </c>
      <c r="L574" s="482">
        <v>47750.74</v>
      </c>
      <c r="M574" s="482">
        <v>15486.73</v>
      </c>
      <c r="N574" s="482">
        <v>0</v>
      </c>
      <c r="O574" s="482">
        <v>138089.96</v>
      </c>
      <c r="P574" s="480" t="s">
        <v>3224</v>
      </c>
      <c r="Q574" s="481"/>
      <c r="R574" s="480" t="s">
        <v>306</v>
      </c>
      <c r="S574" s="480" t="s">
        <v>307</v>
      </c>
      <c r="T574" s="480" t="s">
        <v>308</v>
      </c>
      <c r="U574" s="480" t="s">
        <v>1872</v>
      </c>
      <c r="V574" s="480" t="s">
        <v>309</v>
      </c>
      <c r="W574" s="480" t="s">
        <v>3225</v>
      </c>
      <c r="X574" s="480" t="s">
        <v>1483</v>
      </c>
      <c r="Y574" s="480" t="s">
        <v>313</v>
      </c>
      <c r="Z574" s="480" t="s">
        <v>314</v>
      </c>
      <c r="AA574" s="480">
        <f t="shared" si="8"/>
        <v>144</v>
      </c>
      <c r="AB574" s="483">
        <v>0</v>
      </c>
      <c r="AC574" s="480" t="s">
        <v>437</v>
      </c>
    </row>
    <row r="575" customHeight="1" spans="1:29">
      <c r="A575" s="477" t="s">
        <v>192</v>
      </c>
      <c r="B575" s="480" t="s">
        <v>2697</v>
      </c>
      <c r="C575" s="480" t="s">
        <v>2698</v>
      </c>
      <c r="D575" s="480" t="s">
        <v>3226</v>
      </c>
      <c r="E575" s="481">
        <v>45002</v>
      </c>
      <c r="F575" s="480" t="s">
        <v>301</v>
      </c>
      <c r="G575" s="480" t="s">
        <v>3227</v>
      </c>
      <c r="H575" s="480" t="s">
        <v>3143</v>
      </c>
      <c r="I575" s="480" t="s">
        <v>3228</v>
      </c>
      <c r="J575" s="482">
        <v>101176.99</v>
      </c>
      <c r="K575" s="482">
        <v>702.62</v>
      </c>
      <c r="L575" s="482">
        <v>23186.4</v>
      </c>
      <c r="M575" s="482">
        <v>8431.42</v>
      </c>
      <c r="N575" s="482">
        <v>0</v>
      </c>
      <c r="O575" s="482">
        <v>77990.59</v>
      </c>
      <c r="P575" s="480" t="s">
        <v>3229</v>
      </c>
      <c r="Q575" s="481"/>
      <c r="R575" s="480" t="s">
        <v>630</v>
      </c>
      <c r="S575" s="480" t="s">
        <v>889</v>
      </c>
      <c r="T575" s="480" t="s">
        <v>882</v>
      </c>
      <c r="U575" s="480" t="s">
        <v>309</v>
      </c>
      <c r="V575" s="480" t="s">
        <v>3230</v>
      </c>
      <c r="W575" s="480" t="s">
        <v>3231</v>
      </c>
      <c r="X575" s="480" t="s">
        <v>2765</v>
      </c>
      <c r="Y575" s="480" t="s">
        <v>313</v>
      </c>
      <c r="Z575" s="480" t="s">
        <v>314</v>
      </c>
      <c r="AA575" s="480">
        <f t="shared" si="8"/>
        <v>144</v>
      </c>
      <c r="AB575" s="483">
        <v>0</v>
      </c>
      <c r="AC575" s="480" t="s">
        <v>891</v>
      </c>
    </row>
    <row r="576" customHeight="1" spans="1:29">
      <c r="A576" s="477" t="s">
        <v>192</v>
      </c>
      <c r="B576" s="480" t="s">
        <v>2697</v>
      </c>
      <c r="C576" s="480" t="s">
        <v>2698</v>
      </c>
      <c r="D576" s="480" t="s">
        <v>3232</v>
      </c>
      <c r="E576" s="481">
        <v>45002</v>
      </c>
      <c r="F576" s="480" t="s">
        <v>301</v>
      </c>
      <c r="G576" s="480" t="s">
        <v>3233</v>
      </c>
      <c r="H576" s="480" t="s">
        <v>3143</v>
      </c>
      <c r="I576" s="480" t="s">
        <v>3228</v>
      </c>
      <c r="J576" s="482">
        <v>101176.99</v>
      </c>
      <c r="K576" s="482">
        <v>702.62</v>
      </c>
      <c r="L576" s="482">
        <v>23186.4</v>
      </c>
      <c r="M576" s="482">
        <v>8431.42</v>
      </c>
      <c r="N576" s="482">
        <v>0</v>
      </c>
      <c r="O576" s="482">
        <v>77990.59</v>
      </c>
      <c r="P576" s="480" t="s">
        <v>3234</v>
      </c>
      <c r="Q576" s="481"/>
      <c r="R576" s="480" t="s">
        <v>630</v>
      </c>
      <c r="S576" s="480" t="s">
        <v>889</v>
      </c>
      <c r="T576" s="480" t="s">
        <v>882</v>
      </c>
      <c r="U576" s="480" t="s">
        <v>309</v>
      </c>
      <c r="V576" s="480" t="s">
        <v>3230</v>
      </c>
      <c r="W576" s="480" t="s">
        <v>3231</v>
      </c>
      <c r="X576" s="480" t="s">
        <v>2765</v>
      </c>
      <c r="Y576" s="480" t="s">
        <v>313</v>
      </c>
      <c r="Z576" s="480" t="s">
        <v>314</v>
      </c>
      <c r="AA576" s="480">
        <f t="shared" si="8"/>
        <v>144</v>
      </c>
      <c r="AB576" s="483">
        <v>0</v>
      </c>
      <c r="AC576" s="480" t="s">
        <v>891</v>
      </c>
    </row>
    <row r="577" customHeight="1" spans="1:29">
      <c r="A577" s="477" t="s">
        <v>192</v>
      </c>
      <c r="B577" s="480" t="s">
        <v>2697</v>
      </c>
      <c r="C577" s="480" t="s">
        <v>2698</v>
      </c>
      <c r="D577" s="480" t="s">
        <v>3235</v>
      </c>
      <c r="E577" s="481">
        <v>45254</v>
      </c>
      <c r="F577" s="480" t="s">
        <v>301</v>
      </c>
      <c r="G577" s="480" t="s">
        <v>3236</v>
      </c>
      <c r="H577" s="480" t="s">
        <v>3237</v>
      </c>
      <c r="I577" s="480" t="s">
        <v>2997</v>
      </c>
      <c r="J577" s="482">
        <v>391244.2</v>
      </c>
      <c r="K577" s="482">
        <v>2584.9</v>
      </c>
      <c r="L577" s="482">
        <v>83641.28</v>
      </c>
      <c r="M577" s="482">
        <v>31018.78</v>
      </c>
      <c r="N577" s="482">
        <v>0</v>
      </c>
      <c r="O577" s="482">
        <v>307602.92</v>
      </c>
      <c r="P577" s="480" t="s">
        <v>3238</v>
      </c>
      <c r="Q577" s="481"/>
      <c r="R577" s="480" t="s">
        <v>306</v>
      </c>
      <c r="S577" s="480" t="s">
        <v>307</v>
      </c>
      <c r="T577" s="480" t="s">
        <v>383</v>
      </c>
      <c r="U577" s="480" t="s">
        <v>1959</v>
      </c>
      <c r="V577" s="480" t="s">
        <v>384</v>
      </c>
      <c r="W577" s="480" t="s">
        <v>1960</v>
      </c>
      <c r="X577" s="480" t="s">
        <v>2643</v>
      </c>
      <c r="Y577" s="480" t="s">
        <v>313</v>
      </c>
      <c r="Z577" s="480" t="s">
        <v>314</v>
      </c>
      <c r="AA577" s="480">
        <f t="shared" si="8"/>
        <v>144</v>
      </c>
      <c r="AB577" s="483">
        <v>0</v>
      </c>
      <c r="AC577" s="480" t="s">
        <v>387</v>
      </c>
    </row>
    <row r="578" customHeight="1" spans="1:29">
      <c r="A578" s="477" t="s">
        <v>192</v>
      </c>
      <c r="B578" s="480" t="s">
        <v>2697</v>
      </c>
      <c r="C578" s="480" t="s">
        <v>2698</v>
      </c>
      <c r="D578" s="480" t="s">
        <v>3239</v>
      </c>
      <c r="E578" s="481">
        <v>45280</v>
      </c>
      <c r="F578" s="480" t="s">
        <v>301</v>
      </c>
      <c r="G578" s="480" t="s">
        <v>3240</v>
      </c>
      <c r="H578" s="480" t="s">
        <v>3241</v>
      </c>
      <c r="I578" s="480" t="s">
        <v>2997</v>
      </c>
      <c r="J578" s="482">
        <v>307802.38</v>
      </c>
      <c r="K578" s="482">
        <v>2137.52</v>
      </c>
      <c r="L578" s="482">
        <v>51300.4</v>
      </c>
      <c r="M578" s="482">
        <v>25650.2</v>
      </c>
      <c r="N578" s="482">
        <v>0</v>
      </c>
      <c r="O578" s="482">
        <v>256501.98</v>
      </c>
      <c r="P578" s="480" t="s">
        <v>3242</v>
      </c>
      <c r="Q578" s="481"/>
      <c r="R578" s="480" t="s">
        <v>306</v>
      </c>
      <c r="S578" s="480" t="s">
        <v>307</v>
      </c>
      <c r="T578" s="480" t="s">
        <v>383</v>
      </c>
      <c r="U578" s="480" t="s">
        <v>1959</v>
      </c>
      <c r="V578" s="480" t="s">
        <v>384</v>
      </c>
      <c r="W578" s="480" t="s">
        <v>2019</v>
      </c>
      <c r="X578" s="480" t="s">
        <v>2643</v>
      </c>
      <c r="Y578" s="480" t="s">
        <v>313</v>
      </c>
      <c r="Z578" s="480" t="s">
        <v>314</v>
      </c>
      <c r="AA578" s="480">
        <f t="shared" si="8"/>
        <v>144</v>
      </c>
      <c r="AB578" s="483">
        <v>0</v>
      </c>
      <c r="AC578" s="480" t="s">
        <v>387</v>
      </c>
    </row>
    <row r="579" customHeight="1" spans="1:29">
      <c r="A579" s="477" t="s">
        <v>192</v>
      </c>
      <c r="B579" s="480" t="s">
        <v>2697</v>
      </c>
      <c r="C579" s="480" t="s">
        <v>2698</v>
      </c>
      <c r="D579" s="480" t="s">
        <v>3243</v>
      </c>
      <c r="E579" s="481">
        <v>45280</v>
      </c>
      <c r="F579" s="480" t="s">
        <v>301</v>
      </c>
      <c r="G579" s="480" t="s">
        <v>3244</v>
      </c>
      <c r="H579" s="480" t="s">
        <v>3245</v>
      </c>
      <c r="I579" s="480" t="s">
        <v>3246</v>
      </c>
      <c r="J579" s="482">
        <v>363253</v>
      </c>
      <c r="K579" s="482">
        <v>2522.59</v>
      </c>
      <c r="L579" s="482">
        <v>60542.16</v>
      </c>
      <c r="M579" s="482">
        <v>30271.08</v>
      </c>
      <c r="N579" s="482">
        <v>0</v>
      </c>
      <c r="O579" s="482">
        <v>302710.84</v>
      </c>
      <c r="P579" s="480" t="s">
        <v>3247</v>
      </c>
      <c r="Q579" s="481"/>
      <c r="R579" s="480" t="s">
        <v>306</v>
      </c>
      <c r="S579" s="480" t="s">
        <v>307</v>
      </c>
      <c r="T579" s="480" t="s">
        <v>383</v>
      </c>
      <c r="U579" s="480" t="s">
        <v>1986</v>
      </c>
      <c r="V579" s="480" t="s">
        <v>487</v>
      </c>
      <c r="W579" s="480" t="s">
        <v>2041</v>
      </c>
      <c r="X579" s="480" t="s">
        <v>1539</v>
      </c>
      <c r="Y579" s="480" t="s">
        <v>313</v>
      </c>
      <c r="Z579" s="480" t="s">
        <v>314</v>
      </c>
      <c r="AA579" s="480">
        <f t="shared" si="8"/>
        <v>144</v>
      </c>
      <c r="AB579" s="483">
        <v>0</v>
      </c>
      <c r="AC579" s="480" t="s">
        <v>387</v>
      </c>
    </row>
    <row r="580" customHeight="1" spans="1:29">
      <c r="A580" s="477" t="s">
        <v>192</v>
      </c>
      <c r="B580" s="480" t="s">
        <v>2697</v>
      </c>
      <c r="C580" s="480" t="s">
        <v>2698</v>
      </c>
      <c r="D580" s="480" t="s">
        <v>3248</v>
      </c>
      <c r="E580" s="481">
        <v>45275</v>
      </c>
      <c r="F580" s="480" t="s">
        <v>301</v>
      </c>
      <c r="G580" s="480" t="s">
        <v>3249</v>
      </c>
      <c r="H580" s="480" t="s">
        <v>3250</v>
      </c>
      <c r="I580" s="480" t="s">
        <v>3251</v>
      </c>
      <c r="J580" s="482">
        <v>120353.98</v>
      </c>
      <c r="K580" s="482">
        <v>835.79</v>
      </c>
      <c r="L580" s="482">
        <v>20059</v>
      </c>
      <c r="M580" s="482">
        <v>10029.5</v>
      </c>
      <c r="N580" s="482">
        <v>0</v>
      </c>
      <c r="O580" s="482">
        <v>100294.98</v>
      </c>
      <c r="P580" s="480" t="s">
        <v>3252</v>
      </c>
      <c r="Q580" s="481"/>
      <c r="R580" s="480" t="s">
        <v>630</v>
      </c>
      <c r="S580" s="480" t="s">
        <v>889</v>
      </c>
      <c r="T580" s="480" t="s">
        <v>882</v>
      </c>
      <c r="U580" s="480" t="s">
        <v>3253</v>
      </c>
      <c r="V580" s="480" t="s">
        <v>3230</v>
      </c>
      <c r="W580" s="480" t="s">
        <v>3254</v>
      </c>
      <c r="X580" s="480" t="s">
        <v>3255</v>
      </c>
      <c r="Y580" s="480" t="s">
        <v>313</v>
      </c>
      <c r="Z580" s="480" t="s">
        <v>314</v>
      </c>
      <c r="AA580" s="480">
        <f t="shared" si="8"/>
        <v>144</v>
      </c>
      <c r="AB580" s="483">
        <v>0</v>
      </c>
      <c r="AC580" s="480" t="s">
        <v>891</v>
      </c>
    </row>
    <row r="581" customHeight="1" spans="1:29">
      <c r="A581" s="477" t="s">
        <v>192</v>
      </c>
      <c r="B581" s="480" t="s">
        <v>2697</v>
      </c>
      <c r="C581" s="480" t="s">
        <v>2698</v>
      </c>
      <c r="D581" s="480" t="s">
        <v>3256</v>
      </c>
      <c r="E581" s="481">
        <v>45280</v>
      </c>
      <c r="F581" s="480" t="s">
        <v>301</v>
      </c>
      <c r="G581" s="480" t="s">
        <v>3257</v>
      </c>
      <c r="H581" s="480" t="s">
        <v>3258</v>
      </c>
      <c r="I581" s="480" t="s">
        <v>3259</v>
      </c>
      <c r="J581" s="482">
        <v>300884.96</v>
      </c>
      <c r="K581" s="482">
        <v>2089.48</v>
      </c>
      <c r="L581" s="482">
        <v>50147.5</v>
      </c>
      <c r="M581" s="482">
        <v>25073.75</v>
      </c>
      <c r="N581" s="482">
        <v>0</v>
      </c>
      <c r="O581" s="482">
        <v>250737.46</v>
      </c>
      <c r="P581" s="480" t="s">
        <v>3260</v>
      </c>
      <c r="Q581" s="481"/>
      <c r="R581" s="480" t="s">
        <v>306</v>
      </c>
      <c r="S581" s="480" t="s">
        <v>307</v>
      </c>
      <c r="T581" s="480" t="s">
        <v>383</v>
      </c>
      <c r="U581" s="480" t="s">
        <v>1986</v>
      </c>
      <c r="V581" s="480" t="s">
        <v>487</v>
      </c>
      <c r="W581" s="480" t="s">
        <v>2053</v>
      </c>
      <c r="X581" s="480" t="s">
        <v>2054</v>
      </c>
      <c r="Y581" s="480" t="s">
        <v>313</v>
      </c>
      <c r="Z581" s="480" t="s">
        <v>314</v>
      </c>
      <c r="AA581" s="480">
        <f t="shared" si="8"/>
        <v>144</v>
      </c>
      <c r="AB581" s="483">
        <v>0</v>
      </c>
      <c r="AC581" s="480" t="s">
        <v>387</v>
      </c>
    </row>
    <row r="582" customHeight="1" spans="1:29">
      <c r="A582" s="477" t="s">
        <v>192</v>
      </c>
      <c r="B582" s="480" t="s">
        <v>2697</v>
      </c>
      <c r="C582" s="480" t="s">
        <v>2698</v>
      </c>
      <c r="D582" s="480" t="s">
        <v>3261</v>
      </c>
      <c r="E582" s="481">
        <v>45280</v>
      </c>
      <c r="F582" s="480" t="s">
        <v>301</v>
      </c>
      <c r="G582" s="480" t="s">
        <v>3262</v>
      </c>
      <c r="H582" s="480" t="s">
        <v>3263</v>
      </c>
      <c r="I582" s="480" t="s">
        <v>3259</v>
      </c>
      <c r="J582" s="482">
        <v>283185.84</v>
      </c>
      <c r="K582" s="482">
        <v>1966.57</v>
      </c>
      <c r="L582" s="482">
        <v>47197.64</v>
      </c>
      <c r="M582" s="482">
        <v>23598.82</v>
      </c>
      <c r="N582" s="482">
        <v>0</v>
      </c>
      <c r="O582" s="482">
        <v>235988.2</v>
      </c>
      <c r="P582" s="480" t="s">
        <v>3264</v>
      </c>
      <c r="Q582" s="481"/>
      <c r="R582" s="480" t="s">
        <v>306</v>
      </c>
      <c r="S582" s="480" t="s">
        <v>307</v>
      </c>
      <c r="T582" s="480" t="s">
        <v>383</v>
      </c>
      <c r="U582" s="480" t="s">
        <v>1986</v>
      </c>
      <c r="V582" s="480" t="s">
        <v>487</v>
      </c>
      <c r="W582" s="480" t="s">
        <v>2053</v>
      </c>
      <c r="X582" s="480" t="s">
        <v>2054</v>
      </c>
      <c r="Y582" s="480" t="s">
        <v>313</v>
      </c>
      <c r="Z582" s="480" t="s">
        <v>314</v>
      </c>
      <c r="AA582" s="480">
        <f t="shared" si="8"/>
        <v>144</v>
      </c>
      <c r="AB582" s="483">
        <v>0</v>
      </c>
      <c r="AC582" s="480" t="s">
        <v>387</v>
      </c>
    </row>
    <row r="583" customHeight="1" spans="1:29">
      <c r="A583" s="477" t="s">
        <v>192</v>
      </c>
      <c r="B583" s="480" t="s">
        <v>3265</v>
      </c>
      <c r="C583" s="480" t="s">
        <v>3266</v>
      </c>
      <c r="D583" s="480" t="s">
        <v>3267</v>
      </c>
      <c r="E583" s="481">
        <v>40897</v>
      </c>
      <c r="F583" s="480" t="s">
        <v>301</v>
      </c>
      <c r="G583" s="480" t="s">
        <v>3268</v>
      </c>
      <c r="H583" s="480" t="s">
        <v>3269</v>
      </c>
      <c r="I583" s="480" t="s">
        <v>3270</v>
      </c>
      <c r="J583" s="482">
        <v>9401.71</v>
      </c>
      <c r="K583" s="482">
        <v>0</v>
      </c>
      <c r="L583" s="482">
        <v>9401.71</v>
      </c>
      <c r="M583" s="482">
        <v>0</v>
      </c>
      <c r="N583" s="482">
        <v>0</v>
      </c>
      <c r="O583" s="482">
        <v>0</v>
      </c>
      <c r="P583" s="480" t="s">
        <v>3271</v>
      </c>
      <c r="Q583" s="481"/>
      <c r="R583" s="480" t="s">
        <v>306</v>
      </c>
      <c r="S583" s="480" t="s">
        <v>307</v>
      </c>
      <c r="T583" s="480" t="s">
        <v>331</v>
      </c>
      <c r="U583" s="480" t="s">
        <v>309</v>
      </c>
      <c r="V583" s="480" t="s">
        <v>332</v>
      </c>
      <c r="W583" s="480" t="s">
        <v>3272</v>
      </c>
      <c r="X583" s="480" t="s">
        <v>3273</v>
      </c>
      <c r="Y583" s="480" t="s">
        <v>313</v>
      </c>
      <c r="Z583" s="480" t="s">
        <v>3274</v>
      </c>
      <c r="AA583" s="480">
        <f t="shared" si="8"/>
        <v>120</v>
      </c>
      <c r="AB583" s="483">
        <v>0</v>
      </c>
      <c r="AC583" s="480" t="s">
        <v>335</v>
      </c>
    </row>
    <row r="584" customHeight="1" spans="1:29">
      <c r="A584" s="477" t="s">
        <v>192</v>
      </c>
      <c r="B584" s="480" t="s">
        <v>3265</v>
      </c>
      <c r="C584" s="480" t="s">
        <v>3266</v>
      </c>
      <c r="D584" s="480" t="s">
        <v>3275</v>
      </c>
      <c r="E584" s="481">
        <v>41453</v>
      </c>
      <c r="F584" s="480" t="s">
        <v>301</v>
      </c>
      <c r="G584" s="480" t="s">
        <v>3276</v>
      </c>
      <c r="H584" s="480" t="s">
        <v>3277</v>
      </c>
      <c r="I584" s="480" t="s">
        <v>3278</v>
      </c>
      <c r="J584" s="482">
        <v>76068.38</v>
      </c>
      <c r="K584" s="482">
        <v>0</v>
      </c>
      <c r="L584" s="482">
        <v>76068.38</v>
      </c>
      <c r="M584" s="482">
        <v>0</v>
      </c>
      <c r="N584" s="482">
        <v>0</v>
      </c>
      <c r="O584" s="482">
        <v>0</v>
      </c>
      <c r="P584" s="480" t="s">
        <v>3279</v>
      </c>
      <c r="Q584" s="481"/>
      <c r="R584" s="480" t="s">
        <v>630</v>
      </c>
      <c r="S584" s="480" t="s">
        <v>889</v>
      </c>
      <c r="T584" s="480" t="s">
        <v>3280</v>
      </c>
      <c r="U584" s="480" t="s">
        <v>309</v>
      </c>
      <c r="V584" s="480" t="s">
        <v>3281</v>
      </c>
      <c r="W584" s="480" t="s">
        <v>3282</v>
      </c>
      <c r="X584" s="480" t="s">
        <v>3283</v>
      </c>
      <c r="Y584" s="480" t="s">
        <v>313</v>
      </c>
      <c r="Z584" s="480" t="s">
        <v>3274</v>
      </c>
      <c r="AA584" s="480">
        <f t="shared" si="8"/>
        <v>120</v>
      </c>
      <c r="AB584" s="483">
        <v>0</v>
      </c>
      <c r="AC584" s="480" t="s">
        <v>891</v>
      </c>
    </row>
    <row r="585" customHeight="1" spans="1:29">
      <c r="A585" s="477" t="s">
        <v>192</v>
      </c>
      <c r="B585" s="480" t="s">
        <v>3265</v>
      </c>
      <c r="C585" s="480" t="s">
        <v>3266</v>
      </c>
      <c r="D585" s="480" t="s">
        <v>3284</v>
      </c>
      <c r="E585" s="481">
        <v>41453</v>
      </c>
      <c r="F585" s="480" t="s">
        <v>301</v>
      </c>
      <c r="G585" s="480" t="s">
        <v>3285</v>
      </c>
      <c r="H585" s="480" t="s">
        <v>3286</v>
      </c>
      <c r="I585" s="480" t="s">
        <v>3287</v>
      </c>
      <c r="J585" s="482">
        <v>7008.55</v>
      </c>
      <c r="K585" s="482">
        <v>0</v>
      </c>
      <c r="L585" s="482">
        <v>7008.55</v>
      </c>
      <c r="M585" s="482">
        <v>0</v>
      </c>
      <c r="N585" s="482">
        <v>0</v>
      </c>
      <c r="O585" s="482">
        <v>0</v>
      </c>
      <c r="P585" s="480" t="s">
        <v>3288</v>
      </c>
      <c r="Q585" s="481"/>
      <c r="R585" s="480" t="s">
        <v>630</v>
      </c>
      <c r="S585" s="480" t="s">
        <v>889</v>
      </c>
      <c r="T585" s="480" t="s">
        <v>3280</v>
      </c>
      <c r="U585" s="480" t="s">
        <v>309</v>
      </c>
      <c r="V585" s="480" t="s">
        <v>3281</v>
      </c>
      <c r="W585" s="480" t="s">
        <v>3289</v>
      </c>
      <c r="X585" s="480" t="s">
        <v>3290</v>
      </c>
      <c r="Y585" s="480" t="s">
        <v>313</v>
      </c>
      <c r="Z585" s="480" t="s">
        <v>3274</v>
      </c>
      <c r="AA585" s="480">
        <f t="shared" ref="AA585:AA648" si="9">Z585*12</f>
        <v>120</v>
      </c>
      <c r="AB585" s="483">
        <v>0</v>
      </c>
      <c r="AC585" s="480" t="s">
        <v>891</v>
      </c>
    </row>
    <row r="586" customHeight="1" spans="1:29">
      <c r="A586" s="477" t="s">
        <v>192</v>
      </c>
      <c r="B586" s="480" t="s">
        <v>3265</v>
      </c>
      <c r="C586" s="480" t="s">
        <v>3266</v>
      </c>
      <c r="D586" s="480" t="s">
        <v>3291</v>
      </c>
      <c r="E586" s="481">
        <v>41625</v>
      </c>
      <c r="F586" s="480" t="s">
        <v>301</v>
      </c>
      <c r="G586" s="480" t="s">
        <v>3292</v>
      </c>
      <c r="H586" s="480" t="s">
        <v>3293</v>
      </c>
      <c r="I586" s="480" t="s">
        <v>3294</v>
      </c>
      <c r="J586" s="482">
        <v>64662.38</v>
      </c>
      <c r="K586" s="482">
        <v>0</v>
      </c>
      <c r="L586" s="482">
        <v>64662.38</v>
      </c>
      <c r="M586" s="482">
        <v>0</v>
      </c>
      <c r="N586" s="482">
        <v>0</v>
      </c>
      <c r="O586" s="482">
        <v>0</v>
      </c>
      <c r="P586" s="480" t="s">
        <v>3295</v>
      </c>
      <c r="Q586" s="481"/>
      <c r="R586" s="480" t="s">
        <v>630</v>
      </c>
      <c r="S586" s="480" t="s">
        <v>889</v>
      </c>
      <c r="T586" s="480" t="s">
        <v>3280</v>
      </c>
      <c r="U586" s="480" t="s">
        <v>309</v>
      </c>
      <c r="V586" s="480" t="s">
        <v>3281</v>
      </c>
      <c r="W586" s="480" t="s">
        <v>3296</v>
      </c>
      <c r="X586" s="480" t="s">
        <v>3283</v>
      </c>
      <c r="Y586" s="480" t="s">
        <v>313</v>
      </c>
      <c r="Z586" s="480" t="s">
        <v>3274</v>
      </c>
      <c r="AA586" s="480">
        <f t="shared" si="9"/>
        <v>120</v>
      </c>
      <c r="AB586" s="483">
        <v>0</v>
      </c>
      <c r="AC586" s="480" t="s">
        <v>891</v>
      </c>
    </row>
    <row r="587" customHeight="1" spans="1:29">
      <c r="A587" s="477" t="s">
        <v>192</v>
      </c>
      <c r="B587" s="480" t="s">
        <v>3265</v>
      </c>
      <c r="C587" s="480" t="s">
        <v>3266</v>
      </c>
      <c r="D587" s="480" t="s">
        <v>3297</v>
      </c>
      <c r="E587" s="481">
        <v>41625</v>
      </c>
      <c r="F587" s="480" t="s">
        <v>301</v>
      </c>
      <c r="G587" s="480" t="s">
        <v>3298</v>
      </c>
      <c r="H587" s="480" t="s">
        <v>3293</v>
      </c>
      <c r="I587" s="480" t="s">
        <v>3294</v>
      </c>
      <c r="J587" s="482">
        <v>64662.38</v>
      </c>
      <c r="K587" s="482">
        <v>0</v>
      </c>
      <c r="L587" s="482">
        <v>64662.38</v>
      </c>
      <c r="M587" s="482">
        <v>0</v>
      </c>
      <c r="N587" s="482">
        <v>0</v>
      </c>
      <c r="O587" s="482">
        <v>0</v>
      </c>
      <c r="P587" s="480" t="s">
        <v>3299</v>
      </c>
      <c r="Q587" s="481"/>
      <c r="R587" s="480" t="s">
        <v>630</v>
      </c>
      <c r="S587" s="480" t="s">
        <v>889</v>
      </c>
      <c r="T587" s="480" t="s">
        <v>3280</v>
      </c>
      <c r="U587" s="480" t="s">
        <v>309</v>
      </c>
      <c r="V587" s="480" t="s">
        <v>3281</v>
      </c>
      <c r="W587" s="480" t="s">
        <v>3296</v>
      </c>
      <c r="X587" s="480" t="s">
        <v>3283</v>
      </c>
      <c r="Y587" s="480" t="s">
        <v>313</v>
      </c>
      <c r="Z587" s="480" t="s">
        <v>3274</v>
      </c>
      <c r="AA587" s="480">
        <f t="shared" si="9"/>
        <v>120</v>
      </c>
      <c r="AB587" s="483">
        <v>0</v>
      </c>
      <c r="AC587" s="480" t="s">
        <v>891</v>
      </c>
    </row>
    <row r="588" customHeight="1" spans="1:29">
      <c r="A588" s="477" t="s">
        <v>192</v>
      </c>
      <c r="B588" s="480" t="s">
        <v>3265</v>
      </c>
      <c r="C588" s="480" t="s">
        <v>3266</v>
      </c>
      <c r="D588" s="480" t="s">
        <v>3300</v>
      </c>
      <c r="E588" s="481">
        <v>41625</v>
      </c>
      <c r="F588" s="480" t="s">
        <v>301</v>
      </c>
      <c r="G588" s="480" t="s">
        <v>3301</v>
      </c>
      <c r="H588" s="480" t="s">
        <v>3302</v>
      </c>
      <c r="I588" s="480" t="s">
        <v>3303</v>
      </c>
      <c r="J588" s="482">
        <v>13333.33</v>
      </c>
      <c r="K588" s="482">
        <v>0</v>
      </c>
      <c r="L588" s="482">
        <v>13333.33</v>
      </c>
      <c r="M588" s="482">
        <v>0</v>
      </c>
      <c r="N588" s="482">
        <v>0</v>
      </c>
      <c r="O588" s="482">
        <v>0</v>
      </c>
      <c r="P588" s="480" t="s">
        <v>3304</v>
      </c>
      <c r="Q588" s="481"/>
      <c r="R588" s="480" t="s">
        <v>306</v>
      </c>
      <c r="S588" s="480" t="s">
        <v>307</v>
      </c>
      <c r="T588" s="480" t="s">
        <v>462</v>
      </c>
      <c r="U588" s="480" t="s">
        <v>309</v>
      </c>
      <c r="V588" s="480" t="s">
        <v>487</v>
      </c>
      <c r="W588" s="480" t="s">
        <v>3305</v>
      </c>
      <c r="X588" s="480" t="s">
        <v>3306</v>
      </c>
      <c r="Y588" s="480" t="s">
        <v>313</v>
      </c>
      <c r="Z588" s="480" t="s">
        <v>3274</v>
      </c>
      <c r="AA588" s="480">
        <f t="shared" si="9"/>
        <v>120</v>
      </c>
      <c r="AB588" s="483">
        <v>0</v>
      </c>
      <c r="AC588" s="480" t="s">
        <v>489</v>
      </c>
    </row>
    <row r="589" customHeight="1" spans="1:29">
      <c r="A589" s="477" t="s">
        <v>192</v>
      </c>
      <c r="B589" s="480" t="s">
        <v>3265</v>
      </c>
      <c r="C589" s="480" t="s">
        <v>3266</v>
      </c>
      <c r="D589" s="480" t="s">
        <v>3307</v>
      </c>
      <c r="E589" s="481">
        <v>41717</v>
      </c>
      <c r="F589" s="480" t="s">
        <v>301</v>
      </c>
      <c r="G589" s="480" t="s">
        <v>3308</v>
      </c>
      <c r="H589" s="480" t="s">
        <v>3309</v>
      </c>
      <c r="I589" s="480" t="s">
        <v>3310</v>
      </c>
      <c r="J589" s="482">
        <v>91798.37</v>
      </c>
      <c r="K589" s="482">
        <v>0</v>
      </c>
      <c r="L589" s="482">
        <v>91798.37</v>
      </c>
      <c r="M589" s="482">
        <v>0</v>
      </c>
      <c r="N589" s="482">
        <v>0</v>
      </c>
      <c r="O589" s="482">
        <v>0</v>
      </c>
      <c r="P589" s="480" t="s">
        <v>3311</v>
      </c>
      <c r="Q589" s="481"/>
      <c r="R589" s="480" t="s">
        <v>306</v>
      </c>
      <c r="S589" s="480" t="s">
        <v>307</v>
      </c>
      <c r="T589" s="480" t="s">
        <v>462</v>
      </c>
      <c r="U589" s="480" t="s">
        <v>309</v>
      </c>
      <c r="V589" s="480" t="s">
        <v>463</v>
      </c>
      <c r="W589" s="480" t="s">
        <v>588</v>
      </c>
      <c r="X589" s="480" t="s">
        <v>3312</v>
      </c>
      <c r="Y589" s="480" t="s">
        <v>313</v>
      </c>
      <c r="Z589" s="480" t="s">
        <v>3274</v>
      </c>
      <c r="AA589" s="480">
        <f t="shared" si="9"/>
        <v>120</v>
      </c>
      <c r="AB589" s="483">
        <v>0</v>
      </c>
      <c r="AC589" s="480" t="s">
        <v>465</v>
      </c>
    </row>
    <row r="590" customHeight="1" spans="1:29">
      <c r="A590" s="477" t="s">
        <v>192</v>
      </c>
      <c r="B590" s="480" t="s">
        <v>3265</v>
      </c>
      <c r="C590" s="480" t="s">
        <v>3266</v>
      </c>
      <c r="D590" s="480" t="s">
        <v>3313</v>
      </c>
      <c r="E590" s="481">
        <v>41780</v>
      </c>
      <c r="F590" s="480" t="s">
        <v>301</v>
      </c>
      <c r="G590" s="480" t="s">
        <v>3314</v>
      </c>
      <c r="H590" s="480" t="s">
        <v>3315</v>
      </c>
      <c r="I590" s="480" t="s">
        <v>3316</v>
      </c>
      <c r="J590" s="482">
        <v>24532.4</v>
      </c>
      <c r="K590" s="482">
        <v>0</v>
      </c>
      <c r="L590" s="482">
        <v>24532.4</v>
      </c>
      <c r="M590" s="482">
        <v>0</v>
      </c>
      <c r="N590" s="482">
        <v>0</v>
      </c>
      <c r="O590" s="482">
        <v>0</v>
      </c>
      <c r="P590" s="480" t="s">
        <v>3317</v>
      </c>
      <c r="Q590" s="481"/>
      <c r="R590" s="480" t="s">
        <v>306</v>
      </c>
      <c r="S590" s="480" t="s">
        <v>307</v>
      </c>
      <c r="T590" s="480" t="s">
        <v>462</v>
      </c>
      <c r="U590" s="480" t="s">
        <v>309</v>
      </c>
      <c r="V590" s="480" t="s">
        <v>463</v>
      </c>
      <c r="W590" s="480" t="s">
        <v>3318</v>
      </c>
      <c r="X590" s="480" t="s">
        <v>3312</v>
      </c>
      <c r="Y590" s="480" t="s">
        <v>313</v>
      </c>
      <c r="Z590" s="480" t="s">
        <v>3274</v>
      </c>
      <c r="AA590" s="480">
        <f t="shared" si="9"/>
        <v>120</v>
      </c>
      <c r="AB590" s="483">
        <v>0</v>
      </c>
      <c r="AC590" s="480" t="s">
        <v>465</v>
      </c>
    </row>
    <row r="591" customHeight="1" spans="1:29">
      <c r="A591" s="477" t="s">
        <v>192</v>
      </c>
      <c r="B591" s="480" t="s">
        <v>3265</v>
      </c>
      <c r="C591" s="480" t="s">
        <v>3266</v>
      </c>
      <c r="D591" s="480" t="s">
        <v>3319</v>
      </c>
      <c r="E591" s="481">
        <v>41780</v>
      </c>
      <c r="F591" s="480" t="s">
        <v>301</v>
      </c>
      <c r="G591" s="480" t="s">
        <v>3320</v>
      </c>
      <c r="H591" s="480" t="s">
        <v>3315</v>
      </c>
      <c r="I591" s="480" t="s">
        <v>3316</v>
      </c>
      <c r="J591" s="482">
        <v>24532.4</v>
      </c>
      <c r="K591" s="482">
        <v>0</v>
      </c>
      <c r="L591" s="482">
        <v>24532.4</v>
      </c>
      <c r="M591" s="482">
        <v>0</v>
      </c>
      <c r="N591" s="482">
        <v>0</v>
      </c>
      <c r="O591" s="482">
        <v>0</v>
      </c>
      <c r="P591" s="480" t="s">
        <v>3321</v>
      </c>
      <c r="Q591" s="481"/>
      <c r="R591" s="480" t="s">
        <v>306</v>
      </c>
      <c r="S591" s="480" t="s">
        <v>307</v>
      </c>
      <c r="T591" s="480" t="s">
        <v>453</v>
      </c>
      <c r="U591" s="480" t="s">
        <v>309</v>
      </c>
      <c r="V591" s="480" t="s">
        <v>2948</v>
      </c>
      <c r="W591" s="480" t="s">
        <v>3318</v>
      </c>
      <c r="X591" s="480" t="s">
        <v>3312</v>
      </c>
      <c r="Y591" s="480" t="s">
        <v>313</v>
      </c>
      <c r="Z591" s="480" t="s">
        <v>3274</v>
      </c>
      <c r="AA591" s="480">
        <f t="shared" si="9"/>
        <v>120</v>
      </c>
      <c r="AB591" s="483">
        <v>0</v>
      </c>
      <c r="AC591" s="480" t="s">
        <v>2950</v>
      </c>
    </row>
    <row r="592" customHeight="1" spans="1:29">
      <c r="A592" s="477" t="s">
        <v>192</v>
      </c>
      <c r="B592" s="480" t="s">
        <v>3265</v>
      </c>
      <c r="C592" s="480" t="s">
        <v>3266</v>
      </c>
      <c r="D592" s="480" t="s">
        <v>3322</v>
      </c>
      <c r="E592" s="481">
        <v>41780</v>
      </c>
      <c r="F592" s="480" t="s">
        <v>301</v>
      </c>
      <c r="G592" s="480" t="s">
        <v>3323</v>
      </c>
      <c r="H592" s="480" t="s">
        <v>3315</v>
      </c>
      <c r="I592" s="480" t="s">
        <v>3316</v>
      </c>
      <c r="J592" s="482">
        <v>24532.4</v>
      </c>
      <c r="K592" s="482">
        <v>0</v>
      </c>
      <c r="L592" s="482">
        <v>24532.4</v>
      </c>
      <c r="M592" s="482">
        <v>0</v>
      </c>
      <c r="N592" s="482">
        <v>0</v>
      </c>
      <c r="O592" s="482">
        <v>0</v>
      </c>
      <c r="P592" s="480" t="s">
        <v>3324</v>
      </c>
      <c r="Q592" s="481"/>
      <c r="R592" s="480" t="s">
        <v>306</v>
      </c>
      <c r="S592" s="480" t="s">
        <v>307</v>
      </c>
      <c r="T592" s="480" t="s">
        <v>453</v>
      </c>
      <c r="U592" s="480" t="s">
        <v>309</v>
      </c>
      <c r="V592" s="480" t="s">
        <v>2948</v>
      </c>
      <c r="W592" s="480" t="s">
        <v>3318</v>
      </c>
      <c r="X592" s="480" t="s">
        <v>3312</v>
      </c>
      <c r="Y592" s="480" t="s">
        <v>313</v>
      </c>
      <c r="Z592" s="480" t="s">
        <v>3274</v>
      </c>
      <c r="AA592" s="480">
        <f t="shared" si="9"/>
        <v>120</v>
      </c>
      <c r="AB592" s="483">
        <v>0</v>
      </c>
      <c r="AC592" s="480" t="s">
        <v>2950</v>
      </c>
    </row>
    <row r="593" customHeight="1" spans="1:29">
      <c r="A593" s="477" t="s">
        <v>192</v>
      </c>
      <c r="B593" s="480" t="s">
        <v>3265</v>
      </c>
      <c r="C593" s="480" t="s">
        <v>3266</v>
      </c>
      <c r="D593" s="480" t="s">
        <v>3325</v>
      </c>
      <c r="E593" s="481">
        <v>28642</v>
      </c>
      <c r="F593" s="480" t="s">
        <v>301</v>
      </c>
      <c r="G593" s="480" t="s">
        <v>3326</v>
      </c>
      <c r="H593" s="480" t="s">
        <v>3327</v>
      </c>
      <c r="I593" s="480" t="s">
        <v>3328</v>
      </c>
      <c r="J593" s="482">
        <v>13000</v>
      </c>
      <c r="K593" s="482">
        <v>0</v>
      </c>
      <c r="L593" s="482">
        <v>13000</v>
      </c>
      <c r="M593" s="482">
        <v>0</v>
      </c>
      <c r="N593" s="482">
        <v>0</v>
      </c>
      <c r="O593" s="482">
        <v>0</v>
      </c>
      <c r="P593" s="480" t="s">
        <v>3329</v>
      </c>
      <c r="Q593" s="481"/>
      <c r="R593" s="480" t="s">
        <v>306</v>
      </c>
      <c r="S593" s="480" t="s">
        <v>307</v>
      </c>
      <c r="T593" s="480" t="s">
        <v>308</v>
      </c>
      <c r="U593" s="480" t="s">
        <v>309</v>
      </c>
      <c r="V593" s="480" t="s">
        <v>3330</v>
      </c>
      <c r="W593" s="480" t="s">
        <v>333</v>
      </c>
      <c r="X593" s="480" t="s">
        <v>3331</v>
      </c>
      <c r="Y593" s="480" t="s">
        <v>313</v>
      </c>
      <c r="Z593" s="480" t="s">
        <v>1282</v>
      </c>
      <c r="AA593" s="480">
        <f t="shared" si="9"/>
        <v>504</v>
      </c>
      <c r="AB593" s="483">
        <v>0</v>
      </c>
      <c r="AC593" s="480" t="s">
        <v>315</v>
      </c>
    </row>
    <row r="594" customHeight="1" spans="1:29">
      <c r="A594" s="477" t="s">
        <v>192</v>
      </c>
      <c r="B594" s="480" t="s">
        <v>3265</v>
      </c>
      <c r="C594" s="480" t="s">
        <v>3266</v>
      </c>
      <c r="D594" s="480" t="s">
        <v>3332</v>
      </c>
      <c r="E594" s="481">
        <v>38328</v>
      </c>
      <c r="F594" s="480" t="s">
        <v>301</v>
      </c>
      <c r="G594" s="480" t="s">
        <v>3333</v>
      </c>
      <c r="H594" s="480" t="s">
        <v>3327</v>
      </c>
      <c r="I594" s="480" t="s">
        <v>3334</v>
      </c>
      <c r="J594" s="482">
        <v>14230.49</v>
      </c>
      <c r="K594" s="482">
        <v>0</v>
      </c>
      <c r="L594" s="482">
        <v>14230.49</v>
      </c>
      <c r="M594" s="482">
        <v>0</v>
      </c>
      <c r="N594" s="482">
        <v>0</v>
      </c>
      <c r="O594" s="482">
        <v>0</v>
      </c>
      <c r="P594" s="480" t="s">
        <v>3335</v>
      </c>
      <c r="Q594" s="481"/>
      <c r="R594" s="480" t="s">
        <v>306</v>
      </c>
      <c r="S594" s="480" t="s">
        <v>307</v>
      </c>
      <c r="T594" s="480" t="s">
        <v>321</v>
      </c>
      <c r="U594" s="480" t="s">
        <v>309</v>
      </c>
      <c r="V594" s="480" t="s">
        <v>322</v>
      </c>
      <c r="W594" s="480" t="s">
        <v>3336</v>
      </c>
      <c r="X594" s="480" t="s">
        <v>3337</v>
      </c>
      <c r="Y594" s="480" t="s">
        <v>313</v>
      </c>
      <c r="Z594" s="480" t="s">
        <v>3274</v>
      </c>
      <c r="AA594" s="480">
        <f t="shared" si="9"/>
        <v>120</v>
      </c>
      <c r="AB594" s="483">
        <v>0</v>
      </c>
      <c r="AC594" s="480" t="s">
        <v>326</v>
      </c>
    </row>
    <row r="595" customHeight="1" spans="1:29">
      <c r="A595" s="477" t="s">
        <v>192</v>
      </c>
      <c r="B595" s="480" t="s">
        <v>3265</v>
      </c>
      <c r="C595" s="480" t="s">
        <v>3266</v>
      </c>
      <c r="D595" s="480" t="s">
        <v>3338</v>
      </c>
      <c r="E595" s="481">
        <v>38328</v>
      </c>
      <c r="F595" s="480" t="s">
        <v>301</v>
      </c>
      <c r="G595" s="480" t="s">
        <v>3339</v>
      </c>
      <c r="H595" s="480" t="s">
        <v>3340</v>
      </c>
      <c r="I595" s="480" t="s">
        <v>3341</v>
      </c>
      <c r="J595" s="482">
        <v>49905.54</v>
      </c>
      <c r="K595" s="482">
        <v>0</v>
      </c>
      <c r="L595" s="482">
        <v>22956.47</v>
      </c>
      <c r="M595" s="482">
        <v>0</v>
      </c>
      <c r="N595" s="482">
        <v>26949.07</v>
      </c>
      <c r="O595" s="482">
        <v>0</v>
      </c>
      <c r="P595" s="480" t="s">
        <v>3342</v>
      </c>
      <c r="Q595" s="481"/>
      <c r="R595" s="480" t="s">
        <v>306</v>
      </c>
      <c r="S595" s="480" t="s">
        <v>307</v>
      </c>
      <c r="T595" s="480" t="s">
        <v>308</v>
      </c>
      <c r="U595" s="480" t="s">
        <v>309</v>
      </c>
      <c r="V595" s="480" t="s">
        <v>3330</v>
      </c>
      <c r="W595" s="480" t="s">
        <v>3343</v>
      </c>
      <c r="X595" s="480" t="s">
        <v>3337</v>
      </c>
      <c r="Y595" s="480" t="s">
        <v>313</v>
      </c>
      <c r="Z595" s="480" t="s">
        <v>3344</v>
      </c>
      <c r="AA595" s="480">
        <f t="shared" si="9"/>
        <v>192</v>
      </c>
      <c r="AB595" s="483">
        <v>0</v>
      </c>
      <c r="AC595" s="480" t="s">
        <v>315</v>
      </c>
    </row>
    <row r="596" customHeight="1" spans="1:29">
      <c r="A596" s="477" t="s">
        <v>192</v>
      </c>
      <c r="B596" s="480" t="s">
        <v>3265</v>
      </c>
      <c r="C596" s="480" t="s">
        <v>3266</v>
      </c>
      <c r="D596" s="480" t="s">
        <v>3345</v>
      </c>
      <c r="E596" s="481">
        <v>36891</v>
      </c>
      <c r="F596" s="480" t="s">
        <v>301</v>
      </c>
      <c r="G596" s="480" t="s">
        <v>3346</v>
      </c>
      <c r="H596" s="480" t="s">
        <v>3347</v>
      </c>
      <c r="I596" s="480" t="s">
        <v>3348</v>
      </c>
      <c r="J596" s="482">
        <v>29439</v>
      </c>
      <c r="K596" s="482">
        <v>0</v>
      </c>
      <c r="L596" s="482">
        <v>29439</v>
      </c>
      <c r="M596" s="482">
        <v>0</v>
      </c>
      <c r="N596" s="482">
        <v>0</v>
      </c>
      <c r="O596" s="482">
        <v>0</v>
      </c>
      <c r="P596" s="480" t="s">
        <v>3349</v>
      </c>
      <c r="Q596" s="481"/>
      <c r="R596" s="480" t="s">
        <v>306</v>
      </c>
      <c r="S596" s="480" t="s">
        <v>307</v>
      </c>
      <c r="T596" s="480" t="s">
        <v>321</v>
      </c>
      <c r="U596" s="480" t="s">
        <v>309</v>
      </c>
      <c r="V596" s="480" t="s">
        <v>309</v>
      </c>
      <c r="W596" s="480" t="s">
        <v>333</v>
      </c>
      <c r="X596" s="480" t="s">
        <v>3350</v>
      </c>
      <c r="Y596" s="480" t="s">
        <v>313</v>
      </c>
      <c r="Z596" s="480" t="s">
        <v>3274</v>
      </c>
      <c r="AA596" s="480">
        <f t="shared" si="9"/>
        <v>120</v>
      </c>
      <c r="AB596" s="483">
        <v>0</v>
      </c>
      <c r="AC596" s="480" t="s">
        <v>326</v>
      </c>
    </row>
    <row r="597" customHeight="1" spans="1:29">
      <c r="A597" s="477" t="s">
        <v>192</v>
      </c>
      <c r="B597" s="480" t="s">
        <v>3265</v>
      </c>
      <c r="C597" s="480" t="s">
        <v>3266</v>
      </c>
      <c r="D597" s="480" t="s">
        <v>3351</v>
      </c>
      <c r="E597" s="481">
        <v>41611</v>
      </c>
      <c r="F597" s="480" t="s">
        <v>301</v>
      </c>
      <c r="G597" s="480" t="s">
        <v>3352</v>
      </c>
      <c r="H597" s="480" t="s">
        <v>3315</v>
      </c>
      <c r="I597" s="480" t="s">
        <v>3353</v>
      </c>
      <c r="J597" s="482">
        <v>8547.01</v>
      </c>
      <c r="K597" s="482">
        <v>0</v>
      </c>
      <c r="L597" s="482">
        <v>8547.01</v>
      </c>
      <c r="M597" s="482">
        <v>0</v>
      </c>
      <c r="N597" s="482">
        <v>0</v>
      </c>
      <c r="O597" s="482">
        <v>0</v>
      </c>
      <c r="P597" s="480" t="s">
        <v>3354</v>
      </c>
      <c r="Q597" s="481"/>
      <c r="R597" s="480" t="s">
        <v>306</v>
      </c>
      <c r="S597" s="480" t="s">
        <v>307</v>
      </c>
      <c r="T597" s="480" t="s">
        <v>399</v>
      </c>
      <c r="U597" s="480" t="s">
        <v>309</v>
      </c>
      <c r="V597" s="480" t="s">
        <v>3355</v>
      </c>
      <c r="W597" s="480" t="s">
        <v>3356</v>
      </c>
      <c r="X597" s="480" t="s">
        <v>3357</v>
      </c>
      <c r="Y597" s="480" t="s">
        <v>313</v>
      </c>
      <c r="Z597" s="480" t="s">
        <v>3274</v>
      </c>
      <c r="AA597" s="480">
        <f t="shared" si="9"/>
        <v>120</v>
      </c>
      <c r="AB597" s="483">
        <v>0</v>
      </c>
      <c r="AC597" s="480" t="s">
        <v>403</v>
      </c>
    </row>
    <row r="598" customHeight="1" spans="1:29">
      <c r="A598" s="477" t="s">
        <v>192</v>
      </c>
      <c r="B598" s="480" t="s">
        <v>3265</v>
      </c>
      <c r="C598" s="480" t="s">
        <v>3266</v>
      </c>
      <c r="D598" s="480" t="s">
        <v>3358</v>
      </c>
      <c r="E598" s="481">
        <v>41689</v>
      </c>
      <c r="F598" s="480" t="s">
        <v>301</v>
      </c>
      <c r="G598" s="480" t="s">
        <v>3359</v>
      </c>
      <c r="H598" s="480" t="s">
        <v>3360</v>
      </c>
      <c r="I598" s="480" t="s">
        <v>3361</v>
      </c>
      <c r="J598" s="482">
        <v>19230.77</v>
      </c>
      <c r="K598" s="482">
        <v>0</v>
      </c>
      <c r="L598" s="482">
        <v>19230.77</v>
      </c>
      <c r="M598" s="482">
        <v>0</v>
      </c>
      <c r="N598" s="482">
        <v>0</v>
      </c>
      <c r="O598" s="482">
        <v>0</v>
      </c>
      <c r="P598" s="480" t="s">
        <v>3362</v>
      </c>
      <c r="Q598" s="481"/>
      <c r="R598" s="480" t="s">
        <v>630</v>
      </c>
      <c r="S598" s="480" t="s">
        <v>889</v>
      </c>
      <c r="T598" s="480" t="s">
        <v>882</v>
      </c>
      <c r="U598" s="480" t="s">
        <v>309</v>
      </c>
      <c r="V598" s="480" t="s">
        <v>883</v>
      </c>
      <c r="W598" s="480" t="s">
        <v>3363</v>
      </c>
      <c r="X598" s="480" t="s">
        <v>3357</v>
      </c>
      <c r="Y598" s="480" t="s">
        <v>313</v>
      </c>
      <c r="Z598" s="480" t="s">
        <v>3274</v>
      </c>
      <c r="AA598" s="480">
        <f t="shared" si="9"/>
        <v>120</v>
      </c>
      <c r="AB598" s="483">
        <v>0</v>
      </c>
      <c r="AC598" s="480" t="s">
        <v>891</v>
      </c>
    </row>
    <row r="599" customHeight="1" spans="1:29">
      <c r="A599" s="477" t="s">
        <v>192</v>
      </c>
      <c r="B599" s="480" t="s">
        <v>3265</v>
      </c>
      <c r="C599" s="480" t="s">
        <v>3266</v>
      </c>
      <c r="D599" s="480" t="s">
        <v>3364</v>
      </c>
      <c r="E599" s="481">
        <v>41689</v>
      </c>
      <c r="F599" s="480" t="s">
        <v>301</v>
      </c>
      <c r="G599" s="480" t="s">
        <v>3365</v>
      </c>
      <c r="H599" s="480" t="s">
        <v>3360</v>
      </c>
      <c r="I599" s="480" t="s">
        <v>3366</v>
      </c>
      <c r="J599" s="482">
        <v>19230.77</v>
      </c>
      <c r="K599" s="482">
        <v>0</v>
      </c>
      <c r="L599" s="482">
        <v>19230.77</v>
      </c>
      <c r="M599" s="482">
        <v>0</v>
      </c>
      <c r="N599" s="482">
        <v>0</v>
      </c>
      <c r="O599" s="482">
        <v>0</v>
      </c>
      <c r="P599" s="480" t="s">
        <v>3367</v>
      </c>
      <c r="Q599" s="481"/>
      <c r="R599" s="480" t="s">
        <v>630</v>
      </c>
      <c r="S599" s="480" t="s">
        <v>889</v>
      </c>
      <c r="T599" s="480" t="s">
        <v>399</v>
      </c>
      <c r="U599" s="480" t="s">
        <v>309</v>
      </c>
      <c r="V599" s="480" t="s">
        <v>419</v>
      </c>
      <c r="W599" s="480" t="s">
        <v>3363</v>
      </c>
      <c r="X599" s="480" t="s">
        <v>3357</v>
      </c>
      <c r="Y599" s="480" t="s">
        <v>313</v>
      </c>
      <c r="Z599" s="480" t="s">
        <v>3274</v>
      </c>
      <c r="AA599" s="480">
        <f t="shared" si="9"/>
        <v>120</v>
      </c>
      <c r="AB599" s="483">
        <v>0</v>
      </c>
      <c r="AC599" s="480" t="s">
        <v>3368</v>
      </c>
    </row>
    <row r="600" customHeight="1" spans="1:29">
      <c r="A600" s="477" t="s">
        <v>192</v>
      </c>
      <c r="B600" s="480" t="s">
        <v>3265</v>
      </c>
      <c r="C600" s="480" t="s">
        <v>3266</v>
      </c>
      <c r="D600" s="480" t="s">
        <v>3369</v>
      </c>
      <c r="E600" s="481">
        <v>45258</v>
      </c>
      <c r="F600" s="480" t="s">
        <v>301</v>
      </c>
      <c r="G600" s="480" t="s">
        <v>3370</v>
      </c>
      <c r="H600" s="480" t="s">
        <v>3371</v>
      </c>
      <c r="I600" s="480" t="s">
        <v>3372</v>
      </c>
      <c r="J600" s="482">
        <v>4253805.31</v>
      </c>
      <c r="K600" s="482">
        <v>35448.38</v>
      </c>
      <c r="L600" s="482">
        <v>886209.44</v>
      </c>
      <c r="M600" s="482">
        <v>425380.53</v>
      </c>
      <c r="N600" s="482">
        <v>0</v>
      </c>
      <c r="O600" s="482">
        <v>3367595.87</v>
      </c>
      <c r="P600" s="480" t="s">
        <v>3373</v>
      </c>
      <c r="Q600" s="481"/>
      <c r="R600" s="480" t="s">
        <v>306</v>
      </c>
      <c r="S600" s="480" t="s">
        <v>307</v>
      </c>
      <c r="T600" s="480" t="s">
        <v>383</v>
      </c>
      <c r="U600" s="480" t="s">
        <v>1986</v>
      </c>
      <c r="V600" s="480" t="s">
        <v>487</v>
      </c>
      <c r="W600" s="480" t="s">
        <v>3374</v>
      </c>
      <c r="X600" s="480" t="s">
        <v>3375</v>
      </c>
      <c r="Y600" s="480" t="s">
        <v>313</v>
      </c>
      <c r="Z600" s="480" t="s">
        <v>3274</v>
      </c>
      <c r="AA600" s="480">
        <f t="shared" si="9"/>
        <v>120</v>
      </c>
      <c r="AB600" s="483">
        <v>0</v>
      </c>
      <c r="AC600" s="480" t="s">
        <v>387</v>
      </c>
    </row>
    <row r="601" customHeight="1" spans="1:29">
      <c r="A601" s="477" t="s">
        <v>192</v>
      </c>
      <c r="B601" s="480" t="s">
        <v>3265</v>
      </c>
      <c r="C601" s="480" t="s">
        <v>3266</v>
      </c>
      <c r="D601" s="480" t="s">
        <v>3376</v>
      </c>
      <c r="E601" s="481">
        <v>45923</v>
      </c>
      <c r="F601" s="480" t="s">
        <v>301</v>
      </c>
      <c r="G601" s="480" t="s">
        <v>3377</v>
      </c>
      <c r="H601" s="480" t="s">
        <v>3378</v>
      </c>
      <c r="I601" s="480" t="s">
        <v>304</v>
      </c>
      <c r="J601" s="482">
        <v>72019.01</v>
      </c>
      <c r="K601" s="482">
        <v>600.16</v>
      </c>
      <c r="L601" s="482">
        <v>1800.48</v>
      </c>
      <c r="M601" s="482">
        <v>1800.48</v>
      </c>
      <c r="N601" s="482">
        <v>0</v>
      </c>
      <c r="O601" s="482">
        <v>70218.53</v>
      </c>
      <c r="P601" s="480" t="s">
        <v>3379</v>
      </c>
      <c r="Q601" s="481"/>
      <c r="R601" s="480" t="s">
        <v>306</v>
      </c>
      <c r="S601" s="480" t="s">
        <v>307</v>
      </c>
      <c r="T601" s="480" t="s">
        <v>453</v>
      </c>
      <c r="U601" s="480" t="s">
        <v>2122</v>
      </c>
      <c r="V601" s="480" t="s">
        <v>454</v>
      </c>
      <c r="W601" s="480" t="s">
        <v>2123</v>
      </c>
      <c r="X601" s="480" t="s">
        <v>2124</v>
      </c>
      <c r="Y601" s="480" t="s">
        <v>313</v>
      </c>
      <c r="Z601" s="480" t="s">
        <v>3274</v>
      </c>
      <c r="AA601" s="480">
        <f t="shared" si="9"/>
        <v>120</v>
      </c>
      <c r="AB601" s="483">
        <v>0</v>
      </c>
      <c r="AC601" s="480" t="s">
        <v>456</v>
      </c>
    </row>
    <row r="602" customHeight="1" spans="1:29">
      <c r="A602" s="477" t="s">
        <v>192</v>
      </c>
      <c r="B602" s="480" t="s">
        <v>3265</v>
      </c>
      <c r="C602" s="480" t="s">
        <v>3266</v>
      </c>
      <c r="D602" s="480" t="s">
        <v>3380</v>
      </c>
      <c r="E602" s="481">
        <v>45923</v>
      </c>
      <c r="F602" s="480" t="s">
        <v>301</v>
      </c>
      <c r="G602" s="480" t="s">
        <v>3381</v>
      </c>
      <c r="H602" s="480" t="s">
        <v>3378</v>
      </c>
      <c r="I602" s="480" t="s">
        <v>304</v>
      </c>
      <c r="J602" s="482">
        <v>72019.01</v>
      </c>
      <c r="K602" s="482">
        <v>600.16</v>
      </c>
      <c r="L602" s="482">
        <v>1800.48</v>
      </c>
      <c r="M602" s="482">
        <v>1800.48</v>
      </c>
      <c r="N602" s="482">
        <v>0</v>
      </c>
      <c r="O602" s="482">
        <v>70218.53</v>
      </c>
      <c r="P602" s="480" t="s">
        <v>3382</v>
      </c>
      <c r="Q602" s="481"/>
      <c r="R602" s="480" t="s">
        <v>306</v>
      </c>
      <c r="S602" s="480" t="s">
        <v>307</v>
      </c>
      <c r="T602" s="480" t="s">
        <v>453</v>
      </c>
      <c r="U602" s="480" t="s">
        <v>2122</v>
      </c>
      <c r="V602" s="480" t="s">
        <v>454</v>
      </c>
      <c r="W602" s="480" t="s">
        <v>2123</v>
      </c>
      <c r="X602" s="480" t="s">
        <v>2124</v>
      </c>
      <c r="Y602" s="480" t="s">
        <v>313</v>
      </c>
      <c r="Z602" s="480" t="s">
        <v>3274</v>
      </c>
      <c r="AA602" s="480">
        <f t="shared" si="9"/>
        <v>120</v>
      </c>
      <c r="AB602" s="483">
        <v>0</v>
      </c>
      <c r="AC602" s="480" t="s">
        <v>456</v>
      </c>
    </row>
    <row r="603" customHeight="1" spans="1:29">
      <c r="A603" s="477" t="s">
        <v>192</v>
      </c>
      <c r="B603" s="480" t="s">
        <v>3265</v>
      </c>
      <c r="C603" s="480" t="s">
        <v>3266</v>
      </c>
      <c r="D603" s="480" t="s">
        <v>3383</v>
      </c>
      <c r="E603" s="481">
        <v>45923</v>
      </c>
      <c r="F603" s="480" t="s">
        <v>301</v>
      </c>
      <c r="G603" s="480" t="s">
        <v>3384</v>
      </c>
      <c r="H603" s="480" t="s">
        <v>3378</v>
      </c>
      <c r="I603" s="480" t="s">
        <v>304</v>
      </c>
      <c r="J603" s="482">
        <v>72019.01</v>
      </c>
      <c r="K603" s="482">
        <v>600.16</v>
      </c>
      <c r="L603" s="482">
        <v>1800.48</v>
      </c>
      <c r="M603" s="482">
        <v>1800.48</v>
      </c>
      <c r="N603" s="482">
        <v>0</v>
      </c>
      <c r="O603" s="482">
        <v>70218.53</v>
      </c>
      <c r="P603" s="480" t="s">
        <v>3385</v>
      </c>
      <c r="Q603" s="481"/>
      <c r="R603" s="480" t="s">
        <v>306</v>
      </c>
      <c r="S603" s="480" t="s">
        <v>307</v>
      </c>
      <c r="T603" s="480" t="s">
        <v>453</v>
      </c>
      <c r="U603" s="480" t="s">
        <v>2122</v>
      </c>
      <c r="V603" s="480" t="s">
        <v>454</v>
      </c>
      <c r="W603" s="480" t="s">
        <v>2123</v>
      </c>
      <c r="X603" s="480" t="s">
        <v>2124</v>
      </c>
      <c r="Y603" s="480" t="s">
        <v>313</v>
      </c>
      <c r="Z603" s="480" t="s">
        <v>3274</v>
      </c>
      <c r="AA603" s="480">
        <f t="shared" si="9"/>
        <v>120</v>
      </c>
      <c r="AB603" s="483">
        <v>0</v>
      </c>
      <c r="AC603" s="480" t="s">
        <v>456</v>
      </c>
    </row>
    <row r="604" customHeight="1" spans="1:29">
      <c r="A604" s="477" t="s">
        <v>192</v>
      </c>
      <c r="B604" s="480" t="s">
        <v>3265</v>
      </c>
      <c r="C604" s="480" t="s">
        <v>3266</v>
      </c>
      <c r="D604" s="480" t="s">
        <v>3386</v>
      </c>
      <c r="E604" s="481">
        <v>45923</v>
      </c>
      <c r="F604" s="480" t="s">
        <v>301</v>
      </c>
      <c r="G604" s="480" t="s">
        <v>3387</v>
      </c>
      <c r="H604" s="480" t="s">
        <v>3378</v>
      </c>
      <c r="I604" s="480" t="s">
        <v>304</v>
      </c>
      <c r="J604" s="482">
        <v>72019.01</v>
      </c>
      <c r="K604" s="482">
        <v>600.16</v>
      </c>
      <c r="L604" s="482">
        <v>1800.48</v>
      </c>
      <c r="M604" s="482">
        <v>1800.48</v>
      </c>
      <c r="N604" s="482">
        <v>0</v>
      </c>
      <c r="O604" s="482">
        <v>70218.53</v>
      </c>
      <c r="P604" s="480" t="s">
        <v>3388</v>
      </c>
      <c r="Q604" s="481"/>
      <c r="R604" s="480" t="s">
        <v>306</v>
      </c>
      <c r="S604" s="480" t="s">
        <v>307</v>
      </c>
      <c r="T604" s="480" t="s">
        <v>453</v>
      </c>
      <c r="U604" s="480" t="s">
        <v>2122</v>
      </c>
      <c r="V604" s="480" t="s">
        <v>454</v>
      </c>
      <c r="W604" s="480" t="s">
        <v>2123</v>
      </c>
      <c r="X604" s="480" t="s">
        <v>2124</v>
      </c>
      <c r="Y604" s="480" t="s">
        <v>313</v>
      </c>
      <c r="Z604" s="480" t="s">
        <v>3274</v>
      </c>
      <c r="AA604" s="480">
        <f t="shared" si="9"/>
        <v>120</v>
      </c>
      <c r="AB604" s="483">
        <v>0</v>
      </c>
      <c r="AC604" s="480" t="s">
        <v>456</v>
      </c>
    </row>
    <row r="605" customHeight="1" spans="1:29">
      <c r="A605" s="477" t="s">
        <v>192</v>
      </c>
      <c r="B605" s="480" t="s">
        <v>3265</v>
      </c>
      <c r="C605" s="480" t="s">
        <v>3266</v>
      </c>
      <c r="D605" s="480" t="s">
        <v>3389</v>
      </c>
      <c r="E605" s="481">
        <v>45923</v>
      </c>
      <c r="F605" s="480" t="s">
        <v>301</v>
      </c>
      <c r="G605" s="480" t="s">
        <v>3390</v>
      </c>
      <c r="H605" s="480" t="s">
        <v>3378</v>
      </c>
      <c r="I605" s="480" t="s">
        <v>304</v>
      </c>
      <c r="J605" s="482">
        <v>72019.01</v>
      </c>
      <c r="K605" s="482">
        <v>600.16</v>
      </c>
      <c r="L605" s="482">
        <v>1800.48</v>
      </c>
      <c r="M605" s="482">
        <v>1800.48</v>
      </c>
      <c r="N605" s="482">
        <v>0</v>
      </c>
      <c r="O605" s="482">
        <v>70218.53</v>
      </c>
      <c r="P605" s="480" t="s">
        <v>3391</v>
      </c>
      <c r="Q605" s="481"/>
      <c r="R605" s="480" t="s">
        <v>306</v>
      </c>
      <c r="S605" s="480" t="s">
        <v>307</v>
      </c>
      <c r="T605" s="480" t="s">
        <v>453</v>
      </c>
      <c r="U605" s="480" t="s">
        <v>2122</v>
      </c>
      <c r="V605" s="480" t="s">
        <v>454</v>
      </c>
      <c r="W605" s="480" t="s">
        <v>2123</v>
      </c>
      <c r="X605" s="480" t="s">
        <v>2124</v>
      </c>
      <c r="Y605" s="480" t="s">
        <v>313</v>
      </c>
      <c r="Z605" s="480" t="s">
        <v>3274</v>
      </c>
      <c r="AA605" s="480">
        <f t="shared" si="9"/>
        <v>120</v>
      </c>
      <c r="AB605" s="483">
        <v>0</v>
      </c>
      <c r="AC605" s="480" t="s">
        <v>456</v>
      </c>
    </row>
    <row r="606" customHeight="1" spans="1:29">
      <c r="A606" s="477" t="s">
        <v>192</v>
      </c>
      <c r="B606" s="480" t="s">
        <v>3265</v>
      </c>
      <c r="C606" s="480" t="s">
        <v>3266</v>
      </c>
      <c r="D606" s="480" t="s">
        <v>3392</v>
      </c>
      <c r="E606" s="481">
        <v>45924</v>
      </c>
      <c r="F606" s="480" t="s">
        <v>301</v>
      </c>
      <c r="G606" s="480" t="s">
        <v>3393</v>
      </c>
      <c r="H606" s="480" t="s">
        <v>3378</v>
      </c>
      <c r="I606" s="480" t="s">
        <v>304</v>
      </c>
      <c r="J606" s="482">
        <v>99012.14</v>
      </c>
      <c r="K606" s="482">
        <v>825.1</v>
      </c>
      <c r="L606" s="482">
        <v>2475.3</v>
      </c>
      <c r="M606" s="482">
        <v>2475.3</v>
      </c>
      <c r="N606" s="482">
        <v>0</v>
      </c>
      <c r="O606" s="482">
        <v>96536.84</v>
      </c>
      <c r="P606" s="480" t="s">
        <v>3394</v>
      </c>
      <c r="Q606" s="481"/>
      <c r="R606" s="480" t="s">
        <v>306</v>
      </c>
      <c r="S606" s="480" t="s">
        <v>307</v>
      </c>
      <c r="T606" s="480" t="s">
        <v>453</v>
      </c>
      <c r="U606" s="480" t="s">
        <v>2132</v>
      </c>
      <c r="V606" s="480" t="s">
        <v>1683</v>
      </c>
      <c r="W606" s="480" t="s">
        <v>2133</v>
      </c>
      <c r="X606" s="480" t="s">
        <v>2124</v>
      </c>
      <c r="Y606" s="480" t="s">
        <v>313</v>
      </c>
      <c r="Z606" s="480" t="s">
        <v>3274</v>
      </c>
      <c r="AA606" s="480">
        <f t="shared" si="9"/>
        <v>120</v>
      </c>
      <c r="AB606" s="483">
        <v>0</v>
      </c>
      <c r="AC606" s="480" t="s">
        <v>542</v>
      </c>
    </row>
    <row r="607" customHeight="1" spans="1:29">
      <c r="A607" s="477" t="s">
        <v>192</v>
      </c>
      <c r="B607" s="480" t="s">
        <v>3265</v>
      </c>
      <c r="C607" s="480" t="s">
        <v>3266</v>
      </c>
      <c r="D607" s="480" t="s">
        <v>3395</v>
      </c>
      <c r="E607" s="481">
        <v>45924</v>
      </c>
      <c r="F607" s="480" t="s">
        <v>301</v>
      </c>
      <c r="G607" s="480" t="s">
        <v>3396</v>
      </c>
      <c r="H607" s="480" t="s">
        <v>3378</v>
      </c>
      <c r="I607" s="480" t="s">
        <v>304</v>
      </c>
      <c r="J607" s="482">
        <v>99012.14</v>
      </c>
      <c r="K607" s="482">
        <v>825.1</v>
      </c>
      <c r="L607" s="482">
        <v>2475.3</v>
      </c>
      <c r="M607" s="482">
        <v>2475.3</v>
      </c>
      <c r="N607" s="482">
        <v>0</v>
      </c>
      <c r="O607" s="482">
        <v>96536.84</v>
      </c>
      <c r="P607" s="480" t="s">
        <v>3397</v>
      </c>
      <c r="Q607" s="481"/>
      <c r="R607" s="480" t="s">
        <v>306</v>
      </c>
      <c r="S607" s="480" t="s">
        <v>307</v>
      </c>
      <c r="T607" s="480" t="s">
        <v>453</v>
      </c>
      <c r="U607" s="480" t="s">
        <v>2132</v>
      </c>
      <c r="V607" s="480" t="s">
        <v>1683</v>
      </c>
      <c r="W607" s="480" t="s">
        <v>2133</v>
      </c>
      <c r="X607" s="480" t="s">
        <v>2124</v>
      </c>
      <c r="Y607" s="480" t="s">
        <v>313</v>
      </c>
      <c r="Z607" s="480" t="s">
        <v>3274</v>
      </c>
      <c r="AA607" s="480">
        <f t="shared" si="9"/>
        <v>120</v>
      </c>
      <c r="AB607" s="483">
        <v>0</v>
      </c>
      <c r="AC607" s="480" t="s">
        <v>542</v>
      </c>
    </row>
    <row r="608" customHeight="1" spans="1:29">
      <c r="A608" s="477" t="s">
        <v>192</v>
      </c>
      <c r="B608" s="480" t="s">
        <v>3265</v>
      </c>
      <c r="C608" s="480" t="s">
        <v>3266</v>
      </c>
      <c r="D608" s="480" t="s">
        <v>3398</v>
      </c>
      <c r="E608" s="481">
        <v>45924</v>
      </c>
      <c r="F608" s="480" t="s">
        <v>301</v>
      </c>
      <c r="G608" s="480" t="s">
        <v>3399</v>
      </c>
      <c r="H608" s="480" t="s">
        <v>3378</v>
      </c>
      <c r="I608" s="480" t="s">
        <v>304</v>
      </c>
      <c r="J608" s="482">
        <v>99012.14</v>
      </c>
      <c r="K608" s="482">
        <v>825.1</v>
      </c>
      <c r="L608" s="482">
        <v>2475.3</v>
      </c>
      <c r="M608" s="482">
        <v>2475.3</v>
      </c>
      <c r="N608" s="482">
        <v>0</v>
      </c>
      <c r="O608" s="482">
        <v>96536.84</v>
      </c>
      <c r="P608" s="480" t="s">
        <v>3400</v>
      </c>
      <c r="Q608" s="481"/>
      <c r="R608" s="480" t="s">
        <v>306</v>
      </c>
      <c r="S608" s="480" t="s">
        <v>307</v>
      </c>
      <c r="T608" s="480" t="s">
        <v>453</v>
      </c>
      <c r="U608" s="480" t="s">
        <v>2132</v>
      </c>
      <c r="V608" s="480" t="s">
        <v>1683</v>
      </c>
      <c r="W608" s="480" t="s">
        <v>2133</v>
      </c>
      <c r="X608" s="480" t="s">
        <v>2124</v>
      </c>
      <c r="Y608" s="480" t="s">
        <v>313</v>
      </c>
      <c r="Z608" s="480" t="s">
        <v>3274</v>
      </c>
      <c r="AA608" s="480">
        <f t="shared" si="9"/>
        <v>120</v>
      </c>
      <c r="AB608" s="483">
        <v>0</v>
      </c>
      <c r="AC608" s="480" t="s">
        <v>542</v>
      </c>
    </row>
    <row r="609" customHeight="1" spans="1:29">
      <c r="A609" s="477" t="s">
        <v>192</v>
      </c>
      <c r="B609" s="480" t="s">
        <v>3265</v>
      </c>
      <c r="C609" s="480" t="s">
        <v>3266</v>
      </c>
      <c r="D609" s="480" t="s">
        <v>3401</v>
      </c>
      <c r="E609" s="481">
        <v>45924</v>
      </c>
      <c r="F609" s="480" t="s">
        <v>301</v>
      </c>
      <c r="G609" s="480" t="s">
        <v>3402</v>
      </c>
      <c r="H609" s="480" t="s">
        <v>3378</v>
      </c>
      <c r="I609" s="480" t="s">
        <v>304</v>
      </c>
      <c r="J609" s="482">
        <v>99012.14</v>
      </c>
      <c r="K609" s="482">
        <v>825.1</v>
      </c>
      <c r="L609" s="482">
        <v>2475.3</v>
      </c>
      <c r="M609" s="482">
        <v>2475.3</v>
      </c>
      <c r="N609" s="482">
        <v>0</v>
      </c>
      <c r="O609" s="482">
        <v>96536.84</v>
      </c>
      <c r="P609" s="480" t="s">
        <v>3403</v>
      </c>
      <c r="Q609" s="481"/>
      <c r="R609" s="480" t="s">
        <v>306</v>
      </c>
      <c r="S609" s="480" t="s">
        <v>307</v>
      </c>
      <c r="T609" s="480" t="s">
        <v>453</v>
      </c>
      <c r="U609" s="480" t="s">
        <v>2132</v>
      </c>
      <c r="V609" s="480" t="s">
        <v>1683</v>
      </c>
      <c r="W609" s="480" t="s">
        <v>2133</v>
      </c>
      <c r="X609" s="480" t="s">
        <v>2124</v>
      </c>
      <c r="Y609" s="480" t="s">
        <v>313</v>
      </c>
      <c r="Z609" s="480" t="s">
        <v>3274</v>
      </c>
      <c r="AA609" s="480">
        <f t="shared" si="9"/>
        <v>120</v>
      </c>
      <c r="AB609" s="483">
        <v>0</v>
      </c>
      <c r="AC609" s="480" t="s">
        <v>542</v>
      </c>
    </row>
    <row r="610" customHeight="1" spans="1:29">
      <c r="A610" s="477" t="s">
        <v>192</v>
      </c>
      <c r="B610" s="480" t="s">
        <v>3265</v>
      </c>
      <c r="C610" s="480" t="s">
        <v>3266</v>
      </c>
      <c r="D610" s="480" t="s">
        <v>3404</v>
      </c>
      <c r="E610" s="481">
        <v>45924</v>
      </c>
      <c r="F610" s="480" t="s">
        <v>301</v>
      </c>
      <c r="G610" s="480" t="s">
        <v>3405</v>
      </c>
      <c r="H610" s="480" t="s">
        <v>3378</v>
      </c>
      <c r="I610" s="480" t="s">
        <v>304</v>
      </c>
      <c r="J610" s="482">
        <v>99012.14</v>
      </c>
      <c r="K610" s="482">
        <v>825.1</v>
      </c>
      <c r="L610" s="482">
        <v>2475.3</v>
      </c>
      <c r="M610" s="482">
        <v>2475.3</v>
      </c>
      <c r="N610" s="482">
        <v>0</v>
      </c>
      <c r="O610" s="482">
        <v>96536.84</v>
      </c>
      <c r="P610" s="480" t="s">
        <v>3406</v>
      </c>
      <c r="Q610" s="481"/>
      <c r="R610" s="480" t="s">
        <v>306</v>
      </c>
      <c r="S610" s="480" t="s">
        <v>307</v>
      </c>
      <c r="T610" s="480" t="s">
        <v>453</v>
      </c>
      <c r="U610" s="480" t="s">
        <v>2132</v>
      </c>
      <c r="V610" s="480" t="s">
        <v>1683</v>
      </c>
      <c r="W610" s="480" t="s">
        <v>2133</v>
      </c>
      <c r="X610" s="480" t="s">
        <v>2124</v>
      </c>
      <c r="Y610" s="480" t="s">
        <v>313</v>
      </c>
      <c r="Z610" s="480" t="s">
        <v>3274</v>
      </c>
      <c r="AA610" s="480">
        <f t="shared" si="9"/>
        <v>120</v>
      </c>
      <c r="AB610" s="483">
        <v>0</v>
      </c>
      <c r="AC610" s="480" t="s">
        <v>542</v>
      </c>
    </row>
    <row r="611" customHeight="1" spans="1:29">
      <c r="A611" s="477" t="s">
        <v>192</v>
      </c>
      <c r="B611" s="480" t="s">
        <v>3407</v>
      </c>
      <c r="C611" s="480" t="s">
        <v>3408</v>
      </c>
      <c r="D611" s="480" t="s">
        <v>3409</v>
      </c>
      <c r="E611" s="481">
        <v>40163</v>
      </c>
      <c r="F611" s="480" t="s">
        <v>301</v>
      </c>
      <c r="G611" s="480" t="s">
        <v>3410</v>
      </c>
      <c r="H611" s="480" t="s">
        <v>3411</v>
      </c>
      <c r="I611" s="480" t="s">
        <v>3412</v>
      </c>
      <c r="J611" s="482">
        <v>227358.45</v>
      </c>
      <c r="K611" s="482">
        <v>0</v>
      </c>
      <c r="L611" s="482">
        <v>227358.45</v>
      </c>
      <c r="M611" s="482">
        <v>0</v>
      </c>
      <c r="N611" s="482">
        <v>0</v>
      </c>
      <c r="O611" s="482">
        <v>0</v>
      </c>
      <c r="P611" s="480" t="s">
        <v>3413</v>
      </c>
      <c r="Q611" s="481"/>
      <c r="R611" s="480" t="s">
        <v>306</v>
      </c>
      <c r="S611" s="480" t="s">
        <v>307</v>
      </c>
      <c r="T611" s="480" t="s">
        <v>383</v>
      </c>
      <c r="U611" s="480" t="s">
        <v>309</v>
      </c>
      <c r="V611" s="480" t="s">
        <v>309</v>
      </c>
      <c r="W611" s="480" t="s">
        <v>3414</v>
      </c>
      <c r="X611" s="480" t="s">
        <v>3415</v>
      </c>
      <c r="Y611" s="480" t="s">
        <v>313</v>
      </c>
      <c r="Z611" s="480" t="s">
        <v>1588</v>
      </c>
      <c r="AA611" s="480">
        <f t="shared" si="9"/>
        <v>96</v>
      </c>
      <c r="AB611" s="483">
        <v>0</v>
      </c>
      <c r="AC611" s="480" t="s">
        <v>850</v>
      </c>
    </row>
    <row r="612" customHeight="1" spans="1:29">
      <c r="A612" s="477" t="s">
        <v>192</v>
      </c>
      <c r="B612" s="480" t="s">
        <v>3407</v>
      </c>
      <c r="C612" s="480" t="s">
        <v>3408</v>
      </c>
      <c r="D612" s="480" t="s">
        <v>3416</v>
      </c>
      <c r="E612" s="481">
        <v>36159</v>
      </c>
      <c r="F612" s="480" t="s">
        <v>301</v>
      </c>
      <c r="G612" s="480" t="s">
        <v>3417</v>
      </c>
      <c r="H612" s="480" t="s">
        <v>3411</v>
      </c>
      <c r="I612" s="480" t="s">
        <v>3418</v>
      </c>
      <c r="J612" s="482">
        <v>84298</v>
      </c>
      <c r="K612" s="482">
        <v>0</v>
      </c>
      <c r="L612" s="482">
        <v>84298</v>
      </c>
      <c r="M612" s="482">
        <v>0</v>
      </c>
      <c r="N612" s="482">
        <v>0</v>
      </c>
      <c r="O612" s="482">
        <v>0</v>
      </c>
      <c r="P612" s="480" t="s">
        <v>3419</v>
      </c>
      <c r="Q612" s="481"/>
      <c r="R612" s="480" t="s">
        <v>306</v>
      </c>
      <c r="S612" s="480" t="s">
        <v>307</v>
      </c>
      <c r="T612" s="480" t="s">
        <v>321</v>
      </c>
      <c r="U612" s="480" t="s">
        <v>309</v>
      </c>
      <c r="V612" s="480" t="s">
        <v>952</v>
      </c>
      <c r="W612" s="480" t="s">
        <v>333</v>
      </c>
      <c r="X612" s="480" t="s">
        <v>3420</v>
      </c>
      <c r="Y612" s="480" t="s">
        <v>313</v>
      </c>
      <c r="Z612" s="480" t="s">
        <v>1588</v>
      </c>
      <c r="AA612" s="480">
        <f t="shared" si="9"/>
        <v>96</v>
      </c>
      <c r="AB612" s="483">
        <v>0</v>
      </c>
      <c r="AC612" s="480" t="s">
        <v>326</v>
      </c>
    </row>
    <row r="613" customHeight="1" spans="1:29">
      <c r="A613" s="477" t="s">
        <v>192</v>
      </c>
      <c r="B613" s="480" t="s">
        <v>3407</v>
      </c>
      <c r="C613" s="480" t="s">
        <v>3408</v>
      </c>
      <c r="D613" s="480" t="s">
        <v>3421</v>
      </c>
      <c r="E613" s="481">
        <v>33573</v>
      </c>
      <c r="F613" s="480" t="s">
        <v>301</v>
      </c>
      <c r="G613" s="480" t="s">
        <v>3422</v>
      </c>
      <c r="H613" s="480" t="s">
        <v>3411</v>
      </c>
      <c r="I613" s="480" t="s">
        <v>3423</v>
      </c>
      <c r="J613" s="482">
        <v>125716</v>
      </c>
      <c r="K613" s="482">
        <v>0</v>
      </c>
      <c r="L613" s="482">
        <v>125716</v>
      </c>
      <c r="M613" s="482">
        <v>0</v>
      </c>
      <c r="N613" s="482">
        <v>0</v>
      </c>
      <c r="O613" s="482">
        <v>0</v>
      </c>
      <c r="P613" s="480" t="s">
        <v>3424</v>
      </c>
      <c r="Q613" s="481"/>
      <c r="R613" s="480" t="s">
        <v>306</v>
      </c>
      <c r="S613" s="480" t="s">
        <v>307</v>
      </c>
      <c r="T613" s="480" t="s">
        <v>321</v>
      </c>
      <c r="U613" s="480" t="s">
        <v>309</v>
      </c>
      <c r="V613" s="480" t="s">
        <v>322</v>
      </c>
      <c r="W613" s="480" t="s">
        <v>333</v>
      </c>
      <c r="X613" s="480" t="s">
        <v>324</v>
      </c>
      <c r="Y613" s="480" t="s">
        <v>313</v>
      </c>
      <c r="Z613" s="480" t="s">
        <v>1588</v>
      </c>
      <c r="AA613" s="480">
        <f t="shared" si="9"/>
        <v>96</v>
      </c>
      <c r="AB613" s="483">
        <v>0</v>
      </c>
      <c r="AC613" s="480" t="s">
        <v>326</v>
      </c>
    </row>
    <row r="614" customHeight="1" spans="1:29">
      <c r="A614" s="477" t="s">
        <v>192</v>
      </c>
      <c r="B614" s="480" t="s">
        <v>3407</v>
      </c>
      <c r="C614" s="480" t="s">
        <v>3408</v>
      </c>
      <c r="D614" s="480" t="s">
        <v>3425</v>
      </c>
      <c r="E614" s="481">
        <v>39063</v>
      </c>
      <c r="F614" s="480" t="s">
        <v>301</v>
      </c>
      <c r="G614" s="480" t="s">
        <v>3426</v>
      </c>
      <c r="H614" s="480" t="s">
        <v>3411</v>
      </c>
      <c r="I614" s="480" t="s">
        <v>3427</v>
      </c>
      <c r="J614" s="482">
        <v>221914.94</v>
      </c>
      <c r="K614" s="482">
        <v>0</v>
      </c>
      <c r="L614" s="482">
        <v>221914.94</v>
      </c>
      <c r="M614" s="482">
        <v>0</v>
      </c>
      <c r="N614" s="482">
        <v>0</v>
      </c>
      <c r="O614" s="482">
        <v>0</v>
      </c>
      <c r="P614" s="480" t="s">
        <v>3428</v>
      </c>
      <c r="Q614" s="481"/>
      <c r="R614" s="480" t="s">
        <v>306</v>
      </c>
      <c r="S614" s="480" t="s">
        <v>307</v>
      </c>
      <c r="T614" s="480" t="s">
        <v>308</v>
      </c>
      <c r="U614" s="480" t="s">
        <v>309</v>
      </c>
      <c r="V614" s="480" t="s">
        <v>3429</v>
      </c>
      <c r="W614" s="480" t="s">
        <v>3430</v>
      </c>
      <c r="X614" s="480" t="s">
        <v>3431</v>
      </c>
      <c r="Y614" s="480" t="s">
        <v>313</v>
      </c>
      <c r="Z614" s="480" t="s">
        <v>1588</v>
      </c>
      <c r="AA614" s="480">
        <f t="shared" si="9"/>
        <v>96</v>
      </c>
      <c r="AB614" s="483">
        <v>0</v>
      </c>
      <c r="AC614" s="480" t="s">
        <v>315</v>
      </c>
    </row>
    <row r="615" customHeight="1" spans="1:29">
      <c r="A615" s="477" t="s">
        <v>192</v>
      </c>
      <c r="B615" s="480" t="s">
        <v>3407</v>
      </c>
      <c r="C615" s="480" t="s">
        <v>3408</v>
      </c>
      <c r="D615" s="480" t="s">
        <v>3432</v>
      </c>
      <c r="E615" s="481">
        <v>41421</v>
      </c>
      <c r="F615" s="480" t="s">
        <v>301</v>
      </c>
      <c r="G615" s="480" t="s">
        <v>3433</v>
      </c>
      <c r="H615" s="480" t="s">
        <v>3434</v>
      </c>
      <c r="I615" s="480" t="s">
        <v>3435</v>
      </c>
      <c r="J615" s="482">
        <v>219448.72</v>
      </c>
      <c r="K615" s="482">
        <v>0</v>
      </c>
      <c r="L615" s="482">
        <v>219448.72</v>
      </c>
      <c r="M615" s="482">
        <v>0</v>
      </c>
      <c r="N615" s="482">
        <v>0</v>
      </c>
      <c r="O615" s="482">
        <v>0</v>
      </c>
      <c r="P615" s="480" t="s">
        <v>3436</v>
      </c>
      <c r="Q615" s="481"/>
      <c r="R615" s="480" t="s">
        <v>306</v>
      </c>
      <c r="S615" s="480" t="s">
        <v>307</v>
      </c>
      <c r="T615" s="480" t="s">
        <v>308</v>
      </c>
      <c r="U615" s="480" t="s">
        <v>309</v>
      </c>
      <c r="V615" s="480" t="s">
        <v>3429</v>
      </c>
      <c r="W615" s="480" t="s">
        <v>3414</v>
      </c>
      <c r="X615" s="480" t="s">
        <v>3437</v>
      </c>
      <c r="Y615" s="480" t="s">
        <v>313</v>
      </c>
      <c r="Z615" s="480" t="s">
        <v>1588</v>
      </c>
      <c r="AA615" s="480">
        <f t="shared" si="9"/>
        <v>96</v>
      </c>
      <c r="AB615" s="483">
        <v>0</v>
      </c>
      <c r="AC615" s="480" t="s">
        <v>315</v>
      </c>
    </row>
    <row r="616" customHeight="1" spans="1:29">
      <c r="A616" s="477" t="s">
        <v>192</v>
      </c>
      <c r="B616" s="480" t="s">
        <v>3407</v>
      </c>
      <c r="C616" s="480" t="s">
        <v>3408</v>
      </c>
      <c r="D616" s="480" t="s">
        <v>3438</v>
      </c>
      <c r="E616" s="481">
        <v>41085</v>
      </c>
      <c r="F616" s="480" t="s">
        <v>301</v>
      </c>
      <c r="G616" s="480" t="s">
        <v>3439</v>
      </c>
      <c r="H616" s="480" t="s">
        <v>3434</v>
      </c>
      <c r="I616" s="480" t="s">
        <v>3440</v>
      </c>
      <c r="J616" s="482">
        <v>228906</v>
      </c>
      <c r="K616" s="482">
        <v>0</v>
      </c>
      <c r="L616" s="482">
        <v>228906</v>
      </c>
      <c r="M616" s="482">
        <v>0</v>
      </c>
      <c r="N616" s="482">
        <v>0</v>
      </c>
      <c r="O616" s="482">
        <v>0</v>
      </c>
      <c r="P616" s="480" t="s">
        <v>3441</v>
      </c>
      <c r="Q616" s="481"/>
      <c r="R616" s="480" t="s">
        <v>306</v>
      </c>
      <c r="S616" s="480" t="s">
        <v>307</v>
      </c>
      <c r="T616" s="480" t="s">
        <v>308</v>
      </c>
      <c r="U616" s="480" t="s">
        <v>309</v>
      </c>
      <c r="V616" s="480" t="s">
        <v>3429</v>
      </c>
      <c r="W616" s="480" t="s">
        <v>3414</v>
      </c>
      <c r="X616" s="480" t="s">
        <v>3437</v>
      </c>
      <c r="Y616" s="480" t="s">
        <v>313</v>
      </c>
      <c r="Z616" s="480" t="s">
        <v>1588</v>
      </c>
      <c r="AA616" s="480">
        <f t="shared" si="9"/>
        <v>96</v>
      </c>
      <c r="AB616" s="483">
        <v>0</v>
      </c>
      <c r="AC616" s="480" t="s">
        <v>326</v>
      </c>
    </row>
    <row r="617" customHeight="1" spans="1:29">
      <c r="A617" s="477" t="s">
        <v>192</v>
      </c>
      <c r="B617" s="480" t="s">
        <v>3407</v>
      </c>
      <c r="C617" s="480" t="s">
        <v>3408</v>
      </c>
      <c r="D617" s="480" t="s">
        <v>3442</v>
      </c>
      <c r="E617" s="481">
        <v>41680</v>
      </c>
      <c r="F617" s="480" t="s">
        <v>301</v>
      </c>
      <c r="G617" s="480" t="s">
        <v>3443</v>
      </c>
      <c r="H617" s="480" t="s">
        <v>3411</v>
      </c>
      <c r="I617" s="480" t="s">
        <v>3444</v>
      </c>
      <c r="J617" s="482">
        <v>212200.16</v>
      </c>
      <c r="K617" s="482">
        <v>0</v>
      </c>
      <c r="L617" s="482">
        <v>212200.16</v>
      </c>
      <c r="M617" s="482">
        <v>0</v>
      </c>
      <c r="N617" s="482">
        <v>0</v>
      </c>
      <c r="O617" s="482">
        <v>0</v>
      </c>
      <c r="P617" s="480" t="s">
        <v>3445</v>
      </c>
      <c r="Q617" s="481"/>
      <c r="R617" s="480" t="s">
        <v>306</v>
      </c>
      <c r="S617" s="480" t="s">
        <v>307</v>
      </c>
      <c r="T617" s="480" t="s">
        <v>321</v>
      </c>
      <c r="U617" s="480" t="s">
        <v>309</v>
      </c>
      <c r="V617" s="480" t="s">
        <v>322</v>
      </c>
      <c r="W617" s="480" t="s">
        <v>3446</v>
      </c>
      <c r="X617" s="480" t="s">
        <v>3447</v>
      </c>
      <c r="Y617" s="480" t="s">
        <v>313</v>
      </c>
      <c r="Z617" s="480" t="s">
        <v>1588</v>
      </c>
      <c r="AA617" s="480">
        <f t="shared" si="9"/>
        <v>96</v>
      </c>
      <c r="AB617" s="483">
        <v>0</v>
      </c>
      <c r="AC617" s="480" t="s">
        <v>326</v>
      </c>
    </row>
    <row r="618" customHeight="1" spans="1:29">
      <c r="A618" s="477" t="s">
        <v>192</v>
      </c>
      <c r="B618" s="480" t="s">
        <v>3407</v>
      </c>
      <c r="C618" s="480" t="s">
        <v>3408</v>
      </c>
      <c r="D618" s="480" t="s">
        <v>3448</v>
      </c>
      <c r="E618" s="481">
        <v>41680</v>
      </c>
      <c r="F618" s="480" t="s">
        <v>301</v>
      </c>
      <c r="G618" s="480" t="s">
        <v>3449</v>
      </c>
      <c r="H618" s="480" t="s">
        <v>3411</v>
      </c>
      <c r="I618" s="480" t="s">
        <v>3444</v>
      </c>
      <c r="J618" s="482">
        <v>212200.17</v>
      </c>
      <c r="K618" s="482">
        <v>0</v>
      </c>
      <c r="L618" s="482">
        <v>212200.17</v>
      </c>
      <c r="M618" s="482">
        <v>0</v>
      </c>
      <c r="N618" s="482">
        <v>0</v>
      </c>
      <c r="O618" s="482">
        <v>0</v>
      </c>
      <c r="P618" s="480" t="s">
        <v>3450</v>
      </c>
      <c r="Q618" s="481"/>
      <c r="R618" s="480" t="s">
        <v>306</v>
      </c>
      <c r="S618" s="480" t="s">
        <v>307</v>
      </c>
      <c r="T618" s="480" t="s">
        <v>321</v>
      </c>
      <c r="U618" s="480" t="s">
        <v>309</v>
      </c>
      <c r="V618" s="480" t="s">
        <v>322</v>
      </c>
      <c r="W618" s="480" t="s">
        <v>3446</v>
      </c>
      <c r="X618" s="480" t="s">
        <v>3447</v>
      </c>
      <c r="Y618" s="480" t="s">
        <v>313</v>
      </c>
      <c r="Z618" s="480" t="s">
        <v>1588</v>
      </c>
      <c r="AA618" s="480">
        <f t="shared" si="9"/>
        <v>96</v>
      </c>
      <c r="AB618" s="483">
        <v>0</v>
      </c>
      <c r="AC618" s="480" t="s">
        <v>326</v>
      </c>
    </row>
    <row r="619" customHeight="1" spans="1:29">
      <c r="A619" s="477" t="s">
        <v>192</v>
      </c>
      <c r="B619" s="480" t="s">
        <v>3407</v>
      </c>
      <c r="C619" s="480" t="s">
        <v>3408</v>
      </c>
      <c r="D619" s="480" t="s">
        <v>3451</v>
      </c>
      <c r="E619" s="481">
        <v>40721</v>
      </c>
      <c r="F619" s="480" t="s">
        <v>301</v>
      </c>
      <c r="G619" s="480" t="s">
        <v>3452</v>
      </c>
      <c r="H619" s="480" t="s">
        <v>3453</v>
      </c>
      <c r="I619" s="480" t="s">
        <v>3454</v>
      </c>
      <c r="J619" s="482">
        <v>385457.2</v>
      </c>
      <c r="K619" s="482">
        <v>0</v>
      </c>
      <c r="L619" s="482">
        <v>385457.2</v>
      </c>
      <c r="M619" s="482">
        <v>0</v>
      </c>
      <c r="N619" s="482">
        <v>0</v>
      </c>
      <c r="O619" s="482">
        <v>0</v>
      </c>
      <c r="P619" s="480" t="s">
        <v>3455</v>
      </c>
      <c r="Q619" s="481"/>
      <c r="R619" s="480" t="s">
        <v>306</v>
      </c>
      <c r="S619" s="480" t="s">
        <v>307</v>
      </c>
      <c r="T619" s="480" t="s">
        <v>308</v>
      </c>
      <c r="U619" s="480" t="s">
        <v>309</v>
      </c>
      <c r="V619" s="480" t="s">
        <v>3456</v>
      </c>
      <c r="W619" s="480" t="s">
        <v>3457</v>
      </c>
      <c r="X619" s="480" t="s">
        <v>3458</v>
      </c>
      <c r="Y619" s="480" t="s">
        <v>313</v>
      </c>
      <c r="Z619" s="480" t="s">
        <v>314</v>
      </c>
      <c r="AA619" s="480">
        <f t="shared" si="9"/>
        <v>144</v>
      </c>
      <c r="AB619" s="483">
        <v>0</v>
      </c>
      <c r="AC619" s="480" t="s">
        <v>326</v>
      </c>
    </row>
    <row r="620" customHeight="1" spans="1:29">
      <c r="A620" s="477" t="s">
        <v>192</v>
      </c>
      <c r="B620" s="480" t="s">
        <v>3407</v>
      </c>
      <c r="C620" s="480" t="s">
        <v>3408</v>
      </c>
      <c r="D620" s="480" t="s">
        <v>3459</v>
      </c>
      <c r="E620" s="481">
        <v>40721</v>
      </c>
      <c r="F620" s="480" t="s">
        <v>301</v>
      </c>
      <c r="G620" s="480" t="s">
        <v>3460</v>
      </c>
      <c r="H620" s="480" t="s">
        <v>3453</v>
      </c>
      <c r="I620" s="480" t="s">
        <v>3454</v>
      </c>
      <c r="J620" s="482">
        <v>385457.21</v>
      </c>
      <c r="K620" s="482">
        <v>0</v>
      </c>
      <c r="L620" s="482">
        <v>385457.21</v>
      </c>
      <c r="M620" s="482">
        <v>0</v>
      </c>
      <c r="N620" s="482">
        <v>0</v>
      </c>
      <c r="O620" s="482">
        <v>0</v>
      </c>
      <c r="P620" s="480" t="s">
        <v>3461</v>
      </c>
      <c r="Q620" s="481"/>
      <c r="R620" s="480" t="s">
        <v>306</v>
      </c>
      <c r="S620" s="480" t="s">
        <v>307</v>
      </c>
      <c r="T620" s="480" t="s">
        <v>308</v>
      </c>
      <c r="U620" s="480" t="s">
        <v>309</v>
      </c>
      <c r="V620" s="480" t="s">
        <v>3456</v>
      </c>
      <c r="W620" s="480" t="s">
        <v>3457</v>
      </c>
      <c r="X620" s="480" t="s">
        <v>3458</v>
      </c>
      <c r="Y620" s="480" t="s">
        <v>313</v>
      </c>
      <c r="Z620" s="480" t="s">
        <v>314</v>
      </c>
      <c r="AA620" s="480">
        <f t="shared" si="9"/>
        <v>144</v>
      </c>
      <c r="AB620" s="483">
        <v>0</v>
      </c>
      <c r="AC620" s="480" t="s">
        <v>326</v>
      </c>
    </row>
    <row r="621" customHeight="1" spans="1:29">
      <c r="A621" s="477" t="s">
        <v>192</v>
      </c>
      <c r="B621" s="480" t="s">
        <v>3407</v>
      </c>
      <c r="C621" s="480" t="s">
        <v>3408</v>
      </c>
      <c r="D621" s="480" t="s">
        <v>3462</v>
      </c>
      <c r="E621" s="481">
        <v>41080</v>
      </c>
      <c r="F621" s="480" t="s">
        <v>301</v>
      </c>
      <c r="G621" s="480" t="s">
        <v>3463</v>
      </c>
      <c r="H621" s="480" t="s">
        <v>3464</v>
      </c>
      <c r="I621" s="480" t="s">
        <v>3454</v>
      </c>
      <c r="J621" s="482">
        <v>407627.44</v>
      </c>
      <c r="K621" s="482">
        <v>0</v>
      </c>
      <c r="L621" s="482">
        <v>407627.44</v>
      </c>
      <c r="M621" s="482">
        <v>0</v>
      </c>
      <c r="N621" s="482">
        <v>0</v>
      </c>
      <c r="O621" s="482">
        <v>0</v>
      </c>
      <c r="P621" s="480" t="s">
        <v>3465</v>
      </c>
      <c r="Q621" s="481"/>
      <c r="R621" s="480" t="s">
        <v>306</v>
      </c>
      <c r="S621" s="480" t="s">
        <v>307</v>
      </c>
      <c r="T621" s="480" t="s">
        <v>321</v>
      </c>
      <c r="U621" s="480" t="s">
        <v>309</v>
      </c>
      <c r="V621" s="480" t="s">
        <v>322</v>
      </c>
      <c r="W621" s="480" t="s">
        <v>3466</v>
      </c>
      <c r="X621" s="480" t="s">
        <v>3458</v>
      </c>
      <c r="Y621" s="480" t="s">
        <v>313</v>
      </c>
      <c r="Z621" s="480" t="s">
        <v>1588</v>
      </c>
      <c r="AA621" s="480">
        <f t="shared" si="9"/>
        <v>96</v>
      </c>
      <c r="AB621" s="483">
        <v>0</v>
      </c>
      <c r="AC621" s="480" t="s">
        <v>326</v>
      </c>
    </row>
    <row r="622" customHeight="1" spans="1:29">
      <c r="A622" s="477" t="s">
        <v>192</v>
      </c>
      <c r="B622" s="480" t="s">
        <v>3407</v>
      </c>
      <c r="C622" s="480" t="s">
        <v>3408</v>
      </c>
      <c r="D622" s="480" t="s">
        <v>3467</v>
      </c>
      <c r="E622" s="481">
        <v>41106</v>
      </c>
      <c r="F622" s="480" t="s">
        <v>301</v>
      </c>
      <c r="G622" s="480" t="s">
        <v>3468</v>
      </c>
      <c r="H622" s="480" t="s">
        <v>3469</v>
      </c>
      <c r="I622" s="480" t="s">
        <v>3470</v>
      </c>
      <c r="J622" s="482">
        <v>73795.27</v>
      </c>
      <c r="K622" s="482">
        <v>0</v>
      </c>
      <c r="L622" s="482">
        <v>73795.27</v>
      </c>
      <c r="M622" s="482">
        <v>0</v>
      </c>
      <c r="N622" s="482">
        <v>0</v>
      </c>
      <c r="O622" s="482">
        <v>0</v>
      </c>
      <c r="P622" s="480" t="s">
        <v>3471</v>
      </c>
      <c r="Q622" s="481"/>
      <c r="R622" s="480" t="s">
        <v>306</v>
      </c>
      <c r="S622" s="480" t="s">
        <v>307</v>
      </c>
      <c r="T622" s="480" t="s">
        <v>383</v>
      </c>
      <c r="U622" s="480" t="s">
        <v>309</v>
      </c>
      <c r="V622" s="480" t="s">
        <v>309</v>
      </c>
      <c r="W622" s="480" t="s">
        <v>3472</v>
      </c>
      <c r="X622" s="480" t="s">
        <v>3473</v>
      </c>
      <c r="Y622" s="480" t="s">
        <v>313</v>
      </c>
      <c r="Z622" s="480" t="s">
        <v>1588</v>
      </c>
      <c r="AA622" s="480">
        <f t="shared" si="9"/>
        <v>96</v>
      </c>
      <c r="AB622" s="483">
        <v>0</v>
      </c>
      <c r="AC622" s="480" t="s">
        <v>850</v>
      </c>
    </row>
    <row r="623" customHeight="1" spans="1:29">
      <c r="A623" s="477" t="s">
        <v>192</v>
      </c>
      <c r="B623" s="480" t="s">
        <v>3407</v>
      </c>
      <c r="C623" s="480" t="s">
        <v>3408</v>
      </c>
      <c r="D623" s="480" t="s">
        <v>3474</v>
      </c>
      <c r="E623" s="481">
        <v>41109</v>
      </c>
      <c r="F623" s="480" t="s">
        <v>301</v>
      </c>
      <c r="G623" s="480" t="s">
        <v>3475</v>
      </c>
      <c r="H623" s="480" t="s">
        <v>3476</v>
      </c>
      <c r="I623" s="480" t="s">
        <v>3477</v>
      </c>
      <c r="J623" s="482">
        <v>78257.34</v>
      </c>
      <c r="K623" s="482">
        <v>0</v>
      </c>
      <c r="L623" s="482">
        <v>78257.34</v>
      </c>
      <c r="M623" s="482">
        <v>0</v>
      </c>
      <c r="N623" s="482">
        <v>0</v>
      </c>
      <c r="O623" s="482">
        <v>0</v>
      </c>
      <c r="P623" s="480" t="s">
        <v>3478</v>
      </c>
      <c r="Q623" s="481"/>
      <c r="R623" s="480" t="s">
        <v>306</v>
      </c>
      <c r="S623" s="480" t="s">
        <v>307</v>
      </c>
      <c r="T623" s="480" t="s">
        <v>321</v>
      </c>
      <c r="U623" s="480" t="s">
        <v>309</v>
      </c>
      <c r="V623" s="480" t="s">
        <v>341</v>
      </c>
      <c r="W623" s="480" t="s">
        <v>3479</v>
      </c>
      <c r="X623" s="480" t="s">
        <v>3473</v>
      </c>
      <c r="Y623" s="480" t="s">
        <v>313</v>
      </c>
      <c r="Z623" s="480" t="s">
        <v>1588</v>
      </c>
      <c r="AA623" s="480">
        <f t="shared" si="9"/>
        <v>96</v>
      </c>
      <c r="AB623" s="483">
        <v>0</v>
      </c>
      <c r="AC623" s="480" t="s">
        <v>326</v>
      </c>
    </row>
    <row r="624" customHeight="1" spans="1:29">
      <c r="A624" s="477" t="s">
        <v>192</v>
      </c>
      <c r="B624" s="480" t="s">
        <v>3407</v>
      </c>
      <c r="C624" s="480" t="s">
        <v>3408</v>
      </c>
      <c r="D624" s="480" t="s">
        <v>3480</v>
      </c>
      <c r="E624" s="481">
        <v>41239</v>
      </c>
      <c r="F624" s="480" t="s">
        <v>301</v>
      </c>
      <c r="G624" s="480" t="s">
        <v>3481</v>
      </c>
      <c r="H624" s="480" t="s">
        <v>3482</v>
      </c>
      <c r="I624" s="480" t="s">
        <v>3483</v>
      </c>
      <c r="J624" s="482">
        <v>59935.91</v>
      </c>
      <c r="K624" s="482">
        <v>0</v>
      </c>
      <c r="L624" s="482">
        <v>59935.91</v>
      </c>
      <c r="M624" s="482">
        <v>0</v>
      </c>
      <c r="N624" s="482">
        <v>0</v>
      </c>
      <c r="O624" s="482">
        <v>0</v>
      </c>
      <c r="P624" s="480" t="s">
        <v>3484</v>
      </c>
      <c r="Q624" s="481"/>
      <c r="R624" s="480" t="s">
        <v>306</v>
      </c>
      <c r="S624" s="480" t="s">
        <v>307</v>
      </c>
      <c r="T624" s="480" t="s">
        <v>308</v>
      </c>
      <c r="U624" s="480" t="s">
        <v>309</v>
      </c>
      <c r="V624" s="480" t="s">
        <v>3485</v>
      </c>
      <c r="W624" s="480" t="s">
        <v>3472</v>
      </c>
      <c r="X624" s="480" t="s">
        <v>312</v>
      </c>
      <c r="Y624" s="480" t="s">
        <v>313</v>
      </c>
      <c r="Z624" s="480" t="s">
        <v>1588</v>
      </c>
      <c r="AA624" s="480">
        <f t="shared" si="9"/>
        <v>96</v>
      </c>
      <c r="AB624" s="483">
        <v>0</v>
      </c>
      <c r="AC624" s="480" t="s">
        <v>1019</v>
      </c>
    </row>
    <row r="625" customHeight="1" spans="1:29">
      <c r="A625" s="477" t="s">
        <v>192</v>
      </c>
      <c r="B625" s="480" t="s">
        <v>3407</v>
      </c>
      <c r="C625" s="480" t="s">
        <v>3408</v>
      </c>
      <c r="D625" s="480" t="s">
        <v>3486</v>
      </c>
      <c r="E625" s="481">
        <v>41239</v>
      </c>
      <c r="F625" s="480" t="s">
        <v>301</v>
      </c>
      <c r="G625" s="480" t="s">
        <v>3487</v>
      </c>
      <c r="H625" s="480" t="s">
        <v>3482</v>
      </c>
      <c r="I625" s="480" t="s">
        <v>3483</v>
      </c>
      <c r="J625" s="482">
        <v>67799.16</v>
      </c>
      <c r="K625" s="482">
        <v>0</v>
      </c>
      <c r="L625" s="482">
        <v>67799.16</v>
      </c>
      <c r="M625" s="482">
        <v>0</v>
      </c>
      <c r="N625" s="482">
        <v>0</v>
      </c>
      <c r="O625" s="482">
        <v>0</v>
      </c>
      <c r="P625" s="480" t="s">
        <v>3488</v>
      </c>
      <c r="Q625" s="481"/>
      <c r="R625" s="480" t="s">
        <v>306</v>
      </c>
      <c r="S625" s="480" t="s">
        <v>307</v>
      </c>
      <c r="T625" s="480" t="s">
        <v>308</v>
      </c>
      <c r="U625" s="480" t="s">
        <v>309</v>
      </c>
      <c r="V625" s="480" t="s">
        <v>3489</v>
      </c>
      <c r="W625" s="480" t="s">
        <v>3472</v>
      </c>
      <c r="X625" s="480" t="s">
        <v>3473</v>
      </c>
      <c r="Y625" s="480" t="s">
        <v>313</v>
      </c>
      <c r="Z625" s="480" t="s">
        <v>1588</v>
      </c>
      <c r="AA625" s="480">
        <f t="shared" si="9"/>
        <v>96</v>
      </c>
      <c r="AB625" s="483">
        <v>0</v>
      </c>
      <c r="AC625" s="480" t="s">
        <v>437</v>
      </c>
    </row>
    <row r="626" customHeight="1" spans="1:29">
      <c r="A626" s="477" t="s">
        <v>192</v>
      </c>
      <c r="B626" s="480" t="s">
        <v>3407</v>
      </c>
      <c r="C626" s="480" t="s">
        <v>3408</v>
      </c>
      <c r="D626" s="480" t="s">
        <v>3490</v>
      </c>
      <c r="E626" s="481">
        <v>41106</v>
      </c>
      <c r="F626" s="480" t="s">
        <v>301</v>
      </c>
      <c r="G626" s="480" t="s">
        <v>3491</v>
      </c>
      <c r="H626" s="480" t="s">
        <v>3469</v>
      </c>
      <c r="I626" s="480" t="s">
        <v>3470</v>
      </c>
      <c r="J626" s="482">
        <v>96530.3</v>
      </c>
      <c r="K626" s="482">
        <v>0</v>
      </c>
      <c r="L626" s="482">
        <v>96530.3</v>
      </c>
      <c r="M626" s="482">
        <v>0</v>
      </c>
      <c r="N626" s="482">
        <v>0</v>
      </c>
      <c r="O626" s="482">
        <v>0</v>
      </c>
      <c r="P626" s="480" t="s">
        <v>3492</v>
      </c>
      <c r="Q626" s="481"/>
      <c r="R626" s="480" t="s">
        <v>306</v>
      </c>
      <c r="S626" s="480" t="s">
        <v>307</v>
      </c>
      <c r="T626" s="480" t="s">
        <v>383</v>
      </c>
      <c r="U626" s="480" t="s">
        <v>309</v>
      </c>
      <c r="V626" s="480" t="s">
        <v>309</v>
      </c>
      <c r="W626" s="480" t="s">
        <v>3472</v>
      </c>
      <c r="X626" s="480" t="s">
        <v>312</v>
      </c>
      <c r="Y626" s="480" t="s">
        <v>313</v>
      </c>
      <c r="Z626" s="480" t="s">
        <v>1588</v>
      </c>
      <c r="AA626" s="480">
        <f t="shared" si="9"/>
        <v>96</v>
      </c>
      <c r="AB626" s="483">
        <v>0</v>
      </c>
      <c r="AC626" s="480" t="s">
        <v>850</v>
      </c>
    </row>
    <row r="627" customHeight="1" spans="1:29">
      <c r="A627" s="477" t="s">
        <v>192</v>
      </c>
      <c r="B627" s="480" t="s">
        <v>3407</v>
      </c>
      <c r="C627" s="480" t="s">
        <v>3408</v>
      </c>
      <c r="D627" s="480" t="s">
        <v>3493</v>
      </c>
      <c r="E627" s="481">
        <v>41407</v>
      </c>
      <c r="F627" s="480" t="s">
        <v>301</v>
      </c>
      <c r="G627" s="480" t="s">
        <v>3494</v>
      </c>
      <c r="H627" s="480" t="s">
        <v>3476</v>
      </c>
      <c r="I627" s="480" t="s">
        <v>3495</v>
      </c>
      <c r="J627" s="482">
        <v>79611.1</v>
      </c>
      <c r="K627" s="482">
        <v>0</v>
      </c>
      <c r="L627" s="482">
        <v>79611.1</v>
      </c>
      <c r="M627" s="482">
        <v>0</v>
      </c>
      <c r="N627" s="482">
        <v>0</v>
      </c>
      <c r="O627" s="482">
        <v>0</v>
      </c>
      <c r="P627" s="480" t="s">
        <v>3496</v>
      </c>
      <c r="Q627" s="481"/>
      <c r="R627" s="480" t="s">
        <v>306</v>
      </c>
      <c r="S627" s="480" t="s">
        <v>307</v>
      </c>
      <c r="T627" s="480" t="s">
        <v>321</v>
      </c>
      <c r="U627" s="480" t="s">
        <v>309</v>
      </c>
      <c r="V627" s="480" t="s">
        <v>322</v>
      </c>
      <c r="W627" s="480" t="s">
        <v>3497</v>
      </c>
      <c r="X627" s="480" t="s">
        <v>3473</v>
      </c>
      <c r="Y627" s="480" t="s">
        <v>313</v>
      </c>
      <c r="Z627" s="480" t="s">
        <v>1588</v>
      </c>
      <c r="AA627" s="480">
        <f t="shared" si="9"/>
        <v>96</v>
      </c>
      <c r="AB627" s="483">
        <v>0</v>
      </c>
      <c r="AC627" s="480" t="s">
        <v>326</v>
      </c>
    </row>
    <row r="628" customHeight="1" spans="1:29">
      <c r="A628" s="477" t="s">
        <v>192</v>
      </c>
      <c r="B628" s="480" t="s">
        <v>3407</v>
      </c>
      <c r="C628" s="480" t="s">
        <v>3408</v>
      </c>
      <c r="D628" s="480" t="s">
        <v>3498</v>
      </c>
      <c r="E628" s="481">
        <v>41611</v>
      </c>
      <c r="F628" s="480" t="s">
        <v>301</v>
      </c>
      <c r="G628" s="480" t="s">
        <v>3499</v>
      </c>
      <c r="H628" s="480" t="s">
        <v>3500</v>
      </c>
      <c r="I628" s="480" t="s">
        <v>304</v>
      </c>
      <c r="J628" s="482">
        <v>281357.57</v>
      </c>
      <c r="K628" s="482">
        <v>0</v>
      </c>
      <c r="L628" s="482">
        <v>281357.57</v>
      </c>
      <c r="M628" s="482">
        <v>0</v>
      </c>
      <c r="N628" s="482">
        <v>0</v>
      </c>
      <c r="O628" s="482">
        <v>0</v>
      </c>
      <c r="P628" s="480" t="s">
        <v>3501</v>
      </c>
      <c r="Q628" s="481"/>
      <c r="R628" s="480" t="s">
        <v>306</v>
      </c>
      <c r="S628" s="480" t="s">
        <v>307</v>
      </c>
      <c r="T628" s="480" t="s">
        <v>308</v>
      </c>
      <c r="U628" s="480" t="s">
        <v>309</v>
      </c>
      <c r="V628" s="480" t="s">
        <v>1367</v>
      </c>
      <c r="W628" s="480" t="s">
        <v>3502</v>
      </c>
      <c r="X628" s="480" t="s">
        <v>312</v>
      </c>
      <c r="Y628" s="480" t="s">
        <v>313</v>
      </c>
      <c r="Z628" s="480" t="s">
        <v>1588</v>
      </c>
      <c r="AA628" s="480">
        <f t="shared" si="9"/>
        <v>96</v>
      </c>
      <c r="AB628" s="483">
        <v>0</v>
      </c>
      <c r="AC628" s="480" t="s">
        <v>1019</v>
      </c>
    </row>
    <row r="629" customHeight="1" spans="1:29">
      <c r="A629" s="477" t="s">
        <v>192</v>
      </c>
      <c r="B629" s="480" t="s">
        <v>3407</v>
      </c>
      <c r="C629" s="480" t="s">
        <v>3408</v>
      </c>
      <c r="D629" s="480" t="s">
        <v>3503</v>
      </c>
      <c r="E629" s="481">
        <v>41680</v>
      </c>
      <c r="F629" s="480" t="s">
        <v>301</v>
      </c>
      <c r="G629" s="480" t="s">
        <v>3504</v>
      </c>
      <c r="H629" s="480" t="s">
        <v>3476</v>
      </c>
      <c r="I629" s="480" t="s">
        <v>304</v>
      </c>
      <c r="J629" s="482">
        <v>205128.2</v>
      </c>
      <c r="K629" s="482">
        <v>0</v>
      </c>
      <c r="L629" s="482">
        <v>205128.2</v>
      </c>
      <c r="M629" s="482">
        <v>0</v>
      </c>
      <c r="N629" s="482">
        <v>0</v>
      </c>
      <c r="O629" s="482">
        <v>0</v>
      </c>
      <c r="P629" s="480" t="s">
        <v>3505</v>
      </c>
      <c r="Q629" s="481"/>
      <c r="R629" s="480" t="s">
        <v>306</v>
      </c>
      <c r="S629" s="480" t="s">
        <v>307</v>
      </c>
      <c r="T629" s="480" t="s">
        <v>308</v>
      </c>
      <c r="U629" s="480" t="s">
        <v>309</v>
      </c>
      <c r="V629" s="480" t="s">
        <v>3485</v>
      </c>
      <c r="W629" s="480" t="s">
        <v>3506</v>
      </c>
      <c r="X629" s="480" t="s">
        <v>312</v>
      </c>
      <c r="Y629" s="480" t="s">
        <v>313</v>
      </c>
      <c r="Z629" s="480" t="s">
        <v>1588</v>
      </c>
      <c r="AA629" s="480">
        <f t="shared" si="9"/>
        <v>96</v>
      </c>
      <c r="AB629" s="483">
        <v>0</v>
      </c>
      <c r="AC629" s="480" t="s">
        <v>1019</v>
      </c>
    </row>
    <row r="630" customHeight="1" spans="1:29">
      <c r="A630" s="477" t="s">
        <v>192</v>
      </c>
      <c r="B630" s="480" t="s">
        <v>3407</v>
      </c>
      <c r="C630" s="480" t="s">
        <v>3408</v>
      </c>
      <c r="D630" s="480" t="s">
        <v>3507</v>
      </c>
      <c r="E630" s="481">
        <v>39311</v>
      </c>
      <c r="F630" s="480" t="s">
        <v>301</v>
      </c>
      <c r="G630" s="480" t="s">
        <v>3508</v>
      </c>
      <c r="H630" s="480" t="s">
        <v>3509</v>
      </c>
      <c r="I630" s="480" t="s">
        <v>3510</v>
      </c>
      <c r="J630" s="482">
        <v>9100654.98</v>
      </c>
      <c r="K630" s="482">
        <v>0</v>
      </c>
      <c r="L630" s="482">
        <v>9100654.98</v>
      </c>
      <c r="M630" s="482">
        <v>0</v>
      </c>
      <c r="N630" s="482">
        <v>0</v>
      </c>
      <c r="O630" s="482">
        <v>0</v>
      </c>
      <c r="P630" s="480" t="s">
        <v>3511</v>
      </c>
      <c r="Q630" s="481"/>
      <c r="R630" s="480" t="s">
        <v>306</v>
      </c>
      <c r="S630" s="480" t="s">
        <v>307</v>
      </c>
      <c r="T630" s="480" t="s">
        <v>308</v>
      </c>
      <c r="U630" s="480" t="s">
        <v>309</v>
      </c>
      <c r="V630" s="480" t="s">
        <v>743</v>
      </c>
      <c r="W630" s="480" t="s">
        <v>3512</v>
      </c>
      <c r="X630" s="480" t="s">
        <v>714</v>
      </c>
      <c r="Y630" s="480" t="s">
        <v>313</v>
      </c>
      <c r="Z630" s="480" t="s">
        <v>1588</v>
      </c>
      <c r="AA630" s="480">
        <f t="shared" si="9"/>
        <v>96</v>
      </c>
      <c r="AB630" s="483">
        <v>0</v>
      </c>
      <c r="AC630" s="480" t="s">
        <v>437</v>
      </c>
    </row>
    <row r="631" customHeight="1" spans="1:29">
      <c r="A631" s="477" t="s">
        <v>192</v>
      </c>
      <c r="B631" s="480" t="s">
        <v>3407</v>
      </c>
      <c r="C631" s="480" t="s">
        <v>3408</v>
      </c>
      <c r="D631" s="480" t="s">
        <v>3513</v>
      </c>
      <c r="E631" s="481">
        <v>43277</v>
      </c>
      <c r="F631" s="480" t="s">
        <v>301</v>
      </c>
      <c r="G631" s="480" t="s">
        <v>3514</v>
      </c>
      <c r="H631" s="480" t="s">
        <v>3515</v>
      </c>
      <c r="I631" s="480" t="s">
        <v>304</v>
      </c>
      <c r="J631" s="482">
        <v>665218.3</v>
      </c>
      <c r="K631" s="482">
        <v>6929.35</v>
      </c>
      <c r="L631" s="482">
        <v>623642.16</v>
      </c>
      <c r="M631" s="482">
        <v>83152.27</v>
      </c>
      <c r="N631" s="482">
        <v>0</v>
      </c>
      <c r="O631" s="482">
        <v>41576.14</v>
      </c>
      <c r="P631" s="480" t="s">
        <v>3516</v>
      </c>
      <c r="Q631" s="481"/>
      <c r="R631" s="480" t="s">
        <v>630</v>
      </c>
      <c r="S631" s="480" t="s">
        <v>307</v>
      </c>
      <c r="T631" s="480" t="s">
        <v>3517</v>
      </c>
      <c r="U631" s="480" t="s">
        <v>309</v>
      </c>
      <c r="V631" s="480" t="s">
        <v>1561</v>
      </c>
      <c r="W631" s="480" t="s">
        <v>3518</v>
      </c>
      <c r="X631" s="480" t="s">
        <v>3519</v>
      </c>
      <c r="Y631" s="480" t="s">
        <v>313</v>
      </c>
      <c r="Z631" s="480" t="s">
        <v>1588</v>
      </c>
      <c r="AA631" s="480">
        <f t="shared" si="9"/>
        <v>96</v>
      </c>
      <c r="AB631" s="483">
        <v>0</v>
      </c>
      <c r="AC631" s="480" t="s">
        <v>3520</v>
      </c>
    </row>
    <row r="632" customHeight="1" spans="1:29">
      <c r="A632" s="477" t="s">
        <v>192</v>
      </c>
      <c r="B632" s="480" t="s">
        <v>3407</v>
      </c>
      <c r="C632" s="480" t="s">
        <v>3408</v>
      </c>
      <c r="D632" s="480" t="s">
        <v>3521</v>
      </c>
      <c r="E632" s="481">
        <v>41611</v>
      </c>
      <c r="F632" s="480" t="s">
        <v>301</v>
      </c>
      <c r="G632" s="480" t="s">
        <v>3522</v>
      </c>
      <c r="H632" s="480" t="s">
        <v>3523</v>
      </c>
      <c r="I632" s="480" t="s">
        <v>304</v>
      </c>
      <c r="J632" s="482">
        <v>1137203.96</v>
      </c>
      <c r="K632" s="482">
        <v>10103.79</v>
      </c>
      <c r="L632" s="482">
        <v>1137203.96</v>
      </c>
      <c r="M632" s="482">
        <v>121245.47</v>
      </c>
      <c r="N632" s="482">
        <v>0</v>
      </c>
      <c r="O632" s="482">
        <v>0</v>
      </c>
      <c r="P632" s="480" t="s">
        <v>3524</v>
      </c>
      <c r="Q632" s="481"/>
      <c r="R632" s="480" t="s">
        <v>306</v>
      </c>
      <c r="S632" s="480" t="s">
        <v>307</v>
      </c>
      <c r="T632" s="480" t="s">
        <v>308</v>
      </c>
      <c r="U632" s="480" t="s">
        <v>309</v>
      </c>
      <c r="V632" s="480" t="s">
        <v>3525</v>
      </c>
      <c r="W632" s="480" t="s">
        <v>3526</v>
      </c>
      <c r="X632" s="480" t="s">
        <v>312</v>
      </c>
      <c r="Y632" s="480" t="s">
        <v>313</v>
      </c>
      <c r="Z632" s="480" t="s">
        <v>314</v>
      </c>
      <c r="AA632" s="480">
        <f t="shared" si="9"/>
        <v>144</v>
      </c>
      <c r="AB632" s="483">
        <v>0</v>
      </c>
      <c r="AC632" s="480" t="s">
        <v>1019</v>
      </c>
    </row>
    <row r="633" customHeight="1" spans="1:29">
      <c r="A633" s="477" t="s">
        <v>192</v>
      </c>
      <c r="B633" s="480" t="s">
        <v>3407</v>
      </c>
      <c r="C633" s="480" t="s">
        <v>3408</v>
      </c>
      <c r="D633" s="480" t="s">
        <v>3527</v>
      </c>
      <c r="E633" s="481">
        <v>34639</v>
      </c>
      <c r="F633" s="480" t="s">
        <v>301</v>
      </c>
      <c r="G633" s="480" t="s">
        <v>3528</v>
      </c>
      <c r="H633" s="480" t="s">
        <v>3529</v>
      </c>
      <c r="I633" s="480" t="s">
        <v>3530</v>
      </c>
      <c r="J633" s="482">
        <v>492228.93</v>
      </c>
      <c r="K633" s="482">
        <v>0</v>
      </c>
      <c r="L633" s="482">
        <v>292228.93</v>
      </c>
      <c r="M633" s="482">
        <v>0</v>
      </c>
      <c r="N633" s="482">
        <v>200000</v>
      </c>
      <c r="O633" s="482">
        <v>0</v>
      </c>
      <c r="P633" s="480" t="s">
        <v>3531</v>
      </c>
      <c r="Q633" s="481"/>
      <c r="R633" s="480" t="s">
        <v>306</v>
      </c>
      <c r="S633" s="480" t="s">
        <v>307</v>
      </c>
      <c r="T633" s="480" t="s">
        <v>321</v>
      </c>
      <c r="U633" s="480" t="s">
        <v>309</v>
      </c>
      <c r="V633" s="480" t="s">
        <v>623</v>
      </c>
      <c r="W633" s="480" t="s">
        <v>333</v>
      </c>
      <c r="X633" s="480" t="s">
        <v>3532</v>
      </c>
      <c r="Y633" s="480" t="s">
        <v>313</v>
      </c>
      <c r="Z633" s="480" t="s">
        <v>1588</v>
      </c>
      <c r="AA633" s="480">
        <f t="shared" si="9"/>
        <v>96</v>
      </c>
      <c r="AB633" s="483">
        <v>0</v>
      </c>
      <c r="AC633" s="480" t="s">
        <v>326</v>
      </c>
    </row>
    <row r="634" customHeight="1" spans="1:29">
      <c r="A634" s="477" t="s">
        <v>192</v>
      </c>
      <c r="B634" s="480" t="s">
        <v>3407</v>
      </c>
      <c r="C634" s="480" t="s">
        <v>3408</v>
      </c>
      <c r="D634" s="480" t="s">
        <v>3533</v>
      </c>
      <c r="E634" s="481">
        <v>41680</v>
      </c>
      <c r="F634" s="480" t="s">
        <v>301</v>
      </c>
      <c r="G634" s="480" t="s">
        <v>3534</v>
      </c>
      <c r="H634" s="480" t="s">
        <v>3535</v>
      </c>
      <c r="I634" s="480" t="s">
        <v>304</v>
      </c>
      <c r="J634" s="482">
        <v>587187.72</v>
      </c>
      <c r="K634" s="482">
        <v>0</v>
      </c>
      <c r="L634" s="482">
        <v>587187.72</v>
      </c>
      <c r="M634" s="482">
        <v>0</v>
      </c>
      <c r="N634" s="482">
        <v>0</v>
      </c>
      <c r="O634" s="482">
        <v>0</v>
      </c>
      <c r="P634" s="480" t="s">
        <v>3536</v>
      </c>
      <c r="Q634" s="481"/>
      <c r="R634" s="480" t="s">
        <v>306</v>
      </c>
      <c r="S634" s="480" t="s">
        <v>307</v>
      </c>
      <c r="T634" s="480" t="s">
        <v>321</v>
      </c>
      <c r="U634" s="480" t="s">
        <v>309</v>
      </c>
      <c r="V634" s="480" t="s">
        <v>623</v>
      </c>
      <c r="W634" s="480" t="s">
        <v>3537</v>
      </c>
      <c r="X634" s="480" t="s">
        <v>312</v>
      </c>
      <c r="Y634" s="480" t="s">
        <v>313</v>
      </c>
      <c r="Z634" s="480" t="s">
        <v>1588</v>
      </c>
      <c r="AA634" s="480">
        <f t="shared" si="9"/>
        <v>96</v>
      </c>
      <c r="AB634" s="483">
        <v>0</v>
      </c>
      <c r="AC634" s="480" t="s">
        <v>701</v>
      </c>
    </row>
    <row r="635" customHeight="1" spans="1:29">
      <c r="A635" s="477" t="s">
        <v>192</v>
      </c>
      <c r="B635" s="480" t="s">
        <v>3407</v>
      </c>
      <c r="C635" s="480" t="s">
        <v>3408</v>
      </c>
      <c r="D635" s="480" t="s">
        <v>3538</v>
      </c>
      <c r="E635" s="481">
        <v>41680</v>
      </c>
      <c r="F635" s="480" t="s">
        <v>301</v>
      </c>
      <c r="G635" s="480" t="s">
        <v>3539</v>
      </c>
      <c r="H635" s="480" t="s">
        <v>3540</v>
      </c>
      <c r="I635" s="480" t="s">
        <v>304</v>
      </c>
      <c r="J635" s="482">
        <v>1280376.28</v>
      </c>
      <c r="K635" s="482">
        <v>0</v>
      </c>
      <c r="L635" s="482">
        <v>1280376.28</v>
      </c>
      <c r="M635" s="482">
        <v>0</v>
      </c>
      <c r="N635" s="482">
        <v>0</v>
      </c>
      <c r="O635" s="482">
        <v>0</v>
      </c>
      <c r="P635" s="480" t="s">
        <v>3541</v>
      </c>
      <c r="Q635" s="481"/>
      <c r="R635" s="480" t="s">
        <v>306</v>
      </c>
      <c r="S635" s="480" t="s">
        <v>307</v>
      </c>
      <c r="T635" s="480" t="s">
        <v>308</v>
      </c>
      <c r="U635" s="480" t="s">
        <v>309</v>
      </c>
      <c r="V635" s="480" t="s">
        <v>3525</v>
      </c>
      <c r="W635" s="480" t="s">
        <v>3542</v>
      </c>
      <c r="X635" s="480" t="s">
        <v>312</v>
      </c>
      <c r="Y635" s="480" t="s">
        <v>313</v>
      </c>
      <c r="Z635" s="480" t="s">
        <v>1588</v>
      </c>
      <c r="AA635" s="480">
        <f t="shared" si="9"/>
        <v>96</v>
      </c>
      <c r="AB635" s="483">
        <v>0</v>
      </c>
      <c r="AC635" s="480" t="s">
        <v>1019</v>
      </c>
    </row>
    <row r="636" customHeight="1" spans="1:29">
      <c r="A636" s="477" t="s">
        <v>192</v>
      </c>
      <c r="B636" s="480" t="s">
        <v>3407</v>
      </c>
      <c r="C636" s="480" t="s">
        <v>3408</v>
      </c>
      <c r="D636" s="480" t="s">
        <v>3543</v>
      </c>
      <c r="E636" s="481">
        <v>42356</v>
      </c>
      <c r="F636" s="480" t="s">
        <v>301</v>
      </c>
      <c r="G636" s="480" t="s">
        <v>3544</v>
      </c>
      <c r="H636" s="480" t="s">
        <v>3545</v>
      </c>
      <c r="I636" s="480" t="s">
        <v>304</v>
      </c>
      <c r="J636" s="482">
        <v>23245.5</v>
      </c>
      <c r="K636" s="482">
        <v>161.42</v>
      </c>
      <c r="L636" s="482">
        <v>19371.3</v>
      </c>
      <c r="M636" s="482">
        <v>1937.1</v>
      </c>
      <c r="N636" s="482">
        <v>0</v>
      </c>
      <c r="O636" s="482">
        <v>3874.2</v>
      </c>
      <c r="P636" s="480" t="s">
        <v>3546</v>
      </c>
      <c r="Q636" s="481"/>
      <c r="R636" s="480" t="s">
        <v>306</v>
      </c>
      <c r="S636" s="480" t="s">
        <v>307</v>
      </c>
      <c r="T636" s="480" t="s">
        <v>383</v>
      </c>
      <c r="U636" s="480" t="s">
        <v>309</v>
      </c>
      <c r="V636" s="480" t="s">
        <v>309</v>
      </c>
      <c r="W636" s="480" t="s">
        <v>3547</v>
      </c>
      <c r="X636" s="480" t="s">
        <v>2246</v>
      </c>
      <c r="Y636" s="480" t="s">
        <v>313</v>
      </c>
      <c r="Z636" s="480" t="s">
        <v>314</v>
      </c>
      <c r="AA636" s="480">
        <f t="shared" si="9"/>
        <v>144</v>
      </c>
      <c r="AB636" s="483">
        <v>0</v>
      </c>
      <c r="AC636" s="480" t="s">
        <v>850</v>
      </c>
    </row>
    <row r="637" customHeight="1" spans="1:29">
      <c r="A637" s="477" t="s">
        <v>192</v>
      </c>
      <c r="B637" s="480" t="s">
        <v>3407</v>
      </c>
      <c r="C637" s="480" t="s">
        <v>3408</v>
      </c>
      <c r="D637" s="480" t="s">
        <v>3548</v>
      </c>
      <c r="E637" s="481">
        <v>43063</v>
      </c>
      <c r="F637" s="480" t="s">
        <v>301</v>
      </c>
      <c r="G637" s="480" t="s">
        <v>3549</v>
      </c>
      <c r="H637" s="480" t="s">
        <v>3550</v>
      </c>
      <c r="I637" s="480" t="s">
        <v>304</v>
      </c>
      <c r="J637" s="482">
        <v>27498.63</v>
      </c>
      <c r="K637" s="482">
        <v>0</v>
      </c>
      <c r="L637" s="482">
        <v>27498.63</v>
      </c>
      <c r="M637" s="482">
        <v>3150.89</v>
      </c>
      <c r="N637" s="482">
        <v>0</v>
      </c>
      <c r="O637" s="482">
        <v>0</v>
      </c>
      <c r="P637" s="480" t="s">
        <v>3551</v>
      </c>
      <c r="Q637" s="481"/>
      <c r="R637" s="480" t="s">
        <v>306</v>
      </c>
      <c r="S637" s="480" t="s">
        <v>307</v>
      </c>
      <c r="T637" s="480" t="s">
        <v>383</v>
      </c>
      <c r="U637" s="480" t="s">
        <v>309</v>
      </c>
      <c r="V637" s="480" t="s">
        <v>309</v>
      </c>
      <c r="W637" s="480" t="s">
        <v>3547</v>
      </c>
      <c r="X637" s="480" t="s">
        <v>2246</v>
      </c>
      <c r="Y637" s="480" t="s">
        <v>313</v>
      </c>
      <c r="Z637" s="480" t="s">
        <v>1588</v>
      </c>
      <c r="AA637" s="480">
        <f t="shared" si="9"/>
        <v>96</v>
      </c>
      <c r="AB637" s="483">
        <v>0</v>
      </c>
      <c r="AC637" s="480" t="s">
        <v>850</v>
      </c>
    </row>
    <row r="638" customHeight="1" spans="1:29">
      <c r="A638" s="477" t="s">
        <v>192</v>
      </c>
      <c r="B638" s="480" t="s">
        <v>3407</v>
      </c>
      <c r="C638" s="480" t="s">
        <v>3408</v>
      </c>
      <c r="D638" s="480" t="s">
        <v>3552</v>
      </c>
      <c r="E638" s="481">
        <v>43439</v>
      </c>
      <c r="F638" s="480" t="s">
        <v>301</v>
      </c>
      <c r="G638" s="480" t="s">
        <v>3553</v>
      </c>
      <c r="H638" s="480" t="s">
        <v>3554</v>
      </c>
      <c r="I638" s="480" t="s">
        <v>646</v>
      </c>
      <c r="J638" s="482">
        <v>415862.66</v>
      </c>
      <c r="K638" s="482">
        <v>4463.59</v>
      </c>
      <c r="L638" s="482">
        <v>362299.68</v>
      </c>
      <c r="M638" s="482">
        <v>53562.99</v>
      </c>
      <c r="N638" s="482">
        <v>0</v>
      </c>
      <c r="O638" s="482">
        <v>53562.98</v>
      </c>
      <c r="P638" s="480" t="s">
        <v>3555</v>
      </c>
      <c r="Q638" s="481"/>
      <c r="R638" s="480" t="s">
        <v>306</v>
      </c>
      <c r="S638" s="480" t="s">
        <v>307</v>
      </c>
      <c r="T638" s="480" t="s">
        <v>383</v>
      </c>
      <c r="U638" s="480" t="s">
        <v>309</v>
      </c>
      <c r="V638" s="480" t="s">
        <v>384</v>
      </c>
      <c r="W638" s="480" t="s">
        <v>3556</v>
      </c>
      <c r="X638" s="480" t="s">
        <v>1436</v>
      </c>
      <c r="Y638" s="480" t="s">
        <v>313</v>
      </c>
      <c r="Z638" s="480" t="s">
        <v>1588</v>
      </c>
      <c r="AA638" s="480">
        <f t="shared" si="9"/>
        <v>96</v>
      </c>
      <c r="AB638" s="483">
        <v>0</v>
      </c>
      <c r="AC638" s="480" t="s">
        <v>387</v>
      </c>
    </row>
    <row r="639" customHeight="1" spans="1:29">
      <c r="A639" s="477" t="s">
        <v>192</v>
      </c>
      <c r="B639" s="480" t="s">
        <v>3407</v>
      </c>
      <c r="C639" s="480" t="s">
        <v>3408</v>
      </c>
      <c r="D639" s="480" t="s">
        <v>3557</v>
      </c>
      <c r="E639" s="481">
        <v>42894</v>
      </c>
      <c r="F639" s="480" t="s">
        <v>301</v>
      </c>
      <c r="G639" s="480" t="s">
        <v>3558</v>
      </c>
      <c r="H639" s="480" t="s">
        <v>3559</v>
      </c>
      <c r="I639" s="480" t="s">
        <v>304</v>
      </c>
      <c r="J639" s="482">
        <v>973945.97</v>
      </c>
      <c r="K639" s="482">
        <v>0</v>
      </c>
      <c r="L639" s="482">
        <v>973945.97</v>
      </c>
      <c r="M639" s="482">
        <v>132755.6</v>
      </c>
      <c r="N639" s="482">
        <v>0</v>
      </c>
      <c r="O639" s="482">
        <v>0</v>
      </c>
      <c r="P639" s="480" t="s">
        <v>3560</v>
      </c>
      <c r="Q639" s="481"/>
      <c r="R639" s="480" t="s">
        <v>630</v>
      </c>
      <c r="S639" s="480" t="s">
        <v>307</v>
      </c>
      <c r="T639" s="480" t="s">
        <v>383</v>
      </c>
      <c r="U639" s="480" t="s">
        <v>309</v>
      </c>
      <c r="V639" s="480" t="s">
        <v>309</v>
      </c>
      <c r="W639" s="480" t="s">
        <v>3561</v>
      </c>
      <c r="X639" s="480" t="s">
        <v>632</v>
      </c>
      <c r="Y639" s="480" t="s">
        <v>313</v>
      </c>
      <c r="Z639" s="480" t="s">
        <v>1588</v>
      </c>
      <c r="AA639" s="480">
        <f t="shared" si="9"/>
        <v>96</v>
      </c>
      <c r="AB639" s="483">
        <v>0</v>
      </c>
      <c r="AC639" s="480" t="s">
        <v>850</v>
      </c>
    </row>
    <row r="640" customHeight="1" spans="1:29">
      <c r="A640" s="477" t="s">
        <v>192</v>
      </c>
      <c r="B640" s="480" t="s">
        <v>3407</v>
      </c>
      <c r="C640" s="480" t="s">
        <v>3408</v>
      </c>
      <c r="D640" s="480" t="s">
        <v>3562</v>
      </c>
      <c r="E640" s="481">
        <v>43350</v>
      </c>
      <c r="F640" s="480" t="s">
        <v>301</v>
      </c>
      <c r="G640" s="480" t="s">
        <v>3563</v>
      </c>
      <c r="H640" s="480" t="s">
        <v>3564</v>
      </c>
      <c r="I640" s="480" t="s">
        <v>646</v>
      </c>
      <c r="J640" s="482">
        <v>358895.05</v>
      </c>
      <c r="K640" s="482">
        <v>4657.17</v>
      </c>
      <c r="L640" s="482">
        <v>316980.52</v>
      </c>
      <c r="M640" s="482">
        <v>55886.04</v>
      </c>
      <c r="N640" s="482">
        <v>0</v>
      </c>
      <c r="O640" s="482">
        <v>41914.53</v>
      </c>
      <c r="P640" s="480" t="s">
        <v>3565</v>
      </c>
      <c r="Q640" s="481"/>
      <c r="R640" s="480" t="s">
        <v>630</v>
      </c>
      <c r="S640" s="480" t="s">
        <v>307</v>
      </c>
      <c r="T640" s="480" t="s">
        <v>383</v>
      </c>
      <c r="U640" s="480" t="s">
        <v>309</v>
      </c>
      <c r="V640" s="480" t="s">
        <v>309</v>
      </c>
      <c r="W640" s="480" t="s">
        <v>3566</v>
      </c>
      <c r="X640" s="480" t="s">
        <v>632</v>
      </c>
      <c r="Y640" s="480" t="s">
        <v>313</v>
      </c>
      <c r="Z640" s="480" t="s">
        <v>1588</v>
      </c>
      <c r="AA640" s="480">
        <f t="shared" si="9"/>
        <v>96</v>
      </c>
      <c r="AB640" s="483">
        <v>0</v>
      </c>
      <c r="AC640" s="480" t="s">
        <v>850</v>
      </c>
    </row>
    <row r="641" customHeight="1" spans="1:29">
      <c r="A641" s="477" t="s">
        <v>192</v>
      </c>
      <c r="B641" s="480" t="s">
        <v>3407</v>
      </c>
      <c r="C641" s="480" t="s">
        <v>3408</v>
      </c>
      <c r="D641" s="480" t="s">
        <v>3567</v>
      </c>
      <c r="E641" s="481">
        <v>41940</v>
      </c>
      <c r="F641" s="480" t="s">
        <v>301</v>
      </c>
      <c r="G641" s="480" t="s">
        <v>3568</v>
      </c>
      <c r="H641" s="480" t="s">
        <v>3569</v>
      </c>
      <c r="I641" s="480" t="s">
        <v>304</v>
      </c>
      <c r="J641" s="482">
        <v>67900.63</v>
      </c>
      <c r="K641" s="482">
        <v>471.53</v>
      </c>
      <c r="L641" s="482">
        <v>63185.28</v>
      </c>
      <c r="M641" s="482">
        <v>5658.41</v>
      </c>
      <c r="N641" s="482">
        <v>0</v>
      </c>
      <c r="O641" s="482">
        <v>4715.35</v>
      </c>
      <c r="P641" s="480" t="s">
        <v>3570</v>
      </c>
      <c r="Q641" s="481"/>
      <c r="R641" s="480" t="s">
        <v>306</v>
      </c>
      <c r="S641" s="480" t="s">
        <v>307</v>
      </c>
      <c r="T641" s="480" t="s">
        <v>453</v>
      </c>
      <c r="U641" s="480" t="s">
        <v>309</v>
      </c>
      <c r="V641" s="480" t="s">
        <v>454</v>
      </c>
      <c r="W641" s="480" t="s">
        <v>3571</v>
      </c>
      <c r="X641" s="480" t="s">
        <v>3572</v>
      </c>
      <c r="Y641" s="480" t="s">
        <v>313</v>
      </c>
      <c r="Z641" s="480" t="s">
        <v>314</v>
      </c>
      <c r="AA641" s="480">
        <f t="shared" si="9"/>
        <v>144</v>
      </c>
      <c r="AB641" s="483">
        <v>0</v>
      </c>
      <c r="AC641" s="480" t="s">
        <v>456</v>
      </c>
    </row>
    <row r="642" customHeight="1" spans="1:29">
      <c r="A642" s="477" t="s">
        <v>192</v>
      </c>
      <c r="B642" s="480" t="s">
        <v>3407</v>
      </c>
      <c r="C642" s="480" t="s">
        <v>3408</v>
      </c>
      <c r="D642" s="480" t="s">
        <v>3573</v>
      </c>
      <c r="E642" s="481">
        <v>39693</v>
      </c>
      <c r="F642" s="480" t="s">
        <v>301</v>
      </c>
      <c r="G642" s="480" t="s">
        <v>3574</v>
      </c>
      <c r="H642" s="480" t="s">
        <v>3575</v>
      </c>
      <c r="I642" s="480" t="s">
        <v>304</v>
      </c>
      <c r="J642" s="482">
        <v>150166.16</v>
      </c>
      <c r="K642" s="482">
        <v>0</v>
      </c>
      <c r="L642" s="482">
        <v>150166.16</v>
      </c>
      <c r="M642" s="482">
        <v>0</v>
      </c>
      <c r="N642" s="482">
        <v>0</v>
      </c>
      <c r="O642" s="482">
        <v>0</v>
      </c>
      <c r="P642" s="480" t="s">
        <v>3576</v>
      </c>
      <c r="Q642" s="481"/>
      <c r="R642" s="480" t="s">
        <v>306</v>
      </c>
      <c r="S642" s="480" t="s">
        <v>307</v>
      </c>
      <c r="T642" s="480" t="s">
        <v>453</v>
      </c>
      <c r="U642" s="480" t="s">
        <v>309</v>
      </c>
      <c r="V642" s="480" t="s">
        <v>454</v>
      </c>
      <c r="W642" s="480" t="s">
        <v>3577</v>
      </c>
      <c r="X642" s="480" t="s">
        <v>304</v>
      </c>
      <c r="Y642" s="480" t="s">
        <v>313</v>
      </c>
      <c r="Z642" s="480" t="s">
        <v>1588</v>
      </c>
      <c r="AA642" s="480">
        <f t="shared" si="9"/>
        <v>96</v>
      </c>
      <c r="AB642" s="483">
        <v>0</v>
      </c>
      <c r="AC642" s="480" t="s">
        <v>456</v>
      </c>
    </row>
    <row r="643" customHeight="1" spans="1:29">
      <c r="A643" s="477" t="s">
        <v>192</v>
      </c>
      <c r="B643" s="480" t="s">
        <v>3407</v>
      </c>
      <c r="C643" s="480" t="s">
        <v>3408</v>
      </c>
      <c r="D643" s="480" t="s">
        <v>3578</v>
      </c>
      <c r="E643" s="481">
        <v>43752</v>
      </c>
      <c r="F643" s="480" t="s">
        <v>301</v>
      </c>
      <c r="G643" s="480" t="s">
        <v>3579</v>
      </c>
      <c r="H643" s="480" t="s">
        <v>3580</v>
      </c>
      <c r="I643" s="480" t="s">
        <v>3581</v>
      </c>
      <c r="J643" s="482">
        <v>15486.73</v>
      </c>
      <c r="K643" s="482">
        <v>161.32</v>
      </c>
      <c r="L643" s="482">
        <v>11937.68</v>
      </c>
      <c r="M643" s="482">
        <v>1935.84</v>
      </c>
      <c r="N643" s="482">
        <v>0</v>
      </c>
      <c r="O643" s="482">
        <v>3549.05</v>
      </c>
      <c r="P643" s="480" t="s">
        <v>3582</v>
      </c>
      <c r="Q643" s="481"/>
      <c r="R643" s="480" t="s">
        <v>306</v>
      </c>
      <c r="S643" s="480" t="s">
        <v>307</v>
      </c>
      <c r="T643" s="480" t="s">
        <v>462</v>
      </c>
      <c r="U643" s="480" t="s">
        <v>309</v>
      </c>
      <c r="V643" s="480" t="s">
        <v>487</v>
      </c>
      <c r="W643" s="480" t="s">
        <v>3583</v>
      </c>
      <c r="X643" s="480" t="s">
        <v>3584</v>
      </c>
      <c r="Y643" s="480" t="s">
        <v>313</v>
      </c>
      <c r="Z643" s="480" t="s">
        <v>1588</v>
      </c>
      <c r="AA643" s="480">
        <f t="shared" si="9"/>
        <v>96</v>
      </c>
      <c r="AB643" s="483">
        <v>0</v>
      </c>
      <c r="AC643" s="480" t="s">
        <v>489</v>
      </c>
    </row>
    <row r="644" customHeight="1" spans="1:29">
      <c r="A644" s="477" t="s">
        <v>192</v>
      </c>
      <c r="B644" s="480" t="s">
        <v>3407</v>
      </c>
      <c r="C644" s="480" t="s">
        <v>3408</v>
      </c>
      <c r="D644" s="480" t="s">
        <v>3585</v>
      </c>
      <c r="E644" s="481">
        <v>43752</v>
      </c>
      <c r="F644" s="480" t="s">
        <v>301</v>
      </c>
      <c r="G644" s="480" t="s">
        <v>3586</v>
      </c>
      <c r="H644" s="480" t="s">
        <v>3580</v>
      </c>
      <c r="I644" s="480" t="s">
        <v>3581</v>
      </c>
      <c r="J644" s="482">
        <v>15486.73</v>
      </c>
      <c r="K644" s="482">
        <v>161.32</v>
      </c>
      <c r="L644" s="482">
        <v>11937.68</v>
      </c>
      <c r="M644" s="482">
        <v>1935.84</v>
      </c>
      <c r="N644" s="482">
        <v>0</v>
      </c>
      <c r="O644" s="482">
        <v>3549.05</v>
      </c>
      <c r="P644" s="480" t="s">
        <v>3587</v>
      </c>
      <c r="Q644" s="481"/>
      <c r="R644" s="480" t="s">
        <v>306</v>
      </c>
      <c r="S644" s="480" t="s">
        <v>307</v>
      </c>
      <c r="T644" s="480" t="s">
        <v>462</v>
      </c>
      <c r="U644" s="480" t="s">
        <v>309</v>
      </c>
      <c r="V644" s="480" t="s">
        <v>487</v>
      </c>
      <c r="W644" s="480" t="s">
        <v>3583</v>
      </c>
      <c r="X644" s="480" t="s">
        <v>3584</v>
      </c>
      <c r="Y644" s="480" t="s">
        <v>313</v>
      </c>
      <c r="Z644" s="480" t="s">
        <v>1588</v>
      </c>
      <c r="AA644" s="480">
        <f t="shared" si="9"/>
        <v>96</v>
      </c>
      <c r="AB644" s="483">
        <v>0</v>
      </c>
      <c r="AC644" s="480" t="s">
        <v>489</v>
      </c>
    </row>
    <row r="645" customHeight="1" spans="1:29">
      <c r="A645" s="477" t="s">
        <v>192</v>
      </c>
      <c r="B645" s="480" t="s">
        <v>3407</v>
      </c>
      <c r="C645" s="480" t="s">
        <v>3408</v>
      </c>
      <c r="D645" s="480" t="s">
        <v>3588</v>
      </c>
      <c r="E645" s="481">
        <v>41940</v>
      </c>
      <c r="F645" s="480" t="s">
        <v>301</v>
      </c>
      <c r="G645" s="480" t="s">
        <v>3589</v>
      </c>
      <c r="H645" s="480" t="s">
        <v>1170</v>
      </c>
      <c r="I645" s="480" t="s">
        <v>304</v>
      </c>
      <c r="J645" s="482">
        <v>106837.6</v>
      </c>
      <c r="K645" s="482">
        <v>741.93</v>
      </c>
      <c r="L645" s="482">
        <v>99418.35</v>
      </c>
      <c r="M645" s="482">
        <v>8903.11</v>
      </c>
      <c r="N645" s="482">
        <v>0</v>
      </c>
      <c r="O645" s="482">
        <v>7419.25</v>
      </c>
      <c r="P645" s="480" t="s">
        <v>3590</v>
      </c>
      <c r="Q645" s="481"/>
      <c r="R645" s="480" t="s">
        <v>306</v>
      </c>
      <c r="S645" s="480" t="s">
        <v>307</v>
      </c>
      <c r="T645" s="480" t="s">
        <v>462</v>
      </c>
      <c r="U645" s="480" t="s">
        <v>309</v>
      </c>
      <c r="V645" s="480" t="s">
        <v>1173</v>
      </c>
      <c r="W645" s="480" t="s">
        <v>3591</v>
      </c>
      <c r="X645" s="480" t="s">
        <v>3592</v>
      </c>
      <c r="Y645" s="480" t="s">
        <v>313</v>
      </c>
      <c r="Z645" s="480" t="s">
        <v>314</v>
      </c>
      <c r="AA645" s="480">
        <f t="shared" si="9"/>
        <v>144</v>
      </c>
      <c r="AB645" s="483">
        <v>0</v>
      </c>
      <c r="AC645" s="480" t="s">
        <v>1176</v>
      </c>
    </row>
    <row r="646" customHeight="1" spans="1:29">
      <c r="A646" s="477" t="s">
        <v>192</v>
      </c>
      <c r="B646" s="480" t="s">
        <v>3407</v>
      </c>
      <c r="C646" s="480" t="s">
        <v>3408</v>
      </c>
      <c r="D646" s="480" t="s">
        <v>3593</v>
      </c>
      <c r="E646" s="481">
        <v>37315</v>
      </c>
      <c r="F646" s="480" t="s">
        <v>301</v>
      </c>
      <c r="G646" s="480" t="s">
        <v>3594</v>
      </c>
      <c r="H646" s="480" t="s">
        <v>3595</v>
      </c>
      <c r="I646" s="480" t="s">
        <v>3596</v>
      </c>
      <c r="J646" s="482">
        <v>2300</v>
      </c>
      <c r="K646" s="482">
        <v>0</v>
      </c>
      <c r="L646" s="482">
        <v>2300</v>
      </c>
      <c r="M646" s="482">
        <v>0</v>
      </c>
      <c r="N646" s="482">
        <v>0</v>
      </c>
      <c r="O646" s="482">
        <v>0</v>
      </c>
      <c r="P646" s="480" t="s">
        <v>3597</v>
      </c>
      <c r="Q646" s="481"/>
      <c r="R646" s="480" t="s">
        <v>306</v>
      </c>
      <c r="S646" s="480" t="s">
        <v>307</v>
      </c>
      <c r="T646" s="480" t="s">
        <v>399</v>
      </c>
      <c r="U646" s="480" t="s">
        <v>309</v>
      </c>
      <c r="V646" s="480" t="s">
        <v>3598</v>
      </c>
      <c r="W646" s="480" t="s">
        <v>333</v>
      </c>
      <c r="X646" s="480" t="s">
        <v>309</v>
      </c>
      <c r="Y646" s="480" t="s">
        <v>313</v>
      </c>
      <c r="Z646" s="480" t="s">
        <v>1588</v>
      </c>
      <c r="AA646" s="480">
        <f t="shared" si="9"/>
        <v>96</v>
      </c>
      <c r="AB646" s="483">
        <v>0</v>
      </c>
      <c r="AC646" s="480" t="s">
        <v>403</v>
      </c>
    </row>
    <row r="647" customHeight="1" spans="1:29">
      <c r="A647" s="477" t="s">
        <v>192</v>
      </c>
      <c r="B647" s="480" t="s">
        <v>3407</v>
      </c>
      <c r="C647" s="480" t="s">
        <v>3408</v>
      </c>
      <c r="D647" s="480" t="s">
        <v>3599</v>
      </c>
      <c r="E647" s="481">
        <v>37315</v>
      </c>
      <c r="F647" s="480" t="s">
        <v>301</v>
      </c>
      <c r="G647" s="480" t="s">
        <v>3600</v>
      </c>
      <c r="H647" s="480" t="s">
        <v>3601</v>
      </c>
      <c r="I647" s="480" t="s">
        <v>3602</v>
      </c>
      <c r="J647" s="482">
        <v>19800</v>
      </c>
      <c r="K647" s="482">
        <v>0</v>
      </c>
      <c r="L647" s="482">
        <v>19800</v>
      </c>
      <c r="M647" s="482">
        <v>0</v>
      </c>
      <c r="N647" s="482">
        <v>0</v>
      </c>
      <c r="O647" s="482">
        <v>0</v>
      </c>
      <c r="P647" s="480" t="s">
        <v>3603</v>
      </c>
      <c r="Q647" s="481"/>
      <c r="R647" s="480" t="s">
        <v>306</v>
      </c>
      <c r="S647" s="480" t="s">
        <v>307</v>
      </c>
      <c r="T647" s="480" t="s">
        <v>399</v>
      </c>
      <c r="U647" s="480" t="s">
        <v>309</v>
      </c>
      <c r="V647" s="480" t="s">
        <v>3604</v>
      </c>
      <c r="W647" s="480" t="s">
        <v>333</v>
      </c>
      <c r="X647" s="480" t="s">
        <v>309</v>
      </c>
      <c r="Y647" s="480" t="s">
        <v>313</v>
      </c>
      <c r="Z647" s="480" t="s">
        <v>1588</v>
      </c>
      <c r="AA647" s="480">
        <f t="shared" si="9"/>
        <v>96</v>
      </c>
      <c r="AB647" s="483">
        <v>0</v>
      </c>
      <c r="AC647" s="480" t="s">
        <v>403</v>
      </c>
    </row>
    <row r="648" customHeight="1" spans="1:29">
      <c r="A648" s="477" t="s">
        <v>192</v>
      </c>
      <c r="B648" s="480" t="s">
        <v>3407</v>
      </c>
      <c r="C648" s="480" t="s">
        <v>3408</v>
      </c>
      <c r="D648" s="480" t="s">
        <v>3605</v>
      </c>
      <c r="E648" s="481">
        <v>37616</v>
      </c>
      <c r="F648" s="480" t="s">
        <v>301</v>
      </c>
      <c r="G648" s="480" t="s">
        <v>3606</v>
      </c>
      <c r="H648" s="480" t="s">
        <v>3607</v>
      </c>
      <c r="I648" s="480" t="s">
        <v>3608</v>
      </c>
      <c r="J648" s="482">
        <v>8000</v>
      </c>
      <c r="K648" s="482">
        <v>0</v>
      </c>
      <c r="L648" s="482">
        <v>8000</v>
      </c>
      <c r="M648" s="482">
        <v>0</v>
      </c>
      <c r="N648" s="482">
        <v>0</v>
      </c>
      <c r="O648" s="482">
        <v>0</v>
      </c>
      <c r="P648" s="480" t="s">
        <v>3609</v>
      </c>
      <c r="Q648" s="481"/>
      <c r="R648" s="480" t="s">
        <v>306</v>
      </c>
      <c r="S648" s="480" t="s">
        <v>307</v>
      </c>
      <c r="T648" s="480" t="s">
        <v>3610</v>
      </c>
      <c r="U648" s="480" t="s">
        <v>309</v>
      </c>
      <c r="V648" s="480" t="s">
        <v>3611</v>
      </c>
      <c r="W648" s="480" t="s">
        <v>333</v>
      </c>
      <c r="X648" s="480" t="s">
        <v>3612</v>
      </c>
      <c r="Y648" s="480" t="s">
        <v>313</v>
      </c>
      <c r="Z648" s="480" t="s">
        <v>1588</v>
      </c>
      <c r="AA648" s="480">
        <f t="shared" si="9"/>
        <v>96</v>
      </c>
      <c r="AB648" s="483">
        <v>0</v>
      </c>
      <c r="AC648" s="480" t="s">
        <v>819</v>
      </c>
    </row>
    <row r="649" customHeight="1" spans="1:29">
      <c r="A649" s="477" t="s">
        <v>192</v>
      </c>
      <c r="B649" s="480" t="s">
        <v>3407</v>
      </c>
      <c r="C649" s="480" t="s">
        <v>3408</v>
      </c>
      <c r="D649" s="480" t="s">
        <v>3613</v>
      </c>
      <c r="E649" s="481">
        <v>37616</v>
      </c>
      <c r="F649" s="480" t="s">
        <v>301</v>
      </c>
      <c r="G649" s="480" t="s">
        <v>3614</v>
      </c>
      <c r="H649" s="480" t="s">
        <v>3615</v>
      </c>
      <c r="I649" s="480" t="s">
        <v>3616</v>
      </c>
      <c r="J649" s="482">
        <v>1169017.61</v>
      </c>
      <c r="K649" s="482">
        <v>0</v>
      </c>
      <c r="L649" s="482">
        <v>1169017.61</v>
      </c>
      <c r="M649" s="482">
        <v>0</v>
      </c>
      <c r="N649" s="482">
        <v>0</v>
      </c>
      <c r="O649" s="482">
        <v>0</v>
      </c>
      <c r="P649" s="480" t="s">
        <v>3617</v>
      </c>
      <c r="Q649" s="481"/>
      <c r="R649" s="480" t="s">
        <v>306</v>
      </c>
      <c r="S649" s="480" t="s">
        <v>307</v>
      </c>
      <c r="T649" s="480" t="s">
        <v>399</v>
      </c>
      <c r="U649" s="480" t="s">
        <v>309</v>
      </c>
      <c r="V649" s="480" t="s">
        <v>3618</v>
      </c>
      <c r="W649" s="480" t="s">
        <v>333</v>
      </c>
      <c r="X649" s="480" t="s">
        <v>309</v>
      </c>
      <c r="Y649" s="480" t="s">
        <v>313</v>
      </c>
      <c r="Z649" s="480" t="s">
        <v>1588</v>
      </c>
      <c r="AA649" s="480">
        <f t="shared" ref="AA649:AA712" si="10">Z649*12</f>
        <v>96</v>
      </c>
      <c r="AB649" s="483">
        <v>0</v>
      </c>
      <c r="AC649" s="480" t="s">
        <v>403</v>
      </c>
    </row>
    <row r="650" customHeight="1" spans="1:29">
      <c r="A650" s="477" t="s">
        <v>192</v>
      </c>
      <c r="B650" s="480" t="s">
        <v>3407</v>
      </c>
      <c r="C650" s="480" t="s">
        <v>3408</v>
      </c>
      <c r="D650" s="480" t="s">
        <v>3619</v>
      </c>
      <c r="E650" s="481">
        <v>37785</v>
      </c>
      <c r="F650" s="480" t="s">
        <v>301</v>
      </c>
      <c r="G650" s="480" t="s">
        <v>3620</v>
      </c>
      <c r="H650" s="480" t="s">
        <v>3595</v>
      </c>
      <c r="I650" s="480" t="s">
        <v>3621</v>
      </c>
      <c r="J650" s="482">
        <v>15500</v>
      </c>
      <c r="K650" s="482">
        <v>0</v>
      </c>
      <c r="L650" s="482">
        <v>15500</v>
      </c>
      <c r="M650" s="482">
        <v>0</v>
      </c>
      <c r="N650" s="482">
        <v>0</v>
      </c>
      <c r="O650" s="482">
        <v>0</v>
      </c>
      <c r="P650" s="480" t="s">
        <v>3622</v>
      </c>
      <c r="Q650" s="481"/>
      <c r="R650" s="480" t="s">
        <v>306</v>
      </c>
      <c r="S650" s="480" t="s">
        <v>307</v>
      </c>
      <c r="T650" s="480" t="s">
        <v>399</v>
      </c>
      <c r="U650" s="480" t="s">
        <v>309</v>
      </c>
      <c r="V650" s="480" t="s">
        <v>3598</v>
      </c>
      <c r="W650" s="480" t="s">
        <v>333</v>
      </c>
      <c r="X650" s="480" t="s">
        <v>309</v>
      </c>
      <c r="Y650" s="480" t="s">
        <v>313</v>
      </c>
      <c r="Z650" s="480" t="s">
        <v>1588</v>
      </c>
      <c r="AA650" s="480">
        <f t="shared" si="10"/>
        <v>96</v>
      </c>
      <c r="AB650" s="483">
        <v>0</v>
      </c>
      <c r="AC650" s="480" t="s">
        <v>403</v>
      </c>
    </row>
    <row r="651" customHeight="1" spans="1:29">
      <c r="A651" s="477" t="s">
        <v>192</v>
      </c>
      <c r="B651" s="480" t="s">
        <v>3407</v>
      </c>
      <c r="C651" s="480" t="s">
        <v>3408</v>
      </c>
      <c r="D651" s="480" t="s">
        <v>3623</v>
      </c>
      <c r="E651" s="481">
        <v>37798</v>
      </c>
      <c r="F651" s="480" t="s">
        <v>301</v>
      </c>
      <c r="G651" s="480" t="s">
        <v>3624</v>
      </c>
      <c r="H651" s="480" t="s">
        <v>3625</v>
      </c>
      <c r="I651" s="480" t="s">
        <v>3626</v>
      </c>
      <c r="J651" s="482">
        <v>15645</v>
      </c>
      <c r="K651" s="482">
        <v>0</v>
      </c>
      <c r="L651" s="482">
        <v>15645</v>
      </c>
      <c r="M651" s="482">
        <v>0</v>
      </c>
      <c r="N651" s="482">
        <v>0</v>
      </c>
      <c r="O651" s="482">
        <v>0</v>
      </c>
      <c r="P651" s="480" t="s">
        <v>3627</v>
      </c>
      <c r="Q651" s="481"/>
      <c r="R651" s="480" t="s">
        <v>630</v>
      </c>
      <c r="S651" s="480" t="s">
        <v>307</v>
      </c>
      <c r="T651" s="480" t="s">
        <v>399</v>
      </c>
      <c r="U651" s="480" t="s">
        <v>309</v>
      </c>
      <c r="V651" s="480" t="s">
        <v>3598</v>
      </c>
      <c r="W651" s="480" t="s">
        <v>333</v>
      </c>
      <c r="X651" s="480" t="s">
        <v>309</v>
      </c>
      <c r="Y651" s="480" t="s">
        <v>313</v>
      </c>
      <c r="Z651" s="480" t="s">
        <v>1588</v>
      </c>
      <c r="AA651" s="480">
        <f t="shared" si="10"/>
        <v>96</v>
      </c>
      <c r="AB651" s="483">
        <v>0</v>
      </c>
      <c r="AC651" s="480" t="s">
        <v>3628</v>
      </c>
    </row>
    <row r="652" customHeight="1" spans="1:29">
      <c r="A652" s="477" t="s">
        <v>192</v>
      </c>
      <c r="B652" s="480" t="s">
        <v>3407</v>
      </c>
      <c r="C652" s="480" t="s">
        <v>3408</v>
      </c>
      <c r="D652" s="480" t="s">
        <v>3629</v>
      </c>
      <c r="E652" s="481">
        <v>37963</v>
      </c>
      <c r="F652" s="480" t="s">
        <v>301</v>
      </c>
      <c r="G652" s="480" t="s">
        <v>3630</v>
      </c>
      <c r="H652" s="480" t="s">
        <v>3631</v>
      </c>
      <c r="I652" s="480" t="s">
        <v>3632</v>
      </c>
      <c r="J652" s="482">
        <v>4000</v>
      </c>
      <c r="K652" s="482">
        <v>0</v>
      </c>
      <c r="L652" s="482">
        <v>4000</v>
      </c>
      <c r="M652" s="482">
        <v>0</v>
      </c>
      <c r="N652" s="482">
        <v>0</v>
      </c>
      <c r="O652" s="482">
        <v>0</v>
      </c>
      <c r="P652" s="480" t="s">
        <v>3633</v>
      </c>
      <c r="Q652" s="481"/>
      <c r="R652" s="480" t="s">
        <v>630</v>
      </c>
      <c r="S652" s="480" t="s">
        <v>889</v>
      </c>
      <c r="T652" s="480" t="s">
        <v>3280</v>
      </c>
      <c r="U652" s="480" t="s">
        <v>309</v>
      </c>
      <c r="V652" s="480" t="s">
        <v>3634</v>
      </c>
      <c r="W652" s="480" t="s">
        <v>333</v>
      </c>
      <c r="X652" s="480" t="s">
        <v>323</v>
      </c>
      <c r="Y652" s="480" t="s">
        <v>313</v>
      </c>
      <c r="Z652" s="480" t="s">
        <v>1588</v>
      </c>
      <c r="AA652" s="480">
        <f t="shared" si="10"/>
        <v>96</v>
      </c>
      <c r="AB652" s="483">
        <v>0</v>
      </c>
      <c r="AC652" s="480" t="s">
        <v>891</v>
      </c>
    </row>
    <row r="653" customHeight="1" spans="1:29">
      <c r="A653" s="477" t="s">
        <v>192</v>
      </c>
      <c r="B653" s="480" t="s">
        <v>3407</v>
      </c>
      <c r="C653" s="480" t="s">
        <v>3408</v>
      </c>
      <c r="D653" s="480" t="s">
        <v>3635</v>
      </c>
      <c r="E653" s="481">
        <v>37963</v>
      </c>
      <c r="F653" s="480" t="s">
        <v>301</v>
      </c>
      <c r="G653" s="480" t="s">
        <v>3636</v>
      </c>
      <c r="H653" s="480" t="s">
        <v>3637</v>
      </c>
      <c r="I653" s="480" t="s">
        <v>3638</v>
      </c>
      <c r="J653" s="482">
        <v>9200</v>
      </c>
      <c r="K653" s="482">
        <v>0</v>
      </c>
      <c r="L653" s="482">
        <v>9200</v>
      </c>
      <c r="M653" s="482">
        <v>0</v>
      </c>
      <c r="N653" s="482">
        <v>0</v>
      </c>
      <c r="O653" s="482">
        <v>0</v>
      </c>
      <c r="P653" s="480" t="s">
        <v>3639</v>
      </c>
      <c r="Q653" s="481"/>
      <c r="R653" s="480" t="s">
        <v>630</v>
      </c>
      <c r="S653" s="480" t="s">
        <v>889</v>
      </c>
      <c r="T653" s="480" t="s">
        <v>3280</v>
      </c>
      <c r="U653" s="480" t="s">
        <v>309</v>
      </c>
      <c r="V653" s="480" t="s">
        <v>3634</v>
      </c>
      <c r="W653" s="480" t="s">
        <v>333</v>
      </c>
      <c r="X653" s="480" t="s">
        <v>323</v>
      </c>
      <c r="Y653" s="480" t="s">
        <v>313</v>
      </c>
      <c r="Z653" s="480" t="s">
        <v>1588</v>
      </c>
      <c r="AA653" s="480">
        <f t="shared" si="10"/>
        <v>96</v>
      </c>
      <c r="AB653" s="483">
        <v>0</v>
      </c>
      <c r="AC653" s="480" t="s">
        <v>891</v>
      </c>
    </row>
    <row r="654" customHeight="1" spans="1:29">
      <c r="A654" s="477" t="s">
        <v>192</v>
      </c>
      <c r="B654" s="480" t="s">
        <v>3407</v>
      </c>
      <c r="C654" s="480" t="s">
        <v>3408</v>
      </c>
      <c r="D654" s="480" t="s">
        <v>3640</v>
      </c>
      <c r="E654" s="481">
        <v>37963</v>
      </c>
      <c r="F654" s="480" t="s">
        <v>301</v>
      </c>
      <c r="G654" s="480" t="s">
        <v>3641</v>
      </c>
      <c r="H654" s="480" t="s">
        <v>3642</v>
      </c>
      <c r="I654" s="480" t="s">
        <v>3643</v>
      </c>
      <c r="J654" s="482">
        <v>3818.75</v>
      </c>
      <c r="K654" s="482">
        <v>0</v>
      </c>
      <c r="L654" s="482">
        <v>3818.75</v>
      </c>
      <c r="M654" s="482">
        <v>0</v>
      </c>
      <c r="N654" s="482">
        <v>0</v>
      </c>
      <c r="O654" s="482">
        <v>0</v>
      </c>
      <c r="P654" s="480" t="s">
        <v>3644</v>
      </c>
      <c r="Q654" s="481"/>
      <c r="R654" s="480" t="s">
        <v>630</v>
      </c>
      <c r="S654" s="480" t="s">
        <v>889</v>
      </c>
      <c r="T654" s="480" t="s">
        <v>3280</v>
      </c>
      <c r="U654" s="480" t="s">
        <v>309</v>
      </c>
      <c r="V654" s="480" t="s">
        <v>3634</v>
      </c>
      <c r="W654" s="480" t="s">
        <v>333</v>
      </c>
      <c r="X654" s="480" t="s">
        <v>323</v>
      </c>
      <c r="Y654" s="480" t="s">
        <v>313</v>
      </c>
      <c r="Z654" s="480" t="s">
        <v>1588</v>
      </c>
      <c r="AA654" s="480">
        <f t="shared" si="10"/>
        <v>96</v>
      </c>
      <c r="AB654" s="483">
        <v>0</v>
      </c>
      <c r="AC654" s="480" t="s">
        <v>891</v>
      </c>
    </row>
    <row r="655" customHeight="1" spans="1:29">
      <c r="A655" s="477" t="s">
        <v>192</v>
      </c>
      <c r="B655" s="480" t="s">
        <v>3407</v>
      </c>
      <c r="C655" s="480" t="s">
        <v>3408</v>
      </c>
      <c r="D655" s="480" t="s">
        <v>3645</v>
      </c>
      <c r="E655" s="481">
        <v>37963</v>
      </c>
      <c r="F655" s="480" t="s">
        <v>301</v>
      </c>
      <c r="G655" s="480" t="s">
        <v>3646</v>
      </c>
      <c r="H655" s="480" t="s">
        <v>3642</v>
      </c>
      <c r="I655" s="480" t="s">
        <v>3643</v>
      </c>
      <c r="J655" s="482">
        <v>3818.75</v>
      </c>
      <c r="K655" s="482">
        <v>0</v>
      </c>
      <c r="L655" s="482">
        <v>3818.75</v>
      </c>
      <c r="M655" s="482">
        <v>0</v>
      </c>
      <c r="N655" s="482">
        <v>0</v>
      </c>
      <c r="O655" s="482">
        <v>0</v>
      </c>
      <c r="P655" s="480" t="s">
        <v>3647</v>
      </c>
      <c r="Q655" s="481"/>
      <c r="R655" s="480" t="s">
        <v>630</v>
      </c>
      <c r="S655" s="480" t="s">
        <v>889</v>
      </c>
      <c r="T655" s="480" t="s">
        <v>3280</v>
      </c>
      <c r="U655" s="480" t="s">
        <v>309</v>
      </c>
      <c r="V655" s="480" t="s">
        <v>3634</v>
      </c>
      <c r="W655" s="480" t="s">
        <v>333</v>
      </c>
      <c r="X655" s="480" t="s">
        <v>323</v>
      </c>
      <c r="Y655" s="480" t="s">
        <v>313</v>
      </c>
      <c r="Z655" s="480" t="s">
        <v>1588</v>
      </c>
      <c r="AA655" s="480">
        <f t="shared" si="10"/>
        <v>96</v>
      </c>
      <c r="AB655" s="483">
        <v>0</v>
      </c>
      <c r="AC655" s="480" t="s">
        <v>891</v>
      </c>
    </row>
    <row r="656" customHeight="1" spans="1:29">
      <c r="A656" s="477" t="s">
        <v>192</v>
      </c>
      <c r="B656" s="480" t="s">
        <v>3407</v>
      </c>
      <c r="C656" s="480" t="s">
        <v>3408</v>
      </c>
      <c r="D656" s="480" t="s">
        <v>3648</v>
      </c>
      <c r="E656" s="481">
        <v>42268</v>
      </c>
      <c r="F656" s="480" t="s">
        <v>301</v>
      </c>
      <c r="G656" s="480" t="s">
        <v>3649</v>
      </c>
      <c r="H656" s="480" t="s">
        <v>1136</v>
      </c>
      <c r="I656" s="480" t="s">
        <v>1124</v>
      </c>
      <c r="J656" s="482">
        <v>102820.51</v>
      </c>
      <c r="K656" s="482">
        <v>714.04</v>
      </c>
      <c r="L656" s="482">
        <v>87825.84</v>
      </c>
      <c r="M656" s="482">
        <v>8568.39</v>
      </c>
      <c r="N656" s="482">
        <v>0</v>
      </c>
      <c r="O656" s="482">
        <v>14994.67</v>
      </c>
      <c r="P656" s="480" t="s">
        <v>3650</v>
      </c>
      <c r="Q656" s="481"/>
      <c r="R656" s="480" t="s">
        <v>306</v>
      </c>
      <c r="S656" s="480" t="s">
        <v>307</v>
      </c>
      <c r="T656" s="480" t="s">
        <v>462</v>
      </c>
      <c r="U656" s="480" t="s">
        <v>309</v>
      </c>
      <c r="V656" s="480" t="s">
        <v>487</v>
      </c>
      <c r="W656" s="480" t="s">
        <v>3651</v>
      </c>
      <c r="X656" s="480" t="s">
        <v>1127</v>
      </c>
      <c r="Y656" s="480" t="s">
        <v>313</v>
      </c>
      <c r="Z656" s="480" t="s">
        <v>314</v>
      </c>
      <c r="AA656" s="480">
        <f t="shared" si="10"/>
        <v>144</v>
      </c>
      <c r="AB656" s="483">
        <v>0</v>
      </c>
      <c r="AC656" s="480" t="s">
        <v>489</v>
      </c>
    </row>
    <row r="657" customHeight="1" spans="1:29">
      <c r="A657" s="477" t="s">
        <v>192</v>
      </c>
      <c r="B657" s="480" t="s">
        <v>3407</v>
      </c>
      <c r="C657" s="480" t="s">
        <v>3408</v>
      </c>
      <c r="D657" s="480" t="s">
        <v>3652</v>
      </c>
      <c r="E657" s="481">
        <v>42268</v>
      </c>
      <c r="F657" s="480" t="s">
        <v>301</v>
      </c>
      <c r="G657" s="480" t="s">
        <v>3653</v>
      </c>
      <c r="H657" s="480" t="s">
        <v>1136</v>
      </c>
      <c r="I657" s="480" t="s">
        <v>1124</v>
      </c>
      <c r="J657" s="482">
        <v>102820.52</v>
      </c>
      <c r="K657" s="482">
        <v>714.03</v>
      </c>
      <c r="L657" s="482">
        <v>87825.84</v>
      </c>
      <c r="M657" s="482">
        <v>8568.39</v>
      </c>
      <c r="N657" s="482">
        <v>0</v>
      </c>
      <c r="O657" s="482">
        <v>14994.68</v>
      </c>
      <c r="P657" s="480" t="s">
        <v>3654</v>
      </c>
      <c r="Q657" s="481"/>
      <c r="R657" s="480" t="s">
        <v>306</v>
      </c>
      <c r="S657" s="480" t="s">
        <v>307</v>
      </c>
      <c r="T657" s="480" t="s">
        <v>462</v>
      </c>
      <c r="U657" s="480" t="s">
        <v>309</v>
      </c>
      <c r="V657" s="480" t="s">
        <v>487</v>
      </c>
      <c r="W657" s="480" t="s">
        <v>3651</v>
      </c>
      <c r="X657" s="480" t="s">
        <v>1127</v>
      </c>
      <c r="Y657" s="480" t="s">
        <v>313</v>
      </c>
      <c r="Z657" s="480" t="s">
        <v>314</v>
      </c>
      <c r="AA657" s="480">
        <f t="shared" si="10"/>
        <v>144</v>
      </c>
      <c r="AB657" s="483">
        <v>0</v>
      </c>
      <c r="AC657" s="480" t="s">
        <v>489</v>
      </c>
    </row>
    <row r="658" customHeight="1" spans="1:29">
      <c r="A658" s="477" t="s">
        <v>192</v>
      </c>
      <c r="B658" s="480" t="s">
        <v>3407</v>
      </c>
      <c r="C658" s="480" t="s">
        <v>3408</v>
      </c>
      <c r="D658" s="480" t="s">
        <v>3655</v>
      </c>
      <c r="E658" s="481">
        <v>42894</v>
      </c>
      <c r="F658" s="480" t="s">
        <v>301</v>
      </c>
      <c r="G658" s="480" t="s">
        <v>3656</v>
      </c>
      <c r="H658" s="480" t="s">
        <v>3657</v>
      </c>
      <c r="I658" s="480" t="s">
        <v>304</v>
      </c>
      <c r="J658" s="482">
        <v>158856.8</v>
      </c>
      <c r="K658" s="482">
        <v>0</v>
      </c>
      <c r="L658" s="482">
        <v>158856.8</v>
      </c>
      <c r="M658" s="482">
        <v>9928.54</v>
      </c>
      <c r="N658" s="482">
        <v>0</v>
      </c>
      <c r="O658" s="482">
        <v>0</v>
      </c>
      <c r="P658" s="480" t="s">
        <v>3658</v>
      </c>
      <c r="Q658" s="481"/>
      <c r="R658" s="480" t="s">
        <v>630</v>
      </c>
      <c r="S658" s="480" t="s">
        <v>307</v>
      </c>
      <c r="T658" s="480" t="s">
        <v>383</v>
      </c>
      <c r="U658" s="480" t="s">
        <v>309</v>
      </c>
      <c r="V658" s="480" t="s">
        <v>309</v>
      </c>
      <c r="W658" s="480" t="s">
        <v>3659</v>
      </c>
      <c r="X658" s="480" t="s">
        <v>632</v>
      </c>
      <c r="Y658" s="480" t="s">
        <v>313</v>
      </c>
      <c r="Z658" s="480" t="s">
        <v>1588</v>
      </c>
      <c r="AA658" s="480">
        <f t="shared" si="10"/>
        <v>96</v>
      </c>
      <c r="AB658" s="483">
        <v>0</v>
      </c>
      <c r="AC658" s="480" t="s">
        <v>850</v>
      </c>
    </row>
    <row r="659" customHeight="1" spans="1:29">
      <c r="A659" s="477" t="s">
        <v>192</v>
      </c>
      <c r="B659" s="480" t="s">
        <v>3407</v>
      </c>
      <c r="C659" s="480" t="s">
        <v>3408</v>
      </c>
      <c r="D659" s="480" t="s">
        <v>3660</v>
      </c>
      <c r="E659" s="481">
        <v>42894</v>
      </c>
      <c r="F659" s="480" t="s">
        <v>301</v>
      </c>
      <c r="G659" s="480" t="s">
        <v>3661</v>
      </c>
      <c r="H659" s="480" t="s">
        <v>3657</v>
      </c>
      <c r="I659" s="480" t="s">
        <v>304</v>
      </c>
      <c r="J659" s="482">
        <v>158856.8</v>
      </c>
      <c r="K659" s="482">
        <v>0</v>
      </c>
      <c r="L659" s="482">
        <v>158856.8</v>
      </c>
      <c r="M659" s="482">
        <v>9928.54</v>
      </c>
      <c r="N659" s="482">
        <v>0</v>
      </c>
      <c r="O659" s="482">
        <v>0</v>
      </c>
      <c r="P659" s="480" t="s">
        <v>3662</v>
      </c>
      <c r="Q659" s="481"/>
      <c r="R659" s="480" t="s">
        <v>630</v>
      </c>
      <c r="S659" s="480" t="s">
        <v>307</v>
      </c>
      <c r="T659" s="480" t="s">
        <v>383</v>
      </c>
      <c r="U659" s="480" t="s">
        <v>309</v>
      </c>
      <c r="V659" s="480" t="s">
        <v>309</v>
      </c>
      <c r="W659" s="480" t="s">
        <v>3659</v>
      </c>
      <c r="X659" s="480" t="s">
        <v>632</v>
      </c>
      <c r="Y659" s="480" t="s">
        <v>313</v>
      </c>
      <c r="Z659" s="480" t="s">
        <v>1588</v>
      </c>
      <c r="AA659" s="480">
        <f t="shared" si="10"/>
        <v>96</v>
      </c>
      <c r="AB659" s="483">
        <v>0</v>
      </c>
      <c r="AC659" s="480" t="s">
        <v>850</v>
      </c>
    </row>
    <row r="660" customHeight="1" spans="1:29">
      <c r="A660" s="477" t="s">
        <v>192</v>
      </c>
      <c r="B660" s="480" t="s">
        <v>3407</v>
      </c>
      <c r="C660" s="480" t="s">
        <v>3408</v>
      </c>
      <c r="D660" s="480" t="s">
        <v>3663</v>
      </c>
      <c r="E660" s="481">
        <v>42894</v>
      </c>
      <c r="F660" s="480" t="s">
        <v>301</v>
      </c>
      <c r="G660" s="480" t="s">
        <v>3664</v>
      </c>
      <c r="H660" s="480" t="s">
        <v>3657</v>
      </c>
      <c r="I660" s="480" t="s">
        <v>304</v>
      </c>
      <c r="J660" s="482">
        <v>158856.81</v>
      </c>
      <c r="K660" s="482">
        <v>0</v>
      </c>
      <c r="L660" s="482">
        <v>158856.81</v>
      </c>
      <c r="M660" s="482">
        <v>9928.54</v>
      </c>
      <c r="N660" s="482">
        <v>0</v>
      </c>
      <c r="O660" s="482">
        <v>0</v>
      </c>
      <c r="P660" s="480" t="s">
        <v>3665</v>
      </c>
      <c r="Q660" s="481"/>
      <c r="R660" s="480" t="s">
        <v>630</v>
      </c>
      <c r="S660" s="480" t="s">
        <v>307</v>
      </c>
      <c r="T660" s="480" t="s">
        <v>383</v>
      </c>
      <c r="U660" s="480" t="s">
        <v>309</v>
      </c>
      <c r="V660" s="480" t="s">
        <v>309</v>
      </c>
      <c r="W660" s="480" t="s">
        <v>3659</v>
      </c>
      <c r="X660" s="480" t="s">
        <v>632</v>
      </c>
      <c r="Y660" s="480" t="s">
        <v>313</v>
      </c>
      <c r="Z660" s="480" t="s">
        <v>1588</v>
      </c>
      <c r="AA660" s="480">
        <f t="shared" si="10"/>
        <v>96</v>
      </c>
      <c r="AB660" s="483">
        <v>0</v>
      </c>
      <c r="AC660" s="480" t="s">
        <v>850</v>
      </c>
    </row>
    <row r="661" customHeight="1" spans="1:29">
      <c r="A661" s="477" t="s">
        <v>192</v>
      </c>
      <c r="B661" s="480" t="s">
        <v>3407</v>
      </c>
      <c r="C661" s="480" t="s">
        <v>3408</v>
      </c>
      <c r="D661" s="480" t="s">
        <v>3666</v>
      </c>
      <c r="E661" s="481">
        <v>44033</v>
      </c>
      <c r="F661" s="480" t="s">
        <v>301</v>
      </c>
      <c r="G661" s="480" t="s">
        <v>3667</v>
      </c>
      <c r="H661" s="480" t="s">
        <v>3668</v>
      </c>
      <c r="I661" s="480" t="s">
        <v>304</v>
      </c>
      <c r="J661" s="482">
        <v>115982.74</v>
      </c>
      <c r="K661" s="482">
        <v>1208.15</v>
      </c>
      <c r="L661" s="482">
        <v>78529.97</v>
      </c>
      <c r="M661" s="482">
        <v>14497.84</v>
      </c>
      <c r="N661" s="482">
        <v>0</v>
      </c>
      <c r="O661" s="482">
        <v>37452.77</v>
      </c>
      <c r="P661" s="480" t="s">
        <v>3669</v>
      </c>
      <c r="Q661" s="481"/>
      <c r="R661" s="480" t="s">
        <v>306</v>
      </c>
      <c r="S661" s="480" t="s">
        <v>307</v>
      </c>
      <c r="T661" s="480" t="s">
        <v>453</v>
      </c>
      <c r="U661" s="480" t="s">
        <v>309</v>
      </c>
      <c r="V661" s="480" t="s">
        <v>454</v>
      </c>
      <c r="W661" s="480" t="s">
        <v>3670</v>
      </c>
      <c r="X661" s="480" t="s">
        <v>3671</v>
      </c>
      <c r="Y661" s="480" t="s">
        <v>313</v>
      </c>
      <c r="Z661" s="480" t="s">
        <v>1588</v>
      </c>
      <c r="AA661" s="480">
        <f t="shared" si="10"/>
        <v>96</v>
      </c>
      <c r="AB661" s="483">
        <v>0</v>
      </c>
      <c r="AC661" s="480" t="s">
        <v>456</v>
      </c>
    </row>
    <row r="662" customHeight="1" spans="1:29">
      <c r="A662" s="477" t="s">
        <v>192</v>
      </c>
      <c r="B662" s="480" t="s">
        <v>3407</v>
      </c>
      <c r="C662" s="480" t="s">
        <v>3408</v>
      </c>
      <c r="D662" s="480" t="s">
        <v>3672</v>
      </c>
      <c r="E662" s="481">
        <v>44175</v>
      </c>
      <c r="F662" s="480" t="s">
        <v>301</v>
      </c>
      <c r="G662" s="480" t="s">
        <v>3673</v>
      </c>
      <c r="H662" s="480" t="s">
        <v>3674</v>
      </c>
      <c r="I662" s="480" t="s">
        <v>304</v>
      </c>
      <c r="J662" s="482">
        <v>1465517.26</v>
      </c>
      <c r="K662" s="482">
        <v>15265.81</v>
      </c>
      <c r="L662" s="482">
        <v>915948.3</v>
      </c>
      <c r="M662" s="482">
        <v>183189.66</v>
      </c>
      <c r="N662" s="482">
        <v>0</v>
      </c>
      <c r="O662" s="482">
        <v>549568.96</v>
      </c>
      <c r="P662" s="480" t="s">
        <v>3675</v>
      </c>
      <c r="Q662" s="481"/>
      <c r="R662" s="480" t="s">
        <v>630</v>
      </c>
      <c r="S662" s="480" t="s">
        <v>307</v>
      </c>
      <c r="T662" s="480" t="s">
        <v>453</v>
      </c>
      <c r="U662" s="480" t="s">
        <v>3676</v>
      </c>
      <c r="V662" s="480" t="s">
        <v>309</v>
      </c>
      <c r="W662" s="480" t="s">
        <v>3677</v>
      </c>
      <c r="X662" s="480" t="s">
        <v>3678</v>
      </c>
      <c r="Y662" s="480" t="s">
        <v>313</v>
      </c>
      <c r="Z662" s="480" t="s">
        <v>1588</v>
      </c>
      <c r="AA662" s="480">
        <f t="shared" si="10"/>
        <v>96</v>
      </c>
      <c r="AB662" s="483">
        <v>0</v>
      </c>
      <c r="AC662" s="480" t="s">
        <v>542</v>
      </c>
    </row>
    <row r="663" customHeight="1" spans="1:29">
      <c r="A663" s="477" t="s">
        <v>192</v>
      </c>
      <c r="B663" s="480" t="s">
        <v>3407</v>
      </c>
      <c r="C663" s="480" t="s">
        <v>3408</v>
      </c>
      <c r="D663" s="480" t="s">
        <v>3679</v>
      </c>
      <c r="E663" s="481">
        <v>44225</v>
      </c>
      <c r="F663" s="480" t="s">
        <v>301</v>
      </c>
      <c r="G663" s="480" t="s">
        <v>3680</v>
      </c>
      <c r="H663" s="480" t="s">
        <v>3681</v>
      </c>
      <c r="I663" s="480" t="s">
        <v>304</v>
      </c>
      <c r="J663" s="482">
        <v>1326738.51</v>
      </c>
      <c r="K663" s="482">
        <v>13820.19</v>
      </c>
      <c r="L663" s="482">
        <v>815391.37</v>
      </c>
      <c r="M663" s="482">
        <v>165842.31</v>
      </c>
      <c r="N663" s="482">
        <v>0</v>
      </c>
      <c r="O663" s="482">
        <v>511347.14</v>
      </c>
      <c r="P663" s="480" t="s">
        <v>3682</v>
      </c>
      <c r="Q663" s="481"/>
      <c r="R663" s="480" t="s">
        <v>306</v>
      </c>
      <c r="S663" s="480" t="s">
        <v>307</v>
      </c>
      <c r="T663" s="480" t="s">
        <v>308</v>
      </c>
      <c r="U663" s="480" t="s">
        <v>309</v>
      </c>
      <c r="V663" s="480" t="s">
        <v>309</v>
      </c>
      <c r="W663" s="480" t="s">
        <v>1629</v>
      </c>
      <c r="X663" s="480" t="s">
        <v>632</v>
      </c>
      <c r="Y663" s="480" t="s">
        <v>313</v>
      </c>
      <c r="Z663" s="480" t="s">
        <v>1588</v>
      </c>
      <c r="AA663" s="480">
        <f t="shared" si="10"/>
        <v>96</v>
      </c>
      <c r="AB663" s="483">
        <v>0</v>
      </c>
      <c r="AC663" s="480" t="s">
        <v>1019</v>
      </c>
    </row>
    <row r="664" customHeight="1" spans="1:29">
      <c r="A664" s="477" t="s">
        <v>192</v>
      </c>
      <c r="B664" s="480" t="s">
        <v>3407</v>
      </c>
      <c r="C664" s="480" t="s">
        <v>3408</v>
      </c>
      <c r="D664" s="480" t="s">
        <v>3683</v>
      </c>
      <c r="E664" s="481">
        <v>44225</v>
      </c>
      <c r="F664" s="480" t="s">
        <v>301</v>
      </c>
      <c r="G664" s="480" t="s">
        <v>3684</v>
      </c>
      <c r="H664" s="480" t="s">
        <v>3685</v>
      </c>
      <c r="I664" s="480" t="s">
        <v>3686</v>
      </c>
      <c r="J664" s="482">
        <v>429440.43</v>
      </c>
      <c r="K664" s="482">
        <v>4473.34</v>
      </c>
      <c r="L664" s="482">
        <v>263926.93</v>
      </c>
      <c r="M664" s="482">
        <v>53680.06</v>
      </c>
      <c r="N664" s="482">
        <v>0</v>
      </c>
      <c r="O664" s="482">
        <v>165513.5</v>
      </c>
      <c r="P664" s="480" t="s">
        <v>3687</v>
      </c>
      <c r="Q664" s="481"/>
      <c r="R664" s="480" t="s">
        <v>306</v>
      </c>
      <c r="S664" s="480" t="s">
        <v>307</v>
      </c>
      <c r="T664" s="480" t="s">
        <v>308</v>
      </c>
      <c r="U664" s="480" t="s">
        <v>309</v>
      </c>
      <c r="V664" s="480" t="s">
        <v>309</v>
      </c>
      <c r="W664" s="480" t="s">
        <v>1629</v>
      </c>
      <c r="X664" s="480" t="s">
        <v>3688</v>
      </c>
      <c r="Y664" s="480" t="s">
        <v>313</v>
      </c>
      <c r="Z664" s="480" t="s">
        <v>1588</v>
      </c>
      <c r="AA664" s="480">
        <f t="shared" si="10"/>
        <v>96</v>
      </c>
      <c r="AB664" s="483">
        <v>0</v>
      </c>
      <c r="AC664" s="480" t="s">
        <v>1019</v>
      </c>
    </row>
    <row r="665" customHeight="1" spans="1:29">
      <c r="A665" s="477" t="s">
        <v>192</v>
      </c>
      <c r="B665" s="480" t="s">
        <v>3407</v>
      </c>
      <c r="C665" s="480" t="s">
        <v>3408</v>
      </c>
      <c r="D665" s="480" t="s">
        <v>3689</v>
      </c>
      <c r="E665" s="481">
        <v>44463</v>
      </c>
      <c r="F665" s="480" t="s">
        <v>301</v>
      </c>
      <c r="G665" s="480" t="s">
        <v>3690</v>
      </c>
      <c r="H665" s="480" t="s">
        <v>3691</v>
      </c>
      <c r="I665" s="480" t="s">
        <v>3692</v>
      </c>
      <c r="J665" s="482">
        <v>315508.49</v>
      </c>
      <c r="K665" s="482">
        <v>3286.54</v>
      </c>
      <c r="L665" s="482">
        <v>167613.88</v>
      </c>
      <c r="M665" s="482">
        <v>39438.56</v>
      </c>
      <c r="N665" s="482">
        <v>0</v>
      </c>
      <c r="O665" s="482">
        <v>147894.61</v>
      </c>
      <c r="P665" s="480" t="s">
        <v>3693</v>
      </c>
      <c r="Q665" s="481"/>
      <c r="R665" s="480" t="s">
        <v>306</v>
      </c>
      <c r="S665" s="480" t="s">
        <v>307</v>
      </c>
      <c r="T665" s="480" t="s">
        <v>383</v>
      </c>
      <c r="U665" s="480" t="s">
        <v>309</v>
      </c>
      <c r="V665" s="480" t="s">
        <v>384</v>
      </c>
      <c r="W665" s="480" t="s">
        <v>1690</v>
      </c>
      <c r="X665" s="480" t="s">
        <v>1436</v>
      </c>
      <c r="Y665" s="480" t="s">
        <v>313</v>
      </c>
      <c r="Z665" s="480" t="s">
        <v>1588</v>
      </c>
      <c r="AA665" s="480">
        <f t="shared" si="10"/>
        <v>96</v>
      </c>
      <c r="AB665" s="483">
        <v>0</v>
      </c>
      <c r="AC665" s="480" t="s">
        <v>387</v>
      </c>
    </row>
    <row r="666" customHeight="1" spans="1:29">
      <c r="A666" s="477" t="s">
        <v>192</v>
      </c>
      <c r="B666" s="480" t="s">
        <v>3407</v>
      </c>
      <c r="C666" s="480" t="s">
        <v>3408</v>
      </c>
      <c r="D666" s="480" t="s">
        <v>3694</v>
      </c>
      <c r="E666" s="481">
        <v>44463</v>
      </c>
      <c r="F666" s="480" t="s">
        <v>301</v>
      </c>
      <c r="G666" s="480" t="s">
        <v>3695</v>
      </c>
      <c r="H666" s="480" t="s">
        <v>3696</v>
      </c>
      <c r="I666" s="480" t="s">
        <v>1714</v>
      </c>
      <c r="J666" s="482">
        <v>328424.73</v>
      </c>
      <c r="K666" s="482">
        <v>3421.09</v>
      </c>
      <c r="L666" s="482">
        <v>174475.64</v>
      </c>
      <c r="M666" s="482">
        <v>41053.09</v>
      </c>
      <c r="N666" s="482">
        <v>0</v>
      </c>
      <c r="O666" s="482">
        <v>153949.09</v>
      </c>
      <c r="P666" s="480" t="s">
        <v>3697</v>
      </c>
      <c r="Q666" s="481"/>
      <c r="R666" s="480" t="s">
        <v>306</v>
      </c>
      <c r="S666" s="480" t="s">
        <v>307</v>
      </c>
      <c r="T666" s="480" t="s">
        <v>383</v>
      </c>
      <c r="U666" s="480" t="s">
        <v>309</v>
      </c>
      <c r="V666" s="480" t="s">
        <v>384</v>
      </c>
      <c r="W666" s="480" t="s">
        <v>1690</v>
      </c>
      <c r="X666" s="480" t="s">
        <v>1436</v>
      </c>
      <c r="Y666" s="480" t="s">
        <v>313</v>
      </c>
      <c r="Z666" s="480" t="s">
        <v>1588</v>
      </c>
      <c r="AA666" s="480">
        <f t="shared" si="10"/>
        <v>96</v>
      </c>
      <c r="AB666" s="483">
        <v>0</v>
      </c>
      <c r="AC666" s="480" t="s">
        <v>850</v>
      </c>
    </row>
    <row r="667" customHeight="1" spans="1:29">
      <c r="A667" s="477" t="s">
        <v>192</v>
      </c>
      <c r="B667" s="480" t="s">
        <v>3407</v>
      </c>
      <c r="C667" s="480" t="s">
        <v>3408</v>
      </c>
      <c r="D667" s="480" t="s">
        <v>3698</v>
      </c>
      <c r="E667" s="481">
        <v>44463</v>
      </c>
      <c r="F667" s="480" t="s">
        <v>301</v>
      </c>
      <c r="G667" s="480" t="s">
        <v>3699</v>
      </c>
      <c r="H667" s="480" t="s">
        <v>3700</v>
      </c>
      <c r="I667" s="480" t="s">
        <v>304</v>
      </c>
      <c r="J667" s="482">
        <v>1730845.49</v>
      </c>
      <c r="K667" s="482">
        <v>19233.94</v>
      </c>
      <c r="L667" s="482">
        <v>865317.95</v>
      </c>
      <c r="M667" s="482">
        <v>230807.34</v>
      </c>
      <c r="N667" s="482">
        <v>0</v>
      </c>
      <c r="O667" s="482">
        <v>865527.54</v>
      </c>
      <c r="P667" s="480" t="s">
        <v>3701</v>
      </c>
      <c r="Q667" s="481"/>
      <c r="R667" s="480" t="s">
        <v>306</v>
      </c>
      <c r="S667" s="480" t="s">
        <v>307</v>
      </c>
      <c r="T667" s="480" t="s">
        <v>383</v>
      </c>
      <c r="U667" s="480" t="s">
        <v>309</v>
      </c>
      <c r="V667" s="480" t="s">
        <v>1567</v>
      </c>
      <c r="W667" s="480" t="s">
        <v>1740</v>
      </c>
      <c r="X667" s="480" t="s">
        <v>632</v>
      </c>
      <c r="Y667" s="480" t="s">
        <v>313</v>
      </c>
      <c r="Z667" s="480" t="s">
        <v>1588</v>
      </c>
      <c r="AA667" s="480">
        <f t="shared" si="10"/>
        <v>96</v>
      </c>
      <c r="AB667" s="483">
        <v>0</v>
      </c>
      <c r="AC667" s="480" t="s">
        <v>850</v>
      </c>
    </row>
    <row r="668" customHeight="1" spans="1:29">
      <c r="A668" s="477" t="s">
        <v>192</v>
      </c>
      <c r="B668" s="480" t="s">
        <v>3407</v>
      </c>
      <c r="C668" s="480" t="s">
        <v>3408</v>
      </c>
      <c r="D668" s="480" t="s">
        <v>3702</v>
      </c>
      <c r="E668" s="481">
        <v>44463</v>
      </c>
      <c r="F668" s="480" t="s">
        <v>301</v>
      </c>
      <c r="G668" s="480" t="s">
        <v>3703</v>
      </c>
      <c r="H668" s="480" t="s">
        <v>3704</v>
      </c>
      <c r="I668" s="480" t="s">
        <v>3705</v>
      </c>
      <c r="J668" s="482">
        <v>508620.69</v>
      </c>
      <c r="K668" s="482">
        <v>5298.14</v>
      </c>
      <c r="L668" s="482">
        <v>270204.75</v>
      </c>
      <c r="M668" s="482">
        <v>63577.59</v>
      </c>
      <c r="N668" s="482">
        <v>0</v>
      </c>
      <c r="O668" s="482">
        <v>238415.94</v>
      </c>
      <c r="P668" s="480" t="s">
        <v>3706</v>
      </c>
      <c r="Q668" s="481"/>
      <c r="R668" s="480" t="s">
        <v>630</v>
      </c>
      <c r="S668" s="480" t="s">
        <v>307</v>
      </c>
      <c r="T668" s="480" t="s">
        <v>383</v>
      </c>
      <c r="U668" s="480" t="s">
        <v>309</v>
      </c>
      <c r="V668" s="480" t="s">
        <v>1567</v>
      </c>
      <c r="W668" s="480" t="s">
        <v>3707</v>
      </c>
      <c r="X668" s="480" t="s">
        <v>3688</v>
      </c>
      <c r="Y668" s="480" t="s">
        <v>313</v>
      </c>
      <c r="Z668" s="480" t="s">
        <v>1588</v>
      </c>
      <c r="AA668" s="480">
        <f t="shared" si="10"/>
        <v>96</v>
      </c>
      <c r="AB668" s="483">
        <v>0</v>
      </c>
      <c r="AC668" s="480" t="s">
        <v>850</v>
      </c>
    </row>
    <row r="669" customHeight="1" spans="1:29">
      <c r="A669" s="477" t="s">
        <v>192</v>
      </c>
      <c r="B669" s="480" t="s">
        <v>3407</v>
      </c>
      <c r="C669" s="480" t="s">
        <v>3408</v>
      </c>
      <c r="D669" s="480" t="s">
        <v>3708</v>
      </c>
      <c r="E669" s="481">
        <v>44463</v>
      </c>
      <c r="F669" s="480" t="s">
        <v>301</v>
      </c>
      <c r="G669" s="480" t="s">
        <v>3709</v>
      </c>
      <c r="H669" s="480" t="s">
        <v>3710</v>
      </c>
      <c r="I669" s="480" t="s">
        <v>3711</v>
      </c>
      <c r="J669" s="482">
        <v>457618.85</v>
      </c>
      <c r="K669" s="482">
        <v>4766.87</v>
      </c>
      <c r="L669" s="482">
        <v>243110.02</v>
      </c>
      <c r="M669" s="482">
        <v>57202.36</v>
      </c>
      <c r="N669" s="482">
        <v>0</v>
      </c>
      <c r="O669" s="482">
        <v>214508.83</v>
      </c>
      <c r="P669" s="480" t="s">
        <v>3712</v>
      </c>
      <c r="Q669" s="481"/>
      <c r="R669" s="480" t="s">
        <v>630</v>
      </c>
      <c r="S669" s="480" t="s">
        <v>307</v>
      </c>
      <c r="T669" s="480" t="s">
        <v>383</v>
      </c>
      <c r="U669" s="480" t="s">
        <v>309</v>
      </c>
      <c r="V669" s="480" t="s">
        <v>1773</v>
      </c>
      <c r="W669" s="480" t="s">
        <v>1774</v>
      </c>
      <c r="X669" s="480" t="s">
        <v>3688</v>
      </c>
      <c r="Y669" s="480" t="s">
        <v>313</v>
      </c>
      <c r="Z669" s="480" t="s">
        <v>1588</v>
      </c>
      <c r="AA669" s="480">
        <f t="shared" si="10"/>
        <v>96</v>
      </c>
      <c r="AB669" s="483">
        <v>0</v>
      </c>
      <c r="AC669" s="480" t="s">
        <v>387</v>
      </c>
    </row>
    <row r="670" customHeight="1" spans="1:29">
      <c r="A670" s="477" t="s">
        <v>192</v>
      </c>
      <c r="B670" s="480" t="s">
        <v>3407</v>
      </c>
      <c r="C670" s="480" t="s">
        <v>3408</v>
      </c>
      <c r="D670" s="480" t="s">
        <v>3713</v>
      </c>
      <c r="E670" s="481">
        <v>44463</v>
      </c>
      <c r="F670" s="480" t="s">
        <v>301</v>
      </c>
      <c r="G670" s="480" t="s">
        <v>3714</v>
      </c>
      <c r="H670" s="480" t="s">
        <v>3710</v>
      </c>
      <c r="I670" s="480" t="s">
        <v>3711</v>
      </c>
      <c r="J670" s="482">
        <v>457618.85</v>
      </c>
      <c r="K670" s="482">
        <v>4766.87</v>
      </c>
      <c r="L670" s="482">
        <v>243110.02</v>
      </c>
      <c r="M670" s="482">
        <v>57202.36</v>
      </c>
      <c r="N670" s="482">
        <v>0</v>
      </c>
      <c r="O670" s="482">
        <v>214508.83</v>
      </c>
      <c r="P670" s="480" t="s">
        <v>3715</v>
      </c>
      <c r="Q670" s="481"/>
      <c r="R670" s="480" t="s">
        <v>630</v>
      </c>
      <c r="S670" s="480" t="s">
        <v>307</v>
      </c>
      <c r="T670" s="480" t="s">
        <v>383</v>
      </c>
      <c r="U670" s="480" t="s">
        <v>309</v>
      </c>
      <c r="V670" s="480" t="s">
        <v>1773</v>
      </c>
      <c r="W670" s="480" t="s">
        <v>1774</v>
      </c>
      <c r="X670" s="480" t="s">
        <v>3688</v>
      </c>
      <c r="Y670" s="480" t="s">
        <v>313</v>
      </c>
      <c r="Z670" s="480" t="s">
        <v>1588</v>
      </c>
      <c r="AA670" s="480">
        <f t="shared" si="10"/>
        <v>96</v>
      </c>
      <c r="AB670" s="483">
        <v>0</v>
      </c>
      <c r="AC670" s="480" t="s">
        <v>387</v>
      </c>
    </row>
    <row r="671" customHeight="1" spans="1:29">
      <c r="A671" s="477" t="s">
        <v>192</v>
      </c>
      <c r="B671" s="480" t="s">
        <v>3407</v>
      </c>
      <c r="C671" s="480" t="s">
        <v>3408</v>
      </c>
      <c r="D671" s="480" t="s">
        <v>3716</v>
      </c>
      <c r="E671" s="481">
        <v>44547</v>
      </c>
      <c r="F671" s="480" t="s">
        <v>301</v>
      </c>
      <c r="G671" s="480" t="s">
        <v>3717</v>
      </c>
      <c r="H671" s="480" t="s">
        <v>3718</v>
      </c>
      <c r="I671" s="480" t="s">
        <v>304</v>
      </c>
      <c r="J671" s="482">
        <v>408930.21</v>
      </c>
      <c r="K671" s="482">
        <v>4259.69</v>
      </c>
      <c r="L671" s="482">
        <v>204465.11</v>
      </c>
      <c r="M671" s="482">
        <v>51116.27</v>
      </c>
      <c r="N671" s="482">
        <v>0</v>
      </c>
      <c r="O671" s="482">
        <v>204465.1</v>
      </c>
      <c r="P671" s="480" t="s">
        <v>3719</v>
      </c>
      <c r="Q671" s="481"/>
      <c r="R671" s="480" t="s">
        <v>306</v>
      </c>
      <c r="S671" s="480" t="s">
        <v>307</v>
      </c>
      <c r="T671" s="480" t="s">
        <v>308</v>
      </c>
      <c r="U671" s="480" t="s">
        <v>309</v>
      </c>
      <c r="V671" s="480" t="s">
        <v>309</v>
      </c>
      <c r="W671" s="480" t="s">
        <v>1826</v>
      </c>
      <c r="X671" s="480" t="s">
        <v>1827</v>
      </c>
      <c r="Y671" s="480" t="s">
        <v>313</v>
      </c>
      <c r="Z671" s="480" t="s">
        <v>1588</v>
      </c>
      <c r="AA671" s="480">
        <f t="shared" si="10"/>
        <v>96</v>
      </c>
      <c r="AB671" s="483">
        <v>0</v>
      </c>
      <c r="AC671" s="480" t="s">
        <v>437</v>
      </c>
    </row>
    <row r="672" customHeight="1" spans="1:29">
      <c r="A672" s="477" t="s">
        <v>192</v>
      </c>
      <c r="B672" s="480" t="s">
        <v>3407</v>
      </c>
      <c r="C672" s="480" t="s">
        <v>3408</v>
      </c>
      <c r="D672" s="480" t="s">
        <v>3720</v>
      </c>
      <c r="E672" s="481">
        <v>44910</v>
      </c>
      <c r="F672" s="480" t="s">
        <v>301</v>
      </c>
      <c r="G672" s="480" t="s">
        <v>3721</v>
      </c>
      <c r="H672" s="480" t="s">
        <v>3722</v>
      </c>
      <c r="I672" s="480" t="s">
        <v>304</v>
      </c>
      <c r="J672" s="482">
        <v>182605</v>
      </c>
      <c r="K672" s="482">
        <v>1902.14</v>
      </c>
      <c r="L672" s="482">
        <v>68476.88</v>
      </c>
      <c r="M672" s="482">
        <v>22825.63</v>
      </c>
      <c r="N672" s="482">
        <v>0</v>
      </c>
      <c r="O672" s="482">
        <v>114128.12</v>
      </c>
      <c r="P672" s="480" t="s">
        <v>3723</v>
      </c>
      <c r="Q672" s="481"/>
      <c r="R672" s="480" t="s">
        <v>306</v>
      </c>
      <c r="S672" s="480" t="s">
        <v>307</v>
      </c>
      <c r="T672" s="480" t="s">
        <v>453</v>
      </c>
      <c r="U672" s="480" t="s">
        <v>2670</v>
      </c>
      <c r="V672" s="480" t="s">
        <v>309</v>
      </c>
      <c r="W672" s="480" t="s">
        <v>3724</v>
      </c>
      <c r="X672" s="480" t="s">
        <v>3678</v>
      </c>
      <c r="Y672" s="480" t="s">
        <v>313</v>
      </c>
      <c r="Z672" s="480" t="s">
        <v>1588</v>
      </c>
      <c r="AA672" s="480">
        <f t="shared" si="10"/>
        <v>96</v>
      </c>
      <c r="AB672" s="483">
        <v>0</v>
      </c>
      <c r="AC672" s="480" t="s">
        <v>542</v>
      </c>
    </row>
    <row r="673" customHeight="1" spans="1:29">
      <c r="A673" s="477" t="s">
        <v>192</v>
      </c>
      <c r="B673" s="480" t="s">
        <v>3407</v>
      </c>
      <c r="C673" s="480" t="s">
        <v>3408</v>
      </c>
      <c r="D673" s="480" t="s">
        <v>3725</v>
      </c>
      <c r="E673" s="481">
        <v>44910</v>
      </c>
      <c r="F673" s="480" t="s">
        <v>301</v>
      </c>
      <c r="G673" s="480" t="s">
        <v>3726</v>
      </c>
      <c r="H673" s="480" t="s">
        <v>3727</v>
      </c>
      <c r="I673" s="480" t="s">
        <v>304</v>
      </c>
      <c r="J673" s="482">
        <v>271298</v>
      </c>
      <c r="K673" s="482">
        <v>2826.02</v>
      </c>
      <c r="L673" s="482">
        <v>101736.75</v>
      </c>
      <c r="M673" s="482">
        <v>33912.25</v>
      </c>
      <c r="N673" s="482">
        <v>0</v>
      </c>
      <c r="O673" s="482">
        <v>169561.25</v>
      </c>
      <c r="P673" s="480" t="s">
        <v>3728</v>
      </c>
      <c r="Q673" s="481"/>
      <c r="R673" s="480" t="s">
        <v>306</v>
      </c>
      <c r="S673" s="480" t="s">
        <v>307</v>
      </c>
      <c r="T673" s="480" t="s">
        <v>453</v>
      </c>
      <c r="U673" s="480" t="s">
        <v>2670</v>
      </c>
      <c r="V673" s="480" t="s">
        <v>309</v>
      </c>
      <c r="W673" s="480" t="s">
        <v>3724</v>
      </c>
      <c r="X673" s="480" t="s">
        <v>3678</v>
      </c>
      <c r="Y673" s="480" t="s">
        <v>313</v>
      </c>
      <c r="Z673" s="480" t="s">
        <v>1588</v>
      </c>
      <c r="AA673" s="480">
        <f t="shared" si="10"/>
        <v>96</v>
      </c>
      <c r="AB673" s="483">
        <v>0</v>
      </c>
      <c r="AC673" s="480" t="s">
        <v>542</v>
      </c>
    </row>
    <row r="674" customHeight="1" spans="1:29">
      <c r="A674" s="477" t="s">
        <v>192</v>
      </c>
      <c r="B674" s="480" t="s">
        <v>3407</v>
      </c>
      <c r="C674" s="480" t="s">
        <v>3408</v>
      </c>
      <c r="D674" s="480" t="s">
        <v>3729</v>
      </c>
      <c r="E674" s="481">
        <v>44910</v>
      </c>
      <c r="F674" s="480" t="s">
        <v>301</v>
      </c>
      <c r="G674" s="480" t="s">
        <v>3730</v>
      </c>
      <c r="H674" s="480" t="s">
        <v>3731</v>
      </c>
      <c r="I674" s="480" t="s">
        <v>304</v>
      </c>
      <c r="J674" s="482">
        <v>245212</v>
      </c>
      <c r="K674" s="482">
        <v>2554.29</v>
      </c>
      <c r="L674" s="482">
        <v>91954.5</v>
      </c>
      <c r="M674" s="482">
        <v>30651.5</v>
      </c>
      <c r="N674" s="482">
        <v>0</v>
      </c>
      <c r="O674" s="482">
        <v>153257.5</v>
      </c>
      <c r="P674" s="480" t="s">
        <v>3732</v>
      </c>
      <c r="Q674" s="481"/>
      <c r="R674" s="480" t="s">
        <v>306</v>
      </c>
      <c r="S674" s="480" t="s">
        <v>307</v>
      </c>
      <c r="T674" s="480" t="s">
        <v>453</v>
      </c>
      <c r="U674" s="480" t="s">
        <v>2670</v>
      </c>
      <c r="V674" s="480" t="s">
        <v>309</v>
      </c>
      <c r="W674" s="480" t="s">
        <v>3724</v>
      </c>
      <c r="X674" s="480" t="s">
        <v>3678</v>
      </c>
      <c r="Y674" s="480" t="s">
        <v>313</v>
      </c>
      <c r="Z674" s="480" t="s">
        <v>1588</v>
      </c>
      <c r="AA674" s="480">
        <f t="shared" si="10"/>
        <v>96</v>
      </c>
      <c r="AB674" s="483">
        <v>0</v>
      </c>
      <c r="AC674" s="480" t="s">
        <v>542</v>
      </c>
    </row>
    <row r="675" customHeight="1" spans="1:29">
      <c r="A675" s="477" t="s">
        <v>192</v>
      </c>
      <c r="B675" s="480" t="s">
        <v>3407</v>
      </c>
      <c r="C675" s="480" t="s">
        <v>3408</v>
      </c>
      <c r="D675" s="480" t="s">
        <v>3733</v>
      </c>
      <c r="E675" s="481">
        <v>45250</v>
      </c>
      <c r="F675" s="480" t="s">
        <v>301</v>
      </c>
      <c r="G675" s="480" t="s">
        <v>3734</v>
      </c>
      <c r="H675" s="480" t="s">
        <v>3735</v>
      </c>
      <c r="I675" s="480" t="s">
        <v>2010</v>
      </c>
      <c r="J675" s="482">
        <v>31858.41</v>
      </c>
      <c r="K675" s="482">
        <v>331.86</v>
      </c>
      <c r="L675" s="482">
        <v>8296.46</v>
      </c>
      <c r="M675" s="482">
        <v>3982.3</v>
      </c>
      <c r="N675" s="482">
        <v>0</v>
      </c>
      <c r="O675" s="482">
        <v>23561.95</v>
      </c>
      <c r="P675" s="480" t="s">
        <v>3736</v>
      </c>
      <c r="Q675" s="481"/>
      <c r="R675" s="480" t="s">
        <v>630</v>
      </c>
      <c r="S675" s="480" t="s">
        <v>307</v>
      </c>
      <c r="T675" s="480" t="s">
        <v>399</v>
      </c>
      <c r="U675" s="480" t="s">
        <v>3737</v>
      </c>
      <c r="V675" s="480" t="s">
        <v>309</v>
      </c>
      <c r="W675" s="480" t="s">
        <v>3738</v>
      </c>
      <c r="X675" s="480" t="s">
        <v>3739</v>
      </c>
      <c r="Y675" s="480" t="s">
        <v>313</v>
      </c>
      <c r="Z675" s="480" t="s">
        <v>1588</v>
      </c>
      <c r="AA675" s="480">
        <f t="shared" si="10"/>
        <v>96</v>
      </c>
      <c r="AB675" s="483">
        <v>0</v>
      </c>
      <c r="AC675" s="480" t="s">
        <v>3628</v>
      </c>
    </row>
    <row r="676" customHeight="1" spans="1:29">
      <c r="A676" s="477" t="s">
        <v>192</v>
      </c>
      <c r="B676" s="480" t="s">
        <v>3407</v>
      </c>
      <c r="C676" s="480" t="s">
        <v>3408</v>
      </c>
      <c r="D676" s="480" t="s">
        <v>3740</v>
      </c>
      <c r="E676" s="481">
        <v>45280</v>
      </c>
      <c r="F676" s="480" t="s">
        <v>301</v>
      </c>
      <c r="G676" s="480" t="s">
        <v>3741</v>
      </c>
      <c r="H676" s="480" t="s">
        <v>3742</v>
      </c>
      <c r="I676" s="480" t="s">
        <v>304</v>
      </c>
      <c r="J676" s="482">
        <v>336396.04</v>
      </c>
      <c r="K676" s="482">
        <v>3504.12</v>
      </c>
      <c r="L676" s="482">
        <v>84099.01</v>
      </c>
      <c r="M676" s="482">
        <v>42049.5</v>
      </c>
      <c r="N676" s="482">
        <v>0</v>
      </c>
      <c r="O676" s="482">
        <v>252297.03</v>
      </c>
      <c r="P676" s="480" t="s">
        <v>3743</v>
      </c>
      <c r="Q676" s="481"/>
      <c r="R676" s="480" t="s">
        <v>306</v>
      </c>
      <c r="S676" s="480" t="s">
        <v>307</v>
      </c>
      <c r="T676" s="480" t="s">
        <v>383</v>
      </c>
      <c r="U676" s="480" t="s">
        <v>1959</v>
      </c>
      <c r="V676" s="480" t="s">
        <v>384</v>
      </c>
      <c r="W676" s="480" t="s">
        <v>2019</v>
      </c>
      <c r="X676" s="480" t="s">
        <v>2020</v>
      </c>
      <c r="Y676" s="480" t="s">
        <v>313</v>
      </c>
      <c r="Z676" s="480" t="s">
        <v>1588</v>
      </c>
      <c r="AA676" s="480">
        <f t="shared" si="10"/>
        <v>96</v>
      </c>
      <c r="AB676" s="483">
        <v>0</v>
      </c>
      <c r="AC676" s="480" t="s">
        <v>387</v>
      </c>
    </row>
    <row r="677" customHeight="1" spans="1:29">
      <c r="A677" s="477" t="s">
        <v>192</v>
      </c>
      <c r="B677" s="480" t="s">
        <v>3407</v>
      </c>
      <c r="C677" s="480" t="s">
        <v>3408</v>
      </c>
      <c r="D677" s="480" t="s">
        <v>3744</v>
      </c>
      <c r="E677" s="481">
        <v>45280</v>
      </c>
      <c r="F677" s="480" t="s">
        <v>301</v>
      </c>
      <c r="G677" s="480" t="s">
        <v>3745</v>
      </c>
      <c r="H677" s="480" t="s">
        <v>3685</v>
      </c>
      <c r="I677" s="480" t="s">
        <v>3746</v>
      </c>
      <c r="J677" s="482">
        <v>492988.79</v>
      </c>
      <c r="K677" s="482">
        <v>5135.3</v>
      </c>
      <c r="L677" s="482">
        <v>123247.2</v>
      </c>
      <c r="M677" s="482">
        <v>61623.6</v>
      </c>
      <c r="N677" s="482">
        <v>0</v>
      </c>
      <c r="O677" s="482">
        <v>369741.59</v>
      </c>
      <c r="P677" s="480" t="s">
        <v>3747</v>
      </c>
      <c r="Q677" s="481"/>
      <c r="R677" s="480" t="s">
        <v>306</v>
      </c>
      <c r="S677" s="480" t="s">
        <v>307</v>
      </c>
      <c r="T677" s="480" t="s">
        <v>383</v>
      </c>
      <c r="U677" s="480" t="s">
        <v>1986</v>
      </c>
      <c r="V677" s="480" t="s">
        <v>487</v>
      </c>
      <c r="W677" s="480" t="s">
        <v>2028</v>
      </c>
      <c r="X677" s="480" t="s">
        <v>3748</v>
      </c>
      <c r="Y677" s="480" t="s">
        <v>313</v>
      </c>
      <c r="Z677" s="480" t="s">
        <v>1588</v>
      </c>
      <c r="AA677" s="480">
        <f t="shared" si="10"/>
        <v>96</v>
      </c>
      <c r="AB677" s="483">
        <v>0</v>
      </c>
      <c r="AC677" s="480" t="s">
        <v>387</v>
      </c>
    </row>
    <row r="678" customHeight="1" spans="1:29">
      <c r="A678" s="477" t="s">
        <v>192</v>
      </c>
      <c r="B678" s="480" t="s">
        <v>3407</v>
      </c>
      <c r="C678" s="480" t="s">
        <v>3408</v>
      </c>
      <c r="D678" s="480" t="s">
        <v>3749</v>
      </c>
      <c r="E678" s="481">
        <v>45280</v>
      </c>
      <c r="F678" s="480" t="s">
        <v>301</v>
      </c>
      <c r="G678" s="480" t="s">
        <v>3750</v>
      </c>
      <c r="H678" s="480" t="s">
        <v>3751</v>
      </c>
      <c r="I678" s="480" t="s">
        <v>304</v>
      </c>
      <c r="J678" s="482">
        <v>614876.02</v>
      </c>
      <c r="K678" s="482">
        <v>6404.96</v>
      </c>
      <c r="L678" s="482">
        <v>153719</v>
      </c>
      <c r="M678" s="482">
        <v>76859.5</v>
      </c>
      <c r="N678" s="482">
        <v>0</v>
      </c>
      <c r="O678" s="482">
        <v>461157.02</v>
      </c>
      <c r="P678" s="480" t="s">
        <v>3752</v>
      </c>
      <c r="Q678" s="481"/>
      <c r="R678" s="480" t="s">
        <v>306</v>
      </c>
      <c r="S678" s="480" t="s">
        <v>307</v>
      </c>
      <c r="T678" s="480" t="s">
        <v>383</v>
      </c>
      <c r="U678" s="480" t="s">
        <v>1986</v>
      </c>
      <c r="V678" s="480" t="s">
        <v>487</v>
      </c>
      <c r="W678" s="480" t="s">
        <v>2028</v>
      </c>
      <c r="X678" s="480" t="s">
        <v>2029</v>
      </c>
      <c r="Y678" s="480" t="s">
        <v>313</v>
      </c>
      <c r="Z678" s="480" t="s">
        <v>1588</v>
      </c>
      <c r="AA678" s="480">
        <f t="shared" si="10"/>
        <v>96</v>
      </c>
      <c r="AB678" s="483">
        <v>0</v>
      </c>
      <c r="AC678" s="480" t="s">
        <v>387</v>
      </c>
    </row>
    <row r="679" customHeight="1" spans="1:29">
      <c r="A679" s="477" t="s">
        <v>192</v>
      </c>
      <c r="B679" s="480" t="s">
        <v>3407</v>
      </c>
      <c r="C679" s="480" t="s">
        <v>3408</v>
      </c>
      <c r="D679" s="480" t="s">
        <v>3753</v>
      </c>
      <c r="E679" s="481">
        <v>45280</v>
      </c>
      <c r="F679" s="480" t="s">
        <v>301</v>
      </c>
      <c r="G679" s="480" t="s">
        <v>3754</v>
      </c>
      <c r="H679" s="480" t="s">
        <v>3685</v>
      </c>
      <c r="I679" s="480" t="s">
        <v>3746</v>
      </c>
      <c r="J679" s="482">
        <v>489969.16</v>
      </c>
      <c r="K679" s="482">
        <v>5103.84</v>
      </c>
      <c r="L679" s="482">
        <v>122492.29</v>
      </c>
      <c r="M679" s="482">
        <v>61246.14</v>
      </c>
      <c r="N679" s="482">
        <v>0</v>
      </c>
      <c r="O679" s="482">
        <v>367476.87</v>
      </c>
      <c r="P679" s="480" t="s">
        <v>3755</v>
      </c>
      <c r="Q679" s="481"/>
      <c r="R679" s="480" t="s">
        <v>306</v>
      </c>
      <c r="S679" s="480" t="s">
        <v>307</v>
      </c>
      <c r="T679" s="480" t="s">
        <v>383</v>
      </c>
      <c r="U679" s="480" t="s">
        <v>1986</v>
      </c>
      <c r="V679" s="480" t="s">
        <v>487</v>
      </c>
      <c r="W679" s="480" t="s">
        <v>2041</v>
      </c>
      <c r="X679" s="480" t="s">
        <v>3748</v>
      </c>
      <c r="Y679" s="480" t="s">
        <v>313</v>
      </c>
      <c r="Z679" s="480" t="s">
        <v>1588</v>
      </c>
      <c r="AA679" s="480">
        <f t="shared" si="10"/>
        <v>96</v>
      </c>
      <c r="AB679" s="483">
        <v>0</v>
      </c>
      <c r="AC679" s="480" t="s">
        <v>387</v>
      </c>
    </row>
    <row r="680" customHeight="1" spans="1:29">
      <c r="A680" s="477" t="s">
        <v>192</v>
      </c>
      <c r="B680" s="480" t="s">
        <v>3407</v>
      </c>
      <c r="C680" s="480" t="s">
        <v>3408</v>
      </c>
      <c r="D680" s="480" t="s">
        <v>3756</v>
      </c>
      <c r="E680" s="481">
        <v>45280</v>
      </c>
      <c r="F680" s="480" t="s">
        <v>301</v>
      </c>
      <c r="G680" s="480" t="s">
        <v>3757</v>
      </c>
      <c r="H680" s="480" t="s">
        <v>3758</v>
      </c>
      <c r="I680" s="480" t="s">
        <v>304</v>
      </c>
      <c r="J680" s="482">
        <v>437846.58</v>
      </c>
      <c r="K680" s="482">
        <v>4560.9</v>
      </c>
      <c r="L680" s="482">
        <v>109461.64</v>
      </c>
      <c r="M680" s="482">
        <v>54730.82</v>
      </c>
      <c r="N680" s="482">
        <v>0</v>
      </c>
      <c r="O680" s="482">
        <v>328384.94</v>
      </c>
      <c r="P680" s="480" t="s">
        <v>3759</v>
      </c>
      <c r="Q680" s="481"/>
      <c r="R680" s="480" t="s">
        <v>306</v>
      </c>
      <c r="S680" s="480" t="s">
        <v>307</v>
      </c>
      <c r="T680" s="480" t="s">
        <v>383</v>
      </c>
      <c r="U680" s="480" t="s">
        <v>1986</v>
      </c>
      <c r="V680" s="480" t="s">
        <v>487</v>
      </c>
      <c r="W680" s="480" t="s">
        <v>2041</v>
      </c>
      <c r="X680" s="480" t="s">
        <v>2029</v>
      </c>
      <c r="Y680" s="480" t="s">
        <v>313</v>
      </c>
      <c r="Z680" s="480" t="s">
        <v>1588</v>
      </c>
      <c r="AA680" s="480">
        <f t="shared" si="10"/>
        <v>96</v>
      </c>
      <c r="AB680" s="483">
        <v>0</v>
      </c>
      <c r="AC680" s="480" t="s">
        <v>387</v>
      </c>
    </row>
    <row r="681" customHeight="1" spans="1:29">
      <c r="A681" s="477" t="s">
        <v>192</v>
      </c>
      <c r="B681" s="480" t="s">
        <v>3407</v>
      </c>
      <c r="C681" s="480" t="s">
        <v>3408</v>
      </c>
      <c r="D681" s="480" t="s">
        <v>3760</v>
      </c>
      <c r="E681" s="481">
        <v>45280</v>
      </c>
      <c r="F681" s="480" t="s">
        <v>301</v>
      </c>
      <c r="G681" s="480" t="s">
        <v>3761</v>
      </c>
      <c r="H681" s="480" t="s">
        <v>3559</v>
      </c>
      <c r="I681" s="480" t="s">
        <v>3762</v>
      </c>
      <c r="J681" s="482">
        <v>1982743.36</v>
      </c>
      <c r="K681" s="482">
        <v>20653.58</v>
      </c>
      <c r="L681" s="482">
        <v>495685.84</v>
      </c>
      <c r="M681" s="482">
        <v>247842.92</v>
      </c>
      <c r="N681" s="482">
        <v>0</v>
      </c>
      <c r="O681" s="482">
        <v>1487057.52</v>
      </c>
      <c r="P681" s="480" t="s">
        <v>3763</v>
      </c>
      <c r="Q681" s="481"/>
      <c r="R681" s="480" t="s">
        <v>306</v>
      </c>
      <c r="S681" s="480" t="s">
        <v>307</v>
      </c>
      <c r="T681" s="480" t="s">
        <v>383</v>
      </c>
      <c r="U681" s="480" t="s">
        <v>1986</v>
      </c>
      <c r="V681" s="480" t="s">
        <v>487</v>
      </c>
      <c r="W681" s="480" t="s">
        <v>2053</v>
      </c>
      <c r="X681" s="480" t="s">
        <v>2054</v>
      </c>
      <c r="Y681" s="480" t="s">
        <v>313</v>
      </c>
      <c r="Z681" s="480" t="s">
        <v>1588</v>
      </c>
      <c r="AA681" s="480">
        <f t="shared" si="10"/>
        <v>96</v>
      </c>
      <c r="AB681" s="483">
        <v>0</v>
      </c>
      <c r="AC681" s="480" t="s">
        <v>387</v>
      </c>
    </row>
    <row r="682" customHeight="1" spans="1:29">
      <c r="A682" s="477" t="s">
        <v>192</v>
      </c>
      <c r="B682" s="480" t="s">
        <v>3407</v>
      </c>
      <c r="C682" s="480" t="s">
        <v>3408</v>
      </c>
      <c r="D682" s="480" t="s">
        <v>3764</v>
      </c>
      <c r="E682" s="481">
        <v>45280</v>
      </c>
      <c r="F682" s="480" t="s">
        <v>301</v>
      </c>
      <c r="G682" s="480" t="s">
        <v>3765</v>
      </c>
      <c r="H682" s="480" t="s">
        <v>3766</v>
      </c>
      <c r="I682" s="480" t="s">
        <v>3767</v>
      </c>
      <c r="J682" s="482">
        <v>513274.34</v>
      </c>
      <c r="K682" s="482">
        <v>5346.6</v>
      </c>
      <c r="L682" s="482">
        <v>128318.58</v>
      </c>
      <c r="M682" s="482">
        <v>64159.29</v>
      </c>
      <c r="N682" s="482">
        <v>0</v>
      </c>
      <c r="O682" s="482">
        <v>384955.76</v>
      </c>
      <c r="P682" s="480" t="s">
        <v>3768</v>
      </c>
      <c r="Q682" s="481"/>
      <c r="R682" s="480" t="s">
        <v>306</v>
      </c>
      <c r="S682" s="480" t="s">
        <v>307</v>
      </c>
      <c r="T682" s="480" t="s">
        <v>383</v>
      </c>
      <c r="U682" s="480" t="s">
        <v>1986</v>
      </c>
      <c r="V682" s="480" t="s">
        <v>487</v>
      </c>
      <c r="W682" s="480" t="s">
        <v>2053</v>
      </c>
      <c r="X682" s="480" t="s">
        <v>3769</v>
      </c>
      <c r="Y682" s="480" t="s">
        <v>313</v>
      </c>
      <c r="Z682" s="480" t="s">
        <v>1588</v>
      </c>
      <c r="AA682" s="480">
        <f t="shared" si="10"/>
        <v>96</v>
      </c>
      <c r="AB682" s="483">
        <v>0</v>
      </c>
      <c r="AC682" s="480" t="s">
        <v>387</v>
      </c>
    </row>
    <row r="683" customHeight="1" spans="1:29">
      <c r="A683" s="477" t="s">
        <v>192</v>
      </c>
      <c r="B683" s="480" t="s">
        <v>3407</v>
      </c>
      <c r="C683" s="480" t="s">
        <v>3408</v>
      </c>
      <c r="D683" s="480" t="s">
        <v>3770</v>
      </c>
      <c r="E683" s="481">
        <v>45280</v>
      </c>
      <c r="F683" s="480" t="s">
        <v>301</v>
      </c>
      <c r="G683" s="480" t="s">
        <v>3771</v>
      </c>
      <c r="H683" s="480" t="s">
        <v>3766</v>
      </c>
      <c r="I683" s="480" t="s">
        <v>3767</v>
      </c>
      <c r="J683" s="482">
        <v>513274.34</v>
      </c>
      <c r="K683" s="482">
        <v>5346.6</v>
      </c>
      <c r="L683" s="482">
        <v>128318.58</v>
      </c>
      <c r="M683" s="482">
        <v>64159.29</v>
      </c>
      <c r="N683" s="482">
        <v>0</v>
      </c>
      <c r="O683" s="482">
        <v>384955.76</v>
      </c>
      <c r="P683" s="480" t="s">
        <v>3772</v>
      </c>
      <c r="Q683" s="481"/>
      <c r="R683" s="480" t="s">
        <v>306</v>
      </c>
      <c r="S683" s="480" t="s">
        <v>307</v>
      </c>
      <c r="T683" s="480" t="s">
        <v>383</v>
      </c>
      <c r="U683" s="480" t="s">
        <v>1986</v>
      </c>
      <c r="V683" s="480" t="s">
        <v>487</v>
      </c>
      <c r="W683" s="480" t="s">
        <v>2053</v>
      </c>
      <c r="X683" s="480" t="s">
        <v>3769</v>
      </c>
      <c r="Y683" s="480" t="s">
        <v>313</v>
      </c>
      <c r="Z683" s="480" t="s">
        <v>1588</v>
      </c>
      <c r="AA683" s="480">
        <f t="shared" si="10"/>
        <v>96</v>
      </c>
      <c r="AB683" s="483">
        <v>0</v>
      </c>
      <c r="AC683" s="480" t="s">
        <v>387</v>
      </c>
    </row>
    <row r="684" customHeight="1" spans="1:29">
      <c r="A684" s="477" t="s">
        <v>192</v>
      </c>
      <c r="B684" s="480" t="s">
        <v>3407</v>
      </c>
      <c r="C684" s="480" t="s">
        <v>3408</v>
      </c>
      <c r="D684" s="480" t="s">
        <v>3773</v>
      </c>
      <c r="E684" s="481">
        <v>45399</v>
      </c>
      <c r="F684" s="480" t="s">
        <v>301</v>
      </c>
      <c r="G684" s="480" t="s">
        <v>3774</v>
      </c>
      <c r="H684" s="480" t="s">
        <v>3775</v>
      </c>
      <c r="I684" s="480" t="s">
        <v>3776</v>
      </c>
      <c r="J684" s="482">
        <v>1046017.7</v>
      </c>
      <c r="K684" s="482">
        <v>10896.01</v>
      </c>
      <c r="L684" s="482">
        <v>217920.35</v>
      </c>
      <c r="M684" s="482">
        <v>130752.21</v>
      </c>
      <c r="N684" s="482">
        <v>0</v>
      </c>
      <c r="O684" s="482">
        <v>828097.35</v>
      </c>
      <c r="P684" s="480" t="s">
        <v>3777</v>
      </c>
      <c r="Q684" s="481"/>
      <c r="R684" s="480" t="s">
        <v>306</v>
      </c>
      <c r="S684" s="480" t="s">
        <v>307</v>
      </c>
      <c r="T684" s="480" t="s">
        <v>383</v>
      </c>
      <c r="U684" s="480" t="s">
        <v>1992</v>
      </c>
      <c r="V684" s="480" t="s">
        <v>1773</v>
      </c>
      <c r="W684" s="480" t="s">
        <v>3778</v>
      </c>
      <c r="X684" s="480" t="s">
        <v>2029</v>
      </c>
      <c r="Y684" s="480" t="s">
        <v>313</v>
      </c>
      <c r="Z684" s="480" t="s">
        <v>1588</v>
      </c>
      <c r="AA684" s="480">
        <f t="shared" si="10"/>
        <v>96</v>
      </c>
      <c r="AB684" s="483">
        <v>0</v>
      </c>
      <c r="AC684" s="480" t="s">
        <v>387</v>
      </c>
    </row>
    <row r="685" customHeight="1" spans="1:29">
      <c r="A685" s="477" t="s">
        <v>192</v>
      </c>
      <c r="B685" s="480" t="s">
        <v>3407</v>
      </c>
      <c r="C685" s="480" t="s">
        <v>3408</v>
      </c>
      <c r="D685" s="480" t="s">
        <v>3779</v>
      </c>
      <c r="E685" s="481">
        <v>45609</v>
      </c>
      <c r="F685" s="480" t="s">
        <v>301</v>
      </c>
      <c r="G685" s="480" t="s">
        <v>3780</v>
      </c>
      <c r="H685" s="480" t="s">
        <v>3781</v>
      </c>
      <c r="I685" s="480" t="s">
        <v>304</v>
      </c>
      <c r="J685" s="482">
        <v>121030.7</v>
      </c>
      <c r="K685" s="482">
        <v>1260.74</v>
      </c>
      <c r="L685" s="482">
        <v>16389.58</v>
      </c>
      <c r="M685" s="482">
        <v>15128.84</v>
      </c>
      <c r="N685" s="482">
        <v>0</v>
      </c>
      <c r="O685" s="482">
        <v>104641.12</v>
      </c>
      <c r="P685" s="480" t="s">
        <v>3782</v>
      </c>
      <c r="Q685" s="481"/>
      <c r="R685" s="480" t="s">
        <v>306</v>
      </c>
      <c r="S685" s="480" t="s">
        <v>307</v>
      </c>
      <c r="T685" s="480" t="s">
        <v>453</v>
      </c>
      <c r="U685" s="480" t="s">
        <v>2661</v>
      </c>
      <c r="V685" s="480" t="s">
        <v>309</v>
      </c>
      <c r="W685" s="480" t="s">
        <v>3783</v>
      </c>
      <c r="X685" s="480" t="s">
        <v>3784</v>
      </c>
      <c r="Y685" s="480" t="s">
        <v>313</v>
      </c>
      <c r="Z685" s="480" t="s">
        <v>1588</v>
      </c>
      <c r="AA685" s="480">
        <f t="shared" si="10"/>
        <v>96</v>
      </c>
      <c r="AB685" s="483">
        <v>0</v>
      </c>
      <c r="AC685" s="480" t="s">
        <v>456</v>
      </c>
    </row>
    <row r="686" customHeight="1" spans="1:29">
      <c r="A686" s="477" t="s">
        <v>192</v>
      </c>
      <c r="B686" s="480" t="s">
        <v>3407</v>
      </c>
      <c r="C686" s="480" t="s">
        <v>3408</v>
      </c>
      <c r="D686" s="480" t="s">
        <v>3785</v>
      </c>
      <c r="E686" s="481">
        <v>45609</v>
      </c>
      <c r="F686" s="480" t="s">
        <v>301</v>
      </c>
      <c r="G686" s="480" t="s">
        <v>3786</v>
      </c>
      <c r="H686" s="480" t="s">
        <v>3787</v>
      </c>
      <c r="I686" s="480" t="s">
        <v>304</v>
      </c>
      <c r="J686" s="482">
        <v>121030.71</v>
      </c>
      <c r="K686" s="482">
        <v>1260.74</v>
      </c>
      <c r="L686" s="482">
        <v>16389.58</v>
      </c>
      <c r="M686" s="482">
        <v>15128.84</v>
      </c>
      <c r="N686" s="482">
        <v>0</v>
      </c>
      <c r="O686" s="482">
        <v>104641.13</v>
      </c>
      <c r="P686" s="480" t="s">
        <v>3788</v>
      </c>
      <c r="Q686" s="481"/>
      <c r="R686" s="480" t="s">
        <v>306</v>
      </c>
      <c r="S686" s="480" t="s">
        <v>307</v>
      </c>
      <c r="T686" s="480" t="s">
        <v>453</v>
      </c>
      <c r="U686" s="480" t="s">
        <v>2661</v>
      </c>
      <c r="V686" s="480" t="s">
        <v>309</v>
      </c>
      <c r="W686" s="480" t="s">
        <v>3783</v>
      </c>
      <c r="X686" s="480" t="s">
        <v>3784</v>
      </c>
      <c r="Y686" s="480" t="s">
        <v>313</v>
      </c>
      <c r="Z686" s="480" t="s">
        <v>1588</v>
      </c>
      <c r="AA686" s="480">
        <f t="shared" si="10"/>
        <v>96</v>
      </c>
      <c r="AB686" s="483">
        <v>0</v>
      </c>
      <c r="AC686" s="480" t="s">
        <v>456</v>
      </c>
    </row>
    <row r="687" customHeight="1" spans="1:29">
      <c r="A687" s="477" t="s">
        <v>192</v>
      </c>
      <c r="B687" s="480" t="s">
        <v>3407</v>
      </c>
      <c r="C687" s="480" t="s">
        <v>3408</v>
      </c>
      <c r="D687" s="480" t="s">
        <v>3789</v>
      </c>
      <c r="E687" s="481">
        <v>45733</v>
      </c>
      <c r="F687" s="480" t="s">
        <v>301</v>
      </c>
      <c r="G687" s="480" t="s">
        <v>3790</v>
      </c>
      <c r="H687" s="480" t="s">
        <v>3791</v>
      </c>
      <c r="I687" s="480" t="s">
        <v>3792</v>
      </c>
      <c r="J687" s="482">
        <v>44053.1</v>
      </c>
      <c r="K687" s="482">
        <v>458.89</v>
      </c>
      <c r="L687" s="482">
        <v>4129.98</v>
      </c>
      <c r="M687" s="482">
        <v>4129.98</v>
      </c>
      <c r="N687" s="482">
        <v>0</v>
      </c>
      <c r="O687" s="482">
        <v>39923.12</v>
      </c>
      <c r="P687" s="480" t="s">
        <v>3793</v>
      </c>
      <c r="Q687" s="481"/>
      <c r="R687" s="480" t="s">
        <v>306</v>
      </c>
      <c r="S687" s="480" t="s">
        <v>307</v>
      </c>
      <c r="T687" s="480" t="s">
        <v>453</v>
      </c>
      <c r="U687" s="480" t="s">
        <v>2670</v>
      </c>
      <c r="V687" s="480" t="s">
        <v>1683</v>
      </c>
      <c r="W687" s="480" t="s">
        <v>2671</v>
      </c>
      <c r="X687" s="480" t="s">
        <v>2672</v>
      </c>
      <c r="Y687" s="480" t="s">
        <v>313</v>
      </c>
      <c r="Z687" s="480" t="s">
        <v>1588</v>
      </c>
      <c r="AA687" s="480">
        <f t="shared" si="10"/>
        <v>96</v>
      </c>
      <c r="AB687" s="483">
        <v>0</v>
      </c>
      <c r="AC687" s="480" t="s">
        <v>542</v>
      </c>
    </row>
    <row r="688" customHeight="1" spans="1:29">
      <c r="A688" s="477" t="s">
        <v>192</v>
      </c>
      <c r="B688" s="480" t="s">
        <v>3407</v>
      </c>
      <c r="C688" s="480" t="s">
        <v>3408</v>
      </c>
      <c r="D688" s="480" t="s">
        <v>3794</v>
      </c>
      <c r="E688" s="481">
        <v>45733</v>
      </c>
      <c r="F688" s="480" t="s">
        <v>301</v>
      </c>
      <c r="G688" s="480" t="s">
        <v>3795</v>
      </c>
      <c r="H688" s="480" t="s">
        <v>3796</v>
      </c>
      <c r="I688" s="480" t="s">
        <v>3797</v>
      </c>
      <c r="J688" s="482">
        <v>44053.1</v>
      </c>
      <c r="K688" s="482">
        <v>458.89</v>
      </c>
      <c r="L688" s="482">
        <v>4129.98</v>
      </c>
      <c r="M688" s="482">
        <v>4129.98</v>
      </c>
      <c r="N688" s="482">
        <v>0</v>
      </c>
      <c r="O688" s="482">
        <v>39923.12</v>
      </c>
      <c r="P688" s="480" t="s">
        <v>3798</v>
      </c>
      <c r="Q688" s="481"/>
      <c r="R688" s="480" t="s">
        <v>306</v>
      </c>
      <c r="S688" s="480" t="s">
        <v>307</v>
      </c>
      <c r="T688" s="480" t="s">
        <v>453</v>
      </c>
      <c r="U688" s="480" t="s">
        <v>2670</v>
      </c>
      <c r="V688" s="480" t="s">
        <v>1683</v>
      </c>
      <c r="W688" s="480" t="s">
        <v>2671</v>
      </c>
      <c r="X688" s="480" t="s">
        <v>2672</v>
      </c>
      <c r="Y688" s="480" t="s">
        <v>313</v>
      </c>
      <c r="Z688" s="480" t="s">
        <v>1588</v>
      </c>
      <c r="AA688" s="480">
        <f t="shared" si="10"/>
        <v>96</v>
      </c>
      <c r="AB688" s="483">
        <v>0</v>
      </c>
      <c r="AC688" s="480" t="s">
        <v>542</v>
      </c>
    </row>
    <row r="689" customHeight="1" spans="1:29">
      <c r="A689" s="477" t="s">
        <v>192</v>
      </c>
      <c r="B689" s="480" t="s">
        <v>3407</v>
      </c>
      <c r="C689" s="480" t="s">
        <v>3408</v>
      </c>
      <c r="D689" s="480" t="s">
        <v>3799</v>
      </c>
      <c r="E689" s="481">
        <v>45733</v>
      </c>
      <c r="F689" s="480" t="s">
        <v>301</v>
      </c>
      <c r="G689" s="480" t="s">
        <v>3800</v>
      </c>
      <c r="H689" s="480" t="s">
        <v>3796</v>
      </c>
      <c r="I689" s="480" t="s">
        <v>3797</v>
      </c>
      <c r="J689" s="482">
        <v>44053.09</v>
      </c>
      <c r="K689" s="482">
        <v>458.89</v>
      </c>
      <c r="L689" s="482">
        <v>4129.98</v>
      </c>
      <c r="M689" s="482">
        <v>4129.98</v>
      </c>
      <c r="N689" s="482">
        <v>0</v>
      </c>
      <c r="O689" s="482">
        <v>39923.11</v>
      </c>
      <c r="P689" s="480" t="s">
        <v>3801</v>
      </c>
      <c r="Q689" s="481"/>
      <c r="R689" s="480" t="s">
        <v>306</v>
      </c>
      <c r="S689" s="480" t="s">
        <v>307</v>
      </c>
      <c r="T689" s="480" t="s">
        <v>453</v>
      </c>
      <c r="U689" s="480" t="s">
        <v>2670</v>
      </c>
      <c r="V689" s="480" t="s">
        <v>1683</v>
      </c>
      <c r="W689" s="480" t="s">
        <v>2671</v>
      </c>
      <c r="X689" s="480" t="s">
        <v>2672</v>
      </c>
      <c r="Y689" s="480" t="s">
        <v>313</v>
      </c>
      <c r="Z689" s="480" t="s">
        <v>1588</v>
      </c>
      <c r="AA689" s="480">
        <f t="shared" si="10"/>
        <v>96</v>
      </c>
      <c r="AB689" s="483">
        <v>0</v>
      </c>
      <c r="AC689" s="480" t="s">
        <v>542</v>
      </c>
    </row>
    <row r="690" customHeight="1" spans="1:29">
      <c r="A690" s="477" t="s">
        <v>192</v>
      </c>
      <c r="B690" s="480" t="s">
        <v>3407</v>
      </c>
      <c r="C690" s="480" t="s">
        <v>3408</v>
      </c>
      <c r="D690" s="480" t="s">
        <v>3802</v>
      </c>
      <c r="E690" s="481">
        <v>45733</v>
      </c>
      <c r="F690" s="480" t="s">
        <v>301</v>
      </c>
      <c r="G690" s="480" t="s">
        <v>3803</v>
      </c>
      <c r="H690" s="480" t="s">
        <v>3804</v>
      </c>
      <c r="I690" s="480" t="s">
        <v>3805</v>
      </c>
      <c r="J690" s="482">
        <v>44053.1</v>
      </c>
      <c r="K690" s="482">
        <v>458.89</v>
      </c>
      <c r="L690" s="482">
        <v>4129.98</v>
      </c>
      <c r="M690" s="482">
        <v>4129.98</v>
      </c>
      <c r="N690" s="482">
        <v>0</v>
      </c>
      <c r="O690" s="482">
        <v>39923.12</v>
      </c>
      <c r="P690" s="480" t="s">
        <v>3806</v>
      </c>
      <c r="Q690" s="481"/>
      <c r="R690" s="480" t="s">
        <v>306</v>
      </c>
      <c r="S690" s="480" t="s">
        <v>307</v>
      </c>
      <c r="T690" s="480" t="s">
        <v>453</v>
      </c>
      <c r="U690" s="480" t="s">
        <v>2670</v>
      </c>
      <c r="V690" s="480" t="s">
        <v>1683</v>
      </c>
      <c r="W690" s="480" t="s">
        <v>2671</v>
      </c>
      <c r="X690" s="480" t="s">
        <v>2672</v>
      </c>
      <c r="Y690" s="480" t="s">
        <v>313</v>
      </c>
      <c r="Z690" s="480" t="s">
        <v>1588</v>
      </c>
      <c r="AA690" s="480">
        <f t="shared" si="10"/>
        <v>96</v>
      </c>
      <c r="AB690" s="483">
        <v>0</v>
      </c>
      <c r="AC690" s="480" t="s">
        <v>542</v>
      </c>
    </row>
    <row r="691" customHeight="1" spans="1:29">
      <c r="A691" s="477" t="s">
        <v>192</v>
      </c>
      <c r="B691" s="480" t="s">
        <v>3407</v>
      </c>
      <c r="C691" s="480" t="s">
        <v>3408</v>
      </c>
      <c r="D691" s="480" t="s">
        <v>3807</v>
      </c>
      <c r="E691" s="481">
        <v>45923</v>
      </c>
      <c r="F691" s="480" t="s">
        <v>301</v>
      </c>
      <c r="G691" s="480" t="s">
        <v>3808</v>
      </c>
      <c r="H691" s="480" t="s">
        <v>3809</v>
      </c>
      <c r="I691" s="480" t="s">
        <v>304</v>
      </c>
      <c r="J691" s="482">
        <v>318029.98</v>
      </c>
      <c r="K691" s="482">
        <v>3312.82</v>
      </c>
      <c r="L691" s="482">
        <v>9938.44</v>
      </c>
      <c r="M691" s="482">
        <v>9938.44</v>
      </c>
      <c r="N691" s="482">
        <v>0</v>
      </c>
      <c r="O691" s="482">
        <v>308091.54</v>
      </c>
      <c r="P691" s="480" t="s">
        <v>3752</v>
      </c>
      <c r="Q691" s="481"/>
      <c r="R691" s="480" t="s">
        <v>306</v>
      </c>
      <c r="S691" s="480" t="s">
        <v>307</v>
      </c>
      <c r="T691" s="480" t="s">
        <v>453</v>
      </c>
      <c r="U691" s="480" t="s">
        <v>2122</v>
      </c>
      <c r="V691" s="480" t="s">
        <v>454</v>
      </c>
      <c r="W691" s="480" t="s">
        <v>2123</v>
      </c>
      <c r="X691" s="480" t="s">
        <v>2124</v>
      </c>
      <c r="Y691" s="480" t="s">
        <v>313</v>
      </c>
      <c r="Z691" s="480" t="s">
        <v>1588</v>
      </c>
      <c r="AA691" s="480">
        <f t="shared" si="10"/>
        <v>96</v>
      </c>
      <c r="AB691" s="483">
        <v>0</v>
      </c>
      <c r="AC691" s="480" t="s">
        <v>456</v>
      </c>
    </row>
    <row r="692" customHeight="1" spans="1:29">
      <c r="A692" s="477" t="s">
        <v>192</v>
      </c>
      <c r="B692" s="480" t="s">
        <v>3407</v>
      </c>
      <c r="C692" s="480" t="s">
        <v>3408</v>
      </c>
      <c r="D692" s="480" t="s">
        <v>3810</v>
      </c>
      <c r="E692" s="481">
        <v>45923</v>
      </c>
      <c r="F692" s="480" t="s">
        <v>301</v>
      </c>
      <c r="G692" s="480" t="s">
        <v>3811</v>
      </c>
      <c r="H692" s="480" t="s">
        <v>3812</v>
      </c>
      <c r="I692" s="480" t="s">
        <v>3813</v>
      </c>
      <c r="J692" s="482">
        <v>78769.03</v>
      </c>
      <c r="K692" s="482">
        <v>820.51</v>
      </c>
      <c r="L692" s="482">
        <v>2461.53</v>
      </c>
      <c r="M692" s="482">
        <v>2461.53</v>
      </c>
      <c r="N692" s="482">
        <v>0</v>
      </c>
      <c r="O692" s="482">
        <v>76307.5</v>
      </c>
      <c r="P692" s="480" t="s">
        <v>3814</v>
      </c>
      <c r="Q692" s="481"/>
      <c r="R692" s="480" t="s">
        <v>306</v>
      </c>
      <c r="S692" s="480" t="s">
        <v>307</v>
      </c>
      <c r="T692" s="480" t="s">
        <v>453</v>
      </c>
      <c r="U692" s="480" t="s">
        <v>2122</v>
      </c>
      <c r="V692" s="480" t="s">
        <v>454</v>
      </c>
      <c r="W692" s="480" t="s">
        <v>2123</v>
      </c>
      <c r="X692" s="480" t="s">
        <v>2124</v>
      </c>
      <c r="Y692" s="480" t="s">
        <v>313</v>
      </c>
      <c r="Z692" s="480" t="s">
        <v>1588</v>
      </c>
      <c r="AA692" s="480">
        <f t="shared" si="10"/>
        <v>96</v>
      </c>
      <c r="AB692" s="483">
        <v>0</v>
      </c>
      <c r="AC692" s="480" t="s">
        <v>456</v>
      </c>
    </row>
    <row r="693" customHeight="1" spans="1:29">
      <c r="A693" s="477" t="s">
        <v>192</v>
      </c>
      <c r="B693" s="480" t="s">
        <v>3407</v>
      </c>
      <c r="C693" s="480" t="s">
        <v>3408</v>
      </c>
      <c r="D693" s="480" t="s">
        <v>3815</v>
      </c>
      <c r="E693" s="481">
        <v>45923</v>
      </c>
      <c r="F693" s="480" t="s">
        <v>301</v>
      </c>
      <c r="G693" s="480" t="s">
        <v>3816</v>
      </c>
      <c r="H693" s="480" t="s">
        <v>3817</v>
      </c>
      <c r="I693" s="480" t="s">
        <v>304</v>
      </c>
      <c r="J693" s="482">
        <v>669536.79</v>
      </c>
      <c r="K693" s="482">
        <v>6974.34</v>
      </c>
      <c r="L693" s="482">
        <v>20923.02</v>
      </c>
      <c r="M693" s="482">
        <v>20923.02</v>
      </c>
      <c r="N693" s="482">
        <v>0</v>
      </c>
      <c r="O693" s="482">
        <v>648613.77</v>
      </c>
      <c r="P693" s="480" t="s">
        <v>3818</v>
      </c>
      <c r="Q693" s="481"/>
      <c r="R693" s="480" t="s">
        <v>306</v>
      </c>
      <c r="S693" s="480" t="s">
        <v>307</v>
      </c>
      <c r="T693" s="480" t="s">
        <v>453</v>
      </c>
      <c r="U693" s="480" t="s">
        <v>2122</v>
      </c>
      <c r="V693" s="480" t="s">
        <v>454</v>
      </c>
      <c r="W693" s="480" t="s">
        <v>2123</v>
      </c>
      <c r="X693" s="480" t="s">
        <v>2124</v>
      </c>
      <c r="Y693" s="480" t="s">
        <v>313</v>
      </c>
      <c r="Z693" s="480" t="s">
        <v>1588</v>
      </c>
      <c r="AA693" s="480">
        <f t="shared" si="10"/>
        <v>96</v>
      </c>
      <c r="AB693" s="483">
        <v>0</v>
      </c>
      <c r="AC693" s="480" t="s">
        <v>456</v>
      </c>
    </row>
    <row r="694" customHeight="1" spans="1:29">
      <c r="A694" s="477" t="s">
        <v>192</v>
      </c>
      <c r="B694" s="480" t="s">
        <v>3407</v>
      </c>
      <c r="C694" s="480" t="s">
        <v>3408</v>
      </c>
      <c r="D694" s="480" t="s">
        <v>3819</v>
      </c>
      <c r="E694" s="481">
        <v>45923</v>
      </c>
      <c r="F694" s="480" t="s">
        <v>301</v>
      </c>
      <c r="G694" s="480" t="s">
        <v>3820</v>
      </c>
      <c r="H694" s="480" t="s">
        <v>3821</v>
      </c>
      <c r="I694" s="480" t="s">
        <v>3813</v>
      </c>
      <c r="J694" s="482">
        <v>147691.94</v>
      </c>
      <c r="K694" s="482">
        <v>1538.45</v>
      </c>
      <c r="L694" s="482">
        <v>4615.37</v>
      </c>
      <c r="M694" s="482">
        <v>4615.37</v>
      </c>
      <c r="N694" s="482">
        <v>0</v>
      </c>
      <c r="O694" s="482">
        <v>143076.57</v>
      </c>
      <c r="P694" s="480" t="s">
        <v>3822</v>
      </c>
      <c r="Q694" s="481"/>
      <c r="R694" s="480" t="s">
        <v>306</v>
      </c>
      <c r="S694" s="480" t="s">
        <v>307</v>
      </c>
      <c r="T694" s="480" t="s">
        <v>453</v>
      </c>
      <c r="U694" s="480" t="s">
        <v>2122</v>
      </c>
      <c r="V694" s="480" t="s">
        <v>454</v>
      </c>
      <c r="W694" s="480" t="s">
        <v>2123</v>
      </c>
      <c r="X694" s="480" t="s">
        <v>2124</v>
      </c>
      <c r="Y694" s="480" t="s">
        <v>313</v>
      </c>
      <c r="Z694" s="480" t="s">
        <v>1588</v>
      </c>
      <c r="AA694" s="480">
        <f t="shared" si="10"/>
        <v>96</v>
      </c>
      <c r="AB694" s="483">
        <v>0</v>
      </c>
      <c r="AC694" s="480" t="s">
        <v>456</v>
      </c>
    </row>
    <row r="695" customHeight="1" spans="1:29">
      <c r="A695" s="477" t="s">
        <v>192</v>
      </c>
      <c r="B695" s="480" t="s">
        <v>3407</v>
      </c>
      <c r="C695" s="480" t="s">
        <v>3408</v>
      </c>
      <c r="D695" s="480" t="s">
        <v>3823</v>
      </c>
      <c r="E695" s="481">
        <v>45923</v>
      </c>
      <c r="F695" s="480" t="s">
        <v>301</v>
      </c>
      <c r="G695" s="480" t="s">
        <v>3824</v>
      </c>
      <c r="H695" s="480" t="s">
        <v>3825</v>
      </c>
      <c r="I695" s="480" t="s">
        <v>304</v>
      </c>
      <c r="J695" s="482">
        <v>88615.16</v>
      </c>
      <c r="K695" s="482">
        <v>923.07</v>
      </c>
      <c r="L695" s="482">
        <v>2769.22</v>
      </c>
      <c r="M695" s="482">
        <v>2769.22</v>
      </c>
      <c r="N695" s="482">
        <v>0</v>
      </c>
      <c r="O695" s="482">
        <v>85845.94</v>
      </c>
      <c r="P695" s="480" t="s">
        <v>3826</v>
      </c>
      <c r="Q695" s="481"/>
      <c r="R695" s="480" t="s">
        <v>306</v>
      </c>
      <c r="S695" s="480" t="s">
        <v>307</v>
      </c>
      <c r="T695" s="480" t="s">
        <v>453</v>
      </c>
      <c r="U695" s="480" t="s">
        <v>2122</v>
      </c>
      <c r="V695" s="480" t="s">
        <v>454</v>
      </c>
      <c r="W695" s="480" t="s">
        <v>2123</v>
      </c>
      <c r="X695" s="480" t="s">
        <v>2124</v>
      </c>
      <c r="Y695" s="480" t="s">
        <v>313</v>
      </c>
      <c r="Z695" s="480" t="s">
        <v>1588</v>
      </c>
      <c r="AA695" s="480">
        <f t="shared" si="10"/>
        <v>96</v>
      </c>
      <c r="AB695" s="483">
        <v>0</v>
      </c>
      <c r="AC695" s="480" t="s">
        <v>456</v>
      </c>
    </row>
    <row r="696" customHeight="1" spans="1:29">
      <c r="A696" s="477" t="s">
        <v>192</v>
      </c>
      <c r="B696" s="480" t="s">
        <v>3407</v>
      </c>
      <c r="C696" s="480" t="s">
        <v>3408</v>
      </c>
      <c r="D696" s="480" t="s">
        <v>3827</v>
      </c>
      <c r="E696" s="481">
        <v>45923</v>
      </c>
      <c r="F696" s="480" t="s">
        <v>301</v>
      </c>
      <c r="G696" s="480" t="s">
        <v>3828</v>
      </c>
      <c r="H696" s="480" t="s">
        <v>3829</v>
      </c>
      <c r="I696" s="480" t="s">
        <v>304</v>
      </c>
      <c r="J696" s="482">
        <v>132922.75</v>
      </c>
      <c r="K696" s="482">
        <v>1384.62</v>
      </c>
      <c r="L696" s="482">
        <v>4153.84</v>
      </c>
      <c r="M696" s="482">
        <v>4153.84</v>
      </c>
      <c r="N696" s="482">
        <v>0</v>
      </c>
      <c r="O696" s="482">
        <v>128768.91</v>
      </c>
      <c r="P696" s="480" t="s">
        <v>3830</v>
      </c>
      <c r="Q696" s="481"/>
      <c r="R696" s="480" t="s">
        <v>306</v>
      </c>
      <c r="S696" s="480" t="s">
        <v>307</v>
      </c>
      <c r="T696" s="480" t="s">
        <v>453</v>
      </c>
      <c r="U696" s="480" t="s">
        <v>2122</v>
      </c>
      <c r="V696" s="480" t="s">
        <v>454</v>
      </c>
      <c r="W696" s="480" t="s">
        <v>2123</v>
      </c>
      <c r="X696" s="480" t="s">
        <v>2124</v>
      </c>
      <c r="Y696" s="480" t="s">
        <v>313</v>
      </c>
      <c r="Z696" s="480" t="s">
        <v>1588</v>
      </c>
      <c r="AA696" s="480">
        <f t="shared" si="10"/>
        <v>96</v>
      </c>
      <c r="AB696" s="483">
        <v>0</v>
      </c>
      <c r="AC696" s="480" t="s">
        <v>456</v>
      </c>
    </row>
    <row r="697" customHeight="1" spans="1:29">
      <c r="A697" s="477" t="s">
        <v>192</v>
      </c>
      <c r="B697" s="480" t="s">
        <v>3407</v>
      </c>
      <c r="C697" s="480" t="s">
        <v>3408</v>
      </c>
      <c r="D697" s="480" t="s">
        <v>3831</v>
      </c>
      <c r="E697" s="481">
        <v>45923</v>
      </c>
      <c r="F697" s="480" t="s">
        <v>301</v>
      </c>
      <c r="G697" s="480" t="s">
        <v>3832</v>
      </c>
      <c r="H697" s="480" t="s">
        <v>3833</v>
      </c>
      <c r="I697" s="480" t="s">
        <v>3813</v>
      </c>
      <c r="J697" s="482">
        <v>132922.75</v>
      </c>
      <c r="K697" s="482">
        <v>1384.62</v>
      </c>
      <c r="L697" s="482">
        <v>4153.84</v>
      </c>
      <c r="M697" s="482">
        <v>4153.84</v>
      </c>
      <c r="N697" s="482">
        <v>0</v>
      </c>
      <c r="O697" s="482">
        <v>128768.91</v>
      </c>
      <c r="P697" s="480" t="s">
        <v>3834</v>
      </c>
      <c r="Q697" s="481"/>
      <c r="R697" s="480" t="s">
        <v>306</v>
      </c>
      <c r="S697" s="480" t="s">
        <v>307</v>
      </c>
      <c r="T697" s="480" t="s">
        <v>453</v>
      </c>
      <c r="U697" s="480" t="s">
        <v>2122</v>
      </c>
      <c r="V697" s="480" t="s">
        <v>454</v>
      </c>
      <c r="W697" s="480" t="s">
        <v>2123</v>
      </c>
      <c r="X697" s="480" t="s">
        <v>2124</v>
      </c>
      <c r="Y697" s="480" t="s">
        <v>313</v>
      </c>
      <c r="Z697" s="480" t="s">
        <v>1588</v>
      </c>
      <c r="AA697" s="480">
        <f t="shared" si="10"/>
        <v>96</v>
      </c>
      <c r="AB697" s="483">
        <v>0</v>
      </c>
      <c r="AC697" s="480" t="s">
        <v>456</v>
      </c>
    </row>
    <row r="698" customHeight="1" spans="1:29">
      <c r="A698" s="477" t="s">
        <v>192</v>
      </c>
      <c r="B698" s="480" t="s">
        <v>3407</v>
      </c>
      <c r="C698" s="480" t="s">
        <v>3408</v>
      </c>
      <c r="D698" s="480" t="s">
        <v>3835</v>
      </c>
      <c r="E698" s="481">
        <v>45923</v>
      </c>
      <c r="F698" s="480" t="s">
        <v>301</v>
      </c>
      <c r="G698" s="480" t="s">
        <v>3836</v>
      </c>
      <c r="H698" s="480" t="s">
        <v>3837</v>
      </c>
      <c r="I698" s="480" t="s">
        <v>304</v>
      </c>
      <c r="J698" s="482">
        <v>19692.24</v>
      </c>
      <c r="K698" s="482">
        <v>205.12</v>
      </c>
      <c r="L698" s="482">
        <v>615.38</v>
      </c>
      <c r="M698" s="482">
        <v>615.38</v>
      </c>
      <c r="N698" s="482">
        <v>0</v>
      </c>
      <c r="O698" s="482">
        <v>19076.86</v>
      </c>
      <c r="P698" s="480" t="s">
        <v>3838</v>
      </c>
      <c r="Q698" s="481"/>
      <c r="R698" s="480" t="s">
        <v>306</v>
      </c>
      <c r="S698" s="480" t="s">
        <v>307</v>
      </c>
      <c r="T698" s="480" t="s">
        <v>453</v>
      </c>
      <c r="U698" s="480" t="s">
        <v>2122</v>
      </c>
      <c r="V698" s="480" t="s">
        <v>454</v>
      </c>
      <c r="W698" s="480" t="s">
        <v>2123</v>
      </c>
      <c r="X698" s="480" t="s">
        <v>2124</v>
      </c>
      <c r="Y698" s="480" t="s">
        <v>313</v>
      </c>
      <c r="Z698" s="480" t="s">
        <v>1588</v>
      </c>
      <c r="AA698" s="480">
        <f t="shared" si="10"/>
        <v>96</v>
      </c>
      <c r="AB698" s="483">
        <v>0</v>
      </c>
      <c r="AC698" s="480" t="s">
        <v>456</v>
      </c>
    </row>
    <row r="699" customHeight="1" spans="1:29">
      <c r="A699" s="477" t="s">
        <v>192</v>
      </c>
      <c r="B699" s="480" t="s">
        <v>3407</v>
      </c>
      <c r="C699" s="480" t="s">
        <v>3408</v>
      </c>
      <c r="D699" s="480" t="s">
        <v>3839</v>
      </c>
      <c r="E699" s="481">
        <v>45924</v>
      </c>
      <c r="F699" s="480" t="s">
        <v>301</v>
      </c>
      <c r="G699" s="480" t="s">
        <v>3840</v>
      </c>
      <c r="H699" s="480" t="s">
        <v>3841</v>
      </c>
      <c r="I699" s="480" t="s">
        <v>304</v>
      </c>
      <c r="J699" s="482">
        <v>138811.14</v>
      </c>
      <c r="K699" s="482">
        <v>1445.95</v>
      </c>
      <c r="L699" s="482">
        <v>4337.85</v>
      </c>
      <c r="M699" s="482">
        <v>4337.85</v>
      </c>
      <c r="N699" s="482">
        <v>0</v>
      </c>
      <c r="O699" s="482">
        <v>134473.29</v>
      </c>
      <c r="P699" s="480" t="s">
        <v>3759</v>
      </c>
      <c r="Q699" s="481"/>
      <c r="R699" s="480" t="s">
        <v>306</v>
      </c>
      <c r="S699" s="480" t="s">
        <v>307</v>
      </c>
      <c r="T699" s="480" t="s">
        <v>453</v>
      </c>
      <c r="U699" s="480" t="s">
        <v>2132</v>
      </c>
      <c r="V699" s="480" t="s">
        <v>1683</v>
      </c>
      <c r="W699" s="480" t="s">
        <v>2133</v>
      </c>
      <c r="X699" s="480" t="s">
        <v>2124</v>
      </c>
      <c r="Y699" s="480" t="s">
        <v>313</v>
      </c>
      <c r="Z699" s="480" t="s">
        <v>1588</v>
      </c>
      <c r="AA699" s="480">
        <f t="shared" si="10"/>
        <v>96</v>
      </c>
      <c r="AB699" s="483">
        <v>0</v>
      </c>
      <c r="AC699" s="480" t="s">
        <v>542</v>
      </c>
    </row>
    <row r="700" customHeight="1" spans="1:29">
      <c r="A700" s="477" t="s">
        <v>192</v>
      </c>
      <c r="B700" s="480" t="s">
        <v>3407</v>
      </c>
      <c r="C700" s="480" t="s">
        <v>3408</v>
      </c>
      <c r="D700" s="480" t="s">
        <v>3842</v>
      </c>
      <c r="E700" s="481">
        <v>45924</v>
      </c>
      <c r="F700" s="480" t="s">
        <v>301</v>
      </c>
      <c r="G700" s="480" t="s">
        <v>3843</v>
      </c>
      <c r="H700" s="480" t="s">
        <v>3812</v>
      </c>
      <c r="I700" s="480" t="s">
        <v>304</v>
      </c>
      <c r="J700" s="482">
        <v>77656.58</v>
      </c>
      <c r="K700" s="482">
        <v>808.92</v>
      </c>
      <c r="L700" s="482">
        <v>2426.77</v>
      </c>
      <c r="M700" s="482">
        <v>2426.77</v>
      </c>
      <c r="N700" s="482">
        <v>0</v>
      </c>
      <c r="O700" s="482">
        <v>75229.81</v>
      </c>
      <c r="P700" s="480" t="s">
        <v>3844</v>
      </c>
      <c r="Q700" s="481"/>
      <c r="R700" s="480" t="s">
        <v>306</v>
      </c>
      <c r="S700" s="480" t="s">
        <v>307</v>
      </c>
      <c r="T700" s="480" t="s">
        <v>453</v>
      </c>
      <c r="U700" s="480" t="s">
        <v>2132</v>
      </c>
      <c r="V700" s="480" t="s">
        <v>1683</v>
      </c>
      <c r="W700" s="480" t="s">
        <v>2133</v>
      </c>
      <c r="X700" s="480" t="s">
        <v>2124</v>
      </c>
      <c r="Y700" s="480" t="s">
        <v>313</v>
      </c>
      <c r="Z700" s="480" t="s">
        <v>1588</v>
      </c>
      <c r="AA700" s="480">
        <f t="shared" si="10"/>
        <v>96</v>
      </c>
      <c r="AB700" s="483">
        <v>0</v>
      </c>
      <c r="AC700" s="480" t="s">
        <v>542</v>
      </c>
    </row>
    <row r="701" customHeight="1" spans="1:29">
      <c r="A701" s="477" t="s">
        <v>192</v>
      </c>
      <c r="B701" s="480" t="s">
        <v>3407</v>
      </c>
      <c r="C701" s="480" t="s">
        <v>3408</v>
      </c>
      <c r="D701" s="480" t="s">
        <v>3845</v>
      </c>
      <c r="E701" s="481">
        <v>45924</v>
      </c>
      <c r="F701" s="480" t="s">
        <v>301</v>
      </c>
      <c r="G701" s="480" t="s">
        <v>3846</v>
      </c>
      <c r="H701" s="480" t="s">
        <v>3817</v>
      </c>
      <c r="I701" s="480" t="s">
        <v>304</v>
      </c>
      <c r="J701" s="482">
        <v>660080.95</v>
      </c>
      <c r="K701" s="482">
        <v>6875.84</v>
      </c>
      <c r="L701" s="482">
        <v>20627.53</v>
      </c>
      <c r="M701" s="482">
        <v>20627.53</v>
      </c>
      <c r="N701" s="482">
        <v>0</v>
      </c>
      <c r="O701" s="482">
        <v>639453.42</v>
      </c>
      <c r="P701" s="480" t="s">
        <v>3847</v>
      </c>
      <c r="Q701" s="481"/>
      <c r="R701" s="480" t="s">
        <v>306</v>
      </c>
      <c r="S701" s="480" t="s">
        <v>307</v>
      </c>
      <c r="T701" s="480" t="s">
        <v>453</v>
      </c>
      <c r="U701" s="480" t="s">
        <v>2132</v>
      </c>
      <c r="V701" s="480" t="s">
        <v>1683</v>
      </c>
      <c r="W701" s="480" t="s">
        <v>2133</v>
      </c>
      <c r="X701" s="480" t="s">
        <v>2124</v>
      </c>
      <c r="Y701" s="480" t="s">
        <v>313</v>
      </c>
      <c r="Z701" s="480" t="s">
        <v>1588</v>
      </c>
      <c r="AA701" s="480">
        <f t="shared" si="10"/>
        <v>96</v>
      </c>
      <c r="AB701" s="483">
        <v>0</v>
      </c>
      <c r="AC701" s="480" t="s">
        <v>542</v>
      </c>
    </row>
    <row r="702" customHeight="1" spans="1:29">
      <c r="A702" s="477" t="s">
        <v>192</v>
      </c>
      <c r="B702" s="480" t="s">
        <v>3407</v>
      </c>
      <c r="C702" s="480" t="s">
        <v>3408</v>
      </c>
      <c r="D702" s="480" t="s">
        <v>3848</v>
      </c>
      <c r="E702" s="481">
        <v>45924</v>
      </c>
      <c r="F702" s="480" t="s">
        <v>301</v>
      </c>
      <c r="G702" s="480" t="s">
        <v>3849</v>
      </c>
      <c r="H702" s="480" t="s">
        <v>3850</v>
      </c>
      <c r="I702" s="480" t="s">
        <v>304</v>
      </c>
      <c r="J702" s="482">
        <v>145606.09</v>
      </c>
      <c r="K702" s="482">
        <v>1516.73</v>
      </c>
      <c r="L702" s="482">
        <v>4550.19</v>
      </c>
      <c r="M702" s="482">
        <v>4550.19</v>
      </c>
      <c r="N702" s="482">
        <v>0</v>
      </c>
      <c r="O702" s="482">
        <v>141055.9</v>
      </c>
      <c r="P702" s="480" t="s">
        <v>3851</v>
      </c>
      <c r="Q702" s="481"/>
      <c r="R702" s="480" t="s">
        <v>306</v>
      </c>
      <c r="S702" s="480" t="s">
        <v>307</v>
      </c>
      <c r="T702" s="480" t="s">
        <v>453</v>
      </c>
      <c r="U702" s="480" t="s">
        <v>2132</v>
      </c>
      <c r="V702" s="480" t="s">
        <v>1683</v>
      </c>
      <c r="W702" s="480" t="s">
        <v>2133</v>
      </c>
      <c r="X702" s="480" t="s">
        <v>2124</v>
      </c>
      <c r="Y702" s="480" t="s">
        <v>313</v>
      </c>
      <c r="Z702" s="480" t="s">
        <v>1588</v>
      </c>
      <c r="AA702" s="480">
        <f t="shared" si="10"/>
        <v>96</v>
      </c>
      <c r="AB702" s="483">
        <v>0</v>
      </c>
      <c r="AC702" s="480" t="s">
        <v>542</v>
      </c>
    </row>
    <row r="703" customHeight="1" spans="1:29">
      <c r="A703" s="477" t="s">
        <v>192</v>
      </c>
      <c r="B703" s="480" t="s">
        <v>3407</v>
      </c>
      <c r="C703" s="480" t="s">
        <v>3408</v>
      </c>
      <c r="D703" s="480" t="s">
        <v>3852</v>
      </c>
      <c r="E703" s="481">
        <v>45924</v>
      </c>
      <c r="F703" s="480" t="s">
        <v>301</v>
      </c>
      <c r="G703" s="480" t="s">
        <v>3853</v>
      </c>
      <c r="H703" s="480" t="s">
        <v>3854</v>
      </c>
      <c r="I703" s="480" t="s">
        <v>304</v>
      </c>
      <c r="J703" s="482">
        <v>87363.66</v>
      </c>
      <c r="K703" s="482">
        <v>910.03</v>
      </c>
      <c r="L703" s="482">
        <v>2730.11</v>
      </c>
      <c r="M703" s="482">
        <v>2730.11</v>
      </c>
      <c r="N703" s="482">
        <v>0</v>
      </c>
      <c r="O703" s="482">
        <v>84633.55</v>
      </c>
      <c r="P703" s="480" t="s">
        <v>3855</v>
      </c>
      <c r="Q703" s="481"/>
      <c r="R703" s="480" t="s">
        <v>306</v>
      </c>
      <c r="S703" s="480" t="s">
        <v>307</v>
      </c>
      <c r="T703" s="480" t="s">
        <v>453</v>
      </c>
      <c r="U703" s="480" t="s">
        <v>2132</v>
      </c>
      <c r="V703" s="480" t="s">
        <v>1683</v>
      </c>
      <c r="W703" s="480" t="s">
        <v>2133</v>
      </c>
      <c r="X703" s="480" t="s">
        <v>2124</v>
      </c>
      <c r="Y703" s="480" t="s">
        <v>313</v>
      </c>
      <c r="Z703" s="480" t="s">
        <v>1588</v>
      </c>
      <c r="AA703" s="480">
        <f t="shared" si="10"/>
        <v>96</v>
      </c>
      <c r="AB703" s="483">
        <v>0</v>
      </c>
      <c r="AC703" s="480" t="s">
        <v>542</v>
      </c>
    </row>
    <row r="704" customHeight="1" spans="1:29">
      <c r="A704" s="477" t="s">
        <v>192</v>
      </c>
      <c r="B704" s="480" t="s">
        <v>3407</v>
      </c>
      <c r="C704" s="480" t="s">
        <v>3408</v>
      </c>
      <c r="D704" s="480" t="s">
        <v>3856</v>
      </c>
      <c r="E704" s="481">
        <v>45924</v>
      </c>
      <c r="F704" s="480" t="s">
        <v>301</v>
      </c>
      <c r="G704" s="480" t="s">
        <v>3857</v>
      </c>
      <c r="H704" s="480" t="s">
        <v>3858</v>
      </c>
      <c r="I704" s="480" t="s">
        <v>304</v>
      </c>
      <c r="J704" s="482">
        <v>174727.31</v>
      </c>
      <c r="K704" s="482">
        <v>1820.08</v>
      </c>
      <c r="L704" s="482">
        <v>5460.23</v>
      </c>
      <c r="M704" s="482">
        <v>5460.23</v>
      </c>
      <c r="N704" s="482">
        <v>0</v>
      </c>
      <c r="O704" s="482">
        <v>169267.08</v>
      </c>
      <c r="P704" s="480" t="s">
        <v>3859</v>
      </c>
      <c r="Q704" s="481"/>
      <c r="R704" s="480" t="s">
        <v>306</v>
      </c>
      <c r="S704" s="480" t="s">
        <v>307</v>
      </c>
      <c r="T704" s="480" t="s">
        <v>453</v>
      </c>
      <c r="U704" s="480" t="s">
        <v>2132</v>
      </c>
      <c r="V704" s="480" t="s">
        <v>1683</v>
      </c>
      <c r="W704" s="480" t="s">
        <v>2133</v>
      </c>
      <c r="X704" s="480" t="s">
        <v>2124</v>
      </c>
      <c r="Y704" s="480" t="s">
        <v>313</v>
      </c>
      <c r="Z704" s="480" t="s">
        <v>1588</v>
      </c>
      <c r="AA704" s="480">
        <f t="shared" si="10"/>
        <v>96</v>
      </c>
      <c r="AB704" s="483">
        <v>0</v>
      </c>
      <c r="AC704" s="480" t="s">
        <v>542</v>
      </c>
    </row>
    <row r="705" customHeight="1" spans="1:29">
      <c r="A705" s="477" t="s">
        <v>192</v>
      </c>
      <c r="B705" s="480" t="s">
        <v>3407</v>
      </c>
      <c r="C705" s="480" t="s">
        <v>3408</v>
      </c>
      <c r="D705" s="480" t="s">
        <v>3860</v>
      </c>
      <c r="E705" s="481">
        <v>45924</v>
      </c>
      <c r="F705" s="480" t="s">
        <v>301</v>
      </c>
      <c r="G705" s="480" t="s">
        <v>3861</v>
      </c>
      <c r="H705" s="480" t="s">
        <v>3858</v>
      </c>
      <c r="I705" s="480" t="s">
        <v>304</v>
      </c>
      <c r="J705" s="482">
        <v>174727.31</v>
      </c>
      <c r="K705" s="482">
        <v>1820.08</v>
      </c>
      <c r="L705" s="482">
        <v>5460.23</v>
      </c>
      <c r="M705" s="482">
        <v>5460.23</v>
      </c>
      <c r="N705" s="482">
        <v>0</v>
      </c>
      <c r="O705" s="482">
        <v>169267.08</v>
      </c>
      <c r="P705" s="480" t="s">
        <v>3862</v>
      </c>
      <c r="Q705" s="481"/>
      <c r="R705" s="480" t="s">
        <v>306</v>
      </c>
      <c r="S705" s="480" t="s">
        <v>307</v>
      </c>
      <c r="T705" s="480" t="s">
        <v>453</v>
      </c>
      <c r="U705" s="480" t="s">
        <v>2132</v>
      </c>
      <c r="V705" s="480" t="s">
        <v>1683</v>
      </c>
      <c r="W705" s="480" t="s">
        <v>2133</v>
      </c>
      <c r="X705" s="480" t="s">
        <v>2124</v>
      </c>
      <c r="Y705" s="480" t="s">
        <v>313</v>
      </c>
      <c r="Z705" s="480" t="s">
        <v>1588</v>
      </c>
      <c r="AA705" s="480">
        <f t="shared" si="10"/>
        <v>96</v>
      </c>
      <c r="AB705" s="483">
        <v>0</v>
      </c>
      <c r="AC705" s="480" t="s">
        <v>542</v>
      </c>
    </row>
    <row r="706" customHeight="1" spans="1:29">
      <c r="A706" s="460" t="s">
        <v>193</v>
      </c>
      <c r="B706" s="480" t="s">
        <v>3863</v>
      </c>
      <c r="C706" s="480" t="s">
        <v>3864</v>
      </c>
      <c r="D706" s="480" t="s">
        <v>3865</v>
      </c>
      <c r="E706" s="481">
        <v>41302</v>
      </c>
      <c r="F706" s="480" t="s">
        <v>301</v>
      </c>
      <c r="G706" s="480" t="s">
        <v>3866</v>
      </c>
      <c r="H706" s="480" t="s">
        <v>3867</v>
      </c>
      <c r="I706" s="480" t="s">
        <v>3868</v>
      </c>
      <c r="J706" s="482">
        <v>347350</v>
      </c>
      <c r="K706" s="482">
        <v>0</v>
      </c>
      <c r="L706" s="482">
        <v>347350</v>
      </c>
      <c r="M706" s="482">
        <v>0</v>
      </c>
      <c r="N706" s="482">
        <v>0</v>
      </c>
      <c r="O706" s="482">
        <v>0</v>
      </c>
      <c r="P706" s="480" t="s">
        <v>3869</v>
      </c>
      <c r="Q706" s="481"/>
      <c r="R706" s="480" t="s">
        <v>306</v>
      </c>
      <c r="S706" s="480" t="s">
        <v>307</v>
      </c>
      <c r="T706" s="480" t="s">
        <v>2372</v>
      </c>
      <c r="U706" s="480" t="s">
        <v>309</v>
      </c>
      <c r="V706" s="480" t="s">
        <v>3870</v>
      </c>
      <c r="W706" s="480" t="s">
        <v>3871</v>
      </c>
      <c r="X706" s="480" t="s">
        <v>3872</v>
      </c>
      <c r="Y706" s="480" t="s">
        <v>313</v>
      </c>
      <c r="Z706" s="480" t="s">
        <v>1588</v>
      </c>
      <c r="AA706" s="480">
        <f t="shared" si="10"/>
        <v>96</v>
      </c>
      <c r="AB706" s="483">
        <v>0</v>
      </c>
      <c r="AC706" s="480" t="s">
        <v>2252</v>
      </c>
    </row>
    <row r="707" customHeight="1" spans="1:29">
      <c r="A707" s="460" t="s">
        <v>193</v>
      </c>
      <c r="B707" s="480" t="s">
        <v>3863</v>
      </c>
      <c r="C707" s="480" t="s">
        <v>3864</v>
      </c>
      <c r="D707" s="480" t="s">
        <v>3873</v>
      </c>
      <c r="E707" s="481">
        <v>43413</v>
      </c>
      <c r="F707" s="480" t="s">
        <v>301</v>
      </c>
      <c r="G707" s="480" t="s">
        <v>3874</v>
      </c>
      <c r="H707" s="480" t="s">
        <v>3875</v>
      </c>
      <c r="I707" s="480" t="s">
        <v>3876</v>
      </c>
      <c r="J707" s="482">
        <v>278691.45</v>
      </c>
      <c r="K707" s="482">
        <v>2903.04</v>
      </c>
      <c r="L707" s="482">
        <v>246758.07</v>
      </c>
      <c r="M707" s="482">
        <v>34836.42</v>
      </c>
      <c r="N707" s="482">
        <v>0</v>
      </c>
      <c r="O707" s="482">
        <v>31933.38</v>
      </c>
      <c r="P707" s="480" t="s">
        <v>3877</v>
      </c>
      <c r="Q707" s="481"/>
      <c r="R707" s="480" t="s">
        <v>306</v>
      </c>
      <c r="S707" s="480" t="s">
        <v>2316</v>
      </c>
      <c r="T707" s="480" t="s">
        <v>2372</v>
      </c>
      <c r="U707" s="480" t="s">
        <v>309</v>
      </c>
      <c r="V707" s="480" t="s">
        <v>309</v>
      </c>
      <c r="W707" s="480" t="s">
        <v>3878</v>
      </c>
      <c r="X707" s="480" t="s">
        <v>3879</v>
      </c>
      <c r="Y707" s="480" t="s">
        <v>313</v>
      </c>
      <c r="Z707" s="480" t="s">
        <v>1588</v>
      </c>
      <c r="AA707" s="480">
        <f t="shared" si="10"/>
        <v>96</v>
      </c>
      <c r="AB707" s="483">
        <v>0</v>
      </c>
      <c r="AC707" s="480" t="s">
        <v>2373</v>
      </c>
    </row>
    <row r="708" customHeight="1" spans="1:29">
      <c r="A708" s="460" t="s">
        <v>193</v>
      </c>
      <c r="B708" s="480" t="s">
        <v>3863</v>
      </c>
      <c r="C708" s="480" t="s">
        <v>3864</v>
      </c>
      <c r="D708" s="480" t="s">
        <v>3880</v>
      </c>
      <c r="E708" s="481">
        <v>42333</v>
      </c>
      <c r="F708" s="480" t="s">
        <v>301</v>
      </c>
      <c r="G708" s="480" t="s">
        <v>3881</v>
      </c>
      <c r="H708" s="480" t="s">
        <v>3882</v>
      </c>
      <c r="I708" s="480" t="s">
        <v>3883</v>
      </c>
      <c r="J708" s="482">
        <v>40170.94</v>
      </c>
      <c r="K708" s="482">
        <v>0</v>
      </c>
      <c r="L708" s="482">
        <v>40170.94</v>
      </c>
      <c r="M708" s="482">
        <v>0</v>
      </c>
      <c r="N708" s="482">
        <v>0</v>
      </c>
      <c r="O708" s="482">
        <v>0</v>
      </c>
      <c r="P708" s="480" t="s">
        <v>3884</v>
      </c>
      <c r="Q708" s="481"/>
      <c r="R708" s="480" t="s">
        <v>306</v>
      </c>
      <c r="S708" s="480" t="s">
        <v>1069</v>
      </c>
      <c r="T708" s="480" t="s">
        <v>816</v>
      </c>
      <c r="U708" s="480" t="s">
        <v>309</v>
      </c>
      <c r="V708" s="480" t="s">
        <v>3885</v>
      </c>
      <c r="W708" s="480" t="s">
        <v>3886</v>
      </c>
      <c r="X708" s="480" t="s">
        <v>3887</v>
      </c>
      <c r="Y708" s="480" t="s">
        <v>313</v>
      </c>
      <c r="Z708" s="480" t="s">
        <v>1588</v>
      </c>
      <c r="AA708" s="480">
        <f t="shared" si="10"/>
        <v>96</v>
      </c>
      <c r="AB708" s="483">
        <v>0</v>
      </c>
      <c r="AC708" s="480" t="s">
        <v>3888</v>
      </c>
    </row>
    <row r="709" customHeight="1" spans="1:29">
      <c r="A709" s="460" t="s">
        <v>193</v>
      </c>
      <c r="B709" s="480" t="s">
        <v>3863</v>
      </c>
      <c r="C709" s="480" t="s">
        <v>3864</v>
      </c>
      <c r="D709" s="480" t="s">
        <v>3889</v>
      </c>
      <c r="E709" s="481">
        <v>42333</v>
      </c>
      <c r="F709" s="480" t="s">
        <v>301</v>
      </c>
      <c r="G709" s="480" t="s">
        <v>3890</v>
      </c>
      <c r="H709" s="480" t="s">
        <v>3882</v>
      </c>
      <c r="I709" s="480" t="s">
        <v>3883</v>
      </c>
      <c r="J709" s="482">
        <v>40170.94</v>
      </c>
      <c r="K709" s="482">
        <v>0</v>
      </c>
      <c r="L709" s="482">
        <v>40170.94</v>
      </c>
      <c r="M709" s="482">
        <v>0</v>
      </c>
      <c r="N709" s="482">
        <v>0</v>
      </c>
      <c r="O709" s="482">
        <v>0</v>
      </c>
      <c r="P709" s="480" t="s">
        <v>3891</v>
      </c>
      <c r="Q709" s="481"/>
      <c r="R709" s="480" t="s">
        <v>306</v>
      </c>
      <c r="S709" s="480" t="s">
        <v>1069</v>
      </c>
      <c r="T709" s="480" t="s">
        <v>816</v>
      </c>
      <c r="U709" s="480" t="s">
        <v>309</v>
      </c>
      <c r="V709" s="480" t="s">
        <v>3885</v>
      </c>
      <c r="W709" s="480" t="s">
        <v>3886</v>
      </c>
      <c r="X709" s="480" t="s">
        <v>3887</v>
      </c>
      <c r="Y709" s="480" t="s">
        <v>313</v>
      </c>
      <c r="Z709" s="480" t="s">
        <v>1588</v>
      </c>
      <c r="AA709" s="480">
        <f t="shared" si="10"/>
        <v>96</v>
      </c>
      <c r="AB709" s="483">
        <v>0</v>
      </c>
      <c r="AC709" s="480" t="s">
        <v>3888</v>
      </c>
    </row>
    <row r="710" customHeight="1" spans="1:29">
      <c r="A710" s="460" t="s">
        <v>193</v>
      </c>
      <c r="B710" s="480" t="s">
        <v>3863</v>
      </c>
      <c r="C710" s="480" t="s">
        <v>3864</v>
      </c>
      <c r="D710" s="480" t="s">
        <v>3892</v>
      </c>
      <c r="E710" s="481">
        <v>42333</v>
      </c>
      <c r="F710" s="480" t="s">
        <v>301</v>
      </c>
      <c r="G710" s="480" t="s">
        <v>3893</v>
      </c>
      <c r="H710" s="480" t="s">
        <v>3882</v>
      </c>
      <c r="I710" s="480" t="s">
        <v>3883</v>
      </c>
      <c r="J710" s="482">
        <v>40170.94</v>
      </c>
      <c r="K710" s="482">
        <v>0</v>
      </c>
      <c r="L710" s="482">
        <v>40170.94</v>
      </c>
      <c r="M710" s="482">
        <v>0</v>
      </c>
      <c r="N710" s="482">
        <v>0</v>
      </c>
      <c r="O710" s="482">
        <v>0</v>
      </c>
      <c r="P710" s="480" t="s">
        <v>3894</v>
      </c>
      <c r="Q710" s="481"/>
      <c r="R710" s="480" t="s">
        <v>306</v>
      </c>
      <c r="S710" s="480" t="s">
        <v>1069</v>
      </c>
      <c r="T710" s="480" t="s">
        <v>816</v>
      </c>
      <c r="U710" s="480" t="s">
        <v>309</v>
      </c>
      <c r="V710" s="480" t="s">
        <v>3895</v>
      </c>
      <c r="W710" s="480" t="s">
        <v>3886</v>
      </c>
      <c r="X710" s="480" t="s">
        <v>3887</v>
      </c>
      <c r="Y710" s="480" t="s">
        <v>313</v>
      </c>
      <c r="Z710" s="480" t="s">
        <v>1588</v>
      </c>
      <c r="AA710" s="480">
        <f t="shared" si="10"/>
        <v>96</v>
      </c>
      <c r="AB710" s="483">
        <v>0</v>
      </c>
      <c r="AC710" s="480" t="s">
        <v>3888</v>
      </c>
    </row>
    <row r="711" customHeight="1" spans="1:29">
      <c r="A711" s="460" t="s">
        <v>193</v>
      </c>
      <c r="B711" s="480" t="s">
        <v>3863</v>
      </c>
      <c r="C711" s="480" t="s">
        <v>3864</v>
      </c>
      <c r="D711" s="480" t="s">
        <v>3896</v>
      </c>
      <c r="E711" s="481">
        <v>42789</v>
      </c>
      <c r="F711" s="480" t="s">
        <v>301</v>
      </c>
      <c r="G711" s="480" t="s">
        <v>3897</v>
      </c>
      <c r="H711" s="480" t="s">
        <v>3898</v>
      </c>
      <c r="I711" s="480" t="s">
        <v>3899</v>
      </c>
      <c r="J711" s="482">
        <v>40930.54</v>
      </c>
      <c r="K711" s="482">
        <v>0</v>
      </c>
      <c r="L711" s="482">
        <v>40930.54</v>
      </c>
      <c r="M711" s="482">
        <v>852.72</v>
      </c>
      <c r="N711" s="482">
        <v>0</v>
      </c>
      <c r="O711" s="482">
        <v>0</v>
      </c>
      <c r="P711" s="480" t="s">
        <v>3900</v>
      </c>
      <c r="Q711" s="481"/>
      <c r="R711" s="480" t="s">
        <v>306</v>
      </c>
      <c r="S711" s="480" t="s">
        <v>1069</v>
      </c>
      <c r="T711" s="480" t="s">
        <v>816</v>
      </c>
      <c r="U711" s="480" t="s">
        <v>309</v>
      </c>
      <c r="V711" s="480" t="s">
        <v>3885</v>
      </c>
      <c r="W711" s="480" t="s">
        <v>3901</v>
      </c>
      <c r="X711" s="480" t="s">
        <v>3902</v>
      </c>
      <c r="Y711" s="480" t="s">
        <v>313</v>
      </c>
      <c r="Z711" s="480" t="s">
        <v>1588</v>
      </c>
      <c r="AA711" s="480">
        <f t="shared" si="10"/>
        <v>96</v>
      </c>
      <c r="AB711" s="483">
        <v>0</v>
      </c>
      <c r="AC711" s="480" t="s">
        <v>3888</v>
      </c>
    </row>
    <row r="712" customHeight="1" spans="1:29">
      <c r="A712" s="460" t="s">
        <v>193</v>
      </c>
      <c r="B712" s="480" t="s">
        <v>3863</v>
      </c>
      <c r="C712" s="480" t="s">
        <v>3864</v>
      </c>
      <c r="D712" s="480" t="s">
        <v>3903</v>
      </c>
      <c r="E712" s="481">
        <v>43249</v>
      </c>
      <c r="F712" s="480" t="s">
        <v>301</v>
      </c>
      <c r="G712" s="480" t="s">
        <v>3904</v>
      </c>
      <c r="H712" s="480" t="s">
        <v>3905</v>
      </c>
      <c r="I712" s="480" t="s">
        <v>3906</v>
      </c>
      <c r="J712" s="482">
        <v>112208.56</v>
      </c>
      <c r="K712" s="482">
        <v>1168.84</v>
      </c>
      <c r="L712" s="482">
        <v>106364.37</v>
      </c>
      <c r="M712" s="482">
        <v>14026.07</v>
      </c>
      <c r="N712" s="482">
        <v>0</v>
      </c>
      <c r="O712" s="482">
        <v>5844.19</v>
      </c>
      <c r="P712" s="480" t="s">
        <v>3907</v>
      </c>
      <c r="Q712" s="481"/>
      <c r="R712" s="480" t="s">
        <v>306</v>
      </c>
      <c r="S712" s="480" t="s">
        <v>1069</v>
      </c>
      <c r="T712" s="480" t="s">
        <v>816</v>
      </c>
      <c r="U712" s="480" t="s">
        <v>309</v>
      </c>
      <c r="V712" s="480" t="s">
        <v>3908</v>
      </c>
      <c r="W712" s="480" t="s">
        <v>3909</v>
      </c>
      <c r="X712" s="480" t="s">
        <v>3910</v>
      </c>
      <c r="Y712" s="480" t="s">
        <v>313</v>
      </c>
      <c r="Z712" s="480" t="s">
        <v>1588</v>
      </c>
      <c r="AA712" s="480">
        <f t="shared" si="10"/>
        <v>96</v>
      </c>
      <c r="AB712" s="483">
        <v>0</v>
      </c>
      <c r="AC712" s="480" t="s">
        <v>3888</v>
      </c>
    </row>
    <row r="713" customHeight="1" spans="1:29">
      <c r="A713" s="460" t="s">
        <v>193</v>
      </c>
      <c r="B713" s="480" t="s">
        <v>3863</v>
      </c>
      <c r="C713" s="480" t="s">
        <v>3864</v>
      </c>
      <c r="D713" s="480" t="s">
        <v>3911</v>
      </c>
      <c r="E713" s="481">
        <v>43249</v>
      </c>
      <c r="F713" s="480" t="s">
        <v>301</v>
      </c>
      <c r="G713" s="480" t="s">
        <v>3912</v>
      </c>
      <c r="H713" s="480" t="s">
        <v>3905</v>
      </c>
      <c r="I713" s="480" t="s">
        <v>3906</v>
      </c>
      <c r="J713" s="482">
        <v>112208.55</v>
      </c>
      <c r="K713" s="482">
        <v>1168.84</v>
      </c>
      <c r="L713" s="482">
        <v>106364.36</v>
      </c>
      <c r="M713" s="482">
        <v>14026.07</v>
      </c>
      <c r="N713" s="482">
        <v>0</v>
      </c>
      <c r="O713" s="482">
        <v>5844.19</v>
      </c>
      <c r="P713" s="480" t="s">
        <v>3913</v>
      </c>
      <c r="Q713" s="481"/>
      <c r="R713" s="480" t="s">
        <v>306</v>
      </c>
      <c r="S713" s="480" t="s">
        <v>1069</v>
      </c>
      <c r="T713" s="480" t="s">
        <v>816</v>
      </c>
      <c r="U713" s="480" t="s">
        <v>309</v>
      </c>
      <c r="V713" s="480" t="s">
        <v>3914</v>
      </c>
      <c r="W713" s="480" t="s">
        <v>3909</v>
      </c>
      <c r="X713" s="480" t="s">
        <v>3910</v>
      </c>
      <c r="Y713" s="480" t="s">
        <v>313</v>
      </c>
      <c r="Z713" s="480" t="s">
        <v>1588</v>
      </c>
      <c r="AA713" s="480">
        <f t="shared" ref="AA713:AA776" si="11">Z713*12</f>
        <v>96</v>
      </c>
      <c r="AB713" s="483">
        <v>0</v>
      </c>
      <c r="AC713" s="480" t="s">
        <v>3888</v>
      </c>
    </row>
    <row r="714" customHeight="1" spans="1:29">
      <c r="A714" s="460" t="s">
        <v>193</v>
      </c>
      <c r="B714" s="480" t="s">
        <v>3863</v>
      </c>
      <c r="C714" s="480" t="s">
        <v>3864</v>
      </c>
      <c r="D714" s="480" t="s">
        <v>3915</v>
      </c>
      <c r="E714" s="481">
        <v>43249</v>
      </c>
      <c r="F714" s="480" t="s">
        <v>301</v>
      </c>
      <c r="G714" s="480" t="s">
        <v>3916</v>
      </c>
      <c r="H714" s="480" t="s">
        <v>3905</v>
      </c>
      <c r="I714" s="480" t="s">
        <v>3917</v>
      </c>
      <c r="J714" s="482">
        <v>140399.36</v>
      </c>
      <c r="K714" s="482">
        <v>1577.12</v>
      </c>
      <c r="L714" s="482">
        <v>132513.77</v>
      </c>
      <c r="M714" s="482">
        <v>18925.41</v>
      </c>
      <c r="N714" s="482">
        <v>0</v>
      </c>
      <c r="O714" s="482">
        <v>7885.59</v>
      </c>
      <c r="P714" s="480" t="s">
        <v>3918</v>
      </c>
      <c r="Q714" s="481"/>
      <c r="R714" s="480" t="s">
        <v>306</v>
      </c>
      <c r="S714" s="480" t="s">
        <v>1069</v>
      </c>
      <c r="T714" s="480" t="s">
        <v>816</v>
      </c>
      <c r="U714" s="480" t="s">
        <v>309</v>
      </c>
      <c r="V714" s="480" t="s">
        <v>3919</v>
      </c>
      <c r="W714" s="480" t="s">
        <v>3920</v>
      </c>
      <c r="X714" s="480" t="s">
        <v>3910</v>
      </c>
      <c r="Y714" s="480" t="s">
        <v>313</v>
      </c>
      <c r="Z714" s="480" t="s">
        <v>1588</v>
      </c>
      <c r="AA714" s="480">
        <f t="shared" si="11"/>
        <v>96</v>
      </c>
      <c r="AB714" s="483">
        <v>0</v>
      </c>
      <c r="AC714" s="480" t="s">
        <v>3888</v>
      </c>
    </row>
    <row r="715" customHeight="1" spans="1:29">
      <c r="A715" s="460" t="s">
        <v>193</v>
      </c>
      <c r="B715" s="480" t="s">
        <v>3863</v>
      </c>
      <c r="C715" s="480" t="s">
        <v>3864</v>
      </c>
      <c r="D715" s="480" t="s">
        <v>3921</v>
      </c>
      <c r="E715" s="481">
        <v>43703</v>
      </c>
      <c r="F715" s="480" t="s">
        <v>301</v>
      </c>
      <c r="G715" s="480" t="s">
        <v>3922</v>
      </c>
      <c r="H715" s="480" t="s">
        <v>3923</v>
      </c>
      <c r="I715" s="480" t="s">
        <v>3917</v>
      </c>
      <c r="J715" s="482">
        <v>115177.53</v>
      </c>
      <c r="K715" s="482">
        <v>1199.76</v>
      </c>
      <c r="L715" s="482">
        <v>91182.22</v>
      </c>
      <c r="M715" s="482">
        <v>14397.18</v>
      </c>
      <c r="N715" s="482">
        <v>0</v>
      </c>
      <c r="O715" s="482">
        <v>23995.31</v>
      </c>
      <c r="P715" s="480" t="s">
        <v>3924</v>
      </c>
      <c r="Q715" s="481"/>
      <c r="R715" s="480" t="s">
        <v>306</v>
      </c>
      <c r="S715" s="480" t="s">
        <v>1069</v>
      </c>
      <c r="T715" s="480" t="s">
        <v>816</v>
      </c>
      <c r="U715" s="480" t="s">
        <v>309</v>
      </c>
      <c r="V715" s="480" t="s">
        <v>3925</v>
      </c>
      <c r="W715" s="480" t="s">
        <v>3926</v>
      </c>
      <c r="X715" s="480" t="s">
        <v>3927</v>
      </c>
      <c r="Y715" s="480" t="s">
        <v>313</v>
      </c>
      <c r="Z715" s="480" t="s">
        <v>1588</v>
      </c>
      <c r="AA715" s="480">
        <f t="shared" si="11"/>
        <v>96</v>
      </c>
      <c r="AB715" s="483">
        <v>0</v>
      </c>
      <c r="AC715" s="480" t="s">
        <v>3888</v>
      </c>
    </row>
    <row r="716" customHeight="1" spans="1:29">
      <c r="A716" s="460" t="s">
        <v>193</v>
      </c>
      <c r="B716" s="480" t="s">
        <v>3863</v>
      </c>
      <c r="C716" s="480" t="s">
        <v>3864</v>
      </c>
      <c r="D716" s="480" t="s">
        <v>3928</v>
      </c>
      <c r="E716" s="481">
        <v>43703</v>
      </c>
      <c r="F716" s="480" t="s">
        <v>301</v>
      </c>
      <c r="G716" s="480" t="s">
        <v>3929</v>
      </c>
      <c r="H716" s="480" t="s">
        <v>3923</v>
      </c>
      <c r="I716" s="480" t="s">
        <v>3917</v>
      </c>
      <c r="J716" s="482">
        <v>115177.53</v>
      </c>
      <c r="K716" s="482">
        <v>1199.76</v>
      </c>
      <c r="L716" s="482">
        <v>91182.22</v>
      </c>
      <c r="M716" s="482">
        <v>14397.18</v>
      </c>
      <c r="N716" s="482">
        <v>0</v>
      </c>
      <c r="O716" s="482">
        <v>23995.31</v>
      </c>
      <c r="P716" s="480" t="s">
        <v>3930</v>
      </c>
      <c r="Q716" s="481"/>
      <c r="R716" s="480" t="s">
        <v>306</v>
      </c>
      <c r="S716" s="480" t="s">
        <v>1069</v>
      </c>
      <c r="T716" s="480" t="s">
        <v>816</v>
      </c>
      <c r="U716" s="480" t="s">
        <v>309</v>
      </c>
      <c r="V716" s="480" t="s">
        <v>3931</v>
      </c>
      <c r="W716" s="480" t="s">
        <v>3926</v>
      </c>
      <c r="X716" s="480" t="s">
        <v>3927</v>
      </c>
      <c r="Y716" s="480" t="s">
        <v>313</v>
      </c>
      <c r="Z716" s="480" t="s">
        <v>1588</v>
      </c>
      <c r="AA716" s="480">
        <f t="shared" si="11"/>
        <v>96</v>
      </c>
      <c r="AB716" s="483">
        <v>0</v>
      </c>
      <c r="AC716" s="480" t="s">
        <v>3888</v>
      </c>
    </row>
    <row r="717" customHeight="1" spans="1:29">
      <c r="A717" s="460" t="s">
        <v>193</v>
      </c>
      <c r="B717" s="480" t="s">
        <v>3863</v>
      </c>
      <c r="C717" s="480" t="s">
        <v>3864</v>
      </c>
      <c r="D717" s="480" t="s">
        <v>3932</v>
      </c>
      <c r="E717" s="481">
        <v>43703</v>
      </c>
      <c r="F717" s="480" t="s">
        <v>301</v>
      </c>
      <c r="G717" s="480" t="s">
        <v>3933</v>
      </c>
      <c r="H717" s="480" t="s">
        <v>3923</v>
      </c>
      <c r="I717" s="480" t="s">
        <v>3917</v>
      </c>
      <c r="J717" s="482">
        <v>115177.53</v>
      </c>
      <c r="K717" s="482">
        <v>1199.76</v>
      </c>
      <c r="L717" s="482">
        <v>91182.22</v>
      </c>
      <c r="M717" s="482">
        <v>14397.18</v>
      </c>
      <c r="N717" s="482">
        <v>0</v>
      </c>
      <c r="O717" s="482">
        <v>23995.31</v>
      </c>
      <c r="P717" s="480" t="s">
        <v>3934</v>
      </c>
      <c r="Q717" s="481"/>
      <c r="R717" s="480" t="s">
        <v>306</v>
      </c>
      <c r="S717" s="480" t="s">
        <v>1069</v>
      </c>
      <c r="T717" s="480" t="s">
        <v>816</v>
      </c>
      <c r="U717" s="480" t="s">
        <v>309</v>
      </c>
      <c r="V717" s="480" t="s">
        <v>3935</v>
      </c>
      <c r="W717" s="480" t="s">
        <v>3926</v>
      </c>
      <c r="X717" s="480" t="s">
        <v>3927</v>
      </c>
      <c r="Y717" s="480" t="s">
        <v>313</v>
      </c>
      <c r="Z717" s="480" t="s">
        <v>1588</v>
      </c>
      <c r="AA717" s="480">
        <f t="shared" si="11"/>
        <v>96</v>
      </c>
      <c r="AB717" s="483">
        <v>0</v>
      </c>
      <c r="AC717" s="480" t="s">
        <v>3888</v>
      </c>
    </row>
    <row r="718" customHeight="1" spans="1:29">
      <c r="A718" s="460" t="s">
        <v>193</v>
      </c>
      <c r="B718" s="480" t="s">
        <v>3863</v>
      </c>
      <c r="C718" s="480" t="s">
        <v>3864</v>
      </c>
      <c r="D718" s="480" t="s">
        <v>3936</v>
      </c>
      <c r="E718" s="481">
        <v>43249</v>
      </c>
      <c r="F718" s="480" t="s">
        <v>301</v>
      </c>
      <c r="G718" s="480" t="s">
        <v>3937</v>
      </c>
      <c r="H718" s="480" t="s">
        <v>3938</v>
      </c>
      <c r="I718" s="480" t="s">
        <v>3939</v>
      </c>
      <c r="J718" s="482">
        <v>40170.94</v>
      </c>
      <c r="K718" s="482">
        <v>418.45</v>
      </c>
      <c r="L718" s="482">
        <v>38078.71</v>
      </c>
      <c r="M718" s="482">
        <v>5021.36</v>
      </c>
      <c r="N718" s="482">
        <v>0</v>
      </c>
      <c r="O718" s="482">
        <v>2092.23</v>
      </c>
      <c r="P718" s="480" t="s">
        <v>3940</v>
      </c>
      <c r="Q718" s="481"/>
      <c r="R718" s="480" t="s">
        <v>306</v>
      </c>
      <c r="S718" s="480" t="s">
        <v>1069</v>
      </c>
      <c r="T718" s="480" t="s">
        <v>816</v>
      </c>
      <c r="U718" s="480" t="s">
        <v>309</v>
      </c>
      <c r="V718" s="480" t="s">
        <v>3895</v>
      </c>
      <c r="W718" s="480" t="s">
        <v>3941</v>
      </c>
      <c r="X718" s="480" t="s">
        <v>3942</v>
      </c>
      <c r="Y718" s="480" t="s">
        <v>313</v>
      </c>
      <c r="Z718" s="480" t="s">
        <v>1588</v>
      </c>
      <c r="AA718" s="480">
        <f t="shared" si="11"/>
        <v>96</v>
      </c>
      <c r="AB718" s="483">
        <v>0</v>
      </c>
      <c r="AC718" s="480" t="s">
        <v>3888</v>
      </c>
    </row>
    <row r="719" customHeight="1" spans="1:29">
      <c r="A719" s="460" t="s">
        <v>193</v>
      </c>
      <c r="B719" s="480" t="s">
        <v>3863</v>
      </c>
      <c r="C719" s="480" t="s">
        <v>3864</v>
      </c>
      <c r="D719" s="480" t="s">
        <v>3943</v>
      </c>
      <c r="E719" s="481">
        <v>43249</v>
      </c>
      <c r="F719" s="480" t="s">
        <v>301</v>
      </c>
      <c r="G719" s="480" t="s">
        <v>3944</v>
      </c>
      <c r="H719" s="480" t="s">
        <v>3945</v>
      </c>
      <c r="I719" s="480" t="s">
        <v>3946</v>
      </c>
      <c r="J719" s="482">
        <v>34188.03</v>
      </c>
      <c r="K719" s="482">
        <v>356.12</v>
      </c>
      <c r="L719" s="482">
        <v>32407.4</v>
      </c>
      <c r="M719" s="482">
        <v>4273.5</v>
      </c>
      <c r="N719" s="482">
        <v>0</v>
      </c>
      <c r="O719" s="482">
        <v>1780.63</v>
      </c>
      <c r="P719" s="480" t="s">
        <v>3947</v>
      </c>
      <c r="Q719" s="481"/>
      <c r="R719" s="480" t="s">
        <v>306</v>
      </c>
      <c r="S719" s="480" t="s">
        <v>1069</v>
      </c>
      <c r="T719" s="480" t="s">
        <v>383</v>
      </c>
      <c r="U719" s="480" t="s">
        <v>309</v>
      </c>
      <c r="V719" s="480" t="s">
        <v>309</v>
      </c>
      <c r="W719" s="480" t="s">
        <v>3948</v>
      </c>
      <c r="X719" s="480" t="s">
        <v>3949</v>
      </c>
      <c r="Y719" s="480" t="s">
        <v>313</v>
      </c>
      <c r="Z719" s="480" t="s">
        <v>1588</v>
      </c>
      <c r="AA719" s="480">
        <f t="shared" si="11"/>
        <v>96</v>
      </c>
      <c r="AB719" s="483">
        <v>0</v>
      </c>
      <c r="AC719" s="480" t="s">
        <v>3950</v>
      </c>
    </row>
    <row r="720" customHeight="1" spans="1:29">
      <c r="A720" s="460" t="s">
        <v>193</v>
      </c>
      <c r="B720" s="480" t="s">
        <v>3863</v>
      </c>
      <c r="C720" s="480" t="s">
        <v>3864</v>
      </c>
      <c r="D720" s="480" t="s">
        <v>3951</v>
      </c>
      <c r="E720" s="481">
        <v>38699</v>
      </c>
      <c r="F720" s="480" t="s">
        <v>301</v>
      </c>
      <c r="G720" s="480" t="s">
        <v>3952</v>
      </c>
      <c r="H720" s="480" t="s">
        <v>3953</v>
      </c>
      <c r="I720" s="480" t="s">
        <v>3954</v>
      </c>
      <c r="J720" s="482">
        <v>64000</v>
      </c>
      <c r="K720" s="482">
        <v>0</v>
      </c>
      <c r="L720" s="482">
        <v>64000</v>
      </c>
      <c r="M720" s="482">
        <v>0</v>
      </c>
      <c r="N720" s="482">
        <v>0</v>
      </c>
      <c r="O720" s="482">
        <v>0</v>
      </c>
      <c r="P720" s="480" t="s">
        <v>3955</v>
      </c>
      <c r="Q720" s="481"/>
      <c r="R720" s="480" t="s">
        <v>306</v>
      </c>
      <c r="S720" s="480" t="s">
        <v>1069</v>
      </c>
      <c r="T720" s="480" t="s">
        <v>816</v>
      </c>
      <c r="U720" s="480" t="s">
        <v>309</v>
      </c>
      <c r="V720" s="480" t="s">
        <v>3956</v>
      </c>
      <c r="W720" s="480" t="s">
        <v>333</v>
      </c>
      <c r="X720" s="480" t="s">
        <v>309</v>
      </c>
      <c r="Y720" s="480" t="s">
        <v>313</v>
      </c>
      <c r="Z720" s="480" t="s">
        <v>1588</v>
      </c>
      <c r="AA720" s="480">
        <f t="shared" si="11"/>
        <v>96</v>
      </c>
      <c r="AB720" s="483">
        <v>0</v>
      </c>
      <c r="AC720" s="480" t="s">
        <v>1072</v>
      </c>
    </row>
    <row r="721" customHeight="1" spans="1:29">
      <c r="A721" s="460" t="s">
        <v>193</v>
      </c>
      <c r="B721" s="480" t="s">
        <v>3863</v>
      </c>
      <c r="C721" s="480" t="s">
        <v>3864</v>
      </c>
      <c r="D721" s="480" t="s">
        <v>3957</v>
      </c>
      <c r="E721" s="481">
        <v>42268</v>
      </c>
      <c r="F721" s="480" t="s">
        <v>301</v>
      </c>
      <c r="G721" s="480" t="s">
        <v>3958</v>
      </c>
      <c r="H721" s="480" t="s">
        <v>3959</v>
      </c>
      <c r="I721" s="480" t="s">
        <v>3960</v>
      </c>
      <c r="J721" s="482">
        <v>76068.38</v>
      </c>
      <c r="K721" s="482">
        <v>0</v>
      </c>
      <c r="L721" s="482">
        <v>76068.38</v>
      </c>
      <c r="M721" s="482">
        <v>0</v>
      </c>
      <c r="N721" s="482">
        <v>0</v>
      </c>
      <c r="O721" s="482">
        <v>0</v>
      </c>
      <c r="P721" s="480" t="s">
        <v>3961</v>
      </c>
      <c r="Q721" s="481"/>
      <c r="R721" s="480" t="s">
        <v>306</v>
      </c>
      <c r="S721" s="480" t="s">
        <v>1069</v>
      </c>
      <c r="T721" s="480" t="s">
        <v>816</v>
      </c>
      <c r="U721" s="480" t="s">
        <v>309</v>
      </c>
      <c r="V721" s="480" t="s">
        <v>3956</v>
      </c>
      <c r="W721" s="480" t="s">
        <v>3962</v>
      </c>
      <c r="X721" s="480" t="s">
        <v>3963</v>
      </c>
      <c r="Y721" s="480" t="s">
        <v>313</v>
      </c>
      <c r="Z721" s="480" t="s">
        <v>1588</v>
      </c>
      <c r="AA721" s="480">
        <f t="shared" si="11"/>
        <v>96</v>
      </c>
      <c r="AB721" s="483">
        <v>0</v>
      </c>
      <c r="AC721" s="480" t="s">
        <v>1072</v>
      </c>
    </row>
    <row r="722" customHeight="1" spans="1:29">
      <c r="A722" s="460" t="s">
        <v>193</v>
      </c>
      <c r="B722" s="480" t="s">
        <v>3863</v>
      </c>
      <c r="C722" s="480" t="s">
        <v>3864</v>
      </c>
      <c r="D722" s="480" t="s">
        <v>3964</v>
      </c>
      <c r="E722" s="481">
        <v>41080</v>
      </c>
      <c r="F722" s="480" t="s">
        <v>301</v>
      </c>
      <c r="G722" s="480" t="s">
        <v>3965</v>
      </c>
      <c r="H722" s="480" t="s">
        <v>3966</v>
      </c>
      <c r="I722" s="480" t="s">
        <v>3967</v>
      </c>
      <c r="J722" s="482">
        <v>29059.83</v>
      </c>
      <c r="K722" s="482">
        <v>0</v>
      </c>
      <c r="L722" s="482">
        <v>29059.83</v>
      </c>
      <c r="M722" s="482">
        <v>0</v>
      </c>
      <c r="N722" s="482">
        <v>0</v>
      </c>
      <c r="O722" s="482">
        <v>0</v>
      </c>
      <c r="P722" s="480" t="s">
        <v>3968</v>
      </c>
      <c r="Q722" s="481"/>
      <c r="R722" s="480" t="s">
        <v>306</v>
      </c>
      <c r="S722" s="480" t="s">
        <v>307</v>
      </c>
      <c r="T722" s="480" t="s">
        <v>816</v>
      </c>
      <c r="U722" s="480" t="s">
        <v>309</v>
      </c>
      <c r="V722" s="480" t="s">
        <v>309</v>
      </c>
      <c r="W722" s="480" t="s">
        <v>3969</v>
      </c>
      <c r="X722" s="480" t="s">
        <v>3970</v>
      </c>
      <c r="Y722" s="480" t="s">
        <v>313</v>
      </c>
      <c r="Z722" s="480" t="s">
        <v>1588</v>
      </c>
      <c r="AA722" s="480">
        <f t="shared" si="11"/>
        <v>96</v>
      </c>
      <c r="AB722" s="483">
        <v>0</v>
      </c>
      <c r="AC722" s="480" t="s">
        <v>819</v>
      </c>
    </row>
    <row r="723" customHeight="1" spans="1:29">
      <c r="A723" s="460" t="s">
        <v>193</v>
      </c>
      <c r="B723" s="480" t="s">
        <v>3863</v>
      </c>
      <c r="C723" s="480" t="s">
        <v>3864</v>
      </c>
      <c r="D723" s="480" t="s">
        <v>3971</v>
      </c>
      <c r="E723" s="481">
        <v>44095</v>
      </c>
      <c r="F723" s="480" t="s">
        <v>301</v>
      </c>
      <c r="G723" s="480" t="s">
        <v>3972</v>
      </c>
      <c r="H723" s="480" t="s">
        <v>3973</v>
      </c>
      <c r="I723" s="480" t="s">
        <v>3974</v>
      </c>
      <c r="J723" s="482">
        <v>50862.07</v>
      </c>
      <c r="K723" s="482">
        <v>529.81</v>
      </c>
      <c r="L723" s="482">
        <v>33378.23</v>
      </c>
      <c r="M723" s="482">
        <v>6357.76</v>
      </c>
      <c r="N723" s="482">
        <v>0</v>
      </c>
      <c r="O723" s="482">
        <v>17483.84</v>
      </c>
      <c r="P723" s="480" t="s">
        <v>3975</v>
      </c>
      <c r="Q723" s="481"/>
      <c r="R723" s="480" t="s">
        <v>630</v>
      </c>
      <c r="S723" s="480" t="s">
        <v>1069</v>
      </c>
      <c r="T723" s="480" t="s">
        <v>882</v>
      </c>
      <c r="U723" s="480" t="s">
        <v>309</v>
      </c>
      <c r="V723" s="480" t="s">
        <v>883</v>
      </c>
      <c r="W723" s="480" t="s">
        <v>3976</v>
      </c>
      <c r="X723" s="480" t="s">
        <v>3977</v>
      </c>
      <c r="Y723" s="480" t="s">
        <v>313</v>
      </c>
      <c r="Z723" s="480" t="s">
        <v>1588</v>
      </c>
      <c r="AA723" s="480">
        <f t="shared" si="11"/>
        <v>96</v>
      </c>
      <c r="AB723" s="483">
        <v>0</v>
      </c>
      <c r="AC723" s="480" t="s">
        <v>3888</v>
      </c>
    </row>
    <row r="724" customHeight="1" spans="1:29">
      <c r="A724" s="460" t="s">
        <v>193</v>
      </c>
      <c r="B724" s="480" t="s">
        <v>3863</v>
      </c>
      <c r="C724" s="480" t="s">
        <v>3864</v>
      </c>
      <c r="D724" s="480" t="s">
        <v>3978</v>
      </c>
      <c r="E724" s="481">
        <v>44467</v>
      </c>
      <c r="F724" s="480" t="s">
        <v>301</v>
      </c>
      <c r="G724" s="480" t="s">
        <v>3979</v>
      </c>
      <c r="H724" s="480" t="s">
        <v>3898</v>
      </c>
      <c r="I724" s="480" t="s">
        <v>3980</v>
      </c>
      <c r="J724" s="482">
        <v>29115.04</v>
      </c>
      <c r="K724" s="482">
        <v>303.28</v>
      </c>
      <c r="L724" s="482">
        <v>15467.37</v>
      </c>
      <c r="M724" s="482">
        <v>3639.38</v>
      </c>
      <c r="N724" s="482">
        <v>0</v>
      </c>
      <c r="O724" s="482">
        <v>13647.67</v>
      </c>
      <c r="P724" s="480" t="s">
        <v>3981</v>
      </c>
      <c r="Q724" s="481"/>
      <c r="R724" s="480" t="s">
        <v>306</v>
      </c>
      <c r="S724" s="480" t="s">
        <v>1069</v>
      </c>
      <c r="T724" s="480" t="s">
        <v>816</v>
      </c>
      <c r="U724" s="480" t="s">
        <v>309</v>
      </c>
      <c r="V724" s="480" t="s">
        <v>3982</v>
      </c>
      <c r="W724" s="480" t="s">
        <v>3983</v>
      </c>
      <c r="X724" s="480" t="s">
        <v>3984</v>
      </c>
      <c r="Y724" s="480" t="s">
        <v>313</v>
      </c>
      <c r="Z724" s="480" t="s">
        <v>1588</v>
      </c>
      <c r="AA724" s="480">
        <f t="shared" si="11"/>
        <v>96</v>
      </c>
      <c r="AB724" s="483">
        <v>0</v>
      </c>
      <c r="AC724" s="480" t="s">
        <v>3888</v>
      </c>
    </row>
    <row r="725" customHeight="1" spans="1:29">
      <c r="A725" s="460" t="s">
        <v>193</v>
      </c>
      <c r="B725" s="480" t="s">
        <v>3863</v>
      </c>
      <c r="C725" s="480" t="s">
        <v>3864</v>
      </c>
      <c r="D725" s="480" t="s">
        <v>3985</v>
      </c>
      <c r="E725" s="481">
        <v>44467</v>
      </c>
      <c r="F725" s="480" t="s">
        <v>301</v>
      </c>
      <c r="G725" s="480" t="s">
        <v>3986</v>
      </c>
      <c r="H725" s="480" t="s">
        <v>3898</v>
      </c>
      <c r="I725" s="480" t="s">
        <v>3980</v>
      </c>
      <c r="J725" s="482">
        <v>29115.05</v>
      </c>
      <c r="K725" s="482">
        <v>303.28</v>
      </c>
      <c r="L725" s="482">
        <v>15467.37</v>
      </c>
      <c r="M725" s="482">
        <v>3639.38</v>
      </c>
      <c r="N725" s="482">
        <v>0</v>
      </c>
      <c r="O725" s="482">
        <v>13647.68</v>
      </c>
      <c r="P725" s="480" t="s">
        <v>3987</v>
      </c>
      <c r="Q725" s="481"/>
      <c r="R725" s="480" t="s">
        <v>306</v>
      </c>
      <c r="S725" s="480" t="s">
        <v>1069</v>
      </c>
      <c r="T725" s="480" t="s">
        <v>816</v>
      </c>
      <c r="U725" s="480" t="s">
        <v>309</v>
      </c>
      <c r="V725" s="480" t="s">
        <v>3982</v>
      </c>
      <c r="W725" s="480" t="s">
        <v>3983</v>
      </c>
      <c r="X725" s="480" t="s">
        <v>3984</v>
      </c>
      <c r="Y725" s="480" t="s">
        <v>313</v>
      </c>
      <c r="Z725" s="480" t="s">
        <v>1588</v>
      </c>
      <c r="AA725" s="480">
        <f t="shared" si="11"/>
        <v>96</v>
      </c>
      <c r="AB725" s="483">
        <v>0</v>
      </c>
      <c r="AC725" s="480" t="s">
        <v>3888</v>
      </c>
    </row>
    <row r="726" customHeight="1" spans="1:29">
      <c r="A726" s="460" t="s">
        <v>193</v>
      </c>
      <c r="B726" s="480" t="s">
        <v>3863</v>
      </c>
      <c r="C726" s="480" t="s">
        <v>3864</v>
      </c>
      <c r="D726" s="480" t="s">
        <v>3988</v>
      </c>
      <c r="E726" s="481">
        <v>44516</v>
      </c>
      <c r="F726" s="480" t="s">
        <v>301</v>
      </c>
      <c r="G726" s="480" t="s">
        <v>3989</v>
      </c>
      <c r="H726" s="480" t="s">
        <v>3990</v>
      </c>
      <c r="I726" s="480" t="s">
        <v>309</v>
      </c>
      <c r="J726" s="482">
        <v>69115.05</v>
      </c>
      <c r="K726" s="482">
        <v>719.95</v>
      </c>
      <c r="L726" s="482">
        <v>35277.47</v>
      </c>
      <c r="M726" s="482">
        <v>8639.38</v>
      </c>
      <c r="N726" s="482">
        <v>0</v>
      </c>
      <c r="O726" s="482">
        <v>33837.58</v>
      </c>
      <c r="P726" s="480" t="s">
        <v>3991</v>
      </c>
      <c r="Q726" s="481"/>
      <c r="R726" s="480" t="s">
        <v>306</v>
      </c>
      <c r="S726" s="480" t="s">
        <v>1069</v>
      </c>
      <c r="T726" s="480" t="s">
        <v>816</v>
      </c>
      <c r="U726" s="480" t="s">
        <v>309</v>
      </c>
      <c r="V726" s="480" t="s">
        <v>3992</v>
      </c>
      <c r="W726" s="480" t="s">
        <v>3993</v>
      </c>
      <c r="X726" s="480" t="s">
        <v>3994</v>
      </c>
      <c r="Y726" s="480" t="s">
        <v>313</v>
      </c>
      <c r="Z726" s="480" t="s">
        <v>1588</v>
      </c>
      <c r="AA726" s="480">
        <f t="shared" si="11"/>
        <v>96</v>
      </c>
      <c r="AB726" s="483">
        <v>0</v>
      </c>
      <c r="AC726" s="480" t="s">
        <v>3995</v>
      </c>
    </row>
    <row r="727" customHeight="1" spans="1:29">
      <c r="A727" s="460" t="s">
        <v>193</v>
      </c>
      <c r="B727" s="480" t="s">
        <v>3863</v>
      </c>
      <c r="C727" s="480" t="s">
        <v>3864</v>
      </c>
      <c r="D727" s="480" t="s">
        <v>3996</v>
      </c>
      <c r="E727" s="481">
        <v>44729</v>
      </c>
      <c r="F727" s="480" t="s">
        <v>301</v>
      </c>
      <c r="G727" s="480" t="s">
        <v>3997</v>
      </c>
      <c r="H727" s="480" t="s">
        <v>3898</v>
      </c>
      <c r="I727" s="480" t="s">
        <v>3998</v>
      </c>
      <c r="J727" s="482">
        <v>47566.37</v>
      </c>
      <c r="K727" s="482">
        <v>495.48</v>
      </c>
      <c r="L727" s="482">
        <v>20810.29</v>
      </c>
      <c r="M727" s="482">
        <v>5945.79</v>
      </c>
      <c r="N727" s="482">
        <v>0</v>
      </c>
      <c r="O727" s="482">
        <v>26756.08</v>
      </c>
      <c r="P727" s="480" t="s">
        <v>3999</v>
      </c>
      <c r="Q727" s="481"/>
      <c r="R727" s="480" t="s">
        <v>306</v>
      </c>
      <c r="S727" s="480" t="s">
        <v>1069</v>
      </c>
      <c r="T727" s="480" t="s">
        <v>309</v>
      </c>
      <c r="U727" s="480" t="s">
        <v>4000</v>
      </c>
      <c r="V727" s="480" t="s">
        <v>309</v>
      </c>
      <c r="W727" s="480" t="s">
        <v>4001</v>
      </c>
      <c r="X727" s="480" t="s">
        <v>3984</v>
      </c>
      <c r="Y727" s="480" t="s">
        <v>313</v>
      </c>
      <c r="Z727" s="480" t="s">
        <v>1588</v>
      </c>
      <c r="AA727" s="480">
        <f t="shared" si="11"/>
        <v>96</v>
      </c>
      <c r="AB727" s="483">
        <v>0</v>
      </c>
      <c r="AC727" s="480" t="s">
        <v>3888</v>
      </c>
    </row>
    <row r="728" customHeight="1" spans="1:29">
      <c r="A728" s="460" t="s">
        <v>193</v>
      </c>
      <c r="B728" s="480" t="s">
        <v>3863</v>
      </c>
      <c r="C728" s="480" t="s">
        <v>3864</v>
      </c>
      <c r="D728" s="480" t="s">
        <v>4002</v>
      </c>
      <c r="E728" s="481">
        <v>44729</v>
      </c>
      <c r="F728" s="480" t="s">
        <v>301</v>
      </c>
      <c r="G728" s="480" t="s">
        <v>4003</v>
      </c>
      <c r="H728" s="480" t="s">
        <v>3898</v>
      </c>
      <c r="I728" s="480" t="s">
        <v>3998</v>
      </c>
      <c r="J728" s="482">
        <v>47566.37</v>
      </c>
      <c r="K728" s="482">
        <v>495.48</v>
      </c>
      <c r="L728" s="482">
        <v>20810.29</v>
      </c>
      <c r="M728" s="482">
        <v>5945.79</v>
      </c>
      <c r="N728" s="482">
        <v>0</v>
      </c>
      <c r="O728" s="482">
        <v>26756.08</v>
      </c>
      <c r="P728" s="480" t="s">
        <v>4004</v>
      </c>
      <c r="Q728" s="481"/>
      <c r="R728" s="480" t="s">
        <v>306</v>
      </c>
      <c r="S728" s="480" t="s">
        <v>1069</v>
      </c>
      <c r="T728" s="480" t="s">
        <v>309</v>
      </c>
      <c r="U728" s="480" t="s">
        <v>4005</v>
      </c>
      <c r="V728" s="480" t="s">
        <v>309</v>
      </c>
      <c r="W728" s="480" t="s">
        <v>4001</v>
      </c>
      <c r="X728" s="480" t="s">
        <v>3984</v>
      </c>
      <c r="Y728" s="480" t="s">
        <v>313</v>
      </c>
      <c r="Z728" s="480" t="s">
        <v>1588</v>
      </c>
      <c r="AA728" s="480">
        <f t="shared" si="11"/>
        <v>96</v>
      </c>
      <c r="AB728" s="483">
        <v>0</v>
      </c>
      <c r="AC728" s="480" t="s">
        <v>3888</v>
      </c>
    </row>
    <row r="729" customHeight="1" spans="1:29">
      <c r="A729" s="460" t="s">
        <v>193</v>
      </c>
      <c r="B729" s="480" t="s">
        <v>3863</v>
      </c>
      <c r="C729" s="480" t="s">
        <v>3864</v>
      </c>
      <c r="D729" s="480" t="s">
        <v>4006</v>
      </c>
      <c r="E729" s="481">
        <v>44798</v>
      </c>
      <c r="F729" s="480" t="s">
        <v>301</v>
      </c>
      <c r="G729" s="480" t="s">
        <v>4007</v>
      </c>
      <c r="H729" s="480" t="s">
        <v>4008</v>
      </c>
      <c r="I729" s="480" t="s">
        <v>4009</v>
      </c>
      <c r="J729" s="482">
        <v>74955.75</v>
      </c>
      <c r="K729" s="482">
        <v>780.79</v>
      </c>
      <c r="L729" s="482">
        <v>31231.57</v>
      </c>
      <c r="M729" s="482">
        <v>9369.47</v>
      </c>
      <c r="N729" s="482">
        <v>0</v>
      </c>
      <c r="O729" s="482">
        <v>43724.18</v>
      </c>
      <c r="P729" s="480" t="s">
        <v>4010</v>
      </c>
      <c r="Q729" s="481"/>
      <c r="R729" s="480" t="s">
        <v>306</v>
      </c>
      <c r="S729" s="480" t="s">
        <v>2482</v>
      </c>
      <c r="T729" s="480" t="s">
        <v>4011</v>
      </c>
      <c r="U729" s="480" t="s">
        <v>4012</v>
      </c>
      <c r="V729" s="480" t="s">
        <v>309</v>
      </c>
      <c r="W729" s="480" t="s">
        <v>4013</v>
      </c>
      <c r="X729" s="480" t="s">
        <v>4014</v>
      </c>
      <c r="Y729" s="480" t="s">
        <v>313</v>
      </c>
      <c r="Z729" s="480" t="s">
        <v>1588</v>
      </c>
      <c r="AA729" s="480">
        <f t="shared" si="11"/>
        <v>96</v>
      </c>
      <c r="AB729" s="483">
        <v>0</v>
      </c>
      <c r="AC729" s="480" t="s">
        <v>4015</v>
      </c>
    </row>
    <row r="730" customHeight="1" spans="1:29">
      <c r="A730" s="460" t="s">
        <v>193</v>
      </c>
      <c r="B730" s="480" t="s">
        <v>3863</v>
      </c>
      <c r="C730" s="480" t="s">
        <v>3864</v>
      </c>
      <c r="D730" s="480" t="s">
        <v>4016</v>
      </c>
      <c r="E730" s="481">
        <v>44883</v>
      </c>
      <c r="F730" s="480" t="s">
        <v>301</v>
      </c>
      <c r="G730" s="480" t="s">
        <v>4017</v>
      </c>
      <c r="H730" s="480" t="s">
        <v>4018</v>
      </c>
      <c r="I730" s="480" t="s">
        <v>4019</v>
      </c>
      <c r="J730" s="482">
        <v>43362.83</v>
      </c>
      <c r="K730" s="482">
        <v>451.69</v>
      </c>
      <c r="L730" s="482">
        <v>16712.75</v>
      </c>
      <c r="M730" s="482">
        <v>5420.35</v>
      </c>
      <c r="N730" s="482">
        <v>0</v>
      </c>
      <c r="O730" s="482">
        <v>26650.08</v>
      </c>
      <c r="P730" s="480" t="s">
        <v>4020</v>
      </c>
      <c r="Q730" s="481"/>
      <c r="R730" s="480" t="s">
        <v>306</v>
      </c>
      <c r="S730" s="480" t="s">
        <v>1069</v>
      </c>
      <c r="T730" s="480" t="s">
        <v>399</v>
      </c>
      <c r="U730" s="480" t="s">
        <v>4021</v>
      </c>
      <c r="V730" s="480" t="s">
        <v>309</v>
      </c>
      <c r="W730" s="480" t="s">
        <v>4022</v>
      </c>
      <c r="X730" s="480" t="s">
        <v>4023</v>
      </c>
      <c r="Y730" s="480" t="s">
        <v>313</v>
      </c>
      <c r="Z730" s="480" t="s">
        <v>1588</v>
      </c>
      <c r="AA730" s="480">
        <f t="shared" si="11"/>
        <v>96</v>
      </c>
      <c r="AB730" s="483">
        <v>0</v>
      </c>
      <c r="AC730" s="480" t="s">
        <v>403</v>
      </c>
    </row>
    <row r="731" customHeight="1" spans="1:29">
      <c r="A731" s="477" t="s">
        <v>192</v>
      </c>
      <c r="B731" s="480" t="s">
        <v>4024</v>
      </c>
      <c r="C731" s="480" t="s">
        <v>4025</v>
      </c>
      <c r="D731" s="480" t="s">
        <v>4026</v>
      </c>
      <c r="E731" s="481">
        <v>36885</v>
      </c>
      <c r="F731" s="480" t="s">
        <v>301</v>
      </c>
      <c r="G731" s="480" t="s">
        <v>4027</v>
      </c>
      <c r="H731" s="480" t="s">
        <v>4028</v>
      </c>
      <c r="I731" s="480" t="s">
        <v>4029</v>
      </c>
      <c r="J731" s="482">
        <v>20000</v>
      </c>
      <c r="K731" s="482">
        <v>0</v>
      </c>
      <c r="L731" s="482">
        <v>20000</v>
      </c>
      <c r="M731" s="482">
        <v>0</v>
      </c>
      <c r="N731" s="482">
        <v>0</v>
      </c>
      <c r="O731" s="482">
        <v>0</v>
      </c>
      <c r="P731" s="480" t="s">
        <v>4030</v>
      </c>
      <c r="Q731" s="481"/>
      <c r="R731" s="480" t="s">
        <v>630</v>
      </c>
      <c r="S731" s="480" t="s">
        <v>307</v>
      </c>
      <c r="T731" s="480" t="s">
        <v>399</v>
      </c>
      <c r="U731" s="480" t="s">
        <v>309</v>
      </c>
      <c r="V731" s="480" t="s">
        <v>3604</v>
      </c>
      <c r="W731" s="480" t="s">
        <v>333</v>
      </c>
      <c r="X731" s="480" t="s">
        <v>309</v>
      </c>
      <c r="Y731" s="480" t="s">
        <v>313</v>
      </c>
      <c r="Z731" s="480" t="s">
        <v>2602</v>
      </c>
      <c r="AA731" s="480">
        <f t="shared" si="11"/>
        <v>72</v>
      </c>
      <c r="AB731" s="483">
        <v>0</v>
      </c>
      <c r="AC731" s="480" t="s">
        <v>3628</v>
      </c>
    </row>
    <row r="732" customHeight="1" spans="1:29">
      <c r="A732" s="477" t="s">
        <v>192</v>
      </c>
      <c r="B732" s="480" t="s">
        <v>4024</v>
      </c>
      <c r="C732" s="480" t="s">
        <v>4025</v>
      </c>
      <c r="D732" s="480" t="s">
        <v>4031</v>
      </c>
      <c r="E732" s="481">
        <v>37008</v>
      </c>
      <c r="F732" s="480" t="s">
        <v>301</v>
      </c>
      <c r="G732" s="480" t="s">
        <v>4032</v>
      </c>
      <c r="H732" s="480" t="s">
        <v>4033</v>
      </c>
      <c r="I732" s="480" t="s">
        <v>323</v>
      </c>
      <c r="J732" s="482">
        <v>20500</v>
      </c>
      <c r="K732" s="482">
        <v>0</v>
      </c>
      <c r="L732" s="482">
        <v>20500</v>
      </c>
      <c r="M732" s="482">
        <v>0</v>
      </c>
      <c r="N732" s="482">
        <v>0</v>
      </c>
      <c r="O732" s="482">
        <v>0</v>
      </c>
      <c r="P732" s="480" t="s">
        <v>4034</v>
      </c>
      <c r="Q732" s="481"/>
      <c r="R732" s="480" t="s">
        <v>306</v>
      </c>
      <c r="S732" s="480" t="s">
        <v>307</v>
      </c>
      <c r="T732" s="480" t="s">
        <v>399</v>
      </c>
      <c r="U732" s="480" t="s">
        <v>309</v>
      </c>
      <c r="V732" s="480" t="s">
        <v>2477</v>
      </c>
      <c r="W732" s="480" t="s">
        <v>333</v>
      </c>
      <c r="X732" s="480" t="s">
        <v>323</v>
      </c>
      <c r="Y732" s="480" t="s">
        <v>313</v>
      </c>
      <c r="Z732" s="480" t="s">
        <v>2602</v>
      </c>
      <c r="AA732" s="480">
        <f t="shared" si="11"/>
        <v>72</v>
      </c>
      <c r="AB732" s="483">
        <v>0</v>
      </c>
      <c r="AC732" s="480" t="s">
        <v>403</v>
      </c>
    </row>
    <row r="733" customHeight="1" spans="1:29">
      <c r="A733" s="477" t="s">
        <v>192</v>
      </c>
      <c r="B733" s="480" t="s">
        <v>4024</v>
      </c>
      <c r="C733" s="480" t="s">
        <v>4025</v>
      </c>
      <c r="D733" s="480" t="s">
        <v>4035</v>
      </c>
      <c r="E733" s="481">
        <v>40446</v>
      </c>
      <c r="F733" s="480" t="s">
        <v>301</v>
      </c>
      <c r="G733" s="480" t="s">
        <v>4036</v>
      </c>
      <c r="H733" s="480" t="s">
        <v>4037</v>
      </c>
      <c r="I733" s="480" t="s">
        <v>4038</v>
      </c>
      <c r="J733" s="482">
        <v>1250894.76</v>
      </c>
      <c r="K733" s="482">
        <v>0</v>
      </c>
      <c r="L733" s="482">
        <v>1250894.76</v>
      </c>
      <c r="M733" s="482">
        <v>0</v>
      </c>
      <c r="N733" s="482">
        <v>0</v>
      </c>
      <c r="O733" s="482">
        <v>0</v>
      </c>
      <c r="P733" s="480" t="s">
        <v>4039</v>
      </c>
      <c r="Q733" s="481"/>
      <c r="R733" s="480" t="s">
        <v>306</v>
      </c>
      <c r="S733" s="480" t="s">
        <v>307</v>
      </c>
      <c r="T733" s="480" t="s">
        <v>308</v>
      </c>
      <c r="U733" s="480" t="s">
        <v>309</v>
      </c>
      <c r="V733" s="480" t="s">
        <v>4040</v>
      </c>
      <c r="W733" s="480" t="s">
        <v>4041</v>
      </c>
      <c r="X733" s="480" t="s">
        <v>4042</v>
      </c>
      <c r="Y733" s="480" t="s">
        <v>313</v>
      </c>
      <c r="Z733" s="480" t="s">
        <v>2602</v>
      </c>
      <c r="AA733" s="480">
        <f t="shared" si="11"/>
        <v>72</v>
      </c>
      <c r="AB733" s="483">
        <v>0</v>
      </c>
      <c r="AC733" s="480" t="s">
        <v>315</v>
      </c>
    </row>
    <row r="734" customHeight="1" spans="1:29">
      <c r="A734" s="477" t="s">
        <v>192</v>
      </c>
      <c r="B734" s="480" t="s">
        <v>4024</v>
      </c>
      <c r="C734" s="480" t="s">
        <v>4025</v>
      </c>
      <c r="D734" s="480" t="s">
        <v>4043</v>
      </c>
      <c r="E734" s="481">
        <v>37616</v>
      </c>
      <c r="F734" s="480" t="s">
        <v>301</v>
      </c>
      <c r="G734" s="480" t="s">
        <v>4044</v>
      </c>
      <c r="H734" s="480" t="s">
        <v>4045</v>
      </c>
      <c r="I734" s="480" t="s">
        <v>4046</v>
      </c>
      <c r="J734" s="482">
        <v>110000</v>
      </c>
      <c r="K734" s="482">
        <v>0</v>
      </c>
      <c r="L734" s="482">
        <v>110000</v>
      </c>
      <c r="M734" s="482">
        <v>0</v>
      </c>
      <c r="N734" s="482">
        <v>0</v>
      </c>
      <c r="O734" s="482">
        <v>0</v>
      </c>
      <c r="P734" s="480" t="s">
        <v>4047</v>
      </c>
      <c r="Q734" s="481"/>
      <c r="R734" s="480" t="s">
        <v>306</v>
      </c>
      <c r="S734" s="480" t="s">
        <v>307</v>
      </c>
      <c r="T734" s="480" t="s">
        <v>399</v>
      </c>
      <c r="U734" s="480" t="s">
        <v>309</v>
      </c>
      <c r="V734" s="480" t="s">
        <v>2477</v>
      </c>
      <c r="W734" s="480" t="s">
        <v>333</v>
      </c>
      <c r="X734" s="480" t="s">
        <v>4048</v>
      </c>
      <c r="Y734" s="480" t="s">
        <v>313</v>
      </c>
      <c r="Z734" s="480" t="s">
        <v>2602</v>
      </c>
      <c r="AA734" s="480">
        <f t="shared" si="11"/>
        <v>72</v>
      </c>
      <c r="AB734" s="483">
        <v>0</v>
      </c>
      <c r="AC734" s="480" t="s">
        <v>403</v>
      </c>
    </row>
    <row r="735" customHeight="1" spans="1:29">
      <c r="A735" s="477" t="s">
        <v>192</v>
      </c>
      <c r="B735" s="480" t="s">
        <v>4024</v>
      </c>
      <c r="C735" s="480" t="s">
        <v>4025</v>
      </c>
      <c r="D735" s="480" t="s">
        <v>4049</v>
      </c>
      <c r="E735" s="481">
        <v>37008</v>
      </c>
      <c r="F735" s="480" t="s">
        <v>301</v>
      </c>
      <c r="G735" s="480" t="s">
        <v>4050</v>
      </c>
      <c r="H735" s="480" t="s">
        <v>4051</v>
      </c>
      <c r="I735" s="480" t="s">
        <v>323</v>
      </c>
      <c r="J735" s="482">
        <v>1300</v>
      </c>
      <c r="K735" s="482">
        <v>0</v>
      </c>
      <c r="L735" s="482">
        <v>1300</v>
      </c>
      <c r="M735" s="482">
        <v>0</v>
      </c>
      <c r="N735" s="482">
        <v>0</v>
      </c>
      <c r="O735" s="482">
        <v>0</v>
      </c>
      <c r="P735" s="480" t="s">
        <v>4052</v>
      </c>
      <c r="Q735" s="481"/>
      <c r="R735" s="480" t="s">
        <v>306</v>
      </c>
      <c r="S735" s="480" t="s">
        <v>307</v>
      </c>
      <c r="T735" s="480" t="s">
        <v>399</v>
      </c>
      <c r="U735" s="480" t="s">
        <v>309</v>
      </c>
      <c r="V735" s="480" t="s">
        <v>2477</v>
      </c>
      <c r="W735" s="480" t="s">
        <v>333</v>
      </c>
      <c r="X735" s="480" t="s">
        <v>323</v>
      </c>
      <c r="Y735" s="480" t="s">
        <v>313</v>
      </c>
      <c r="Z735" s="480" t="s">
        <v>2602</v>
      </c>
      <c r="AA735" s="480">
        <f t="shared" si="11"/>
        <v>72</v>
      </c>
      <c r="AB735" s="483">
        <v>0</v>
      </c>
      <c r="AC735" s="480" t="s">
        <v>403</v>
      </c>
    </row>
    <row r="736" customHeight="1" spans="1:29">
      <c r="A736" s="477" t="s">
        <v>192</v>
      </c>
      <c r="B736" s="480" t="s">
        <v>4024</v>
      </c>
      <c r="C736" s="480" t="s">
        <v>4025</v>
      </c>
      <c r="D736" s="480" t="s">
        <v>4053</v>
      </c>
      <c r="E736" s="481">
        <v>41990</v>
      </c>
      <c r="F736" s="480" t="s">
        <v>301</v>
      </c>
      <c r="G736" s="480" t="s">
        <v>4054</v>
      </c>
      <c r="H736" s="480" t="s">
        <v>4055</v>
      </c>
      <c r="I736" s="480" t="s">
        <v>4056</v>
      </c>
      <c r="J736" s="482">
        <v>64880.54</v>
      </c>
      <c r="K736" s="482">
        <v>0</v>
      </c>
      <c r="L736" s="482">
        <v>64880.54</v>
      </c>
      <c r="M736" s="482">
        <v>0</v>
      </c>
      <c r="N736" s="482">
        <v>0</v>
      </c>
      <c r="O736" s="482">
        <v>0</v>
      </c>
      <c r="P736" s="480" t="s">
        <v>4057</v>
      </c>
      <c r="Q736" s="481"/>
      <c r="R736" s="480" t="s">
        <v>630</v>
      </c>
      <c r="S736" s="480" t="s">
        <v>307</v>
      </c>
      <c r="T736" s="480" t="s">
        <v>383</v>
      </c>
      <c r="U736" s="480" t="s">
        <v>309</v>
      </c>
      <c r="V736" s="480" t="s">
        <v>384</v>
      </c>
      <c r="W736" s="480" t="s">
        <v>4058</v>
      </c>
      <c r="X736" s="480" t="s">
        <v>4059</v>
      </c>
      <c r="Y736" s="480" t="s">
        <v>313</v>
      </c>
      <c r="Z736" s="480" t="s">
        <v>2602</v>
      </c>
      <c r="AA736" s="480">
        <f t="shared" si="11"/>
        <v>72</v>
      </c>
      <c r="AB736" s="483">
        <v>0</v>
      </c>
      <c r="AC736" s="480" t="s">
        <v>387</v>
      </c>
    </row>
    <row r="737" customHeight="1" spans="1:29">
      <c r="A737" s="477" t="s">
        <v>192</v>
      </c>
      <c r="B737" s="480" t="s">
        <v>4024</v>
      </c>
      <c r="C737" s="480" t="s">
        <v>4025</v>
      </c>
      <c r="D737" s="480" t="s">
        <v>4060</v>
      </c>
      <c r="E737" s="481">
        <v>42719</v>
      </c>
      <c r="F737" s="480" t="s">
        <v>301</v>
      </c>
      <c r="G737" s="480" t="s">
        <v>4061</v>
      </c>
      <c r="H737" s="480" t="s">
        <v>4055</v>
      </c>
      <c r="I737" s="480" t="s">
        <v>4062</v>
      </c>
      <c r="J737" s="482">
        <v>115384.62</v>
      </c>
      <c r="K737" s="482">
        <v>0</v>
      </c>
      <c r="L737" s="482">
        <v>115384.62</v>
      </c>
      <c r="M737" s="482">
        <v>0</v>
      </c>
      <c r="N737" s="482">
        <v>0</v>
      </c>
      <c r="O737" s="482">
        <v>0</v>
      </c>
      <c r="P737" s="480" t="s">
        <v>4063</v>
      </c>
      <c r="Q737" s="481"/>
      <c r="R737" s="480" t="s">
        <v>630</v>
      </c>
      <c r="S737" s="480" t="s">
        <v>307</v>
      </c>
      <c r="T737" s="480" t="s">
        <v>383</v>
      </c>
      <c r="U737" s="480" t="s">
        <v>309</v>
      </c>
      <c r="V737" s="480" t="s">
        <v>384</v>
      </c>
      <c r="W737" s="480" t="s">
        <v>4064</v>
      </c>
      <c r="X737" s="480" t="s">
        <v>4059</v>
      </c>
      <c r="Y737" s="480" t="s">
        <v>313</v>
      </c>
      <c r="Z737" s="480" t="s">
        <v>2602</v>
      </c>
      <c r="AA737" s="480">
        <f t="shared" si="11"/>
        <v>72</v>
      </c>
      <c r="AB737" s="483">
        <v>0</v>
      </c>
      <c r="AC737" s="480" t="s">
        <v>387</v>
      </c>
    </row>
    <row r="738" customHeight="1" spans="1:29">
      <c r="A738" s="477" t="s">
        <v>192</v>
      </c>
      <c r="B738" s="480" t="s">
        <v>4024</v>
      </c>
      <c r="C738" s="480" t="s">
        <v>4025</v>
      </c>
      <c r="D738" s="480" t="s">
        <v>4065</v>
      </c>
      <c r="E738" s="481">
        <v>38701</v>
      </c>
      <c r="F738" s="480" t="s">
        <v>301</v>
      </c>
      <c r="G738" s="480" t="s">
        <v>4066</v>
      </c>
      <c r="H738" s="480" t="s">
        <v>4067</v>
      </c>
      <c r="I738" s="480" t="s">
        <v>4068</v>
      </c>
      <c r="J738" s="482">
        <v>36350</v>
      </c>
      <c r="K738" s="482">
        <v>0</v>
      </c>
      <c r="L738" s="482">
        <v>36350</v>
      </c>
      <c r="M738" s="482">
        <v>0</v>
      </c>
      <c r="N738" s="482">
        <v>0</v>
      </c>
      <c r="O738" s="482">
        <v>0</v>
      </c>
      <c r="P738" s="480" t="s">
        <v>4069</v>
      </c>
      <c r="Q738" s="481"/>
      <c r="R738" s="480" t="s">
        <v>306</v>
      </c>
      <c r="S738" s="480" t="s">
        <v>307</v>
      </c>
      <c r="T738" s="480" t="s">
        <v>399</v>
      </c>
      <c r="U738" s="480" t="s">
        <v>309</v>
      </c>
      <c r="V738" s="480" t="s">
        <v>2477</v>
      </c>
      <c r="W738" s="480" t="s">
        <v>4070</v>
      </c>
      <c r="X738" s="480" t="s">
        <v>3612</v>
      </c>
      <c r="Y738" s="480" t="s">
        <v>313</v>
      </c>
      <c r="Z738" s="480" t="s">
        <v>2602</v>
      </c>
      <c r="AA738" s="480">
        <f t="shared" si="11"/>
        <v>72</v>
      </c>
      <c r="AB738" s="483">
        <v>0</v>
      </c>
      <c r="AC738" s="480" t="s">
        <v>403</v>
      </c>
    </row>
    <row r="739" customHeight="1" spans="1:29">
      <c r="A739" s="477" t="s">
        <v>192</v>
      </c>
      <c r="B739" s="480" t="s">
        <v>4024</v>
      </c>
      <c r="C739" s="480" t="s">
        <v>4025</v>
      </c>
      <c r="D739" s="480" t="s">
        <v>4071</v>
      </c>
      <c r="E739" s="481">
        <v>43262</v>
      </c>
      <c r="F739" s="480" t="s">
        <v>301</v>
      </c>
      <c r="G739" s="480" t="s">
        <v>4072</v>
      </c>
      <c r="H739" s="480" t="s">
        <v>4073</v>
      </c>
      <c r="I739" s="480" t="s">
        <v>4074</v>
      </c>
      <c r="J739" s="482">
        <v>7521.37</v>
      </c>
      <c r="K739" s="482">
        <v>0</v>
      </c>
      <c r="L739" s="482">
        <v>7521.37</v>
      </c>
      <c r="M739" s="482">
        <v>0</v>
      </c>
      <c r="N739" s="482">
        <v>0</v>
      </c>
      <c r="O739" s="482">
        <v>0</v>
      </c>
      <c r="P739" s="480" t="s">
        <v>4075</v>
      </c>
      <c r="Q739" s="481"/>
      <c r="R739" s="480" t="s">
        <v>306</v>
      </c>
      <c r="S739" s="480" t="s">
        <v>307</v>
      </c>
      <c r="T739" s="480" t="s">
        <v>399</v>
      </c>
      <c r="U739" s="480" t="s">
        <v>309</v>
      </c>
      <c r="V739" s="480" t="s">
        <v>2477</v>
      </c>
      <c r="W739" s="480" t="s">
        <v>4076</v>
      </c>
      <c r="X739" s="480" t="s">
        <v>4077</v>
      </c>
      <c r="Y739" s="480" t="s">
        <v>313</v>
      </c>
      <c r="Z739" s="480" t="s">
        <v>2602</v>
      </c>
      <c r="AA739" s="480">
        <f t="shared" si="11"/>
        <v>72</v>
      </c>
      <c r="AB739" s="483">
        <v>0</v>
      </c>
      <c r="AC739" s="480" t="s">
        <v>403</v>
      </c>
    </row>
    <row r="740" customHeight="1" spans="1:29">
      <c r="A740" s="477" t="s">
        <v>192</v>
      </c>
      <c r="B740" s="480" t="s">
        <v>4024</v>
      </c>
      <c r="C740" s="480" t="s">
        <v>4025</v>
      </c>
      <c r="D740" s="480" t="s">
        <v>4078</v>
      </c>
      <c r="E740" s="481">
        <v>41611</v>
      </c>
      <c r="F740" s="480" t="s">
        <v>301</v>
      </c>
      <c r="G740" s="480" t="s">
        <v>4079</v>
      </c>
      <c r="H740" s="480" t="s">
        <v>4080</v>
      </c>
      <c r="I740" s="480" t="s">
        <v>4081</v>
      </c>
      <c r="J740" s="482">
        <v>4273.5</v>
      </c>
      <c r="K740" s="482">
        <v>0</v>
      </c>
      <c r="L740" s="482">
        <v>4273.5</v>
      </c>
      <c r="M740" s="482">
        <v>0</v>
      </c>
      <c r="N740" s="482">
        <v>0</v>
      </c>
      <c r="O740" s="482">
        <v>0</v>
      </c>
      <c r="P740" s="480" t="s">
        <v>4082</v>
      </c>
      <c r="Q740" s="481"/>
      <c r="R740" s="480" t="s">
        <v>306</v>
      </c>
      <c r="S740" s="480" t="s">
        <v>307</v>
      </c>
      <c r="T740" s="480" t="s">
        <v>4083</v>
      </c>
      <c r="U740" s="480" t="s">
        <v>309</v>
      </c>
      <c r="V740" s="480" t="s">
        <v>4084</v>
      </c>
      <c r="W740" s="480" t="s">
        <v>4085</v>
      </c>
      <c r="X740" s="480" t="s">
        <v>4086</v>
      </c>
      <c r="Y740" s="480" t="s">
        <v>313</v>
      </c>
      <c r="Z740" s="480" t="s">
        <v>2602</v>
      </c>
      <c r="AA740" s="480">
        <f t="shared" si="11"/>
        <v>72</v>
      </c>
      <c r="AB740" s="483">
        <v>0</v>
      </c>
      <c r="AC740" s="480" t="s">
        <v>819</v>
      </c>
    </row>
    <row r="741" customHeight="1" spans="1:29">
      <c r="A741" s="477" t="s">
        <v>192</v>
      </c>
      <c r="B741" s="480" t="s">
        <v>4024</v>
      </c>
      <c r="C741" s="480" t="s">
        <v>4025</v>
      </c>
      <c r="D741" s="480" t="s">
        <v>4087</v>
      </c>
      <c r="E741" s="481">
        <v>42333</v>
      </c>
      <c r="F741" s="480" t="s">
        <v>301</v>
      </c>
      <c r="G741" s="480" t="s">
        <v>4088</v>
      </c>
      <c r="H741" s="480" t="s">
        <v>4089</v>
      </c>
      <c r="I741" s="480" t="s">
        <v>4090</v>
      </c>
      <c r="J741" s="482">
        <v>1880.34</v>
      </c>
      <c r="K741" s="482">
        <v>0</v>
      </c>
      <c r="L741" s="482">
        <v>1880.34</v>
      </c>
      <c r="M741" s="482">
        <v>0</v>
      </c>
      <c r="N741" s="482">
        <v>0</v>
      </c>
      <c r="O741" s="482">
        <v>0</v>
      </c>
      <c r="P741" s="480" t="s">
        <v>4091</v>
      </c>
      <c r="Q741" s="481"/>
      <c r="R741" s="480" t="s">
        <v>306</v>
      </c>
      <c r="S741" s="480" t="s">
        <v>307</v>
      </c>
      <c r="T741" s="480" t="s">
        <v>2483</v>
      </c>
      <c r="U741" s="480" t="s">
        <v>309</v>
      </c>
      <c r="V741" s="480" t="s">
        <v>309</v>
      </c>
      <c r="W741" s="480" t="s">
        <v>4092</v>
      </c>
      <c r="X741" s="480" t="s">
        <v>4093</v>
      </c>
      <c r="Y741" s="480" t="s">
        <v>313</v>
      </c>
      <c r="Z741" s="480" t="s">
        <v>2602</v>
      </c>
      <c r="AA741" s="480">
        <f t="shared" si="11"/>
        <v>72</v>
      </c>
      <c r="AB741" s="483">
        <v>0</v>
      </c>
      <c r="AC741" s="480" t="s">
        <v>2252</v>
      </c>
    </row>
    <row r="742" customHeight="1" spans="1:29">
      <c r="A742" s="477" t="s">
        <v>192</v>
      </c>
      <c r="B742" s="480" t="s">
        <v>4024</v>
      </c>
      <c r="C742" s="480" t="s">
        <v>4025</v>
      </c>
      <c r="D742" s="480" t="s">
        <v>4094</v>
      </c>
      <c r="E742" s="481">
        <v>42356</v>
      </c>
      <c r="F742" s="480" t="s">
        <v>301</v>
      </c>
      <c r="G742" s="480" t="s">
        <v>4095</v>
      </c>
      <c r="H742" s="480" t="s">
        <v>4089</v>
      </c>
      <c r="I742" s="480" t="s">
        <v>4090</v>
      </c>
      <c r="J742" s="482">
        <v>1880.34</v>
      </c>
      <c r="K742" s="482">
        <v>0</v>
      </c>
      <c r="L742" s="482">
        <v>1880.34</v>
      </c>
      <c r="M742" s="482">
        <v>0</v>
      </c>
      <c r="N742" s="482">
        <v>0</v>
      </c>
      <c r="O742" s="482">
        <v>0</v>
      </c>
      <c r="P742" s="480" t="s">
        <v>4096</v>
      </c>
      <c r="Q742" s="481"/>
      <c r="R742" s="480" t="s">
        <v>306</v>
      </c>
      <c r="S742" s="480" t="s">
        <v>307</v>
      </c>
      <c r="T742" s="480" t="s">
        <v>399</v>
      </c>
      <c r="U742" s="480" t="s">
        <v>309</v>
      </c>
      <c r="V742" s="480" t="s">
        <v>2477</v>
      </c>
      <c r="W742" s="480" t="s">
        <v>4092</v>
      </c>
      <c r="X742" s="480" t="s">
        <v>4097</v>
      </c>
      <c r="Y742" s="480" t="s">
        <v>313</v>
      </c>
      <c r="Z742" s="480" t="s">
        <v>2602</v>
      </c>
      <c r="AA742" s="480">
        <f t="shared" si="11"/>
        <v>72</v>
      </c>
      <c r="AB742" s="483">
        <v>0</v>
      </c>
      <c r="AC742" s="480" t="s">
        <v>403</v>
      </c>
    </row>
    <row r="743" customHeight="1" spans="1:29">
      <c r="A743" s="477" t="s">
        <v>192</v>
      </c>
      <c r="B743" s="480" t="s">
        <v>4024</v>
      </c>
      <c r="C743" s="480" t="s">
        <v>4025</v>
      </c>
      <c r="D743" s="480" t="s">
        <v>4098</v>
      </c>
      <c r="E743" s="481">
        <v>42356</v>
      </c>
      <c r="F743" s="480" t="s">
        <v>301</v>
      </c>
      <c r="G743" s="480" t="s">
        <v>4099</v>
      </c>
      <c r="H743" s="480" t="s">
        <v>4100</v>
      </c>
      <c r="I743" s="480" t="s">
        <v>4101</v>
      </c>
      <c r="J743" s="482">
        <v>2051.28</v>
      </c>
      <c r="K743" s="482">
        <v>0</v>
      </c>
      <c r="L743" s="482">
        <v>2051.28</v>
      </c>
      <c r="M743" s="482">
        <v>0</v>
      </c>
      <c r="N743" s="482">
        <v>0</v>
      </c>
      <c r="O743" s="482">
        <v>0</v>
      </c>
      <c r="P743" s="480" t="s">
        <v>4102</v>
      </c>
      <c r="Q743" s="481"/>
      <c r="R743" s="480" t="s">
        <v>630</v>
      </c>
      <c r="S743" s="480" t="s">
        <v>307</v>
      </c>
      <c r="T743" s="480" t="s">
        <v>383</v>
      </c>
      <c r="U743" s="480" t="s">
        <v>309</v>
      </c>
      <c r="V743" s="480" t="s">
        <v>309</v>
      </c>
      <c r="W743" s="480" t="s">
        <v>4103</v>
      </c>
      <c r="X743" s="480" t="s">
        <v>4104</v>
      </c>
      <c r="Y743" s="480" t="s">
        <v>313</v>
      </c>
      <c r="Z743" s="480" t="s">
        <v>2602</v>
      </c>
      <c r="AA743" s="480">
        <f t="shared" si="11"/>
        <v>72</v>
      </c>
      <c r="AB743" s="483">
        <v>0</v>
      </c>
      <c r="AC743" s="480" t="s">
        <v>387</v>
      </c>
    </row>
    <row r="744" customHeight="1" spans="1:29">
      <c r="A744" s="477" t="s">
        <v>192</v>
      </c>
      <c r="B744" s="480" t="s">
        <v>4024</v>
      </c>
      <c r="C744" s="480" t="s">
        <v>4025</v>
      </c>
      <c r="D744" s="480" t="s">
        <v>4105</v>
      </c>
      <c r="E744" s="481">
        <v>33604</v>
      </c>
      <c r="F744" s="480" t="s">
        <v>301</v>
      </c>
      <c r="G744" s="480" t="s">
        <v>4106</v>
      </c>
      <c r="H744" s="480" t="s">
        <v>2751</v>
      </c>
      <c r="I744" s="480" t="s">
        <v>4107</v>
      </c>
      <c r="J744" s="482">
        <v>9000</v>
      </c>
      <c r="K744" s="482">
        <v>0</v>
      </c>
      <c r="L744" s="482">
        <v>9000</v>
      </c>
      <c r="M744" s="482">
        <v>0</v>
      </c>
      <c r="N744" s="482">
        <v>0</v>
      </c>
      <c r="O744" s="482">
        <v>0</v>
      </c>
      <c r="P744" s="480" t="s">
        <v>4108</v>
      </c>
      <c r="Q744" s="481"/>
      <c r="R744" s="480" t="s">
        <v>306</v>
      </c>
      <c r="S744" s="480" t="s">
        <v>307</v>
      </c>
      <c r="T744" s="480" t="s">
        <v>399</v>
      </c>
      <c r="U744" s="480" t="s">
        <v>309</v>
      </c>
      <c r="V744" s="480" t="s">
        <v>3598</v>
      </c>
      <c r="W744" s="480" t="s">
        <v>333</v>
      </c>
      <c r="X744" s="480" t="s">
        <v>309</v>
      </c>
      <c r="Y744" s="480" t="s">
        <v>313</v>
      </c>
      <c r="Z744" s="480" t="s">
        <v>2602</v>
      </c>
      <c r="AA744" s="480">
        <f t="shared" si="11"/>
        <v>72</v>
      </c>
      <c r="AB744" s="483">
        <v>0</v>
      </c>
      <c r="AC744" s="480" t="s">
        <v>403</v>
      </c>
    </row>
    <row r="745" customHeight="1" spans="1:29">
      <c r="A745" s="477" t="s">
        <v>192</v>
      </c>
      <c r="B745" s="480" t="s">
        <v>4024</v>
      </c>
      <c r="C745" s="480" t="s">
        <v>4025</v>
      </c>
      <c r="D745" s="480" t="s">
        <v>4109</v>
      </c>
      <c r="E745" s="481">
        <v>42333</v>
      </c>
      <c r="F745" s="480" t="s">
        <v>301</v>
      </c>
      <c r="G745" s="480" t="s">
        <v>4110</v>
      </c>
      <c r="H745" s="480" t="s">
        <v>4111</v>
      </c>
      <c r="I745" s="480" t="s">
        <v>4112</v>
      </c>
      <c r="J745" s="482">
        <v>23076.92</v>
      </c>
      <c r="K745" s="482">
        <v>0</v>
      </c>
      <c r="L745" s="482">
        <v>23076.92</v>
      </c>
      <c r="M745" s="482">
        <v>0</v>
      </c>
      <c r="N745" s="482">
        <v>0</v>
      </c>
      <c r="O745" s="482">
        <v>0</v>
      </c>
      <c r="P745" s="480" t="s">
        <v>4113</v>
      </c>
      <c r="Q745" s="481"/>
      <c r="R745" s="480" t="s">
        <v>306</v>
      </c>
      <c r="S745" s="480" t="s">
        <v>307</v>
      </c>
      <c r="T745" s="480" t="s">
        <v>399</v>
      </c>
      <c r="U745" s="480" t="s">
        <v>309</v>
      </c>
      <c r="V745" s="480" t="s">
        <v>2477</v>
      </c>
      <c r="W745" s="480" t="s">
        <v>4114</v>
      </c>
      <c r="X745" s="480" t="s">
        <v>4115</v>
      </c>
      <c r="Y745" s="480" t="s">
        <v>313</v>
      </c>
      <c r="Z745" s="480" t="s">
        <v>2602</v>
      </c>
      <c r="AA745" s="480">
        <f t="shared" si="11"/>
        <v>72</v>
      </c>
      <c r="AB745" s="483">
        <v>0</v>
      </c>
      <c r="AC745" s="480" t="s">
        <v>403</v>
      </c>
    </row>
    <row r="746" customHeight="1" spans="1:29">
      <c r="A746" s="477" t="s">
        <v>192</v>
      </c>
      <c r="B746" s="480" t="s">
        <v>4024</v>
      </c>
      <c r="C746" s="480" t="s">
        <v>4025</v>
      </c>
      <c r="D746" s="480" t="s">
        <v>4116</v>
      </c>
      <c r="E746" s="481">
        <v>42356</v>
      </c>
      <c r="F746" s="480" t="s">
        <v>301</v>
      </c>
      <c r="G746" s="480" t="s">
        <v>4117</v>
      </c>
      <c r="H746" s="480" t="s">
        <v>3595</v>
      </c>
      <c r="I746" s="480" t="s">
        <v>4118</v>
      </c>
      <c r="J746" s="482">
        <v>7521.37</v>
      </c>
      <c r="K746" s="482">
        <v>0</v>
      </c>
      <c r="L746" s="482">
        <v>7521.37</v>
      </c>
      <c r="M746" s="482">
        <v>0</v>
      </c>
      <c r="N746" s="482">
        <v>0</v>
      </c>
      <c r="O746" s="482">
        <v>0</v>
      </c>
      <c r="P746" s="480" t="s">
        <v>4119</v>
      </c>
      <c r="Q746" s="481"/>
      <c r="R746" s="480" t="s">
        <v>630</v>
      </c>
      <c r="S746" s="480" t="s">
        <v>307</v>
      </c>
      <c r="T746" s="480" t="s">
        <v>383</v>
      </c>
      <c r="U746" s="480" t="s">
        <v>309</v>
      </c>
      <c r="V746" s="480" t="s">
        <v>309</v>
      </c>
      <c r="W746" s="480" t="s">
        <v>4120</v>
      </c>
      <c r="X746" s="480" t="s">
        <v>4121</v>
      </c>
      <c r="Y746" s="480" t="s">
        <v>313</v>
      </c>
      <c r="Z746" s="480" t="s">
        <v>2602</v>
      </c>
      <c r="AA746" s="480">
        <f t="shared" si="11"/>
        <v>72</v>
      </c>
      <c r="AB746" s="483">
        <v>0</v>
      </c>
      <c r="AC746" s="480" t="s">
        <v>387</v>
      </c>
    </row>
    <row r="747" customHeight="1" spans="1:29">
      <c r="A747" s="477" t="s">
        <v>192</v>
      </c>
      <c r="B747" s="480" t="s">
        <v>4024</v>
      </c>
      <c r="C747" s="480" t="s">
        <v>4025</v>
      </c>
      <c r="D747" s="480" t="s">
        <v>4122</v>
      </c>
      <c r="E747" s="481">
        <v>39982</v>
      </c>
      <c r="F747" s="480" t="s">
        <v>301</v>
      </c>
      <c r="G747" s="480" t="s">
        <v>4123</v>
      </c>
      <c r="H747" s="480" t="s">
        <v>4124</v>
      </c>
      <c r="I747" s="480" t="s">
        <v>4125</v>
      </c>
      <c r="J747" s="482">
        <v>29059.83</v>
      </c>
      <c r="K747" s="482">
        <v>0</v>
      </c>
      <c r="L747" s="482">
        <v>29059.83</v>
      </c>
      <c r="M747" s="482">
        <v>0</v>
      </c>
      <c r="N747" s="482">
        <v>0</v>
      </c>
      <c r="O747" s="482">
        <v>0</v>
      </c>
      <c r="P747" s="480" t="s">
        <v>4126</v>
      </c>
      <c r="Q747" s="481"/>
      <c r="R747" s="480" t="s">
        <v>306</v>
      </c>
      <c r="S747" s="480" t="s">
        <v>307</v>
      </c>
      <c r="T747" s="480" t="s">
        <v>399</v>
      </c>
      <c r="U747" s="480" t="s">
        <v>309</v>
      </c>
      <c r="V747" s="480" t="s">
        <v>3598</v>
      </c>
      <c r="W747" s="480" t="s">
        <v>4127</v>
      </c>
      <c r="X747" s="480" t="s">
        <v>3612</v>
      </c>
      <c r="Y747" s="480" t="s">
        <v>313</v>
      </c>
      <c r="Z747" s="480" t="s">
        <v>2602</v>
      </c>
      <c r="AA747" s="480">
        <f t="shared" si="11"/>
        <v>72</v>
      </c>
      <c r="AB747" s="483">
        <v>0</v>
      </c>
      <c r="AC747" s="480" t="s">
        <v>403</v>
      </c>
    </row>
    <row r="748" customHeight="1" spans="1:29">
      <c r="A748" s="477" t="s">
        <v>192</v>
      </c>
      <c r="B748" s="480" t="s">
        <v>4024</v>
      </c>
      <c r="C748" s="480" t="s">
        <v>4025</v>
      </c>
      <c r="D748" s="480" t="s">
        <v>4128</v>
      </c>
      <c r="E748" s="481">
        <v>42907</v>
      </c>
      <c r="F748" s="480" t="s">
        <v>301</v>
      </c>
      <c r="G748" s="480" t="s">
        <v>4129</v>
      </c>
      <c r="H748" s="480" t="s">
        <v>4130</v>
      </c>
      <c r="I748" s="480" t="s">
        <v>4131</v>
      </c>
      <c r="J748" s="482">
        <v>42247.86</v>
      </c>
      <c r="K748" s="482">
        <v>0</v>
      </c>
      <c r="L748" s="482">
        <v>42247.86</v>
      </c>
      <c r="M748" s="482">
        <v>0</v>
      </c>
      <c r="N748" s="482">
        <v>0</v>
      </c>
      <c r="O748" s="482">
        <v>0</v>
      </c>
      <c r="P748" s="480" t="s">
        <v>4132</v>
      </c>
      <c r="Q748" s="481"/>
      <c r="R748" s="480" t="s">
        <v>306</v>
      </c>
      <c r="S748" s="480" t="s">
        <v>307</v>
      </c>
      <c r="T748" s="480" t="s">
        <v>399</v>
      </c>
      <c r="U748" s="480" t="s">
        <v>309</v>
      </c>
      <c r="V748" s="480" t="s">
        <v>3598</v>
      </c>
      <c r="W748" s="480" t="s">
        <v>4133</v>
      </c>
      <c r="X748" s="480" t="s">
        <v>4134</v>
      </c>
      <c r="Y748" s="480" t="s">
        <v>313</v>
      </c>
      <c r="Z748" s="480" t="s">
        <v>2602</v>
      </c>
      <c r="AA748" s="480">
        <f t="shared" si="11"/>
        <v>72</v>
      </c>
      <c r="AB748" s="483">
        <v>0</v>
      </c>
      <c r="AC748" s="480" t="s">
        <v>403</v>
      </c>
    </row>
    <row r="749" customHeight="1" spans="1:29">
      <c r="A749" s="477" t="s">
        <v>192</v>
      </c>
      <c r="B749" s="480" t="s">
        <v>4024</v>
      </c>
      <c r="C749" s="480" t="s">
        <v>4025</v>
      </c>
      <c r="D749" s="480" t="s">
        <v>4135</v>
      </c>
      <c r="E749" s="481">
        <v>39406</v>
      </c>
      <c r="F749" s="480" t="s">
        <v>301</v>
      </c>
      <c r="G749" s="480" t="s">
        <v>4136</v>
      </c>
      <c r="H749" s="480" t="s">
        <v>4137</v>
      </c>
      <c r="I749" s="480" t="s">
        <v>4138</v>
      </c>
      <c r="J749" s="482">
        <v>8162.39</v>
      </c>
      <c r="K749" s="482">
        <v>0</v>
      </c>
      <c r="L749" s="482">
        <v>8162.39</v>
      </c>
      <c r="M749" s="482">
        <v>0</v>
      </c>
      <c r="N749" s="482">
        <v>0</v>
      </c>
      <c r="O749" s="482">
        <v>0</v>
      </c>
      <c r="P749" s="480" t="s">
        <v>4139</v>
      </c>
      <c r="Q749" s="481"/>
      <c r="R749" s="480" t="s">
        <v>306</v>
      </c>
      <c r="S749" s="480" t="s">
        <v>307</v>
      </c>
      <c r="T749" s="480" t="s">
        <v>399</v>
      </c>
      <c r="U749" s="480" t="s">
        <v>309</v>
      </c>
      <c r="V749" s="480" t="s">
        <v>3355</v>
      </c>
      <c r="W749" s="480" t="s">
        <v>4140</v>
      </c>
      <c r="X749" s="480" t="s">
        <v>4141</v>
      </c>
      <c r="Y749" s="480" t="s">
        <v>313</v>
      </c>
      <c r="Z749" s="480" t="s">
        <v>2602</v>
      </c>
      <c r="AA749" s="480">
        <f t="shared" si="11"/>
        <v>72</v>
      </c>
      <c r="AB749" s="483">
        <v>0</v>
      </c>
      <c r="AC749" s="480" t="s">
        <v>403</v>
      </c>
    </row>
    <row r="750" customHeight="1" spans="1:29">
      <c r="A750" s="477" t="s">
        <v>192</v>
      </c>
      <c r="B750" s="480" t="s">
        <v>4024</v>
      </c>
      <c r="C750" s="480" t="s">
        <v>4025</v>
      </c>
      <c r="D750" s="480" t="s">
        <v>4142</v>
      </c>
      <c r="E750" s="481">
        <v>37983</v>
      </c>
      <c r="F750" s="480" t="s">
        <v>301</v>
      </c>
      <c r="G750" s="480" t="s">
        <v>4143</v>
      </c>
      <c r="H750" s="480" t="s">
        <v>4144</v>
      </c>
      <c r="I750" s="480" t="s">
        <v>4145</v>
      </c>
      <c r="J750" s="482">
        <v>1654.5</v>
      </c>
      <c r="K750" s="482">
        <v>0</v>
      </c>
      <c r="L750" s="482">
        <v>1654.5</v>
      </c>
      <c r="M750" s="482">
        <v>0</v>
      </c>
      <c r="N750" s="482">
        <v>0</v>
      </c>
      <c r="O750" s="482">
        <v>0</v>
      </c>
      <c r="P750" s="480" t="s">
        <v>4146</v>
      </c>
      <c r="Q750" s="481"/>
      <c r="R750" s="480" t="s">
        <v>306</v>
      </c>
      <c r="S750" s="480" t="s">
        <v>307</v>
      </c>
      <c r="T750" s="480" t="s">
        <v>816</v>
      </c>
      <c r="U750" s="480" t="s">
        <v>309</v>
      </c>
      <c r="V750" s="480" t="s">
        <v>4147</v>
      </c>
      <c r="W750" s="480" t="s">
        <v>333</v>
      </c>
      <c r="X750" s="480" t="s">
        <v>4148</v>
      </c>
      <c r="Y750" s="480" t="s">
        <v>313</v>
      </c>
      <c r="Z750" s="480" t="s">
        <v>2602</v>
      </c>
      <c r="AA750" s="480">
        <f t="shared" si="11"/>
        <v>72</v>
      </c>
      <c r="AB750" s="483">
        <v>0</v>
      </c>
      <c r="AC750" s="480" t="s">
        <v>819</v>
      </c>
    </row>
    <row r="751" customHeight="1" spans="1:29">
      <c r="A751" s="477" t="s">
        <v>192</v>
      </c>
      <c r="B751" s="480" t="s">
        <v>4024</v>
      </c>
      <c r="C751" s="480" t="s">
        <v>4025</v>
      </c>
      <c r="D751" s="480" t="s">
        <v>4149</v>
      </c>
      <c r="E751" s="481">
        <v>43349</v>
      </c>
      <c r="F751" s="480" t="s">
        <v>301</v>
      </c>
      <c r="G751" s="480" t="s">
        <v>4150</v>
      </c>
      <c r="H751" s="480" t="s">
        <v>4151</v>
      </c>
      <c r="I751" s="480" t="s">
        <v>4152</v>
      </c>
      <c r="J751" s="482">
        <v>1837.61</v>
      </c>
      <c r="K751" s="482">
        <v>0</v>
      </c>
      <c r="L751" s="482">
        <v>1837.61</v>
      </c>
      <c r="M751" s="482">
        <v>0</v>
      </c>
      <c r="N751" s="482">
        <v>0</v>
      </c>
      <c r="O751" s="482">
        <v>0</v>
      </c>
      <c r="P751" s="480" t="s">
        <v>4153</v>
      </c>
      <c r="Q751" s="481"/>
      <c r="R751" s="480" t="s">
        <v>306</v>
      </c>
      <c r="S751" s="480" t="s">
        <v>307</v>
      </c>
      <c r="T751" s="480" t="s">
        <v>383</v>
      </c>
      <c r="U751" s="480" t="s">
        <v>309</v>
      </c>
      <c r="V751" s="480" t="s">
        <v>309</v>
      </c>
      <c r="W751" s="480" t="s">
        <v>4154</v>
      </c>
      <c r="X751" s="480" t="s">
        <v>4155</v>
      </c>
      <c r="Y751" s="480" t="s">
        <v>313</v>
      </c>
      <c r="Z751" s="480" t="s">
        <v>2602</v>
      </c>
      <c r="AA751" s="480">
        <f t="shared" si="11"/>
        <v>72</v>
      </c>
      <c r="AB751" s="483">
        <v>0</v>
      </c>
      <c r="AC751" s="480" t="s">
        <v>850</v>
      </c>
    </row>
    <row r="752" customHeight="1" spans="1:29">
      <c r="A752" s="477" t="s">
        <v>192</v>
      </c>
      <c r="B752" s="480" t="s">
        <v>4024</v>
      </c>
      <c r="C752" s="480" t="s">
        <v>4025</v>
      </c>
      <c r="D752" s="480" t="s">
        <v>4156</v>
      </c>
      <c r="E752" s="481">
        <v>43349</v>
      </c>
      <c r="F752" s="480" t="s">
        <v>301</v>
      </c>
      <c r="G752" s="480" t="s">
        <v>4157</v>
      </c>
      <c r="H752" s="480" t="s">
        <v>4151</v>
      </c>
      <c r="I752" s="480" t="s">
        <v>4152</v>
      </c>
      <c r="J752" s="482">
        <v>1837.6</v>
      </c>
      <c r="K752" s="482">
        <v>0</v>
      </c>
      <c r="L752" s="482">
        <v>1837.6</v>
      </c>
      <c r="M752" s="482">
        <v>0</v>
      </c>
      <c r="N752" s="482">
        <v>0</v>
      </c>
      <c r="O752" s="482">
        <v>0</v>
      </c>
      <c r="P752" s="480" t="s">
        <v>4158</v>
      </c>
      <c r="Q752" s="481"/>
      <c r="R752" s="480" t="s">
        <v>306</v>
      </c>
      <c r="S752" s="480" t="s">
        <v>307</v>
      </c>
      <c r="T752" s="480" t="s">
        <v>383</v>
      </c>
      <c r="U752" s="480" t="s">
        <v>309</v>
      </c>
      <c r="V752" s="480" t="s">
        <v>309</v>
      </c>
      <c r="W752" s="480" t="s">
        <v>4154</v>
      </c>
      <c r="X752" s="480" t="s">
        <v>4155</v>
      </c>
      <c r="Y752" s="480" t="s">
        <v>313</v>
      </c>
      <c r="Z752" s="480" t="s">
        <v>2602</v>
      </c>
      <c r="AA752" s="480">
        <f t="shared" si="11"/>
        <v>72</v>
      </c>
      <c r="AB752" s="483">
        <v>0</v>
      </c>
      <c r="AC752" s="480" t="s">
        <v>850</v>
      </c>
    </row>
    <row r="753" customHeight="1" spans="1:29">
      <c r="A753" s="477" t="s">
        <v>192</v>
      </c>
      <c r="B753" s="480" t="s">
        <v>4024</v>
      </c>
      <c r="C753" s="480" t="s">
        <v>4025</v>
      </c>
      <c r="D753" s="480" t="s">
        <v>4159</v>
      </c>
      <c r="E753" s="481">
        <v>42719</v>
      </c>
      <c r="F753" s="480" t="s">
        <v>301</v>
      </c>
      <c r="G753" s="480" t="s">
        <v>4160</v>
      </c>
      <c r="H753" s="480" t="s">
        <v>4161</v>
      </c>
      <c r="I753" s="480" t="s">
        <v>4162</v>
      </c>
      <c r="J753" s="482">
        <v>35042.74</v>
      </c>
      <c r="K753" s="482">
        <v>0</v>
      </c>
      <c r="L753" s="482">
        <v>35042.74</v>
      </c>
      <c r="M753" s="482">
        <v>0</v>
      </c>
      <c r="N753" s="482">
        <v>0</v>
      </c>
      <c r="O753" s="482">
        <v>0</v>
      </c>
      <c r="P753" s="480" t="s">
        <v>4163</v>
      </c>
      <c r="Q753" s="481"/>
      <c r="R753" s="480" t="s">
        <v>630</v>
      </c>
      <c r="S753" s="480" t="s">
        <v>889</v>
      </c>
      <c r="T753" s="480" t="s">
        <v>882</v>
      </c>
      <c r="U753" s="480" t="s">
        <v>309</v>
      </c>
      <c r="V753" s="480" t="s">
        <v>883</v>
      </c>
      <c r="W753" s="480" t="s">
        <v>4164</v>
      </c>
      <c r="X753" s="480" t="s">
        <v>4165</v>
      </c>
      <c r="Y753" s="480" t="s">
        <v>313</v>
      </c>
      <c r="Z753" s="480" t="s">
        <v>2602</v>
      </c>
      <c r="AA753" s="480">
        <f t="shared" si="11"/>
        <v>72</v>
      </c>
      <c r="AB753" s="483">
        <v>0</v>
      </c>
      <c r="AC753" s="480" t="s">
        <v>891</v>
      </c>
    </row>
    <row r="754" customHeight="1" spans="1:29">
      <c r="A754" s="477" t="s">
        <v>192</v>
      </c>
      <c r="B754" s="480" t="s">
        <v>4024</v>
      </c>
      <c r="C754" s="480" t="s">
        <v>4025</v>
      </c>
      <c r="D754" s="480" t="s">
        <v>4166</v>
      </c>
      <c r="E754" s="481">
        <v>39405</v>
      </c>
      <c r="F754" s="480" t="s">
        <v>301</v>
      </c>
      <c r="G754" s="480" t="s">
        <v>4167</v>
      </c>
      <c r="H754" s="480" t="s">
        <v>4168</v>
      </c>
      <c r="I754" s="480" t="s">
        <v>4169</v>
      </c>
      <c r="J754" s="482">
        <v>12764.88</v>
      </c>
      <c r="K754" s="482">
        <v>0</v>
      </c>
      <c r="L754" s="482">
        <v>12764.88</v>
      </c>
      <c r="M754" s="482">
        <v>0</v>
      </c>
      <c r="N754" s="482">
        <v>0</v>
      </c>
      <c r="O754" s="482">
        <v>0</v>
      </c>
      <c r="P754" s="480" t="s">
        <v>4170</v>
      </c>
      <c r="Q754" s="481"/>
      <c r="R754" s="480" t="s">
        <v>306</v>
      </c>
      <c r="S754" s="480" t="s">
        <v>307</v>
      </c>
      <c r="T754" s="480" t="s">
        <v>308</v>
      </c>
      <c r="U754" s="480" t="s">
        <v>309</v>
      </c>
      <c r="V754" s="480" t="s">
        <v>309</v>
      </c>
      <c r="W754" s="480" t="s">
        <v>4171</v>
      </c>
      <c r="X754" s="480" t="s">
        <v>4172</v>
      </c>
      <c r="Y754" s="480" t="s">
        <v>313</v>
      </c>
      <c r="Z754" s="480" t="s">
        <v>2602</v>
      </c>
      <c r="AA754" s="480">
        <f t="shared" si="11"/>
        <v>72</v>
      </c>
      <c r="AB754" s="483">
        <v>0</v>
      </c>
      <c r="AC754" s="480" t="s">
        <v>315</v>
      </c>
    </row>
    <row r="755" customHeight="1" spans="1:29">
      <c r="A755" s="477" t="s">
        <v>192</v>
      </c>
      <c r="B755" s="480" t="s">
        <v>4024</v>
      </c>
      <c r="C755" s="480" t="s">
        <v>4025</v>
      </c>
      <c r="D755" s="480" t="s">
        <v>4173</v>
      </c>
      <c r="E755" s="481">
        <v>39405</v>
      </c>
      <c r="F755" s="480" t="s">
        <v>301</v>
      </c>
      <c r="G755" s="480" t="s">
        <v>4174</v>
      </c>
      <c r="H755" s="480" t="s">
        <v>4168</v>
      </c>
      <c r="I755" s="480" t="s">
        <v>4169</v>
      </c>
      <c r="J755" s="482">
        <v>12764.87</v>
      </c>
      <c r="K755" s="482">
        <v>0</v>
      </c>
      <c r="L755" s="482">
        <v>12764.87</v>
      </c>
      <c r="M755" s="482">
        <v>0</v>
      </c>
      <c r="N755" s="482">
        <v>0</v>
      </c>
      <c r="O755" s="482">
        <v>0</v>
      </c>
      <c r="P755" s="480" t="s">
        <v>4175</v>
      </c>
      <c r="Q755" s="481"/>
      <c r="R755" s="480" t="s">
        <v>306</v>
      </c>
      <c r="S755" s="480" t="s">
        <v>307</v>
      </c>
      <c r="T755" s="480" t="s">
        <v>308</v>
      </c>
      <c r="U755" s="480" t="s">
        <v>309</v>
      </c>
      <c r="V755" s="480" t="s">
        <v>309</v>
      </c>
      <c r="W755" s="480" t="s">
        <v>4171</v>
      </c>
      <c r="X755" s="480" t="s">
        <v>4172</v>
      </c>
      <c r="Y755" s="480" t="s">
        <v>313</v>
      </c>
      <c r="Z755" s="480" t="s">
        <v>2602</v>
      </c>
      <c r="AA755" s="480">
        <f t="shared" si="11"/>
        <v>72</v>
      </c>
      <c r="AB755" s="483">
        <v>0</v>
      </c>
      <c r="AC755" s="480" t="s">
        <v>315</v>
      </c>
    </row>
    <row r="756" customHeight="1" spans="1:29">
      <c r="A756" s="477" t="s">
        <v>192</v>
      </c>
      <c r="B756" s="480" t="s">
        <v>4024</v>
      </c>
      <c r="C756" s="480" t="s">
        <v>4025</v>
      </c>
      <c r="D756" s="480" t="s">
        <v>4176</v>
      </c>
      <c r="E756" s="481">
        <v>38670</v>
      </c>
      <c r="F756" s="480" t="s">
        <v>301</v>
      </c>
      <c r="G756" s="480" t="s">
        <v>4177</v>
      </c>
      <c r="H756" s="480" t="s">
        <v>4178</v>
      </c>
      <c r="I756" s="480" t="s">
        <v>4179</v>
      </c>
      <c r="J756" s="482">
        <v>14000</v>
      </c>
      <c r="K756" s="482">
        <v>0</v>
      </c>
      <c r="L756" s="482">
        <v>14000</v>
      </c>
      <c r="M756" s="482">
        <v>0</v>
      </c>
      <c r="N756" s="482">
        <v>0</v>
      </c>
      <c r="O756" s="482">
        <v>0</v>
      </c>
      <c r="P756" s="480" t="s">
        <v>4180</v>
      </c>
      <c r="Q756" s="481"/>
      <c r="R756" s="480" t="s">
        <v>306</v>
      </c>
      <c r="S756" s="480" t="s">
        <v>307</v>
      </c>
      <c r="T756" s="480" t="s">
        <v>399</v>
      </c>
      <c r="U756" s="480" t="s">
        <v>309</v>
      </c>
      <c r="V756" s="480" t="s">
        <v>2477</v>
      </c>
      <c r="W756" s="480" t="s">
        <v>4181</v>
      </c>
      <c r="X756" s="480" t="s">
        <v>4182</v>
      </c>
      <c r="Y756" s="480" t="s">
        <v>313</v>
      </c>
      <c r="Z756" s="480" t="s">
        <v>2602</v>
      </c>
      <c r="AA756" s="480">
        <f t="shared" si="11"/>
        <v>72</v>
      </c>
      <c r="AB756" s="483">
        <v>0</v>
      </c>
      <c r="AC756" s="480" t="s">
        <v>403</v>
      </c>
    </row>
    <row r="757" customHeight="1" spans="1:29">
      <c r="A757" s="477" t="s">
        <v>192</v>
      </c>
      <c r="B757" s="480" t="s">
        <v>4024</v>
      </c>
      <c r="C757" s="480" t="s">
        <v>4025</v>
      </c>
      <c r="D757" s="480" t="s">
        <v>4183</v>
      </c>
      <c r="E757" s="481">
        <v>41689</v>
      </c>
      <c r="F757" s="480" t="s">
        <v>301</v>
      </c>
      <c r="G757" s="480" t="s">
        <v>4184</v>
      </c>
      <c r="H757" s="480" t="s">
        <v>4185</v>
      </c>
      <c r="I757" s="480" t="s">
        <v>4186</v>
      </c>
      <c r="J757" s="482">
        <v>164957.26</v>
      </c>
      <c r="K757" s="482">
        <v>0</v>
      </c>
      <c r="L757" s="482">
        <v>164957.26</v>
      </c>
      <c r="M757" s="482">
        <v>0</v>
      </c>
      <c r="N757" s="482">
        <v>0</v>
      </c>
      <c r="O757" s="482">
        <v>0</v>
      </c>
      <c r="P757" s="480" t="s">
        <v>4187</v>
      </c>
      <c r="Q757" s="481"/>
      <c r="R757" s="480" t="s">
        <v>630</v>
      </c>
      <c r="S757" s="480" t="s">
        <v>889</v>
      </c>
      <c r="T757" s="480" t="s">
        <v>882</v>
      </c>
      <c r="U757" s="480" t="s">
        <v>309</v>
      </c>
      <c r="V757" s="480" t="s">
        <v>883</v>
      </c>
      <c r="W757" s="480" t="s">
        <v>4188</v>
      </c>
      <c r="X757" s="480" t="s">
        <v>4189</v>
      </c>
      <c r="Y757" s="480" t="s">
        <v>313</v>
      </c>
      <c r="Z757" s="480" t="s">
        <v>2602</v>
      </c>
      <c r="AA757" s="480">
        <f t="shared" si="11"/>
        <v>72</v>
      </c>
      <c r="AB757" s="483">
        <v>0</v>
      </c>
      <c r="AC757" s="480" t="s">
        <v>891</v>
      </c>
    </row>
    <row r="758" customHeight="1" spans="1:29">
      <c r="A758" s="477" t="s">
        <v>192</v>
      </c>
      <c r="B758" s="480" t="s">
        <v>4024</v>
      </c>
      <c r="C758" s="480" t="s">
        <v>4025</v>
      </c>
      <c r="D758" s="480" t="s">
        <v>4190</v>
      </c>
      <c r="E758" s="481">
        <v>43063</v>
      </c>
      <c r="F758" s="480" t="s">
        <v>301</v>
      </c>
      <c r="G758" s="480" t="s">
        <v>4191</v>
      </c>
      <c r="H758" s="480" t="s">
        <v>4192</v>
      </c>
      <c r="I758" s="480" t="s">
        <v>4193</v>
      </c>
      <c r="J758" s="482">
        <v>6752.14</v>
      </c>
      <c r="K758" s="482">
        <v>0</v>
      </c>
      <c r="L758" s="482">
        <v>6752.14</v>
      </c>
      <c r="M758" s="482">
        <v>0</v>
      </c>
      <c r="N758" s="482">
        <v>0</v>
      </c>
      <c r="O758" s="482">
        <v>0</v>
      </c>
      <c r="P758" s="480" t="s">
        <v>4194</v>
      </c>
      <c r="Q758" s="481"/>
      <c r="R758" s="480" t="s">
        <v>306</v>
      </c>
      <c r="S758" s="480" t="s">
        <v>307</v>
      </c>
      <c r="T758" s="480" t="s">
        <v>4083</v>
      </c>
      <c r="U758" s="480" t="s">
        <v>309</v>
      </c>
      <c r="V758" s="480" t="s">
        <v>4084</v>
      </c>
      <c r="W758" s="480" t="s">
        <v>4195</v>
      </c>
      <c r="X758" s="480" t="s">
        <v>4196</v>
      </c>
      <c r="Y758" s="480" t="s">
        <v>313</v>
      </c>
      <c r="Z758" s="480" t="s">
        <v>2602</v>
      </c>
      <c r="AA758" s="480">
        <f t="shared" si="11"/>
        <v>72</v>
      </c>
      <c r="AB758" s="483">
        <v>0</v>
      </c>
      <c r="AC758" s="480" t="s">
        <v>819</v>
      </c>
    </row>
    <row r="759" customHeight="1" spans="1:29">
      <c r="A759" s="477" t="s">
        <v>192</v>
      </c>
      <c r="B759" s="480" t="s">
        <v>4024</v>
      </c>
      <c r="C759" s="480" t="s">
        <v>4025</v>
      </c>
      <c r="D759" s="480" t="s">
        <v>4197</v>
      </c>
      <c r="E759" s="481">
        <v>41380</v>
      </c>
      <c r="F759" s="480" t="s">
        <v>301</v>
      </c>
      <c r="G759" s="480" t="s">
        <v>4198</v>
      </c>
      <c r="H759" s="480" t="s">
        <v>4199</v>
      </c>
      <c r="I759" s="480" t="s">
        <v>4200</v>
      </c>
      <c r="J759" s="482">
        <v>64102.56</v>
      </c>
      <c r="K759" s="482">
        <v>0</v>
      </c>
      <c r="L759" s="482">
        <v>64102.56</v>
      </c>
      <c r="M759" s="482">
        <v>0</v>
      </c>
      <c r="N759" s="482">
        <v>0</v>
      </c>
      <c r="O759" s="482">
        <v>0</v>
      </c>
      <c r="P759" s="480" t="s">
        <v>4201</v>
      </c>
      <c r="Q759" s="481"/>
      <c r="R759" s="480" t="s">
        <v>630</v>
      </c>
      <c r="S759" s="480" t="s">
        <v>889</v>
      </c>
      <c r="T759" s="480" t="s">
        <v>882</v>
      </c>
      <c r="U759" s="480" t="s">
        <v>309</v>
      </c>
      <c r="V759" s="480" t="s">
        <v>883</v>
      </c>
      <c r="W759" s="480" t="s">
        <v>4202</v>
      </c>
      <c r="X759" s="480" t="s">
        <v>4203</v>
      </c>
      <c r="Y759" s="480" t="s">
        <v>313</v>
      </c>
      <c r="Z759" s="480" t="s">
        <v>2602</v>
      </c>
      <c r="AA759" s="480">
        <f t="shared" si="11"/>
        <v>72</v>
      </c>
      <c r="AB759" s="483">
        <v>0</v>
      </c>
      <c r="AC759" s="480" t="s">
        <v>891</v>
      </c>
    </row>
    <row r="760" customHeight="1" spans="1:29">
      <c r="A760" s="477" t="s">
        <v>192</v>
      </c>
      <c r="B760" s="480" t="s">
        <v>4024</v>
      </c>
      <c r="C760" s="480" t="s">
        <v>4025</v>
      </c>
      <c r="D760" s="480" t="s">
        <v>4204</v>
      </c>
      <c r="E760" s="481">
        <v>43081</v>
      </c>
      <c r="F760" s="480" t="s">
        <v>301</v>
      </c>
      <c r="G760" s="480" t="s">
        <v>4205</v>
      </c>
      <c r="H760" s="480" t="s">
        <v>4206</v>
      </c>
      <c r="I760" s="480" t="s">
        <v>4207</v>
      </c>
      <c r="J760" s="482">
        <v>16709.92</v>
      </c>
      <c r="K760" s="482">
        <v>0</v>
      </c>
      <c r="L760" s="482">
        <v>16709.92</v>
      </c>
      <c r="M760" s="482">
        <v>0</v>
      </c>
      <c r="N760" s="482">
        <v>0</v>
      </c>
      <c r="O760" s="482">
        <v>0</v>
      </c>
      <c r="P760" s="480" t="s">
        <v>4208</v>
      </c>
      <c r="Q760" s="481"/>
      <c r="R760" s="480" t="s">
        <v>630</v>
      </c>
      <c r="S760" s="480" t="s">
        <v>307</v>
      </c>
      <c r="T760" s="480" t="s">
        <v>383</v>
      </c>
      <c r="U760" s="480" t="s">
        <v>309</v>
      </c>
      <c r="V760" s="480" t="s">
        <v>309</v>
      </c>
      <c r="W760" s="480" t="s">
        <v>4209</v>
      </c>
      <c r="X760" s="480" t="s">
        <v>4210</v>
      </c>
      <c r="Y760" s="480" t="s">
        <v>313</v>
      </c>
      <c r="Z760" s="480" t="s">
        <v>2602</v>
      </c>
      <c r="AA760" s="480">
        <f t="shared" si="11"/>
        <v>72</v>
      </c>
      <c r="AB760" s="483">
        <v>0</v>
      </c>
      <c r="AC760" s="480" t="s">
        <v>850</v>
      </c>
    </row>
    <row r="761" customHeight="1" spans="1:29">
      <c r="A761" s="477" t="s">
        <v>192</v>
      </c>
      <c r="B761" s="480" t="s">
        <v>4024</v>
      </c>
      <c r="C761" s="480" t="s">
        <v>4025</v>
      </c>
      <c r="D761" s="480" t="s">
        <v>4211</v>
      </c>
      <c r="E761" s="481">
        <v>43081</v>
      </c>
      <c r="F761" s="480" t="s">
        <v>301</v>
      </c>
      <c r="G761" s="480" t="s">
        <v>4212</v>
      </c>
      <c r="H761" s="480" t="s">
        <v>4213</v>
      </c>
      <c r="I761" s="480" t="s">
        <v>304</v>
      </c>
      <c r="J761" s="482">
        <v>111111.11</v>
      </c>
      <c r="K761" s="482">
        <v>0</v>
      </c>
      <c r="L761" s="482">
        <v>111111.11</v>
      </c>
      <c r="M761" s="482">
        <v>0</v>
      </c>
      <c r="N761" s="482">
        <v>0</v>
      </c>
      <c r="O761" s="482">
        <v>0</v>
      </c>
      <c r="P761" s="480" t="s">
        <v>4214</v>
      </c>
      <c r="Q761" s="481"/>
      <c r="R761" s="480" t="s">
        <v>630</v>
      </c>
      <c r="S761" s="480" t="s">
        <v>307</v>
      </c>
      <c r="T761" s="480" t="s">
        <v>383</v>
      </c>
      <c r="U761" s="480" t="s">
        <v>309</v>
      </c>
      <c r="V761" s="480" t="s">
        <v>309</v>
      </c>
      <c r="W761" s="480" t="s">
        <v>4215</v>
      </c>
      <c r="X761" s="480" t="s">
        <v>632</v>
      </c>
      <c r="Y761" s="480" t="s">
        <v>313</v>
      </c>
      <c r="Z761" s="480" t="s">
        <v>2602</v>
      </c>
      <c r="AA761" s="480">
        <f t="shared" si="11"/>
        <v>72</v>
      </c>
      <c r="AB761" s="483">
        <v>0</v>
      </c>
      <c r="AC761" s="480" t="s">
        <v>850</v>
      </c>
    </row>
    <row r="762" customHeight="1" spans="1:29">
      <c r="A762" s="477" t="s">
        <v>192</v>
      </c>
      <c r="B762" s="480" t="s">
        <v>4024</v>
      </c>
      <c r="C762" s="480" t="s">
        <v>4025</v>
      </c>
      <c r="D762" s="480" t="s">
        <v>4216</v>
      </c>
      <c r="E762" s="481">
        <v>43803</v>
      </c>
      <c r="F762" s="480" t="s">
        <v>301</v>
      </c>
      <c r="G762" s="480" t="s">
        <v>4217</v>
      </c>
      <c r="H762" s="480" t="s">
        <v>4218</v>
      </c>
      <c r="I762" s="480" t="s">
        <v>304</v>
      </c>
      <c r="J762" s="482">
        <v>52459.7</v>
      </c>
      <c r="K762" s="482">
        <v>728.61</v>
      </c>
      <c r="L762" s="482">
        <v>52459.7</v>
      </c>
      <c r="M762" s="482">
        <v>8743.27</v>
      </c>
      <c r="N762" s="482">
        <v>0</v>
      </c>
      <c r="O762" s="482">
        <v>0</v>
      </c>
      <c r="P762" s="480" t="s">
        <v>4219</v>
      </c>
      <c r="Q762" s="481"/>
      <c r="R762" s="480" t="s">
        <v>306</v>
      </c>
      <c r="S762" s="480" t="s">
        <v>307</v>
      </c>
      <c r="T762" s="480" t="s">
        <v>383</v>
      </c>
      <c r="U762" s="480" t="s">
        <v>309</v>
      </c>
      <c r="V762" s="480" t="s">
        <v>309</v>
      </c>
      <c r="W762" s="480" t="s">
        <v>4220</v>
      </c>
      <c r="X762" s="480" t="s">
        <v>4221</v>
      </c>
      <c r="Y762" s="480" t="s">
        <v>313</v>
      </c>
      <c r="Z762" s="480" t="s">
        <v>2602</v>
      </c>
      <c r="AA762" s="480">
        <f t="shared" si="11"/>
        <v>72</v>
      </c>
      <c r="AB762" s="483">
        <v>0</v>
      </c>
      <c r="AC762" s="480" t="s">
        <v>850</v>
      </c>
    </row>
    <row r="763" customHeight="1" spans="1:29">
      <c r="A763" s="477" t="s">
        <v>192</v>
      </c>
      <c r="B763" s="480" t="s">
        <v>4024</v>
      </c>
      <c r="C763" s="480" t="s">
        <v>4025</v>
      </c>
      <c r="D763" s="480" t="s">
        <v>4222</v>
      </c>
      <c r="E763" s="481">
        <v>40569</v>
      </c>
      <c r="F763" s="480" t="s">
        <v>301</v>
      </c>
      <c r="G763" s="480" t="s">
        <v>4223</v>
      </c>
      <c r="H763" s="480" t="s">
        <v>4224</v>
      </c>
      <c r="I763" s="480" t="s">
        <v>4225</v>
      </c>
      <c r="J763" s="482">
        <v>26068.38</v>
      </c>
      <c r="K763" s="482">
        <v>0</v>
      </c>
      <c r="L763" s="482">
        <v>26068.38</v>
      </c>
      <c r="M763" s="482">
        <v>0</v>
      </c>
      <c r="N763" s="482">
        <v>0</v>
      </c>
      <c r="O763" s="482">
        <v>0</v>
      </c>
      <c r="P763" s="480" t="s">
        <v>4226</v>
      </c>
      <c r="Q763" s="481"/>
      <c r="R763" s="480" t="s">
        <v>306</v>
      </c>
      <c r="S763" s="480" t="s">
        <v>307</v>
      </c>
      <c r="T763" s="480" t="s">
        <v>399</v>
      </c>
      <c r="U763" s="480" t="s">
        <v>309</v>
      </c>
      <c r="V763" s="480" t="s">
        <v>3598</v>
      </c>
      <c r="W763" s="480" t="s">
        <v>4227</v>
      </c>
      <c r="X763" s="480" t="s">
        <v>4228</v>
      </c>
      <c r="Y763" s="480" t="s">
        <v>313</v>
      </c>
      <c r="Z763" s="480" t="s">
        <v>2602</v>
      </c>
      <c r="AA763" s="480">
        <f t="shared" si="11"/>
        <v>72</v>
      </c>
      <c r="AB763" s="483">
        <v>0</v>
      </c>
      <c r="AC763" s="480" t="s">
        <v>403</v>
      </c>
    </row>
    <row r="764" customHeight="1" spans="1:29">
      <c r="A764" s="477" t="s">
        <v>192</v>
      </c>
      <c r="B764" s="480" t="s">
        <v>4024</v>
      </c>
      <c r="C764" s="480" t="s">
        <v>4025</v>
      </c>
      <c r="D764" s="480" t="s">
        <v>4229</v>
      </c>
      <c r="E764" s="481">
        <v>40446</v>
      </c>
      <c r="F764" s="480" t="s">
        <v>301</v>
      </c>
      <c r="G764" s="480" t="s">
        <v>4230</v>
      </c>
      <c r="H764" s="480" t="s">
        <v>4231</v>
      </c>
      <c r="I764" s="480" t="s">
        <v>4232</v>
      </c>
      <c r="J764" s="482">
        <v>68034.19</v>
      </c>
      <c r="K764" s="482">
        <v>0</v>
      </c>
      <c r="L764" s="482">
        <v>68034.19</v>
      </c>
      <c r="M764" s="482">
        <v>0</v>
      </c>
      <c r="N764" s="482">
        <v>0</v>
      </c>
      <c r="O764" s="482">
        <v>0</v>
      </c>
      <c r="P764" s="480" t="s">
        <v>4233</v>
      </c>
      <c r="Q764" s="481"/>
      <c r="R764" s="480" t="s">
        <v>306</v>
      </c>
      <c r="S764" s="480" t="s">
        <v>307</v>
      </c>
      <c r="T764" s="480" t="s">
        <v>321</v>
      </c>
      <c r="U764" s="480" t="s">
        <v>309</v>
      </c>
      <c r="V764" s="480" t="s">
        <v>309</v>
      </c>
      <c r="W764" s="480" t="s">
        <v>4234</v>
      </c>
      <c r="X764" s="480" t="s">
        <v>4235</v>
      </c>
      <c r="Y764" s="480" t="s">
        <v>313</v>
      </c>
      <c r="Z764" s="480" t="s">
        <v>2602</v>
      </c>
      <c r="AA764" s="480">
        <f t="shared" si="11"/>
        <v>72</v>
      </c>
      <c r="AB764" s="483">
        <v>0</v>
      </c>
      <c r="AC764" s="480" t="s">
        <v>1019</v>
      </c>
    </row>
    <row r="765" customHeight="1" spans="1:29">
      <c r="A765" s="477" t="s">
        <v>192</v>
      </c>
      <c r="B765" s="480" t="s">
        <v>4024</v>
      </c>
      <c r="C765" s="480" t="s">
        <v>4025</v>
      </c>
      <c r="D765" s="480" t="s">
        <v>4236</v>
      </c>
      <c r="E765" s="481">
        <v>26451</v>
      </c>
      <c r="F765" s="480" t="s">
        <v>301</v>
      </c>
      <c r="G765" s="480" t="s">
        <v>4237</v>
      </c>
      <c r="H765" s="480" t="s">
        <v>4238</v>
      </c>
      <c r="I765" s="480" t="s">
        <v>4239</v>
      </c>
      <c r="J765" s="482">
        <v>12760</v>
      </c>
      <c r="K765" s="482">
        <v>0</v>
      </c>
      <c r="L765" s="482">
        <v>12760</v>
      </c>
      <c r="M765" s="482">
        <v>0</v>
      </c>
      <c r="N765" s="482">
        <v>0</v>
      </c>
      <c r="O765" s="482">
        <v>0</v>
      </c>
      <c r="P765" s="480" t="s">
        <v>4240</v>
      </c>
      <c r="Q765" s="481"/>
      <c r="R765" s="480" t="s">
        <v>306</v>
      </c>
      <c r="S765" s="480" t="s">
        <v>307</v>
      </c>
      <c r="T765" s="480" t="s">
        <v>399</v>
      </c>
      <c r="U765" s="480" t="s">
        <v>309</v>
      </c>
      <c r="V765" s="480" t="s">
        <v>309</v>
      </c>
      <c r="W765" s="480" t="s">
        <v>333</v>
      </c>
      <c r="X765" s="480" t="s">
        <v>4241</v>
      </c>
      <c r="Y765" s="480" t="s">
        <v>313</v>
      </c>
      <c r="Z765" s="480" t="s">
        <v>2602</v>
      </c>
      <c r="AA765" s="480">
        <f t="shared" si="11"/>
        <v>72</v>
      </c>
      <c r="AB765" s="483">
        <v>0</v>
      </c>
      <c r="AC765" s="480" t="s">
        <v>403</v>
      </c>
    </row>
    <row r="766" customHeight="1" spans="1:29">
      <c r="A766" s="477" t="s">
        <v>192</v>
      </c>
      <c r="B766" s="480" t="s">
        <v>4024</v>
      </c>
      <c r="C766" s="480" t="s">
        <v>4025</v>
      </c>
      <c r="D766" s="480" t="s">
        <v>4242</v>
      </c>
      <c r="E766" s="481">
        <v>39062</v>
      </c>
      <c r="F766" s="480" t="s">
        <v>301</v>
      </c>
      <c r="G766" s="480" t="s">
        <v>4243</v>
      </c>
      <c r="H766" s="480" t="s">
        <v>4244</v>
      </c>
      <c r="I766" s="480" t="s">
        <v>4245</v>
      </c>
      <c r="J766" s="482">
        <v>8409.97</v>
      </c>
      <c r="K766" s="482">
        <v>0</v>
      </c>
      <c r="L766" s="482">
        <v>8409.97</v>
      </c>
      <c r="M766" s="482">
        <v>0</v>
      </c>
      <c r="N766" s="482">
        <v>0</v>
      </c>
      <c r="O766" s="482">
        <v>0</v>
      </c>
      <c r="P766" s="480" t="s">
        <v>4246</v>
      </c>
      <c r="Q766" s="481"/>
      <c r="R766" s="480" t="s">
        <v>306</v>
      </c>
      <c r="S766" s="480" t="s">
        <v>307</v>
      </c>
      <c r="T766" s="480" t="s">
        <v>308</v>
      </c>
      <c r="U766" s="480" t="s">
        <v>309</v>
      </c>
      <c r="V766" s="480" t="s">
        <v>4247</v>
      </c>
      <c r="W766" s="480" t="s">
        <v>4248</v>
      </c>
      <c r="X766" s="480" t="s">
        <v>4249</v>
      </c>
      <c r="Y766" s="480" t="s">
        <v>313</v>
      </c>
      <c r="Z766" s="480" t="s">
        <v>2602</v>
      </c>
      <c r="AA766" s="480">
        <f t="shared" si="11"/>
        <v>72</v>
      </c>
      <c r="AB766" s="483">
        <v>0</v>
      </c>
      <c r="AC766" s="480" t="s">
        <v>315</v>
      </c>
    </row>
    <row r="767" customHeight="1" spans="1:29">
      <c r="A767" s="477" t="s">
        <v>192</v>
      </c>
      <c r="B767" s="480" t="s">
        <v>4024</v>
      </c>
      <c r="C767" s="480" t="s">
        <v>4025</v>
      </c>
      <c r="D767" s="480" t="s">
        <v>4250</v>
      </c>
      <c r="E767" s="481">
        <v>37955</v>
      </c>
      <c r="F767" s="480" t="s">
        <v>301</v>
      </c>
      <c r="G767" s="480" t="s">
        <v>4251</v>
      </c>
      <c r="H767" s="480" t="s">
        <v>4252</v>
      </c>
      <c r="I767" s="480" t="s">
        <v>4253</v>
      </c>
      <c r="J767" s="482">
        <v>2900</v>
      </c>
      <c r="K767" s="482">
        <v>0</v>
      </c>
      <c r="L767" s="482">
        <v>2900</v>
      </c>
      <c r="M767" s="482">
        <v>0</v>
      </c>
      <c r="N767" s="482">
        <v>0</v>
      </c>
      <c r="O767" s="482">
        <v>0</v>
      </c>
      <c r="P767" s="480" t="s">
        <v>4254</v>
      </c>
      <c r="Q767" s="481"/>
      <c r="R767" s="480" t="s">
        <v>306</v>
      </c>
      <c r="S767" s="480" t="s">
        <v>307</v>
      </c>
      <c r="T767" s="480" t="s">
        <v>4083</v>
      </c>
      <c r="U767" s="480" t="s">
        <v>309</v>
      </c>
      <c r="V767" s="480" t="s">
        <v>309</v>
      </c>
      <c r="W767" s="480" t="s">
        <v>333</v>
      </c>
      <c r="X767" s="480" t="s">
        <v>4255</v>
      </c>
      <c r="Y767" s="480" t="s">
        <v>313</v>
      </c>
      <c r="Z767" s="480" t="s">
        <v>2602</v>
      </c>
      <c r="AA767" s="480">
        <f t="shared" si="11"/>
        <v>72</v>
      </c>
      <c r="AB767" s="483">
        <v>0</v>
      </c>
      <c r="AC767" s="480" t="s">
        <v>819</v>
      </c>
    </row>
    <row r="768" customHeight="1" spans="1:29">
      <c r="A768" s="477" t="s">
        <v>192</v>
      </c>
      <c r="B768" s="480" t="s">
        <v>4024</v>
      </c>
      <c r="C768" s="480" t="s">
        <v>4025</v>
      </c>
      <c r="D768" s="480" t="s">
        <v>4256</v>
      </c>
      <c r="E768" s="481">
        <v>41080</v>
      </c>
      <c r="F768" s="480" t="s">
        <v>301</v>
      </c>
      <c r="G768" s="480" t="s">
        <v>4257</v>
      </c>
      <c r="H768" s="480" t="s">
        <v>4258</v>
      </c>
      <c r="I768" s="480" t="s">
        <v>4259</v>
      </c>
      <c r="J768" s="482">
        <v>107692.31</v>
      </c>
      <c r="K768" s="482">
        <v>0</v>
      </c>
      <c r="L768" s="482">
        <v>107692.31</v>
      </c>
      <c r="M768" s="482">
        <v>0</v>
      </c>
      <c r="N768" s="482">
        <v>0</v>
      </c>
      <c r="O768" s="482">
        <v>0</v>
      </c>
      <c r="P768" s="480" t="s">
        <v>4260</v>
      </c>
      <c r="Q768" s="481"/>
      <c r="R768" s="480" t="s">
        <v>306</v>
      </c>
      <c r="S768" s="480" t="s">
        <v>307</v>
      </c>
      <c r="T768" s="480" t="s">
        <v>308</v>
      </c>
      <c r="U768" s="480" t="s">
        <v>309</v>
      </c>
      <c r="V768" s="480" t="s">
        <v>4261</v>
      </c>
      <c r="W768" s="480" t="s">
        <v>4262</v>
      </c>
      <c r="X768" s="480" t="s">
        <v>4235</v>
      </c>
      <c r="Y768" s="480" t="s">
        <v>313</v>
      </c>
      <c r="Z768" s="480" t="s">
        <v>2602</v>
      </c>
      <c r="AA768" s="480">
        <f t="shared" si="11"/>
        <v>72</v>
      </c>
      <c r="AB768" s="483">
        <v>0</v>
      </c>
      <c r="AC768" s="480" t="s">
        <v>437</v>
      </c>
    </row>
    <row r="769" customHeight="1" spans="1:29">
      <c r="A769" s="477" t="s">
        <v>192</v>
      </c>
      <c r="B769" s="480" t="s">
        <v>4024</v>
      </c>
      <c r="C769" s="480" t="s">
        <v>4025</v>
      </c>
      <c r="D769" s="480" t="s">
        <v>4263</v>
      </c>
      <c r="E769" s="481">
        <v>41164</v>
      </c>
      <c r="F769" s="480" t="s">
        <v>301</v>
      </c>
      <c r="G769" s="480" t="s">
        <v>4264</v>
      </c>
      <c r="H769" s="480" t="s">
        <v>4265</v>
      </c>
      <c r="I769" s="480" t="s">
        <v>4266</v>
      </c>
      <c r="J769" s="482">
        <v>67724.36</v>
      </c>
      <c r="K769" s="482">
        <v>0</v>
      </c>
      <c r="L769" s="482">
        <v>67724.36</v>
      </c>
      <c r="M769" s="482">
        <v>0</v>
      </c>
      <c r="N769" s="482">
        <v>0</v>
      </c>
      <c r="O769" s="482">
        <v>0</v>
      </c>
      <c r="P769" s="480" t="s">
        <v>4267</v>
      </c>
      <c r="Q769" s="481"/>
      <c r="R769" s="480" t="s">
        <v>306</v>
      </c>
      <c r="S769" s="480" t="s">
        <v>307</v>
      </c>
      <c r="T769" s="480" t="s">
        <v>321</v>
      </c>
      <c r="U769" s="480" t="s">
        <v>309</v>
      </c>
      <c r="V769" s="480" t="s">
        <v>322</v>
      </c>
      <c r="W769" s="480" t="s">
        <v>4268</v>
      </c>
      <c r="X769" s="480" t="s">
        <v>4235</v>
      </c>
      <c r="Y769" s="480" t="s">
        <v>313</v>
      </c>
      <c r="Z769" s="480" t="s">
        <v>2602</v>
      </c>
      <c r="AA769" s="480">
        <f t="shared" si="11"/>
        <v>72</v>
      </c>
      <c r="AB769" s="483">
        <v>0</v>
      </c>
      <c r="AC769" s="480" t="s">
        <v>326</v>
      </c>
    </row>
    <row r="770" customHeight="1" spans="1:29">
      <c r="A770" s="477" t="s">
        <v>192</v>
      </c>
      <c r="B770" s="480" t="s">
        <v>4024</v>
      </c>
      <c r="C770" s="480" t="s">
        <v>4025</v>
      </c>
      <c r="D770" s="480" t="s">
        <v>4269</v>
      </c>
      <c r="E770" s="481">
        <v>41421</v>
      </c>
      <c r="F770" s="480" t="s">
        <v>301</v>
      </c>
      <c r="G770" s="480" t="s">
        <v>4270</v>
      </c>
      <c r="H770" s="480" t="s">
        <v>4271</v>
      </c>
      <c r="I770" s="480" t="s">
        <v>4272</v>
      </c>
      <c r="J770" s="482">
        <v>1111.11</v>
      </c>
      <c r="K770" s="482">
        <v>0</v>
      </c>
      <c r="L770" s="482">
        <v>1111.11</v>
      </c>
      <c r="M770" s="482">
        <v>0</v>
      </c>
      <c r="N770" s="482">
        <v>0</v>
      </c>
      <c r="O770" s="482">
        <v>0</v>
      </c>
      <c r="P770" s="480" t="s">
        <v>4273</v>
      </c>
      <c r="Q770" s="481"/>
      <c r="R770" s="480" t="s">
        <v>306</v>
      </c>
      <c r="S770" s="480" t="s">
        <v>307</v>
      </c>
      <c r="T770" s="480" t="s">
        <v>308</v>
      </c>
      <c r="U770" s="480" t="s">
        <v>309</v>
      </c>
      <c r="V770" s="480" t="s">
        <v>4274</v>
      </c>
      <c r="W770" s="480" t="s">
        <v>4275</v>
      </c>
      <c r="X770" s="480" t="s">
        <v>4276</v>
      </c>
      <c r="Y770" s="480" t="s">
        <v>313</v>
      </c>
      <c r="Z770" s="480" t="s">
        <v>2602</v>
      </c>
      <c r="AA770" s="480">
        <f t="shared" si="11"/>
        <v>72</v>
      </c>
      <c r="AB770" s="483">
        <v>0</v>
      </c>
      <c r="AC770" s="480" t="s">
        <v>437</v>
      </c>
    </row>
    <row r="771" customHeight="1" spans="1:29">
      <c r="A771" s="477" t="s">
        <v>192</v>
      </c>
      <c r="B771" s="480" t="s">
        <v>4024</v>
      </c>
      <c r="C771" s="480" t="s">
        <v>4025</v>
      </c>
      <c r="D771" s="480" t="s">
        <v>4277</v>
      </c>
      <c r="E771" s="481">
        <v>41962</v>
      </c>
      <c r="F771" s="480" t="s">
        <v>301</v>
      </c>
      <c r="G771" s="480" t="s">
        <v>4278</v>
      </c>
      <c r="H771" s="480" t="s">
        <v>4279</v>
      </c>
      <c r="I771" s="480" t="s">
        <v>4280</v>
      </c>
      <c r="J771" s="482">
        <v>15934.62</v>
      </c>
      <c r="K771" s="482">
        <v>0</v>
      </c>
      <c r="L771" s="482">
        <v>15934.62</v>
      </c>
      <c r="M771" s="482">
        <v>0</v>
      </c>
      <c r="N771" s="482">
        <v>0</v>
      </c>
      <c r="O771" s="482">
        <v>0</v>
      </c>
      <c r="P771" s="480" t="s">
        <v>4281</v>
      </c>
      <c r="Q771" s="481"/>
      <c r="R771" s="480" t="s">
        <v>306</v>
      </c>
      <c r="S771" s="480" t="s">
        <v>307</v>
      </c>
      <c r="T771" s="480" t="s">
        <v>383</v>
      </c>
      <c r="U771" s="480" t="s">
        <v>309</v>
      </c>
      <c r="V771" s="480" t="s">
        <v>309</v>
      </c>
      <c r="W771" s="480" t="s">
        <v>4282</v>
      </c>
      <c r="X771" s="480" t="s">
        <v>4235</v>
      </c>
      <c r="Y771" s="480" t="s">
        <v>313</v>
      </c>
      <c r="Z771" s="480" t="s">
        <v>2602</v>
      </c>
      <c r="AA771" s="480">
        <f t="shared" si="11"/>
        <v>72</v>
      </c>
      <c r="AB771" s="483">
        <v>0</v>
      </c>
      <c r="AC771" s="480" t="s">
        <v>850</v>
      </c>
    </row>
    <row r="772" customHeight="1" spans="1:29">
      <c r="A772" s="477" t="s">
        <v>192</v>
      </c>
      <c r="B772" s="480" t="s">
        <v>4024</v>
      </c>
      <c r="C772" s="480" t="s">
        <v>4025</v>
      </c>
      <c r="D772" s="480" t="s">
        <v>4283</v>
      </c>
      <c r="E772" s="481">
        <v>43448</v>
      </c>
      <c r="F772" s="480" t="s">
        <v>301</v>
      </c>
      <c r="G772" s="480" t="s">
        <v>4284</v>
      </c>
      <c r="H772" s="480" t="s">
        <v>4285</v>
      </c>
      <c r="I772" s="480" t="s">
        <v>4286</v>
      </c>
      <c r="J772" s="482">
        <v>194529.91</v>
      </c>
      <c r="K772" s="482">
        <v>0</v>
      </c>
      <c r="L772" s="482">
        <v>194529.91</v>
      </c>
      <c r="M772" s="482">
        <v>0</v>
      </c>
      <c r="N772" s="482">
        <v>0</v>
      </c>
      <c r="O772" s="482">
        <v>0</v>
      </c>
      <c r="P772" s="480" t="s">
        <v>4287</v>
      </c>
      <c r="Q772" s="481"/>
      <c r="R772" s="480" t="s">
        <v>306</v>
      </c>
      <c r="S772" s="480" t="s">
        <v>307</v>
      </c>
      <c r="T772" s="480" t="s">
        <v>383</v>
      </c>
      <c r="U772" s="480" t="s">
        <v>309</v>
      </c>
      <c r="V772" s="480" t="s">
        <v>384</v>
      </c>
      <c r="W772" s="480" t="s">
        <v>4288</v>
      </c>
      <c r="X772" s="480" t="s">
        <v>4289</v>
      </c>
      <c r="Y772" s="480" t="s">
        <v>313</v>
      </c>
      <c r="Z772" s="480" t="s">
        <v>2602</v>
      </c>
      <c r="AA772" s="480">
        <f t="shared" si="11"/>
        <v>72</v>
      </c>
      <c r="AB772" s="483">
        <v>0</v>
      </c>
      <c r="AC772" s="480" t="s">
        <v>850</v>
      </c>
    </row>
    <row r="773" customHeight="1" spans="1:29">
      <c r="A773" s="477" t="s">
        <v>192</v>
      </c>
      <c r="B773" s="480" t="s">
        <v>4024</v>
      </c>
      <c r="C773" s="480" t="s">
        <v>4025</v>
      </c>
      <c r="D773" s="480" t="s">
        <v>4290</v>
      </c>
      <c r="E773" s="481">
        <v>41380</v>
      </c>
      <c r="F773" s="480" t="s">
        <v>301</v>
      </c>
      <c r="G773" s="480" t="s">
        <v>4291</v>
      </c>
      <c r="H773" s="480" t="s">
        <v>3595</v>
      </c>
      <c r="I773" s="480" t="s">
        <v>4292</v>
      </c>
      <c r="J773" s="482">
        <v>3846.15</v>
      </c>
      <c r="K773" s="482">
        <v>0</v>
      </c>
      <c r="L773" s="482">
        <v>3846.15</v>
      </c>
      <c r="M773" s="482">
        <v>0</v>
      </c>
      <c r="N773" s="482">
        <v>0</v>
      </c>
      <c r="O773" s="482">
        <v>0</v>
      </c>
      <c r="P773" s="480" t="s">
        <v>4293</v>
      </c>
      <c r="Q773" s="481"/>
      <c r="R773" s="480" t="s">
        <v>630</v>
      </c>
      <c r="S773" s="480" t="s">
        <v>307</v>
      </c>
      <c r="T773" s="480" t="s">
        <v>383</v>
      </c>
      <c r="U773" s="480" t="s">
        <v>309</v>
      </c>
      <c r="V773" s="480" t="s">
        <v>309</v>
      </c>
      <c r="W773" s="480" t="s">
        <v>4294</v>
      </c>
      <c r="X773" s="480" t="s">
        <v>4276</v>
      </c>
      <c r="Y773" s="480" t="s">
        <v>313</v>
      </c>
      <c r="Z773" s="480" t="s">
        <v>2602</v>
      </c>
      <c r="AA773" s="480">
        <f t="shared" si="11"/>
        <v>72</v>
      </c>
      <c r="AB773" s="483">
        <v>0</v>
      </c>
      <c r="AC773" s="480" t="s">
        <v>387</v>
      </c>
    </row>
    <row r="774" customHeight="1" spans="1:29">
      <c r="A774" s="477" t="s">
        <v>192</v>
      </c>
      <c r="B774" s="480" t="s">
        <v>4024</v>
      </c>
      <c r="C774" s="480" t="s">
        <v>4025</v>
      </c>
      <c r="D774" s="480" t="s">
        <v>4295</v>
      </c>
      <c r="E774" s="481">
        <v>37374</v>
      </c>
      <c r="F774" s="480" t="s">
        <v>301</v>
      </c>
      <c r="G774" s="480" t="s">
        <v>4296</v>
      </c>
      <c r="H774" s="480" t="s">
        <v>4297</v>
      </c>
      <c r="I774" s="480" t="s">
        <v>4298</v>
      </c>
      <c r="J774" s="482">
        <v>2200</v>
      </c>
      <c r="K774" s="482">
        <v>0</v>
      </c>
      <c r="L774" s="482">
        <v>2200</v>
      </c>
      <c r="M774" s="482">
        <v>0</v>
      </c>
      <c r="N774" s="482">
        <v>0</v>
      </c>
      <c r="O774" s="482">
        <v>0</v>
      </c>
      <c r="P774" s="480" t="s">
        <v>4299</v>
      </c>
      <c r="Q774" s="481"/>
      <c r="R774" s="480" t="s">
        <v>306</v>
      </c>
      <c r="S774" s="480" t="s">
        <v>307</v>
      </c>
      <c r="T774" s="480" t="s">
        <v>399</v>
      </c>
      <c r="U774" s="480" t="s">
        <v>309</v>
      </c>
      <c r="V774" s="480" t="s">
        <v>2477</v>
      </c>
      <c r="W774" s="480" t="s">
        <v>333</v>
      </c>
      <c r="X774" s="480" t="s">
        <v>4300</v>
      </c>
      <c r="Y774" s="480" t="s">
        <v>313</v>
      </c>
      <c r="Z774" s="480" t="s">
        <v>2602</v>
      </c>
      <c r="AA774" s="480">
        <f t="shared" si="11"/>
        <v>72</v>
      </c>
      <c r="AB774" s="483">
        <v>0</v>
      </c>
      <c r="AC774" s="480" t="s">
        <v>403</v>
      </c>
    </row>
    <row r="775" customHeight="1" spans="1:29">
      <c r="A775" s="477" t="s">
        <v>192</v>
      </c>
      <c r="B775" s="480" t="s">
        <v>4024</v>
      </c>
      <c r="C775" s="480" t="s">
        <v>4025</v>
      </c>
      <c r="D775" s="480" t="s">
        <v>4301</v>
      </c>
      <c r="E775" s="481">
        <v>36524</v>
      </c>
      <c r="F775" s="480" t="s">
        <v>301</v>
      </c>
      <c r="G775" s="480" t="s">
        <v>4302</v>
      </c>
      <c r="H775" s="480" t="s">
        <v>4303</v>
      </c>
      <c r="I775" s="480" t="s">
        <v>4304</v>
      </c>
      <c r="J775" s="482">
        <v>14610</v>
      </c>
      <c r="K775" s="482">
        <v>0</v>
      </c>
      <c r="L775" s="482">
        <v>14610</v>
      </c>
      <c r="M775" s="482">
        <v>0</v>
      </c>
      <c r="N775" s="482">
        <v>0</v>
      </c>
      <c r="O775" s="482">
        <v>0</v>
      </c>
      <c r="P775" s="480" t="s">
        <v>4305</v>
      </c>
      <c r="Q775" s="481"/>
      <c r="R775" s="480" t="s">
        <v>306</v>
      </c>
      <c r="S775" s="480" t="s">
        <v>1069</v>
      </c>
      <c r="T775" s="480" t="s">
        <v>4083</v>
      </c>
      <c r="U775" s="480" t="s">
        <v>309</v>
      </c>
      <c r="V775" s="480" t="s">
        <v>309</v>
      </c>
      <c r="W775" s="480" t="s">
        <v>333</v>
      </c>
      <c r="X775" s="480" t="s">
        <v>4306</v>
      </c>
      <c r="Y775" s="480" t="s">
        <v>313</v>
      </c>
      <c r="Z775" s="480" t="s">
        <v>2602</v>
      </c>
      <c r="AA775" s="480">
        <f t="shared" si="11"/>
        <v>72</v>
      </c>
      <c r="AB775" s="483">
        <v>0</v>
      </c>
      <c r="AC775" s="480" t="s">
        <v>3995</v>
      </c>
    </row>
    <row r="776" customHeight="1" spans="1:29">
      <c r="A776" s="477" t="s">
        <v>192</v>
      </c>
      <c r="B776" s="480" t="s">
        <v>4024</v>
      </c>
      <c r="C776" s="480" t="s">
        <v>4025</v>
      </c>
      <c r="D776" s="480" t="s">
        <v>4307</v>
      </c>
      <c r="E776" s="481">
        <v>42814</v>
      </c>
      <c r="F776" s="480" t="s">
        <v>301</v>
      </c>
      <c r="G776" s="480" t="s">
        <v>4308</v>
      </c>
      <c r="H776" s="480" t="s">
        <v>4309</v>
      </c>
      <c r="I776" s="480" t="s">
        <v>4310</v>
      </c>
      <c r="J776" s="482">
        <v>23931.62</v>
      </c>
      <c r="K776" s="482">
        <v>0</v>
      </c>
      <c r="L776" s="482">
        <v>23931.62</v>
      </c>
      <c r="M776" s="482">
        <v>0</v>
      </c>
      <c r="N776" s="482">
        <v>0</v>
      </c>
      <c r="O776" s="482">
        <v>0</v>
      </c>
      <c r="P776" s="480" t="s">
        <v>4311</v>
      </c>
      <c r="Q776" s="481"/>
      <c r="R776" s="480" t="s">
        <v>306</v>
      </c>
      <c r="S776" s="480" t="s">
        <v>307</v>
      </c>
      <c r="T776" s="480" t="s">
        <v>399</v>
      </c>
      <c r="U776" s="480" t="s">
        <v>309</v>
      </c>
      <c r="V776" s="480" t="s">
        <v>2477</v>
      </c>
      <c r="W776" s="480" t="s">
        <v>4312</v>
      </c>
      <c r="X776" s="480" t="s">
        <v>4313</v>
      </c>
      <c r="Y776" s="480" t="s">
        <v>313</v>
      </c>
      <c r="Z776" s="480" t="s">
        <v>2602</v>
      </c>
      <c r="AA776" s="480">
        <f t="shared" si="11"/>
        <v>72</v>
      </c>
      <c r="AB776" s="483">
        <v>0</v>
      </c>
      <c r="AC776" s="480" t="s">
        <v>403</v>
      </c>
    </row>
    <row r="777" customHeight="1" spans="1:29">
      <c r="A777" s="477" t="s">
        <v>192</v>
      </c>
      <c r="B777" s="480" t="s">
        <v>4024</v>
      </c>
      <c r="C777" s="480" t="s">
        <v>4025</v>
      </c>
      <c r="D777" s="480" t="s">
        <v>4314</v>
      </c>
      <c r="E777" s="481">
        <v>43752</v>
      </c>
      <c r="F777" s="480" t="s">
        <v>301</v>
      </c>
      <c r="G777" s="480" t="s">
        <v>4315</v>
      </c>
      <c r="H777" s="480" t="s">
        <v>4316</v>
      </c>
      <c r="I777" s="480" t="s">
        <v>304</v>
      </c>
      <c r="J777" s="482">
        <v>415669.51</v>
      </c>
      <c r="K777" s="482">
        <v>0</v>
      </c>
      <c r="L777" s="482">
        <v>415669.51</v>
      </c>
      <c r="M777" s="482">
        <v>57731.87</v>
      </c>
      <c r="N777" s="482">
        <v>0</v>
      </c>
      <c r="O777" s="482">
        <v>0</v>
      </c>
      <c r="P777" s="480" t="s">
        <v>4317</v>
      </c>
      <c r="Q777" s="481"/>
      <c r="R777" s="480" t="s">
        <v>306</v>
      </c>
      <c r="S777" s="480" t="s">
        <v>307</v>
      </c>
      <c r="T777" s="480" t="s">
        <v>453</v>
      </c>
      <c r="U777" s="480" t="s">
        <v>309</v>
      </c>
      <c r="V777" s="480" t="s">
        <v>2948</v>
      </c>
      <c r="W777" s="480" t="s">
        <v>4318</v>
      </c>
      <c r="X777" s="480" t="s">
        <v>4319</v>
      </c>
      <c r="Y777" s="480" t="s">
        <v>313</v>
      </c>
      <c r="Z777" s="480" t="s">
        <v>2602</v>
      </c>
      <c r="AA777" s="480">
        <f t="shared" ref="AA777:AA840" si="12">Z777*12</f>
        <v>72</v>
      </c>
      <c r="AB777" s="483">
        <v>0</v>
      </c>
      <c r="AC777" s="480" t="s">
        <v>2950</v>
      </c>
    </row>
    <row r="778" customHeight="1" spans="1:29">
      <c r="A778" s="477" t="s">
        <v>192</v>
      </c>
      <c r="B778" s="480" t="s">
        <v>4024</v>
      </c>
      <c r="C778" s="480" t="s">
        <v>4025</v>
      </c>
      <c r="D778" s="480" t="s">
        <v>4320</v>
      </c>
      <c r="E778" s="481">
        <v>43752</v>
      </c>
      <c r="F778" s="480" t="s">
        <v>301</v>
      </c>
      <c r="G778" s="480" t="s">
        <v>4321</v>
      </c>
      <c r="H778" s="480" t="s">
        <v>4322</v>
      </c>
      <c r="I778" s="480" t="s">
        <v>304</v>
      </c>
      <c r="J778" s="482">
        <v>415669.51</v>
      </c>
      <c r="K778" s="482">
        <v>0</v>
      </c>
      <c r="L778" s="482">
        <v>415669.51</v>
      </c>
      <c r="M778" s="482">
        <v>57731.87</v>
      </c>
      <c r="N778" s="482">
        <v>0</v>
      </c>
      <c r="O778" s="482">
        <v>0</v>
      </c>
      <c r="P778" s="480" t="s">
        <v>4323</v>
      </c>
      <c r="Q778" s="481"/>
      <c r="R778" s="480" t="s">
        <v>306</v>
      </c>
      <c r="S778" s="480" t="s">
        <v>307</v>
      </c>
      <c r="T778" s="480" t="s">
        <v>453</v>
      </c>
      <c r="U778" s="480" t="s">
        <v>309</v>
      </c>
      <c r="V778" s="480" t="s">
        <v>2948</v>
      </c>
      <c r="W778" s="480" t="s">
        <v>4318</v>
      </c>
      <c r="X778" s="480" t="s">
        <v>4319</v>
      </c>
      <c r="Y778" s="480" t="s">
        <v>313</v>
      </c>
      <c r="Z778" s="480" t="s">
        <v>2602</v>
      </c>
      <c r="AA778" s="480">
        <f t="shared" si="12"/>
        <v>72</v>
      </c>
      <c r="AB778" s="483">
        <v>0</v>
      </c>
      <c r="AC778" s="480" t="s">
        <v>2950</v>
      </c>
    </row>
    <row r="779" customHeight="1" spans="1:29">
      <c r="A779" s="477" t="s">
        <v>192</v>
      </c>
      <c r="B779" s="480" t="s">
        <v>4024</v>
      </c>
      <c r="C779" s="480" t="s">
        <v>4025</v>
      </c>
      <c r="D779" s="480" t="s">
        <v>4324</v>
      </c>
      <c r="E779" s="481">
        <v>43752</v>
      </c>
      <c r="F779" s="480" t="s">
        <v>301</v>
      </c>
      <c r="G779" s="480" t="s">
        <v>4325</v>
      </c>
      <c r="H779" s="480" t="s">
        <v>4326</v>
      </c>
      <c r="I779" s="480" t="s">
        <v>304</v>
      </c>
      <c r="J779" s="482">
        <v>415669.5</v>
      </c>
      <c r="K779" s="482">
        <v>0</v>
      </c>
      <c r="L779" s="482">
        <v>415669.5</v>
      </c>
      <c r="M779" s="482">
        <v>57731.87</v>
      </c>
      <c r="N779" s="482">
        <v>0</v>
      </c>
      <c r="O779" s="482">
        <v>0</v>
      </c>
      <c r="P779" s="480" t="s">
        <v>4327</v>
      </c>
      <c r="Q779" s="481"/>
      <c r="R779" s="480" t="s">
        <v>306</v>
      </c>
      <c r="S779" s="480" t="s">
        <v>307</v>
      </c>
      <c r="T779" s="480" t="s">
        <v>453</v>
      </c>
      <c r="U779" s="480" t="s">
        <v>309</v>
      </c>
      <c r="V779" s="480" t="s">
        <v>2948</v>
      </c>
      <c r="W779" s="480" t="s">
        <v>4318</v>
      </c>
      <c r="X779" s="480" t="s">
        <v>4319</v>
      </c>
      <c r="Y779" s="480" t="s">
        <v>313</v>
      </c>
      <c r="Z779" s="480" t="s">
        <v>2602</v>
      </c>
      <c r="AA779" s="480">
        <f t="shared" si="12"/>
        <v>72</v>
      </c>
      <c r="AB779" s="483">
        <v>0</v>
      </c>
      <c r="AC779" s="480" t="s">
        <v>2950</v>
      </c>
    </row>
    <row r="780" customHeight="1" spans="1:29">
      <c r="A780" s="477" t="s">
        <v>192</v>
      </c>
      <c r="B780" s="480" t="s">
        <v>4024</v>
      </c>
      <c r="C780" s="480" t="s">
        <v>4025</v>
      </c>
      <c r="D780" s="480" t="s">
        <v>4328</v>
      </c>
      <c r="E780" s="481">
        <v>39791</v>
      </c>
      <c r="F780" s="480" t="s">
        <v>301</v>
      </c>
      <c r="G780" s="480" t="s">
        <v>4329</v>
      </c>
      <c r="H780" s="480" t="s">
        <v>4330</v>
      </c>
      <c r="I780" s="480" t="s">
        <v>4331</v>
      </c>
      <c r="J780" s="482">
        <v>8461.54</v>
      </c>
      <c r="K780" s="482">
        <v>0</v>
      </c>
      <c r="L780" s="482">
        <v>8461.54</v>
      </c>
      <c r="M780" s="482">
        <v>0</v>
      </c>
      <c r="N780" s="482">
        <v>0</v>
      </c>
      <c r="O780" s="482">
        <v>0</v>
      </c>
      <c r="P780" s="480" t="s">
        <v>4332</v>
      </c>
      <c r="Q780" s="481"/>
      <c r="R780" s="480" t="s">
        <v>306</v>
      </c>
      <c r="S780" s="480" t="s">
        <v>307</v>
      </c>
      <c r="T780" s="480" t="s">
        <v>399</v>
      </c>
      <c r="U780" s="480" t="s">
        <v>309</v>
      </c>
      <c r="V780" s="480" t="s">
        <v>3355</v>
      </c>
      <c r="W780" s="480" t="s">
        <v>4333</v>
      </c>
      <c r="X780" s="480" t="s">
        <v>4334</v>
      </c>
      <c r="Y780" s="480" t="s">
        <v>313</v>
      </c>
      <c r="Z780" s="480" t="s">
        <v>2602</v>
      </c>
      <c r="AA780" s="480">
        <f t="shared" si="12"/>
        <v>72</v>
      </c>
      <c r="AB780" s="483">
        <v>0</v>
      </c>
      <c r="AC780" s="480" t="s">
        <v>403</v>
      </c>
    </row>
    <row r="781" customHeight="1" spans="1:29">
      <c r="A781" s="477" t="s">
        <v>192</v>
      </c>
      <c r="B781" s="480" t="s">
        <v>4024</v>
      </c>
      <c r="C781" s="480" t="s">
        <v>4025</v>
      </c>
      <c r="D781" s="480" t="s">
        <v>4335</v>
      </c>
      <c r="E781" s="481">
        <v>38346</v>
      </c>
      <c r="F781" s="480" t="s">
        <v>301</v>
      </c>
      <c r="G781" s="480" t="s">
        <v>4336</v>
      </c>
      <c r="H781" s="480" t="s">
        <v>4337</v>
      </c>
      <c r="I781" s="480" t="s">
        <v>4338</v>
      </c>
      <c r="J781" s="482">
        <v>17500</v>
      </c>
      <c r="K781" s="482">
        <v>0</v>
      </c>
      <c r="L781" s="482">
        <v>17500</v>
      </c>
      <c r="M781" s="482">
        <v>0</v>
      </c>
      <c r="N781" s="482">
        <v>0</v>
      </c>
      <c r="O781" s="482">
        <v>0</v>
      </c>
      <c r="P781" s="480" t="s">
        <v>4339</v>
      </c>
      <c r="Q781" s="481"/>
      <c r="R781" s="480" t="s">
        <v>306</v>
      </c>
      <c r="S781" s="480" t="s">
        <v>307</v>
      </c>
      <c r="T781" s="480" t="s">
        <v>399</v>
      </c>
      <c r="U781" s="480" t="s">
        <v>309</v>
      </c>
      <c r="V781" s="480" t="s">
        <v>2477</v>
      </c>
      <c r="W781" s="480" t="s">
        <v>4340</v>
      </c>
      <c r="X781" s="480" t="s">
        <v>4341</v>
      </c>
      <c r="Y781" s="480" t="s">
        <v>313</v>
      </c>
      <c r="Z781" s="480" t="s">
        <v>2602</v>
      </c>
      <c r="AA781" s="480">
        <f t="shared" si="12"/>
        <v>72</v>
      </c>
      <c r="AB781" s="483">
        <v>0</v>
      </c>
      <c r="AC781" s="480" t="s">
        <v>403</v>
      </c>
    </row>
    <row r="782" customHeight="1" spans="1:29">
      <c r="A782" s="477" t="s">
        <v>192</v>
      </c>
      <c r="B782" s="480" t="s">
        <v>4024</v>
      </c>
      <c r="C782" s="480" t="s">
        <v>4025</v>
      </c>
      <c r="D782" s="480" t="s">
        <v>4342</v>
      </c>
      <c r="E782" s="481">
        <v>42268</v>
      </c>
      <c r="F782" s="480" t="s">
        <v>301</v>
      </c>
      <c r="G782" s="480" t="s">
        <v>4343</v>
      </c>
      <c r="H782" s="480" t="s">
        <v>4344</v>
      </c>
      <c r="I782" s="480" t="s">
        <v>4345</v>
      </c>
      <c r="J782" s="482">
        <v>18418.8</v>
      </c>
      <c r="K782" s="482">
        <v>0</v>
      </c>
      <c r="L782" s="482">
        <v>18418.8</v>
      </c>
      <c r="M782" s="482">
        <v>0</v>
      </c>
      <c r="N782" s="482">
        <v>0</v>
      </c>
      <c r="O782" s="482">
        <v>0</v>
      </c>
      <c r="P782" s="480" t="s">
        <v>4346</v>
      </c>
      <c r="Q782" s="481"/>
      <c r="R782" s="480" t="s">
        <v>630</v>
      </c>
      <c r="S782" s="480" t="s">
        <v>889</v>
      </c>
      <c r="T782" s="480" t="s">
        <v>4347</v>
      </c>
      <c r="U782" s="480" t="s">
        <v>309</v>
      </c>
      <c r="V782" s="480" t="s">
        <v>4348</v>
      </c>
      <c r="W782" s="480" t="s">
        <v>4349</v>
      </c>
      <c r="X782" s="480" t="s">
        <v>4350</v>
      </c>
      <c r="Y782" s="480" t="s">
        <v>313</v>
      </c>
      <c r="Z782" s="480" t="s">
        <v>2602</v>
      </c>
      <c r="AA782" s="480">
        <f t="shared" si="12"/>
        <v>72</v>
      </c>
      <c r="AB782" s="483">
        <v>0</v>
      </c>
      <c r="AC782" s="480" t="s">
        <v>4351</v>
      </c>
    </row>
    <row r="783" customHeight="1" spans="1:29">
      <c r="A783" s="477" t="s">
        <v>192</v>
      </c>
      <c r="B783" s="480" t="s">
        <v>4024</v>
      </c>
      <c r="C783" s="480" t="s">
        <v>4025</v>
      </c>
      <c r="D783" s="480" t="s">
        <v>4352</v>
      </c>
      <c r="E783" s="481">
        <v>37615</v>
      </c>
      <c r="F783" s="480" t="s">
        <v>301</v>
      </c>
      <c r="G783" s="480" t="s">
        <v>4353</v>
      </c>
      <c r="H783" s="480" t="s">
        <v>4354</v>
      </c>
      <c r="I783" s="480" t="s">
        <v>4355</v>
      </c>
      <c r="J783" s="482">
        <v>997696.79</v>
      </c>
      <c r="K783" s="482">
        <v>0</v>
      </c>
      <c r="L783" s="482">
        <v>997696.79</v>
      </c>
      <c r="M783" s="482">
        <v>0</v>
      </c>
      <c r="N783" s="482">
        <v>0</v>
      </c>
      <c r="O783" s="482">
        <v>0</v>
      </c>
      <c r="P783" s="480" t="s">
        <v>4356</v>
      </c>
      <c r="Q783" s="481"/>
      <c r="R783" s="480" t="s">
        <v>306</v>
      </c>
      <c r="S783" s="480" t="s">
        <v>307</v>
      </c>
      <c r="T783" s="480" t="s">
        <v>399</v>
      </c>
      <c r="U783" s="480" t="s">
        <v>309</v>
      </c>
      <c r="V783" s="480" t="s">
        <v>2013</v>
      </c>
      <c r="W783" s="480" t="s">
        <v>333</v>
      </c>
      <c r="X783" s="480" t="s">
        <v>4357</v>
      </c>
      <c r="Y783" s="480" t="s">
        <v>313</v>
      </c>
      <c r="Z783" s="480" t="s">
        <v>2325</v>
      </c>
      <c r="AA783" s="480">
        <f t="shared" si="12"/>
        <v>240</v>
      </c>
      <c r="AB783" s="483">
        <v>0</v>
      </c>
      <c r="AC783" s="480" t="s">
        <v>403</v>
      </c>
    </row>
    <row r="784" customHeight="1" spans="1:29">
      <c r="A784" s="477" t="s">
        <v>192</v>
      </c>
      <c r="B784" s="480" t="s">
        <v>4024</v>
      </c>
      <c r="C784" s="480" t="s">
        <v>4025</v>
      </c>
      <c r="D784" s="480" t="s">
        <v>4358</v>
      </c>
      <c r="E784" s="481">
        <v>43439</v>
      </c>
      <c r="F784" s="480" t="s">
        <v>301</v>
      </c>
      <c r="G784" s="480" t="s">
        <v>4359</v>
      </c>
      <c r="H784" s="480" t="s">
        <v>4360</v>
      </c>
      <c r="I784" s="480" t="s">
        <v>4361</v>
      </c>
      <c r="J784" s="482">
        <v>410782.08</v>
      </c>
      <c r="K784" s="482">
        <v>0</v>
      </c>
      <c r="L784" s="482">
        <v>410782.08</v>
      </c>
      <c r="M784" s="482">
        <v>0</v>
      </c>
      <c r="N784" s="482">
        <v>0</v>
      </c>
      <c r="O784" s="482">
        <v>0</v>
      </c>
      <c r="P784" s="480" t="s">
        <v>4362</v>
      </c>
      <c r="Q784" s="481"/>
      <c r="R784" s="480" t="s">
        <v>306</v>
      </c>
      <c r="S784" s="480" t="s">
        <v>307</v>
      </c>
      <c r="T784" s="480" t="s">
        <v>383</v>
      </c>
      <c r="U784" s="480" t="s">
        <v>309</v>
      </c>
      <c r="V784" s="480" t="s">
        <v>309</v>
      </c>
      <c r="W784" s="480" t="s">
        <v>4363</v>
      </c>
      <c r="X784" s="480" t="s">
        <v>4364</v>
      </c>
      <c r="Y784" s="480" t="s">
        <v>313</v>
      </c>
      <c r="Z784" s="480" t="s">
        <v>2602</v>
      </c>
      <c r="AA784" s="480">
        <f t="shared" si="12"/>
        <v>72</v>
      </c>
      <c r="AB784" s="483">
        <v>0</v>
      </c>
      <c r="AC784" s="480" t="s">
        <v>850</v>
      </c>
    </row>
    <row r="785" customHeight="1" spans="1:29">
      <c r="A785" s="477" t="s">
        <v>192</v>
      </c>
      <c r="B785" s="480" t="s">
        <v>4024</v>
      </c>
      <c r="C785" s="480" t="s">
        <v>4025</v>
      </c>
      <c r="D785" s="480" t="s">
        <v>4365</v>
      </c>
      <c r="E785" s="481">
        <v>26816</v>
      </c>
      <c r="F785" s="480" t="s">
        <v>301</v>
      </c>
      <c r="G785" s="480" t="s">
        <v>4366</v>
      </c>
      <c r="H785" s="480" t="s">
        <v>4367</v>
      </c>
      <c r="I785" s="480" t="s">
        <v>4368</v>
      </c>
      <c r="J785" s="482">
        <v>14250</v>
      </c>
      <c r="K785" s="482">
        <v>0</v>
      </c>
      <c r="L785" s="482">
        <v>14250</v>
      </c>
      <c r="M785" s="482">
        <v>0</v>
      </c>
      <c r="N785" s="482">
        <v>0</v>
      </c>
      <c r="O785" s="482">
        <v>0</v>
      </c>
      <c r="P785" s="480" t="s">
        <v>4369</v>
      </c>
      <c r="Q785" s="481"/>
      <c r="R785" s="480" t="s">
        <v>306</v>
      </c>
      <c r="S785" s="480" t="s">
        <v>307</v>
      </c>
      <c r="T785" s="480" t="s">
        <v>399</v>
      </c>
      <c r="U785" s="480" t="s">
        <v>309</v>
      </c>
      <c r="V785" s="480" t="s">
        <v>2013</v>
      </c>
      <c r="W785" s="480" t="s">
        <v>333</v>
      </c>
      <c r="X785" s="480" t="s">
        <v>4370</v>
      </c>
      <c r="Y785" s="480" t="s">
        <v>313</v>
      </c>
      <c r="Z785" s="480" t="s">
        <v>2602</v>
      </c>
      <c r="AA785" s="480">
        <f t="shared" si="12"/>
        <v>72</v>
      </c>
      <c r="AB785" s="483">
        <v>0</v>
      </c>
      <c r="AC785" s="480" t="s">
        <v>403</v>
      </c>
    </row>
    <row r="786" customHeight="1" spans="1:29">
      <c r="A786" s="477" t="s">
        <v>192</v>
      </c>
      <c r="B786" s="480" t="s">
        <v>4024</v>
      </c>
      <c r="C786" s="480" t="s">
        <v>4025</v>
      </c>
      <c r="D786" s="480" t="s">
        <v>4371</v>
      </c>
      <c r="E786" s="481">
        <v>41680</v>
      </c>
      <c r="F786" s="480" t="s">
        <v>301</v>
      </c>
      <c r="G786" s="480" t="s">
        <v>4372</v>
      </c>
      <c r="H786" s="480" t="s">
        <v>4373</v>
      </c>
      <c r="I786" s="480" t="s">
        <v>304</v>
      </c>
      <c r="J786" s="482">
        <v>59829.06</v>
      </c>
      <c r="K786" s="482">
        <v>0</v>
      </c>
      <c r="L786" s="482">
        <v>59829.06</v>
      </c>
      <c r="M786" s="482">
        <v>0</v>
      </c>
      <c r="N786" s="482">
        <v>0</v>
      </c>
      <c r="O786" s="482">
        <v>0</v>
      </c>
      <c r="P786" s="480" t="s">
        <v>4374</v>
      </c>
      <c r="Q786" s="481"/>
      <c r="R786" s="480" t="s">
        <v>306</v>
      </c>
      <c r="S786" s="480" t="s">
        <v>307</v>
      </c>
      <c r="T786" s="480" t="s">
        <v>321</v>
      </c>
      <c r="U786" s="480" t="s">
        <v>309</v>
      </c>
      <c r="V786" s="480" t="s">
        <v>623</v>
      </c>
      <c r="W786" s="480" t="s">
        <v>4375</v>
      </c>
      <c r="X786" s="480" t="s">
        <v>312</v>
      </c>
      <c r="Y786" s="480" t="s">
        <v>313</v>
      </c>
      <c r="Z786" s="480" t="s">
        <v>2602</v>
      </c>
      <c r="AA786" s="480">
        <f t="shared" si="12"/>
        <v>72</v>
      </c>
      <c r="AB786" s="483">
        <v>0</v>
      </c>
      <c r="AC786" s="480" t="s">
        <v>701</v>
      </c>
    </row>
    <row r="787" customHeight="1" spans="1:29">
      <c r="A787" s="477" t="s">
        <v>192</v>
      </c>
      <c r="B787" s="480" t="s">
        <v>4024</v>
      </c>
      <c r="C787" s="480" t="s">
        <v>4025</v>
      </c>
      <c r="D787" s="480" t="s">
        <v>4376</v>
      </c>
      <c r="E787" s="481">
        <v>41611</v>
      </c>
      <c r="F787" s="480" t="s">
        <v>301</v>
      </c>
      <c r="G787" s="480" t="s">
        <v>4377</v>
      </c>
      <c r="H787" s="480" t="s">
        <v>4378</v>
      </c>
      <c r="I787" s="480" t="s">
        <v>304</v>
      </c>
      <c r="J787" s="482">
        <v>221528.5</v>
      </c>
      <c r="K787" s="482">
        <v>0</v>
      </c>
      <c r="L787" s="482">
        <v>221528.5</v>
      </c>
      <c r="M787" s="482">
        <v>0</v>
      </c>
      <c r="N787" s="482">
        <v>0</v>
      </c>
      <c r="O787" s="482">
        <v>0</v>
      </c>
      <c r="P787" s="480" t="s">
        <v>4379</v>
      </c>
      <c r="Q787" s="481"/>
      <c r="R787" s="480" t="s">
        <v>306</v>
      </c>
      <c r="S787" s="480" t="s">
        <v>307</v>
      </c>
      <c r="T787" s="480" t="s">
        <v>308</v>
      </c>
      <c r="U787" s="480" t="s">
        <v>309</v>
      </c>
      <c r="V787" s="480" t="s">
        <v>309</v>
      </c>
      <c r="W787" s="480" t="s">
        <v>4380</v>
      </c>
      <c r="X787" s="480" t="s">
        <v>312</v>
      </c>
      <c r="Y787" s="480" t="s">
        <v>313</v>
      </c>
      <c r="Z787" s="480" t="s">
        <v>2602</v>
      </c>
      <c r="AA787" s="480">
        <f t="shared" si="12"/>
        <v>72</v>
      </c>
      <c r="AB787" s="483">
        <v>0</v>
      </c>
      <c r="AC787" s="480" t="s">
        <v>315</v>
      </c>
    </row>
    <row r="788" customHeight="1" spans="1:29">
      <c r="A788" s="477" t="s">
        <v>192</v>
      </c>
      <c r="B788" s="480" t="s">
        <v>4024</v>
      </c>
      <c r="C788" s="480" t="s">
        <v>4025</v>
      </c>
      <c r="D788" s="480" t="s">
        <v>4381</v>
      </c>
      <c r="E788" s="481">
        <v>41680</v>
      </c>
      <c r="F788" s="480" t="s">
        <v>301</v>
      </c>
      <c r="G788" s="480" t="s">
        <v>4382</v>
      </c>
      <c r="H788" s="480" t="s">
        <v>4383</v>
      </c>
      <c r="I788" s="480" t="s">
        <v>304</v>
      </c>
      <c r="J788" s="482">
        <v>272674.79</v>
      </c>
      <c r="K788" s="482">
        <v>0</v>
      </c>
      <c r="L788" s="482">
        <v>272674.79</v>
      </c>
      <c r="M788" s="482">
        <v>0</v>
      </c>
      <c r="N788" s="482">
        <v>0</v>
      </c>
      <c r="O788" s="482">
        <v>0</v>
      </c>
      <c r="P788" s="480" t="s">
        <v>4384</v>
      </c>
      <c r="Q788" s="481"/>
      <c r="R788" s="480" t="s">
        <v>306</v>
      </c>
      <c r="S788" s="480" t="s">
        <v>307</v>
      </c>
      <c r="T788" s="480" t="s">
        <v>308</v>
      </c>
      <c r="U788" s="480" t="s">
        <v>309</v>
      </c>
      <c r="V788" s="480" t="s">
        <v>309</v>
      </c>
      <c r="W788" s="480" t="s">
        <v>4385</v>
      </c>
      <c r="X788" s="480" t="s">
        <v>312</v>
      </c>
      <c r="Y788" s="480" t="s">
        <v>313</v>
      </c>
      <c r="Z788" s="480" t="s">
        <v>2602</v>
      </c>
      <c r="AA788" s="480">
        <f t="shared" si="12"/>
        <v>72</v>
      </c>
      <c r="AB788" s="483">
        <v>0</v>
      </c>
      <c r="AC788" s="480" t="s">
        <v>315</v>
      </c>
    </row>
    <row r="789" customHeight="1" spans="1:29">
      <c r="A789" s="477" t="s">
        <v>192</v>
      </c>
      <c r="B789" s="480" t="s">
        <v>4024</v>
      </c>
      <c r="C789" s="480" t="s">
        <v>4025</v>
      </c>
      <c r="D789" s="480" t="s">
        <v>4386</v>
      </c>
      <c r="E789" s="481">
        <v>41680</v>
      </c>
      <c r="F789" s="480" t="s">
        <v>301</v>
      </c>
      <c r="G789" s="480" t="s">
        <v>4387</v>
      </c>
      <c r="H789" s="480" t="s">
        <v>4388</v>
      </c>
      <c r="I789" s="480" t="s">
        <v>304</v>
      </c>
      <c r="J789" s="482">
        <v>9658.13</v>
      </c>
      <c r="K789" s="482">
        <v>0</v>
      </c>
      <c r="L789" s="482">
        <v>9658.13</v>
      </c>
      <c r="M789" s="482">
        <v>0</v>
      </c>
      <c r="N789" s="482">
        <v>0</v>
      </c>
      <c r="O789" s="482">
        <v>0</v>
      </c>
      <c r="P789" s="480" t="s">
        <v>4389</v>
      </c>
      <c r="Q789" s="481"/>
      <c r="R789" s="480" t="s">
        <v>306</v>
      </c>
      <c r="S789" s="480" t="s">
        <v>307</v>
      </c>
      <c r="T789" s="480" t="s">
        <v>4083</v>
      </c>
      <c r="U789" s="480" t="s">
        <v>309</v>
      </c>
      <c r="V789" s="480" t="s">
        <v>4390</v>
      </c>
      <c r="W789" s="480" t="s">
        <v>4391</v>
      </c>
      <c r="X789" s="480" t="s">
        <v>4392</v>
      </c>
      <c r="Y789" s="480" t="s">
        <v>313</v>
      </c>
      <c r="Z789" s="480" t="s">
        <v>2602</v>
      </c>
      <c r="AA789" s="480">
        <f t="shared" si="12"/>
        <v>72</v>
      </c>
      <c r="AB789" s="483">
        <v>0</v>
      </c>
      <c r="AC789" s="480" t="s">
        <v>819</v>
      </c>
    </row>
    <row r="790" customHeight="1" spans="1:29">
      <c r="A790" s="477" t="s">
        <v>192</v>
      </c>
      <c r="B790" s="480" t="s">
        <v>4024</v>
      </c>
      <c r="C790" s="480" t="s">
        <v>4025</v>
      </c>
      <c r="D790" s="480" t="s">
        <v>4393</v>
      </c>
      <c r="E790" s="481">
        <v>41837</v>
      </c>
      <c r="F790" s="480" t="s">
        <v>301</v>
      </c>
      <c r="G790" s="480" t="s">
        <v>4394</v>
      </c>
      <c r="H790" s="480" t="s">
        <v>4388</v>
      </c>
      <c r="I790" s="480" t="s">
        <v>4395</v>
      </c>
      <c r="J790" s="482">
        <v>13821.76</v>
      </c>
      <c r="K790" s="482">
        <v>0</v>
      </c>
      <c r="L790" s="482">
        <v>13821.76</v>
      </c>
      <c r="M790" s="482">
        <v>0</v>
      </c>
      <c r="N790" s="482">
        <v>0</v>
      </c>
      <c r="O790" s="482">
        <v>0</v>
      </c>
      <c r="P790" s="480" t="s">
        <v>4396</v>
      </c>
      <c r="Q790" s="481"/>
      <c r="R790" s="480" t="s">
        <v>306</v>
      </c>
      <c r="S790" s="480" t="s">
        <v>307</v>
      </c>
      <c r="T790" s="480" t="s">
        <v>4083</v>
      </c>
      <c r="U790" s="480" t="s">
        <v>309</v>
      </c>
      <c r="V790" s="480" t="s">
        <v>4390</v>
      </c>
      <c r="W790" s="480" t="s">
        <v>4397</v>
      </c>
      <c r="X790" s="480" t="s">
        <v>4392</v>
      </c>
      <c r="Y790" s="480" t="s">
        <v>313</v>
      </c>
      <c r="Z790" s="480" t="s">
        <v>2602</v>
      </c>
      <c r="AA790" s="480">
        <f t="shared" si="12"/>
        <v>72</v>
      </c>
      <c r="AB790" s="483">
        <v>0</v>
      </c>
      <c r="AC790" s="480" t="s">
        <v>819</v>
      </c>
    </row>
    <row r="791" customHeight="1" spans="1:29">
      <c r="A791" s="477" t="s">
        <v>192</v>
      </c>
      <c r="B791" s="480" t="s">
        <v>4024</v>
      </c>
      <c r="C791" s="480" t="s">
        <v>4025</v>
      </c>
      <c r="D791" s="480" t="s">
        <v>4398</v>
      </c>
      <c r="E791" s="481">
        <v>41837</v>
      </c>
      <c r="F791" s="480" t="s">
        <v>301</v>
      </c>
      <c r="G791" s="480" t="s">
        <v>4399</v>
      </c>
      <c r="H791" s="480" t="s">
        <v>4388</v>
      </c>
      <c r="I791" s="480" t="s">
        <v>4395</v>
      </c>
      <c r="J791" s="482">
        <v>13821.76</v>
      </c>
      <c r="K791" s="482">
        <v>0</v>
      </c>
      <c r="L791" s="482">
        <v>13821.76</v>
      </c>
      <c r="M791" s="482">
        <v>0</v>
      </c>
      <c r="N791" s="482">
        <v>0</v>
      </c>
      <c r="O791" s="482">
        <v>0</v>
      </c>
      <c r="P791" s="480" t="s">
        <v>4400</v>
      </c>
      <c r="Q791" s="481"/>
      <c r="R791" s="480" t="s">
        <v>306</v>
      </c>
      <c r="S791" s="480" t="s">
        <v>307</v>
      </c>
      <c r="T791" s="480" t="s">
        <v>4083</v>
      </c>
      <c r="U791" s="480" t="s">
        <v>309</v>
      </c>
      <c r="V791" s="480" t="s">
        <v>4390</v>
      </c>
      <c r="W791" s="480" t="s">
        <v>4397</v>
      </c>
      <c r="X791" s="480" t="s">
        <v>4392</v>
      </c>
      <c r="Y791" s="480" t="s">
        <v>313</v>
      </c>
      <c r="Z791" s="480" t="s">
        <v>2602</v>
      </c>
      <c r="AA791" s="480">
        <f t="shared" si="12"/>
        <v>72</v>
      </c>
      <c r="AB791" s="483">
        <v>0</v>
      </c>
      <c r="AC791" s="480" t="s">
        <v>819</v>
      </c>
    </row>
    <row r="792" customHeight="1" spans="1:29">
      <c r="A792" s="477" t="s">
        <v>192</v>
      </c>
      <c r="B792" s="480" t="s">
        <v>4024</v>
      </c>
      <c r="C792" s="480" t="s">
        <v>4025</v>
      </c>
      <c r="D792" s="480" t="s">
        <v>4401</v>
      </c>
      <c r="E792" s="481">
        <v>41837</v>
      </c>
      <c r="F792" s="480" t="s">
        <v>301</v>
      </c>
      <c r="G792" s="480" t="s">
        <v>4402</v>
      </c>
      <c r="H792" s="480" t="s">
        <v>4388</v>
      </c>
      <c r="I792" s="480" t="s">
        <v>4395</v>
      </c>
      <c r="J792" s="482">
        <v>13821.75</v>
      </c>
      <c r="K792" s="482">
        <v>0</v>
      </c>
      <c r="L792" s="482">
        <v>13821.75</v>
      </c>
      <c r="M792" s="482">
        <v>0</v>
      </c>
      <c r="N792" s="482">
        <v>0</v>
      </c>
      <c r="O792" s="482">
        <v>0</v>
      </c>
      <c r="P792" s="480" t="s">
        <v>4403</v>
      </c>
      <c r="Q792" s="481"/>
      <c r="R792" s="480" t="s">
        <v>306</v>
      </c>
      <c r="S792" s="480" t="s">
        <v>307</v>
      </c>
      <c r="T792" s="480" t="s">
        <v>321</v>
      </c>
      <c r="U792" s="480" t="s">
        <v>309</v>
      </c>
      <c r="V792" s="480" t="s">
        <v>341</v>
      </c>
      <c r="W792" s="480" t="s">
        <v>4397</v>
      </c>
      <c r="X792" s="480" t="s">
        <v>4392</v>
      </c>
      <c r="Y792" s="480" t="s">
        <v>313</v>
      </c>
      <c r="Z792" s="480" t="s">
        <v>2602</v>
      </c>
      <c r="AA792" s="480">
        <f t="shared" si="12"/>
        <v>72</v>
      </c>
      <c r="AB792" s="483">
        <v>0</v>
      </c>
      <c r="AC792" s="480" t="s">
        <v>1019</v>
      </c>
    </row>
    <row r="793" customHeight="1" spans="1:29">
      <c r="A793" s="477" t="s">
        <v>192</v>
      </c>
      <c r="B793" s="480" t="s">
        <v>4024</v>
      </c>
      <c r="C793" s="480" t="s">
        <v>4025</v>
      </c>
      <c r="D793" s="480" t="s">
        <v>4404</v>
      </c>
      <c r="E793" s="481">
        <v>42356</v>
      </c>
      <c r="F793" s="480" t="s">
        <v>301</v>
      </c>
      <c r="G793" s="480" t="s">
        <v>4405</v>
      </c>
      <c r="H793" s="480" t="s">
        <v>4406</v>
      </c>
      <c r="I793" s="480" t="s">
        <v>4407</v>
      </c>
      <c r="J793" s="482">
        <v>18461.54</v>
      </c>
      <c r="K793" s="482">
        <v>0</v>
      </c>
      <c r="L793" s="482">
        <v>18461.54</v>
      </c>
      <c r="M793" s="482">
        <v>0</v>
      </c>
      <c r="N793" s="482">
        <v>0</v>
      </c>
      <c r="O793" s="482">
        <v>0</v>
      </c>
      <c r="P793" s="480" t="s">
        <v>4408</v>
      </c>
      <c r="Q793" s="481"/>
      <c r="R793" s="480" t="s">
        <v>306</v>
      </c>
      <c r="S793" s="480" t="s">
        <v>307</v>
      </c>
      <c r="T793" s="480" t="s">
        <v>321</v>
      </c>
      <c r="U793" s="480" t="s">
        <v>309</v>
      </c>
      <c r="V793" s="480" t="s">
        <v>4409</v>
      </c>
      <c r="W793" s="480" t="s">
        <v>4410</v>
      </c>
      <c r="X793" s="480" t="s">
        <v>4411</v>
      </c>
      <c r="Y793" s="480" t="s">
        <v>313</v>
      </c>
      <c r="Z793" s="480" t="s">
        <v>2602</v>
      </c>
      <c r="AA793" s="480">
        <f t="shared" si="12"/>
        <v>72</v>
      </c>
      <c r="AB793" s="483">
        <v>0</v>
      </c>
      <c r="AC793" s="480" t="s">
        <v>326</v>
      </c>
    </row>
    <row r="794" customHeight="1" spans="1:29">
      <c r="A794" s="477" t="s">
        <v>192</v>
      </c>
      <c r="B794" s="480" t="s">
        <v>4024</v>
      </c>
      <c r="C794" s="480" t="s">
        <v>4025</v>
      </c>
      <c r="D794" s="480" t="s">
        <v>4412</v>
      </c>
      <c r="E794" s="481">
        <v>38953</v>
      </c>
      <c r="F794" s="480" t="s">
        <v>301</v>
      </c>
      <c r="G794" s="480" t="s">
        <v>4413</v>
      </c>
      <c r="H794" s="480" t="s">
        <v>4414</v>
      </c>
      <c r="I794" s="480" t="s">
        <v>4415</v>
      </c>
      <c r="J794" s="482">
        <v>7800</v>
      </c>
      <c r="K794" s="482">
        <v>0</v>
      </c>
      <c r="L794" s="482">
        <v>7800</v>
      </c>
      <c r="M794" s="482">
        <v>0</v>
      </c>
      <c r="N794" s="482">
        <v>0</v>
      </c>
      <c r="O794" s="482">
        <v>0</v>
      </c>
      <c r="P794" s="480" t="s">
        <v>4416</v>
      </c>
      <c r="Q794" s="481"/>
      <c r="R794" s="480" t="s">
        <v>306</v>
      </c>
      <c r="S794" s="480" t="s">
        <v>307</v>
      </c>
      <c r="T794" s="480" t="s">
        <v>399</v>
      </c>
      <c r="U794" s="480" t="s">
        <v>309</v>
      </c>
      <c r="V794" s="480" t="s">
        <v>3355</v>
      </c>
      <c r="W794" s="480" t="s">
        <v>4417</v>
      </c>
      <c r="X794" s="480" t="s">
        <v>4418</v>
      </c>
      <c r="Y794" s="480" t="s">
        <v>313</v>
      </c>
      <c r="Z794" s="480" t="s">
        <v>2602</v>
      </c>
      <c r="AA794" s="480">
        <f t="shared" si="12"/>
        <v>72</v>
      </c>
      <c r="AB794" s="483">
        <v>0</v>
      </c>
      <c r="AC794" s="480" t="s">
        <v>403</v>
      </c>
    </row>
    <row r="795" customHeight="1" spans="1:29">
      <c r="A795" s="477" t="s">
        <v>192</v>
      </c>
      <c r="B795" s="480" t="s">
        <v>4024</v>
      </c>
      <c r="C795" s="480" t="s">
        <v>4025</v>
      </c>
      <c r="D795" s="480" t="s">
        <v>4419</v>
      </c>
      <c r="E795" s="481">
        <v>41421</v>
      </c>
      <c r="F795" s="480" t="s">
        <v>301</v>
      </c>
      <c r="G795" s="480" t="s">
        <v>4420</v>
      </c>
      <c r="H795" s="480" t="s">
        <v>3607</v>
      </c>
      <c r="I795" s="480" t="s">
        <v>4421</v>
      </c>
      <c r="J795" s="482">
        <v>5128.21</v>
      </c>
      <c r="K795" s="482">
        <v>0</v>
      </c>
      <c r="L795" s="482">
        <v>5128.21</v>
      </c>
      <c r="M795" s="482">
        <v>0</v>
      </c>
      <c r="N795" s="482">
        <v>0</v>
      </c>
      <c r="O795" s="482">
        <v>0</v>
      </c>
      <c r="P795" s="480" t="s">
        <v>4422</v>
      </c>
      <c r="Q795" s="481"/>
      <c r="R795" s="480" t="s">
        <v>306</v>
      </c>
      <c r="S795" s="480" t="s">
        <v>307</v>
      </c>
      <c r="T795" s="480" t="s">
        <v>308</v>
      </c>
      <c r="U795" s="480" t="s">
        <v>309</v>
      </c>
      <c r="V795" s="480" t="s">
        <v>309</v>
      </c>
      <c r="W795" s="480" t="s">
        <v>4423</v>
      </c>
      <c r="X795" s="480" t="s">
        <v>4424</v>
      </c>
      <c r="Y795" s="480" t="s">
        <v>313</v>
      </c>
      <c r="Z795" s="480" t="s">
        <v>2602</v>
      </c>
      <c r="AA795" s="480">
        <f t="shared" si="12"/>
        <v>72</v>
      </c>
      <c r="AB795" s="483">
        <v>0</v>
      </c>
      <c r="AC795" s="480" t="s">
        <v>437</v>
      </c>
    </row>
    <row r="796" customHeight="1" spans="1:29">
      <c r="A796" s="477" t="s">
        <v>192</v>
      </c>
      <c r="B796" s="480" t="s">
        <v>4024</v>
      </c>
      <c r="C796" s="480" t="s">
        <v>4025</v>
      </c>
      <c r="D796" s="480" t="s">
        <v>4425</v>
      </c>
      <c r="E796" s="481">
        <v>41421</v>
      </c>
      <c r="F796" s="480" t="s">
        <v>301</v>
      </c>
      <c r="G796" s="480" t="s">
        <v>4426</v>
      </c>
      <c r="H796" s="480" t="s">
        <v>3607</v>
      </c>
      <c r="I796" s="480" t="s">
        <v>4415</v>
      </c>
      <c r="J796" s="482">
        <v>5128.2</v>
      </c>
      <c r="K796" s="482">
        <v>0</v>
      </c>
      <c r="L796" s="482">
        <v>5128.2</v>
      </c>
      <c r="M796" s="482">
        <v>0</v>
      </c>
      <c r="N796" s="482">
        <v>0</v>
      </c>
      <c r="O796" s="482">
        <v>0</v>
      </c>
      <c r="P796" s="480" t="s">
        <v>4427</v>
      </c>
      <c r="Q796" s="481"/>
      <c r="R796" s="480" t="s">
        <v>306</v>
      </c>
      <c r="S796" s="480" t="s">
        <v>307</v>
      </c>
      <c r="T796" s="480" t="s">
        <v>4083</v>
      </c>
      <c r="U796" s="480" t="s">
        <v>309</v>
      </c>
      <c r="V796" s="480" t="s">
        <v>4428</v>
      </c>
      <c r="W796" s="480" t="s">
        <v>4423</v>
      </c>
      <c r="X796" s="480" t="s">
        <v>4424</v>
      </c>
      <c r="Y796" s="480" t="s">
        <v>313</v>
      </c>
      <c r="Z796" s="480" t="s">
        <v>2602</v>
      </c>
      <c r="AA796" s="480">
        <f t="shared" si="12"/>
        <v>72</v>
      </c>
      <c r="AB796" s="483">
        <v>0</v>
      </c>
      <c r="AC796" s="480" t="s">
        <v>819</v>
      </c>
    </row>
    <row r="797" customHeight="1" spans="1:29">
      <c r="A797" s="477" t="s">
        <v>192</v>
      </c>
      <c r="B797" s="480" t="s">
        <v>4024</v>
      </c>
      <c r="C797" s="480" t="s">
        <v>4025</v>
      </c>
      <c r="D797" s="480" t="s">
        <v>4429</v>
      </c>
      <c r="E797" s="481">
        <v>41680</v>
      </c>
      <c r="F797" s="480" t="s">
        <v>301</v>
      </c>
      <c r="G797" s="480" t="s">
        <v>4430</v>
      </c>
      <c r="H797" s="480" t="s">
        <v>4431</v>
      </c>
      <c r="I797" s="480" t="s">
        <v>4432</v>
      </c>
      <c r="J797" s="482">
        <v>252136.75</v>
      </c>
      <c r="K797" s="482">
        <v>0</v>
      </c>
      <c r="L797" s="482">
        <v>252136.75</v>
      </c>
      <c r="M797" s="482">
        <v>0</v>
      </c>
      <c r="N797" s="482">
        <v>0</v>
      </c>
      <c r="O797" s="482">
        <v>0</v>
      </c>
      <c r="P797" s="480" t="s">
        <v>4433</v>
      </c>
      <c r="Q797" s="481"/>
      <c r="R797" s="480" t="s">
        <v>306</v>
      </c>
      <c r="S797" s="480" t="s">
        <v>307</v>
      </c>
      <c r="T797" s="480" t="s">
        <v>399</v>
      </c>
      <c r="U797" s="480" t="s">
        <v>309</v>
      </c>
      <c r="V797" s="480" t="s">
        <v>400</v>
      </c>
      <c r="W797" s="480" t="s">
        <v>4434</v>
      </c>
      <c r="X797" s="480" t="s">
        <v>4435</v>
      </c>
      <c r="Y797" s="480" t="s">
        <v>313</v>
      </c>
      <c r="Z797" s="480" t="s">
        <v>2602</v>
      </c>
      <c r="AA797" s="480">
        <f t="shared" si="12"/>
        <v>72</v>
      </c>
      <c r="AB797" s="483">
        <v>0</v>
      </c>
      <c r="AC797" s="480" t="s">
        <v>403</v>
      </c>
    </row>
    <row r="798" customHeight="1" spans="1:29">
      <c r="A798" s="477" t="s">
        <v>192</v>
      </c>
      <c r="B798" s="480" t="s">
        <v>4024</v>
      </c>
      <c r="C798" s="480" t="s">
        <v>4025</v>
      </c>
      <c r="D798" s="480" t="s">
        <v>4436</v>
      </c>
      <c r="E798" s="481">
        <v>39373</v>
      </c>
      <c r="F798" s="480" t="s">
        <v>301</v>
      </c>
      <c r="G798" s="480" t="s">
        <v>4437</v>
      </c>
      <c r="H798" s="480" t="s">
        <v>4438</v>
      </c>
      <c r="I798" s="480" t="s">
        <v>4439</v>
      </c>
      <c r="J798" s="482">
        <v>2358.97</v>
      </c>
      <c r="K798" s="482">
        <v>0</v>
      </c>
      <c r="L798" s="482">
        <v>2358.97</v>
      </c>
      <c r="M798" s="482">
        <v>0</v>
      </c>
      <c r="N798" s="482">
        <v>0</v>
      </c>
      <c r="O798" s="482">
        <v>0</v>
      </c>
      <c r="P798" s="480" t="s">
        <v>4440</v>
      </c>
      <c r="Q798" s="481"/>
      <c r="R798" s="480" t="s">
        <v>306</v>
      </c>
      <c r="S798" s="480" t="s">
        <v>307</v>
      </c>
      <c r="T798" s="480" t="s">
        <v>308</v>
      </c>
      <c r="U798" s="480" t="s">
        <v>309</v>
      </c>
      <c r="V798" s="480" t="s">
        <v>309</v>
      </c>
      <c r="W798" s="480" t="s">
        <v>4441</v>
      </c>
      <c r="X798" s="480" t="s">
        <v>4442</v>
      </c>
      <c r="Y798" s="480" t="s">
        <v>313</v>
      </c>
      <c r="Z798" s="480" t="s">
        <v>2602</v>
      </c>
      <c r="AA798" s="480">
        <f t="shared" si="12"/>
        <v>72</v>
      </c>
      <c r="AB798" s="483">
        <v>0</v>
      </c>
      <c r="AC798" s="480" t="s">
        <v>315</v>
      </c>
    </row>
    <row r="799" customHeight="1" spans="1:29">
      <c r="A799" s="477" t="s">
        <v>192</v>
      </c>
      <c r="B799" s="480" t="s">
        <v>4024</v>
      </c>
      <c r="C799" s="480" t="s">
        <v>4025</v>
      </c>
      <c r="D799" s="480" t="s">
        <v>4443</v>
      </c>
      <c r="E799" s="481">
        <v>41611</v>
      </c>
      <c r="F799" s="480" t="s">
        <v>301</v>
      </c>
      <c r="G799" s="480" t="s">
        <v>4444</v>
      </c>
      <c r="H799" s="480" t="s">
        <v>4445</v>
      </c>
      <c r="I799" s="480" t="s">
        <v>4446</v>
      </c>
      <c r="J799" s="482">
        <v>2564.1</v>
      </c>
      <c r="K799" s="482">
        <v>0</v>
      </c>
      <c r="L799" s="482">
        <v>2564.1</v>
      </c>
      <c r="M799" s="482">
        <v>0</v>
      </c>
      <c r="N799" s="482">
        <v>0</v>
      </c>
      <c r="O799" s="482">
        <v>0</v>
      </c>
      <c r="P799" s="480" t="s">
        <v>4447</v>
      </c>
      <c r="Q799" s="481"/>
      <c r="R799" s="480" t="s">
        <v>306</v>
      </c>
      <c r="S799" s="480" t="s">
        <v>307</v>
      </c>
      <c r="T799" s="480" t="s">
        <v>308</v>
      </c>
      <c r="U799" s="480" t="s">
        <v>309</v>
      </c>
      <c r="V799" s="480" t="s">
        <v>4448</v>
      </c>
      <c r="W799" s="480" t="s">
        <v>4449</v>
      </c>
      <c r="X799" s="480" t="s">
        <v>4450</v>
      </c>
      <c r="Y799" s="480" t="s">
        <v>313</v>
      </c>
      <c r="Z799" s="480" t="s">
        <v>2602</v>
      </c>
      <c r="AA799" s="480">
        <f t="shared" si="12"/>
        <v>72</v>
      </c>
      <c r="AB799" s="483">
        <v>0</v>
      </c>
      <c r="AC799" s="480" t="s">
        <v>315</v>
      </c>
    </row>
    <row r="800" customHeight="1" spans="1:29">
      <c r="A800" s="477" t="s">
        <v>192</v>
      </c>
      <c r="B800" s="480" t="s">
        <v>4024</v>
      </c>
      <c r="C800" s="480" t="s">
        <v>4025</v>
      </c>
      <c r="D800" s="480" t="s">
        <v>4451</v>
      </c>
      <c r="E800" s="481">
        <v>42333</v>
      </c>
      <c r="F800" s="480" t="s">
        <v>301</v>
      </c>
      <c r="G800" s="480" t="s">
        <v>4452</v>
      </c>
      <c r="H800" s="480" t="s">
        <v>4388</v>
      </c>
      <c r="I800" s="480" t="s">
        <v>4453</v>
      </c>
      <c r="J800" s="482">
        <v>11196.57</v>
      </c>
      <c r="K800" s="482">
        <v>0</v>
      </c>
      <c r="L800" s="482">
        <v>11196.57</v>
      </c>
      <c r="M800" s="482">
        <v>0</v>
      </c>
      <c r="N800" s="482">
        <v>0</v>
      </c>
      <c r="O800" s="482">
        <v>0</v>
      </c>
      <c r="P800" s="480" t="s">
        <v>4454</v>
      </c>
      <c r="Q800" s="481"/>
      <c r="R800" s="480" t="s">
        <v>306</v>
      </c>
      <c r="S800" s="480" t="s">
        <v>307</v>
      </c>
      <c r="T800" s="480" t="s">
        <v>321</v>
      </c>
      <c r="U800" s="480" t="s">
        <v>309</v>
      </c>
      <c r="V800" s="480" t="s">
        <v>341</v>
      </c>
      <c r="W800" s="480" t="s">
        <v>4455</v>
      </c>
      <c r="X800" s="480" t="s">
        <v>4392</v>
      </c>
      <c r="Y800" s="480" t="s">
        <v>313</v>
      </c>
      <c r="Z800" s="480" t="s">
        <v>2602</v>
      </c>
      <c r="AA800" s="480">
        <f t="shared" si="12"/>
        <v>72</v>
      </c>
      <c r="AB800" s="483">
        <v>0</v>
      </c>
      <c r="AC800" s="480" t="s">
        <v>1019</v>
      </c>
    </row>
    <row r="801" customHeight="1" spans="1:29">
      <c r="A801" s="477" t="s">
        <v>192</v>
      </c>
      <c r="B801" s="480" t="s">
        <v>4024</v>
      </c>
      <c r="C801" s="480" t="s">
        <v>4025</v>
      </c>
      <c r="D801" s="480" t="s">
        <v>4456</v>
      </c>
      <c r="E801" s="481">
        <v>42789</v>
      </c>
      <c r="F801" s="480" t="s">
        <v>301</v>
      </c>
      <c r="G801" s="480" t="s">
        <v>4457</v>
      </c>
      <c r="H801" s="480" t="s">
        <v>4388</v>
      </c>
      <c r="I801" s="480" t="s">
        <v>4458</v>
      </c>
      <c r="J801" s="482">
        <v>7796.11</v>
      </c>
      <c r="K801" s="482">
        <v>0</v>
      </c>
      <c r="L801" s="482">
        <v>7796.11</v>
      </c>
      <c r="M801" s="482">
        <v>0</v>
      </c>
      <c r="N801" s="482">
        <v>0</v>
      </c>
      <c r="O801" s="482">
        <v>0</v>
      </c>
      <c r="P801" s="480" t="s">
        <v>4459</v>
      </c>
      <c r="Q801" s="481"/>
      <c r="R801" s="480" t="s">
        <v>306</v>
      </c>
      <c r="S801" s="480" t="s">
        <v>307</v>
      </c>
      <c r="T801" s="480" t="s">
        <v>321</v>
      </c>
      <c r="U801" s="480" t="s">
        <v>309</v>
      </c>
      <c r="V801" s="480" t="s">
        <v>341</v>
      </c>
      <c r="W801" s="480" t="s">
        <v>4455</v>
      </c>
      <c r="X801" s="480" t="s">
        <v>4392</v>
      </c>
      <c r="Y801" s="480" t="s">
        <v>313</v>
      </c>
      <c r="Z801" s="480" t="s">
        <v>2602</v>
      </c>
      <c r="AA801" s="480">
        <f t="shared" si="12"/>
        <v>72</v>
      </c>
      <c r="AB801" s="483">
        <v>0</v>
      </c>
      <c r="AC801" s="480" t="s">
        <v>1019</v>
      </c>
    </row>
    <row r="802" customHeight="1" spans="1:29">
      <c r="A802" s="477" t="s">
        <v>192</v>
      </c>
      <c r="B802" s="480" t="s">
        <v>4024</v>
      </c>
      <c r="C802" s="480" t="s">
        <v>4025</v>
      </c>
      <c r="D802" s="480" t="s">
        <v>4460</v>
      </c>
      <c r="E802" s="481">
        <v>42789</v>
      </c>
      <c r="F802" s="480" t="s">
        <v>301</v>
      </c>
      <c r="G802" s="480" t="s">
        <v>4461</v>
      </c>
      <c r="H802" s="480" t="s">
        <v>4388</v>
      </c>
      <c r="I802" s="480" t="s">
        <v>4462</v>
      </c>
      <c r="J802" s="482">
        <v>7796.11</v>
      </c>
      <c r="K802" s="482">
        <v>0</v>
      </c>
      <c r="L802" s="482">
        <v>7796.11</v>
      </c>
      <c r="M802" s="482">
        <v>0</v>
      </c>
      <c r="N802" s="482">
        <v>0</v>
      </c>
      <c r="O802" s="482">
        <v>0</v>
      </c>
      <c r="P802" s="480" t="s">
        <v>4463</v>
      </c>
      <c r="Q802" s="481"/>
      <c r="R802" s="480" t="s">
        <v>306</v>
      </c>
      <c r="S802" s="480" t="s">
        <v>307</v>
      </c>
      <c r="T802" s="480" t="s">
        <v>321</v>
      </c>
      <c r="U802" s="480" t="s">
        <v>309</v>
      </c>
      <c r="V802" s="480" t="s">
        <v>341</v>
      </c>
      <c r="W802" s="480" t="s">
        <v>4455</v>
      </c>
      <c r="X802" s="480" t="s">
        <v>4392</v>
      </c>
      <c r="Y802" s="480" t="s">
        <v>313</v>
      </c>
      <c r="Z802" s="480" t="s">
        <v>2602</v>
      </c>
      <c r="AA802" s="480">
        <f t="shared" si="12"/>
        <v>72</v>
      </c>
      <c r="AB802" s="483">
        <v>0</v>
      </c>
      <c r="AC802" s="480" t="s">
        <v>701</v>
      </c>
    </row>
    <row r="803" customHeight="1" spans="1:29">
      <c r="A803" s="477" t="s">
        <v>192</v>
      </c>
      <c r="B803" s="480" t="s">
        <v>4024</v>
      </c>
      <c r="C803" s="480" t="s">
        <v>4025</v>
      </c>
      <c r="D803" s="480" t="s">
        <v>4464</v>
      </c>
      <c r="E803" s="481">
        <v>42789</v>
      </c>
      <c r="F803" s="480" t="s">
        <v>301</v>
      </c>
      <c r="G803" s="480" t="s">
        <v>4465</v>
      </c>
      <c r="H803" s="480" t="s">
        <v>4388</v>
      </c>
      <c r="I803" s="480" t="s">
        <v>4466</v>
      </c>
      <c r="J803" s="482">
        <v>7796.11</v>
      </c>
      <c r="K803" s="482">
        <v>0</v>
      </c>
      <c r="L803" s="482">
        <v>7796.11</v>
      </c>
      <c r="M803" s="482">
        <v>0</v>
      </c>
      <c r="N803" s="482">
        <v>0</v>
      </c>
      <c r="O803" s="482">
        <v>0</v>
      </c>
      <c r="P803" s="480" t="s">
        <v>4467</v>
      </c>
      <c r="Q803" s="481"/>
      <c r="R803" s="480" t="s">
        <v>306</v>
      </c>
      <c r="S803" s="480" t="s">
        <v>307</v>
      </c>
      <c r="T803" s="480" t="s">
        <v>321</v>
      </c>
      <c r="U803" s="480" t="s">
        <v>309</v>
      </c>
      <c r="V803" s="480" t="s">
        <v>341</v>
      </c>
      <c r="W803" s="480" t="s">
        <v>4455</v>
      </c>
      <c r="X803" s="480" t="s">
        <v>4392</v>
      </c>
      <c r="Y803" s="480" t="s">
        <v>313</v>
      </c>
      <c r="Z803" s="480" t="s">
        <v>2602</v>
      </c>
      <c r="AA803" s="480">
        <f t="shared" si="12"/>
        <v>72</v>
      </c>
      <c r="AB803" s="483">
        <v>0</v>
      </c>
      <c r="AC803" s="480" t="s">
        <v>701</v>
      </c>
    </row>
    <row r="804" customHeight="1" spans="1:29">
      <c r="A804" s="477" t="s">
        <v>192</v>
      </c>
      <c r="B804" s="480" t="s">
        <v>4024</v>
      </c>
      <c r="C804" s="480" t="s">
        <v>4025</v>
      </c>
      <c r="D804" s="480" t="s">
        <v>4468</v>
      </c>
      <c r="E804" s="481">
        <v>42789</v>
      </c>
      <c r="F804" s="480" t="s">
        <v>301</v>
      </c>
      <c r="G804" s="480" t="s">
        <v>4469</v>
      </c>
      <c r="H804" s="480" t="s">
        <v>4388</v>
      </c>
      <c r="I804" s="480" t="s">
        <v>4470</v>
      </c>
      <c r="J804" s="482">
        <v>7796.11</v>
      </c>
      <c r="K804" s="482">
        <v>0</v>
      </c>
      <c r="L804" s="482">
        <v>7796.11</v>
      </c>
      <c r="M804" s="482">
        <v>0</v>
      </c>
      <c r="N804" s="482">
        <v>0</v>
      </c>
      <c r="O804" s="482">
        <v>0</v>
      </c>
      <c r="P804" s="480" t="s">
        <v>4471</v>
      </c>
      <c r="Q804" s="481"/>
      <c r="R804" s="480" t="s">
        <v>306</v>
      </c>
      <c r="S804" s="480" t="s">
        <v>307</v>
      </c>
      <c r="T804" s="480" t="s">
        <v>321</v>
      </c>
      <c r="U804" s="480" t="s">
        <v>309</v>
      </c>
      <c r="V804" s="480" t="s">
        <v>341</v>
      </c>
      <c r="W804" s="480" t="s">
        <v>4455</v>
      </c>
      <c r="X804" s="480" t="s">
        <v>4392</v>
      </c>
      <c r="Y804" s="480" t="s">
        <v>313</v>
      </c>
      <c r="Z804" s="480" t="s">
        <v>2602</v>
      </c>
      <c r="AA804" s="480">
        <f t="shared" si="12"/>
        <v>72</v>
      </c>
      <c r="AB804" s="483">
        <v>0</v>
      </c>
      <c r="AC804" s="480" t="s">
        <v>701</v>
      </c>
    </row>
    <row r="805" customHeight="1" spans="1:29">
      <c r="A805" s="477" t="s">
        <v>192</v>
      </c>
      <c r="B805" s="480" t="s">
        <v>4024</v>
      </c>
      <c r="C805" s="480" t="s">
        <v>4025</v>
      </c>
      <c r="D805" s="480" t="s">
        <v>4472</v>
      </c>
      <c r="E805" s="481">
        <v>42789</v>
      </c>
      <c r="F805" s="480" t="s">
        <v>301</v>
      </c>
      <c r="G805" s="480" t="s">
        <v>4473</v>
      </c>
      <c r="H805" s="480" t="s">
        <v>4388</v>
      </c>
      <c r="I805" s="480" t="s">
        <v>4474</v>
      </c>
      <c r="J805" s="482">
        <v>7796.11</v>
      </c>
      <c r="K805" s="482">
        <v>0</v>
      </c>
      <c r="L805" s="482">
        <v>7796.11</v>
      </c>
      <c r="M805" s="482">
        <v>0</v>
      </c>
      <c r="N805" s="482">
        <v>0</v>
      </c>
      <c r="O805" s="482">
        <v>0</v>
      </c>
      <c r="P805" s="480" t="s">
        <v>4475</v>
      </c>
      <c r="Q805" s="481"/>
      <c r="R805" s="480" t="s">
        <v>306</v>
      </c>
      <c r="S805" s="480" t="s">
        <v>307</v>
      </c>
      <c r="T805" s="480" t="s">
        <v>321</v>
      </c>
      <c r="U805" s="480" t="s">
        <v>309</v>
      </c>
      <c r="V805" s="480" t="s">
        <v>341</v>
      </c>
      <c r="W805" s="480" t="s">
        <v>4455</v>
      </c>
      <c r="X805" s="480" t="s">
        <v>4392</v>
      </c>
      <c r="Y805" s="480" t="s">
        <v>313</v>
      </c>
      <c r="Z805" s="480" t="s">
        <v>2602</v>
      </c>
      <c r="AA805" s="480">
        <f t="shared" si="12"/>
        <v>72</v>
      </c>
      <c r="AB805" s="483">
        <v>0</v>
      </c>
      <c r="AC805" s="480" t="s">
        <v>1019</v>
      </c>
    </row>
    <row r="806" customHeight="1" spans="1:29">
      <c r="A806" s="477" t="s">
        <v>192</v>
      </c>
      <c r="B806" s="480" t="s">
        <v>4024</v>
      </c>
      <c r="C806" s="480" t="s">
        <v>4025</v>
      </c>
      <c r="D806" s="480" t="s">
        <v>4476</v>
      </c>
      <c r="E806" s="481">
        <v>42789</v>
      </c>
      <c r="F806" s="480" t="s">
        <v>301</v>
      </c>
      <c r="G806" s="480" t="s">
        <v>4477</v>
      </c>
      <c r="H806" s="480" t="s">
        <v>4388</v>
      </c>
      <c r="I806" s="480" t="s">
        <v>4478</v>
      </c>
      <c r="J806" s="482">
        <v>7796.1</v>
      </c>
      <c r="K806" s="482">
        <v>0</v>
      </c>
      <c r="L806" s="482">
        <v>7796.1</v>
      </c>
      <c r="M806" s="482">
        <v>0</v>
      </c>
      <c r="N806" s="482">
        <v>0</v>
      </c>
      <c r="O806" s="482">
        <v>0</v>
      </c>
      <c r="P806" s="480" t="s">
        <v>4479</v>
      </c>
      <c r="Q806" s="481"/>
      <c r="R806" s="480" t="s">
        <v>306</v>
      </c>
      <c r="S806" s="480" t="s">
        <v>307</v>
      </c>
      <c r="T806" s="480" t="s">
        <v>321</v>
      </c>
      <c r="U806" s="480" t="s">
        <v>309</v>
      </c>
      <c r="V806" s="480" t="s">
        <v>341</v>
      </c>
      <c r="W806" s="480" t="s">
        <v>4455</v>
      </c>
      <c r="X806" s="480" t="s">
        <v>4392</v>
      </c>
      <c r="Y806" s="480" t="s">
        <v>313</v>
      </c>
      <c r="Z806" s="480" t="s">
        <v>2602</v>
      </c>
      <c r="AA806" s="480">
        <f t="shared" si="12"/>
        <v>72</v>
      </c>
      <c r="AB806" s="483">
        <v>0</v>
      </c>
      <c r="AC806" s="480" t="s">
        <v>1019</v>
      </c>
    </row>
    <row r="807" customHeight="1" spans="1:29">
      <c r="A807" s="477" t="s">
        <v>192</v>
      </c>
      <c r="B807" s="480" t="s">
        <v>4024</v>
      </c>
      <c r="C807" s="480" t="s">
        <v>4025</v>
      </c>
      <c r="D807" s="480" t="s">
        <v>4480</v>
      </c>
      <c r="E807" s="481">
        <v>43143</v>
      </c>
      <c r="F807" s="480" t="s">
        <v>301</v>
      </c>
      <c r="G807" s="480" t="s">
        <v>4481</v>
      </c>
      <c r="H807" s="480" t="s">
        <v>4388</v>
      </c>
      <c r="I807" s="480" t="s">
        <v>304</v>
      </c>
      <c r="J807" s="482">
        <v>21683.78</v>
      </c>
      <c r="K807" s="482">
        <v>0</v>
      </c>
      <c r="L807" s="482">
        <v>21683.78</v>
      </c>
      <c r="M807" s="482">
        <v>0</v>
      </c>
      <c r="N807" s="482">
        <v>0</v>
      </c>
      <c r="O807" s="482">
        <v>0</v>
      </c>
      <c r="P807" s="480" t="s">
        <v>4482</v>
      </c>
      <c r="Q807" s="481"/>
      <c r="R807" s="480" t="s">
        <v>306</v>
      </c>
      <c r="S807" s="480" t="s">
        <v>307</v>
      </c>
      <c r="T807" s="480" t="s">
        <v>4083</v>
      </c>
      <c r="U807" s="480" t="s">
        <v>309</v>
      </c>
      <c r="V807" s="480" t="s">
        <v>4390</v>
      </c>
      <c r="W807" s="480" t="s">
        <v>4483</v>
      </c>
      <c r="X807" s="480" t="s">
        <v>632</v>
      </c>
      <c r="Y807" s="480" t="s">
        <v>313</v>
      </c>
      <c r="Z807" s="480" t="s">
        <v>2602</v>
      </c>
      <c r="AA807" s="480">
        <f t="shared" si="12"/>
        <v>72</v>
      </c>
      <c r="AB807" s="483">
        <v>0</v>
      </c>
      <c r="AC807" s="480" t="s">
        <v>819</v>
      </c>
    </row>
    <row r="808" customHeight="1" spans="1:29">
      <c r="A808" s="477" t="s">
        <v>192</v>
      </c>
      <c r="B808" s="480" t="s">
        <v>4024</v>
      </c>
      <c r="C808" s="480" t="s">
        <v>4025</v>
      </c>
      <c r="D808" s="480" t="s">
        <v>4484</v>
      </c>
      <c r="E808" s="481">
        <v>43556</v>
      </c>
      <c r="F808" s="480" t="s">
        <v>301</v>
      </c>
      <c r="G808" s="480" t="s">
        <v>4485</v>
      </c>
      <c r="H808" s="480" t="s">
        <v>4486</v>
      </c>
      <c r="I808" s="480" t="s">
        <v>4487</v>
      </c>
      <c r="J808" s="482">
        <v>15810.35</v>
      </c>
      <c r="K808" s="482">
        <v>0</v>
      </c>
      <c r="L808" s="482">
        <v>15810.35</v>
      </c>
      <c r="M808" s="482">
        <v>878.35</v>
      </c>
      <c r="N808" s="482">
        <v>0</v>
      </c>
      <c r="O808" s="482">
        <v>0</v>
      </c>
      <c r="P808" s="480" t="s">
        <v>4488</v>
      </c>
      <c r="Q808" s="481"/>
      <c r="R808" s="480" t="s">
        <v>306</v>
      </c>
      <c r="S808" s="480" t="s">
        <v>307</v>
      </c>
      <c r="T808" s="480" t="s">
        <v>4083</v>
      </c>
      <c r="U808" s="480" t="s">
        <v>309</v>
      </c>
      <c r="V808" s="480" t="s">
        <v>4390</v>
      </c>
      <c r="W808" s="480" t="s">
        <v>4489</v>
      </c>
      <c r="X808" s="480" t="s">
        <v>4392</v>
      </c>
      <c r="Y808" s="480" t="s">
        <v>313</v>
      </c>
      <c r="Z808" s="480" t="s">
        <v>2602</v>
      </c>
      <c r="AA808" s="480">
        <f t="shared" si="12"/>
        <v>72</v>
      </c>
      <c r="AB808" s="483">
        <v>0</v>
      </c>
      <c r="AC808" s="480" t="s">
        <v>819</v>
      </c>
    </row>
    <row r="809" customHeight="1" spans="1:29">
      <c r="A809" s="477" t="s">
        <v>192</v>
      </c>
      <c r="B809" s="480" t="s">
        <v>4024</v>
      </c>
      <c r="C809" s="480" t="s">
        <v>4025</v>
      </c>
      <c r="D809" s="480" t="s">
        <v>4490</v>
      </c>
      <c r="E809" s="481">
        <v>38604</v>
      </c>
      <c r="F809" s="480" t="s">
        <v>301</v>
      </c>
      <c r="G809" s="480" t="s">
        <v>4491</v>
      </c>
      <c r="H809" s="480" t="s">
        <v>4492</v>
      </c>
      <c r="I809" s="480" t="s">
        <v>4493</v>
      </c>
      <c r="J809" s="482">
        <v>37000</v>
      </c>
      <c r="K809" s="482">
        <v>0</v>
      </c>
      <c r="L809" s="482">
        <v>37000</v>
      </c>
      <c r="M809" s="482">
        <v>0</v>
      </c>
      <c r="N809" s="482">
        <v>0</v>
      </c>
      <c r="O809" s="482">
        <v>0</v>
      </c>
      <c r="P809" s="480" t="s">
        <v>4494</v>
      </c>
      <c r="Q809" s="481"/>
      <c r="R809" s="480" t="s">
        <v>306</v>
      </c>
      <c r="S809" s="480" t="s">
        <v>307</v>
      </c>
      <c r="T809" s="480" t="s">
        <v>399</v>
      </c>
      <c r="U809" s="480" t="s">
        <v>309</v>
      </c>
      <c r="V809" s="480" t="s">
        <v>2013</v>
      </c>
      <c r="W809" s="480" t="s">
        <v>4495</v>
      </c>
      <c r="X809" s="480" t="s">
        <v>4496</v>
      </c>
      <c r="Y809" s="480" t="s">
        <v>313</v>
      </c>
      <c r="Z809" s="480" t="s">
        <v>2602</v>
      </c>
      <c r="AA809" s="480">
        <f t="shared" si="12"/>
        <v>72</v>
      </c>
      <c r="AB809" s="483">
        <v>0</v>
      </c>
      <c r="AC809" s="480" t="s">
        <v>403</v>
      </c>
    </row>
    <row r="810" customHeight="1" spans="1:29">
      <c r="A810" s="477" t="s">
        <v>192</v>
      </c>
      <c r="B810" s="480" t="s">
        <v>4024</v>
      </c>
      <c r="C810" s="480" t="s">
        <v>4025</v>
      </c>
      <c r="D810" s="480" t="s">
        <v>4497</v>
      </c>
      <c r="E810" s="481">
        <v>41962</v>
      </c>
      <c r="F810" s="480" t="s">
        <v>301</v>
      </c>
      <c r="G810" s="480" t="s">
        <v>4498</v>
      </c>
      <c r="H810" s="480" t="s">
        <v>4499</v>
      </c>
      <c r="I810" s="480" t="s">
        <v>4500</v>
      </c>
      <c r="J810" s="482">
        <v>66024.5</v>
      </c>
      <c r="K810" s="482">
        <v>0</v>
      </c>
      <c r="L810" s="482">
        <v>66024.5</v>
      </c>
      <c r="M810" s="482">
        <v>0</v>
      </c>
      <c r="N810" s="482">
        <v>0</v>
      </c>
      <c r="O810" s="482">
        <v>0</v>
      </c>
      <c r="P810" s="480" t="s">
        <v>4501</v>
      </c>
      <c r="Q810" s="481"/>
      <c r="R810" s="480" t="s">
        <v>306</v>
      </c>
      <c r="S810" s="480" t="s">
        <v>307</v>
      </c>
      <c r="T810" s="480" t="s">
        <v>4083</v>
      </c>
      <c r="U810" s="480" t="s">
        <v>309</v>
      </c>
      <c r="V810" s="480" t="s">
        <v>4428</v>
      </c>
      <c r="W810" s="480" t="s">
        <v>401</v>
      </c>
      <c r="X810" s="480" t="s">
        <v>4502</v>
      </c>
      <c r="Y810" s="480" t="s">
        <v>313</v>
      </c>
      <c r="Z810" s="480" t="s">
        <v>2602</v>
      </c>
      <c r="AA810" s="480">
        <f t="shared" si="12"/>
        <v>72</v>
      </c>
      <c r="AB810" s="483">
        <v>0</v>
      </c>
      <c r="AC810" s="480" t="s">
        <v>819</v>
      </c>
    </row>
    <row r="811" customHeight="1" spans="1:29">
      <c r="A811" s="477" t="s">
        <v>192</v>
      </c>
      <c r="B811" s="480" t="s">
        <v>4024</v>
      </c>
      <c r="C811" s="480" t="s">
        <v>4025</v>
      </c>
      <c r="D811" s="480" t="s">
        <v>4503</v>
      </c>
      <c r="E811" s="481">
        <v>43063</v>
      </c>
      <c r="F811" s="480" t="s">
        <v>301</v>
      </c>
      <c r="G811" s="480" t="s">
        <v>4504</v>
      </c>
      <c r="H811" s="480" t="s">
        <v>4505</v>
      </c>
      <c r="I811" s="480" t="s">
        <v>4506</v>
      </c>
      <c r="J811" s="482">
        <v>8547.01</v>
      </c>
      <c r="K811" s="482">
        <v>0</v>
      </c>
      <c r="L811" s="482">
        <v>8547.01</v>
      </c>
      <c r="M811" s="482">
        <v>0</v>
      </c>
      <c r="N811" s="482">
        <v>0</v>
      </c>
      <c r="O811" s="482">
        <v>0</v>
      </c>
      <c r="P811" s="480" t="s">
        <v>4507</v>
      </c>
      <c r="Q811" s="481"/>
      <c r="R811" s="480" t="s">
        <v>306</v>
      </c>
      <c r="S811" s="480" t="s">
        <v>307</v>
      </c>
      <c r="T811" s="480" t="s">
        <v>308</v>
      </c>
      <c r="U811" s="480" t="s">
        <v>309</v>
      </c>
      <c r="V811" s="480" t="s">
        <v>4448</v>
      </c>
      <c r="W811" s="480" t="s">
        <v>4508</v>
      </c>
      <c r="X811" s="480" t="s">
        <v>4509</v>
      </c>
      <c r="Y811" s="480" t="s">
        <v>313</v>
      </c>
      <c r="Z811" s="480" t="s">
        <v>2602</v>
      </c>
      <c r="AA811" s="480">
        <f t="shared" si="12"/>
        <v>72</v>
      </c>
      <c r="AB811" s="483">
        <v>0</v>
      </c>
      <c r="AC811" s="480" t="s">
        <v>315</v>
      </c>
    </row>
    <row r="812" customHeight="1" spans="1:29">
      <c r="A812" s="477" t="s">
        <v>192</v>
      </c>
      <c r="B812" s="480" t="s">
        <v>4024</v>
      </c>
      <c r="C812" s="480" t="s">
        <v>4025</v>
      </c>
      <c r="D812" s="480" t="s">
        <v>4510</v>
      </c>
      <c r="E812" s="481">
        <v>41211</v>
      </c>
      <c r="F812" s="480" t="s">
        <v>301</v>
      </c>
      <c r="G812" s="480" t="s">
        <v>4511</v>
      </c>
      <c r="H812" s="480" t="s">
        <v>4512</v>
      </c>
      <c r="I812" s="480" t="s">
        <v>4513</v>
      </c>
      <c r="J812" s="482">
        <v>3846.15</v>
      </c>
      <c r="K812" s="482">
        <v>0</v>
      </c>
      <c r="L812" s="482">
        <v>3846.15</v>
      </c>
      <c r="M812" s="482">
        <v>0</v>
      </c>
      <c r="N812" s="482">
        <v>0</v>
      </c>
      <c r="O812" s="482">
        <v>0</v>
      </c>
      <c r="P812" s="480" t="s">
        <v>4514</v>
      </c>
      <c r="Q812" s="481"/>
      <c r="R812" s="480" t="s">
        <v>630</v>
      </c>
      <c r="S812" s="480" t="s">
        <v>307</v>
      </c>
      <c r="T812" s="480" t="s">
        <v>399</v>
      </c>
      <c r="U812" s="480" t="s">
        <v>309</v>
      </c>
      <c r="V812" s="480" t="s">
        <v>3618</v>
      </c>
      <c r="W812" s="480" t="s">
        <v>4515</v>
      </c>
      <c r="X812" s="480" t="s">
        <v>4516</v>
      </c>
      <c r="Y812" s="480" t="s">
        <v>313</v>
      </c>
      <c r="Z812" s="480" t="s">
        <v>2602</v>
      </c>
      <c r="AA812" s="480">
        <f t="shared" si="12"/>
        <v>72</v>
      </c>
      <c r="AB812" s="483">
        <v>0</v>
      </c>
      <c r="AC812" s="480" t="s">
        <v>3628</v>
      </c>
    </row>
    <row r="813" customHeight="1" spans="1:29">
      <c r="A813" s="477" t="s">
        <v>192</v>
      </c>
      <c r="B813" s="480" t="s">
        <v>4024</v>
      </c>
      <c r="C813" s="480" t="s">
        <v>4025</v>
      </c>
      <c r="D813" s="480" t="s">
        <v>4517</v>
      </c>
      <c r="E813" s="481">
        <v>41611</v>
      </c>
      <c r="F813" s="480" t="s">
        <v>301</v>
      </c>
      <c r="G813" s="480" t="s">
        <v>4518</v>
      </c>
      <c r="H813" s="480" t="s">
        <v>4519</v>
      </c>
      <c r="I813" s="480" t="s">
        <v>4520</v>
      </c>
      <c r="J813" s="482">
        <v>4529.91</v>
      </c>
      <c r="K813" s="482">
        <v>0</v>
      </c>
      <c r="L813" s="482">
        <v>4529.91</v>
      </c>
      <c r="M813" s="482">
        <v>0</v>
      </c>
      <c r="N813" s="482">
        <v>0</v>
      </c>
      <c r="O813" s="482">
        <v>0</v>
      </c>
      <c r="P813" s="480" t="s">
        <v>4521</v>
      </c>
      <c r="Q813" s="481"/>
      <c r="R813" s="480" t="s">
        <v>306</v>
      </c>
      <c r="S813" s="480" t="s">
        <v>307</v>
      </c>
      <c r="T813" s="480" t="s">
        <v>399</v>
      </c>
      <c r="U813" s="480" t="s">
        <v>309</v>
      </c>
      <c r="V813" s="480" t="s">
        <v>419</v>
      </c>
      <c r="W813" s="480" t="s">
        <v>4522</v>
      </c>
      <c r="X813" s="480" t="s">
        <v>4523</v>
      </c>
      <c r="Y813" s="480" t="s">
        <v>313</v>
      </c>
      <c r="Z813" s="480" t="s">
        <v>2602</v>
      </c>
      <c r="AA813" s="480">
        <f t="shared" si="12"/>
        <v>72</v>
      </c>
      <c r="AB813" s="483">
        <v>0</v>
      </c>
      <c r="AC813" s="480" t="s">
        <v>403</v>
      </c>
    </row>
    <row r="814" customHeight="1" spans="1:29">
      <c r="A814" s="477" t="s">
        <v>192</v>
      </c>
      <c r="B814" s="480" t="s">
        <v>4024</v>
      </c>
      <c r="C814" s="480" t="s">
        <v>4025</v>
      </c>
      <c r="D814" s="480" t="s">
        <v>4524</v>
      </c>
      <c r="E814" s="481">
        <v>39468</v>
      </c>
      <c r="F814" s="480" t="s">
        <v>301</v>
      </c>
      <c r="G814" s="480" t="s">
        <v>4525</v>
      </c>
      <c r="H814" s="480" t="s">
        <v>4526</v>
      </c>
      <c r="I814" s="480" t="s">
        <v>4527</v>
      </c>
      <c r="J814" s="482">
        <v>29829.06</v>
      </c>
      <c r="K814" s="482">
        <v>0</v>
      </c>
      <c r="L814" s="482">
        <v>29829.06</v>
      </c>
      <c r="M814" s="482">
        <v>0</v>
      </c>
      <c r="N814" s="482">
        <v>0</v>
      </c>
      <c r="O814" s="482">
        <v>0</v>
      </c>
      <c r="P814" s="480" t="s">
        <v>4528</v>
      </c>
      <c r="Q814" s="481"/>
      <c r="R814" s="480" t="s">
        <v>306</v>
      </c>
      <c r="S814" s="480" t="s">
        <v>307</v>
      </c>
      <c r="T814" s="480" t="s">
        <v>399</v>
      </c>
      <c r="U814" s="480" t="s">
        <v>309</v>
      </c>
      <c r="V814" s="480" t="s">
        <v>3618</v>
      </c>
      <c r="W814" s="480" t="s">
        <v>4529</v>
      </c>
      <c r="X814" s="480" t="s">
        <v>4418</v>
      </c>
      <c r="Y814" s="480" t="s">
        <v>313</v>
      </c>
      <c r="Z814" s="480" t="s">
        <v>2602</v>
      </c>
      <c r="AA814" s="480">
        <f t="shared" si="12"/>
        <v>72</v>
      </c>
      <c r="AB814" s="483">
        <v>0</v>
      </c>
      <c r="AC814" s="480" t="s">
        <v>403</v>
      </c>
    </row>
    <row r="815" customHeight="1" spans="1:29">
      <c r="A815" s="477" t="s">
        <v>192</v>
      </c>
      <c r="B815" s="480" t="s">
        <v>4024</v>
      </c>
      <c r="C815" s="480" t="s">
        <v>4025</v>
      </c>
      <c r="D815" s="480" t="s">
        <v>4530</v>
      </c>
      <c r="E815" s="481">
        <v>40511</v>
      </c>
      <c r="F815" s="480" t="s">
        <v>301</v>
      </c>
      <c r="G815" s="480" t="s">
        <v>4531</v>
      </c>
      <c r="H815" s="480" t="s">
        <v>4532</v>
      </c>
      <c r="I815" s="480" t="s">
        <v>4533</v>
      </c>
      <c r="J815" s="482">
        <v>8376.07</v>
      </c>
      <c r="K815" s="482">
        <v>0</v>
      </c>
      <c r="L815" s="482">
        <v>8376.07</v>
      </c>
      <c r="M815" s="482">
        <v>0</v>
      </c>
      <c r="N815" s="482">
        <v>0</v>
      </c>
      <c r="O815" s="482">
        <v>0</v>
      </c>
      <c r="P815" s="480" t="s">
        <v>4534</v>
      </c>
      <c r="Q815" s="481"/>
      <c r="R815" s="480" t="s">
        <v>306</v>
      </c>
      <c r="S815" s="480" t="s">
        <v>307</v>
      </c>
      <c r="T815" s="480" t="s">
        <v>399</v>
      </c>
      <c r="U815" s="480" t="s">
        <v>309</v>
      </c>
      <c r="V815" s="480" t="s">
        <v>419</v>
      </c>
      <c r="W815" s="480" t="s">
        <v>4535</v>
      </c>
      <c r="X815" s="480" t="s">
        <v>4536</v>
      </c>
      <c r="Y815" s="480" t="s">
        <v>313</v>
      </c>
      <c r="Z815" s="480" t="s">
        <v>2602</v>
      </c>
      <c r="AA815" s="480">
        <f t="shared" si="12"/>
        <v>72</v>
      </c>
      <c r="AB815" s="483">
        <v>0</v>
      </c>
      <c r="AC815" s="480" t="s">
        <v>403</v>
      </c>
    </row>
    <row r="816" customHeight="1" spans="1:29">
      <c r="A816" s="477" t="s">
        <v>192</v>
      </c>
      <c r="B816" s="480" t="s">
        <v>4024</v>
      </c>
      <c r="C816" s="480" t="s">
        <v>4025</v>
      </c>
      <c r="D816" s="480" t="s">
        <v>4537</v>
      </c>
      <c r="E816" s="481">
        <v>35400</v>
      </c>
      <c r="F816" s="480" t="s">
        <v>301</v>
      </c>
      <c r="G816" s="480" t="s">
        <v>4538</v>
      </c>
      <c r="H816" s="480" t="s">
        <v>4526</v>
      </c>
      <c r="I816" s="480" t="s">
        <v>4539</v>
      </c>
      <c r="J816" s="482">
        <v>7836</v>
      </c>
      <c r="K816" s="482">
        <v>0</v>
      </c>
      <c r="L816" s="482">
        <v>7836</v>
      </c>
      <c r="M816" s="482">
        <v>0</v>
      </c>
      <c r="N816" s="482">
        <v>0</v>
      </c>
      <c r="O816" s="482">
        <v>0</v>
      </c>
      <c r="P816" s="480" t="s">
        <v>4540</v>
      </c>
      <c r="Q816" s="481"/>
      <c r="R816" s="480" t="s">
        <v>306</v>
      </c>
      <c r="S816" s="480" t="s">
        <v>307</v>
      </c>
      <c r="T816" s="480" t="s">
        <v>383</v>
      </c>
      <c r="U816" s="480" t="s">
        <v>309</v>
      </c>
      <c r="V816" s="480" t="s">
        <v>309</v>
      </c>
      <c r="W816" s="480" t="s">
        <v>333</v>
      </c>
      <c r="X816" s="480" t="s">
        <v>4541</v>
      </c>
      <c r="Y816" s="480" t="s">
        <v>313</v>
      </c>
      <c r="Z816" s="480" t="s">
        <v>2602</v>
      </c>
      <c r="AA816" s="480">
        <f t="shared" si="12"/>
        <v>72</v>
      </c>
      <c r="AB816" s="483">
        <v>0</v>
      </c>
      <c r="AC816" s="480" t="s">
        <v>850</v>
      </c>
    </row>
    <row r="817" customHeight="1" spans="1:29">
      <c r="A817" s="477" t="s">
        <v>192</v>
      </c>
      <c r="B817" s="480" t="s">
        <v>4024</v>
      </c>
      <c r="C817" s="480" t="s">
        <v>4025</v>
      </c>
      <c r="D817" s="480" t="s">
        <v>4542</v>
      </c>
      <c r="E817" s="481">
        <v>43423</v>
      </c>
      <c r="F817" s="480" t="s">
        <v>301</v>
      </c>
      <c r="G817" s="480" t="s">
        <v>4543</v>
      </c>
      <c r="H817" s="480" t="s">
        <v>4544</v>
      </c>
      <c r="I817" s="480" t="s">
        <v>4545</v>
      </c>
      <c r="J817" s="482">
        <v>6273.5</v>
      </c>
      <c r="K817" s="482">
        <v>0</v>
      </c>
      <c r="L817" s="482">
        <v>6273.5</v>
      </c>
      <c r="M817" s="482">
        <v>0</v>
      </c>
      <c r="N817" s="482">
        <v>0</v>
      </c>
      <c r="O817" s="482">
        <v>0</v>
      </c>
      <c r="P817" s="480" t="s">
        <v>4546</v>
      </c>
      <c r="Q817" s="481"/>
      <c r="R817" s="480" t="s">
        <v>306</v>
      </c>
      <c r="S817" s="480" t="s">
        <v>307</v>
      </c>
      <c r="T817" s="480" t="s">
        <v>399</v>
      </c>
      <c r="U817" s="480" t="s">
        <v>309</v>
      </c>
      <c r="V817" s="480" t="s">
        <v>419</v>
      </c>
      <c r="W817" s="480" t="s">
        <v>4547</v>
      </c>
      <c r="X817" s="480" t="s">
        <v>4548</v>
      </c>
      <c r="Y817" s="480" t="s">
        <v>313</v>
      </c>
      <c r="Z817" s="480" t="s">
        <v>2602</v>
      </c>
      <c r="AA817" s="480">
        <f t="shared" si="12"/>
        <v>72</v>
      </c>
      <c r="AB817" s="483">
        <v>0</v>
      </c>
      <c r="AC817" s="480" t="s">
        <v>403</v>
      </c>
    </row>
    <row r="818" customHeight="1" spans="1:29">
      <c r="A818" s="477" t="s">
        <v>192</v>
      </c>
      <c r="B818" s="480" t="s">
        <v>4024</v>
      </c>
      <c r="C818" s="480" t="s">
        <v>4025</v>
      </c>
      <c r="D818" s="480" t="s">
        <v>4549</v>
      </c>
      <c r="E818" s="481">
        <v>25720</v>
      </c>
      <c r="F818" s="480" t="s">
        <v>301</v>
      </c>
      <c r="G818" s="480" t="s">
        <v>4550</v>
      </c>
      <c r="H818" s="480" t="s">
        <v>4551</v>
      </c>
      <c r="I818" s="480" t="s">
        <v>4552</v>
      </c>
      <c r="J818" s="482">
        <v>33082</v>
      </c>
      <c r="K818" s="482">
        <v>0</v>
      </c>
      <c r="L818" s="482">
        <v>33082</v>
      </c>
      <c r="M818" s="482">
        <v>0</v>
      </c>
      <c r="N818" s="482">
        <v>0</v>
      </c>
      <c r="O818" s="482">
        <v>0</v>
      </c>
      <c r="P818" s="480" t="s">
        <v>4553</v>
      </c>
      <c r="Q818" s="481"/>
      <c r="R818" s="480" t="s">
        <v>306</v>
      </c>
      <c r="S818" s="480" t="s">
        <v>307</v>
      </c>
      <c r="T818" s="480" t="s">
        <v>399</v>
      </c>
      <c r="U818" s="480" t="s">
        <v>309</v>
      </c>
      <c r="V818" s="480" t="s">
        <v>419</v>
      </c>
      <c r="W818" s="480" t="s">
        <v>333</v>
      </c>
      <c r="X818" s="480" t="s">
        <v>4350</v>
      </c>
      <c r="Y818" s="480" t="s">
        <v>313</v>
      </c>
      <c r="Z818" s="480" t="s">
        <v>2602</v>
      </c>
      <c r="AA818" s="480">
        <f t="shared" si="12"/>
        <v>72</v>
      </c>
      <c r="AB818" s="483">
        <v>0</v>
      </c>
      <c r="AC818" s="480" t="s">
        <v>403</v>
      </c>
    </row>
    <row r="819" customHeight="1" spans="1:29">
      <c r="A819" s="477" t="s">
        <v>192</v>
      </c>
      <c r="B819" s="480" t="s">
        <v>4024</v>
      </c>
      <c r="C819" s="480" t="s">
        <v>4025</v>
      </c>
      <c r="D819" s="480" t="s">
        <v>4554</v>
      </c>
      <c r="E819" s="481">
        <v>38217</v>
      </c>
      <c r="F819" s="480" t="s">
        <v>301</v>
      </c>
      <c r="G819" s="480" t="s">
        <v>4555</v>
      </c>
      <c r="H819" s="480" t="s">
        <v>4519</v>
      </c>
      <c r="I819" s="480" t="s">
        <v>4556</v>
      </c>
      <c r="J819" s="482">
        <v>67408.85</v>
      </c>
      <c r="K819" s="482">
        <v>0</v>
      </c>
      <c r="L819" s="482">
        <v>67408.85</v>
      </c>
      <c r="M819" s="482">
        <v>0</v>
      </c>
      <c r="N819" s="482">
        <v>0</v>
      </c>
      <c r="O819" s="482">
        <v>0</v>
      </c>
      <c r="P819" s="480" t="s">
        <v>4557</v>
      </c>
      <c r="Q819" s="481"/>
      <c r="R819" s="480" t="s">
        <v>306</v>
      </c>
      <c r="S819" s="480" t="s">
        <v>307</v>
      </c>
      <c r="T819" s="480" t="s">
        <v>399</v>
      </c>
      <c r="U819" s="480" t="s">
        <v>309</v>
      </c>
      <c r="V819" s="480" t="s">
        <v>400</v>
      </c>
      <c r="W819" s="480" t="s">
        <v>4558</v>
      </c>
      <c r="X819" s="480" t="s">
        <v>4559</v>
      </c>
      <c r="Y819" s="480" t="s">
        <v>313</v>
      </c>
      <c r="Z819" s="480" t="s">
        <v>2602</v>
      </c>
      <c r="AA819" s="480">
        <f t="shared" si="12"/>
        <v>72</v>
      </c>
      <c r="AB819" s="483">
        <v>0</v>
      </c>
      <c r="AC819" s="480" t="s">
        <v>403</v>
      </c>
    </row>
    <row r="820" customHeight="1" spans="1:29">
      <c r="A820" s="477" t="s">
        <v>192</v>
      </c>
      <c r="B820" s="480" t="s">
        <v>4024</v>
      </c>
      <c r="C820" s="480" t="s">
        <v>4025</v>
      </c>
      <c r="D820" s="480" t="s">
        <v>4560</v>
      </c>
      <c r="E820" s="481">
        <v>42268</v>
      </c>
      <c r="F820" s="480" t="s">
        <v>301</v>
      </c>
      <c r="G820" s="480" t="s">
        <v>4561</v>
      </c>
      <c r="H820" s="480" t="s">
        <v>4562</v>
      </c>
      <c r="I820" s="480" t="s">
        <v>4563</v>
      </c>
      <c r="J820" s="482">
        <v>83333.33</v>
      </c>
      <c r="K820" s="482">
        <v>0</v>
      </c>
      <c r="L820" s="482">
        <v>83333.33</v>
      </c>
      <c r="M820" s="482">
        <v>0</v>
      </c>
      <c r="N820" s="482">
        <v>0</v>
      </c>
      <c r="O820" s="482">
        <v>0</v>
      </c>
      <c r="P820" s="480" t="s">
        <v>4564</v>
      </c>
      <c r="Q820" s="481"/>
      <c r="R820" s="480" t="s">
        <v>630</v>
      </c>
      <c r="S820" s="480" t="s">
        <v>889</v>
      </c>
      <c r="T820" s="480" t="s">
        <v>4347</v>
      </c>
      <c r="U820" s="480" t="s">
        <v>309</v>
      </c>
      <c r="V820" s="480" t="s">
        <v>4565</v>
      </c>
      <c r="W820" s="480" t="s">
        <v>4566</v>
      </c>
      <c r="X820" s="480" t="s">
        <v>4567</v>
      </c>
      <c r="Y820" s="480" t="s">
        <v>313</v>
      </c>
      <c r="Z820" s="480" t="s">
        <v>2602</v>
      </c>
      <c r="AA820" s="480">
        <f t="shared" si="12"/>
        <v>72</v>
      </c>
      <c r="AB820" s="483">
        <v>0</v>
      </c>
      <c r="AC820" s="480" t="s">
        <v>4351</v>
      </c>
    </row>
    <row r="821" customHeight="1" spans="1:29">
      <c r="A821" s="477" t="s">
        <v>192</v>
      </c>
      <c r="B821" s="480" t="s">
        <v>4024</v>
      </c>
      <c r="C821" s="480" t="s">
        <v>4025</v>
      </c>
      <c r="D821" s="480" t="s">
        <v>4568</v>
      </c>
      <c r="E821" s="481">
        <v>42333</v>
      </c>
      <c r="F821" s="480" t="s">
        <v>301</v>
      </c>
      <c r="G821" s="480" t="s">
        <v>4569</v>
      </c>
      <c r="H821" s="480" t="s">
        <v>4570</v>
      </c>
      <c r="I821" s="480" t="s">
        <v>4571</v>
      </c>
      <c r="J821" s="482">
        <v>79487.18</v>
      </c>
      <c r="K821" s="482">
        <v>0</v>
      </c>
      <c r="L821" s="482">
        <v>79487.18</v>
      </c>
      <c r="M821" s="482">
        <v>0</v>
      </c>
      <c r="N821" s="482">
        <v>0</v>
      </c>
      <c r="O821" s="482">
        <v>0</v>
      </c>
      <c r="P821" s="480" t="s">
        <v>4572</v>
      </c>
      <c r="Q821" s="481"/>
      <c r="R821" s="480" t="s">
        <v>306</v>
      </c>
      <c r="S821" s="480" t="s">
        <v>307</v>
      </c>
      <c r="T821" s="480" t="s">
        <v>399</v>
      </c>
      <c r="U821" s="480" t="s">
        <v>309</v>
      </c>
      <c r="V821" s="480" t="s">
        <v>2013</v>
      </c>
      <c r="W821" s="480" t="s">
        <v>4573</v>
      </c>
      <c r="X821" s="480" t="s">
        <v>4574</v>
      </c>
      <c r="Y821" s="480" t="s">
        <v>313</v>
      </c>
      <c r="Z821" s="480" t="s">
        <v>2602</v>
      </c>
      <c r="AA821" s="480">
        <f t="shared" si="12"/>
        <v>72</v>
      </c>
      <c r="AB821" s="483">
        <v>0</v>
      </c>
      <c r="AC821" s="480" t="s">
        <v>403</v>
      </c>
    </row>
    <row r="822" customHeight="1" spans="1:29">
      <c r="A822" s="477" t="s">
        <v>192</v>
      </c>
      <c r="B822" s="480" t="s">
        <v>4024</v>
      </c>
      <c r="C822" s="480" t="s">
        <v>4025</v>
      </c>
      <c r="D822" s="480" t="s">
        <v>4575</v>
      </c>
      <c r="E822" s="481">
        <v>43249</v>
      </c>
      <c r="F822" s="480" t="s">
        <v>301</v>
      </c>
      <c r="G822" s="480" t="s">
        <v>4576</v>
      </c>
      <c r="H822" s="480" t="s">
        <v>4577</v>
      </c>
      <c r="I822" s="480" t="s">
        <v>4578</v>
      </c>
      <c r="J822" s="482">
        <v>3760.68</v>
      </c>
      <c r="K822" s="482">
        <v>0</v>
      </c>
      <c r="L822" s="482">
        <v>3760.68</v>
      </c>
      <c r="M822" s="482">
        <v>0</v>
      </c>
      <c r="N822" s="482">
        <v>0</v>
      </c>
      <c r="O822" s="482">
        <v>0</v>
      </c>
      <c r="P822" s="480" t="s">
        <v>4579</v>
      </c>
      <c r="Q822" s="481"/>
      <c r="R822" s="480" t="s">
        <v>306</v>
      </c>
      <c r="S822" s="480" t="s">
        <v>307</v>
      </c>
      <c r="T822" s="480" t="s">
        <v>383</v>
      </c>
      <c r="U822" s="480" t="s">
        <v>309</v>
      </c>
      <c r="V822" s="480" t="s">
        <v>309</v>
      </c>
      <c r="W822" s="480" t="s">
        <v>4580</v>
      </c>
      <c r="X822" s="480" t="s">
        <v>4581</v>
      </c>
      <c r="Y822" s="480" t="s">
        <v>313</v>
      </c>
      <c r="Z822" s="480" t="s">
        <v>2602</v>
      </c>
      <c r="AA822" s="480">
        <f t="shared" si="12"/>
        <v>72</v>
      </c>
      <c r="AB822" s="483">
        <v>0</v>
      </c>
      <c r="AC822" s="480" t="s">
        <v>850</v>
      </c>
    </row>
    <row r="823" customHeight="1" spans="1:29">
      <c r="A823" s="477" t="s">
        <v>192</v>
      </c>
      <c r="B823" s="480" t="s">
        <v>4024</v>
      </c>
      <c r="C823" s="480" t="s">
        <v>4025</v>
      </c>
      <c r="D823" s="480" t="s">
        <v>4582</v>
      </c>
      <c r="E823" s="481">
        <v>43249</v>
      </c>
      <c r="F823" s="480" t="s">
        <v>301</v>
      </c>
      <c r="G823" s="480" t="s">
        <v>4583</v>
      </c>
      <c r="H823" s="480" t="s">
        <v>4577</v>
      </c>
      <c r="I823" s="480" t="s">
        <v>4578</v>
      </c>
      <c r="J823" s="482">
        <v>3760.68</v>
      </c>
      <c r="K823" s="482">
        <v>0</v>
      </c>
      <c r="L823" s="482">
        <v>3760.68</v>
      </c>
      <c r="M823" s="482">
        <v>0</v>
      </c>
      <c r="N823" s="482">
        <v>0</v>
      </c>
      <c r="O823" s="482">
        <v>0</v>
      </c>
      <c r="P823" s="480" t="s">
        <v>4584</v>
      </c>
      <c r="Q823" s="481"/>
      <c r="R823" s="480" t="s">
        <v>306</v>
      </c>
      <c r="S823" s="480" t="s">
        <v>307</v>
      </c>
      <c r="T823" s="480" t="s">
        <v>308</v>
      </c>
      <c r="U823" s="480" t="s">
        <v>309</v>
      </c>
      <c r="V823" s="480" t="s">
        <v>309</v>
      </c>
      <c r="W823" s="480" t="s">
        <v>4580</v>
      </c>
      <c r="X823" s="480" t="s">
        <v>4581</v>
      </c>
      <c r="Y823" s="480" t="s">
        <v>313</v>
      </c>
      <c r="Z823" s="480" t="s">
        <v>2602</v>
      </c>
      <c r="AA823" s="480">
        <f t="shared" si="12"/>
        <v>72</v>
      </c>
      <c r="AB823" s="483">
        <v>0</v>
      </c>
      <c r="AC823" s="480" t="s">
        <v>437</v>
      </c>
    </row>
    <row r="824" customHeight="1" spans="1:29">
      <c r="A824" s="477" t="s">
        <v>192</v>
      </c>
      <c r="B824" s="480" t="s">
        <v>4024</v>
      </c>
      <c r="C824" s="480" t="s">
        <v>4025</v>
      </c>
      <c r="D824" s="480" t="s">
        <v>4585</v>
      </c>
      <c r="E824" s="481">
        <v>43249</v>
      </c>
      <c r="F824" s="480" t="s">
        <v>301</v>
      </c>
      <c r="G824" s="480" t="s">
        <v>4586</v>
      </c>
      <c r="H824" s="480" t="s">
        <v>4577</v>
      </c>
      <c r="I824" s="480" t="s">
        <v>4578</v>
      </c>
      <c r="J824" s="482">
        <v>3760.69</v>
      </c>
      <c r="K824" s="482">
        <v>0</v>
      </c>
      <c r="L824" s="482">
        <v>3760.69</v>
      </c>
      <c r="M824" s="482">
        <v>0</v>
      </c>
      <c r="N824" s="482">
        <v>0</v>
      </c>
      <c r="O824" s="482">
        <v>0</v>
      </c>
      <c r="P824" s="480" t="s">
        <v>4587</v>
      </c>
      <c r="Q824" s="481"/>
      <c r="R824" s="480" t="s">
        <v>306</v>
      </c>
      <c r="S824" s="480" t="s">
        <v>307</v>
      </c>
      <c r="T824" s="480" t="s">
        <v>399</v>
      </c>
      <c r="U824" s="480" t="s">
        <v>309</v>
      </c>
      <c r="V824" s="480" t="s">
        <v>2477</v>
      </c>
      <c r="W824" s="480" t="s">
        <v>4580</v>
      </c>
      <c r="X824" s="480" t="s">
        <v>4581</v>
      </c>
      <c r="Y824" s="480" t="s">
        <v>313</v>
      </c>
      <c r="Z824" s="480" t="s">
        <v>2602</v>
      </c>
      <c r="AA824" s="480">
        <f t="shared" si="12"/>
        <v>72</v>
      </c>
      <c r="AB824" s="483">
        <v>0</v>
      </c>
      <c r="AC824" s="480" t="s">
        <v>403</v>
      </c>
    </row>
    <row r="825" customHeight="1" spans="1:29">
      <c r="A825" s="477" t="s">
        <v>192</v>
      </c>
      <c r="B825" s="480" t="s">
        <v>4024</v>
      </c>
      <c r="C825" s="480" t="s">
        <v>4025</v>
      </c>
      <c r="D825" s="480" t="s">
        <v>4588</v>
      </c>
      <c r="E825" s="481">
        <v>38860</v>
      </c>
      <c r="F825" s="480" t="s">
        <v>301</v>
      </c>
      <c r="G825" s="480" t="s">
        <v>4589</v>
      </c>
      <c r="H825" s="480" t="s">
        <v>4590</v>
      </c>
      <c r="I825" s="480" t="s">
        <v>4591</v>
      </c>
      <c r="J825" s="482">
        <v>176300</v>
      </c>
      <c r="K825" s="482">
        <v>0</v>
      </c>
      <c r="L825" s="482">
        <v>176300</v>
      </c>
      <c r="M825" s="482">
        <v>0</v>
      </c>
      <c r="N825" s="482">
        <v>0</v>
      </c>
      <c r="O825" s="482">
        <v>0</v>
      </c>
      <c r="P825" s="480" t="s">
        <v>4592</v>
      </c>
      <c r="Q825" s="481"/>
      <c r="R825" s="480" t="s">
        <v>306</v>
      </c>
      <c r="S825" s="480" t="s">
        <v>307</v>
      </c>
      <c r="T825" s="480" t="s">
        <v>399</v>
      </c>
      <c r="U825" s="480" t="s">
        <v>309</v>
      </c>
      <c r="V825" s="480" t="s">
        <v>2477</v>
      </c>
      <c r="W825" s="480" t="s">
        <v>4593</v>
      </c>
      <c r="X825" s="480" t="s">
        <v>4594</v>
      </c>
      <c r="Y825" s="480" t="s">
        <v>313</v>
      </c>
      <c r="Z825" s="480" t="s">
        <v>2602</v>
      </c>
      <c r="AA825" s="480">
        <f t="shared" si="12"/>
        <v>72</v>
      </c>
      <c r="AB825" s="483">
        <v>0</v>
      </c>
      <c r="AC825" s="480" t="s">
        <v>403</v>
      </c>
    </row>
    <row r="826" customHeight="1" spans="1:29">
      <c r="A826" s="477" t="s">
        <v>192</v>
      </c>
      <c r="B826" s="480" t="s">
        <v>4024</v>
      </c>
      <c r="C826" s="480" t="s">
        <v>4025</v>
      </c>
      <c r="D826" s="480" t="s">
        <v>4595</v>
      </c>
      <c r="E826" s="481">
        <v>41689</v>
      </c>
      <c r="F826" s="480" t="s">
        <v>301</v>
      </c>
      <c r="G826" s="480" t="s">
        <v>4596</v>
      </c>
      <c r="H826" s="480" t="s">
        <v>4597</v>
      </c>
      <c r="I826" s="480" t="s">
        <v>4598</v>
      </c>
      <c r="J826" s="482">
        <v>5641.03</v>
      </c>
      <c r="K826" s="482">
        <v>0</v>
      </c>
      <c r="L826" s="482">
        <v>5641.03</v>
      </c>
      <c r="M826" s="482">
        <v>0</v>
      </c>
      <c r="N826" s="482">
        <v>0</v>
      </c>
      <c r="O826" s="482">
        <v>0</v>
      </c>
      <c r="P826" s="480" t="s">
        <v>4599</v>
      </c>
      <c r="Q826" s="481"/>
      <c r="R826" s="480" t="s">
        <v>630</v>
      </c>
      <c r="S826" s="480" t="s">
        <v>889</v>
      </c>
      <c r="T826" s="480" t="s">
        <v>882</v>
      </c>
      <c r="U826" s="480" t="s">
        <v>309</v>
      </c>
      <c r="V826" s="480" t="s">
        <v>883</v>
      </c>
      <c r="W826" s="480" t="s">
        <v>4600</v>
      </c>
      <c r="X826" s="480" t="s">
        <v>4601</v>
      </c>
      <c r="Y826" s="480" t="s">
        <v>313</v>
      </c>
      <c r="Z826" s="480" t="s">
        <v>2602</v>
      </c>
      <c r="AA826" s="480">
        <f t="shared" si="12"/>
        <v>72</v>
      </c>
      <c r="AB826" s="483">
        <v>0</v>
      </c>
      <c r="AC826" s="480" t="s">
        <v>891</v>
      </c>
    </row>
    <row r="827" customHeight="1" spans="1:29">
      <c r="A827" s="477" t="s">
        <v>192</v>
      </c>
      <c r="B827" s="480" t="s">
        <v>4024</v>
      </c>
      <c r="C827" s="480" t="s">
        <v>4025</v>
      </c>
      <c r="D827" s="480" t="s">
        <v>4602</v>
      </c>
      <c r="E827" s="481">
        <v>41421</v>
      </c>
      <c r="F827" s="480" t="s">
        <v>301</v>
      </c>
      <c r="G827" s="480" t="s">
        <v>4603</v>
      </c>
      <c r="H827" s="480" t="s">
        <v>4604</v>
      </c>
      <c r="I827" s="480" t="s">
        <v>4605</v>
      </c>
      <c r="J827" s="482">
        <v>13675.21</v>
      </c>
      <c r="K827" s="482">
        <v>0</v>
      </c>
      <c r="L827" s="482">
        <v>13675.21</v>
      </c>
      <c r="M827" s="482">
        <v>0</v>
      </c>
      <c r="N827" s="482">
        <v>0</v>
      </c>
      <c r="O827" s="482">
        <v>0</v>
      </c>
      <c r="P827" s="480" t="s">
        <v>4606</v>
      </c>
      <c r="Q827" s="481"/>
      <c r="R827" s="480" t="s">
        <v>306</v>
      </c>
      <c r="S827" s="480" t="s">
        <v>307</v>
      </c>
      <c r="T827" s="480" t="s">
        <v>399</v>
      </c>
      <c r="U827" s="480" t="s">
        <v>309</v>
      </c>
      <c r="V827" s="480" t="s">
        <v>400</v>
      </c>
      <c r="W827" s="480" t="s">
        <v>4607</v>
      </c>
      <c r="X827" s="480" t="s">
        <v>4608</v>
      </c>
      <c r="Y827" s="480" t="s">
        <v>313</v>
      </c>
      <c r="Z827" s="480" t="s">
        <v>2602</v>
      </c>
      <c r="AA827" s="480">
        <f t="shared" si="12"/>
        <v>72</v>
      </c>
      <c r="AB827" s="483">
        <v>0</v>
      </c>
      <c r="AC827" s="480" t="s">
        <v>403</v>
      </c>
    </row>
    <row r="828" customHeight="1" spans="1:29">
      <c r="A828" s="477" t="s">
        <v>192</v>
      </c>
      <c r="B828" s="480" t="s">
        <v>4024</v>
      </c>
      <c r="C828" s="480" t="s">
        <v>4025</v>
      </c>
      <c r="D828" s="480" t="s">
        <v>4609</v>
      </c>
      <c r="E828" s="481">
        <v>41962</v>
      </c>
      <c r="F828" s="480" t="s">
        <v>301</v>
      </c>
      <c r="G828" s="480" t="s">
        <v>4610</v>
      </c>
      <c r="H828" s="480" t="s">
        <v>4611</v>
      </c>
      <c r="I828" s="480" t="s">
        <v>304</v>
      </c>
      <c r="J828" s="482">
        <v>46042.74</v>
      </c>
      <c r="K828" s="482">
        <v>0</v>
      </c>
      <c r="L828" s="482">
        <v>46042.74</v>
      </c>
      <c r="M828" s="482">
        <v>0</v>
      </c>
      <c r="N828" s="482">
        <v>0</v>
      </c>
      <c r="O828" s="482">
        <v>0</v>
      </c>
      <c r="P828" s="480" t="s">
        <v>4612</v>
      </c>
      <c r="Q828" s="481"/>
      <c r="R828" s="480" t="s">
        <v>630</v>
      </c>
      <c r="S828" s="480" t="s">
        <v>307</v>
      </c>
      <c r="T828" s="480" t="s">
        <v>383</v>
      </c>
      <c r="U828" s="480" t="s">
        <v>309</v>
      </c>
      <c r="V828" s="480" t="s">
        <v>309</v>
      </c>
      <c r="W828" s="480" t="s">
        <v>4613</v>
      </c>
      <c r="X828" s="480" t="s">
        <v>798</v>
      </c>
      <c r="Y828" s="480" t="s">
        <v>313</v>
      </c>
      <c r="Z828" s="480" t="s">
        <v>2602</v>
      </c>
      <c r="AA828" s="480">
        <f t="shared" si="12"/>
        <v>72</v>
      </c>
      <c r="AB828" s="483">
        <v>0</v>
      </c>
      <c r="AC828" s="480" t="s">
        <v>387</v>
      </c>
    </row>
    <row r="829" customHeight="1" spans="1:29">
      <c r="A829" s="477" t="s">
        <v>192</v>
      </c>
      <c r="B829" s="480" t="s">
        <v>4024</v>
      </c>
      <c r="C829" s="480" t="s">
        <v>4025</v>
      </c>
      <c r="D829" s="480" t="s">
        <v>4614</v>
      </c>
      <c r="E829" s="481">
        <v>42894</v>
      </c>
      <c r="F829" s="480" t="s">
        <v>301</v>
      </c>
      <c r="G829" s="480" t="s">
        <v>4615</v>
      </c>
      <c r="H829" s="480" t="s">
        <v>4616</v>
      </c>
      <c r="I829" s="480" t="s">
        <v>304</v>
      </c>
      <c r="J829" s="482">
        <v>117948.72</v>
      </c>
      <c r="K829" s="482">
        <v>0</v>
      </c>
      <c r="L829" s="482">
        <v>117948.72</v>
      </c>
      <c r="M829" s="482">
        <v>0</v>
      </c>
      <c r="N829" s="482">
        <v>0</v>
      </c>
      <c r="O829" s="482">
        <v>0</v>
      </c>
      <c r="P829" s="480" t="s">
        <v>4617</v>
      </c>
      <c r="Q829" s="481"/>
      <c r="R829" s="480" t="s">
        <v>630</v>
      </c>
      <c r="S829" s="480" t="s">
        <v>307</v>
      </c>
      <c r="T829" s="480" t="s">
        <v>383</v>
      </c>
      <c r="U829" s="480" t="s">
        <v>309</v>
      </c>
      <c r="V829" s="480" t="s">
        <v>309</v>
      </c>
      <c r="W829" s="480" t="s">
        <v>4618</v>
      </c>
      <c r="X829" s="480" t="s">
        <v>1483</v>
      </c>
      <c r="Y829" s="480" t="s">
        <v>313</v>
      </c>
      <c r="Z829" s="480" t="s">
        <v>2602</v>
      </c>
      <c r="AA829" s="480">
        <f t="shared" si="12"/>
        <v>72</v>
      </c>
      <c r="AB829" s="483">
        <v>0</v>
      </c>
      <c r="AC829" s="480" t="s">
        <v>387</v>
      </c>
    </row>
    <row r="830" customHeight="1" spans="1:29">
      <c r="A830" s="477" t="s">
        <v>192</v>
      </c>
      <c r="B830" s="480" t="s">
        <v>4024</v>
      </c>
      <c r="C830" s="480" t="s">
        <v>4025</v>
      </c>
      <c r="D830" s="480" t="s">
        <v>4619</v>
      </c>
      <c r="E830" s="481">
        <v>43262</v>
      </c>
      <c r="F830" s="480" t="s">
        <v>301</v>
      </c>
      <c r="G830" s="480" t="s">
        <v>4620</v>
      </c>
      <c r="H830" s="480" t="s">
        <v>4621</v>
      </c>
      <c r="I830" s="480" t="s">
        <v>4622</v>
      </c>
      <c r="J830" s="482">
        <v>225735.33</v>
      </c>
      <c r="K830" s="482">
        <v>0</v>
      </c>
      <c r="L830" s="482">
        <v>225735.33</v>
      </c>
      <c r="M830" s="482">
        <v>0</v>
      </c>
      <c r="N830" s="482">
        <v>0</v>
      </c>
      <c r="O830" s="482">
        <v>0</v>
      </c>
      <c r="P830" s="480" t="s">
        <v>4362</v>
      </c>
      <c r="Q830" s="481"/>
      <c r="R830" s="480" t="s">
        <v>630</v>
      </c>
      <c r="S830" s="480" t="s">
        <v>307</v>
      </c>
      <c r="T830" s="480" t="s">
        <v>383</v>
      </c>
      <c r="U830" s="480" t="s">
        <v>309</v>
      </c>
      <c r="V830" s="480" t="s">
        <v>309</v>
      </c>
      <c r="W830" s="480" t="s">
        <v>4623</v>
      </c>
      <c r="X830" s="480" t="s">
        <v>4624</v>
      </c>
      <c r="Y830" s="480" t="s">
        <v>313</v>
      </c>
      <c r="Z830" s="480" t="s">
        <v>2602</v>
      </c>
      <c r="AA830" s="480">
        <f t="shared" si="12"/>
        <v>72</v>
      </c>
      <c r="AB830" s="483">
        <v>0</v>
      </c>
      <c r="AC830" s="480" t="s">
        <v>850</v>
      </c>
    </row>
    <row r="831" customHeight="1" spans="1:29">
      <c r="A831" s="477" t="s">
        <v>192</v>
      </c>
      <c r="B831" s="480" t="s">
        <v>4024</v>
      </c>
      <c r="C831" s="480" t="s">
        <v>4025</v>
      </c>
      <c r="D831" s="480" t="s">
        <v>4625</v>
      </c>
      <c r="E831" s="481">
        <v>43350</v>
      </c>
      <c r="F831" s="480" t="s">
        <v>301</v>
      </c>
      <c r="G831" s="480" t="s">
        <v>4626</v>
      </c>
      <c r="H831" s="480" t="s">
        <v>4627</v>
      </c>
      <c r="I831" s="480" t="s">
        <v>4628</v>
      </c>
      <c r="J831" s="482">
        <v>76495.73</v>
      </c>
      <c r="K831" s="482">
        <v>0</v>
      </c>
      <c r="L831" s="482">
        <v>76495.73</v>
      </c>
      <c r="M831" s="482">
        <v>0</v>
      </c>
      <c r="N831" s="482">
        <v>0</v>
      </c>
      <c r="O831" s="482">
        <v>0</v>
      </c>
      <c r="P831" s="480" t="s">
        <v>4629</v>
      </c>
      <c r="Q831" s="481"/>
      <c r="R831" s="480" t="s">
        <v>630</v>
      </c>
      <c r="S831" s="480" t="s">
        <v>307</v>
      </c>
      <c r="T831" s="480" t="s">
        <v>383</v>
      </c>
      <c r="U831" s="480" t="s">
        <v>309</v>
      </c>
      <c r="V831" s="480" t="s">
        <v>309</v>
      </c>
      <c r="W831" s="480" t="s">
        <v>4630</v>
      </c>
      <c r="X831" s="480" t="s">
        <v>4631</v>
      </c>
      <c r="Y831" s="480" t="s">
        <v>313</v>
      </c>
      <c r="Z831" s="480" t="s">
        <v>2602</v>
      </c>
      <c r="AA831" s="480">
        <f t="shared" si="12"/>
        <v>72</v>
      </c>
      <c r="AB831" s="483">
        <v>0</v>
      </c>
      <c r="AC831" s="480" t="s">
        <v>850</v>
      </c>
    </row>
    <row r="832" customHeight="1" spans="1:29">
      <c r="A832" s="477" t="s">
        <v>192</v>
      </c>
      <c r="B832" s="480" t="s">
        <v>4024</v>
      </c>
      <c r="C832" s="480" t="s">
        <v>4025</v>
      </c>
      <c r="D832" s="480" t="s">
        <v>4632</v>
      </c>
      <c r="E832" s="481">
        <v>39069</v>
      </c>
      <c r="F832" s="480" t="s">
        <v>301</v>
      </c>
      <c r="G832" s="480" t="s">
        <v>4633</v>
      </c>
      <c r="H832" s="480" t="s">
        <v>4634</v>
      </c>
      <c r="I832" s="480" t="s">
        <v>4635</v>
      </c>
      <c r="J832" s="482">
        <v>7800</v>
      </c>
      <c r="K832" s="482">
        <v>0</v>
      </c>
      <c r="L832" s="482">
        <v>7800</v>
      </c>
      <c r="M832" s="482">
        <v>0</v>
      </c>
      <c r="N832" s="482">
        <v>0</v>
      </c>
      <c r="O832" s="482">
        <v>0</v>
      </c>
      <c r="P832" s="480" t="s">
        <v>4636</v>
      </c>
      <c r="Q832" s="481"/>
      <c r="R832" s="480" t="s">
        <v>306</v>
      </c>
      <c r="S832" s="480" t="s">
        <v>307</v>
      </c>
      <c r="T832" s="480" t="s">
        <v>308</v>
      </c>
      <c r="U832" s="480" t="s">
        <v>309</v>
      </c>
      <c r="V832" s="480" t="s">
        <v>309</v>
      </c>
      <c r="W832" s="480" t="s">
        <v>4637</v>
      </c>
      <c r="X832" s="480" t="s">
        <v>4638</v>
      </c>
      <c r="Y832" s="480" t="s">
        <v>313</v>
      </c>
      <c r="Z832" s="480" t="s">
        <v>2602</v>
      </c>
      <c r="AA832" s="480">
        <f t="shared" si="12"/>
        <v>72</v>
      </c>
      <c r="AB832" s="483">
        <v>0</v>
      </c>
      <c r="AC832" s="480" t="s">
        <v>437</v>
      </c>
    </row>
    <row r="833" customHeight="1" spans="1:29">
      <c r="A833" s="477" t="s">
        <v>192</v>
      </c>
      <c r="B833" s="480" t="s">
        <v>4024</v>
      </c>
      <c r="C833" s="480" t="s">
        <v>4025</v>
      </c>
      <c r="D833" s="480" t="s">
        <v>4639</v>
      </c>
      <c r="E833" s="481">
        <v>41680</v>
      </c>
      <c r="F833" s="480" t="s">
        <v>301</v>
      </c>
      <c r="G833" s="480" t="s">
        <v>4640</v>
      </c>
      <c r="H833" s="480" t="s">
        <v>4641</v>
      </c>
      <c r="I833" s="480" t="s">
        <v>4635</v>
      </c>
      <c r="J833" s="482">
        <v>18306.12</v>
      </c>
      <c r="K833" s="482">
        <v>0</v>
      </c>
      <c r="L833" s="482">
        <v>18306.12</v>
      </c>
      <c r="M833" s="482">
        <v>0</v>
      </c>
      <c r="N833" s="482">
        <v>0</v>
      </c>
      <c r="O833" s="482">
        <v>0</v>
      </c>
      <c r="P833" s="480" t="s">
        <v>4642</v>
      </c>
      <c r="Q833" s="481"/>
      <c r="R833" s="480" t="s">
        <v>306</v>
      </c>
      <c r="S833" s="480" t="s">
        <v>307</v>
      </c>
      <c r="T833" s="480" t="s">
        <v>308</v>
      </c>
      <c r="U833" s="480" t="s">
        <v>309</v>
      </c>
      <c r="V833" s="480" t="s">
        <v>309</v>
      </c>
      <c r="W833" s="480" t="s">
        <v>4643</v>
      </c>
      <c r="X833" s="480" t="s">
        <v>4644</v>
      </c>
      <c r="Y833" s="480" t="s">
        <v>313</v>
      </c>
      <c r="Z833" s="480" t="s">
        <v>2602</v>
      </c>
      <c r="AA833" s="480">
        <f t="shared" si="12"/>
        <v>72</v>
      </c>
      <c r="AB833" s="483">
        <v>0</v>
      </c>
      <c r="AC833" s="480" t="s">
        <v>437</v>
      </c>
    </row>
    <row r="834" customHeight="1" spans="1:29">
      <c r="A834" s="477" t="s">
        <v>192</v>
      </c>
      <c r="B834" s="480" t="s">
        <v>4024</v>
      </c>
      <c r="C834" s="480" t="s">
        <v>4025</v>
      </c>
      <c r="D834" s="480" t="s">
        <v>4645</v>
      </c>
      <c r="E834" s="481">
        <v>42286</v>
      </c>
      <c r="F834" s="480" t="s">
        <v>301</v>
      </c>
      <c r="G834" s="480" t="s">
        <v>4646</v>
      </c>
      <c r="H834" s="480" t="s">
        <v>4647</v>
      </c>
      <c r="I834" s="480" t="s">
        <v>4648</v>
      </c>
      <c r="J834" s="482">
        <v>282051.28</v>
      </c>
      <c r="K834" s="482">
        <v>0</v>
      </c>
      <c r="L834" s="482">
        <v>282051.28</v>
      </c>
      <c r="M834" s="482">
        <v>0</v>
      </c>
      <c r="N834" s="482">
        <v>0</v>
      </c>
      <c r="O834" s="482">
        <v>0</v>
      </c>
      <c r="P834" s="480" t="s">
        <v>4649</v>
      </c>
      <c r="Q834" s="481"/>
      <c r="R834" s="480" t="s">
        <v>306</v>
      </c>
      <c r="S834" s="480" t="s">
        <v>307</v>
      </c>
      <c r="T834" s="480" t="s">
        <v>399</v>
      </c>
      <c r="U834" s="480" t="s">
        <v>309</v>
      </c>
      <c r="V834" s="480" t="s">
        <v>2013</v>
      </c>
      <c r="W834" s="480" t="s">
        <v>4650</v>
      </c>
      <c r="X834" s="480" t="s">
        <v>4651</v>
      </c>
      <c r="Y834" s="480" t="s">
        <v>313</v>
      </c>
      <c r="Z834" s="480" t="s">
        <v>2602</v>
      </c>
      <c r="AA834" s="480">
        <f t="shared" si="12"/>
        <v>72</v>
      </c>
      <c r="AB834" s="483">
        <v>0</v>
      </c>
      <c r="AC834" s="480" t="s">
        <v>403</v>
      </c>
    </row>
    <row r="835" customHeight="1" spans="1:29">
      <c r="A835" s="477" t="s">
        <v>192</v>
      </c>
      <c r="B835" s="480" t="s">
        <v>4024</v>
      </c>
      <c r="C835" s="480" t="s">
        <v>4025</v>
      </c>
      <c r="D835" s="480" t="s">
        <v>4652</v>
      </c>
      <c r="E835" s="481">
        <v>41836</v>
      </c>
      <c r="F835" s="480" t="s">
        <v>301</v>
      </c>
      <c r="G835" s="480" t="s">
        <v>4653</v>
      </c>
      <c r="H835" s="480" t="s">
        <v>4654</v>
      </c>
      <c r="I835" s="480" t="s">
        <v>4655</v>
      </c>
      <c r="J835" s="482">
        <v>33009.71</v>
      </c>
      <c r="K835" s="482">
        <v>0</v>
      </c>
      <c r="L835" s="482">
        <v>33009.71</v>
      </c>
      <c r="M835" s="482">
        <v>0</v>
      </c>
      <c r="N835" s="482">
        <v>0</v>
      </c>
      <c r="O835" s="482">
        <v>0</v>
      </c>
      <c r="P835" s="480" t="s">
        <v>4656</v>
      </c>
      <c r="Q835" s="481"/>
      <c r="R835" s="480" t="s">
        <v>306</v>
      </c>
      <c r="S835" s="480" t="s">
        <v>307</v>
      </c>
      <c r="T835" s="480" t="s">
        <v>399</v>
      </c>
      <c r="U835" s="480" t="s">
        <v>309</v>
      </c>
      <c r="V835" s="480" t="s">
        <v>3604</v>
      </c>
      <c r="W835" s="480" t="s">
        <v>4657</v>
      </c>
      <c r="X835" s="480" t="s">
        <v>4658</v>
      </c>
      <c r="Y835" s="480" t="s">
        <v>313</v>
      </c>
      <c r="Z835" s="480" t="s">
        <v>2602</v>
      </c>
      <c r="AA835" s="480">
        <f t="shared" si="12"/>
        <v>72</v>
      </c>
      <c r="AB835" s="483">
        <v>0</v>
      </c>
      <c r="AC835" s="480" t="s">
        <v>403</v>
      </c>
    </row>
    <row r="836" customHeight="1" spans="1:29">
      <c r="A836" s="477" t="s">
        <v>192</v>
      </c>
      <c r="B836" s="480" t="s">
        <v>4024</v>
      </c>
      <c r="C836" s="480" t="s">
        <v>4025</v>
      </c>
      <c r="D836" s="480" t="s">
        <v>4659</v>
      </c>
      <c r="E836" s="481">
        <v>28277</v>
      </c>
      <c r="F836" s="480" t="s">
        <v>301</v>
      </c>
      <c r="G836" s="480" t="s">
        <v>4660</v>
      </c>
      <c r="H836" s="480" t="s">
        <v>4654</v>
      </c>
      <c r="I836" s="480" t="s">
        <v>4661</v>
      </c>
      <c r="J836" s="482">
        <v>115126.5</v>
      </c>
      <c r="K836" s="482">
        <v>0</v>
      </c>
      <c r="L836" s="482">
        <v>115126.5</v>
      </c>
      <c r="M836" s="482">
        <v>0</v>
      </c>
      <c r="N836" s="482">
        <v>0</v>
      </c>
      <c r="O836" s="482">
        <v>0</v>
      </c>
      <c r="P836" s="480" t="s">
        <v>4662</v>
      </c>
      <c r="Q836" s="481"/>
      <c r="R836" s="480" t="s">
        <v>306</v>
      </c>
      <c r="S836" s="480" t="s">
        <v>307</v>
      </c>
      <c r="T836" s="480" t="s">
        <v>399</v>
      </c>
      <c r="U836" s="480" t="s">
        <v>309</v>
      </c>
      <c r="V836" s="480" t="s">
        <v>400</v>
      </c>
      <c r="W836" s="480" t="s">
        <v>333</v>
      </c>
      <c r="X836" s="480" t="s">
        <v>4663</v>
      </c>
      <c r="Y836" s="480" t="s">
        <v>313</v>
      </c>
      <c r="Z836" s="480" t="s">
        <v>2602</v>
      </c>
      <c r="AA836" s="480">
        <f t="shared" si="12"/>
        <v>72</v>
      </c>
      <c r="AB836" s="483">
        <v>0</v>
      </c>
      <c r="AC836" s="480" t="s">
        <v>403</v>
      </c>
    </row>
    <row r="837" customHeight="1" spans="1:29">
      <c r="A837" s="477" t="s">
        <v>192</v>
      </c>
      <c r="B837" s="480" t="s">
        <v>4024</v>
      </c>
      <c r="C837" s="480" t="s">
        <v>4025</v>
      </c>
      <c r="D837" s="480" t="s">
        <v>4664</v>
      </c>
      <c r="E837" s="481">
        <v>26451</v>
      </c>
      <c r="F837" s="480" t="s">
        <v>301</v>
      </c>
      <c r="G837" s="480" t="s">
        <v>4665</v>
      </c>
      <c r="H837" s="480" t="s">
        <v>4654</v>
      </c>
      <c r="I837" s="480" t="s">
        <v>4666</v>
      </c>
      <c r="J837" s="482">
        <v>96782</v>
      </c>
      <c r="K837" s="482">
        <v>0</v>
      </c>
      <c r="L837" s="482">
        <v>96782</v>
      </c>
      <c r="M837" s="482">
        <v>0</v>
      </c>
      <c r="N837" s="482">
        <v>0</v>
      </c>
      <c r="O837" s="482">
        <v>0</v>
      </c>
      <c r="P837" s="480" t="s">
        <v>4667</v>
      </c>
      <c r="Q837" s="481"/>
      <c r="R837" s="480" t="s">
        <v>306</v>
      </c>
      <c r="S837" s="480" t="s">
        <v>307</v>
      </c>
      <c r="T837" s="480" t="s">
        <v>399</v>
      </c>
      <c r="U837" s="480" t="s">
        <v>309</v>
      </c>
      <c r="V837" s="480" t="s">
        <v>2013</v>
      </c>
      <c r="W837" s="480" t="s">
        <v>333</v>
      </c>
      <c r="X837" s="480" t="s">
        <v>4370</v>
      </c>
      <c r="Y837" s="480" t="s">
        <v>313</v>
      </c>
      <c r="Z837" s="480" t="s">
        <v>2602</v>
      </c>
      <c r="AA837" s="480">
        <f t="shared" si="12"/>
        <v>72</v>
      </c>
      <c r="AB837" s="483">
        <v>0</v>
      </c>
      <c r="AC837" s="480" t="s">
        <v>403</v>
      </c>
    </row>
    <row r="838" customHeight="1" spans="1:29">
      <c r="A838" s="477" t="s">
        <v>192</v>
      </c>
      <c r="B838" s="480" t="s">
        <v>4024</v>
      </c>
      <c r="C838" s="480" t="s">
        <v>4025</v>
      </c>
      <c r="D838" s="480" t="s">
        <v>4668</v>
      </c>
      <c r="E838" s="481">
        <v>37927</v>
      </c>
      <c r="F838" s="480" t="s">
        <v>301</v>
      </c>
      <c r="G838" s="480" t="s">
        <v>4669</v>
      </c>
      <c r="H838" s="480" t="s">
        <v>4670</v>
      </c>
      <c r="I838" s="480" t="s">
        <v>4671</v>
      </c>
      <c r="J838" s="482">
        <v>4200</v>
      </c>
      <c r="K838" s="482">
        <v>0</v>
      </c>
      <c r="L838" s="482">
        <v>4200</v>
      </c>
      <c r="M838" s="482">
        <v>0</v>
      </c>
      <c r="N838" s="482">
        <v>0</v>
      </c>
      <c r="O838" s="482">
        <v>0</v>
      </c>
      <c r="P838" s="480" t="s">
        <v>4672</v>
      </c>
      <c r="Q838" s="481"/>
      <c r="R838" s="480" t="s">
        <v>306</v>
      </c>
      <c r="S838" s="480" t="s">
        <v>307</v>
      </c>
      <c r="T838" s="480" t="s">
        <v>308</v>
      </c>
      <c r="U838" s="480" t="s">
        <v>309</v>
      </c>
      <c r="V838" s="480" t="s">
        <v>309</v>
      </c>
      <c r="W838" s="480" t="s">
        <v>333</v>
      </c>
      <c r="X838" s="480" t="s">
        <v>4673</v>
      </c>
      <c r="Y838" s="480" t="s">
        <v>313</v>
      </c>
      <c r="Z838" s="480" t="s">
        <v>2602</v>
      </c>
      <c r="AA838" s="480">
        <f t="shared" si="12"/>
        <v>72</v>
      </c>
      <c r="AB838" s="483">
        <v>0</v>
      </c>
      <c r="AC838" s="480" t="s">
        <v>437</v>
      </c>
    </row>
    <row r="839" customHeight="1" spans="1:29">
      <c r="A839" s="477" t="s">
        <v>192</v>
      </c>
      <c r="B839" s="480" t="s">
        <v>4024</v>
      </c>
      <c r="C839" s="480" t="s">
        <v>4025</v>
      </c>
      <c r="D839" s="480" t="s">
        <v>4674</v>
      </c>
      <c r="E839" s="481">
        <v>40163</v>
      </c>
      <c r="F839" s="480" t="s">
        <v>301</v>
      </c>
      <c r="G839" s="480" t="s">
        <v>4675</v>
      </c>
      <c r="H839" s="480" t="s">
        <v>4676</v>
      </c>
      <c r="I839" s="480" t="s">
        <v>4677</v>
      </c>
      <c r="J839" s="482">
        <v>4897.44</v>
      </c>
      <c r="K839" s="482">
        <v>0</v>
      </c>
      <c r="L839" s="482">
        <v>4897.44</v>
      </c>
      <c r="M839" s="482">
        <v>0</v>
      </c>
      <c r="N839" s="482">
        <v>0</v>
      </c>
      <c r="O839" s="482">
        <v>0</v>
      </c>
      <c r="P839" s="480" t="s">
        <v>4678</v>
      </c>
      <c r="Q839" s="481"/>
      <c r="R839" s="480" t="s">
        <v>306</v>
      </c>
      <c r="S839" s="480" t="s">
        <v>307</v>
      </c>
      <c r="T839" s="480" t="s">
        <v>816</v>
      </c>
      <c r="U839" s="480" t="s">
        <v>309</v>
      </c>
      <c r="V839" s="480" t="s">
        <v>3895</v>
      </c>
      <c r="W839" s="480" t="s">
        <v>4679</v>
      </c>
      <c r="X839" s="480" t="s">
        <v>4680</v>
      </c>
      <c r="Y839" s="480" t="s">
        <v>313</v>
      </c>
      <c r="Z839" s="480" t="s">
        <v>2602</v>
      </c>
      <c r="AA839" s="480">
        <f t="shared" si="12"/>
        <v>72</v>
      </c>
      <c r="AB839" s="483">
        <v>0</v>
      </c>
      <c r="AC839" s="480" t="s">
        <v>819</v>
      </c>
    </row>
    <row r="840" customHeight="1" spans="1:29">
      <c r="A840" s="477" t="s">
        <v>192</v>
      </c>
      <c r="B840" s="480" t="s">
        <v>4024</v>
      </c>
      <c r="C840" s="480" t="s">
        <v>4025</v>
      </c>
      <c r="D840" s="480" t="s">
        <v>4681</v>
      </c>
      <c r="E840" s="481">
        <v>40525</v>
      </c>
      <c r="F840" s="480" t="s">
        <v>301</v>
      </c>
      <c r="G840" s="480" t="s">
        <v>4682</v>
      </c>
      <c r="H840" s="480" t="s">
        <v>4683</v>
      </c>
      <c r="I840" s="480" t="s">
        <v>4684</v>
      </c>
      <c r="J840" s="482">
        <v>29923.43</v>
      </c>
      <c r="K840" s="482">
        <v>0</v>
      </c>
      <c r="L840" s="482">
        <v>29923.43</v>
      </c>
      <c r="M840" s="482">
        <v>0</v>
      </c>
      <c r="N840" s="482">
        <v>0</v>
      </c>
      <c r="O840" s="482">
        <v>0</v>
      </c>
      <c r="P840" s="480" t="s">
        <v>4685</v>
      </c>
      <c r="Q840" s="481"/>
      <c r="R840" s="480" t="s">
        <v>306</v>
      </c>
      <c r="S840" s="480" t="s">
        <v>307</v>
      </c>
      <c r="T840" s="480" t="s">
        <v>399</v>
      </c>
      <c r="U840" s="480" t="s">
        <v>309</v>
      </c>
      <c r="V840" s="480" t="s">
        <v>2477</v>
      </c>
      <c r="W840" s="480" t="s">
        <v>4686</v>
      </c>
      <c r="X840" s="480" t="s">
        <v>4687</v>
      </c>
      <c r="Y840" s="480" t="s">
        <v>313</v>
      </c>
      <c r="Z840" s="480" t="s">
        <v>2602</v>
      </c>
      <c r="AA840" s="480">
        <f t="shared" si="12"/>
        <v>72</v>
      </c>
      <c r="AB840" s="483">
        <v>0</v>
      </c>
      <c r="AC840" s="480" t="s">
        <v>403</v>
      </c>
    </row>
    <row r="841" customHeight="1" spans="1:29">
      <c r="A841" s="477" t="s">
        <v>192</v>
      </c>
      <c r="B841" s="480" t="s">
        <v>4024</v>
      </c>
      <c r="C841" s="480" t="s">
        <v>4025</v>
      </c>
      <c r="D841" s="480" t="s">
        <v>4688</v>
      </c>
      <c r="E841" s="481">
        <v>43448</v>
      </c>
      <c r="F841" s="480" t="s">
        <v>301</v>
      </c>
      <c r="G841" s="480" t="s">
        <v>4689</v>
      </c>
      <c r="H841" s="480" t="s">
        <v>4690</v>
      </c>
      <c r="I841" s="480" t="s">
        <v>4691</v>
      </c>
      <c r="J841" s="482">
        <v>7931.03</v>
      </c>
      <c r="K841" s="482">
        <v>0</v>
      </c>
      <c r="L841" s="482">
        <v>7931.03</v>
      </c>
      <c r="M841" s="482">
        <v>0</v>
      </c>
      <c r="N841" s="482">
        <v>0</v>
      </c>
      <c r="O841" s="482">
        <v>0</v>
      </c>
      <c r="P841" s="480" t="s">
        <v>4692</v>
      </c>
      <c r="Q841" s="481"/>
      <c r="R841" s="480" t="s">
        <v>306</v>
      </c>
      <c r="S841" s="480" t="s">
        <v>307</v>
      </c>
      <c r="T841" s="480" t="s">
        <v>399</v>
      </c>
      <c r="U841" s="480" t="s">
        <v>309</v>
      </c>
      <c r="V841" s="480" t="s">
        <v>400</v>
      </c>
      <c r="W841" s="480" t="s">
        <v>4693</v>
      </c>
      <c r="X841" s="480" t="s">
        <v>4694</v>
      </c>
      <c r="Y841" s="480" t="s">
        <v>313</v>
      </c>
      <c r="Z841" s="480" t="s">
        <v>2602</v>
      </c>
      <c r="AA841" s="480">
        <f t="shared" ref="AA841:AA904" si="13">Z841*12</f>
        <v>72</v>
      </c>
      <c r="AB841" s="483">
        <v>0</v>
      </c>
      <c r="AC841" s="480" t="s">
        <v>403</v>
      </c>
    </row>
    <row r="842" customHeight="1" spans="1:29">
      <c r="A842" s="477" t="s">
        <v>192</v>
      </c>
      <c r="B842" s="480" t="s">
        <v>4024</v>
      </c>
      <c r="C842" s="480" t="s">
        <v>4025</v>
      </c>
      <c r="D842" s="480" t="s">
        <v>4695</v>
      </c>
      <c r="E842" s="481">
        <v>41453</v>
      </c>
      <c r="F842" s="480" t="s">
        <v>301</v>
      </c>
      <c r="G842" s="480" t="s">
        <v>4696</v>
      </c>
      <c r="H842" s="480" t="s">
        <v>4697</v>
      </c>
      <c r="I842" s="480" t="s">
        <v>4698</v>
      </c>
      <c r="J842" s="482">
        <v>16068.38</v>
      </c>
      <c r="K842" s="482">
        <v>0</v>
      </c>
      <c r="L842" s="482">
        <v>16068.38</v>
      </c>
      <c r="M842" s="482">
        <v>0</v>
      </c>
      <c r="N842" s="482">
        <v>0</v>
      </c>
      <c r="O842" s="482">
        <v>0</v>
      </c>
      <c r="P842" s="480" t="s">
        <v>4699</v>
      </c>
      <c r="Q842" s="481"/>
      <c r="R842" s="480" t="s">
        <v>306</v>
      </c>
      <c r="S842" s="480" t="s">
        <v>307</v>
      </c>
      <c r="T842" s="480" t="s">
        <v>399</v>
      </c>
      <c r="U842" s="480" t="s">
        <v>309</v>
      </c>
      <c r="V842" s="480" t="s">
        <v>3598</v>
      </c>
      <c r="W842" s="480" t="s">
        <v>4700</v>
      </c>
      <c r="X842" s="480" t="s">
        <v>4701</v>
      </c>
      <c r="Y842" s="480" t="s">
        <v>313</v>
      </c>
      <c r="Z842" s="480" t="s">
        <v>2602</v>
      </c>
      <c r="AA842" s="480">
        <f t="shared" si="13"/>
        <v>72</v>
      </c>
      <c r="AB842" s="483">
        <v>0</v>
      </c>
      <c r="AC842" s="480" t="s">
        <v>403</v>
      </c>
    </row>
    <row r="843" customHeight="1" spans="1:29">
      <c r="A843" s="477" t="s">
        <v>192</v>
      </c>
      <c r="B843" s="480" t="s">
        <v>4024</v>
      </c>
      <c r="C843" s="480" t="s">
        <v>4025</v>
      </c>
      <c r="D843" s="480" t="s">
        <v>4702</v>
      </c>
      <c r="E843" s="481">
        <v>37616</v>
      </c>
      <c r="F843" s="480" t="s">
        <v>301</v>
      </c>
      <c r="G843" s="480" t="s">
        <v>4703</v>
      </c>
      <c r="H843" s="480" t="s">
        <v>4704</v>
      </c>
      <c r="I843" s="480" t="s">
        <v>4705</v>
      </c>
      <c r="J843" s="482">
        <v>58800</v>
      </c>
      <c r="K843" s="482">
        <v>0</v>
      </c>
      <c r="L843" s="482">
        <v>58800</v>
      </c>
      <c r="M843" s="482">
        <v>0</v>
      </c>
      <c r="N843" s="482">
        <v>0</v>
      </c>
      <c r="O843" s="482">
        <v>0</v>
      </c>
      <c r="P843" s="480" t="s">
        <v>4706</v>
      </c>
      <c r="Q843" s="481"/>
      <c r="R843" s="480" t="s">
        <v>306</v>
      </c>
      <c r="S843" s="480" t="s">
        <v>307</v>
      </c>
      <c r="T843" s="480" t="s">
        <v>399</v>
      </c>
      <c r="U843" s="480" t="s">
        <v>309</v>
      </c>
      <c r="V843" s="480" t="s">
        <v>2477</v>
      </c>
      <c r="W843" s="480" t="s">
        <v>333</v>
      </c>
      <c r="X843" s="480" t="s">
        <v>4707</v>
      </c>
      <c r="Y843" s="480" t="s">
        <v>313</v>
      </c>
      <c r="Z843" s="480" t="s">
        <v>2602</v>
      </c>
      <c r="AA843" s="480">
        <f t="shared" si="13"/>
        <v>72</v>
      </c>
      <c r="AB843" s="483">
        <v>0</v>
      </c>
      <c r="AC843" s="480" t="s">
        <v>403</v>
      </c>
    </row>
    <row r="844" customHeight="1" spans="1:29">
      <c r="A844" s="477" t="s">
        <v>192</v>
      </c>
      <c r="B844" s="480" t="s">
        <v>4024</v>
      </c>
      <c r="C844" s="480" t="s">
        <v>4025</v>
      </c>
      <c r="D844" s="480" t="s">
        <v>4708</v>
      </c>
      <c r="E844" s="481">
        <v>39373</v>
      </c>
      <c r="F844" s="480" t="s">
        <v>301</v>
      </c>
      <c r="G844" s="480" t="s">
        <v>4709</v>
      </c>
      <c r="H844" s="480" t="s">
        <v>4710</v>
      </c>
      <c r="I844" s="480" t="s">
        <v>4711</v>
      </c>
      <c r="J844" s="482">
        <v>4905.66</v>
      </c>
      <c r="K844" s="482">
        <v>0</v>
      </c>
      <c r="L844" s="482">
        <v>4905.66</v>
      </c>
      <c r="M844" s="482">
        <v>0</v>
      </c>
      <c r="N844" s="482">
        <v>0</v>
      </c>
      <c r="O844" s="482">
        <v>0</v>
      </c>
      <c r="P844" s="480" t="s">
        <v>4712</v>
      </c>
      <c r="Q844" s="481"/>
      <c r="R844" s="480" t="s">
        <v>306</v>
      </c>
      <c r="S844" s="480" t="s">
        <v>307</v>
      </c>
      <c r="T844" s="480" t="s">
        <v>399</v>
      </c>
      <c r="U844" s="480" t="s">
        <v>309</v>
      </c>
      <c r="V844" s="480" t="s">
        <v>2477</v>
      </c>
      <c r="W844" s="480" t="s">
        <v>4713</v>
      </c>
      <c r="X844" s="480" t="s">
        <v>4714</v>
      </c>
      <c r="Y844" s="480" t="s">
        <v>313</v>
      </c>
      <c r="Z844" s="480" t="s">
        <v>2602</v>
      </c>
      <c r="AA844" s="480">
        <f t="shared" si="13"/>
        <v>72</v>
      </c>
      <c r="AB844" s="483">
        <v>0</v>
      </c>
      <c r="AC844" s="480" t="s">
        <v>403</v>
      </c>
    </row>
    <row r="845" customHeight="1" spans="1:29">
      <c r="A845" s="477" t="s">
        <v>192</v>
      </c>
      <c r="B845" s="480" t="s">
        <v>4024</v>
      </c>
      <c r="C845" s="480" t="s">
        <v>4025</v>
      </c>
      <c r="D845" s="480" t="s">
        <v>4715</v>
      </c>
      <c r="E845" s="481">
        <v>38587</v>
      </c>
      <c r="F845" s="480" t="s">
        <v>301</v>
      </c>
      <c r="G845" s="480" t="s">
        <v>4716</v>
      </c>
      <c r="H845" s="480" t="s">
        <v>4717</v>
      </c>
      <c r="I845" s="480" t="s">
        <v>4718</v>
      </c>
      <c r="J845" s="482">
        <v>3000</v>
      </c>
      <c r="K845" s="482">
        <v>0</v>
      </c>
      <c r="L845" s="482">
        <v>3000</v>
      </c>
      <c r="M845" s="482">
        <v>0</v>
      </c>
      <c r="N845" s="482">
        <v>0</v>
      </c>
      <c r="O845" s="482">
        <v>0</v>
      </c>
      <c r="P845" s="480" t="s">
        <v>4719</v>
      </c>
      <c r="Q845" s="481"/>
      <c r="R845" s="480" t="s">
        <v>306</v>
      </c>
      <c r="S845" s="480" t="s">
        <v>307</v>
      </c>
      <c r="T845" s="480" t="s">
        <v>383</v>
      </c>
      <c r="U845" s="480" t="s">
        <v>309</v>
      </c>
      <c r="V845" s="480" t="s">
        <v>309</v>
      </c>
      <c r="W845" s="480" t="s">
        <v>4720</v>
      </c>
      <c r="X845" s="480" t="s">
        <v>4721</v>
      </c>
      <c r="Y845" s="480" t="s">
        <v>313</v>
      </c>
      <c r="Z845" s="480" t="s">
        <v>2602</v>
      </c>
      <c r="AA845" s="480">
        <f t="shared" si="13"/>
        <v>72</v>
      </c>
      <c r="AB845" s="483">
        <v>0</v>
      </c>
      <c r="AC845" s="480" t="s">
        <v>850</v>
      </c>
    </row>
    <row r="846" customHeight="1" spans="1:29">
      <c r="A846" s="477" t="s">
        <v>192</v>
      </c>
      <c r="B846" s="480" t="s">
        <v>4024</v>
      </c>
      <c r="C846" s="480" t="s">
        <v>4025</v>
      </c>
      <c r="D846" s="480" t="s">
        <v>4722</v>
      </c>
      <c r="E846" s="481">
        <v>38587</v>
      </c>
      <c r="F846" s="480" t="s">
        <v>301</v>
      </c>
      <c r="G846" s="480" t="s">
        <v>4723</v>
      </c>
      <c r="H846" s="480" t="s">
        <v>4717</v>
      </c>
      <c r="I846" s="480" t="s">
        <v>4724</v>
      </c>
      <c r="J846" s="482">
        <v>3600</v>
      </c>
      <c r="K846" s="482">
        <v>0</v>
      </c>
      <c r="L846" s="482">
        <v>3600</v>
      </c>
      <c r="M846" s="482">
        <v>0</v>
      </c>
      <c r="N846" s="482">
        <v>0</v>
      </c>
      <c r="O846" s="482">
        <v>0</v>
      </c>
      <c r="P846" s="480" t="s">
        <v>4725</v>
      </c>
      <c r="Q846" s="481"/>
      <c r="R846" s="480" t="s">
        <v>306</v>
      </c>
      <c r="S846" s="480" t="s">
        <v>307</v>
      </c>
      <c r="T846" s="480" t="s">
        <v>383</v>
      </c>
      <c r="U846" s="480" t="s">
        <v>309</v>
      </c>
      <c r="V846" s="480" t="s">
        <v>309</v>
      </c>
      <c r="W846" s="480" t="s">
        <v>4726</v>
      </c>
      <c r="X846" s="480" t="s">
        <v>4721</v>
      </c>
      <c r="Y846" s="480" t="s">
        <v>313</v>
      </c>
      <c r="Z846" s="480" t="s">
        <v>2602</v>
      </c>
      <c r="AA846" s="480">
        <f t="shared" si="13"/>
        <v>72</v>
      </c>
      <c r="AB846" s="483">
        <v>0</v>
      </c>
      <c r="AC846" s="480" t="s">
        <v>850</v>
      </c>
    </row>
    <row r="847" customHeight="1" spans="1:29">
      <c r="A847" s="477" t="s">
        <v>192</v>
      </c>
      <c r="B847" s="480" t="s">
        <v>4024</v>
      </c>
      <c r="C847" s="480" t="s">
        <v>4025</v>
      </c>
      <c r="D847" s="480" t="s">
        <v>4727</v>
      </c>
      <c r="E847" s="481">
        <v>38587</v>
      </c>
      <c r="F847" s="480" t="s">
        <v>301</v>
      </c>
      <c r="G847" s="480" t="s">
        <v>4728</v>
      </c>
      <c r="H847" s="480" t="s">
        <v>4729</v>
      </c>
      <c r="I847" s="480" t="s">
        <v>4730</v>
      </c>
      <c r="J847" s="482">
        <v>3000</v>
      </c>
      <c r="K847" s="482">
        <v>0</v>
      </c>
      <c r="L847" s="482">
        <v>3000</v>
      </c>
      <c r="M847" s="482">
        <v>0</v>
      </c>
      <c r="N847" s="482">
        <v>0</v>
      </c>
      <c r="O847" s="482">
        <v>0</v>
      </c>
      <c r="P847" s="480" t="s">
        <v>4731</v>
      </c>
      <c r="Q847" s="481"/>
      <c r="R847" s="480" t="s">
        <v>306</v>
      </c>
      <c r="S847" s="480" t="s">
        <v>307</v>
      </c>
      <c r="T847" s="480" t="s">
        <v>383</v>
      </c>
      <c r="U847" s="480" t="s">
        <v>309</v>
      </c>
      <c r="V847" s="480" t="s">
        <v>309</v>
      </c>
      <c r="W847" s="480" t="s">
        <v>4732</v>
      </c>
      <c r="X847" s="480" t="s">
        <v>4721</v>
      </c>
      <c r="Y847" s="480" t="s">
        <v>313</v>
      </c>
      <c r="Z847" s="480" t="s">
        <v>2602</v>
      </c>
      <c r="AA847" s="480">
        <f t="shared" si="13"/>
        <v>72</v>
      </c>
      <c r="AB847" s="483">
        <v>0</v>
      </c>
      <c r="AC847" s="480" t="s">
        <v>850</v>
      </c>
    </row>
    <row r="848" customHeight="1" spans="1:29">
      <c r="A848" s="477" t="s">
        <v>192</v>
      </c>
      <c r="B848" s="480" t="s">
        <v>4024</v>
      </c>
      <c r="C848" s="480" t="s">
        <v>4025</v>
      </c>
      <c r="D848" s="480" t="s">
        <v>4733</v>
      </c>
      <c r="E848" s="481">
        <v>41407</v>
      </c>
      <c r="F848" s="480" t="s">
        <v>301</v>
      </c>
      <c r="G848" s="480" t="s">
        <v>4734</v>
      </c>
      <c r="H848" s="480" t="s">
        <v>4735</v>
      </c>
      <c r="I848" s="480" t="s">
        <v>4736</v>
      </c>
      <c r="J848" s="482">
        <v>1752.14</v>
      </c>
      <c r="K848" s="482">
        <v>0</v>
      </c>
      <c r="L848" s="482">
        <v>1752.14</v>
      </c>
      <c r="M848" s="482">
        <v>0</v>
      </c>
      <c r="N848" s="482">
        <v>0</v>
      </c>
      <c r="O848" s="482">
        <v>0</v>
      </c>
      <c r="P848" s="480" t="s">
        <v>4737</v>
      </c>
      <c r="Q848" s="481"/>
      <c r="R848" s="480" t="s">
        <v>306</v>
      </c>
      <c r="S848" s="480" t="s">
        <v>307</v>
      </c>
      <c r="T848" s="480" t="s">
        <v>321</v>
      </c>
      <c r="U848" s="480" t="s">
        <v>309</v>
      </c>
      <c r="V848" s="480" t="s">
        <v>309</v>
      </c>
      <c r="W848" s="480" t="s">
        <v>4738</v>
      </c>
      <c r="X848" s="480" t="s">
        <v>4739</v>
      </c>
      <c r="Y848" s="480" t="s">
        <v>313</v>
      </c>
      <c r="Z848" s="480" t="s">
        <v>2602</v>
      </c>
      <c r="AA848" s="480">
        <f t="shared" si="13"/>
        <v>72</v>
      </c>
      <c r="AB848" s="483">
        <v>0</v>
      </c>
      <c r="AC848" s="480" t="s">
        <v>701</v>
      </c>
    </row>
    <row r="849" customHeight="1" spans="1:29">
      <c r="A849" s="477" t="s">
        <v>192</v>
      </c>
      <c r="B849" s="480" t="s">
        <v>4024</v>
      </c>
      <c r="C849" s="480" t="s">
        <v>4025</v>
      </c>
      <c r="D849" s="480" t="s">
        <v>4740</v>
      </c>
      <c r="E849" s="481">
        <v>41407</v>
      </c>
      <c r="F849" s="480" t="s">
        <v>301</v>
      </c>
      <c r="G849" s="480" t="s">
        <v>4741</v>
      </c>
      <c r="H849" s="480" t="s">
        <v>4735</v>
      </c>
      <c r="I849" s="480" t="s">
        <v>4742</v>
      </c>
      <c r="J849" s="482">
        <v>1752.14</v>
      </c>
      <c r="K849" s="482">
        <v>0</v>
      </c>
      <c r="L849" s="482">
        <v>1752.14</v>
      </c>
      <c r="M849" s="482">
        <v>0</v>
      </c>
      <c r="N849" s="482">
        <v>0</v>
      </c>
      <c r="O849" s="482">
        <v>0</v>
      </c>
      <c r="P849" s="480" t="s">
        <v>4743</v>
      </c>
      <c r="Q849" s="481"/>
      <c r="R849" s="480" t="s">
        <v>306</v>
      </c>
      <c r="S849" s="480" t="s">
        <v>307</v>
      </c>
      <c r="T849" s="480" t="s">
        <v>321</v>
      </c>
      <c r="U849" s="480" t="s">
        <v>309</v>
      </c>
      <c r="V849" s="480" t="s">
        <v>309</v>
      </c>
      <c r="W849" s="480" t="s">
        <v>4744</v>
      </c>
      <c r="X849" s="480" t="s">
        <v>4739</v>
      </c>
      <c r="Y849" s="480" t="s">
        <v>313</v>
      </c>
      <c r="Z849" s="480" t="s">
        <v>2602</v>
      </c>
      <c r="AA849" s="480">
        <f t="shared" si="13"/>
        <v>72</v>
      </c>
      <c r="AB849" s="483">
        <v>0</v>
      </c>
      <c r="AC849" s="480" t="s">
        <v>701</v>
      </c>
    </row>
    <row r="850" customHeight="1" spans="1:29">
      <c r="A850" s="477" t="s">
        <v>192</v>
      </c>
      <c r="B850" s="480" t="s">
        <v>4024</v>
      </c>
      <c r="C850" s="480" t="s">
        <v>4025</v>
      </c>
      <c r="D850" s="480" t="s">
        <v>4745</v>
      </c>
      <c r="E850" s="481">
        <v>41080</v>
      </c>
      <c r="F850" s="480" t="s">
        <v>301</v>
      </c>
      <c r="G850" s="480" t="s">
        <v>4746</v>
      </c>
      <c r="H850" s="480" t="s">
        <v>4747</v>
      </c>
      <c r="I850" s="480" t="s">
        <v>4748</v>
      </c>
      <c r="J850" s="482">
        <v>2820.52</v>
      </c>
      <c r="K850" s="482">
        <v>0</v>
      </c>
      <c r="L850" s="482">
        <v>2820.52</v>
      </c>
      <c r="M850" s="482">
        <v>0</v>
      </c>
      <c r="N850" s="482">
        <v>0</v>
      </c>
      <c r="O850" s="482">
        <v>0</v>
      </c>
      <c r="P850" s="480" t="s">
        <v>4749</v>
      </c>
      <c r="Q850" s="481"/>
      <c r="R850" s="480" t="s">
        <v>306</v>
      </c>
      <c r="S850" s="480" t="s">
        <v>307</v>
      </c>
      <c r="T850" s="480" t="s">
        <v>4083</v>
      </c>
      <c r="U850" s="480" t="s">
        <v>309</v>
      </c>
      <c r="V850" s="480" t="s">
        <v>4750</v>
      </c>
      <c r="W850" s="480" t="s">
        <v>4751</v>
      </c>
      <c r="X850" s="480" t="s">
        <v>4752</v>
      </c>
      <c r="Y850" s="480" t="s">
        <v>313</v>
      </c>
      <c r="Z850" s="480" t="s">
        <v>2602</v>
      </c>
      <c r="AA850" s="480">
        <f t="shared" si="13"/>
        <v>72</v>
      </c>
      <c r="AB850" s="483">
        <v>0</v>
      </c>
      <c r="AC850" s="480" t="s">
        <v>819</v>
      </c>
    </row>
    <row r="851" customHeight="1" spans="1:29">
      <c r="A851" s="477" t="s">
        <v>192</v>
      </c>
      <c r="B851" s="480" t="s">
        <v>4024</v>
      </c>
      <c r="C851" s="480" t="s">
        <v>4025</v>
      </c>
      <c r="D851" s="480" t="s">
        <v>4753</v>
      </c>
      <c r="E851" s="481">
        <v>41164</v>
      </c>
      <c r="F851" s="480" t="s">
        <v>301</v>
      </c>
      <c r="G851" s="480" t="s">
        <v>4754</v>
      </c>
      <c r="H851" s="480" t="s">
        <v>4755</v>
      </c>
      <c r="I851" s="480" t="s">
        <v>304</v>
      </c>
      <c r="J851" s="482">
        <v>82051.28</v>
      </c>
      <c r="K851" s="482">
        <v>0</v>
      </c>
      <c r="L851" s="482">
        <v>82051.28</v>
      </c>
      <c r="M851" s="482">
        <v>0</v>
      </c>
      <c r="N851" s="482">
        <v>0</v>
      </c>
      <c r="O851" s="482">
        <v>0</v>
      </c>
      <c r="P851" s="480" t="s">
        <v>4756</v>
      </c>
      <c r="Q851" s="481"/>
      <c r="R851" s="480" t="s">
        <v>306</v>
      </c>
      <c r="S851" s="480" t="s">
        <v>307</v>
      </c>
      <c r="T851" s="480" t="s">
        <v>321</v>
      </c>
      <c r="U851" s="480" t="s">
        <v>309</v>
      </c>
      <c r="V851" s="480" t="s">
        <v>623</v>
      </c>
      <c r="W851" s="480" t="s">
        <v>4751</v>
      </c>
      <c r="X851" s="480" t="s">
        <v>4757</v>
      </c>
      <c r="Y851" s="480" t="s">
        <v>313</v>
      </c>
      <c r="Z851" s="480" t="s">
        <v>2602</v>
      </c>
      <c r="AA851" s="480">
        <f t="shared" si="13"/>
        <v>72</v>
      </c>
      <c r="AB851" s="483">
        <v>0</v>
      </c>
      <c r="AC851" s="480" t="s">
        <v>701</v>
      </c>
    </row>
    <row r="852" customHeight="1" spans="1:29">
      <c r="A852" s="477" t="s">
        <v>192</v>
      </c>
      <c r="B852" s="480" t="s">
        <v>4024</v>
      </c>
      <c r="C852" s="480" t="s">
        <v>4025</v>
      </c>
      <c r="D852" s="480" t="s">
        <v>4758</v>
      </c>
      <c r="E852" s="481">
        <v>41164</v>
      </c>
      <c r="F852" s="480" t="s">
        <v>301</v>
      </c>
      <c r="G852" s="480" t="s">
        <v>4759</v>
      </c>
      <c r="H852" s="480" t="s">
        <v>4755</v>
      </c>
      <c r="I852" s="480" t="s">
        <v>304</v>
      </c>
      <c r="J852" s="482">
        <v>82051.28</v>
      </c>
      <c r="K852" s="482">
        <v>0</v>
      </c>
      <c r="L852" s="482">
        <v>82051.28</v>
      </c>
      <c r="M852" s="482">
        <v>0</v>
      </c>
      <c r="N852" s="482">
        <v>0</v>
      </c>
      <c r="O852" s="482">
        <v>0</v>
      </c>
      <c r="P852" s="480" t="s">
        <v>4760</v>
      </c>
      <c r="Q852" s="481"/>
      <c r="R852" s="480" t="s">
        <v>306</v>
      </c>
      <c r="S852" s="480" t="s">
        <v>307</v>
      </c>
      <c r="T852" s="480" t="s">
        <v>321</v>
      </c>
      <c r="U852" s="480" t="s">
        <v>309</v>
      </c>
      <c r="V852" s="480" t="s">
        <v>623</v>
      </c>
      <c r="W852" s="480" t="s">
        <v>4751</v>
      </c>
      <c r="X852" s="480" t="s">
        <v>4757</v>
      </c>
      <c r="Y852" s="480" t="s">
        <v>313</v>
      </c>
      <c r="Z852" s="480" t="s">
        <v>2602</v>
      </c>
      <c r="AA852" s="480">
        <f t="shared" si="13"/>
        <v>72</v>
      </c>
      <c r="AB852" s="483">
        <v>0</v>
      </c>
      <c r="AC852" s="480" t="s">
        <v>701</v>
      </c>
    </row>
    <row r="853" customHeight="1" spans="1:29">
      <c r="A853" s="477" t="s">
        <v>192</v>
      </c>
      <c r="B853" s="480" t="s">
        <v>4024</v>
      </c>
      <c r="C853" s="480" t="s">
        <v>4025</v>
      </c>
      <c r="D853" s="480" t="s">
        <v>4761</v>
      </c>
      <c r="E853" s="481">
        <v>41164</v>
      </c>
      <c r="F853" s="480" t="s">
        <v>301</v>
      </c>
      <c r="G853" s="480" t="s">
        <v>4762</v>
      </c>
      <c r="H853" s="480" t="s">
        <v>4755</v>
      </c>
      <c r="I853" s="480" t="s">
        <v>304</v>
      </c>
      <c r="J853" s="482">
        <v>82051.28</v>
      </c>
      <c r="K853" s="482">
        <v>0</v>
      </c>
      <c r="L853" s="482">
        <v>82051.28</v>
      </c>
      <c r="M853" s="482">
        <v>0</v>
      </c>
      <c r="N853" s="482">
        <v>0</v>
      </c>
      <c r="O853" s="482">
        <v>0</v>
      </c>
      <c r="P853" s="480" t="s">
        <v>4763</v>
      </c>
      <c r="Q853" s="481"/>
      <c r="R853" s="480" t="s">
        <v>306</v>
      </c>
      <c r="S853" s="480" t="s">
        <v>307</v>
      </c>
      <c r="T853" s="480" t="s">
        <v>321</v>
      </c>
      <c r="U853" s="480" t="s">
        <v>309</v>
      </c>
      <c r="V853" s="480" t="s">
        <v>623</v>
      </c>
      <c r="W853" s="480" t="s">
        <v>4751</v>
      </c>
      <c r="X853" s="480" t="s">
        <v>4757</v>
      </c>
      <c r="Y853" s="480" t="s">
        <v>313</v>
      </c>
      <c r="Z853" s="480" t="s">
        <v>2602</v>
      </c>
      <c r="AA853" s="480">
        <f t="shared" si="13"/>
        <v>72</v>
      </c>
      <c r="AB853" s="483">
        <v>0</v>
      </c>
      <c r="AC853" s="480" t="s">
        <v>701</v>
      </c>
    </row>
    <row r="854" customHeight="1" spans="1:29">
      <c r="A854" s="477" t="s">
        <v>192</v>
      </c>
      <c r="B854" s="480" t="s">
        <v>4024</v>
      </c>
      <c r="C854" s="480" t="s">
        <v>4025</v>
      </c>
      <c r="D854" s="480" t="s">
        <v>4764</v>
      </c>
      <c r="E854" s="481">
        <v>41164</v>
      </c>
      <c r="F854" s="480" t="s">
        <v>301</v>
      </c>
      <c r="G854" s="480" t="s">
        <v>4765</v>
      </c>
      <c r="H854" s="480" t="s">
        <v>4755</v>
      </c>
      <c r="I854" s="480" t="s">
        <v>304</v>
      </c>
      <c r="J854" s="482">
        <v>82051.28</v>
      </c>
      <c r="K854" s="482">
        <v>0</v>
      </c>
      <c r="L854" s="482">
        <v>82051.28</v>
      </c>
      <c r="M854" s="482">
        <v>0</v>
      </c>
      <c r="N854" s="482">
        <v>0</v>
      </c>
      <c r="O854" s="482">
        <v>0</v>
      </c>
      <c r="P854" s="480" t="s">
        <v>4766</v>
      </c>
      <c r="Q854" s="481"/>
      <c r="R854" s="480" t="s">
        <v>306</v>
      </c>
      <c r="S854" s="480" t="s">
        <v>307</v>
      </c>
      <c r="T854" s="480" t="s">
        <v>321</v>
      </c>
      <c r="U854" s="480" t="s">
        <v>309</v>
      </c>
      <c r="V854" s="480" t="s">
        <v>623</v>
      </c>
      <c r="W854" s="480" t="s">
        <v>4751</v>
      </c>
      <c r="X854" s="480" t="s">
        <v>4757</v>
      </c>
      <c r="Y854" s="480" t="s">
        <v>313</v>
      </c>
      <c r="Z854" s="480" t="s">
        <v>2602</v>
      </c>
      <c r="AA854" s="480">
        <f t="shared" si="13"/>
        <v>72</v>
      </c>
      <c r="AB854" s="483">
        <v>0</v>
      </c>
      <c r="AC854" s="480" t="s">
        <v>701</v>
      </c>
    </row>
    <row r="855" customHeight="1" spans="1:29">
      <c r="A855" s="477" t="s">
        <v>192</v>
      </c>
      <c r="B855" s="480" t="s">
        <v>4024</v>
      </c>
      <c r="C855" s="480" t="s">
        <v>4025</v>
      </c>
      <c r="D855" s="480" t="s">
        <v>4767</v>
      </c>
      <c r="E855" s="481">
        <v>41164</v>
      </c>
      <c r="F855" s="480" t="s">
        <v>301</v>
      </c>
      <c r="G855" s="480" t="s">
        <v>4768</v>
      </c>
      <c r="H855" s="480" t="s">
        <v>4755</v>
      </c>
      <c r="I855" s="480" t="s">
        <v>304</v>
      </c>
      <c r="J855" s="482">
        <v>82051.28</v>
      </c>
      <c r="K855" s="482">
        <v>0</v>
      </c>
      <c r="L855" s="482">
        <v>82051.28</v>
      </c>
      <c r="M855" s="482">
        <v>0</v>
      </c>
      <c r="N855" s="482">
        <v>0</v>
      </c>
      <c r="O855" s="482">
        <v>0</v>
      </c>
      <c r="P855" s="480" t="s">
        <v>4769</v>
      </c>
      <c r="Q855" s="481"/>
      <c r="R855" s="480" t="s">
        <v>306</v>
      </c>
      <c r="S855" s="480" t="s">
        <v>307</v>
      </c>
      <c r="T855" s="480" t="s">
        <v>321</v>
      </c>
      <c r="U855" s="480" t="s">
        <v>309</v>
      </c>
      <c r="V855" s="480" t="s">
        <v>623</v>
      </c>
      <c r="W855" s="480" t="s">
        <v>4751</v>
      </c>
      <c r="X855" s="480" t="s">
        <v>4757</v>
      </c>
      <c r="Y855" s="480" t="s">
        <v>313</v>
      </c>
      <c r="Z855" s="480" t="s">
        <v>2602</v>
      </c>
      <c r="AA855" s="480">
        <f t="shared" si="13"/>
        <v>72</v>
      </c>
      <c r="AB855" s="483">
        <v>0</v>
      </c>
      <c r="AC855" s="480" t="s">
        <v>701</v>
      </c>
    </row>
    <row r="856" customHeight="1" spans="1:29">
      <c r="A856" s="477" t="s">
        <v>192</v>
      </c>
      <c r="B856" s="480" t="s">
        <v>4024</v>
      </c>
      <c r="C856" s="480" t="s">
        <v>4025</v>
      </c>
      <c r="D856" s="480" t="s">
        <v>4770</v>
      </c>
      <c r="E856" s="481">
        <v>41680</v>
      </c>
      <c r="F856" s="480" t="s">
        <v>301</v>
      </c>
      <c r="G856" s="480" t="s">
        <v>4771</v>
      </c>
      <c r="H856" s="480" t="s">
        <v>4772</v>
      </c>
      <c r="I856" s="480" t="s">
        <v>4773</v>
      </c>
      <c r="J856" s="482">
        <v>17673.31</v>
      </c>
      <c r="K856" s="482">
        <v>0</v>
      </c>
      <c r="L856" s="482">
        <v>17673.31</v>
      </c>
      <c r="M856" s="482">
        <v>0</v>
      </c>
      <c r="N856" s="482">
        <v>0</v>
      </c>
      <c r="O856" s="482">
        <v>0</v>
      </c>
      <c r="P856" s="480" t="s">
        <v>4774</v>
      </c>
      <c r="Q856" s="481"/>
      <c r="R856" s="480" t="s">
        <v>306</v>
      </c>
      <c r="S856" s="480" t="s">
        <v>307</v>
      </c>
      <c r="T856" s="480" t="s">
        <v>383</v>
      </c>
      <c r="U856" s="480" t="s">
        <v>309</v>
      </c>
      <c r="V856" s="480" t="s">
        <v>309</v>
      </c>
      <c r="W856" s="480" t="s">
        <v>4775</v>
      </c>
      <c r="X856" s="480" t="s">
        <v>4776</v>
      </c>
      <c r="Y856" s="480" t="s">
        <v>313</v>
      </c>
      <c r="Z856" s="480" t="s">
        <v>2602</v>
      </c>
      <c r="AA856" s="480">
        <f t="shared" si="13"/>
        <v>72</v>
      </c>
      <c r="AB856" s="483">
        <v>0</v>
      </c>
      <c r="AC856" s="480" t="s">
        <v>850</v>
      </c>
    </row>
    <row r="857" customHeight="1" spans="1:29">
      <c r="A857" s="477" t="s">
        <v>192</v>
      </c>
      <c r="B857" s="480" t="s">
        <v>4024</v>
      </c>
      <c r="C857" s="480" t="s">
        <v>4025</v>
      </c>
      <c r="D857" s="480" t="s">
        <v>4777</v>
      </c>
      <c r="E857" s="481">
        <v>41680</v>
      </c>
      <c r="F857" s="480" t="s">
        <v>301</v>
      </c>
      <c r="G857" s="480" t="s">
        <v>4778</v>
      </c>
      <c r="H857" s="480" t="s">
        <v>4772</v>
      </c>
      <c r="I857" s="480" t="s">
        <v>4779</v>
      </c>
      <c r="J857" s="482">
        <v>17673.31</v>
      </c>
      <c r="K857" s="482">
        <v>0</v>
      </c>
      <c r="L857" s="482">
        <v>17673.31</v>
      </c>
      <c r="M857" s="482">
        <v>0</v>
      </c>
      <c r="N857" s="482">
        <v>0</v>
      </c>
      <c r="O857" s="482">
        <v>0</v>
      </c>
      <c r="P857" s="480" t="s">
        <v>4780</v>
      </c>
      <c r="Q857" s="481"/>
      <c r="R857" s="480" t="s">
        <v>306</v>
      </c>
      <c r="S857" s="480" t="s">
        <v>307</v>
      </c>
      <c r="T857" s="480" t="s">
        <v>383</v>
      </c>
      <c r="U857" s="480" t="s">
        <v>309</v>
      </c>
      <c r="V857" s="480" t="s">
        <v>309</v>
      </c>
      <c r="W857" s="480" t="s">
        <v>4775</v>
      </c>
      <c r="X857" s="480" t="s">
        <v>4776</v>
      </c>
      <c r="Y857" s="480" t="s">
        <v>313</v>
      </c>
      <c r="Z857" s="480" t="s">
        <v>2602</v>
      </c>
      <c r="AA857" s="480">
        <f t="shared" si="13"/>
        <v>72</v>
      </c>
      <c r="AB857" s="483">
        <v>0</v>
      </c>
      <c r="AC857" s="480" t="s">
        <v>850</v>
      </c>
    </row>
    <row r="858" customHeight="1" spans="1:29">
      <c r="A858" s="477" t="s">
        <v>192</v>
      </c>
      <c r="B858" s="480" t="s">
        <v>4024</v>
      </c>
      <c r="C858" s="480" t="s">
        <v>4025</v>
      </c>
      <c r="D858" s="480" t="s">
        <v>4781</v>
      </c>
      <c r="E858" s="481">
        <v>41680</v>
      </c>
      <c r="F858" s="480" t="s">
        <v>301</v>
      </c>
      <c r="G858" s="480" t="s">
        <v>4782</v>
      </c>
      <c r="H858" s="480" t="s">
        <v>4772</v>
      </c>
      <c r="I858" s="480" t="s">
        <v>4783</v>
      </c>
      <c r="J858" s="482">
        <v>17673.31</v>
      </c>
      <c r="K858" s="482">
        <v>0</v>
      </c>
      <c r="L858" s="482">
        <v>17673.31</v>
      </c>
      <c r="M858" s="482">
        <v>0</v>
      </c>
      <c r="N858" s="482">
        <v>0</v>
      </c>
      <c r="O858" s="482">
        <v>0</v>
      </c>
      <c r="P858" s="480" t="s">
        <v>4784</v>
      </c>
      <c r="Q858" s="481"/>
      <c r="R858" s="480" t="s">
        <v>306</v>
      </c>
      <c r="S858" s="480" t="s">
        <v>307</v>
      </c>
      <c r="T858" s="480" t="s">
        <v>383</v>
      </c>
      <c r="U858" s="480" t="s">
        <v>309</v>
      </c>
      <c r="V858" s="480" t="s">
        <v>309</v>
      </c>
      <c r="W858" s="480" t="s">
        <v>4775</v>
      </c>
      <c r="X858" s="480" t="s">
        <v>4776</v>
      </c>
      <c r="Y858" s="480" t="s">
        <v>313</v>
      </c>
      <c r="Z858" s="480" t="s">
        <v>2602</v>
      </c>
      <c r="AA858" s="480">
        <f t="shared" si="13"/>
        <v>72</v>
      </c>
      <c r="AB858" s="483">
        <v>0</v>
      </c>
      <c r="AC858" s="480" t="s">
        <v>850</v>
      </c>
    </row>
    <row r="859" customHeight="1" spans="1:29">
      <c r="A859" s="477" t="s">
        <v>192</v>
      </c>
      <c r="B859" s="480" t="s">
        <v>4024</v>
      </c>
      <c r="C859" s="480" t="s">
        <v>4025</v>
      </c>
      <c r="D859" s="480" t="s">
        <v>4785</v>
      </c>
      <c r="E859" s="481">
        <v>41680</v>
      </c>
      <c r="F859" s="480" t="s">
        <v>301</v>
      </c>
      <c r="G859" s="480" t="s">
        <v>4786</v>
      </c>
      <c r="H859" s="480" t="s">
        <v>4772</v>
      </c>
      <c r="I859" s="480" t="s">
        <v>4787</v>
      </c>
      <c r="J859" s="482">
        <v>17673.31</v>
      </c>
      <c r="K859" s="482">
        <v>0</v>
      </c>
      <c r="L859" s="482">
        <v>17673.31</v>
      </c>
      <c r="M859" s="482">
        <v>0</v>
      </c>
      <c r="N859" s="482">
        <v>0</v>
      </c>
      <c r="O859" s="482">
        <v>0</v>
      </c>
      <c r="P859" s="480" t="s">
        <v>4788</v>
      </c>
      <c r="Q859" s="481"/>
      <c r="R859" s="480" t="s">
        <v>306</v>
      </c>
      <c r="S859" s="480" t="s">
        <v>307</v>
      </c>
      <c r="T859" s="480" t="s">
        <v>383</v>
      </c>
      <c r="U859" s="480" t="s">
        <v>309</v>
      </c>
      <c r="V859" s="480" t="s">
        <v>309</v>
      </c>
      <c r="W859" s="480" t="s">
        <v>4775</v>
      </c>
      <c r="X859" s="480" t="s">
        <v>4776</v>
      </c>
      <c r="Y859" s="480" t="s">
        <v>313</v>
      </c>
      <c r="Z859" s="480" t="s">
        <v>2602</v>
      </c>
      <c r="AA859" s="480">
        <f t="shared" si="13"/>
        <v>72</v>
      </c>
      <c r="AB859" s="483">
        <v>0</v>
      </c>
      <c r="AC859" s="480" t="s">
        <v>850</v>
      </c>
    </row>
    <row r="860" customHeight="1" spans="1:29">
      <c r="A860" s="477" t="s">
        <v>192</v>
      </c>
      <c r="B860" s="480" t="s">
        <v>4024</v>
      </c>
      <c r="C860" s="480" t="s">
        <v>4025</v>
      </c>
      <c r="D860" s="480" t="s">
        <v>4789</v>
      </c>
      <c r="E860" s="481">
        <v>41680</v>
      </c>
      <c r="F860" s="480" t="s">
        <v>301</v>
      </c>
      <c r="G860" s="480" t="s">
        <v>4790</v>
      </c>
      <c r="H860" s="480" t="s">
        <v>4772</v>
      </c>
      <c r="I860" s="480" t="s">
        <v>4787</v>
      </c>
      <c r="J860" s="482">
        <v>17673.31</v>
      </c>
      <c r="K860" s="482">
        <v>0</v>
      </c>
      <c r="L860" s="482">
        <v>17673.31</v>
      </c>
      <c r="M860" s="482">
        <v>0</v>
      </c>
      <c r="N860" s="482">
        <v>0</v>
      </c>
      <c r="O860" s="482">
        <v>0</v>
      </c>
      <c r="P860" s="480" t="s">
        <v>4791</v>
      </c>
      <c r="Q860" s="481"/>
      <c r="R860" s="480" t="s">
        <v>306</v>
      </c>
      <c r="S860" s="480" t="s">
        <v>307</v>
      </c>
      <c r="T860" s="480" t="s">
        <v>383</v>
      </c>
      <c r="U860" s="480" t="s">
        <v>309</v>
      </c>
      <c r="V860" s="480" t="s">
        <v>309</v>
      </c>
      <c r="W860" s="480" t="s">
        <v>4775</v>
      </c>
      <c r="X860" s="480" t="s">
        <v>4776</v>
      </c>
      <c r="Y860" s="480" t="s">
        <v>313</v>
      </c>
      <c r="Z860" s="480" t="s">
        <v>2602</v>
      </c>
      <c r="AA860" s="480">
        <f t="shared" si="13"/>
        <v>72</v>
      </c>
      <c r="AB860" s="483">
        <v>0</v>
      </c>
      <c r="AC860" s="480" t="s">
        <v>850</v>
      </c>
    </row>
    <row r="861" customHeight="1" spans="1:29">
      <c r="A861" s="477" t="s">
        <v>192</v>
      </c>
      <c r="B861" s="480" t="s">
        <v>4024</v>
      </c>
      <c r="C861" s="480" t="s">
        <v>4025</v>
      </c>
      <c r="D861" s="480" t="s">
        <v>4792</v>
      </c>
      <c r="E861" s="481">
        <v>41680</v>
      </c>
      <c r="F861" s="480" t="s">
        <v>301</v>
      </c>
      <c r="G861" s="480" t="s">
        <v>4793</v>
      </c>
      <c r="H861" s="480" t="s">
        <v>4772</v>
      </c>
      <c r="I861" s="480" t="s">
        <v>4794</v>
      </c>
      <c r="J861" s="482">
        <v>17673.31</v>
      </c>
      <c r="K861" s="482">
        <v>0</v>
      </c>
      <c r="L861" s="482">
        <v>17673.31</v>
      </c>
      <c r="M861" s="482">
        <v>0</v>
      </c>
      <c r="N861" s="482">
        <v>0</v>
      </c>
      <c r="O861" s="482">
        <v>0</v>
      </c>
      <c r="P861" s="480" t="s">
        <v>4795</v>
      </c>
      <c r="Q861" s="481"/>
      <c r="R861" s="480" t="s">
        <v>306</v>
      </c>
      <c r="S861" s="480" t="s">
        <v>307</v>
      </c>
      <c r="T861" s="480" t="s">
        <v>383</v>
      </c>
      <c r="U861" s="480" t="s">
        <v>309</v>
      </c>
      <c r="V861" s="480" t="s">
        <v>309</v>
      </c>
      <c r="W861" s="480" t="s">
        <v>4775</v>
      </c>
      <c r="X861" s="480" t="s">
        <v>4776</v>
      </c>
      <c r="Y861" s="480" t="s">
        <v>313</v>
      </c>
      <c r="Z861" s="480" t="s">
        <v>2602</v>
      </c>
      <c r="AA861" s="480">
        <f t="shared" si="13"/>
        <v>72</v>
      </c>
      <c r="AB861" s="483">
        <v>0</v>
      </c>
      <c r="AC861" s="480" t="s">
        <v>850</v>
      </c>
    </row>
    <row r="862" customHeight="1" spans="1:29">
      <c r="A862" s="477" t="s">
        <v>192</v>
      </c>
      <c r="B862" s="480" t="s">
        <v>4024</v>
      </c>
      <c r="C862" s="480" t="s">
        <v>4025</v>
      </c>
      <c r="D862" s="480" t="s">
        <v>4796</v>
      </c>
      <c r="E862" s="481">
        <v>41680</v>
      </c>
      <c r="F862" s="480" t="s">
        <v>301</v>
      </c>
      <c r="G862" s="480" t="s">
        <v>4797</v>
      </c>
      <c r="H862" s="480" t="s">
        <v>4772</v>
      </c>
      <c r="I862" s="480" t="s">
        <v>4779</v>
      </c>
      <c r="J862" s="482">
        <v>17673.31</v>
      </c>
      <c r="K862" s="482">
        <v>0</v>
      </c>
      <c r="L862" s="482">
        <v>17673.31</v>
      </c>
      <c r="M862" s="482">
        <v>0</v>
      </c>
      <c r="N862" s="482">
        <v>0</v>
      </c>
      <c r="O862" s="482">
        <v>0</v>
      </c>
      <c r="P862" s="480" t="s">
        <v>4798</v>
      </c>
      <c r="Q862" s="481"/>
      <c r="R862" s="480" t="s">
        <v>306</v>
      </c>
      <c r="S862" s="480" t="s">
        <v>307</v>
      </c>
      <c r="T862" s="480" t="s">
        <v>383</v>
      </c>
      <c r="U862" s="480" t="s">
        <v>309</v>
      </c>
      <c r="V862" s="480" t="s">
        <v>309</v>
      </c>
      <c r="W862" s="480" t="s">
        <v>4775</v>
      </c>
      <c r="X862" s="480" t="s">
        <v>4776</v>
      </c>
      <c r="Y862" s="480" t="s">
        <v>313</v>
      </c>
      <c r="Z862" s="480" t="s">
        <v>2602</v>
      </c>
      <c r="AA862" s="480">
        <f t="shared" si="13"/>
        <v>72</v>
      </c>
      <c r="AB862" s="483">
        <v>0</v>
      </c>
      <c r="AC862" s="480" t="s">
        <v>850</v>
      </c>
    </row>
    <row r="863" customHeight="1" spans="1:29">
      <c r="A863" s="477" t="s">
        <v>192</v>
      </c>
      <c r="B863" s="480" t="s">
        <v>4024</v>
      </c>
      <c r="C863" s="480" t="s">
        <v>4025</v>
      </c>
      <c r="D863" s="480" t="s">
        <v>4799</v>
      </c>
      <c r="E863" s="481">
        <v>41680</v>
      </c>
      <c r="F863" s="480" t="s">
        <v>301</v>
      </c>
      <c r="G863" s="480" t="s">
        <v>4800</v>
      </c>
      <c r="H863" s="480" t="s">
        <v>4772</v>
      </c>
      <c r="I863" s="480" t="s">
        <v>4779</v>
      </c>
      <c r="J863" s="482">
        <v>17673.31</v>
      </c>
      <c r="K863" s="482">
        <v>0</v>
      </c>
      <c r="L863" s="482">
        <v>17673.31</v>
      </c>
      <c r="M863" s="482">
        <v>0</v>
      </c>
      <c r="N863" s="482">
        <v>0</v>
      </c>
      <c r="O863" s="482">
        <v>0</v>
      </c>
      <c r="P863" s="480" t="s">
        <v>4801</v>
      </c>
      <c r="Q863" s="481"/>
      <c r="R863" s="480" t="s">
        <v>306</v>
      </c>
      <c r="S863" s="480" t="s">
        <v>307</v>
      </c>
      <c r="T863" s="480" t="s">
        <v>383</v>
      </c>
      <c r="U863" s="480" t="s">
        <v>309</v>
      </c>
      <c r="V863" s="480" t="s">
        <v>309</v>
      </c>
      <c r="W863" s="480" t="s">
        <v>4775</v>
      </c>
      <c r="X863" s="480" t="s">
        <v>4776</v>
      </c>
      <c r="Y863" s="480" t="s">
        <v>313</v>
      </c>
      <c r="Z863" s="480" t="s">
        <v>2602</v>
      </c>
      <c r="AA863" s="480">
        <f t="shared" si="13"/>
        <v>72</v>
      </c>
      <c r="AB863" s="483">
        <v>0</v>
      </c>
      <c r="AC863" s="480" t="s">
        <v>850</v>
      </c>
    </row>
    <row r="864" customHeight="1" spans="1:29">
      <c r="A864" s="477" t="s">
        <v>192</v>
      </c>
      <c r="B864" s="480" t="s">
        <v>4024</v>
      </c>
      <c r="C864" s="480" t="s">
        <v>4025</v>
      </c>
      <c r="D864" s="480" t="s">
        <v>4802</v>
      </c>
      <c r="E864" s="481">
        <v>41680</v>
      </c>
      <c r="F864" s="480" t="s">
        <v>301</v>
      </c>
      <c r="G864" s="480" t="s">
        <v>4803</v>
      </c>
      <c r="H864" s="480" t="s">
        <v>4772</v>
      </c>
      <c r="I864" s="480" t="s">
        <v>4804</v>
      </c>
      <c r="J864" s="482">
        <v>17673.35</v>
      </c>
      <c r="K864" s="482">
        <v>0</v>
      </c>
      <c r="L864" s="482">
        <v>17673.35</v>
      </c>
      <c r="M864" s="482">
        <v>0</v>
      </c>
      <c r="N864" s="482">
        <v>0</v>
      </c>
      <c r="O864" s="482">
        <v>0</v>
      </c>
      <c r="P864" s="480" t="s">
        <v>4805</v>
      </c>
      <c r="Q864" s="481"/>
      <c r="R864" s="480" t="s">
        <v>306</v>
      </c>
      <c r="S864" s="480" t="s">
        <v>307</v>
      </c>
      <c r="T864" s="480" t="s">
        <v>383</v>
      </c>
      <c r="U864" s="480" t="s">
        <v>309</v>
      </c>
      <c r="V864" s="480" t="s">
        <v>309</v>
      </c>
      <c r="W864" s="480" t="s">
        <v>4775</v>
      </c>
      <c r="X864" s="480" t="s">
        <v>4776</v>
      </c>
      <c r="Y864" s="480" t="s">
        <v>313</v>
      </c>
      <c r="Z864" s="480" t="s">
        <v>2602</v>
      </c>
      <c r="AA864" s="480">
        <f t="shared" si="13"/>
        <v>72</v>
      </c>
      <c r="AB864" s="483">
        <v>0</v>
      </c>
      <c r="AC864" s="480" t="s">
        <v>850</v>
      </c>
    </row>
    <row r="865" customHeight="1" spans="1:29">
      <c r="A865" s="477" t="s">
        <v>192</v>
      </c>
      <c r="B865" s="480" t="s">
        <v>4024</v>
      </c>
      <c r="C865" s="480" t="s">
        <v>4025</v>
      </c>
      <c r="D865" s="480" t="s">
        <v>4806</v>
      </c>
      <c r="E865" s="481">
        <v>41680</v>
      </c>
      <c r="F865" s="480" t="s">
        <v>301</v>
      </c>
      <c r="G865" s="480" t="s">
        <v>4807</v>
      </c>
      <c r="H865" s="480" t="s">
        <v>4772</v>
      </c>
      <c r="I865" s="480" t="s">
        <v>4794</v>
      </c>
      <c r="J865" s="482">
        <v>18803.42</v>
      </c>
      <c r="K865" s="482">
        <v>0</v>
      </c>
      <c r="L865" s="482">
        <v>18803.42</v>
      </c>
      <c r="M865" s="482">
        <v>0</v>
      </c>
      <c r="N865" s="482">
        <v>0</v>
      </c>
      <c r="O865" s="482">
        <v>0</v>
      </c>
      <c r="P865" s="480" t="s">
        <v>4808</v>
      </c>
      <c r="Q865" s="481"/>
      <c r="R865" s="480" t="s">
        <v>306</v>
      </c>
      <c r="S865" s="480" t="s">
        <v>307</v>
      </c>
      <c r="T865" s="480" t="s">
        <v>308</v>
      </c>
      <c r="U865" s="480" t="s">
        <v>309</v>
      </c>
      <c r="V865" s="480" t="s">
        <v>4809</v>
      </c>
      <c r="W865" s="480" t="s">
        <v>4810</v>
      </c>
      <c r="X865" s="480" t="s">
        <v>4776</v>
      </c>
      <c r="Y865" s="480" t="s">
        <v>313</v>
      </c>
      <c r="Z865" s="480" t="s">
        <v>2602</v>
      </c>
      <c r="AA865" s="480">
        <f t="shared" si="13"/>
        <v>72</v>
      </c>
      <c r="AB865" s="483">
        <v>0</v>
      </c>
      <c r="AC865" s="480" t="s">
        <v>1019</v>
      </c>
    </row>
    <row r="866" customHeight="1" spans="1:29">
      <c r="A866" s="477" t="s">
        <v>192</v>
      </c>
      <c r="B866" s="480" t="s">
        <v>4024</v>
      </c>
      <c r="C866" s="480" t="s">
        <v>4025</v>
      </c>
      <c r="D866" s="480" t="s">
        <v>4811</v>
      </c>
      <c r="E866" s="481">
        <v>41668</v>
      </c>
      <c r="F866" s="480" t="s">
        <v>301</v>
      </c>
      <c r="G866" s="480" t="s">
        <v>4812</v>
      </c>
      <c r="H866" s="480" t="s">
        <v>4813</v>
      </c>
      <c r="I866" s="480" t="s">
        <v>4814</v>
      </c>
      <c r="J866" s="482">
        <v>78273.51</v>
      </c>
      <c r="K866" s="482">
        <v>0</v>
      </c>
      <c r="L866" s="482">
        <v>78273.51</v>
      </c>
      <c r="M866" s="482">
        <v>0</v>
      </c>
      <c r="N866" s="482">
        <v>0</v>
      </c>
      <c r="O866" s="482">
        <v>0</v>
      </c>
      <c r="P866" s="480" t="s">
        <v>4815</v>
      </c>
      <c r="Q866" s="481"/>
      <c r="R866" s="480" t="s">
        <v>306</v>
      </c>
      <c r="S866" s="480" t="s">
        <v>307</v>
      </c>
      <c r="T866" s="480" t="s">
        <v>321</v>
      </c>
      <c r="U866" s="480" t="s">
        <v>309</v>
      </c>
      <c r="V866" s="480" t="s">
        <v>309</v>
      </c>
      <c r="W866" s="480" t="s">
        <v>4751</v>
      </c>
      <c r="X866" s="480" t="s">
        <v>4816</v>
      </c>
      <c r="Y866" s="480" t="s">
        <v>313</v>
      </c>
      <c r="Z866" s="480" t="s">
        <v>2602</v>
      </c>
      <c r="AA866" s="480">
        <f t="shared" si="13"/>
        <v>72</v>
      </c>
      <c r="AB866" s="483">
        <v>0</v>
      </c>
      <c r="AC866" s="480" t="s">
        <v>701</v>
      </c>
    </row>
    <row r="867" customHeight="1" spans="1:29">
      <c r="A867" s="477" t="s">
        <v>192</v>
      </c>
      <c r="B867" s="480" t="s">
        <v>4024</v>
      </c>
      <c r="C867" s="480" t="s">
        <v>4025</v>
      </c>
      <c r="D867" s="480" t="s">
        <v>4817</v>
      </c>
      <c r="E867" s="481">
        <v>41668</v>
      </c>
      <c r="F867" s="480" t="s">
        <v>301</v>
      </c>
      <c r="G867" s="480" t="s">
        <v>4818</v>
      </c>
      <c r="H867" s="480" t="s">
        <v>4813</v>
      </c>
      <c r="I867" s="480" t="s">
        <v>4819</v>
      </c>
      <c r="J867" s="482">
        <v>78273.51</v>
      </c>
      <c r="K867" s="482">
        <v>0</v>
      </c>
      <c r="L867" s="482">
        <v>78273.51</v>
      </c>
      <c r="M867" s="482">
        <v>0</v>
      </c>
      <c r="N867" s="482">
        <v>0</v>
      </c>
      <c r="O867" s="482">
        <v>0</v>
      </c>
      <c r="P867" s="480" t="s">
        <v>4820</v>
      </c>
      <c r="Q867" s="481"/>
      <c r="R867" s="480" t="s">
        <v>306</v>
      </c>
      <c r="S867" s="480" t="s">
        <v>307</v>
      </c>
      <c r="T867" s="480" t="s">
        <v>321</v>
      </c>
      <c r="U867" s="480" t="s">
        <v>309</v>
      </c>
      <c r="V867" s="480" t="s">
        <v>309</v>
      </c>
      <c r="W867" s="480" t="s">
        <v>4751</v>
      </c>
      <c r="X867" s="480" t="s">
        <v>4816</v>
      </c>
      <c r="Y867" s="480" t="s">
        <v>313</v>
      </c>
      <c r="Z867" s="480" t="s">
        <v>2602</v>
      </c>
      <c r="AA867" s="480">
        <f t="shared" si="13"/>
        <v>72</v>
      </c>
      <c r="AB867" s="483">
        <v>0</v>
      </c>
      <c r="AC867" s="480" t="s">
        <v>701</v>
      </c>
    </row>
    <row r="868" customHeight="1" spans="1:29">
      <c r="A868" s="477" t="s">
        <v>192</v>
      </c>
      <c r="B868" s="480" t="s">
        <v>4024</v>
      </c>
      <c r="C868" s="480" t="s">
        <v>4025</v>
      </c>
      <c r="D868" s="480" t="s">
        <v>4821</v>
      </c>
      <c r="E868" s="481">
        <v>41668</v>
      </c>
      <c r="F868" s="480" t="s">
        <v>301</v>
      </c>
      <c r="G868" s="480" t="s">
        <v>4822</v>
      </c>
      <c r="H868" s="480" t="s">
        <v>4813</v>
      </c>
      <c r="I868" s="480" t="s">
        <v>4819</v>
      </c>
      <c r="J868" s="482">
        <v>78273.51</v>
      </c>
      <c r="K868" s="482">
        <v>0</v>
      </c>
      <c r="L868" s="482">
        <v>78273.51</v>
      </c>
      <c r="M868" s="482">
        <v>0</v>
      </c>
      <c r="N868" s="482">
        <v>0</v>
      </c>
      <c r="O868" s="482">
        <v>0</v>
      </c>
      <c r="P868" s="480" t="s">
        <v>4823</v>
      </c>
      <c r="Q868" s="481"/>
      <c r="R868" s="480" t="s">
        <v>306</v>
      </c>
      <c r="S868" s="480" t="s">
        <v>307</v>
      </c>
      <c r="T868" s="480" t="s">
        <v>321</v>
      </c>
      <c r="U868" s="480" t="s">
        <v>309</v>
      </c>
      <c r="V868" s="480" t="s">
        <v>309</v>
      </c>
      <c r="W868" s="480" t="s">
        <v>4751</v>
      </c>
      <c r="X868" s="480" t="s">
        <v>4816</v>
      </c>
      <c r="Y868" s="480" t="s">
        <v>313</v>
      </c>
      <c r="Z868" s="480" t="s">
        <v>2602</v>
      </c>
      <c r="AA868" s="480">
        <f t="shared" si="13"/>
        <v>72</v>
      </c>
      <c r="AB868" s="483">
        <v>0</v>
      </c>
      <c r="AC868" s="480" t="s">
        <v>701</v>
      </c>
    </row>
    <row r="869" customHeight="1" spans="1:29">
      <c r="A869" s="477" t="s">
        <v>192</v>
      </c>
      <c r="B869" s="480" t="s">
        <v>4024</v>
      </c>
      <c r="C869" s="480" t="s">
        <v>4025</v>
      </c>
      <c r="D869" s="480" t="s">
        <v>4824</v>
      </c>
      <c r="E869" s="481">
        <v>41668</v>
      </c>
      <c r="F869" s="480" t="s">
        <v>301</v>
      </c>
      <c r="G869" s="480" t="s">
        <v>4825</v>
      </c>
      <c r="H869" s="480" t="s">
        <v>4813</v>
      </c>
      <c r="I869" s="480" t="s">
        <v>4819</v>
      </c>
      <c r="J869" s="482">
        <v>78273.51</v>
      </c>
      <c r="K869" s="482">
        <v>0</v>
      </c>
      <c r="L869" s="482">
        <v>78273.51</v>
      </c>
      <c r="M869" s="482">
        <v>0</v>
      </c>
      <c r="N869" s="482">
        <v>0</v>
      </c>
      <c r="O869" s="482">
        <v>0</v>
      </c>
      <c r="P869" s="480" t="s">
        <v>4826</v>
      </c>
      <c r="Q869" s="481"/>
      <c r="R869" s="480" t="s">
        <v>306</v>
      </c>
      <c r="S869" s="480" t="s">
        <v>307</v>
      </c>
      <c r="T869" s="480" t="s">
        <v>321</v>
      </c>
      <c r="U869" s="480" t="s">
        <v>309</v>
      </c>
      <c r="V869" s="480" t="s">
        <v>309</v>
      </c>
      <c r="W869" s="480" t="s">
        <v>4751</v>
      </c>
      <c r="X869" s="480" t="s">
        <v>4816</v>
      </c>
      <c r="Y869" s="480" t="s">
        <v>313</v>
      </c>
      <c r="Z869" s="480" t="s">
        <v>2602</v>
      </c>
      <c r="AA869" s="480">
        <f t="shared" si="13"/>
        <v>72</v>
      </c>
      <c r="AB869" s="483">
        <v>0</v>
      </c>
      <c r="AC869" s="480" t="s">
        <v>701</v>
      </c>
    </row>
    <row r="870" customHeight="1" spans="1:29">
      <c r="A870" s="477" t="s">
        <v>192</v>
      </c>
      <c r="B870" s="480" t="s">
        <v>4024</v>
      </c>
      <c r="C870" s="480" t="s">
        <v>4025</v>
      </c>
      <c r="D870" s="480" t="s">
        <v>4827</v>
      </c>
      <c r="E870" s="481">
        <v>41668</v>
      </c>
      <c r="F870" s="480" t="s">
        <v>301</v>
      </c>
      <c r="G870" s="480" t="s">
        <v>4828</v>
      </c>
      <c r="H870" s="480" t="s">
        <v>4813</v>
      </c>
      <c r="I870" s="480" t="s">
        <v>4819</v>
      </c>
      <c r="J870" s="482">
        <v>78273.49</v>
      </c>
      <c r="K870" s="482">
        <v>0</v>
      </c>
      <c r="L870" s="482">
        <v>78273.49</v>
      </c>
      <c r="M870" s="482">
        <v>0</v>
      </c>
      <c r="N870" s="482">
        <v>0</v>
      </c>
      <c r="O870" s="482">
        <v>0</v>
      </c>
      <c r="P870" s="480" t="s">
        <v>4829</v>
      </c>
      <c r="Q870" s="481"/>
      <c r="R870" s="480" t="s">
        <v>306</v>
      </c>
      <c r="S870" s="480" t="s">
        <v>307</v>
      </c>
      <c r="T870" s="480" t="s">
        <v>321</v>
      </c>
      <c r="U870" s="480" t="s">
        <v>309</v>
      </c>
      <c r="V870" s="480" t="s">
        <v>309</v>
      </c>
      <c r="W870" s="480" t="s">
        <v>4751</v>
      </c>
      <c r="X870" s="480" t="s">
        <v>4816</v>
      </c>
      <c r="Y870" s="480" t="s">
        <v>313</v>
      </c>
      <c r="Z870" s="480" t="s">
        <v>2602</v>
      </c>
      <c r="AA870" s="480">
        <f t="shared" si="13"/>
        <v>72</v>
      </c>
      <c r="AB870" s="483">
        <v>0</v>
      </c>
      <c r="AC870" s="480" t="s">
        <v>701</v>
      </c>
    </row>
    <row r="871" customHeight="1" spans="1:29">
      <c r="A871" s="477" t="s">
        <v>192</v>
      </c>
      <c r="B871" s="480" t="s">
        <v>4024</v>
      </c>
      <c r="C871" s="480" t="s">
        <v>4025</v>
      </c>
      <c r="D871" s="480" t="s">
        <v>4830</v>
      </c>
      <c r="E871" s="481">
        <v>41837</v>
      </c>
      <c r="F871" s="480" t="s">
        <v>301</v>
      </c>
      <c r="G871" s="480" t="s">
        <v>4831</v>
      </c>
      <c r="H871" s="480" t="s">
        <v>4717</v>
      </c>
      <c r="I871" s="480" t="s">
        <v>4832</v>
      </c>
      <c r="J871" s="482">
        <v>2547.01</v>
      </c>
      <c r="K871" s="482">
        <v>0</v>
      </c>
      <c r="L871" s="482">
        <v>2547.01</v>
      </c>
      <c r="M871" s="482">
        <v>0</v>
      </c>
      <c r="N871" s="482">
        <v>0</v>
      </c>
      <c r="O871" s="482">
        <v>0</v>
      </c>
      <c r="P871" s="480" t="s">
        <v>4833</v>
      </c>
      <c r="Q871" s="481"/>
      <c r="R871" s="480" t="s">
        <v>306</v>
      </c>
      <c r="S871" s="480" t="s">
        <v>307</v>
      </c>
      <c r="T871" s="480" t="s">
        <v>4083</v>
      </c>
      <c r="U871" s="480" t="s">
        <v>309</v>
      </c>
      <c r="V871" s="480" t="s">
        <v>4750</v>
      </c>
      <c r="W871" s="480" t="s">
        <v>4834</v>
      </c>
      <c r="X871" s="480" t="s">
        <v>4835</v>
      </c>
      <c r="Y871" s="480" t="s">
        <v>313</v>
      </c>
      <c r="Z871" s="480" t="s">
        <v>2602</v>
      </c>
      <c r="AA871" s="480">
        <f t="shared" si="13"/>
        <v>72</v>
      </c>
      <c r="AB871" s="483">
        <v>0</v>
      </c>
      <c r="AC871" s="480" t="s">
        <v>819</v>
      </c>
    </row>
    <row r="872" customHeight="1" spans="1:29">
      <c r="A872" s="477" t="s">
        <v>192</v>
      </c>
      <c r="B872" s="480" t="s">
        <v>4024</v>
      </c>
      <c r="C872" s="480" t="s">
        <v>4025</v>
      </c>
      <c r="D872" s="480" t="s">
        <v>4836</v>
      </c>
      <c r="E872" s="481">
        <v>41837</v>
      </c>
      <c r="F872" s="480" t="s">
        <v>301</v>
      </c>
      <c r="G872" s="480" t="s">
        <v>4837</v>
      </c>
      <c r="H872" s="480" t="s">
        <v>4717</v>
      </c>
      <c r="I872" s="480" t="s">
        <v>4838</v>
      </c>
      <c r="J872" s="482">
        <v>2547.01</v>
      </c>
      <c r="K872" s="482">
        <v>0</v>
      </c>
      <c r="L872" s="482">
        <v>2547.01</v>
      </c>
      <c r="M872" s="482">
        <v>0</v>
      </c>
      <c r="N872" s="482">
        <v>0</v>
      </c>
      <c r="O872" s="482">
        <v>0</v>
      </c>
      <c r="P872" s="480" t="s">
        <v>4839</v>
      </c>
      <c r="Q872" s="481"/>
      <c r="R872" s="480" t="s">
        <v>306</v>
      </c>
      <c r="S872" s="480" t="s">
        <v>307</v>
      </c>
      <c r="T872" s="480" t="s">
        <v>308</v>
      </c>
      <c r="U872" s="480" t="s">
        <v>309</v>
      </c>
      <c r="V872" s="480" t="s">
        <v>4809</v>
      </c>
      <c r="W872" s="480" t="s">
        <v>4834</v>
      </c>
      <c r="X872" s="480" t="s">
        <v>4835</v>
      </c>
      <c r="Y872" s="480" t="s">
        <v>313</v>
      </c>
      <c r="Z872" s="480" t="s">
        <v>2602</v>
      </c>
      <c r="AA872" s="480">
        <f t="shared" si="13"/>
        <v>72</v>
      </c>
      <c r="AB872" s="483">
        <v>0</v>
      </c>
      <c r="AC872" s="480" t="s">
        <v>1019</v>
      </c>
    </row>
    <row r="873" customHeight="1" spans="1:29">
      <c r="A873" s="477" t="s">
        <v>192</v>
      </c>
      <c r="B873" s="480" t="s">
        <v>4024</v>
      </c>
      <c r="C873" s="480" t="s">
        <v>4025</v>
      </c>
      <c r="D873" s="480" t="s">
        <v>4840</v>
      </c>
      <c r="E873" s="481">
        <v>41837</v>
      </c>
      <c r="F873" s="480" t="s">
        <v>301</v>
      </c>
      <c r="G873" s="480" t="s">
        <v>4841</v>
      </c>
      <c r="H873" s="480" t="s">
        <v>4717</v>
      </c>
      <c r="I873" s="480" t="s">
        <v>4842</v>
      </c>
      <c r="J873" s="482">
        <v>2547.01</v>
      </c>
      <c r="K873" s="482">
        <v>0</v>
      </c>
      <c r="L873" s="482">
        <v>2547.01</v>
      </c>
      <c r="M873" s="482">
        <v>0</v>
      </c>
      <c r="N873" s="482">
        <v>0</v>
      </c>
      <c r="O873" s="482">
        <v>0</v>
      </c>
      <c r="P873" s="480" t="s">
        <v>4843</v>
      </c>
      <c r="Q873" s="481"/>
      <c r="R873" s="480" t="s">
        <v>306</v>
      </c>
      <c r="S873" s="480" t="s">
        <v>307</v>
      </c>
      <c r="T873" s="480" t="s">
        <v>308</v>
      </c>
      <c r="U873" s="480" t="s">
        <v>309</v>
      </c>
      <c r="V873" s="480" t="s">
        <v>4844</v>
      </c>
      <c r="W873" s="480" t="s">
        <v>4834</v>
      </c>
      <c r="X873" s="480" t="s">
        <v>4835</v>
      </c>
      <c r="Y873" s="480" t="s">
        <v>313</v>
      </c>
      <c r="Z873" s="480" t="s">
        <v>2602</v>
      </c>
      <c r="AA873" s="480">
        <f t="shared" si="13"/>
        <v>72</v>
      </c>
      <c r="AB873" s="483">
        <v>0</v>
      </c>
      <c r="AC873" s="480" t="s">
        <v>1019</v>
      </c>
    </row>
    <row r="874" customHeight="1" spans="1:29">
      <c r="A874" s="477" t="s">
        <v>192</v>
      </c>
      <c r="B874" s="480" t="s">
        <v>4024</v>
      </c>
      <c r="C874" s="480" t="s">
        <v>4025</v>
      </c>
      <c r="D874" s="480" t="s">
        <v>4845</v>
      </c>
      <c r="E874" s="481">
        <v>41837</v>
      </c>
      <c r="F874" s="480" t="s">
        <v>301</v>
      </c>
      <c r="G874" s="480" t="s">
        <v>4846</v>
      </c>
      <c r="H874" s="480" t="s">
        <v>4717</v>
      </c>
      <c r="I874" s="480" t="s">
        <v>4842</v>
      </c>
      <c r="J874" s="482">
        <v>2547.01</v>
      </c>
      <c r="K874" s="482">
        <v>0</v>
      </c>
      <c r="L874" s="482">
        <v>2547.01</v>
      </c>
      <c r="M874" s="482">
        <v>0</v>
      </c>
      <c r="N874" s="482">
        <v>0</v>
      </c>
      <c r="O874" s="482">
        <v>0</v>
      </c>
      <c r="P874" s="480" t="s">
        <v>4847</v>
      </c>
      <c r="Q874" s="481"/>
      <c r="R874" s="480" t="s">
        <v>306</v>
      </c>
      <c r="S874" s="480" t="s">
        <v>307</v>
      </c>
      <c r="T874" s="480" t="s">
        <v>308</v>
      </c>
      <c r="U874" s="480" t="s">
        <v>309</v>
      </c>
      <c r="V874" s="480" t="s">
        <v>4848</v>
      </c>
      <c r="W874" s="480" t="s">
        <v>4834</v>
      </c>
      <c r="X874" s="480" t="s">
        <v>4835</v>
      </c>
      <c r="Y874" s="480" t="s">
        <v>313</v>
      </c>
      <c r="Z874" s="480" t="s">
        <v>2602</v>
      </c>
      <c r="AA874" s="480">
        <f t="shared" si="13"/>
        <v>72</v>
      </c>
      <c r="AB874" s="483">
        <v>0</v>
      </c>
      <c r="AC874" s="480" t="s">
        <v>1019</v>
      </c>
    </row>
    <row r="875" customHeight="1" spans="1:29">
      <c r="A875" s="477" t="s">
        <v>192</v>
      </c>
      <c r="B875" s="480" t="s">
        <v>4024</v>
      </c>
      <c r="C875" s="480" t="s">
        <v>4025</v>
      </c>
      <c r="D875" s="480" t="s">
        <v>4849</v>
      </c>
      <c r="E875" s="481">
        <v>41837</v>
      </c>
      <c r="F875" s="480" t="s">
        <v>301</v>
      </c>
      <c r="G875" s="480" t="s">
        <v>4850</v>
      </c>
      <c r="H875" s="480" t="s">
        <v>4717</v>
      </c>
      <c r="I875" s="480" t="s">
        <v>4838</v>
      </c>
      <c r="J875" s="482">
        <v>2547.01</v>
      </c>
      <c r="K875" s="482">
        <v>0</v>
      </c>
      <c r="L875" s="482">
        <v>2547.01</v>
      </c>
      <c r="M875" s="482">
        <v>0</v>
      </c>
      <c r="N875" s="482">
        <v>0</v>
      </c>
      <c r="O875" s="482">
        <v>0</v>
      </c>
      <c r="P875" s="480" t="s">
        <v>4851</v>
      </c>
      <c r="Q875" s="481"/>
      <c r="R875" s="480" t="s">
        <v>306</v>
      </c>
      <c r="S875" s="480" t="s">
        <v>307</v>
      </c>
      <c r="T875" s="480" t="s">
        <v>308</v>
      </c>
      <c r="U875" s="480" t="s">
        <v>309</v>
      </c>
      <c r="V875" s="480" t="s">
        <v>4848</v>
      </c>
      <c r="W875" s="480" t="s">
        <v>4834</v>
      </c>
      <c r="X875" s="480" t="s">
        <v>4835</v>
      </c>
      <c r="Y875" s="480" t="s">
        <v>313</v>
      </c>
      <c r="Z875" s="480" t="s">
        <v>2602</v>
      </c>
      <c r="AA875" s="480">
        <f t="shared" si="13"/>
        <v>72</v>
      </c>
      <c r="AB875" s="483">
        <v>0</v>
      </c>
      <c r="AC875" s="480" t="s">
        <v>1019</v>
      </c>
    </row>
    <row r="876" customHeight="1" spans="1:29">
      <c r="A876" s="477" t="s">
        <v>192</v>
      </c>
      <c r="B876" s="480" t="s">
        <v>4024</v>
      </c>
      <c r="C876" s="480" t="s">
        <v>4025</v>
      </c>
      <c r="D876" s="480" t="s">
        <v>4852</v>
      </c>
      <c r="E876" s="481">
        <v>42727</v>
      </c>
      <c r="F876" s="480" t="s">
        <v>301</v>
      </c>
      <c r="G876" s="480" t="s">
        <v>4853</v>
      </c>
      <c r="H876" s="480" t="s">
        <v>4772</v>
      </c>
      <c r="I876" s="480" t="s">
        <v>4854</v>
      </c>
      <c r="J876" s="482">
        <v>19230.77</v>
      </c>
      <c r="K876" s="482">
        <v>0</v>
      </c>
      <c r="L876" s="482">
        <v>19230.77</v>
      </c>
      <c r="M876" s="482">
        <v>0</v>
      </c>
      <c r="N876" s="482">
        <v>0</v>
      </c>
      <c r="O876" s="482">
        <v>0</v>
      </c>
      <c r="P876" s="480" t="s">
        <v>4855</v>
      </c>
      <c r="Q876" s="481"/>
      <c r="R876" s="480" t="s">
        <v>306</v>
      </c>
      <c r="S876" s="480" t="s">
        <v>307</v>
      </c>
      <c r="T876" s="480" t="s">
        <v>383</v>
      </c>
      <c r="U876" s="480" t="s">
        <v>309</v>
      </c>
      <c r="V876" s="480" t="s">
        <v>309</v>
      </c>
      <c r="W876" s="480" t="s">
        <v>4856</v>
      </c>
      <c r="X876" s="480" t="s">
        <v>4776</v>
      </c>
      <c r="Y876" s="480" t="s">
        <v>313</v>
      </c>
      <c r="Z876" s="480" t="s">
        <v>2602</v>
      </c>
      <c r="AA876" s="480">
        <f t="shared" si="13"/>
        <v>72</v>
      </c>
      <c r="AB876" s="483">
        <v>0</v>
      </c>
      <c r="AC876" s="480" t="s">
        <v>850</v>
      </c>
    </row>
    <row r="877" customHeight="1" spans="1:29">
      <c r="A877" s="477" t="s">
        <v>192</v>
      </c>
      <c r="B877" s="480" t="s">
        <v>4024</v>
      </c>
      <c r="C877" s="480" t="s">
        <v>4025</v>
      </c>
      <c r="D877" s="480" t="s">
        <v>4857</v>
      </c>
      <c r="E877" s="481">
        <v>42727</v>
      </c>
      <c r="F877" s="480" t="s">
        <v>301</v>
      </c>
      <c r="G877" s="480" t="s">
        <v>4858</v>
      </c>
      <c r="H877" s="480" t="s">
        <v>4772</v>
      </c>
      <c r="I877" s="480" t="s">
        <v>4859</v>
      </c>
      <c r="J877" s="482">
        <v>19230.77</v>
      </c>
      <c r="K877" s="482">
        <v>0</v>
      </c>
      <c r="L877" s="482">
        <v>19230.77</v>
      </c>
      <c r="M877" s="482">
        <v>0</v>
      </c>
      <c r="N877" s="482">
        <v>0</v>
      </c>
      <c r="O877" s="482">
        <v>0</v>
      </c>
      <c r="P877" s="480" t="s">
        <v>4860</v>
      </c>
      <c r="Q877" s="481"/>
      <c r="R877" s="480" t="s">
        <v>306</v>
      </c>
      <c r="S877" s="480" t="s">
        <v>307</v>
      </c>
      <c r="T877" s="480" t="s">
        <v>383</v>
      </c>
      <c r="U877" s="480" t="s">
        <v>309</v>
      </c>
      <c r="V877" s="480" t="s">
        <v>309</v>
      </c>
      <c r="W877" s="480" t="s">
        <v>4856</v>
      </c>
      <c r="X877" s="480" t="s">
        <v>4776</v>
      </c>
      <c r="Y877" s="480" t="s">
        <v>313</v>
      </c>
      <c r="Z877" s="480" t="s">
        <v>2602</v>
      </c>
      <c r="AA877" s="480">
        <f t="shared" si="13"/>
        <v>72</v>
      </c>
      <c r="AB877" s="483">
        <v>0</v>
      </c>
      <c r="AC877" s="480" t="s">
        <v>850</v>
      </c>
    </row>
    <row r="878" customHeight="1" spans="1:29">
      <c r="A878" s="477" t="s">
        <v>192</v>
      </c>
      <c r="B878" s="480" t="s">
        <v>4024</v>
      </c>
      <c r="C878" s="480" t="s">
        <v>4025</v>
      </c>
      <c r="D878" s="480" t="s">
        <v>4861</v>
      </c>
      <c r="E878" s="481">
        <v>42727</v>
      </c>
      <c r="F878" s="480" t="s">
        <v>301</v>
      </c>
      <c r="G878" s="480" t="s">
        <v>4862</v>
      </c>
      <c r="H878" s="480" t="s">
        <v>4772</v>
      </c>
      <c r="I878" s="480" t="s">
        <v>4859</v>
      </c>
      <c r="J878" s="482">
        <v>19230.77</v>
      </c>
      <c r="K878" s="482">
        <v>0</v>
      </c>
      <c r="L878" s="482">
        <v>19230.77</v>
      </c>
      <c r="M878" s="482">
        <v>0</v>
      </c>
      <c r="N878" s="482">
        <v>0</v>
      </c>
      <c r="O878" s="482">
        <v>0</v>
      </c>
      <c r="P878" s="480" t="s">
        <v>4863</v>
      </c>
      <c r="Q878" s="481"/>
      <c r="R878" s="480" t="s">
        <v>306</v>
      </c>
      <c r="S878" s="480" t="s">
        <v>307</v>
      </c>
      <c r="T878" s="480" t="s">
        <v>383</v>
      </c>
      <c r="U878" s="480" t="s">
        <v>309</v>
      </c>
      <c r="V878" s="480" t="s">
        <v>309</v>
      </c>
      <c r="W878" s="480" t="s">
        <v>4856</v>
      </c>
      <c r="X878" s="480" t="s">
        <v>4776</v>
      </c>
      <c r="Y878" s="480" t="s">
        <v>313</v>
      </c>
      <c r="Z878" s="480" t="s">
        <v>2602</v>
      </c>
      <c r="AA878" s="480">
        <f t="shared" si="13"/>
        <v>72</v>
      </c>
      <c r="AB878" s="483">
        <v>0</v>
      </c>
      <c r="AC878" s="480" t="s">
        <v>850</v>
      </c>
    </row>
    <row r="879" customHeight="1" spans="1:29">
      <c r="A879" s="477" t="s">
        <v>192</v>
      </c>
      <c r="B879" s="480" t="s">
        <v>4024</v>
      </c>
      <c r="C879" s="480" t="s">
        <v>4025</v>
      </c>
      <c r="D879" s="480" t="s">
        <v>4864</v>
      </c>
      <c r="E879" s="481">
        <v>42921</v>
      </c>
      <c r="F879" s="480" t="s">
        <v>301</v>
      </c>
      <c r="G879" s="480" t="s">
        <v>4865</v>
      </c>
      <c r="H879" s="480" t="s">
        <v>4717</v>
      </c>
      <c r="I879" s="480" t="s">
        <v>4866</v>
      </c>
      <c r="J879" s="482">
        <v>2576.31</v>
      </c>
      <c r="K879" s="482">
        <v>0</v>
      </c>
      <c r="L879" s="482">
        <v>2576.31</v>
      </c>
      <c r="M879" s="482">
        <v>0</v>
      </c>
      <c r="N879" s="482">
        <v>0</v>
      </c>
      <c r="O879" s="482">
        <v>0</v>
      </c>
      <c r="P879" s="480" t="s">
        <v>4867</v>
      </c>
      <c r="Q879" s="481"/>
      <c r="R879" s="480" t="s">
        <v>306</v>
      </c>
      <c r="S879" s="480" t="s">
        <v>307</v>
      </c>
      <c r="T879" s="480" t="s">
        <v>399</v>
      </c>
      <c r="U879" s="480" t="s">
        <v>309</v>
      </c>
      <c r="V879" s="480" t="s">
        <v>2477</v>
      </c>
      <c r="W879" s="480" t="s">
        <v>4868</v>
      </c>
      <c r="X879" s="480" t="s">
        <v>4869</v>
      </c>
      <c r="Y879" s="480" t="s">
        <v>313</v>
      </c>
      <c r="Z879" s="480" t="s">
        <v>2602</v>
      </c>
      <c r="AA879" s="480">
        <f t="shared" si="13"/>
        <v>72</v>
      </c>
      <c r="AB879" s="483">
        <v>0</v>
      </c>
      <c r="AC879" s="480" t="s">
        <v>403</v>
      </c>
    </row>
    <row r="880" customHeight="1" spans="1:29">
      <c r="A880" s="477" t="s">
        <v>192</v>
      </c>
      <c r="B880" s="480" t="s">
        <v>4024</v>
      </c>
      <c r="C880" s="480" t="s">
        <v>4025</v>
      </c>
      <c r="D880" s="480" t="s">
        <v>4870</v>
      </c>
      <c r="E880" s="481">
        <v>42921</v>
      </c>
      <c r="F880" s="480" t="s">
        <v>301</v>
      </c>
      <c r="G880" s="480" t="s">
        <v>4871</v>
      </c>
      <c r="H880" s="480" t="s">
        <v>4717</v>
      </c>
      <c r="I880" s="480" t="s">
        <v>4872</v>
      </c>
      <c r="J880" s="482">
        <v>2576.31</v>
      </c>
      <c r="K880" s="482">
        <v>0</v>
      </c>
      <c r="L880" s="482">
        <v>2576.31</v>
      </c>
      <c r="M880" s="482">
        <v>0</v>
      </c>
      <c r="N880" s="482">
        <v>0</v>
      </c>
      <c r="O880" s="482">
        <v>0</v>
      </c>
      <c r="P880" s="480" t="s">
        <v>4873</v>
      </c>
      <c r="Q880" s="481"/>
      <c r="R880" s="480" t="s">
        <v>306</v>
      </c>
      <c r="S880" s="480" t="s">
        <v>307</v>
      </c>
      <c r="T880" s="480" t="s">
        <v>399</v>
      </c>
      <c r="U880" s="480" t="s">
        <v>309</v>
      </c>
      <c r="V880" s="480" t="s">
        <v>2477</v>
      </c>
      <c r="W880" s="480" t="s">
        <v>4868</v>
      </c>
      <c r="X880" s="480" t="s">
        <v>4869</v>
      </c>
      <c r="Y880" s="480" t="s">
        <v>313</v>
      </c>
      <c r="Z880" s="480" t="s">
        <v>2602</v>
      </c>
      <c r="AA880" s="480">
        <f t="shared" si="13"/>
        <v>72</v>
      </c>
      <c r="AB880" s="483">
        <v>0</v>
      </c>
      <c r="AC880" s="480" t="s">
        <v>403</v>
      </c>
    </row>
    <row r="881" customHeight="1" spans="1:29">
      <c r="A881" s="477" t="s">
        <v>192</v>
      </c>
      <c r="B881" s="480" t="s">
        <v>4024</v>
      </c>
      <c r="C881" s="480" t="s">
        <v>4025</v>
      </c>
      <c r="D881" s="480" t="s">
        <v>4874</v>
      </c>
      <c r="E881" s="481">
        <v>42921</v>
      </c>
      <c r="F881" s="480" t="s">
        <v>301</v>
      </c>
      <c r="G881" s="480" t="s">
        <v>4875</v>
      </c>
      <c r="H881" s="480" t="s">
        <v>4717</v>
      </c>
      <c r="I881" s="480" t="s">
        <v>4872</v>
      </c>
      <c r="J881" s="482">
        <v>2576.31</v>
      </c>
      <c r="K881" s="482">
        <v>0</v>
      </c>
      <c r="L881" s="482">
        <v>2576.31</v>
      </c>
      <c r="M881" s="482">
        <v>0</v>
      </c>
      <c r="N881" s="482">
        <v>0</v>
      </c>
      <c r="O881" s="482">
        <v>0</v>
      </c>
      <c r="P881" s="480" t="s">
        <v>4876</v>
      </c>
      <c r="Q881" s="481"/>
      <c r="R881" s="480" t="s">
        <v>306</v>
      </c>
      <c r="S881" s="480" t="s">
        <v>307</v>
      </c>
      <c r="T881" s="480" t="s">
        <v>399</v>
      </c>
      <c r="U881" s="480" t="s">
        <v>309</v>
      </c>
      <c r="V881" s="480" t="s">
        <v>2477</v>
      </c>
      <c r="W881" s="480" t="s">
        <v>4868</v>
      </c>
      <c r="X881" s="480" t="s">
        <v>4869</v>
      </c>
      <c r="Y881" s="480" t="s">
        <v>313</v>
      </c>
      <c r="Z881" s="480" t="s">
        <v>2602</v>
      </c>
      <c r="AA881" s="480">
        <f t="shared" si="13"/>
        <v>72</v>
      </c>
      <c r="AB881" s="483">
        <v>0</v>
      </c>
      <c r="AC881" s="480" t="s">
        <v>403</v>
      </c>
    </row>
    <row r="882" customHeight="1" spans="1:29">
      <c r="A882" s="477" t="s">
        <v>192</v>
      </c>
      <c r="B882" s="480" t="s">
        <v>4024</v>
      </c>
      <c r="C882" s="480" t="s">
        <v>4025</v>
      </c>
      <c r="D882" s="480" t="s">
        <v>4877</v>
      </c>
      <c r="E882" s="481">
        <v>42921</v>
      </c>
      <c r="F882" s="480" t="s">
        <v>301</v>
      </c>
      <c r="G882" s="480" t="s">
        <v>4878</v>
      </c>
      <c r="H882" s="480" t="s">
        <v>4717</v>
      </c>
      <c r="I882" s="480" t="s">
        <v>4872</v>
      </c>
      <c r="J882" s="482">
        <v>2576.31</v>
      </c>
      <c r="K882" s="482">
        <v>0</v>
      </c>
      <c r="L882" s="482">
        <v>2576.31</v>
      </c>
      <c r="M882" s="482">
        <v>0</v>
      </c>
      <c r="N882" s="482">
        <v>0</v>
      </c>
      <c r="O882" s="482">
        <v>0</v>
      </c>
      <c r="P882" s="480" t="s">
        <v>4879</v>
      </c>
      <c r="Q882" s="481"/>
      <c r="R882" s="480" t="s">
        <v>306</v>
      </c>
      <c r="S882" s="480" t="s">
        <v>307</v>
      </c>
      <c r="T882" s="480" t="s">
        <v>399</v>
      </c>
      <c r="U882" s="480" t="s">
        <v>309</v>
      </c>
      <c r="V882" s="480" t="s">
        <v>2477</v>
      </c>
      <c r="W882" s="480" t="s">
        <v>4868</v>
      </c>
      <c r="X882" s="480" t="s">
        <v>4869</v>
      </c>
      <c r="Y882" s="480" t="s">
        <v>313</v>
      </c>
      <c r="Z882" s="480" t="s">
        <v>2602</v>
      </c>
      <c r="AA882" s="480">
        <f t="shared" si="13"/>
        <v>72</v>
      </c>
      <c r="AB882" s="483">
        <v>0</v>
      </c>
      <c r="AC882" s="480" t="s">
        <v>403</v>
      </c>
    </row>
    <row r="883" customHeight="1" spans="1:29">
      <c r="A883" s="477" t="s">
        <v>192</v>
      </c>
      <c r="B883" s="480" t="s">
        <v>4024</v>
      </c>
      <c r="C883" s="480" t="s">
        <v>4025</v>
      </c>
      <c r="D883" s="480" t="s">
        <v>4880</v>
      </c>
      <c r="E883" s="481">
        <v>42921</v>
      </c>
      <c r="F883" s="480" t="s">
        <v>301</v>
      </c>
      <c r="G883" s="480" t="s">
        <v>4881</v>
      </c>
      <c r="H883" s="480" t="s">
        <v>4717</v>
      </c>
      <c r="I883" s="480" t="s">
        <v>4872</v>
      </c>
      <c r="J883" s="482">
        <v>2576.31</v>
      </c>
      <c r="K883" s="482">
        <v>0</v>
      </c>
      <c r="L883" s="482">
        <v>2576.31</v>
      </c>
      <c r="M883" s="482">
        <v>0</v>
      </c>
      <c r="N883" s="482">
        <v>0</v>
      </c>
      <c r="O883" s="482">
        <v>0</v>
      </c>
      <c r="P883" s="480" t="s">
        <v>4882</v>
      </c>
      <c r="Q883" s="481"/>
      <c r="R883" s="480" t="s">
        <v>306</v>
      </c>
      <c r="S883" s="480" t="s">
        <v>307</v>
      </c>
      <c r="T883" s="480" t="s">
        <v>399</v>
      </c>
      <c r="U883" s="480" t="s">
        <v>309</v>
      </c>
      <c r="V883" s="480" t="s">
        <v>2477</v>
      </c>
      <c r="W883" s="480" t="s">
        <v>4868</v>
      </c>
      <c r="X883" s="480" t="s">
        <v>4869</v>
      </c>
      <c r="Y883" s="480" t="s">
        <v>313</v>
      </c>
      <c r="Z883" s="480" t="s">
        <v>2602</v>
      </c>
      <c r="AA883" s="480">
        <f t="shared" si="13"/>
        <v>72</v>
      </c>
      <c r="AB883" s="483">
        <v>0</v>
      </c>
      <c r="AC883" s="480" t="s">
        <v>403</v>
      </c>
    </row>
    <row r="884" customHeight="1" spans="1:29">
      <c r="A884" s="477" t="s">
        <v>192</v>
      </c>
      <c r="B884" s="480" t="s">
        <v>4024</v>
      </c>
      <c r="C884" s="480" t="s">
        <v>4025</v>
      </c>
      <c r="D884" s="480" t="s">
        <v>4883</v>
      </c>
      <c r="E884" s="481">
        <v>42921</v>
      </c>
      <c r="F884" s="480" t="s">
        <v>301</v>
      </c>
      <c r="G884" s="480" t="s">
        <v>4884</v>
      </c>
      <c r="H884" s="480" t="s">
        <v>4717</v>
      </c>
      <c r="I884" s="480" t="s">
        <v>4866</v>
      </c>
      <c r="J884" s="482">
        <v>2576.31</v>
      </c>
      <c r="K884" s="482">
        <v>0</v>
      </c>
      <c r="L884" s="482">
        <v>2576.31</v>
      </c>
      <c r="M884" s="482">
        <v>0</v>
      </c>
      <c r="N884" s="482">
        <v>0</v>
      </c>
      <c r="O884" s="482">
        <v>0</v>
      </c>
      <c r="P884" s="480" t="s">
        <v>4885</v>
      </c>
      <c r="Q884" s="481"/>
      <c r="R884" s="480" t="s">
        <v>306</v>
      </c>
      <c r="S884" s="480" t="s">
        <v>307</v>
      </c>
      <c r="T884" s="480" t="s">
        <v>399</v>
      </c>
      <c r="U884" s="480" t="s">
        <v>309</v>
      </c>
      <c r="V884" s="480" t="s">
        <v>2477</v>
      </c>
      <c r="W884" s="480" t="s">
        <v>4868</v>
      </c>
      <c r="X884" s="480" t="s">
        <v>4869</v>
      </c>
      <c r="Y884" s="480" t="s">
        <v>313</v>
      </c>
      <c r="Z884" s="480" t="s">
        <v>2602</v>
      </c>
      <c r="AA884" s="480">
        <f t="shared" si="13"/>
        <v>72</v>
      </c>
      <c r="AB884" s="483">
        <v>0</v>
      </c>
      <c r="AC884" s="480" t="s">
        <v>403</v>
      </c>
    </row>
    <row r="885" customHeight="1" spans="1:29">
      <c r="A885" s="477" t="s">
        <v>192</v>
      </c>
      <c r="B885" s="480" t="s">
        <v>4024</v>
      </c>
      <c r="C885" s="480" t="s">
        <v>4025</v>
      </c>
      <c r="D885" s="480" t="s">
        <v>4886</v>
      </c>
      <c r="E885" s="481">
        <v>42921</v>
      </c>
      <c r="F885" s="480" t="s">
        <v>301</v>
      </c>
      <c r="G885" s="480" t="s">
        <v>4887</v>
      </c>
      <c r="H885" s="480" t="s">
        <v>4717</v>
      </c>
      <c r="I885" s="480" t="s">
        <v>4866</v>
      </c>
      <c r="J885" s="482">
        <v>2576.31</v>
      </c>
      <c r="K885" s="482">
        <v>0</v>
      </c>
      <c r="L885" s="482">
        <v>2576.31</v>
      </c>
      <c r="M885" s="482">
        <v>0</v>
      </c>
      <c r="N885" s="482">
        <v>0</v>
      </c>
      <c r="O885" s="482">
        <v>0</v>
      </c>
      <c r="P885" s="480" t="s">
        <v>4888</v>
      </c>
      <c r="Q885" s="481"/>
      <c r="R885" s="480" t="s">
        <v>306</v>
      </c>
      <c r="S885" s="480" t="s">
        <v>307</v>
      </c>
      <c r="T885" s="480" t="s">
        <v>399</v>
      </c>
      <c r="U885" s="480" t="s">
        <v>309</v>
      </c>
      <c r="V885" s="480" t="s">
        <v>2477</v>
      </c>
      <c r="W885" s="480" t="s">
        <v>4868</v>
      </c>
      <c r="X885" s="480" t="s">
        <v>4869</v>
      </c>
      <c r="Y885" s="480" t="s">
        <v>313</v>
      </c>
      <c r="Z885" s="480" t="s">
        <v>2602</v>
      </c>
      <c r="AA885" s="480">
        <f t="shared" si="13"/>
        <v>72</v>
      </c>
      <c r="AB885" s="483">
        <v>0</v>
      </c>
      <c r="AC885" s="480" t="s">
        <v>403</v>
      </c>
    </row>
    <row r="886" customHeight="1" spans="1:29">
      <c r="A886" s="477" t="s">
        <v>192</v>
      </c>
      <c r="B886" s="480" t="s">
        <v>4024</v>
      </c>
      <c r="C886" s="480" t="s">
        <v>4025</v>
      </c>
      <c r="D886" s="480" t="s">
        <v>4889</v>
      </c>
      <c r="E886" s="481">
        <v>42921</v>
      </c>
      <c r="F886" s="480" t="s">
        <v>301</v>
      </c>
      <c r="G886" s="480" t="s">
        <v>4890</v>
      </c>
      <c r="H886" s="480" t="s">
        <v>4717</v>
      </c>
      <c r="I886" s="480" t="s">
        <v>4866</v>
      </c>
      <c r="J886" s="482">
        <v>2576.31</v>
      </c>
      <c r="K886" s="482">
        <v>0</v>
      </c>
      <c r="L886" s="482">
        <v>2576.31</v>
      </c>
      <c r="M886" s="482">
        <v>0</v>
      </c>
      <c r="N886" s="482">
        <v>0</v>
      </c>
      <c r="O886" s="482">
        <v>0</v>
      </c>
      <c r="P886" s="480" t="s">
        <v>4891</v>
      </c>
      <c r="Q886" s="481"/>
      <c r="R886" s="480" t="s">
        <v>306</v>
      </c>
      <c r="S886" s="480" t="s">
        <v>307</v>
      </c>
      <c r="T886" s="480" t="s">
        <v>399</v>
      </c>
      <c r="U886" s="480" t="s">
        <v>309</v>
      </c>
      <c r="V886" s="480" t="s">
        <v>2477</v>
      </c>
      <c r="W886" s="480" t="s">
        <v>4868</v>
      </c>
      <c r="X886" s="480" t="s">
        <v>4869</v>
      </c>
      <c r="Y886" s="480" t="s">
        <v>313</v>
      </c>
      <c r="Z886" s="480" t="s">
        <v>2602</v>
      </c>
      <c r="AA886" s="480">
        <f t="shared" si="13"/>
        <v>72</v>
      </c>
      <c r="AB886" s="483">
        <v>0</v>
      </c>
      <c r="AC886" s="480" t="s">
        <v>403</v>
      </c>
    </row>
    <row r="887" customHeight="1" spans="1:29">
      <c r="A887" s="477" t="s">
        <v>192</v>
      </c>
      <c r="B887" s="480" t="s">
        <v>4024</v>
      </c>
      <c r="C887" s="480" t="s">
        <v>4025</v>
      </c>
      <c r="D887" s="480" t="s">
        <v>4892</v>
      </c>
      <c r="E887" s="481">
        <v>42921</v>
      </c>
      <c r="F887" s="480" t="s">
        <v>301</v>
      </c>
      <c r="G887" s="480" t="s">
        <v>4893</v>
      </c>
      <c r="H887" s="480" t="s">
        <v>4717</v>
      </c>
      <c r="I887" s="480" t="s">
        <v>4866</v>
      </c>
      <c r="J887" s="482">
        <v>2576.31</v>
      </c>
      <c r="K887" s="482">
        <v>0</v>
      </c>
      <c r="L887" s="482">
        <v>2576.31</v>
      </c>
      <c r="M887" s="482">
        <v>0</v>
      </c>
      <c r="N887" s="482">
        <v>0</v>
      </c>
      <c r="O887" s="482">
        <v>0</v>
      </c>
      <c r="P887" s="480" t="s">
        <v>4894</v>
      </c>
      <c r="Q887" s="481"/>
      <c r="R887" s="480" t="s">
        <v>306</v>
      </c>
      <c r="S887" s="480" t="s">
        <v>307</v>
      </c>
      <c r="T887" s="480" t="s">
        <v>399</v>
      </c>
      <c r="U887" s="480" t="s">
        <v>309</v>
      </c>
      <c r="V887" s="480" t="s">
        <v>2477</v>
      </c>
      <c r="W887" s="480" t="s">
        <v>4868</v>
      </c>
      <c r="X887" s="480" t="s">
        <v>4869</v>
      </c>
      <c r="Y887" s="480" t="s">
        <v>313</v>
      </c>
      <c r="Z887" s="480" t="s">
        <v>2602</v>
      </c>
      <c r="AA887" s="480">
        <f t="shared" si="13"/>
        <v>72</v>
      </c>
      <c r="AB887" s="483">
        <v>0</v>
      </c>
      <c r="AC887" s="480" t="s">
        <v>403</v>
      </c>
    </row>
    <row r="888" customHeight="1" spans="1:29">
      <c r="A888" s="477" t="s">
        <v>192</v>
      </c>
      <c r="B888" s="480" t="s">
        <v>4024</v>
      </c>
      <c r="C888" s="480" t="s">
        <v>4025</v>
      </c>
      <c r="D888" s="480" t="s">
        <v>4895</v>
      </c>
      <c r="E888" s="481">
        <v>42921</v>
      </c>
      <c r="F888" s="480" t="s">
        <v>301</v>
      </c>
      <c r="G888" s="480" t="s">
        <v>4896</v>
      </c>
      <c r="H888" s="480" t="s">
        <v>4717</v>
      </c>
      <c r="I888" s="480" t="s">
        <v>4866</v>
      </c>
      <c r="J888" s="482">
        <v>2576.31</v>
      </c>
      <c r="K888" s="482">
        <v>0</v>
      </c>
      <c r="L888" s="482">
        <v>2576.31</v>
      </c>
      <c r="M888" s="482">
        <v>0</v>
      </c>
      <c r="N888" s="482">
        <v>0</v>
      </c>
      <c r="O888" s="482">
        <v>0</v>
      </c>
      <c r="P888" s="480" t="s">
        <v>4897</v>
      </c>
      <c r="Q888" s="481"/>
      <c r="R888" s="480" t="s">
        <v>306</v>
      </c>
      <c r="S888" s="480" t="s">
        <v>307</v>
      </c>
      <c r="T888" s="480" t="s">
        <v>399</v>
      </c>
      <c r="U888" s="480" t="s">
        <v>309</v>
      </c>
      <c r="V888" s="480" t="s">
        <v>2477</v>
      </c>
      <c r="W888" s="480" t="s">
        <v>4868</v>
      </c>
      <c r="X888" s="480" t="s">
        <v>4869</v>
      </c>
      <c r="Y888" s="480" t="s">
        <v>313</v>
      </c>
      <c r="Z888" s="480" t="s">
        <v>2602</v>
      </c>
      <c r="AA888" s="480">
        <f t="shared" si="13"/>
        <v>72</v>
      </c>
      <c r="AB888" s="483">
        <v>0</v>
      </c>
      <c r="AC888" s="480" t="s">
        <v>403</v>
      </c>
    </row>
    <row r="889" customHeight="1" spans="1:29">
      <c r="A889" s="477" t="s">
        <v>192</v>
      </c>
      <c r="B889" s="480" t="s">
        <v>4024</v>
      </c>
      <c r="C889" s="480" t="s">
        <v>4025</v>
      </c>
      <c r="D889" s="480" t="s">
        <v>4898</v>
      </c>
      <c r="E889" s="481">
        <v>42921</v>
      </c>
      <c r="F889" s="480" t="s">
        <v>301</v>
      </c>
      <c r="G889" s="480" t="s">
        <v>4899</v>
      </c>
      <c r="H889" s="480" t="s">
        <v>4717</v>
      </c>
      <c r="I889" s="480" t="s">
        <v>4866</v>
      </c>
      <c r="J889" s="482">
        <v>2576.31</v>
      </c>
      <c r="K889" s="482">
        <v>0</v>
      </c>
      <c r="L889" s="482">
        <v>2576.31</v>
      </c>
      <c r="M889" s="482">
        <v>0</v>
      </c>
      <c r="N889" s="482">
        <v>0</v>
      </c>
      <c r="O889" s="482">
        <v>0</v>
      </c>
      <c r="P889" s="480" t="s">
        <v>4900</v>
      </c>
      <c r="Q889" s="481"/>
      <c r="R889" s="480" t="s">
        <v>306</v>
      </c>
      <c r="S889" s="480" t="s">
        <v>307</v>
      </c>
      <c r="T889" s="480" t="s">
        <v>399</v>
      </c>
      <c r="U889" s="480" t="s">
        <v>309</v>
      </c>
      <c r="V889" s="480" t="s">
        <v>2477</v>
      </c>
      <c r="W889" s="480" t="s">
        <v>4868</v>
      </c>
      <c r="X889" s="480" t="s">
        <v>4869</v>
      </c>
      <c r="Y889" s="480" t="s">
        <v>313</v>
      </c>
      <c r="Z889" s="480" t="s">
        <v>2602</v>
      </c>
      <c r="AA889" s="480">
        <f t="shared" si="13"/>
        <v>72</v>
      </c>
      <c r="AB889" s="483">
        <v>0</v>
      </c>
      <c r="AC889" s="480" t="s">
        <v>403</v>
      </c>
    </row>
    <row r="890" customHeight="1" spans="1:29">
      <c r="A890" s="477" t="s">
        <v>192</v>
      </c>
      <c r="B890" s="480" t="s">
        <v>4024</v>
      </c>
      <c r="C890" s="480" t="s">
        <v>4025</v>
      </c>
      <c r="D890" s="480" t="s">
        <v>4901</v>
      </c>
      <c r="E890" s="481">
        <v>42921</v>
      </c>
      <c r="F890" s="480" t="s">
        <v>301</v>
      </c>
      <c r="G890" s="480" t="s">
        <v>4902</v>
      </c>
      <c r="H890" s="480" t="s">
        <v>4717</v>
      </c>
      <c r="I890" s="480" t="s">
        <v>4903</v>
      </c>
      <c r="J890" s="482">
        <v>2576.34</v>
      </c>
      <c r="K890" s="482">
        <v>0</v>
      </c>
      <c r="L890" s="482">
        <v>2576.34</v>
      </c>
      <c r="M890" s="482">
        <v>0</v>
      </c>
      <c r="N890" s="482">
        <v>0</v>
      </c>
      <c r="O890" s="482">
        <v>0</v>
      </c>
      <c r="P890" s="480" t="s">
        <v>4904</v>
      </c>
      <c r="Q890" s="481"/>
      <c r="R890" s="480" t="s">
        <v>306</v>
      </c>
      <c r="S890" s="480" t="s">
        <v>307</v>
      </c>
      <c r="T890" s="480" t="s">
        <v>399</v>
      </c>
      <c r="U890" s="480" t="s">
        <v>309</v>
      </c>
      <c r="V890" s="480" t="s">
        <v>2477</v>
      </c>
      <c r="W890" s="480" t="s">
        <v>4868</v>
      </c>
      <c r="X890" s="480" t="s">
        <v>4869</v>
      </c>
      <c r="Y890" s="480" t="s">
        <v>313</v>
      </c>
      <c r="Z890" s="480" t="s">
        <v>2602</v>
      </c>
      <c r="AA890" s="480">
        <f t="shared" si="13"/>
        <v>72</v>
      </c>
      <c r="AB890" s="483">
        <v>0</v>
      </c>
      <c r="AC890" s="480" t="s">
        <v>403</v>
      </c>
    </row>
    <row r="891" customHeight="1" spans="1:29">
      <c r="A891" s="477" t="s">
        <v>192</v>
      </c>
      <c r="B891" s="480" t="s">
        <v>4024</v>
      </c>
      <c r="C891" s="480" t="s">
        <v>4025</v>
      </c>
      <c r="D891" s="480" t="s">
        <v>4905</v>
      </c>
      <c r="E891" s="481">
        <v>42921</v>
      </c>
      <c r="F891" s="480" t="s">
        <v>301</v>
      </c>
      <c r="G891" s="480" t="s">
        <v>4906</v>
      </c>
      <c r="H891" s="480" t="s">
        <v>4717</v>
      </c>
      <c r="I891" s="480" t="s">
        <v>4907</v>
      </c>
      <c r="J891" s="482">
        <v>2576.31</v>
      </c>
      <c r="K891" s="482">
        <v>0</v>
      </c>
      <c r="L891" s="482">
        <v>2576.31</v>
      </c>
      <c r="M891" s="482">
        <v>0</v>
      </c>
      <c r="N891" s="482">
        <v>0</v>
      </c>
      <c r="O891" s="482">
        <v>0</v>
      </c>
      <c r="P891" s="480" t="s">
        <v>4908</v>
      </c>
      <c r="Q891" s="481"/>
      <c r="R891" s="480" t="s">
        <v>306</v>
      </c>
      <c r="S891" s="480" t="s">
        <v>307</v>
      </c>
      <c r="T891" s="480" t="s">
        <v>399</v>
      </c>
      <c r="U891" s="480" t="s">
        <v>309</v>
      </c>
      <c r="V891" s="480" t="s">
        <v>2477</v>
      </c>
      <c r="W891" s="480" t="s">
        <v>4868</v>
      </c>
      <c r="X891" s="480" t="s">
        <v>4869</v>
      </c>
      <c r="Y891" s="480" t="s">
        <v>313</v>
      </c>
      <c r="Z891" s="480" t="s">
        <v>2602</v>
      </c>
      <c r="AA891" s="480">
        <f t="shared" si="13"/>
        <v>72</v>
      </c>
      <c r="AB891" s="483">
        <v>0</v>
      </c>
      <c r="AC891" s="480" t="s">
        <v>403</v>
      </c>
    </row>
    <row r="892" customHeight="1" spans="1:29">
      <c r="A892" s="477" t="s">
        <v>192</v>
      </c>
      <c r="B892" s="480" t="s">
        <v>4024</v>
      </c>
      <c r="C892" s="480" t="s">
        <v>4025</v>
      </c>
      <c r="D892" s="480" t="s">
        <v>4909</v>
      </c>
      <c r="E892" s="481">
        <v>42921</v>
      </c>
      <c r="F892" s="480" t="s">
        <v>301</v>
      </c>
      <c r="G892" s="480" t="s">
        <v>4910</v>
      </c>
      <c r="H892" s="480" t="s">
        <v>4717</v>
      </c>
      <c r="I892" s="480" t="s">
        <v>4907</v>
      </c>
      <c r="J892" s="482">
        <v>2576.31</v>
      </c>
      <c r="K892" s="482">
        <v>0</v>
      </c>
      <c r="L892" s="482">
        <v>2576.31</v>
      </c>
      <c r="M892" s="482">
        <v>0</v>
      </c>
      <c r="N892" s="482">
        <v>0</v>
      </c>
      <c r="O892" s="482">
        <v>0</v>
      </c>
      <c r="P892" s="480" t="s">
        <v>4911</v>
      </c>
      <c r="Q892" s="481"/>
      <c r="R892" s="480" t="s">
        <v>306</v>
      </c>
      <c r="S892" s="480" t="s">
        <v>307</v>
      </c>
      <c r="T892" s="480" t="s">
        <v>399</v>
      </c>
      <c r="U892" s="480" t="s">
        <v>309</v>
      </c>
      <c r="V892" s="480" t="s">
        <v>2477</v>
      </c>
      <c r="W892" s="480" t="s">
        <v>4868</v>
      </c>
      <c r="X892" s="480" t="s">
        <v>4869</v>
      </c>
      <c r="Y892" s="480" t="s">
        <v>313</v>
      </c>
      <c r="Z892" s="480" t="s">
        <v>2602</v>
      </c>
      <c r="AA892" s="480">
        <f t="shared" si="13"/>
        <v>72</v>
      </c>
      <c r="AB892" s="483">
        <v>0</v>
      </c>
      <c r="AC892" s="480" t="s">
        <v>403</v>
      </c>
    </row>
    <row r="893" customHeight="1" spans="1:29">
      <c r="A893" s="477" t="s">
        <v>192</v>
      </c>
      <c r="B893" s="480" t="s">
        <v>4024</v>
      </c>
      <c r="C893" s="480" t="s">
        <v>4025</v>
      </c>
      <c r="D893" s="480" t="s">
        <v>4912</v>
      </c>
      <c r="E893" s="481">
        <v>43423</v>
      </c>
      <c r="F893" s="480" t="s">
        <v>301</v>
      </c>
      <c r="G893" s="480" t="s">
        <v>4913</v>
      </c>
      <c r="H893" s="480" t="s">
        <v>4914</v>
      </c>
      <c r="I893" s="480" t="s">
        <v>4915</v>
      </c>
      <c r="J893" s="482">
        <v>16756.02</v>
      </c>
      <c r="K893" s="482">
        <v>0</v>
      </c>
      <c r="L893" s="482">
        <v>16756.02</v>
      </c>
      <c r="M893" s="482">
        <v>0</v>
      </c>
      <c r="N893" s="482">
        <v>0</v>
      </c>
      <c r="O893" s="482">
        <v>0</v>
      </c>
      <c r="P893" s="480" t="s">
        <v>4916</v>
      </c>
      <c r="Q893" s="481"/>
      <c r="R893" s="480" t="s">
        <v>306</v>
      </c>
      <c r="S893" s="480" t="s">
        <v>307</v>
      </c>
      <c r="T893" s="480" t="s">
        <v>308</v>
      </c>
      <c r="U893" s="480" t="s">
        <v>309</v>
      </c>
      <c r="V893" s="480" t="s">
        <v>309</v>
      </c>
      <c r="W893" s="480" t="s">
        <v>4917</v>
      </c>
      <c r="X893" s="480" t="s">
        <v>4776</v>
      </c>
      <c r="Y893" s="480" t="s">
        <v>313</v>
      </c>
      <c r="Z893" s="480" t="s">
        <v>2602</v>
      </c>
      <c r="AA893" s="480">
        <f t="shared" si="13"/>
        <v>72</v>
      </c>
      <c r="AB893" s="483">
        <v>0</v>
      </c>
      <c r="AC893" s="480" t="s">
        <v>1019</v>
      </c>
    </row>
    <row r="894" customHeight="1" spans="1:29">
      <c r="A894" s="477" t="s">
        <v>192</v>
      </c>
      <c r="B894" s="480" t="s">
        <v>4024</v>
      </c>
      <c r="C894" s="480" t="s">
        <v>4025</v>
      </c>
      <c r="D894" s="480" t="s">
        <v>4918</v>
      </c>
      <c r="E894" s="481">
        <v>43423</v>
      </c>
      <c r="F894" s="480" t="s">
        <v>301</v>
      </c>
      <c r="G894" s="480" t="s">
        <v>4919</v>
      </c>
      <c r="H894" s="480" t="s">
        <v>4914</v>
      </c>
      <c r="I894" s="480" t="s">
        <v>4915</v>
      </c>
      <c r="J894" s="482">
        <v>16756.02</v>
      </c>
      <c r="K894" s="482">
        <v>0</v>
      </c>
      <c r="L894" s="482">
        <v>16756.02</v>
      </c>
      <c r="M894" s="482">
        <v>0</v>
      </c>
      <c r="N894" s="482">
        <v>0</v>
      </c>
      <c r="O894" s="482">
        <v>0</v>
      </c>
      <c r="P894" s="480" t="s">
        <v>4920</v>
      </c>
      <c r="Q894" s="481"/>
      <c r="R894" s="480" t="s">
        <v>306</v>
      </c>
      <c r="S894" s="480" t="s">
        <v>307</v>
      </c>
      <c r="T894" s="480" t="s">
        <v>308</v>
      </c>
      <c r="U894" s="480" t="s">
        <v>309</v>
      </c>
      <c r="V894" s="480" t="s">
        <v>309</v>
      </c>
      <c r="W894" s="480" t="s">
        <v>4917</v>
      </c>
      <c r="X894" s="480" t="s">
        <v>4776</v>
      </c>
      <c r="Y894" s="480" t="s">
        <v>313</v>
      </c>
      <c r="Z894" s="480" t="s">
        <v>2602</v>
      </c>
      <c r="AA894" s="480">
        <f t="shared" si="13"/>
        <v>72</v>
      </c>
      <c r="AB894" s="483">
        <v>0</v>
      </c>
      <c r="AC894" s="480" t="s">
        <v>1019</v>
      </c>
    </row>
    <row r="895" customHeight="1" spans="1:29">
      <c r="A895" s="477" t="s">
        <v>192</v>
      </c>
      <c r="B895" s="480" t="s">
        <v>4024</v>
      </c>
      <c r="C895" s="480" t="s">
        <v>4025</v>
      </c>
      <c r="D895" s="480" t="s">
        <v>4921</v>
      </c>
      <c r="E895" s="481">
        <v>43423</v>
      </c>
      <c r="F895" s="480" t="s">
        <v>301</v>
      </c>
      <c r="G895" s="480" t="s">
        <v>4922</v>
      </c>
      <c r="H895" s="480" t="s">
        <v>4914</v>
      </c>
      <c r="I895" s="480" t="s">
        <v>4915</v>
      </c>
      <c r="J895" s="482">
        <v>16756.02</v>
      </c>
      <c r="K895" s="482">
        <v>0</v>
      </c>
      <c r="L895" s="482">
        <v>16756.02</v>
      </c>
      <c r="M895" s="482">
        <v>0</v>
      </c>
      <c r="N895" s="482">
        <v>0</v>
      </c>
      <c r="O895" s="482">
        <v>0</v>
      </c>
      <c r="P895" s="480" t="s">
        <v>4923</v>
      </c>
      <c r="Q895" s="481"/>
      <c r="R895" s="480" t="s">
        <v>306</v>
      </c>
      <c r="S895" s="480" t="s">
        <v>307</v>
      </c>
      <c r="T895" s="480" t="s">
        <v>308</v>
      </c>
      <c r="U895" s="480" t="s">
        <v>309</v>
      </c>
      <c r="V895" s="480" t="s">
        <v>309</v>
      </c>
      <c r="W895" s="480" t="s">
        <v>4917</v>
      </c>
      <c r="X895" s="480" t="s">
        <v>4776</v>
      </c>
      <c r="Y895" s="480" t="s">
        <v>313</v>
      </c>
      <c r="Z895" s="480" t="s">
        <v>2602</v>
      </c>
      <c r="AA895" s="480">
        <f t="shared" si="13"/>
        <v>72</v>
      </c>
      <c r="AB895" s="483">
        <v>0</v>
      </c>
      <c r="AC895" s="480" t="s">
        <v>1019</v>
      </c>
    </row>
    <row r="896" customHeight="1" spans="1:29">
      <c r="A896" s="477" t="s">
        <v>192</v>
      </c>
      <c r="B896" s="480" t="s">
        <v>4024</v>
      </c>
      <c r="C896" s="480" t="s">
        <v>4025</v>
      </c>
      <c r="D896" s="480" t="s">
        <v>4924</v>
      </c>
      <c r="E896" s="481">
        <v>43423</v>
      </c>
      <c r="F896" s="480" t="s">
        <v>301</v>
      </c>
      <c r="G896" s="480" t="s">
        <v>4925</v>
      </c>
      <c r="H896" s="480" t="s">
        <v>4914</v>
      </c>
      <c r="I896" s="480" t="s">
        <v>4915</v>
      </c>
      <c r="J896" s="482">
        <v>16756.02</v>
      </c>
      <c r="K896" s="482">
        <v>0</v>
      </c>
      <c r="L896" s="482">
        <v>16756.02</v>
      </c>
      <c r="M896" s="482">
        <v>0</v>
      </c>
      <c r="N896" s="482">
        <v>0</v>
      </c>
      <c r="O896" s="482">
        <v>0</v>
      </c>
      <c r="P896" s="480" t="s">
        <v>4926</v>
      </c>
      <c r="Q896" s="481"/>
      <c r="R896" s="480" t="s">
        <v>306</v>
      </c>
      <c r="S896" s="480" t="s">
        <v>307</v>
      </c>
      <c r="T896" s="480" t="s">
        <v>383</v>
      </c>
      <c r="U896" s="480" t="s">
        <v>309</v>
      </c>
      <c r="V896" s="480" t="s">
        <v>309</v>
      </c>
      <c r="W896" s="480" t="s">
        <v>4917</v>
      </c>
      <c r="X896" s="480" t="s">
        <v>4776</v>
      </c>
      <c r="Y896" s="480" t="s">
        <v>313</v>
      </c>
      <c r="Z896" s="480" t="s">
        <v>2602</v>
      </c>
      <c r="AA896" s="480">
        <f t="shared" si="13"/>
        <v>72</v>
      </c>
      <c r="AB896" s="483">
        <v>0</v>
      </c>
      <c r="AC896" s="480" t="s">
        <v>850</v>
      </c>
    </row>
    <row r="897" customHeight="1" spans="1:29">
      <c r="A897" s="477" t="s">
        <v>192</v>
      </c>
      <c r="B897" s="480" t="s">
        <v>4024</v>
      </c>
      <c r="C897" s="480" t="s">
        <v>4025</v>
      </c>
      <c r="D897" s="480" t="s">
        <v>4927</v>
      </c>
      <c r="E897" s="481">
        <v>43262</v>
      </c>
      <c r="F897" s="480" t="s">
        <v>301</v>
      </c>
      <c r="G897" s="480" t="s">
        <v>4928</v>
      </c>
      <c r="H897" s="480" t="s">
        <v>4914</v>
      </c>
      <c r="I897" s="480" t="s">
        <v>4929</v>
      </c>
      <c r="J897" s="482">
        <v>21367.53</v>
      </c>
      <c r="K897" s="482">
        <v>0</v>
      </c>
      <c r="L897" s="482">
        <v>21367.53</v>
      </c>
      <c r="M897" s="482">
        <v>0</v>
      </c>
      <c r="N897" s="482">
        <v>0</v>
      </c>
      <c r="O897" s="482">
        <v>0</v>
      </c>
      <c r="P897" s="480" t="s">
        <v>4930</v>
      </c>
      <c r="Q897" s="481"/>
      <c r="R897" s="480" t="s">
        <v>306</v>
      </c>
      <c r="S897" s="480" t="s">
        <v>307</v>
      </c>
      <c r="T897" s="480" t="s">
        <v>321</v>
      </c>
      <c r="U897" s="480" t="s">
        <v>309</v>
      </c>
      <c r="V897" s="480" t="s">
        <v>623</v>
      </c>
      <c r="W897" s="480" t="s">
        <v>4931</v>
      </c>
      <c r="X897" s="480" t="s">
        <v>4776</v>
      </c>
      <c r="Y897" s="480" t="s">
        <v>313</v>
      </c>
      <c r="Z897" s="480" t="s">
        <v>2602</v>
      </c>
      <c r="AA897" s="480">
        <f t="shared" si="13"/>
        <v>72</v>
      </c>
      <c r="AB897" s="483">
        <v>0</v>
      </c>
      <c r="AC897" s="480" t="s">
        <v>701</v>
      </c>
    </row>
    <row r="898" customHeight="1" spans="1:29">
      <c r="A898" s="477" t="s">
        <v>192</v>
      </c>
      <c r="B898" s="480" t="s">
        <v>4024</v>
      </c>
      <c r="C898" s="480" t="s">
        <v>4025</v>
      </c>
      <c r="D898" s="480" t="s">
        <v>4932</v>
      </c>
      <c r="E898" s="481">
        <v>43262</v>
      </c>
      <c r="F898" s="480" t="s">
        <v>301</v>
      </c>
      <c r="G898" s="480" t="s">
        <v>4933</v>
      </c>
      <c r="H898" s="480" t="s">
        <v>4914</v>
      </c>
      <c r="I898" s="480" t="s">
        <v>4929</v>
      </c>
      <c r="J898" s="482">
        <v>21367.52</v>
      </c>
      <c r="K898" s="482">
        <v>0</v>
      </c>
      <c r="L898" s="482">
        <v>21367.52</v>
      </c>
      <c r="M898" s="482">
        <v>0</v>
      </c>
      <c r="N898" s="482">
        <v>0</v>
      </c>
      <c r="O898" s="482">
        <v>0</v>
      </c>
      <c r="P898" s="480" t="s">
        <v>4934</v>
      </c>
      <c r="Q898" s="481"/>
      <c r="R898" s="480" t="s">
        <v>306</v>
      </c>
      <c r="S898" s="480" t="s">
        <v>307</v>
      </c>
      <c r="T898" s="480" t="s">
        <v>321</v>
      </c>
      <c r="U898" s="480" t="s">
        <v>309</v>
      </c>
      <c r="V898" s="480" t="s">
        <v>623</v>
      </c>
      <c r="W898" s="480" t="s">
        <v>4931</v>
      </c>
      <c r="X898" s="480" t="s">
        <v>4776</v>
      </c>
      <c r="Y898" s="480" t="s">
        <v>313</v>
      </c>
      <c r="Z898" s="480" t="s">
        <v>2602</v>
      </c>
      <c r="AA898" s="480">
        <f t="shared" si="13"/>
        <v>72</v>
      </c>
      <c r="AB898" s="483">
        <v>0</v>
      </c>
      <c r="AC898" s="480" t="s">
        <v>701</v>
      </c>
    </row>
    <row r="899" customHeight="1" spans="1:29">
      <c r="A899" s="477" t="s">
        <v>192</v>
      </c>
      <c r="B899" s="480" t="s">
        <v>4024</v>
      </c>
      <c r="C899" s="480" t="s">
        <v>4025</v>
      </c>
      <c r="D899" s="480" t="s">
        <v>4935</v>
      </c>
      <c r="E899" s="481">
        <v>43262</v>
      </c>
      <c r="F899" s="480" t="s">
        <v>301</v>
      </c>
      <c r="G899" s="480" t="s">
        <v>4936</v>
      </c>
      <c r="H899" s="480" t="s">
        <v>4914</v>
      </c>
      <c r="I899" s="480" t="s">
        <v>4937</v>
      </c>
      <c r="J899" s="482">
        <v>21367.52</v>
      </c>
      <c r="K899" s="482">
        <v>0</v>
      </c>
      <c r="L899" s="482">
        <v>21367.52</v>
      </c>
      <c r="M899" s="482">
        <v>0</v>
      </c>
      <c r="N899" s="482">
        <v>0</v>
      </c>
      <c r="O899" s="482">
        <v>0</v>
      </c>
      <c r="P899" s="480" t="s">
        <v>4938</v>
      </c>
      <c r="Q899" s="481"/>
      <c r="R899" s="480" t="s">
        <v>306</v>
      </c>
      <c r="S899" s="480" t="s">
        <v>307</v>
      </c>
      <c r="T899" s="480" t="s">
        <v>321</v>
      </c>
      <c r="U899" s="480" t="s">
        <v>309</v>
      </c>
      <c r="V899" s="480" t="s">
        <v>623</v>
      </c>
      <c r="W899" s="480" t="s">
        <v>4931</v>
      </c>
      <c r="X899" s="480" t="s">
        <v>4776</v>
      </c>
      <c r="Y899" s="480" t="s">
        <v>313</v>
      </c>
      <c r="Z899" s="480" t="s">
        <v>2602</v>
      </c>
      <c r="AA899" s="480">
        <f t="shared" si="13"/>
        <v>72</v>
      </c>
      <c r="AB899" s="483">
        <v>0</v>
      </c>
      <c r="AC899" s="480" t="s">
        <v>701</v>
      </c>
    </row>
    <row r="900" customHeight="1" spans="1:29">
      <c r="A900" s="477" t="s">
        <v>192</v>
      </c>
      <c r="B900" s="480" t="s">
        <v>4024</v>
      </c>
      <c r="C900" s="480" t="s">
        <v>4025</v>
      </c>
      <c r="D900" s="480" t="s">
        <v>4939</v>
      </c>
      <c r="E900" s="481">
        <v>43262</v>
      </c>
      <c r="F900" s="480" t="s">
        <v>301</v>
      </c>
      <c r="G900" s="480" t="s">
        <v>4940</v>
      </c>
      <c r="H900" s="480" t="s">
        <v>4914</v>
      </c>
      <c r="I900" s="480" t="s">
        <v>4941</v>
      </c>
      <c r="J900" s="482">
        <v>21367.52</v>
      </c>
      <c r="K900" s="482">
        <v>0</v>
      </c>
      <c r="L900" s="482">
        <v>21367.52</v>
      </c>
      <c r="M900" s="482">
        <v>0</v>
      </c>
      <c r="N900" s="482">
        <v>0</v>
      </c>
      <c r="O900" s="482">
        <v>0</v>
      </c>
      <c r="P900" s="480" t="s">
        <v>4942</v>
      </c>
      <c r="Q900" s="481"/>
      <c r="R900" s="480" t="s">
        <v>306</v>
      </c>
      <c r="S900" s="480" t="s">
        <v>307</v>
      </c>
      <c r="T900" s="480" t="s">
        <v>321</v>
      </c>
      <c r="U900" s="480" t="s">
        <v>309</v>
      </c>
      <c r="V900" s="480" t="s">
        <v>623</v>
      </c>
      <c r="W900" s="480" t="s">
        <v>4931</v>
      </c>
      <c r="X900" s="480" t="s">
        <v>4776</v>
      </c>
      <c r="Y900" s="480" t="s">
        <v>313</v>
      </c>
      <c r="Z900" s="480" t="s">
        <v>2602</v>
      </c>
      <c r="AA900" s="480">
        <f t="shared" si="13"/>
        <v>72</v>
      </c>
      <c r="AB900" s="483">
        <v>0</v>
      </c>
      <c r="AC900" s="480" t="s">
        <v>701</v>
      </c>
    </row>
    <row r="901" customHeight="1" spans="1:29">
      <c r="A901" s="477" t="s">
        <v>192</v>
      </c>
      <c r="B901" s="480" t="s">
        <v>4024</v>
      </c>
      <c r="C901" s="480" t="s">
        <v>4025</v>
      </c>
      <c r="D901" s="480" t="s">
        <v>4943</v>
      </c>
      <c r="E901" s="481">
        <v>43262</v>
      </c>
      <c r="F901" s="480" t="s">
        <v>301</v>
      </c>
      <c r="G901" s="480" t="s">
        <v>4944</v>
      </c>
      <c r="H901" s="480" t="s">
        <v>4914</v>
      </c>
      <c r="I901" s="480" t="s">
        <v>4941</v>
      </c>
      <c r="J901" s="482">
        <v>21367.52</v>
      </c>
      <c r="K901" s="482">
        <v>0</v>
      </c>
      <c r="L901" s="482">
        <v>21367.52</v>
      </c>
      <c r="M901" s="482">
        <v>0</v>
      </c>
      <c r="N901" s="482">
        <v>0</v>
      </c>
      <c r="O901" s="482">
        <v>0</v>
      </c>
      <c r="P901" s="480" t="s">
        <v>4945</v>
      </c>
      <c r="Q901" s="481"/>
      <c r="R901" s="480" t="s">
        <v>306</v>
      </c>
      <c r="S901" s="480" t="s">
        <v>307</v>
      </c>
      <c r="T901" s="480" t="s">
        <v>321</v>
      </c>
      <c r="U901" s="480" t="s">
        <v>309</v>
      </c>
      <c r="V901" s="480" t="s">
        <v>623</v>
      </c>
      <c r="W901" s="480" t="s">
        <v>4931</v>
      </c>
      <c r="X901" s="480" t="s">
        <v>4776</v>
      </c>
      <c r="Y901" s="480" t="s">
        <v>313</v>
      </c>
      <c r="Z901" s="480" t="s">
        <v>2602</v>
      </c>
      <c r="AA901" s="480">
        <f t="shared" si="13"/>
        <v>72</v>
      </c>
      <c r="AB901" s="483">
        <v>0</v>
      </c>
      <c r="AC901" s="480" t="s">
        <v>701</v>
      </c>
    </row>
    <row r="902" customHeight="1" spans="1:29">
      <c r="A902" s="477" t="s">
        <v>192</v>
      </c>
      <c r="B902" s="480" t="s">
        <v>4024</v>
      </c>
      <c r="C902" s="480" t="s">
        <v>4025</v>
      </c>
      <c r="D902" s="480" t="s">
        <v>4946</v>
      </c>
      <c r="E902" s="481">
        <v>43262</v>
      </c>
      <c r="F902" s="480" t="s">
        <v>301</v>
      </c>
      <c r="G902" s="480" t="s">
        <v>4947</v>
      </c>
      <c r="H902" s="480" t="s">
        <v>4914</v>
      </c>
      <c r="I902" s="480" t="s">
        <v>4937</v>
      </c>
      <c r="J902" s="482">
        <v>21367.52</v>
      </c>
      <c r="K902" s="482">
        <v>0</v>
      </c>
      <c r="L902" s="482">
        <v>21367.52</v>
      </c>
      <c r="M902" s="482">
        <v>0</v>
      </c>
      <c r="N902" s="482">
        <v>0</v>
      </c>
      <c r="O902" s="482">
        <v>0</v>
      </c>
      <c r="P902" s="480" t="s">
        <v>4948</v>
      </c>
      <c r="Q902" s="481"/>
      <c r="R902" s="480" t="s">
        <v>306</v>
      </c>
      <c r="S902" s="480" t="s">
        <v>307</v>
      </c>
      <c r="T902" s="480" t="s">
        <v>321</v>
      </c>
      <c r="U902" s="480" t="s">
        <v>309</v>
      </c>
      <c r="V902" s="480" t="s">
        <v>623</v>
      </c>
      <c r="W902" s="480" t="s">
        <v>4931</v>
      </c>
      <c r="X902" s="480" t="s">
        <v>4776</v>
      </c>
      <c r="Y902" s="480" t="s">
        <v>313</v>
      </c>
      <c r="Z902" s="480" t="s">
        <v>2602</v>
      </c>
      <c r="AA902" s="480">
        <f t="shared" si="13"/>
        <v>72</v>
      </c>
      <c r="AB902" s="483">
        <v>0</v>
      </c>
      <c r="AC902" s="480" t="s">
        <v>701</v>
      </c>
    </row>
    <row r="903" customHeight="1" spans="1:29">
      <c r="A903" s="477" t="s">
        <v>192</v>
      </c>
      <c r="B903" s="480" t="s">
        <v>4024</v>
      </c>
      <c r="C903" s="480" t="s">
        <v>4025</v>
      </c>
      <c r="D903" s="480" t="s">
        <v>4949</v>
      </c>
      <c r="E903" s="481">
        <v>43262</v>
      </c>
      <c r="F903" s="480" t="s">
        <v>301</v>
      </c>
      <c r="G903" s="480" t="s">
        <v>4950</v>
      </c>
      <c r="H903" s="480" t="s">
        <v>4914</v>
      </c>
      <c r="I903" s="480" t="s">
        <v>4951</v>
      </c>
      <c r="J903" s="482">
        <v>21367.52</v>
      </c>
      <c r="K903" s="482">
        <v>0</v>
      </c>
      <c r="L903" s="482">
        <v>21367.52</v>
      </c>
      <c r="M903" s="482">
        <v>0</v>
      </c>
      <c r="N903" s="482">
        <v>0</v>
      </c>
      <c r="O903" s="482">
        <v>0</v>
      </c>
      <c r="P903" s="480" t="s">
        <v>4952</v>
      </c>
      <c r="Q903" s="481"/>
      <c r="R903" s="480" t="s">
        <v>306</v>
      </c>
      <c r="S903" s="480" t="s">
        <v>307</v>
      </c>
      <c r="T903" s="480" t="s">
        <v>321</v>
      </c>
      <c r="U903" s="480" t="s">
        <v>309</v>
      </c>
      <c r="V903" s="480" t="s">
        <v>623</v>
      </c>
      <c r="W903" s="480" t="s">
        <v>4931</v>
      </c>
      <c r="X903" s="480" t="s">
        <v>4776</v>
      </c>
      <c r="Y903" s="480" t="s">
        <v>313</v>
      </c>
      <c r="Z903" s="480" t="s">
        <v>2602</v>
      </c>
      <c r="AA903" s="480">
        <f t="shared" si="13"/>
        <v>72</v>
      </c>
      <c r="AB903" s="483">
        <v>0</v>
      </c>
      <c r="AC903" s="480" t="s">
        <v>701</v>
      </c>
    </row>
    <row r="904" customHeight="1" spans="1:29">
      <c r="A904" s="477" t="s">
        <v>192</v>
      </c>
      <c r="B904" s="480" t="s">
        <v>4024</v>
      </c>
      <c r="C904" s="480" t="s">
        <v>4025</v>
      </c>
      <c r="D904" s="480" t="s">
        <v>4953</v>
      </c>
      <c r="E904" s="481">
        <v>43262</v>
      </c>
      <c r="F904" s="480" t="s">
        <v>301</v>
      </c>
      <c r="G904" s="480" t="s">
        <v>4954</v>
      </c>
      <c r="H904" s="480" t="s">
        <v>4914</v>
      </c>
      <c r="I904" s="480" t="s">
        <v>4951</v>
      </c>
      <c r="J904" s="482">
        <v>21367.52</v>
      </c>
      <c r="K904" s="482">
        <v>0</v>
      </c>
      <c r="L904" s="482">
        <v>21367.52</v>
      </c>
      <c r="M904" s="482">
        <v>0</v>
      </c>
      <c r="N904" s="482">
        <v>0</v>
      </c>
      <c r="O904" s="482">
        <v>0</v>
      </c>
      <c r="P904" s="480" t="s">
        <v>4955</v>
      </c>
      <c r="Q904" s="481"/>
      <c r="R904" s="480" t="s">
        <v>306</v>
      </c>
      <c r="S904" s="480" t="s">
        <v>307</v>
      </c>
      <c r="T904" s="480" t="s">
        <v>321</v>
      </c>
      <c r="U904" s="480" t="s">
        <v>309</v>
      </c>
      <c r="V904" s="480" t="s">
        <v>623</v>
      </c>
      <c r="W904" s="480" t="s">
        <v>4931</v>
      </c>
      <c r="X904" s="480" t="s">
        <v>4776</v>
      </c>
      <c r="Y904" s="480" t="s">
        <v>313</v>
      </c>
      <c r="Z904" s="480" t="s">
        <v>2602</v>
      </c>
      <c r="AA904" s="480">
        <f t="shared" si="13"/>
        <v>72</v>
      </c>
      <c r="AB904" s="483">
        <v>0</v>
      </c>
      <c r="AC904" s="480" t="s">
        <v>701</v>
      </c>
    </row>
    <row r="905" customHeight="1" spans="1:29">
      <c r="A905" s="477" t="s">
        <v>192</v>
      </c>
      <c r="B905" s="480" t="s">
        <v>4024</v>
      </c>
      <c r="C905" s="480" t="s">
        <v>4025</v>
      </c>
      <c r="D905" s="480" t="s">
        <v>4956</v>
      </c>
      <c r="E905" s="481">
        <v>43423</v>
      </c>
      <c r="F905" s="480" t="s">
        <v>301</v>
      </c>
      <c r="G905" s="480" t="s">
        <v>4957</v>
      </c>
      <c r="H905" s="480" t="s">
        <v>4914</v>
      </c>
      <c r="I905" s="480" t="s">
        <v>4915</v>
      </c>
      <c r="J905" s="482">
        <v>16756.02</v>
      </c>
      <c r="K905" s="482">
        <v>0</v>
      </c>
      <c r="L905" s="482">
        <v>16756.02</v>
      </c>
      <c r="M905" s="482">
        <v>0</v>
      </c>
      <c r="N905" s="482">
        <v>0</v>
      </c>
      <c r="O905" s="482">
        <v>0</v>
      </c>
      <c r="P905" s="480" t="s">
        <v>4958</v>
      </c>
      <c r="Q905" s="481"/>
      <c r="R905" s="480" t="s">
        <v>306</v>
      </c>
      <c r="S905" s="480" t="s">
        <v>307</v>
      </c>
      <c r="T905" s="480" t="s">
        <v>308</v>
      </c>
      <c r="U905" s="480" t="s">
        <v>309</v>
      </c>
      <c r="V905" s="480" t="s">
        <v>309</v>
      </c>
      <c r="W905" s="480" t="s">
        <v>4917</v>
      </c>
      <c r="X905" s="480" t="s">
        <v>4776</v>
      </c>
      <c r="Y905" s="480" t="s">
        <v>313</v>
      </c>
      <c r="Z905" s="480" t="s">
        <v>2602</v>
      </c>
      <c r="AA905" s="480">
        <f t="shared" ref="AA905:AA968" si="14">Z905*12</f>
        <v>72</v>
      </c>
      <c r="AB905" s="483">
        <v>0</v>
      </c>
      <c r="AC905" s="480" t="s">
        <v>1019</v>
      </c>
    </row>
    <row r="906" customHeight="1" spans="1:29">
      <c r="A906" s="477" t="s">
        <v>192</v>
      </c>
      <c r="B906" s="480" t="s">
        <v>4024</v>
      </c>
      <c r="C906" s="480" t="s">
        <v>4025</v>
      </c>
      <c r="D906" s="480" t="s">
        <v>4959</v>
      </c>
      <c r="E906" s="481">
        <v>43423</v>
      </c>
      <c r="F906" s="480" t="s">
        <v>301</v>
      </c>
      <c r="G906" s="480" t="s">
        <v>4960</v>
      </c>
      <c r="H906" s="480" t="s">
        <v>4914</v>
      </c>
      <c r="I906" s="480" t="s">
        <v>4915</v>
      </c>
      <c r="J906" s="482">
        <v>16756.02</v>
      </c>
      <c r="K906" s="482">
        <v>0</v>
      </c>
      <c r="L906" s="482">
        <v>16756.02</v>
      </c>
      <c r="M906" s="482">
        <v>0</v>
      </c>
      <c r="N906" s="482">
        <v>0</v>
      </c>
      <c r="O906" s="482">
        <v>0</v>
      </c>
      <c r="P906" s="480" t="s">
        <v>4961</v>
      </c>
      <c r="Q906" s="481"/>
      <c r="R906" s="480" t="s">
        <v>306</v>
      </c>
      <c r="S906" s="480" t="s">
        <v>307</v>
      </c>
      <c r="T906" s="480" t="s">
        <v>308</v>
      </c>
      <c r="U906" s="480" t="s">
        <v>309</v>
      </c>
      <c r="V906" s="480" t="s">
        <v>309</v>
      </c>
      <c r="W906" s="480" t="s">
        <v>4917</v>
      </c>
      <c r="X906" s="480" t="s">
        <v>4776</v>
      </c>
      <c r="Y906" s="480" t="s">
        <v>313</v>
      </c>
      <c r="Z906" s="480" t="s">
        <v>2602</v>
      </c>
      <c r="AA906" s="480">
        <f t="shared" si="14"/>
        <v>72</v>
      </c>
      <c r="AB906" s="483">
        <v>0</v>
      </c>
      <c r="AC906" s="480" t="s">
        <v>1019</v>
      </c>
    </row>
    <row r="907" customHeight="1" spans="1:29">
      <c r="A907" s="477" t="s">
        <v>192</v>
      </c>
      <c r="B907" s="480" t="s">
        <v>4024</v>
      </c>
      <c r="C907" s="480" t="s">
        <v>4025</v>
      </c>
      <c r="D907" s="480" t="s">
        <v>4962</v>
      </c>
      <c r="E907" s="481">
        <v>43423</v>
      </c>
      <c r="F907" s="480" t="s">
        <v>301</v>
      </c>
      <c r="G907" s="480" t="s">
        <v>4963</v>
      </c>
      <c r="H907" s="480" t="s">
        <v>4914</v>
      </c>
      <c r="I907" s="480" t="s">
        <v>4964</v>
      </c>
      <c r="J907" s="482">
        <v>19277.39</v>
      </c>
      <c r="K907" s="482">
        <v>0</v>
      </c>
      <c r="L907" s="482">
        <v>19277.39</v>
      </c>
      <c r="M907" s="482">
        <v>0</v>
      </c>
      <c r="N907" s="482">
        <v>0</v>
      </c>
      <c r="O907" s="482">
        <v>0</v>
      </c>
      <c r="P907" s="480" t="s">
        <v>4965</v>
      </c>
      <c r="Q907" s="481"/>
      <c r="R907" s="480" t="s">
        <v>306</v>
      </c>
      <c r="S907" s="480" t="s">
        <v>307</v>
      </c>
      <c r="T907" s="480" t="s">
        <v>308</v>
      </c>
      <c r="U907" s="480" t="s">
        <v>309</v>
      </c>
      <c r="V907" s="480" t="s">
        <v>309</v>
      </c>
      <c r="W907" s="480" t="s">
        <v>4917</v>
      </c>
      <c r="X907" s="480" t="s">
        <v>4776</v>
      </c>
      <c r="Y907" s="480" t="s">
        <v>313</v>
      </c>
      <c r="Z907" s="480" t="s">
        <v>2602</v>
      </c>
      <c r="AA907" s="480">
        <f t="shared" si="14"/>
        <v>72</v>
      </c>
      <c r="AB907" s="483">
        <v>0</v>
      </c>
      <c r="AC907" s="480" t="s">
        <v>1019</v>
      </c>
    </row>
    <row r="908" customHeight="1" spans="1:29">
      <c r="A908" s="477" t="s">
        <v>192</v>
      </c>
      <c r="B908" s="480" t="s">
        <v>4024</v>
      </c>
      <c r="C908" s="480" t="s">
        <v>4025</v>
      </c>
      <c r="D908" s="480" t="s">
        <v>4966</v>
      </c>
      <c r="E908" s="481">
        <v>43423</v>
      </c>
      <c r="F908" s="480" t="s">
        <v>301</v>
      </c>
      <c r="G908" s="480" t="s">
        <v>4967</v>
      </c>
      <c r="H908" s="480" t="s">
        <v>4914</v>
      </c>
      <c r="I908" s="480" t="s">
        <v>4964</v>
      </c>
      <c r="J908" s="482">
        <v>19277.39</v>
      </c>
      <c r="K908" s="482">
        <v>0</v>
      </c>
      <c r="L908" s="482">
        <v>19277.39</v>
      </c>
      <c r="M908" s="482">
        <v>0</v>
      </c>
      <c r="N908" s="482">
        <v>0</v>
      </c>
      <c r="O908" s="482">
        <v>0</v>
      </c>
      <c r="P908" s="480" t="s">
        <v>4968</v>
      </c>
      <c r="Q908" s="481"/>
      <c r="R908" s="480" t="s">
        <v>306</v>
      </c>
      <c r="S908" s="480" t="s">
        <v>307</v>
      </c>
      <c r="T908" s="480" t="s">
        <v>308</v>
      </c>
      <c r="U908" s="480" t="s">
        <v>309</v>
      </c>
      <c r="V908" s="480" t="s">
        <v>309</v>
      </c>
      <c r="W908" s="480" t="s">
        <v>4917</v>
      </c>
      <c r="X908" s="480" t="s">
        <v>4776</v>
      </c>
      <c r="Y908" s="480" t="s">
        <v>313</v>
      </c>
      <c r="Z908" s="480" t="s">
        <v>2602</v>
      </c>
      <c r="AA908" s="480">
        <f t="shared" si="14"/>
        <v>72</v>
      </c>
      <c r="AB908" s="483">
        <v>0</v>
      </c>
      <c r="AC908" s="480" t="s">
        <v>1019</v>
      </c>
    </row>
    <row r="909" customHeight="1" spans="1:29">
      <c r="A909" s="477" t="s">
        <v>192</v>
      </c>
      <c r="B909" s="480" t="s">
        <v>4024</v>
      </c>
      <c r="C909" s="480" t="s">
        <v>4025</v>
      </c>
      <c r="D909" s="480" t="s">
        <v>4969</v>
      </c>
      <c r="E909" s="481">
        <v>43423</v>
      </c>
      <c r="F909" s="480" t="s">
        <v>301</v>
      </c>
      <c r="G909" s="480" t="s">
        <v>4970</v>
      </c>
      <c r="H909" s="480" t="s">
        <v>4914</v>
      </c>
      <c r="I909" s="480" t="s">
        <v>4964</v>
      </c>
      <c r="J909" s="482">
        <v>19277.39</v>
      </c>
      <c r="K909" s="482">
        <v>0</v>
      </c>
      <c r="L909" s="482">
        <v>19277.39</v>
      </c>
      <c r="M909" s="482">
        <v>0</v>
      </c>
      <c r="N909" s="482">
        <v>0</v>
      </c>
      <c r="O909" s="482">
        <v>0</v>
      </c>
      <c r="P909" s="480" t="s">
        <v>4971</v>
      </c>
      <c r="Q909" s="481"/>
      <c r="R909" s="480" t="s">
        <v>306</v>
      </c>
      <c r="S909" s="480" t="s">
        <v>307</v>
      </c>
      <c r="T909" s="480" t="s">
        <v>308</v>
      </c>
      <c r="U909" s="480" t="s">
        <v>309</v>
      </c>
      <c r="V909" s="480" t="s">
        <v>309</v>
      </c>
      <c r="W909" s="480" t="s">
        <v>4917</v>
      </c>
      <c r="X909" s="480" t="s">
        <v>4776</v>
      </c>
      <c r="Y909" s="480" t="s">
        <v>313</v>
      </c>
      <c r="Z909" s="480" t="s">
        <v>2602</v>
      </c>
      <c r="AA909" s="480">
        <f t="shared" si="14"/>
        <v>72</v>
      </c>
      <c r="AB909" s="483">
        <v>0</v>
      </c>
      <c r="AC909" s="480" t="s">
        <v>1019</v>
      </c>
    </row>
    <row r="910" customHeight="1" spans="1:29">
      <c r="A910" s="477" t="s">
        <v>192</v>
      </c>
      <c r="B910" s="480" t="s">
        <v>4024</v>
      </c>
      <c r="C910" s="480" t="s">
        <v>4025</v>
      </c>
      <c r="D910" s="480" t="s">
        <v>4972</v>
      </c>
      <c r="E910" s="481">
        <v>43423</v>
      </c>
      <c r="F910" s="480" t="s">
        <v>301</v>
      </c>
      <c r="G910" s="480" t="s">
        <v>4973</v>
      </c>
      <c r="H910" s="480" t="s">
        <v>4914</v>
      </c>
      <c r="I910" s="480" t="s">
        <v>4974</v>
      </c>
      <c r="J910" s="482">
        <v>22097.91</v>
      </c>
      <c r="K910" s="482">
        <v>0</v>
      </c>
      <c r="L910" s="482">
        <v>22097.91</v>
      </c>
      <c r="M910" s="482">
        <v>0</v>
      </c>
      <c r="N910" s="482">
        <v>0</v>
      </c>
      <c r="O910" s="482">
        <v>0</v>
      </c>
      <c r="P910" s="480" t="s">
        <v>4975</v>
      </c>
      <c r="Q910" s="481"/>
      <c r="R910" s="480" t="s">
        <v>306</v>
      </c>
      <c r="S910" s="480" t="s">
        <v>307</v>
      </c>
      <c r="T910" s="480" t="s">
        <v>308</v>
      </c>
      <c r="U910" s="480" t="s">
        <v>309</v>
      </c>
      <c r="V910" s="480" t="s">
        <v>309</v>
      </c>
      <c r="W910" s="480" t="s">
        <v>4917</v>
      </c>
      <c r="X910" s="480" t="s">
        <v>4776</v>
      </c>
      <c r="Y910" s="480" t="s">
        <v>313</v>
      </c>
      <c r="Z910" s="480" t="s">
        <v>2602</v>
      </c>
      <c r="AA910" s="480">
        <f t="shared" si="14"/>
        <v>72</v>
      </c>
      <c r="AB910" s="483">
        <v>0</v>
      </c>
      <c r="AC910" s="480" t="s">
        <v>1019</v>
      </c>
    </row>
    <row r="911" customHeight="1" spans="1:29">
      <c r="A911" s="477" t="s">
        <v>192</v>
      </c>
      <c r="B911" s="480" t="s">
        <v>4024</v>
      </c>
      <c r="C911" s="480" t="s">
        <v>4025</v>
      </c>
      <c r="D911" s="480" t="s">
        <v>4976</v>
      </c>
      <c r="E911" s="481">
        <v>43423</v>
      </c>
      <c r="F911" s="480" t="s">
        <v>301</v>
      </c>
      <c r="G911" s="480" t="s">
        <v>4977</v>
      </c>
      <c r="H911" s="480" t="s">
        <v>4914</v>
      </c>
      <c r="I911" s="480" t="s">
        <v>4974</v>
      </c>
      <c r="J911" s="482">
        <v>22097.91</v>
      </c>
      <c r="K911" s="482">
        <v>0</v>
      </c>
      <c r="L911" s="482">
        <v>22097.91</v>
      </c>
      <c r="M911" s="482">
        <v>0</v>
      </c>
      <c r="N911" s="482">
        <v>0</v>
      </c>
      <c r="O911" s="482">
        <v>0</v>
      </c>
      <c r="P911" s="480" t="s">
        <v>4978</v>
      </c>
      <c r="Q911" s="481"/>
      <c r="R911" s="480" t="s">
        <v>306</v>
      </c>
      <c r="S911" s="480" t="s">
        <v>307</v>
      </c>
      <c r="T911" s="480" t="s">
        <v>308</v>
      </c>
      <c r="U911" s="480" t="s">
        <v>309</v>
      </c>
      <c r="V911" s="480" t="s">
        <v>309</v>
      </c>
      <c r="W911" s="480" t="s">
        <v>4917</v>
      </c>
      <c r="X911" s="480" t="s">
        <v>4776</v>
      </c>
      <c r="Y911" s="480" t="s">
        <v>313</v>
      </c>
      <c r="Z911" s="480" t="s">
        <v>2602</v>
      </c>
      <c r="AA911" s="480">
        <f t="shared" si="14"/>
        <v>72</v>
      </c>
      <c r="AB911" s="483">
        <v>0</v>
      </c>
      <c r="AC911" s="480" t="s">
        <v>1019</v>
      </c>
    </row>
    <row r="912" customHeight="1" spans="1:29">
      <c r="A912" s="477" t="s">
        <v>192</v>
      </c>
      <c r="B912" s="480" t="s">
        <v>4024</v>
      </c>
      <c r="C912" s="480" t="s">
        <v>4025</v>
      </c>
      <c r="D912" s="480" t="s">
        <v>4979</v>
      </c>
      <c r="E912" s="481">
        <v>43703</v>
      </c>
      <c r="F912" s="480" t="s">
        <v>301</v>
      </c>
      <c r="G912" s="480" t="s">
        <v>4980</v>
      </c>
      <c r="H912" s="480" t="s">
        <v>4981</v>
      </c>
      <c r="I912" s="480" t="s">
        <v>4982</v>
      </c>
      <c r="J912" s="482">
        <v>16979.24</v>
      </c>
      <c r="K912" s="482">
        <v>0</v>
      </c>
      <c r="L912" s="482">
        <v>16979.24</v>
      </c>
      <c r="M912" s="482">
        <v>1886.59</v>
      </c>
      <c r="N912" s="482">
        <v>0</v>
      </c>
      <c r="O912" s="482">
        <v>0</v>
      </c>
      <c r="P912" s="480" t="s">
        <v>4983</v>
      </c>
      <c r="Q912" s="481"/>
      <c r="R912" s="480" t="s">
        <v>306</v>
      </c>
      <c r="S912" s="480" t="s">
        <v>307</v>
      </c>
      <c r="T912" s="480" t="s">
        <v>321</v>
      </c>
      <c r="U912" s="480" t="s">
        <v>309</v>
      </c>
      <c r="V912" s="480" t="s">
        <v>309</v>
      </c>
      <c r="W912" s="480" t="s">
        <v>4984</v>
      </c>
      <c r="X912" s="480" t="s">
        <v>4985</v>
      </c>
      <c r="Y912" s="480" t="s">
        <v>313</v>
      </c>
      <c r="Z912" s="480" t="s">
        <v>2602</v>
      </c>
      <c r="AA912" s="480">
        <f t="shared" si="14"/>
        <v>72</v>
      </c>
      <c r="AB912" s="483">
        <v>0</v>
      </c>
      <c r="AC912" s="480" t="s">
        <v>701</v>
      </c>
    </row>
    <row r="913" customHeight="1" spans="1:29">
      <c r="A913" s="477" t="s">
        <v>192</v>
      </c>
      <c r="B913" s="480" t="s">
        <v>4024</v>
      </c>
      <c r="C913" s="480" t="s">
        <v>4025</v>
      </c>
      <c r="D913" s="480" t="s">
        <v>4986</v>
      </c>
      <c r="E913" s="481">
        <v>43703</v>
      </c>
      <c r="F913" s="480" t="s">
        <v>301</v>
      </c>
      <c r="G913" s="480" t="s">
        <v>4987</v>
      </c>
      <c r="H913" s="480" t="s">
        <v>4981</v>
      </c>
      <c r="I913" s="480" t="s">
        <v>4988</v>
      </c>
      <c r="J913" s="482">
        <v>16979.24</v>
      </c>
      <c r="K913" s="482">
        <v>0</v>
      </c>
      <c r="L913" s="482">
        <v>16979.24</v>
      </c>
      <c r="M913" s="482">
        <v>1886.59</v>
      </c>
      <c r="N913" s="482">
        <v>0</v>
      </c>
      <c r="O913" s="482">
        <v>0</v>
      </c>
      <c r="P913" s="480" t="s">
        <v>4989</v>
      </c>
      <c r="Q913" s="481"/>
      <c r="R913" s="480" t="s">
        <v>306</v>
      </c>
      <c r="S913" s="480" t="s">
        <v>307</v>
      </c>
      <c r="T913" s="480" t="s">
        <v>321</v>
      </c>
      <c r="U913" s="480" t="s">
        <v>309</v>
      </c>
      <c r="V913" s="480" t="s">
        <v>309</v>
      </c>
      <c r="W913" s="480" t="s">
        <v>4984</v>
      </c>
      <c r="X913" s="480" t="s">
        <v>4985</v>
      </c>
      <c r="Y913" s="480" t="s">
        <v>313</v>
      </c>
      <c r="Z913" s="480" t="s">
        <v>2602</v>
      </c>
      <c r="AA913" s="480">
        <f t="shared" si="14"/>
        <v>72</v>
      </c>
      <c r="AB913" s="483">
        <v>0</v>
      </c>
      <c r="AC913" s="480" t="s">
        <v>701</v>
      </c>
    </row>
    <row r="914" customHeight="1" spans="1:29">
      <c r="A914" s="477" t="s">
        <v>192</v>
      </c>
      <c r="B914" s="480" t="s">
        <v>4024</v>
      </c>
      <c r="C914" s="480" t="s">
        <v>4025</v>
      </c>
      <c r="D914" s="480" t="s">
        <v>4990</v>
      </c>
      <c r="E914" s="481">
        <v>43703</v>
      </c>
      <c r="F914" s="480" t="s">
        <v>301</v>
      </c>
      <c r="G914" s="480" t="s">
        <v>4991</v>
      </c>
      <c r="H914" s="480" t="s">
        <v>4981</v>
      </c>
      <c r="I914" s="480" t="s">
        <v>4988</v>
      </c>
      <c r="J914" s="482">
        <v>16979.23</v>
      </c>
      <c r="K914" s="482">
        <v>0</v>
      </c>
      <c r="L914" s="482">
        <v>16979.23</v>
      </c>
      <c r="M914" s="482">
        <v>1886.59</v>
      </c>
      <c r="N914" s="482">
        <v>0</v>
      </c>
      <c r="O914" s="482">
        <v>0</v>
      </c>
      <c r="P914" s="480" t="s">
        <v>4992</v>
      </c>
      <c r="Q914" s="481"/>
      <c r="R914" s="480" t="s">
        <v>306</v>
      </c>
      <c r="S914" s="480" t="s">
        <v>307</v>
      </c>
      <c r="T914" s="480" t="s">
        <v>383</v>
      </c>
      <c r="U914" s="480" t="s">
        <v>309</v>
      </c>
      <c r="V914" s="480" t="s">
        <v>309</v>
      </c>
      <c r="W914" s="480" t="s">
        <v>4984</v>
      </c>
      <c r="X914" s="480" t="s">
        <v>4985</v>
      </c>
      <c r="Y914" s="480" t="s">
        <v>313</v>
      </c>
      <c r="Z914" s="480" t="s">
        <v>2602</v>
      </c>
      <c r="AA914" s="480">
        <f t="shared" si="14"/>
        <v>72</v>
      </c>
      <c r="AB914" s="483">
        <v>0</v>
      </c>
      <c r="AC914" s="480" t="s">
        <v>850</v>
      </c>
    </row>
    <row r="915" customHeight="1" spans="1:29">
      <c r="A915" s="477" t="s">
        <v>192</v>
      </c>
      <c r="B915" s="480" t="s">
        <v>4024</v>
      </c>
      <c r="C915" s="480" t="s">
        <v>4025</v>
      </c>
      <c r="D915" s="480" t="s">
        <v>4993</v>
      </c>
      <c r="E915" s="481">
        <v>41990</v>
      </c>
      <c r="F915" s="480" t="s">
        <v>301</v>
      </c>
      <c r="G915" s="480" t="s">
        <v>4994</v>
      </c>
      <c r="H915" s="480" t="s">
        <v>4717</v>
      </c>
      <c r="I915" s="480" t="s">
        <v>4995</v>
      </c>
      <c r="J915" s="482">
        <v>2991.45</v>
      </c>
      <c r="K915" s="482">
        <v>0</v>
      </c>
      <c r="L915" s="482">
        <v>2991.45</v>
      </c>
      <c r="M915" s="482">
        <v>0</v>
      </c>
      <c r="N915" s="482">
        <v>0</v>
      </c>
      <c r="O915" s="482">
        <v>0</v>
      </c>
      <c r="P915" s="480" t="s">
        <v>4996</v>
      </c>
      <c r="Q915" s="481"/>
      <c r="R915" s="480" t="s">
        <v>630</v>
      </c>
      <c r="S915" s="480" t="s">
        <v>307</v>
      </c>
      <c r="T915" s="480" t="s">
        <v>383</v>
      </c>
      <c r="U915" s="480" t="s">
        <v>309</v>
      </c>
      <c r="V915" s="480" t="s">
        <v>309</v>
      </c>
      <c r="W915" s="480" t="s">
        <v>4997</v>
      </c>
      <c r="X915" s="480" t="s">
        <v>4752</v>
      </c>
      <c r="Y915" s="480" t="s">
        <v>313</v>
      </c>
      <c r="Z915" s="480" t="s">
        <v>2602</v>
      </c>
      <c r="AA915" s="480">
        <f t="shared" si="14"/>
        <v>72</v>
      </c>
      <c r="AB915" s="483">
        <v>0</v>
      </c>
      <c r="AC915" s="480" t="s">
        <v>850</v>
      </c>
    </row>
    <row r="916" customHeight="1" spans="1:29">
      <c r="A916" s="477" t="s">
        <v>192</v>
      </c>
      <c r="B916" s="480" t="s">
        <v>4024</v>
      </c>
      <c r="C916" s="480" t="s">
        <v>4025</v>
      </c>
      <c r="D916" s="480" t="s">
        <v>4998</v>
      </c>
      <c r="E916" s="481">
        <v>42894</v>
      </c>
      <c r="F916" s="480" t="s">
        <v>301</v>
      </c>
      <c r="G916" s="480" t="s">
        <v>4999</v>
      </c>
      <c r="H916" s="480" t="s">
        <v>5000</v>
      </c>
      <c r="I916" s="480" t="s">
        <v>5001</v>
      </c>
      <c r="J916" s="482">
        <v>18717.95</v>
      </c>
      <c r="K916" s="482">
        <v>0</v>
      </c>
      <c r="L916" s="482">
        <v>18717.95</v>
      </c>
      <c r="M916" s="482">
        <v>0</v>
      </c>
      <c r="N916" s="482">
        <v>0</v>
      </c>
      <c r="O916" s="482">
        <v>0</v>
      </c>
      <c r="P916" s="480" t="s">
        <v>5002</v>
      </c>
      <c r="Q916" s="481"/>
      <c r="R916" s="480" t="s">
        <v>630</v>
      </c>
      <c r="S916" s="480" t="s">
        <v>307</v>
      </c>
      <c r="T916" s="480" t="s">
        <v>383</v>
      </c>
      <c r="U916" s="480" t="s">
        <v>309</v>
      </c>
      <c r="V916" s="480" t="s">
        <v>5003</v>
      </c>
      <c r="W916" s="480" t="s">
        <v>5004</v>
      </c>
      <c r="X916" s="480" t="s">
        <v>5005</v>
      </c>
      <c r="Y916" s="480" t="s">
        <v>313</v>
      </c>
      <c r="Z916" s="480" t="s">
        <v>2602</v>
      </c>
      <c r="AA916" s="480">
        <f t="shared" si="14"/>
        <v>72</v>
      </c>
      <c r="AB916" s="483">
        <v>0</v>
      </c>
      <c r="AC916" s="480" t="s">
        <v>850</v>
      </c>
    </row>
    <row r="917" customHeight="1" spans="1:29">
      <c r="A917" s="477" t="s">
        <v>192</v>
      </c>
      <c r="B917" s="480" t="s">
        <v>4024</v>
      </c>
      <c r="C917" s="480" t="s">
        <v>4025</v>
      </c>
      <c r="D917" s="480" t="s">
        <v>5006</v>
      </c>
      <c r="E917" s="481">
        <v>42894</v>
      </c>
      <c r="F917" s="480" t="s">
        <v>301</v>
      </c>
      <c r="G917" s="480" t="s">
        <v>5007</v>
      </c>
      <c r="H917" s="480" t="s">
        <v>5000</v>
      </c>
      <c r="I917" s="480" t="s">
        <v>5008</v>
      </c>
      <c r="J917" s="482">
        <v>18717.95</v>
      </c>
      <c r="K917" s="482">
        <v>0</v>
      </c>
      <c r="L917" s="482">
        <v>18717.95</v>
      </c>
      <c r="M917" s="482">
        <v>0</v>
      </c>
      <c r="N917" s="482">
        <v>0</v>
      </c>
      <c r="O917" s="482">
        <v>0</v>
      </c>
      <c r="P917" s="480" t="s">
        <v>5009</v>
      </c>
      <c r="Q917" s="481"/>
      <c r="R917" s="480" t="s">
        <v>630</v>
      </c>
      <c r="S917" s="480" t="s">
        <v>307</v>
      </c>
      <c r="T917" s="480" t="s">
        <v>383</v>
      </c>
      <c r="U917" s="480" t="s">
        <v>309</v>
      </c>
      <c r="V917" s="480" t="s">
        <v>309</v>
      </c>
      <c r="W917" s="480" t="s">
        <v>5004</v>
      </c>
      <c r="X917" s="480" t="s">
        <v>5005</v>
      </c>
      <c r="Y917" s="480" t="s">
        <v>313</v>
      </c>
      <c r="Z917" s="480" t="s">
        <v>2602</v>
      </c>
      <c r="AA917" s="480">
        <f t="shared" si="14"/>
        <v>72</v>
      </c>
      <c r="AB917" s="483">
        <v>0</v>
      </c>
      <c r="AC917" s="480" t="s">
        <v>850</v>
      </c>
    </row>
    <row r="918" customHeight="1" spans="1:29">
      <c r="A918" s="477" t="s">
        <v>192</v>
      </c>
      <c r="B918" s="480" t="s">
        <v>4024</v>
      </c>
      <c r="C918" s="480" t="s">
        <v>4025</v>
      </c>
      <c r="D918" s="480" t="s">
        <v>5010</v>
      </c>
      <c r="E918" s="481">
        <v>42894</v>
      </c>
      <c r="F918" s="480" t="s">
        <v>301</v>
      </c>
      <c r="G918" s="480" t="s">
        <v>5011</v>
      </c>
      <c r="H918" s="480" t="s">
        <v>5000</v>
      </c>
      <c r="I918" s="480" t="s">
        <v>5012</v>
      </c>
      <c r="J918" s="482">
        <v>18717.95</v>
      </c>
      <c r="K918" s="482">
        <v>0</v>
      </c>
      <c r="L918" s="482">
        <v>18717.95</v>
      </c>
      <c r="M918" s="482">
        <v>0</v>
      </c>
      <c r="N918" s="482">
        <v>0</v>
      </c>
      <c r="O918" s="482">
        <v>0</v>
      </c>
      <c r="P918" s="480" t="s">
        <v>5013</v>
      </c>
      <c r="Q918" s="481"/>
      <c r="R918" s="480" t="s">
        <v>630</v>
      </c>
      <c r="S918" s="480" t="s">
        <v>307</v>
      </c>
      <c r="T918" s="480" t="s">
        <v>383</v>
      </c>
      <c r="U918" s="480" t="s">
        <v>309</v>
      </c>
      <c r="V918" s="480" t="s">
        <v>309</v>
      </c>
      <c r="W918" s="480" t="s">
        <v>5004</v>
      </c>
      <c r="X918" s="480" t="s">
        <v>5005</v>
      </c>
      <c r="Y918" s="480" t="s">
        <v>313</v>
      </c>
      <c r="Z918" s="480" t="s">
        <v>2602</v>
      </c>
      <c r="AA918" s="480">
        <f t="shared" si="14"/>
        <v>72</v>
      </c>
      <c r="AB918" s="483">
        <v>0</v>
      </c>
      <c r="AC918" s="480" t="s">
        <v>850</v>
      </c>
    </row>
    <row r="919" customHeight="1" spans="1:29">
      <c r="A919" s="477" t="s">
        <v>192</v>
      </c>
      <c r="B919" s="480" t="s">
        <v>4024</v>
      </c>
      <c r="C919" s="480" t="s">
        <v>4025</v>
      </c>
      <c r="D919" s="480" t="s">
        <v>5014</v>
      </c>
      <c r="E919" s="481">
        <v>42894</v>
      </c>
      <c r="F919" s="480" t="s">
        <v>301</v>
      </c>
      <c r="G919" s="480" t="s">
        <v>5015</v>
      </c>
      <c r="H919" s="480" t="s">
        <v>5000</v>
      </c>
      <c r="I919" s="480" t="s">
        <v>5008</v>
      </c>
      <c r="J919" s="482">
        <v>18717.95</v>
      </c>
      <c r="K919" s="482">
        <v>0</v>
      </c>
      <c r="L919" s="482">
        <v>18717.95</v>
      </c>
      <c r="M919" s="482">
        <v>0</v>
      </c>
      <c r="N919" s="482">
        <v>0</v>
      </c>
      <c r="O919" s="482">
        <v>0</v>
      </c>
      <c r="P919" s="480" t="s">
        <v>5016</v>
      </c>
      <c r="Q919" s="481"/>
      <c r="R919" s="480" t="s">
        <v>630</v>
      </c>
      <c r="S919" s="480" t="s">
        <v>307</v>
      </c>
      <c r="T919" s="480" t="s">
        <v>383</v>
      </c>
      <c r="U919" s="480" t="s">
        <v>309</v>
      </c>
      <c r="V919" s="480" t="s">
        <v>5003</v>
      </c>
      <c r="W919" s="480" t="s">
        <v>5004</v>
      </c>
      <c r="X919" s="480" t="s">
        <v>5005</v>
      </c>
      <c r="Y919" s="480" t="s">
        <v>313</v>
      </c>
      <c r="Z919" s="480" t="s">
        <v>2602</v>
      </c>
      <c r="AA919" s="480">
        <f t="shared" si="14"/>
        <v>72</v>
      </c>
      <c r="AB919" s="483">
        <v>0</v>
      </c>
      <c r="AC919" s="480" t="s">
        <v>850</v>
      </c>
    </row>
    <row r="920" customHeight="1" spans="1:29">
      <c r="A920" s="477" t="s">
        <v>192</v>
      </c>
      <c r="B920" s="480" t="s">
        <v>4024</v>
      </c>
      <c r="C920" s="480" t="s">
        <v>4025</v>
      </c>
      <c r="D920" s="480" t="s">
        <v>5017</v>
      </c>
      <c r="E920" s="481">
        <v>42894</v>
      </c>
      <c r="F920" s="480" t="s">
        <v>301</v>
      </c>
      <c r="G920" s="480" t="s">
        <v>5018</v>
      </c>
      <c r="H920" s="480" t="s">
        <v>5000</v>
      </c>
      <c r="I920" s="480" t="s">
        <v>5012</v>
      </c>
      <c r="J920" s="482">
        <v>18717.95</v>
      </c>
      <c r="K920" s="482">
        <v>0</v>
      </c>
      <c r="L920" s="482">
        <v>18717.95</v>
      </c>
      <c r="M920" s="482">
        <v>0</v>
      </c>
      <c r="N920" s="482">
        <v>0</v>
      </c>
      <c r="O920" s="482">
        <v>0</v>
      </c>
      <c r="P920" s="480" t="s">
        <v>5019</v>
      </c>
      <c r="Q920" s="481"/>
      <c r="R920" s="480" t="s">
        <v>630</v>
      </c>
      <c r="S920" s="480" t="s">
        <v>307</v>
      </c>
      <c r="T920" s="480" t="s">
        <v>383</v>
      </c>
      <c r="U920" s="480" t="s">
        <v>309</v>
      </c>
      <c r="V920" s="480" t="s">
        <v>309</v>
      </c>
      <c r="W920" s="480" t="s">
        <v>5004</v>
      </c>
      <c r="X920" s="480" t="s">
        <v>5005</v>
      </c>
      <c r="Y920" s="480" t="s">
        <v>313</v>
      </c>
      <c r="Z920" s="480" t="s">
        <v>2602</v>
      </c>
      <c r="AA920" s="480">
        <f t="shared" si="14"/>
        <v>72</v>
      </c>
      <c r="AB920" s="483">
        <v>0</v>
      </c>
      <c r="AC920" s="480" t="s">
        <v>850</v>
      </c>
    </row>
    <row r="921" customHeight="1" spans="1:29">
      <c r="A921" s="477" t="s">
        <v>192</v>
      </c>
      <c r="B921" s="480" t="s">
        <v>4024</v>
      </c>
      <c r="C921" s="480" t="s">
        <v>4025</v>
      </c>
      <c r="D921" s="480" t="s">
        <v>5020</v>
      </c>
      <c r="E921" s="481">
        <v>42894</v>
      </c>
      <c r="F921" s="480" t="s">
        <v>301</v>
      </c>
      <c r="G921" s="480" t="s">
        <v>5021</v>
      </c>
      <c r="H921" s="480" t="s">
        <v>5000</v>
      </c>
      <c r="I921" s="480" t="s">
        <v>5022</v>
      </c>
      <c r="J921" s="482">
        <v>18717.95</v>
      </c>
      <c r="K921" s="482">
        <v>0</v>
      </c>
      <c r="L921" s="482">
        <v>18717.95</v>
      </c>
      <c r="M921" s="482">
        <v>0</v>
      </c>
      <c r="N921" s="482">
        <v>0</v>
      </c>
      <c r="O921" s="482">
        <v>0</v>
      </c>
      <c r="P921" s="480" t="s">
        <v>5023</v>
      </c>
      <c r="Q921" s="481"/>
      <c r="R921" s="480" t="s">
        <v>630</v>
      </c>
      <c r="S921" s="480" t="s">
        <v>307</v>
      </c>
      <c r="T921" s="480" t="s">
        <v>383</v>
      </c>
      <c r="U921" s="480" t="s">
        <v>309</v>
      </c>
      <c r="V921" s="480" t="s">
        <v>309</v>
      </c>
      <c r="W921" s="480" t="s">
        <v>5004</v>
      </c>
      <c r="X921" s="480" t="s">
        <v>5005</v>
      </c>
      <c r="Y921" s="480" t="s">
        <v>313</v>
      </c>
      <c r="Z921" s="480" t="s">
        <v>2602</v>
      </c>
      <c r="AA921" s="480">
        <f t="shared" si="14"/>
        <v>72</v>
      </c>
      <c r="AB921" s="483">
        <v>0</v>
      </c>
      <c r="AC921" s="480" t="s">
        <v>850</v>
      </c>
    </row>
    <row r="922" customHeight="1" spans="1:29">
      <c r="A922" s="477" t="s">
        <v>192</v>
      </c>
      <c r="B922" s="480" t="s">
        <v>4024</v>
      </c>
      <c r="C922" s="480" t="s">
        <v>4025</v>
      </c>
      <c r="D922" s="480" t="s">
        <v>5024</v>
      </c>
      <c r="E922" s="481">
        <v>42894</v>
      </c>
      <c r="F922" s="480" t="s">
        <v>301</v>
      </c>
      <c r="G922" s="480" t="s">
        <v>5025</v>
      </c>
      <c r="H922" s="480" t="s">
        <v>5026</v>
      </c>
      <c r="I922" s="480" t="s">
        <v>5027</v>
      </c>
      <c r="J922" s="482">
        <v>116239.32</v>
      </c>
      <c r="K922" s="482">
        <v>0</v>
      </c>
      <c r="L922" s="482">
        <v>116239.32</v>
      </c>
      <c r="M922" s="482">
        <v>0</v>
      </c>
      <c r="N922" s="482">
        <v>0</v>
      </c>
      <c r="O922" s="482">
        <v>0</v>
      </c>
      <c r="P922" s="480" t="s">
        <v>5028</v>
      </c>
      <c r="Q922" s="481"/>
      <c r="R922" s="480" t="s">
        <v>630</v>
      </c>
      <c r="S922" s="480" t="s">
        <v>307</v>
      </c>
      <c r="T922" s="480" t="s">
        <v>383</v>
      </c>
      <c r="U922" s="480" t="s">
        <v>309</v>
      </c>
      <c r="V922" s="480" t="s">
        <v>309</v>
      </c>
      <c r="W922" s="480" t="s">
        <v>5004</v>
      </c>
      <c r="X922" s="480" t="s">
        <v>1662</v>
      </c>
      <c r="Y922" s="480" t="s">
        <v>313</v>
      </c>
      <c r="Z922" s="480" t="s">
        <v>2602</v>
      </c>
      <c r="AA922" s="480">
        <f t="shared" si="14"/>
        <v>72</v>
      </c>
      <c r="AB922" s="483">
        <v>0</v>
      </c>
      <c r="AC922" s="480" t="s">
        <v>850</v>
      </c>
    </row>
    <row r="923" customHeight="1" spans="1:29">
      <c r="A923" s="477" t="s">
        <v>192</v>
      </c>
      <c r="B923" s="480" t="s">
        <v>4024</v>
      </c>
      <c r="C923" s="480" t="s">
        <v>4025</v>
      </c>
      <c r="D923" s="480" t="s">
        <v>5029</v>
      </c>
      <c r="E923" s="481">
        <v>42894</v>
      </c>
      <c r="F923" s="480" t="s">
        <v>301</v>
      </c>
      <c r="G923" s="480" t="s">
        <v>5030</v>
      </c>
      <c r="H923" s="480" t="s">
        <v>5026</v>
      </c>
      <c r="I923" s="480" t="s">
        <v>5031</v>
      </c>
      <c r="J923" s="482">
        <v>116239.32</v>
      </c>
      <c r="K923" s="482">
        <v>0</v>
      </c>
      <c r="L923" s="482">
        <v>116239.32</v>
      </c>
      <c r="M923" s="482">
        <v>0</v>
      </c>
      <c r="N923" s="482">
        <v>0</v>
      </c>
      <c r="O923" s="482">
        <v>0</v>
      </c>
      <c r="P923" s="480" t="s">
        <v>5032</v>
      </c>
      <c r="Q923" s="481"/>
      <c r="R923" s="480" t="s">
        <v>630</v>
      </c>
      <c r="S923" s="480" t="s">
        <v>307</v>
      </c>
      <c r="T923" s="480" t="s">
        <v>383</v>
      </c>
      <c r="U923" s="480" t="s">
        <v>309</v>
      </c>
      <c r="V923" s="480" t="s">
        <v>309</v>
      </c>
      <c r="W923" s="480" t="s">
        <v>5004</v>
      </c>
      <c r="X923" s="480" t="s">
        <v>1662</v>
      </c>
      <c r="Y923" s="480" t="s">
        <v>313</v>
      </c>
      <c r="Z923" s="480" t="s">
        <v>2602</v>
      </c>
      <c r="AA923" s="480">
        <f t="shared" si="14"/>
        <v>72</v>
      </c>
      <c r="AB923" s="483">
        <v>0</v>
      </c>
      <c r="AC923" s="480" t="s">
        <v>850</v>
      </c>
    </row>
    <row r="924" customHeight="1" spans="1:29">
      <c r="A924" s="477" t="s">
        <v>192</v>
      </c>
      <c r="B924" s="480" t="s">
        <v>4024</v>
      </c>
      <c r="C924" s="480" t="s">
        <v>4025</v>
      </c>
      <c r="D924" s="480" t="s">
        <v>5033</v>
      </c>
      <c r="E924" s="481">
        <v>42894</v>
      </c>
      <c r="F924" s="480" t="s">
        <v>301</v>
      </c>
      <c r="G924" s="480" t="s">
        <v>5034</v>
      </c>
      <c r="H924" s="480" t="s">
        <v>5026</v>
      </c>
      <c r="I924" s="480" t="s">
        <v>5031</v>
      </c>
      <c r="J924" s="482">
        <v>116239.32</v>
      </c>
      <c r="K924" s="482">
        <v>0</v>
      </c>
      <c r="L924" s="482">
        <v>116239.32</v>
      </c>
      <c r="M924" s="482">
        <v>0</v>
      </c>
      <c r="N924" s="482">
        <v>0</v>
      </c>
      <c r="O924" s="482">
        <v>0</v>
      </c>
      <c r="P924" s="480" t="s">
        <v>4867</v>
      </c>
      <c r="Q924" s="481"/>
      <c r="R924" s="480" t="s">
        <v>630</v>
      </c>
      <c r="S924" s="480" t="s">
        <v>307</v>
      </c>
      <c r="T924" s="480" t="s">
        <v>383</v>
      </c>
      <c r="U924" s="480" t="s">
        <v>309</v>
      </c>
      <c r="V924" s="480" t="s">
        <v>309</v>
      </c>
      <c r="W924" s="480" t="s">
        <v>5004</v>
      </c>
      <c r="X924" s="480" t="s">
        <v>1662</v>
      </c>
      <c r="Y924" s="480" t="s">
        <v>313</v>
      </c>
      <c r="Z924" s="480" t="s">
        <v>2602</v>
      </c>
      <c r="AA924" s="480">
        <f t="shared" si="14"/>
        <v>72</v>
      </c>
      <c r="AB924" s="483">
        <v>0</v>
      </c>
      <c r="AC924" s="480" t="s">
        <v>850</v>
      </c>
    </row>
    <row r="925" customHeight="1" spans="1:29">
      <c r="A925" s="477" t="s">
        <v>192</v>
      </c>
      <c r="B925" s="480" t="s">
        <v>4024</v>
      </c>
      <c r="C925" s="480" t="s">
        <v>4025</v>
      </c>
      <c r="D925" s="480" t="s">
        <v>5035</v>
      </c>
      <c r="E925" s="481">
        <v>35034</v>
      </c>
      <c r="F925" s="480" t="s">
        <v>301</v>
      </c>
      <c r="G925" s="480" t="s">
        <v>5036</v>
      </c>
      <c r="H925" s="480" t="s">
        <v>5037</v>
      </c>
      <c r="I925" s="480" t="s">
        <v>5038</v>
      </c>
      <c r="J925" s="482">
        <v>15750</v>
      </c>
      <c r="K925" s="482">
        <v>0</v>
      </c>
      <c r="L925" s="482">
        <v>15750</v>
      </c>
      <c r="M925" s="482">
        <v>0</v>
      </c>
      <c r="N925" s="482">
        <v>0</v>
      </c>
      <c r="O925" s="482">
        <v>0</v>
      </c>
      <c r="P925" s="480" t="s">
        <v>5039</v>
      </c>
      <c r="Q925" s="481"/>
      <c r="R925" s="480" t="s">
        <v>306</v>
      </c>
      <c r="S925" s="480" t="s">
        <v>307</v>
      </c>
      <c r="T925" s="480" t="s">
        <v>399</v>
      </c>
      <c r="U925" s="480" t="s">
        <v>309</v>
      </c>
      <c r="V925" s="480" t="s">
        <v>2477</v>
      </c>
      <c r="W925" s="480" t="s">
        <v>333</v>
      </c>
      <c r="X925" s="480" t="s">
        <v>5040</v>
      </c>
      <c r="Y925" s="480" t="s">
        <v>313</v>
      </c>
      <c r="Z925" s="480" t="s">
        <v>2602</v>
      </c>
      <c r="AA925" s="480">
        <f t="shared" si="14"/>
        <v>72</v>
      </c>
      <c r="AB925" s="483">
        <v>0</v>
      </c>
      <c r="AC925" s="480" t="s">
        <v>403</v>
      </c>
    </row>
    <row r="926" customHeight="1" spans="1:29">
      <c r="A926" s="477" t="s">
        <v>192</v>
      </c>
      <c r="B926" s="480" t="s">
        <v>4024</v>
      </c>
      <c r="C926" s="480" t="s">
        <v>4025</v>
      </c>
      <c r="D926" s="480" t="s">
        <v>5041</v>
      </c>
      <c r="E926" s="481">
        <v>41837</v>
      </c>
      <c r="F926" s="480" t="s">
        <v>301</v>
      </c>
      <c r="G926" s="480" t="s">
        <v>5042</v>
      </c>
      <c r="H926" s="480" t="s">
        <v>4055</v>
      </c>
      <c r="I926" s="480" t="s">
        <v>5043</v>
      </c>
      <c r="J926" s="482">
        <v>516026.54</v>
      </c>
      <c r="K926" s="482">
        <v>0</v>
      </c>
      <c r="L926" s="482">
        <v>516026.54</v>
      </c>
      <c r="M926" s="482">
        <v>0</v>
      </c>
      <c r="N926" s="482">
        <v>0</v>
      </c>
      <c r="O926" s="482">
        <v>0</v>
      </c>
      <c r="P926" s="480" t="s">
        <v>5044</v>
      </c>
      <c r="Q926" s="481"/>
      <c r="R926" s="480" t="s">
        <v>306</v>
      </c>
      <c r="S926" s="480" t="s">
        <v>307</v>
      </c>
      <c r="T926" s="480" t="s">
        <v>308</v>
      </c>
      <c r="U926" s="480" t="s">
        <v>309</v>
      </c>
      <c r="V926" s="480" t="s">
        <v>4040</v>
      </c>
      <c r="W926" s="480" t="s">
        <v>5045</v>
      </c>
      <c r="X926" s="480" t="s">
        <v>5046</v>
      </c>
      <c r="Y926" s="480" t="s">
        <v>313</v>
      </c>
      <c r="Z926" s="480" t="s">
        <v>2602</v>
      </c>
      <c r="AA926" s="480">
        <f t="shared" si="14"/>
        <v>72</v>
      </c>
      <c r="AB926" s="483">
        <v>0</v>
      </c>
      <c r="AC926" s="480" t="s">
        <v>315</v>
      </c>
    </row>
    <row r="927" customHeight="1" spans="1:29">
      <c r="A927" s="477" t="s">
        <v>192</v>
      </c>
      <c r="B927" s="480" t="s">
        <v>4024</v>
      </c>
      <c r="C927" s="480" t="s">
        <v>4025</v>
      </c>
      <c r="D927" s="480" t="s">
        <v>5047</v>
      </c>
      <c r="E927" s="481">
        <v>43803</v>
      </c>
      <c r="F927" s="480" t="s">
        <v>301</v>
      </c>
      <c r="G927" s="480" t="s">
        <v>5048</v>
      </c>
      <c r="H927" s="480" t="s">
        <v>5049</v>
      </c>
      <c r="I927" s="480" t="s">
        <v>5050</v>
      </c>
      <c r="J927" s="482">
        <v>12068.97</v>
      </c>
      <c r="K927" s="482">
        <v>167.62</v>
      </c>
      <c r="L927" s="482">
        <v>12068.97</v>
      </c>
      <c r="M927" s="482">
        <v>2011.5</v>
      </c>
      <c r="N927" s="482">
        <v>0</v>
      </c>
      <c r="O927" s="482">
        <v>0</v>
      </c>
      <c r="P927" s="480" t="s">
        <v>5051</v>
      </c>
      <c r="Q927" s="481"/>
      <c r="R927" s="480" t="s">
        <v>306</v>
      </c>
      <c r="S927" s="480" t="s">
        <v>307</v>
      </c>
      <c r="T927" s="480" t="s">
        <v>4083</v>
      </c>
      <c r="U927" s="480" t="s">
        <v>309</v>
      </c>
      <c r="V927" s="480" t="s">
        <v>4428</v>
      </c>
      <c r="W927" s="480" t="s">
        <v>5052</v>
      </c>
      <c r="X927" s="480" t="s">
        <v>5053</v>
      </c>
      <c r="Y927" s="480" t="s">
        <v>313</v>
      </c>
      <c r="Z927" s="480" t="s">
        <v>2602</v>
      </c>
      <c r="AA927" s="480">
        <f t="shared" si="14"/>
        <v>72</v>
      </c>
      <c r="AB927" s="483">
        <v>0</v>
      </c>
      <c r="AC927" s="480" t="s">
        <v>819</v>
      </c>
    </row>
    <row r="928" customHeight="1" spans="1:29">
      <c r="A928" s="477" t="s">
        <v>192</v>
      </c>
      <c r="B928" s="480" t="s">
        <v>4024</v>
      </c>
      <c r="C928" s="480" t="s">
        <v>4025</v>
      </c>
      <c r="D928" s="480" t="s">
        <v>5054</v>
      </c>
      <c r="E928" s="481">
        <v>39743</v>
      </c>
      <c r="F928" s="480" t="s">
        <v>301</v>
      </c>
      <c r="G928" s="480" t="s">
        <v>5055</v>
      </c>
      <c r="H928" s="480" t="s">
        <v>4073</v>
      </c>
      <c r="I928" s="480" t="s">
        <v>5056</v>
      </c>
      <c r="J928" s="482">
        <v>16754.7</v>
      </c>
      <c r="K928" s="482">
        <v>0</v>
      </c>
      <c r="L928" s="482">
        <v>16754.7</v>
      </c>
      <c r="M928" s="482">
        <v>0</v>
      </c>
      <c r="N928" s="482">
        <v>0</v>
      </c>
      <c r="O928" s="482">
        <v>0</v>
      </c>
      <c r="P928" s="480" t="s">
        <v>5057</v>
      </c>
      <c r="Q928" s="481"/>
      <c r="R928" s="480" t="s">
        <v>306</v>
      </c>
      <c r="S928" s="480" t="s">
        <v>307</v>
      </c>
      <c r="T928" s="480" t="s">
        <v>399</v>
      </c>
      <c r="U928" s="480" t="s">
        <v>309</v>
      </c>
      <c r="V928" s="480" t="s">
        <v>2477</v>
      </c>
      <c r="W928" s="480" t="s">
        <v>1239</v>
      </c>
      <c r="X928" s="480" t="s">
        <v>5058</v>
      </c>
      <c r="Y928" s="480" t="s">
        <v>313</v>
      </c>
      <c r="Z928" s="480" t="s">
        <v>2602</v>
      </c>
      <c r="AA928" s="480">
        <f t="shared" si="14"/>
        <v>72</v>
      </c>
      <c r="AB928" s="483">
        <v>0</v>
      </c>
      <c r="AC928" s="480" t="s">
        <v>403</v>
      </c>
    </row>
    <row r="929" customHeight="1" spans="1:29">
      <c r="A929" s="477" t="s">
        <v>192</v>
      </c>
      <c r="B929" s="480" t="s">
        <v>4024</v>
      </c>
      <c r="C929" s="480" t="s">
        <v>4025</v>
      </c>
      <c r="D929" s="480" t="s">
        <v>5059</v>
      </c>
      <c r="E929" s="481">
        <v>39678</v>
      </c>
      <c r="F929" s="480" t="s">
        <v>301</v>
      </c>
      <c r="G929" s="480" t="s">
        <v>5060</v>
      </c>
      <c r="H929" s="480" t="s">
        <v>5061</v>
      </c>
      <c r="I929" s="480" t="s">
        <v>304</v>
      </c>
      <c r="J929" s="482">
        <v>246373.23</v>
      </c>
      <c r="K929" s="482">
        <v>0</v>
      </c>
      <c r="L929" s="482">
        <v>246373.23</v>
      </c>
      <c r="M929" s="482">
        <v>0</v>
      </c>
      <c r="N929" s="482">
        <v>0</v>
      </c>
      <c r="O929" s="482">
        <v>0</v>
      </c>
      <c r="P929" s="480" t="s">
        <v>5062</v>
      </c>
      <c r="Q929" s="481"/>
      <c r="R929" s="480" t="s">
        <v>306</v>
      </c>
      <c r="S929" s="480" t="s">
        <v>307</v>
      </c>
      <c r="T929" s="480" t="s">
        <v>453</v>
      </c>
      <c r="U929" s="480" t="s">
        <v>309</v>
      </c>
      <c r="V929" s="480" t="s">
        <v>454</v>
      </c>
      <c r="W929" s="480" t="s">
        <v>3577</v>
      </c>
      <c r="X929" s="480" t="s">
        <v>5063</v>
      </c>
      <c r="Y929" s="480" t="s">
        <v>313</v>
      </c>
      <c r="Z929" s="480" t="s">
        <v>2602</v>
      </c>
      <c r="AA929" s="480">
        <f t="shared" si="14"/>
        <v>72</v>
      </c>
      <c r="AB929" s="483">
        <v>0</v>
      </c>
      <c r="AC929" s="480" t="s">
        <v>456</v>
      </c>
    </row>
    <row r="930" customHeight="1" spans="1:29">
      <c r="A930" s="477" t="s">
        <v>192</v>
      </c>
      <c r="B930" s="480" t="s">
        <v>4024</v>
      </c>
      <c r="C930" s="480" t="s">
        <v>4025</v>
      </c>
      <c r="D930" s="480" t="s">
        <v>5064</v>
      </c>
      <c r="E930" s="481">
        <v>41717</v>
      </c>
      <c r="F930" s="480" t="s">
        <v>301</v>
      </c>
      <c r="G930" s="480" t="s">
        <v>5065</v>
      </c>
      <c r="H930" s="480" t="s">
        <v>5066</v>
      </c>
      <c r="I930" s="480" t="s">
        <v>5067</v>
      </c>
      <c r="J930" s="482">
        <v>60323.8</v>
      </c>
      <c r="K930" s="482">
        <v>0</v>
      </c>
      <c r="L930" s="482">
        <v>60323.8</v>
      </c>
      <c r="M930" s="482">
        <v>0</v>
      </c>
      <c r="N930" s="482">
        <v>0</v>
      </c>
      <c r="O930" s="482">
        <v>0</v>
      </c>
      <c r="P930" s="480" t="s">
        <v>5068</v>
      </c>
      <c r="Q930" s="481"/>
      <c r="R930" s="480" t="s">
        <v>630</v>
      </c>
      <c r="S930" s="480" t="s">
        <v>889</v>
      </c>
      <c r="T930" s="480" t="s">
        <v>4347</v>
      </c>
      <c r="U930" s="480" t="s">
        <v>309</v>
      </c>
      <c r="V930" s="480" t="s">
        <v>4565</v>
      </c>
      <c r="W930" s="480" t="s">
        <v>5069</v>
      </c>
      <c r="X930" s="480" t="s">
        <v>5070</v>
      </c>
      <c r="Y930" s="480" t="s">
        <v>313</v>
      </c>
      <c r="Z930" s="480" t="s">
        <v>2602</v>
      </c>
      <c r="AA930" s="480">
        <f t="shared" si="14"/>
        <v>72</v>
      </c>
      <c r="AB930" s="483">
        <v>0</v>
      </c>
      <c r="AC930" s="480" t="s">
        <v>4351</v>
      </c>
    </row>
    <row r="931" customHeight="1" spans="1:29">
      <c r="A931" s="477" t="s">
        <v>192</v>
      </c>
      <c r="B931" s="480" t="s">
        <v>4024</v>
      </c>
      <c r="C931" s="480" t="s">
        <v>4025</v>
      </c>
      <c r="D931" s="480" t="s">
        <v>5071</v>
      </c>
      <c r="E931" s="481">
        <v>41717</v>
      </c>
      <c r="F931" s="480" t="s">
        <v>301</v>
      </c>
      <c r="G931" s="480" t="s">
        <v>5072</v>
      </c>
      <c r="H931" s="480" t="s">
        <v>5073</v>
      </c>
      <c r="I931" s="480" t="s">
        <v>5074</v>
      </c>
      <c r="J931" s="482">
        <v>78632.48</v>
      </c>
      <c r="K931" s="482">
        <v>0</v>
      </c>
      <c r="L931" s="482">
        <v>78632.48</v>
      </c>
      <c r="M931" s="482">
        <v>0</v>
      </c>
      <c r="N931" s="482">
        <v>0</v>
      </c>
      <c r="O931" s="482">
        <v>0</v>
      </c>
      <c r="P931" s="480" t="s">
        <v>5075</v>
      </c>
      <c r="Q931" s="481"/>
      <c r="R931" s="480" t="s">
        <v>630</v>
      </c>
      <c r="S931" s="480" t="s">
        <v>889</v>
      </c>
      <c r="T931" s="480" t="s">
        <v>4347</v>
      </c>
      <c r="U931" s="480" t="s">
        <v>309</v>
      </c>
      <c r="V931" s="480" t="s">
        <v>4565</v>
      </c>
      <c r="W931" s="480" t="s">
        <v>5076</v>
      </c>
      <c r="X931" s="480" t="s">
        <v>5070</v>
      </c>
      <c r="Y931" s="480" t="s">
        <v>313</v>
      </c>
      <c r="Z931" s="480" t="s">
        <v>2602</v>
      </c>
      <c r="AA931" s="480">
        <f t="shared" si="14"/>
        <v>72</v>
      </c>
      <c r="AB931" s="483">
        <v>0</v>
      </c>
      <c r="AC931" s="480" t="s">
        <v>4351</v>
      </c>
    </row>
    <row r="932" customHeight="1" spans="1:29">
      <c r="A932" s="477" t="s">
        <v>192</v>
      </c>
      <c r="B932" s="480" t="s">
        <v>4024</v>
      </c>
      <c r="C932" s="480" t="s">
        <v>4025</v>
      </c>
      <c r="D932" s="480" t="s">
        <v>5077</v>
      </c>
      <c r="E932" s="481">
        <v>39797</v>
      </c>
      <c r="F932" s="480" t="s">
        <v>301</v>
      </c>
      <c r="G932" s="480" t="s">
        <v>5078</v>
      </c>
      <c r="H932" s="480" t="s">
        <v>5079</v>
      </c>
      <c r="I932" s="480" t="s">
        <v>5080</v>
      </c>
      <c r="J932" s="482">
        <v>10064.21</v>
      </c>
      <c r="K932" s="482">
        <v>0</v>
      </c>
      <c r="L932" s="482">
        <v>10064.21</v>
      </c>
      <c r="M932" s="482">
        <v>0</v>
      </c>
      <c r="N932" s="482">
        <v>0</v>
      </c>
      <c r="O932" s="482">
        <v>0</v>
      </c>
      <c r="P932" s="480" t="s">
        <v>5081</v>
      </c>
      <c r="Q932" s="481"/>
      <c r="R932" s="480" t="s">
        <v>306</v>
      </c>
      <c r="S932" s="480" t="s">
        <v>307</v>
      </c>
      <c r="T932" s="480" t="s">
        <v>321</v>
      </c>
      <c r="U932" s="480" t="s">
        <v>309</v>
      </c>
      <c r="V932" s="480" t="s">
        <v>341</v>
      </c>
      <c r="W932" s="480" t="s">
        <v>5082</v>
      </c>
      <c r="X932" s="480" t="s">
        <v>4172</v>
      </c>
      <c r="Y932" s="480" t="s">
        <v>313</v>
      </c>
      <c r="Z932" s="480" t="s">
        <v>2602</v>
      </c>
      <c r="AA932" s="480">
        <f t="shared" si="14"/>
        <v>72</v>
      </c>
      <c r="AB932" s="483">
        <v>0</v>
      </c>
      <c r="AC932" s="480" t="s">
        <v>701</v>
      </c>
    </row>
    <row r="933" customHeight="1" spans="1:29">
      <c r="A933" s="477" t="s">
        <v>192</v>
      </c>
      <c r="B933" s="480" t="s">
        <v>4024</v>
      </c>
      <c r="C933" s="480" t="s">
        <v>4025</v>
      </c>
      <c r="D933" s="480" t="s">
        <v>5083</v>
      </c>
      <c r="E933" s="481">
        <v>39797</v>
      </c>
      <c r="F933" s="480" t="s">
        <v>301</v>
      </c>
      <c r="G933" s="480" t="s">
        <v>5084</v>
      </c>
      <c r="H933" s="480" t="s">
        <v>5079</v>
      </c>
      <c r="I933" s="480" t="s">
        <v>5085</v>
      </c>
      <c r="J933" s="482">
        <v>10064</v>
      </c>
      <c r="K933" s="482">
        <v>0</v>
      </c>
      <c r="L933" s="482">
        <v>10064</v>
      </c>
      <c r="M933" s="482">
        <v>0</v>
      </c>
      <c r="N933" s="482">
        <v>0</v>
      </c>
      <c r="O933" s="482">
        <v>0</v>
      </c>
      <c r="P933" s="480" t="s">
        <v>5086</v>
      </c>
      <c r="Q933" s="481"/>
      <c r="R933" s="480" t="s">
        <v>306</v>
      </c>
      <c r="S933" s="480" t="s">
        <v>307</v>
      </c>
      <c r="T933" s="480" t="s">
        <v>321</v>
      </c>
      <c r="U933" s="480" t="s">
        <v>309</v>
      </c>
      <c r="V933" s="480" t="s">
        <v>341</v>
      </c>
      <c r="W933" s="480" t="s">
        <v>5082</v>
      </c>
      <c r="X933" s="480" t="s">
        <v>4172</v>
      </c>
      <c r="Y933" s="480" t="s">
        <v>313</v>
      </c>
      <c r="Z933" s="480" t="s">
        <v>2602</v>
      </c>
      <c r="AA933" s="480">
        <f t="shared" si="14"/>
        <v>72</v>
      </c>
      <c r="AB933" s="483">
        <v>0</v>
      </c>
      <c r="AC933" s="480" t="s">
        <v>701</v>
      </c>
    </row>
    <row r="934" customHeight="1" spans="1:29">
      <c r="A934" s="477" t="s">
        <v>192</v>
      </c>
      <c r="B934" s="480" t="s">
        <v>4024</v>
      </c>
      <c r="C934" s="480" t="s">
        <v>4025</v>
      </c>
      <c r="D934" s="480" t="s">
        <v>5087</v>
      </c>
      <c r="E934" s="481">
        <v>39743</v>
      </c>
      <c r="F934" s="480" t="s">
        <v>301</v>
      </c>
      <c r="G934" s="480" t="s">
        <v>5088</v>
      </c>
      <c r="H934" s="480" t="s">
        <v>5089</v>
      </c>
      <c r="I934" s="480" t="s">
        <v>5090</v>
      </c>
      <c r="J934" s="482">
        <v>11235.17</v>
      </c>
      <c r="K934" s="482">
        <v>0</v>
      </c>
      <c r="L934" s="482">
        <v>11235.17</v>
      </c>
      <c r="M934" s="482">
        <v>0</v>
      </c>
      <c r="N934" s="482">
        <v>0</v>
      </c>
      <c r="O934" s="482">
        <v>0</v>
      </c>
      <c r="P934" s="480" t="s">
        <v>5091</v>
      </c>
      <c r="Q934" s="481"/>
      <c r="R934" s="480" t="s">
        <v>306</v>
      </c>
      <c r="S934" s="480" t="s">
        <v>307</v>
      </c>
      <c r="T934" s="480" t="s">
        <v>321</v>
      </c>
      <c r="U934" s="480" t="s">
        <v>309</v>
      </c>
      <c r="V934" s="480" t="s">
        <v>309</v>
      </c>
      <c r="W934" s="480" t="s">
        <v>5092</v>
      </c>
      <c r="X934" s="480" t="s">
        <v>4172</v>
      </c>
      <c r="Y934" s="480" t="s">
        <v>313</v>
      </c>
      <c r="Z934" s="480" t="s">
        <v>2602</v>
      </c>
      <c r="AA934" s="480">
        <f t="shared" si="14"/>
        <v>72</v>
      </c>
      <c r="AB934" s="483">
        <v>0</v>
      </c>
      <c r="AC934" s="480" t="s">
        <v>701</v>
      </c>
    </row>
    <row r="935" customHeight="1" spans="1:29">
      <c r="A935" s="477" t="s">
        <v>192</v>
      </c>
      <c r="B935" s="480" t="s">
        <v>4024</v>
      </c>
      <c r="C935" s="480" t="s">
        <v>4025</v>
      </c>
      <c r="D935" s="480" t="s">
        <v>5093</v>
      </c>
      <c r="E935" s="481">
        <v>39743</v>
      </c>
      <c r="F935" s="480" t="s">
        <v>301</v>
      </c>
      <c r="G935" s="480" t="s">
        <v>5094</v>
      </c>
      <c r="H935" s="480" t="s">
        <v>5079</v>
      </c>
      <c r="I935" s="480" t="s">
        <v>5095</v>
      </c>
      <c r="J935" s="482">
        <v>9914.53</v>
      </c>
      <c r="K935" s="482">
        <v>0</v>
      </c>
      <c r="L935" s="482">
        <v>9914.53</v>
      </c>
      <c r="M935" s="482">
        <v>0</v>
      </c>
      <c r="N935" s="482">
        <v>0</v>
      </c>
      <c r="O935" s="482">
        <v>0</v>
      </c>
      <c r="P935" s="480" t="s">
        <v>5096</v>
      </c>
      <c r="Q935" s="481"/>
      <c r="R935" s="480" t="s">
        <v>306</v>
      </c>
      <c r="S935" s="480" t="s">
        <v>307</v>
      </c>
      <c r="T935" s="480" t="s">
        <v>321</v>
      </c>
      <c r="U935" s="480" t="s">
        <v>309</v>
      </c>
      <c r="V935" s="480" t="s">
        <v>341</v>
      </c>
      <c r="W935" s="480" t="s">
        <v>5097</v>
      </c>
      <c r="X935" s="480" t="s">
        <v>4172</v>
      </c>
      <c r="Y935" s="480" t="s">
        <v>313</v>
      </c>
      <c r="Z935" s="480" t="s">
        <v>2602</v>
      </c>
      <c r="AA935" s="480">
        <f t="shared" si="14"/>
        <v>72</v>
      </c>
      <c r="AB935" s="483">
        <v>0</v>
      </c>
      <c r="AC935" s="480" t="s">
        <v>701</v>
      </c>
    </row>
    <row r="936" customHeight="1" spans="1:29">
      <c r="A936" s="477" t="s">
        <v>192</v>
      </c>
      <c r="B936" s="480" t="s">
        <v>4024</v>
      </c>
      <c r="C936" s="480" t="s">
        <v>4025</v>
      </c>
      <c r="D936" s="480" t="s">
        <v>5098</v>
      </c>
      <c r="E936" s="481">
        <v>37103</v>
      </c>
      <c r="F936" s="480" t="s">
        <v>301</v>
      </c>
      <c r="G936" s="480" t="s">
        <v>5099</v>
      </c>
      <c r="H936" s="480" t="s">
        <v>5100</v>
      </c>
      <c r="I936" s="480" t="s">
        <v>5101</v>
      </c>
      <c r="J936" s="482">
        <v>26700</v>
      </c>
      <c r="K936" s="482">
        <v>0</v>
      </c>
      <c r="L936" s="482">
        <v>26700</v>
      </c>
      <c r="M936" s="482">
        <v>0</v>
      </c>
      <c r="N936" s="482">
        <v>0</v>
      </c>
      <c r="O936" s="482">
        <v>0</v>
      </c>
      <c r="P936" s="480" t="s">
        <v>5102</v>
      </c>
      <c r="Q936" s="481"/>
      <c r="R936" s="480" t="s">
        <v>306</v>
      </c>
      <c r="S936" s="480" t="s">
        <v>1069</v>
      </c>
      <c r="T936" s="480" t="s">
        <v>816</v>
      </c>
      <c r="U936" s="480" t="s">
        <v>309</v>
      </c>
      <c r="V936" s="480" t="s">
        <v>5103</v>
      </c>
      <c r="W936" s="480" t="s">
        <v>333</v>
      </c>
      <c r="X936" s="480" t="s">
        <v>5104</v>
      </c>
      <c r="Y936" s="480" t="s">
        <v>313</v>
      </c>
      <c r="Z936" s="480" t="s">
        <v>2602</v>
      </c>
      <c r="AA936" s="480">
        <f t="shared" si="14"/>
        <v>72</v>
      </c>
      <c r="AB936" s="483">
        <v>0</v>
      </c>
      <c r="AC936" s="480" t="s">
        <v>3888</v>
      </c>
    </row>
    <row r="937" customHeight="1" spans="1:29">
      <c r="A937" s="477" t="s">
        <v>192</v>
      </c>
      <c r="B937" s="480" t="s">
        <v>4024</v>
      </c>
      <c r="C937" s="480" t="s">
        <v>4025</v>
      </c>
      <c r="D937" s="480" t="s">
        <v>5105</v>
      </c>
      <c r="E937" s="481">
        <v>42268</v>
      </c>
      <c r="F937" s="480" t="s">
        <v>301</v>
      </c>
      <c r="G937" s="480" t="s">
        <v>5106</v>
      </c>
      <c r="H937" s="480" t="s">
        <v>5107</v>
      </c>
      <c r="I937" s="480" t="s">
        <v>5108</v>
      </c>
      <c r="J937" s="482">
        <v>45559.83</v>
      </c>
      <c r="K937" s="482">
        <v>0</v>
      </c>
      <c r="L937" s="482">
        <v>45559.83</v>
      </c>
      <c r="M937" s="482">
        <v>0</v>
      </c>
      <c r="N937" s="482">
        <v>0</v>
      </c>
      <c r="O937" s="482">
        <v>0</v>
      </c>
      <c r="P937" s="480" t="s">
        <v>5109</v>
      </c>
      <c r="Q937" s="481"/>
      <c r="R937" s="480" t="s">
        <v>630</v>
      </c>
      <c r="S937" s="480" t="s">
        <v>889</v>
      </c>
      <c r="T937" s="480" t="s">
        <v>4347</v>
      </c>
      <c r="U937" s="480" t="s">
        <v>309</v>
      </c>
      <c r="V937" s="480" t="s">
        <v>4348</v>
      </c>
      <c r="W937" s="480" t="s">
        <v>5110</v>
      </c>
      <c r="X937" s="480" t="s">
        <v>4350</v>
      </c>
      <c r="Y937" s="480" t="s">
        <v>313</v>
      </c>
      <c r="Z937" s="480" t="s">
        <v>2602</v>
      </c>
      <c r="AA937" s="480">
        <f t="shared" si="14"/>
        <v>72</v>
      </c>
      <c r="AB937" s="483">
        <v>0</v>
      </c>
      <c r="AC937" s="480" t="s">
        <v>4351</v>
      </c>
    </row>
    <row r="938" customHeight="1" spans="1:29">
      <c r="A938" s="477" t="s">
        <v>192</v>
      </c>
      <c r="B938" s="480" t="s">
        <v>4024</v>
      </c>
      <c r="C938" s="480" t="s">
        <v>4025</v>
      </c>
      <c r="D938" s="480" t="s">
        <v>5111</v>
      </c>
      <c r="E938" s="481">
        <v>36794</v>
      </c>
      <c r="F938" s="480" t="s">
        <v>301</v>
      </c>
      <c r="G938" s="480" t="s">
        <v>5112</v>
      </c>
      <c r="H938" s="480" t="s">
        <v>5113</v>
      </c>
      <c r="I938" s="480" t="s">
        <v>309</v>
      </c>
      <c r="J938" s="482">
        <v>8150.46</v>
      </c>
      <c r="K938" s="482">
        <v>0</v>
      </c>
      <c r="L938" s="482">
        <v>8150.46</v>
      </c>
      <c r="M938" s="482">
        <v>0</v>
      </c>
      <c r="N938" s="482">
        <v>0</v>
      </c>
      <c r="O938" s="482">
        <v>0</v>
      </c>
      <c r="P938" s="480" t="s">
        <v>5114</v>
      </c>
      <c r="Q938" s="481"/>
      <c r="R938" s="480" t="s">
        <v>306</v>
      </c>
      <c r="S938" s="480" t="s">
        <v>307</v>
      </c>
      <c r="T938" s="480" t="s">
        <v>399</v>
      </c>
      <c r="U938" s="480" t="s">
        <v>309</v>
      </c>
      <c r="V938" s="480" t="s">
        <v>3598</v>
      </c>
      <c r="W938" s="480" t="s">
        <v>333</v>
      </c>
      <c r="X938" s="480" t="s">
        <v>309</v>
      </c>
      <c r="Y938" s="480" t="s">
        <v>313</v>
      </c>
      <c r="Z938" s="480" t="s">
        <v>2602</v>
      </c>
      <c r="AA938" s="480">
        <f t="shared" si="14"/>
        <v>72</v>
      </c>
      <c r="AB938" s="483">
        <v>0</v>
      </c>
      <c r="AC938" s="480" t="s">
        <v>403</v>
      </c>
    </row>
    <row r="939" customHeight="1" spans="1:29">
      <c r="A939" s="477" t="s">
        <v>192</v>
      </c>
      <c r="B939" s="480" t="s">
        <v>4024</v>
      </c>
      <c r="C939" s="480" t="s">
        <v>4025</v>
      </c>
      <c r="D939" s="480" t="s">
        <v>5115</v>
      </c>
      <c r="E939" s="481">
        <v>36885</v>
      </c>
      <c r="F939" s="480" t="s">
        <v>301</v>
      </c>
      <c r="G939" s="480" t="s">
        <v>5116</v>
      </c>
      <c r="H939" s="480" t="s">
        <v>4073</v>
      </c>
      <c r="I939" s="480" t="s">
        <v>309</v>
      </c>
      <c r="J939" s="482">
        <v>70000.17</v>
      </c>
      <c r="K939" s="482">
        <v>0</v>
      </c>
      <c r="L939" s="482">
        <v>70000.17</v>
      </c>
      <c r="M939" s="482">
        <v>0</v>
      </c>
      <c r="N939" s="482">
        <v>0</v>
      </c>
      <c r="O939" s="482">
        <v>0</v>
      </c>
      <c r="P939" s="480" t="s">
        <v>5117</v>
      </c>
      <c r="Q939" s="481"/>
      <c r="R939" s="480" t="s">
        <v>306</v>
      </c>
      <c r="S939" s="480" t="s">
        <v>307</v>
      </c>
      <c r="T939" s="480" t="s">
        <v>399</v>
      </c>
      <c r="U939" s="480" t="s">
        <v>309</v>
      </c>
      <c r="V939" s="480" t="s">
        <v>3598</v>
      </c>
      <c r="W939" s="480" t="s">
        <v>333</v>
      </c>
      <c r="X939" s="480" t="s">
        <v>309</v>
      </c>
      <c r="Y939" s="480" t="s">
        <v>313</v>
      </c>
      <c r="Z939" s="480" t="s">
        <v>2602</v>
      </c>
      <c r="AA939" s="480">
        <f t="shared" si="14"/>
        <v>72</v>
      </c>
      <c r="AB939" s="483">
        <v>0</v>
      </c>
      <c r="AC939" s="480" t="s">
        <v>403</v>
      </c>
    </row>
    <row r="940" customHeight="1" spans="1:29">
      <c r="A940" s="477" t="s">
        <v>192</v>
      </c>
      <c r="B940" s="480" t="s">
        <v>4024</v>
      </c>
      <c r="C940" s="480" t="s">
        <v>4025</v>
      </c>
      <c r="D940" s="480" t="s">
        <v>5118</v>
      </c>
      <c r="E940" s="481">
        <v>36885</v>
      </c>
      <c r="F940" s="480" t="s">
        <v>301</v>
      </c>
      <c r="G940" s="480" t="s">
        <v>5119</v>
      </c>
      <c r="H940" s="480" t="s">
        <v>5120</v>
      </c>
      <c r="I940" s="480" t="s">
        <v>5121</v>
      </c>
      <c r="J940" s="482">
        <v>3000</v>
      </c>
      <c r="K940" s="482">
        <v>0</v>
      </c>
      <c r="L940" s="482">
        <v>3000</v>
      </c>
      <c r="M940" s="482">
        <v>0</v>
      </c>
      <c r="N940" s="482">
        <v>0</v>
      </c>
      <c r="O940" s="482">
        <v>0</v>
      </c>
      <c r="P940" s="480" t="s">
        <v>5122</v>
      </c>
      <c r="Q940" s="481"/>
      <c r="R940" s="480" t="s">
        <v>306</v>
      </c>
      <c r="S940" s="480" t="s">
        <v>307</v>
      </c>
      <c r="T940" s="480" t="s">
        <v>399</v>
      </c>
      <c r="U940" s="480" t="s">
        <v>309</v>
      </c>
      <c r="V940" s="480" t="s">
        <v>3604</v>
      </c>
      <c r="W940" s="480" t="s">
        <v>333</v>
      </c>
      <c r="X940" s="480" t="s">
        <v>309</v>
      </c>
      <c r="Y940" s="480" t="s">
        <v>313</v>
      </c>
      <c r="Z940" s="480" t="s">
        <v>2602</v>
      </c>
      <c r="AA940" s="480">
        <f t="shared" si="14"/>
        <v>72</v>
      </c>
      <c r="AB940" s="483">
        <v>0</v>
      </c>
      <c r="AC940" s="480" t="s">
        <v>403</v>
      </c>
    </row>
    <row r="941" customHeight="1" spans="1:29">
      <c r="A941" s="477" t="s">
        <v>192</v>
      </c>
      <c r="B941" s="480" t="s">
        <v>4024</v>
      </c>
      <c r="C941" s="480" t="s">
        <v>4025</v>
      </c>
      <c r="D941" s="480" t="s">
        <v>5123</v>
      </c>
      <c r="E941" s="481">
        <v>37494</v>
      </c>
      <c r="F941" s="480" t="s">
        <v>301</v>
      </c>
      <c r="G941" s="480" t="s">
        <v>5124</v>
      </c>
      <c r="H941" s="480" t="s">
        <v>5125</v>
      </c>
      <c r="I941" s="480" t="s">
        <v>309</v>
      </c>
      <c r="J941" s="482">
        <v>3000</v>
      </c>
      <c r="K941" s="482">
        <v>0</v>
      </c>
      <c r="L941" s="482">
        <v>3000</v>
      </c>
      <c r="M941" s="482">
        <v>0</v>
      </c>
      <c r="N941" s="482">
        <v>0</v>
      </c>
      <c r="O941" s="482">
        <v>0</v>
      </c>
      <c r="P941" s="480" t="s">
        <v>5126</v>
      </c>
      <c r="Q941" s="481"/>
      <c r="R941" s="480" t="s">
        <v>306</v>
      </c>
      <c r="S941" s="480" t="s">
        <v>307</v>
      </c>
      <c r="T941" s="480" t="s">
        <v>399</v>
      </c>
      <c r="U941" s="480" t="s">
        <v>309</v>
      </c>
      <c r="V941" s="480" t="s">
        <v>3598</v>
      </c>
      <c r="W941" s="480" t="s">
        <v>333</v>
      </c>
      <c r="X941" s="480" t="s">
        <v>309</v>
      </c>
      <c r="Y941" s="480" t="s">
        <v>313</v>
      </c>
      <c r="Z941" s="480" t="s">
        <v>2602</v>
      </c>
      <c r="AA941" s="480">
        <f t="shared" si="14"/>
        <v>72</v>
      </c>
      <c r="AB941" s="483">
        <v>0</v>
      </c>
      <c r="AC941" s="480" t="s">
        <v>403</v>
      </c>
    </row>
    <row r="942" customHeight="1" spans="1:29">
      <c r="A942" s="477" t="s">
        <v>192</v>
      </c>
      <c r="B942" s="480" t="s">
        <v>4024</v>
      </c>
      <c r="C942" s="480" t="s">
        <v>4025</v>
      </c>
      <c r="D942" s="480" t="s">
        <v>5127</v>
      </c>
      <c r="E942" s="481">
        <v>37802</v>
      </c>
      <c r="F942" s="480" t="s">
        <v>301</v>
      </c>
      <c r="G942" s="480" t="s">
        <v>5128</v>
      </c>
      <c r="H942" s="480" t="s">
        <v>5129</v>
      </c>
      <c r="I942" s="480" t="s">
        <v>5130</v>
      </c>
      <c r="J942" s="482">
        <v>4666</v>
      </c>
      <c r="K942" s="482">
        <v>0</v>
      </c>
      <c r="L942" s="482">
        <v>4666</v>
      </c>
      <c r="M942" s="482">
        <v>0</v>
      </c>
      <c r="N942" s="482">
        <v>0</v>
      </c>
      <c r="O942" s="482">
        <v>0</v>
      </c>
      <c r="P942" s="480" t="s">
        <v>5131</v>
      </c>
      <c r="Q942" s="481"/>
      <c r="R942" s="480" t="s">
        <v>306</v>
      </c>
      <c r="S942" s="480" t="s">
        <v>307</v>
      </c>
      <c r="T942" s="480" t="s">
        <v>399</v>
      </c>
      <c r="U942" s="480" t="s">
        <v>309</v>
      </c>
      <c r="V942" s="480" t="s">
        <v>3598</v>
      </c>
      <c r="W942" s="480" t="s">
        <v>333</v>
      </c>
      <c r="X942" s="480" t="s">
        <v>309</v>
      </c>
      <c r="Y942" s="480" t="s">
        <v>313</v>
      </c>
      <c r="Z942" s="480" t="s">
        <v>2602</v>
      </c>
      <c r="AA942" s="480">
        <f t="shared" si="14"/>
        <v>72</v>
      </c>
      <c r="AB942" s="483">
        <v>0</v>
      </c>
      <c r="AC942" s="480" t="s">
        <v>403</v>
      </c>
    </row>
    <row r="943" customHeight="1" spans="1:29">
      <c r="A943" s="477" t="s">
        <v>192</v>
      </c>
      <c r="B943" s="480" t="s">
        <v>4024</v>
      </c>
      <c r="C943" s="480" t="s">
        <v>4025</v>
      </c>
      <c r="D943" s="480" t="s">
        <v>5132</v>
      </c>
      <c r="E943" s="481">
        <v>37785</v>
      </c>
      <c r="F943" s="480" t="s">
        <v>301</v>
      </c>
      <c r="G943" s="480" t="s">
        <v>5133</v>
      </c>
      <c r="H943" s="480" t="s">
        <v>5134</v>
      </c>
      <c r="I943" s="480" t="s">
        <v>5135</v>
      </c>
      <c r="J943" s="482">
        <v>1500</v>
      </c>
      <c r="K943" s="482">
        <v>0</v>
      </c>
      <c r="L943" s="482">
        <v>1500</v>
      </c>
      <c r="M943" s="482">
        <v>0</v>
      </c>
      <c r="N943" s="482">
        <v>0</v>
      </c>
      <c r="O943" s="482">
        <v>0</v>
      </c>
      <c r="P943" s="480" t="s">
        <v>5136</v>
      </c>
      <c r="Q943" s="481"/>
      <c r="R943" s="480" t="s">
        <v>306</v>
      </c>
      <c r="S943" s="480" t="s">
        <v>307</v>
      </c>
      <c r="T943" s="480" t="s">
        <v>399</v>
      </c>
      <c r="U943" s="480" t="s">
        <v>309</v>
      </c>
      <c r="V943" s="480" t="s">
        <v>3598</v>
      </c>
      <c r="W943" s="480" t="s">
        <v>333</v>
      </c>
      <c r="X943" s="480" t="s">
        <v>309</v>
      </c>
      <c r="Y943" s="480" t="s">
        <v>313</v>
      </c>
      <c r="Z943" s="480" t="s">
        <v>2602</v>
      </c>
      <c r="AA943" s="480">
        <f t="shared" si="14"/>
        <v>72</v>
      </c>
      <c r="AB943" s="483">
        <v>0</v>
      </c>
      <c r="AC943" s="480" t="s">
        <v>403</v>
      </c>
    </row>
    <row r="944" customHeight="1" spans="1:29">
      <c r="A944" s="477" t="s">
        <v>192</v>
      </c>
      <c r="B944" s="480" t="s">
        <v>4024</v>
      </c>
      <c r="C944" s="480" t="s">
        <v>4025</v>
      </c>
      <c r="D944" s="480" t="s">
        <v>5137</v>
      </c>
      <c r="E944" s="481">
        <v>37777</v>
      </c>
      <c r="F944" s="480" t="s">
        <v>301</v>
      </c>
      <c r="G944" s="480" t="s">
        <v>5138</v>
      </c>
      <c r="H944" s="480" t="s">
        <v>5139</v>
      </c>
      <c r="I944" s="480" t="s">
        <v>5140</v>
      </c>
      <c r="J944" s="482">
        <v>17000</v>
      </c>
      <c r="K944" s="482">
        <v>0</v>
      </c>
      <c r="L944" s="482">
        <v>17000</v>
      </c>
      <c r="M944" s="482">
        <v>0</v>
      </c>
      <c r="N944" s="482">
        <v>0</v>
      </c>
      <c r="O944" s="482">
        <v>0</v>
      </c>
      <c r="P944" s="480" t="s">
        <v>5141</v>
      </c>
      <c r="Q944" s="481"/>
      <c r="R944" s="480" t="s">
        <v>306</v>
      </c>
      <c r="S944" s="480" t="s">
        <v>307</v>
      </c>
      <c r="T944" s="480" t="s">
        <v>399</v>
      </c>
      <c r="U944" s="480" t="s">
        <v>309</v>
      </c>
      <c r="V944" s="480" t="s">
        <v>3598</v>
      </c>
      <c r="W944" s="480" t="s">
        <v>333</v>
      </c>
      <c r="X944" s="480" t="s">
        <v>309</v>
      </c>
      <c r="Y944" s="480" t="s">
        <v>313</v>
      </c>
      <c r="Z944" s="480" t="s">
        <v>2602</v>
      </c>
      <c r="AA944" s="480">
        <f t="shared" si="14"/>
        <v>72</v>
      </c>
      <c r="AB944" s="483">
        <v>0</v>
      </c>
      <c r="AC944" s="480" t="s">
        <v>403</v>
      </c>
    </row>
    <row r="945" customHeight="1" spans="1:29">
      <c r="A945" s="477" t="s">
        <v>192</v>
      </c>
      <c r="B945" s="480" t="s">
        <v>4024</v>
      </c>
      <c r="C945" s="480" t="s">
        <v>4025</v>
      </c>
      <c r="D945" s="480" t="s">
        <v>5142</v>
      </c>
      <c r="E945" s="481">
        <v>38980</v>
      </c>
      <c r="F945" s="480" t="s">
        <v>301</v>
      </c>
      <c r="G945" s="480" t="s">
        <v>5143</v>
      </c>
      <c r="H945" s="480" t="s">
        <v>5144</v>
      </c>
      <c r="I945" s="480" t="s">
        <v>304</v>
      </c>
      <c r="J945" s="482">
        <v>95000</v>
      </c>
      <c r="K945" s="482">
        <v>0</v>
      </c>
      <c r="L945" s="482">
        <v>95000</v>
      </c>
      <c r="M945" s="482">
        <v>0</v>
      </c>
      <c r="N945" s="482">
        <v>0</v>
      </c>
      <c r="O945" s="482">
        <v>0</v>
      </c>
      <c r="P945" s="480" t="s">
        <v>5145</v>
      </c>
      <c r="Q945" s="481"/>
      <c r="R945" s="480" t="s">
        <v>306</v>
      </c>
      <c r="S945" s="480" t="s">
        <v>307</v>
      </c>
      <c r="T945" s="480" t="s">
        <v>399</v>
      </c>
      <c r="U945" s="480" t="s">
        <v>309</v>
      </c>
      <c r="V945" s="480" t="s">
        <v>3598</v>
      </c>
      <c r="W945" s="480" t="s">
        <v>333</v>
      </c>
      <c r="X945" s="480" t="s">
        <v>309</v>
      </c>
      <c r="Y945" s="480" t="s">
        <v>313</v>
      </c>
      <c r="Z945" s="480" t="s">
        <v>2602</v>
      </c>
      <c r="AA945" s="480">
        <f t="shared" si="14"/>
        <v>72</v>
      </c>
      <c r="AB945" s="483">
        <v>0</v>
      </c>
      <c r="AC945" s="480" t="s">
        <v>403</v>
      </c>
    </row>
    <row r="946" customHeight="1" spans="1:29">
      <c r="A946" s="477" t="s">
        <v>192</v>
      </c>
      <c r="B946" s="480" t="s">
        <v>4024</v>
      </c>
      <c r="C946" s="480" t="s">
        <v>4025</v>
      </c>
      <c r="D946" s="480" t="s">
        <v>5146</v>
      </c>
      <c r="E946" s="481">
        <v>39493</v>
      </c>
      <c r="F946" s="480" t="s">
        <v>301</v>
      </c>
      <c r="G946" s="480" t="s">
        <v>5147</v>
      </c>
      <c r="H946" s="480" t="s">
        <v>5148</v>
      </c>
      <c r="I946" s="480" t="s">
        <v>304</v>
      </c>
      <c r="J946" s="482">
        <v>75927.01</v>
      </c>
      <c r="K946" s="482">
        <v>0</v>
      </c>
      <c r="L946" s="482">
        <v>75927.01</v>
      </c>
      <c r="M946" s="482">
        <v>0</v>
      </c>
      <c r="N946" s="482">
        <v>0</v>
      </c>
      <c r="O946" s="482">
        <v>0</v>
      </c>
      <c r="P946" s="480" t="s">
        <v>5149</v>
      </c>
      <c r="Q946" s="481"/>
      <c r="R946" s="480" t="s">
        <v>306</v>
      </c>
      <c r="S946" s="480" t="s">
        <v>307</v>
      </c>
      <c r="T946" s="480" t="s">
        <v>462</v>
      </c>
      <c r="U946" s="480" t="s">
        <v>309</v>
      </c>
      <c r="V946" s="480" t="s">
        <v>478</v>
      </c>
      <c r="W946" s="480" t="s">
        <v>5150</v>
      </c>
      <c r="X946" s="480" t="s">
        <v>1057</v>
      </c>
      <c r="Y946" s="480" t="s">
        <v>313</v>
      </c>
      <c r="Z946" s="480" t="s">
        <v>2602</v>
      </c>
      <c r="AA946" s="480">
        <f t="shared" si="14"/>
        <v>72</v>
      </c>
      <c r="AB946" s="483">
        <v>0</v>
      </c>
      <c r="AC946" s="480" t="s">
        <v>481</v>
      </c>
    </row>
    <row r="947" customHeight="1" spans="1:29">
      <c r="A947" s="477" t="s">
        <v>192</v>
      </c>
      <c r="B947" s="480" t="s">
        <v>4024</v>
      </c>
      <c r="C947" s="480" t="s">
        <v>4025</v>
      </c>
      <c r="D947" s="480" t="s">
        <v>5151</v>
      </c>
      <c r="E947" s="481">
        <v>39493</v>
      </c>
      <c r="F947" s="480" t="s">
        <v>301</v>
      </c>
      <c r="G947" s="480" t="s">
        <v>5152</v>
      </c>
      <c r="H947" s="480" t="s">
        <v>5153</v>
      </c>
      <c r="I947" s="480" t="s">
        <v>304</v>
      </c>
      <c r="J947" s="482">
        <v>98957.87</v>
      </c>
      <c r="K947" s="482">
        <v>0</v>
      </c>
      <c r="L947" s="482">
        <v>98957.87</v>
      </c>
      <c r="M947" s="482">
        <v>0</v>
      </c>
      <c r="N947" s="482">
        <v>0</v>
      </c>
      <c r="O947" s="482">
        <v>0</v>
      </c>
      <c r="P947" s="480" t="s">
        <v>5154</v>
      </c>
      <c r="Q947" s="481"/>
      <c r="R947" s="480" t="s">
        <v>306</v>
      </c>
      <c r="S947" s="480" t="s">
        <v>307</v>
      </c>
      <c r="T947" s="480" t="s">
        <v>331</v>
      </c>
      <c r="U947" s="480" t="s">
        <v>309</v>
      </c>
      <c r="V947" s="480" t="s">
        <v>5155</v>
      </c>
      <c r="W947" s="480" t="s">
        <v>5156</v>
      </c>
      <c r="X947" s="480" t="s">
        <v>1057</v>
      </c>
      <c r="Y947" s="480" t="s">
        <v>313</v>
      </c>
      <c r="Z947" s="480" t="s">
        <v>2602</v>
      </c>
      <c r="AA947" s="480">
        <f t="shared" si="14"/>
        <v>72</v>
      </c>
      <c r="AB947" s="483">
        <v>0</v>
      </c>
      <c r="AC947" s="480" t="s">
        <v>335</v>
      </c>
    </row>
    <row r="948" customHeight="1" spans="1:29">
      <c r="A948" s="477" t="s">
        <v>192</v>
      </c>
      <c r="B948" s="480" t="s">
        <v>4024</v>
      </c>
      <c r="C948" s="480" t="s">
        <v>4025</v>
      </c>
      <c r="D948" s="480" t="s">
        <v>5157</v>
      </c>
      <c r="E948" s="481">
        <v>39881</v>
      </c>
      <c r="F948" s="480" t="s">
        <v>301</v>
      </c>
      <c r="G948" s="480" t="s">
        <v>5158</v>
      </c>
      <c r="H948" s="480" t="s">
        <v>5153</v>
      </c>
      <c r="I948" s="480" t="s">
        <v>304</v>
      </c>
      <c r="J948" s="482">
        <v>170252.2</v>
      </c>
      <c r="K948" s="482">
        <v>0</v>
      </c>
      <c r="L948" s="482">
        <v>170252.2</v>
      </c>
      <c r="M948" s="482">
        <v>0</v>
      </c>
      <c r="N948" s="482">
        <v>0</v>
      </c>
      <c r="O948" s="482">
        <v>0</v>
      </c>
      <c r="P948" s="480" t="s">
        <v>5159</v>
      </c>
      <c r="Q948" s="481"/>
      <c r="R948" s="480" t="s">
        <v>306</v>
      </c>
      <c r="S948" s="480" t="s">
        <v>307</v>
      </c>
      <c r="T948" s="480" t="s">
        <v>453</v>
      </c>
      <c r="U948" s="480" t="s">
        <v>309</v>
      </c>
      <c r="V948" s="480" t="s">
        <v>1210</v>
      </c>
      <c r="W948" s="480" t="s">
        <v>5160</v>
      </c>
      <c r="X948" s="480" t="s">
        <v>1057</v>
      </c>
      <c r="Y948" s="480" t="s">
        <v>313</v>
      </c>
      <c r="Z948" s="480" t="s">
        <v>2602</v>
      </c>
      <c r="AA948" s="480">
        <f t="shared" si="14"/>
        <v>72</v>
      </c>
      <c r="AB948" s="483">
        <v>0</v>
      </c>
      <c r="AC948" s="480" t="s">
        <v>456</v>
      </c>
    </row>
    <row r="949" customHeight="1" spans="1:29">
      <c r="A949" s="477" t="s">
        <v>192</v>
      </c>
      <c r="B949" s="480" t="s">
        <v>4024</v>
      </c>
      <c r="C949" s="480" t="s">
        <v>4025</v>
      </c>
      <c r="D949" s="480" t="s">
        <v>5161</v>
      </c>
      <c r="E949" s="481">
        <v>39986</v>
      </c>
      <c r="F949" s="480" t="s">
        <v>301</v>
      </c>
      <c r="G949" s="480" t="s">
        <v>5162</v>
      </c>
      <c r="H949" s="480" t="s">
        <v>5163</v>
      </c>
      <c r="I949" s="480" t="s">
        <v>304</v>
      </c>
      <c r="J949" s="482">
        <v>31374.22</v>
      </c>
      <c r="K949" s="482">
        <v>0</v>
      </c>
      <c r="L949" s="482">
        <v>31374.22</v>
      </c>
      <c r="M949" s="482">
        <v>0</v>
      </c>
      <c r="N949" s="482">
        <v>0</v>
      </c>
      <c r="O949" s="482">
        <v>0</v>
      </c>
      <c r="P949" s="480" t="s">
        <v>5164</v>
      </c>
      <c r="Q949" s="481"/>
      <c r="R949" s="480" t="s">
        <v>306</v>
      </c>
      <c r="S949" s="480" t="s">
        <v>307</v>
      </c>
      <c r="T949" s="480" t="s">
        <v>462</v>
      </c>
      <c r="U949" s="480" t="s">
        <v>309</v>
      </c>
      <c r="V949" s="480" t="s">
        <v>478</v>
      </c>
      <c r="W949" s="480" t="s">
        <v>5165</v>
      </c>
      <c r="X949" s="480" t="s">
        <v>1057</v>
      </c>
      <c r="Y949" s="480" t="s">
        <v>313</v>
      </c>
      <c r="Z949" s="480" t="s">
        <v>2602</v>
      </c>
      <c r="AA949" s="480">
        <f t="shared" si="14"/>
        <v>72</v>
      </c>
      <c r="AB949" s="483">
        <v>0</v>
      </c>
      <c r="AC949" s="480" t="s">
        <v>481</v>
      </c>
    </row>
    <row r="950" customHeight="1" spans="1:29">
      <c r="A950" s="477" t="s">
        <v>192</v>
      </c>
      <c r="B950" s="480" t="s">
        <v>4024</v>
      </c>
      <c r="C950" s="480" t="s">
        <v>4025</v>
      </c>
      <c r="D950" s="480" t="s">
        <v>5166</v>
      </c>
      <c r="E950" s="481">
        <v>42110</v>
      </c>
      <c r="F950" s="480" t="s">
        <v>301</v>
      </c>
      <c r="G950" s="480" t="s">
        <v>5167</v>
      </c>
      <c r="H950" s="480" t="s">
        <v>5168</v>
      </c>
      <c r="I950" s="480" t="s">
        <v>5169</v>
      </c>
      <c r="J950" s="482">
        <v>10598.29</v>
      </c>
      <c r="K950" s="482">
        <v>0</v>
      </c>
      <c r="L950" s="482">
        <v>10598.29</v>
      </c>
      <c r="M950" s="482">
        <v>0</v>
      </c>
      <c r="N950" s="482">
        <v>0</v>
      </c>
      <c r="O950" s="482">
        <v>0</v>
      </c>
      <c r="P950" s="480" t="s">
        <v>5170</v>
      </c>
      <c r="Q950" s="481"/>
      <c r="R950" s="480" t="s">
        <v>306</v>
      </c>
      <c r="S950" s="480" t="s">
        <v>307</v>
      </c>
      <c r="T950" s="480" t="s">
        <v>399</v>
      </c>
      <c r="U950" s="480" t="s">
        <v>309</v>
      </c>
      <c r="V950" s="480" t="s">
        <v>3598</v>
      </c>
      <c r="W950" s="480" t="s">
        <v>5171</v>
      </c>
      <c r="X950" s="480" t="s">
        <v>4350</v>
      </c>
      <c r="Y950" s="480" t="s">
        <v>313</v>
      </c>
      <c r="Z950" s="480" t="s">
        <v>2602</v>
      </c>
      <c r="AA950" s="480">
        <f t="shared" si="14"/>
        <v>72</v>
      </c>
      <c r="AB950" s="483">
        <v>0</v>
      </c>
      <c r="AC950" s="480" t="s">
        <v>403</v>
      </c>
    </row>
    <row r="951" customHeight="1" spans="1:29">
      <c r="A951" s="477" t="s">
        <v>192</v>
      </c>
      <c r="B951" s="480" t="s">
        <v>4024</v>
      </c>
      <c r="C951" s="480" t="s">
        <v>4025</v>
      </c>
      <c r="D951" s="480" t="s">
        <v>5172</v>
      </c>
      <c r="E951" s="481">
        <v>41164</v>
      </c>
      <c r="F951" s="480" t="s">
        <v>301</v>
      </c>
      <c r="G951" s="480" t="s">
        <v>5173</v>
      </c>
      <c r="H951" s="480" t="s">
        <v>4055</v>
      </c>
      <c r="I951" s="480" t="s">
        <v>5174</v>
      </c>
      <c r="J951" s="482">
        <v>55555.56</v>
      </c>
      <c r="K951" s="482">
        <v>0</v>
      </c>
      <c r="L951" s="482">
        <v>55555.56</v>
      </c>
      <c r="M951" s="482">
        <v>0</v>
      </c>
      <c r="N951" s="482">
        <v>0</v>
      </c>
      <c r="O951" s="482">
        <v>0</v>
      </c>
      <c r="P951" s="480" t="s">
        <v>5175</v>
      </c>
      <c r="Q951" s="481"/>
      <c r="R951" s="480" t="s">
        <v>306</v>
      </c>
      <c r="S951" s="480" t="s">
        <v>307</v>
      </c>
      <c r="T951" s="480" t="s">
        <v>321</v>
      </c>
      <c r="U951" s="480" t="s">
        <v>309</v>
      </c>
      <c r="V951" s="480" t="s">
        <v>309</v>
      </c>
      <c r="W951" s="480" t="s">
        <v>5176</v>
      </c>
      <c r="X951" s="480" t="s">
        <v>4059</v>
      </c>
      <c r="Y951" s="480" t="s">
        <v>313</v>
      </c>
      <c r="Z951" s="480" t="s">
        <v>2602</v>
      </c>
      <c r="AA951" s="480">
        <f t="shared" si="14"/>
        <v>72</v>
      </c>
      <c r="AB951" s="483">
        <v>0</v>
      </c>
      <c r="AC951" s="480" t="s">
        <v>326</v>
      </c>
    </row>
    <row r="952" customHeight="1" spans="1:29">
      <c r="A952" s="477" t="s">
        <v>192</v>
      </c>
      <c r="B952" s="480" t="s">
        <v>4024</v>
      </c>
      <c r="C952" s="480" t="s">
        <v>4025</v>
      </c>
      <c r="D952" s="480" t="s">
        <v>5177</v>
      </c>
      <c r="E952" s="481">
        <v>41611</v>
      </c>
      <c r="F952" s="480" t="s">
        <v>301</v>
      </c>
      <c r="G952" s="480" t="s">
        <v>5178</v>
      </c>
      <c r="H952" s="480" t="s">
        <v>5179</v>
      </c>
      <c r="I952" s="480" t="s">
        <v>5180</v>
      </c>
      <c r="J952" s="482">
        <v>4700.85</v>
      </c>
      <c r="K952" s="482">
        <v>0</v>
      </c>
      <c r="L952" s="482">
        <v>4700.85</v>
      </c>
      <c r="M952" s="482">
        <v>0</v>
      </c>
      <c r="N952" s="482">
        <v>0</v>
      </c>
      <c r="O952" s="482">
        <v>0</v>
      </c>
      <c r="P952" s="480" t="s">
        <v>5181</v>
      </c>
      <c r="Q952" s="481"/>
      <c r="R952" s="480" t="s">
        <v>306</v>
      </c>
      <c r="S952" s="480" t="s">
        <v>307</v>
      </c>
      <c r="T952" s="480" t="s">
        <v>308</v>
      </c>
      <c r="U952" s="480" t="s">
        <v>309</v>
      </c>
      <c r="V952" s="480" t="s">
        <v>309</v>
      </c>
      <c r="W952" s="480" t="s">
        <v>5182</v>
      </c>
      <c r="X952" s="480" t="s">
        <v>4450</v>
      </c>
      <c r="Y952" s="480" t="s">
        <v>313</v>
      </c>
      <c r="Z952" s="480" t="s">
        <v>2602</v>
      </c>
      <c r="AA952" s="480">
        <f t="shared" si="14"/>
        <v>72</v>
      </c>
      <c r="AB952" s="483">
        <v>0</v>
      </c>
      <c r="AC952" s="480" t="s">
        <v>1019</v>
      </c>
    </row>
    <row r="953" customHeight="1" spans="1:29">
      <c r="A953" s="477" t="s">
        <v>192</v>
      </c>
      <c r="B953" s="480" t="s">
        <v>4024</v>
      </c>
      <c r="C953" s="480" t="s">
        <v>4025</v>
      </c>
      <c r="D953" s="480" t="s">
        <v>5183</v>
      </c>
      <c r="E953" s="481">
        <v>43349</v>
      </c>
      <c r="F953" s="480" t="s">
        <v>301</v>
      </c>
      <c r="G953" s="480" t="s">
        <v>5184</v>
      </c>
      <c r="H953" s="480" t="s">
        <v>5185</v>
      </c>
      <c r="I953" s="480" t="s">
        <v>5186</v>
      </c>
      <c r="J953" s="482">
        <v>7692.31</v>
      </c>
      <c r="K953" s="482">
        <v>0</v>
      </c>
      <c r="L953" s="482">
        <v>7692.31</v>
      </c>
      <c r="M953" s="482">
        <v>0</v>
      </c>
      <c r="N953" s="482">
        <v>0</v>
      </c>
      <c r="O953" s="482">
        <v>0</v>
      </c>
      <c r="P953" s="480" t="s">
        <v>5187</v>
      </c>
      <c r="Q953" s="481"/>
      <c r="R953" s="480" t="s">
        <v>306</v>
      </c>
      <c r="S953" s="480" t="s">
        <v>307</v>
      </c>
      <c r="T953" s="480" t="s">
        <v>383</v>
      </c>
      <c r="U953" s="480" t="s">
        <v>309</v>
      </c>
      <c r="V953" s="480" t="s">
        <v>384</v>
      </c>
      <c r="W953" s="480" t="s">
        <v>5188</v>
      </c>
      <c r="X953" s="480" t="s">
        <v>4289</v>
      </c>
      <c r="Y953" s="480" t="s">
        <v>313</v>
      </c>
      <c r="Z953" s="480" t="s">
        <v>2602</v>
      </c>
      <c r="AA953" s="480">
        <f t="shared" si="14"/>
        <v>72</v>
      </c>
      <c r="AB953" s="483">
        <v>0</v>
      </c>
      <c r="AC953" s="480" t="s">
        <v>850</v>
      </c>
    </row>
    <row r="954" customHeight="1" spans="1:29">
      <c r="A954" s="477" t="s">
        <v>192</v>
      </c>
      <c r="B954" s="480" t="s">
        <v>4024</v>
      </c>
      <c r="C954" s="480" t="s">
        <v>4025</v>
      </c>
      <c r="D954" s="480" t="s">
        <v>5189</v>
      </c>
      <c r="E954" s="481">
        <v>41962</v>
      </c>
      <c r="F954" s="480" t="s">
        <v>301</v>
      </c>
      <c r="G954" s="480" t="s">
        <v>5190</v>
      </c>
      <c r="H954" s="480" t="s">
        <v>5191</v>
      </c>
      <c r="I954" s="480" t="s">
        <v>304</v>
      </c>
      <c r="J954" s="482">
        <v>60189.6</v>
      </c>
      <c r="K954" s="482">
        <v>0</v>
      </c>
      <c r="L954" s="482">
        <v>60189.6</v>
      </c>
      <c r="M954" s="482">
        <v>0</v>
      </c>
      <c r="N954" s="482">
        <v>0</v>
      </c>
      <c r="O954" s="482">
        <v>0</v>
      </c>
      <c r="P954" s="480" t="s">
        <v>5192</v>
      </c>
      <c r="Q954" s="481"/>
      <c r="R954" s="480" t="s">
        <v>630</v>
      </c>
      <c r="S954" s="480" t="s">
        <v>307</v>
      </c>
      <c r="T954" s="480" t="s">
        <v>383</v>
      </c>
      <c r="U954" s="480" t="s">
        <v>309</v>
      </c>
      <c r="V954" s="480" t="s">
        <v>309</v>
      </c>
      <c r="W954" s="480" t="s">
        <v>5193</v>
      </c>
      <c r="X954" s="480" t="s">
        <v>798</v>
      </c>
      <c r="Y954" s="480" t="s">
        <v>313</v>
      </c>
      <c r="Z954" s="480" t="s">
        <v>2602</v>
      </c>
      <c r="AA954" s="480">
        <f t="shared" si="14"/>
        <v>72</v>
      </c>
      <c r="AB954" s="483">
        <v>0</v>
      </c>
      <c r="AC954" s="480" t="s">
        <v>850</v>
      </c>
    </row>
    <row r="955" customHeight="1" spans="1:29">
      <c r="A955" s="477" t="s">
        <v>192</v>
      </c>
      <c r="B955" s="480" t="s">
        <v>4024</v>
      </c>
      <c r="C955" s="480" t="s">
        <v>4025</v>
      </c>
      <c r="D955" s="480" t="s">
        <v>5194</v>
      </c>
      <c r="E955" s="481">
        <v>43703</v>
      </c>
      <c r="F955" s="480" t="s">
        <v>301</v>
      </c>
      <c r="G955" s="480" t="s">
        <v>5195</v>
      </c>
      <c r="H955" s="480" t="s">
        <v>5196</v>
      </c>
      <c r="I955" s="480" t="s">
        <v>5197</v>
      </c>
      <c r="J955" s="482">
        <v>254700.85</v>
      </c>
      <c r="K955" s="482">
        <v>0</v>
      </c>
      <c r="L955" s="482">
        <v>254700.85</v>
      </c>
      <c r="M955" s="482">
        <v>28300.1</v>
      </c>
      <c r="N955" s="482">
        <v>0</v>
      </c>
      <c r="O955" s="482">
        <v>0</v>
      </c>
      <c r="P955" s="480" t="s">
        <v>5198</v>
      </c>
      <c r="Q955" s="481"/>
      <c r="R955" s="480" t="s">
        <v>630</v>
      </c>
      <c r="S955" s="480" t="s">
        <v>889</v>
      </c>
      <c r="T955" s="480" t="s">
        <v>882</v>
      </c>
      <c r="U955" s="480" t="s">
        <v>309</v>
      </c>
      <c r="V955" s="480" t="s">
        <v>883</v>
      </c>
      <c r="W955" s="480" t="s">
        <v>5199</v>
      </c>
      <c r="X955" s="480" t="s">
        <v>5200</v>
      </c>
      <c r="Y955" s="480" t="s">
        <v>313</v>
      </c>
      <c r="Z955" s="480" t="s">
        <v>2602</v>
      </c>
      <c r="AA955" s="480">
        <f t="shared" si="14"/>
        <v>72</v>
      </c>
      <c r="AB955" s="483">
        <v>0</v>
      </c>
      <c r="AC955" s="480" t="s">
        <v>891</v>
      </c>
    </row>
    <row r="956" customHeight="1" spans="1:29">
      <c r="A956" s="477" t="s">
        <v>192</v>
      </c>
      <c r="B956" s="480" t="s">
        <v>4024</v>
      </c>
      <c r="C956" s="480" t="s">
        <v>4025</v>
      </c>
      <c r="D956" s="480" t="s">
        <v>5201</v>
      </c>
      <c r="E956" s="481">
        <v>34060</v>
      </c>
      <c r="F956" s="480" t="s">
        <v>301</v>
      </c>
      <c r="G956" s="480" t="s">
        <v>5202</v>
      </c>
      <c r="H956" s="480" t="s">
        <v>5203</v>
      </c>
      <c r="I956" s="480" t="s">
        <v>5204</v>
      </c>
      <c r="J956" s="482">
        <v>8550</v>
      </c>
      <c r="K956" s="482">
        <v>0</v>
      </c>
      <c r="L956" s="482">
        <v>8550</v>
      </c>
      <c r="M956" s="482">
        <v>0</v>
      </c>
      <c r="N956" s="482">
        <v>0</v>
      </c>
      <c r="O956" s="482">
        <v>0</v>
      </c>
      <c r="P956" s="480" t="s">
        <v>5205</v>
      </c>
      <c r="Q956" s="481"/>
      <c r="R956" s="480" t="s">
        <v>630</v>
      </c>
      <c r="S956" s="480" t="s">
        <v>307</v>
      </c>
      <c r="T956" s="480" t="s">
        <v>399</v>
      </c>
      <c r="U956" s="480" t="s">
        <v>309</v>
      </c>
      <c r="V956" s="480" t="s">
        <v>3598</v>
      </c>
      <c r="W956" s="480" t="s">
        <v>333</v>
      </c>
      <c r="X956" s="480" t="s">
        <v>309</v>
      </c>
      <c r="Y956" s="480" t="s">
        <v>313</v>
      </c>
      <c r="Z956" s="480" t="s">
        <v>2602</v>
      </c>
      <c r="AA956" s="480">
        <f t="shared" si="14"/>
        <v>72</v>
      </c>
      <c r="AB956" s="483">
        <v>0</v>
      </c>
      <c r="AC956" s="480" t="s">
        <v>3628</v>
      </c>
    </row>
    <row r="957" customHeight="1" spans="1:29">
      <c r="A957" s="477" t="s">
        <v>192</v>
      </c>
      <c r="B957" s="480" t="s">
        <v>4024</v>
      </c>
      <c r="C957" s="480" t="s">
        <v>4025</v>
      </c>
      <c r="D957" s="480" t="s">
        <v>5206</v>
      </c>
      <c r="E957" s="481">
        <v>36517</v>
      </c>
      <c r="F957" s="480" t="s">
        <v>301</v>
      </c>
      <c r="G957" s="480" t="s">
        <v>5207</v>
      </c>
      <c r="H957" s="480" t="s">
        <v>5208</v>
      </c>
      <c r="I957" s="480" t="s">
        <v>5209</v>
      </c>
      <c r="J957" s="482">
        <v>28000</v>
      </c>
      <c r="K957" s="482">
        <v>0</v>
      </c>
      <c r="L957" s="482">
        <v>28000</v>
      </c>
      <c r="M957" s="482">
        <v>0</v>
      </c>
      <c r="N957" s="482">
        <v>0</v>
      </c>
      <c r="O957" s="482">
        <v>0</v>
      </c>
      <c r="P957" s="480" t="s">
        <v>5210</v>
      </c>
      <c r="Q957" s="481"/>
      <c r="R957" s="480" t="s">
        <v>306</v>
      </c>
      <c r="S957" s="480" t="s">
        <v>307</v>
      </c>
      <c r="T957" s="480" t="s">
        <v>399</v>
      </c>
      <c r="U957" s="480" t="s">
        <v>309</v>
      </c>
      <c r="V957" s="480" t="s">
        <v>3598</v>
      </c>
      <c r="W957" s="480" t="s">
        <v>333</v>
      </c>
      <c r="X957" s="480" t="s">
        <v>309</v>
      </c>
      <c r="Y957" s="480" t="s">
        <v>313</v>
      </c>
      <c r="Z957" s="480" t="s">
        <v>2602</v>
      </c>
      <c r="AA957" s="480">
        <f t="shared" si="14"/>
        <v>72</v>
      </c>
      <c r="AB957" s="483">
        <v>0</v>
      </c>
      <c r="AC957" s="480" t="s">
        <v>403</v>
      </c>
    </row>
    <row r="958" customHeight="1" spans="1:29">
      <c r="A958" s="477" t="s">
        <v>192</v>
      </c>
      <c r="B958" s="480" t="s">
        <v>4024</v>
      </c>
      <c r="C958" s="480" t="s">
        <v>4025</v>
      </c>
      <c r="D958" s="480" t="s">
        <v>5211</v>
      </c>
      <c r="E958" s="481">
        <v>44175</v>
      </c>
      <c r="F958" s="480" t="s">
        <v>301</v>
      </c>
      <c r="G958" s="480" t="s">
        <v>5212</v>
      </c>
      <c r="H958" s="480" t="s">
        <v>5213</v>
      </c>
      <c r="I958" s="480" t="s">
        <v>5214</v>
      </c>
      <c r="J958" s="482">
        <v>13100</v>
      </c>
      <c r="K958" s="482">
        <v>181.95</v>
      </c>
      <c r="L958" s="482">
        <v>10916.67</v>
      </c>
      <c r="M958" s="482">
        <v>2183.34</v>
      </c>
      <c r="N958" s="482">
        <v>0</v>
      </c>
      <c r="O958" s="482">
        <v>2183.33</v>
      </c>
      <c r="P958" s="480" t="s">
        <v>5215</v>
      </c>
      <c r="Q958" s="481"/>
      <c r="R958" s="480" t="s">
        <v>630</v>
      </c>
      <c r="S958" s="480" t="s">
        <v>889</v>
      </c>
      <c r="T958" s="480" t="s">
        <v>3280</v>
      </c>
      <c r="U958" s="480" t="s">
        <v>309</v>
      </c>
      <c r="V958" s="480" t="s">
        <v>3281</v>
      </c>
      <c r="W958" s="480" t="s">
        <v>5216</v>
      </c>
      <c r="X958" s="480" t="s">
        <v>5217</v>
      </c>
      <c r="Y958" s="480" t="s">
        <v>313</v>
      </c>
      <c r="Z958" s="480" t="s">
        <v>2602</v>
      </c>
      <c r="AA958" s="480">
        <f t="shared" si="14"/>
        <v>72</v>
      </c>
      <c r="AB958" s="483">
        <v>0</v>
      </c>
      <c r="AC958" s="480" t="s">
        <v>891</v>
      </c>
    </row>
    <row r="959" customHeight="1" spans="1:29">
      <c r="A959" s="477" t="s">
        <v>192</v>
      </c>
      <c r="B959" s="480" t="s">
        <v>4024</v>
      </c>
      <c r="C959" s="480" t="s">
        <v>4025</v>
      </c>
      <c r="D959" s="480" t="s">
        <v>5218</v>
      </c>
      <c r="E959" s="481">
        <v>44175</v>
      </c>
      <c r="F959" s="480" t="s">
        <v>301</v>
      </c>
      <c r="G959" s="480" t="s">
        <v>5219</v>
      </c>
      <c r="H959" s="480" t="s">
        <v>5213</v>
      </c>
      <c r="I959" s="480" t="s">
        <v>5214</v>
      </c>
      <c r="J959" s="482">
        <v>13100</v>
      </c>
      <c r="K959" s="482">
        <v>181.95</v>
      </c>
      <c r="L959" s="482">
        <v>10916.67</v>
      </c>
      <c r="M959" s="482">
        <v>2183.34</v>
      </c>
      <c r="N959" s="482">
        <v>0</v>
      </c>
      <c r="O959" s="482">
        <v>2183.33</v>
      </c>
      <c r="P959" s="480" t="s">
        <v>5220</v>
      </c>
      <c r="Q959" s="481"/>
      <c r="R959" s="480" t="s">
        <v>630</v>
      </c>
      <c r="S959" s="480" t="s">
        <v>889</v>
      </c>
      <c r="T959" s="480" t="s">
        <v>3280</v>
      </c>
      <c r="U959" s="480" t="s">
        <v>309</v>
      </c>
      <c r="V959" s="480" t="s">
        <v>3281</v>
      </c>
      <c r="W959" s="480" t="s">
        <v>5216</v>
      </c>
      <c r="X959" s="480" t="s">
        <v>5217</v>
      </c>
      <c r="Y959" s="480" t="s">
        <v>313</v>
      </c>
      <c r="Z959" s="480" t="s">
        <v>2602</v>
      </c>
      <c r="AA959" s="480">
        <f t="shared" si="14"/>
        <v>72</v>
      </c>
      <c r="AB959" s="483">
        <v>0</v>
      </c>
      <c r="AC959" s="480" t="s">
        <v>891</v>
      </c>
    </row>
    <row r="960" customHeight="1" spans="1:29">
      <c r="A960" s="477" t="s">
        <v>192</v>
      </c>
      <c r="B960" s="480" t="s">
        <v>4024</v>
      </c>
      <c r="C960" s="480" t="s">
        <v>4025</v>
      </c>
      <c r="D960" s="480" t="s">
        <v>5221</v>
      </c>
      <c r="E960" s="481">
        <v>44175</v>
      </c>
      <c r="F960" s="480" t="s">
        <v>301</v>
      </c>
      <c r="G960" s="480" t="s">
        <v>5222</v>
      </c>
      <c r="H960" s="480" t="s">
        <v>5213</v>
      </c>
      <c r="I960" s="480" t="s">
        <v>5214</v>
      </c>
      <c r="J960" s="482">
        <v>13100</v>
      </c>
      <c r="K960" s="482">
        <v>181.95</v>
      </c>
      <c r="L960" s="482">
        <v>10916.67</v>
      </c>
      <c r="M960" s="482">
        <v>2183.34</v>
      </c>
      <c r="N960" s="482">
        <v>0</v>
      </c>
      <c r="O960" s="482">
        <v>2183.33</v>
      </c>
      <c r="P960" s="480" t="s">
        <v>5223</v>
      </c>
      <c r="Q960" s="481"/>
      <c r="R960" s="480" t="s">
        <v>630</v>
      </c>
      <c r="S960" s="480" t="s">
        <v>889</v>
      </c>
      <c r="T960" s="480" t="s">
        <v>3280</v>
      </c>
      <c r="U960" s="480" t="s">
        <v>309</v>
      </c>
      <c r="V960" s="480" t="s">
        <v>3281</v>
      </c>
      <c r="W960" s="480" t="s">
        <v>5216</v>
      </c>
      <c r="X960" s="480" t="s">
        <v>5217</v>
      </c>
      <c r="Y960" s="480" t="s">
        <v>313</v>
      </c>
      <c r="Z960" s="480" t="s">
        <v>2602</v>
      </c>
      <c r="AA960" s="480">
        <f t="shared" si="14"/>
        <v>72</v>
      </c>
      <c r="AB960" s="483">
        <v>0</v>
      </c>
      <c r="AC960" s="480" t="s">
        <v>891</v>
      </c>
    </row>
    <row r="961" customHeight="1" spans="1:29">
      <c r="A961" s="477" t="s">
        <v>192</v>
      </c>
      <c r="B961" s="480" t="s">
        <v>4024</v>
      </c>
      <c r="C961" s="480" t="s">
        <v>4025</v>
      </c>
      <c r="D961" s="480" t="s">
        <v>5224</v>
      </c>
      <c r="E961" s="481">
        <v>44175</v>
      </c>
      <c r="F961" s="480" t="s">
        <v>301</v>
      </c>
      <c r="G961" s="480" t="s">
        <v>5225</v>
      </c>
      <c r="H961" s="480" t="s">
        <v>5226</v>
      </c>
      <c r="I961" s="480" t="s">
        <v>5227</v>
      </c>
      <c r="J961" s="482">
        <v>5265.48</v>
      </c>
      <c r="K961" s="482">
        <v>73.13</v>
      </c>
      <c r="L961" s="482">
        <v>4387.9</v>
      </c>
      <c r="M961" s="482">
        <v>877.58</v>
      </c>
      <c r="N961" s="482">
        <v>0</v>
      </c>
      <c r="O961" s="482">
        <v>877.58</v>
      </c>
      <c r="P961" s="480" t="s">
        <v>5228</v>
      </c>
      <c r="Q961" s="481"/>
      <c r="R961" s="480" t="s">
        <v>630</v>
      </c>
      <c r="S961" s="480" t="s">
        <v>889</v>
      </c>
      <c r="T961" s="480" t="s">
        <v>3280</v>
      </c>
      <c r="U961" s="480" t="s">
        <v>309</v>
      </c>
      <c r="V961" s="480" t="s">
        <v>3281</v>
      </c>
      <c r="W961" s="480" t="s">
        <v>5229</v>
      </c>
      <c r="X961" s="480" t="s">
        <v>5230</v>
      </c>
      <c r="Y961" s="480" t="s">
        <v>313</v>
      </c>
      <c r="Z961" s="480" t="s">
        <v>2602</v>
      </c>
      <c r="AA961" s="480">
        <f t="shared" si="14"/>
        <v>72</v>
      </c>
      <c r="AB961" s="483">
        <v>0</v>
      </c>
      <c r="AC961" s="480" t="s">
        <v>891</v>
      </c>
    </row>
    <row r="962" customHeight="1" spans="1:29">
      <c r="A962" s="477" t="s">
        <v>192</v>
      </c>
      <c r="B962" s="480" t="s">
        <v>4024</v>
      </c>
      <c r="C962" s="480" t="s">
        <v>4025</v>
      </c>
      <c r="D962" s="480" t="s">
        <v>5231</v>
      </c>
      <c r="E962" s="481">
        <v>44175</v>
      </c>
      <c r="F962" s="480" t="s">
        <v>301</v>
      </c>
      <c r="G962" s="480" t="s">
        <v>5232</v>
      </c>
      <c r="H962" s="480" t="s">
        <v>5226</v>
      </c>
      <c r="I962" s="480" t="s">
        <v>5227</v>
      </c>
      <c r="J962" s="482">
        <v>5265.49</v>
      </c>
      <c r="K962" s="482">
        <v>73.14</v>
      </c>
      <c r="L962" s="482">
        <v>4387.91</v>
      </c>
      <c r="M962" s="482">
        <v>877.59</v>
      </c>
      <c r="N962" s="482">
        <v>0</v>
      </c>
      <c r="O962" s="482">
        <v>877.58</v>
      </c>
      <c r="P962" s="480" t="s">
        <v>5233</v>
      </c>
      <c r="Q962" s="481"/>
      <c r="R962" s="480" t="s">
        <v>630</v>
      </c>
      <c r="S962" s="480" t="s">
        <v>889</v>
      </c>
      <c r="T962" s="480" t="s">
        <v>3280</v>
      </c>
      <c r="U962" s="480" t="s">
        <v>309</v>
      </c>
      <c r="V962" s="480" t="s">
        <v>3281</v>
      </c>
      <c r="W962" s="480" t="s">
        <v>5229</v>
      </c>
      <c r="X962" s="480" t="s">
        <v>5230</v>
      </c>
      <c r="Y962" s="480" t="s">
        <v>313</v>
      </c>
      <c r="Z962" s="480" t="s">
        <v>2602</v>
      </c>
      <c r="AA962" s="480">
        <f t="shared" si="14"/>
        <v>72</v>
      </c>
      <c r="AB962" s="483">
        <v>0</v>
      </c>
      <c r="AC962" s="480" t="s">
        <v>891</v>
      </c>
    </row>
    <row r="963" customHeight="1" spans="1:29">
      <c r="A963" s="477" t="s">
        <v>192</v>
      </c>
      <c r="B963" s="480" t="s">
        <v>4024</v>
      </c>
      <c r="C963" s="480" t="s">
        <v>4025</v>
      </c>
      <c r="D963" s="480" t="s">
        <v>5234</v>
      </c>
      <c r="E963" s="481">
        <v>44175</v>
      </c>
      <c r="F963" s="480" t="s">
        <v>301</v>
      </c>
      <c r="G963" s="480" t="s">
        <v>5235</v>
      </c>
      <c r="H963" s="480" t="s">
        <v>5226</v>
      </c>
      <c r="I963" s="480" t="s">
        <v>5227</v>
      </c>
      <c r="J963" s="482">
        <v>5265.49</v>
      </c>
      <c r="K963" s="482">
        <v>73.14</v>
      </c>
      <c r="L963" s="482">
        <v>4387.91</v>
      </c>
      <c r="M963" s="482">
        <v>877.59</v>
      </c>
      <c r="N963" s="482">
        <v>0</v>
      </c>
      <c r="O963" s="482">
        <v>877.58</v>
      </c>
      <c r="P963" s="480" t="s">
        <v>5236</v>
      </c>
      <c r="Q963" s="481"/>
      <c r="R963" s="480" t="s">
        <v>630</v>
      </c>
      <c r="S963" s="480" t="s">
        <v>889</v>
      </c>
      <c r="T963" s="480" t="s">
        <v>3280</v>
      </c>
      <c r="U963" s="480" t="s">
        <v>309</v>
      </c>
      <c r="V963" s="480" t="s">
        <v>3281</v>
      </c>
      <c r="W963" s="480" t="s">
        <v>5229</v>
      </c>
      <c r="X963" s="480" t="s">
        <v>5230</v>
      </c>
      <c r="Y963" s="480" t="s">
        <v>313</v>
      </c>
      <c r="Z963" s="480" t="s">
        <v>2602</v>
      </c>
      <c r="AA963" s="480">
        <f t="shared" si="14"/>
        <v>72</v>
      </c>
      <c r="AB963" s="483">
        <v>0</v>
      </c>
      <c r="AC963" s="480" t="s">
        <v>891</v>
      </c>
    </row>
    <row r="964" customHeight="1" spans="1:29">
      <c r="A964" s="477" t="s">
        <v>192</v>
      </c>
      <c r="B964" s="480" t="s">
        <v>4024</v>
      </c>
      <c r="C964" s="480" t="s">
        <v>4025</v>
      </c>
      <c r="D964" s="480" t="s">
        <v>5237</v>
      </c>
      <c r="E964" s="481">
        <v>44147</v>
      </c>
      <c r="F964" s="480" t="s">
        <v>301</v>
      </c>
      <c r="G964" s="480" t="s">
        <v>5238</v>
      </c>
      <c r="H964" s="480" t="s">
        <v>5239</v>
      </c>
      <c r="I964" s="480" t="s">
        <v>5240</v>
      </c>
      <c r="J964" s="482">
        <v>9734.51</v>
      </c>
      <c r="K964" s="482">
        <v>135.21</v>
      </c>
      <c r="L964" s="482">
        <v>8247.3</v>
      </c>
      <c r="M964" s="482">
        <v>1622.42</v>
      </c>
      <c r="N964" s="482">
        <v>0</v>
      </c>
      <c r="O964" s="482">
        <v>1487.21</v>
      </c>
      <c r="P964" s="480" t="s">
        <v>5241</v>
      </c>
      <c r="Q964" s="481"/>
      <c r="R964" s="480" t="s">
        <v>306</v>
      </c>
      <c r="S964" s="480" t="s">
        <v>307</v>
      </c>
      <c r="T964" s="480" t="s">
        <v>399</v>
      </c>
      <c r="U964" s="480" t="s">
        <v>309</v>
      </c>
      <c r="V964" s="480" t="s">
        <v>400</v>
      </c>
      <c r="W964" s="480" t="s">
        <v>5242</v>
      </c>
      <c r="X964" s="480" t="s">
        <v>5243</v>
      </c>
      <c r="Y964" s="480" t="s">
        <v>313</v>
      </c>
      <c r="Z964" s="480" t="s">
        <v>2602</v>
      </c>
      <c r="AA964" s="480">
        <f t="shared" si="14"/>
        <v>72</v>
      </c>
      <c r="AB964" s="483">
        <v>0</v>
      </c>
      <c r="AC964" s="480" t="s">
        <v>403</v>
      </c>
    </row>
    <row r="965" customHeight="1" spans="1:29">
      <c r="A965" s="477" t="s">
        <v>192</v>
      </c>
      <c r="B965" s="480" t="s">
        <v>4024</v>
      </c>
      <c r="C965" s="480" t="s">
        <v>4025</v>
      </c>
      <c r="D965" s="480" t="s">
        <v>5244</v>
      </c>
      <c r="E965" s="481">
        <v>44147</v>
      </c>
      <c r="F965" s="480" t="s">
        <v>301</v>
      </c>
      <c r="G965" s="480" t="s">
        <v>5245</v>
      </c>
      <c r="H965" s="480" t="s">
        <v>5246</v>
      </c>
      <c r="I965" s="480" t="s">
        <v>5247</v>
      </c>
      <c r="J965" s="482">
        <v>4424.78</v>
      </c>
      <c r="K965" s="482">
        <v>61.45</v>
      </c>
      <c r="L965" s="482">
        <v>3748.77</v>
      </c>
      <c r="M965" s="482">
        <v>737.46</v>
      </c>
      <c r="N965" s="482">
        <v>0</v>
      </c>
      <c r="O965" s="482">
        <v>676.01</v>
      </c>
      <c r="P965" s="480" t="s">
        <v>5248</v>
      </c>
      <c r="Q965" s="481"/>
      <c r="R965" s="480" t="s">
        <v>306</v>
      </c>
      <c r="S965" s="480" t="s">
        <v>307</v>
      </c>
      <c r="T965" s="480" t="s">
        <v>399</v>
      </c>
      <c r="U965" s="480" t="s">
        <v>309</v>
      </c>
      <c r="V965" s="480" t="s">
        <v>400</v>
      </c>
      <c r="W965" s="480" t="s">
        <v>5249</v>
      </c>
      <c r="X965" s="480" t="s">
        <v>5250</v>
      </c>
      <c r="Y965" s="480" t="s">
        <v>313</v>
      </c>
      <c r="Z965" s="480" t="s">
        <v>2602</v>
      </c>
      <c r="AA965" s="480">
        <f t="shared" si="14"/>
        <v>72</v>
      </c>
      <c r="AB965" s="483">
        <v>0</v>
      </c>
      <c r="AC965" s="480" t="s">
        <v>403</v>
      </c>
    </row>
    <row r="966" customHeight="1" spans="1:29">
      <c r="A966" s="477" t="s">
        <v>192</v>
      </c>
      <c r="B966" s="480" t="s">
        <v>4024</v>
      </c>
      <c r="C966" s="480" t="s">
        <v>4025</v>
      </c>
      <c r="D966" s="480" t="s">
        <v>5251</v>
      </c>
      <c r="E966" s="481">
        <v>44147</v>
      </c>
      <c r="F966" s="480" t="s">
        <v>301</v>
      </c>
      <c r="G966" s="480" t="s">
        <v>5252</v>
      </c>
      <c r="H966" s="480" t="s">
        <v>5253</v>
      </c>
      <c r="I966" s="480" t="s">
        <v>4628</v>
      </c>
      <c r="J966" s="482">
        <v>84482.76</v>
      </c>
      <c r="K966" s="482">
        <v>1173.37</v>
      </c>
      <c r="L966" s="482">
        <v>71575.67</v>
      </c>
      <c r="M966" s="482">
        <v>14080.46</v>
      </c>
      <c r="N966" s="482">
        <v>0</v>
      </c>
      <c r="O966" s="482">
        <v>12907.09</v>
      </c>
      <c r="P966" s="480" t="s">
        <v>5254</v>
      </c>
      <c r="Q966" s="481"/>
      <c r="R966" s="480" t="s">
        <v>630</v>
      </c>
      <c r="S966" s="480" t="s">
        <v>307</v>
      </c>
      <c r="T966" s="480" t="s">
        <v>383</v>
      </c>
      <c r="U966" s="480" t="s">
        <v>309</v>
      </c>
      <c r="V966" s="480" t="s">
        <v>5255</v>
      </c>
      <c r="W966" s="480" t="s">
        <v>5256</v>
      </c>
      <c r="X966" s="480" t="s">
        <v>5257</v>
      </c>
      <c r="Y966" s="480" t="s">
        <v>313</v>
      </c>
      <c r="Z966" s="480" t="s">
        <v>2602</v>
      </c>
      <c r="AA966" s="480">
        <f t="shared" si="14"/>
        <v>72</v>
      </c>
      <c r="AB966" s="483">
        <v>0</v>
      </c>
      <c r="AC966" s="480" t="s">
        <v>850</v>
      </c>
    </row>
    <row r="967" customHeight="1" spans="1:29">
      <c r="A967" s="477" t="s">
        <v>192</v>
      </c>
      <c r="B967" s="480" t="s">
        <v>4024</v>
      </c>
      <c r="C967" s="480" t="s">
        <v>4025</v>
      </c>
      <c r="D967" s="480" t="s">
        <v>5258</v>
      </c>
      <c r="E967" s="481">
        <v>44102</v>
      </c>
      <c r="F967" s="480" t="s">
        <v>301</v>
      </c>
      <c r="G967" s="480" t="s">
        <v>5259</v>
      </c>
      <c r="H967" s="480" t="s">
        <v>5260</v>
      </c>
      <c r="I967" s="480" t="s">
        <v>5261</v>
      </c>
      <c r="J967" s="482">
        <v>15929.2</v>
      </c>
      <c r="K967" s="482">
        <v>221.24</v>
      </c>
      <c r="L967" s="482">
        <v>13938.05</v>
      </c>
      <c r="M967" s="482">
        <v>2654.86</v>
      </c>
      <c r="N967" s="482">
        <v>0</v>
      </c>
      <c r="O967" s="482">
        <v>1991.15</v>
      </c>
      <c r="P967" s="480" t="s">
        <v>5262</v>
      </c>
      <c r="Q967" s="481"/>
      <c r="R967" s="480" t="s">
        <v>306</v>
      </c>
      <c r="S967" s="480" t="s">
        <v>307</v>
      </c>
      <c r="T967" s="480" t="s">
        <v>399</v>
      </c>
      <c r="U967" s="480" t="s">
        <v>309</v>
      </c>
      <c r="V967" s="480" t="s">
        <v>2477</v>
      </c>
      <c r="W967" s="480" t="s">
        <v>5263</v>
      </c>
      <c r="X967" s="480" t="s">
        <v>5264</v>
      </c>
      <c r="Y967" s="480" t="s">
        <v>313</v>
      </c>
      <c r="Z967" s="480" t="s">
        <v>2602</v>
      </c>
      <c r="AA967" s="480">
        <f t="shared" si="14"/>
        <v>72</v>
      </c>
      <c r="AB967" s="483">
        <v>0</v>
      </c>
      <c r="AC967" s="480" t="s">
        <v>403</v>
      </c>
    </row>
    <row r="968" customHeight="1" spans="1:29">
      <c r="A968" s="477" t="s">
        <v>192</v>
      </c>
      <c r="B968" s="480" t="s">
        <v>4024</v>
      </c>
      <c r="C968" s="480" t="s">
        <v>4025</v>
      </c>
      <c r="D968" s="480" t="s">
        <v>5265</v>
      </c>
      <c r="E968" s="481">
        <v>43977</v>
      </c>
      <c r="F968" s="480" t="s">
        <v>301</v>
      </c>
      <c r="G968" s="480" t="s">
        <v>5266</v>
      </c>
      <c r="H968" s="480" t="s">
        <v>4813</v>
      </c>
      <c r="I968" s="480" t="s">
        <v>5267</v>
      </c>
      <c r="J968" s="482">
        <v>39655.17</v>
      </c>
      <c r="K968" s="482">
        <v>550.77</v>
      </c>
      <c r="L968" s="482">
        <v>36901.34</v>
      </c>
      <c r="M968" s="482">
        <v>6609.19</v>
      </c>
      <c r="N968" s="482">
        <v>0</v>
      </c>
      <c r="O968" s="482">
        <v>2753.83</v>
      </c>
      <c r="P968" s="480" t="s">
        <v>5268</v>
      </c>
      <c r="Q968" s="481"/>
      <c r="R968" s="480" t="s">
        <v>630</v>
      </c>
      <c r="S968" s="480" t="s">
        <v>307</v>
      </c>
      <c r="T968" s="480" t="s">
        <v>383</v>
      </c>
      <c r="U968" s="480" t="s">
        <v>309</v>
      </c>
      <c r="V968" s="480" t="s">
        <v>309</v>
      </c>
      <c r="W968" s="480" t="s">
        <v>5269</v>
      </c>
      <c r="X968" s="480" t="s">
        <v>5270</v>
      </c>
      <c r="Y968" s="480" t="s">
        <v>313</v>
      </c>
      <c r="Z968" s="480" t="s">
        <v>2602</v>
      </c>
      <c r="AA968" s="480">
        <f t="shared" si="14"/>
        <v>72</v>
      </c>
      <c r="AB968" s="483">
        <v>0</v>
      </c>
      <c r="AC968" s="480" t="s">
        <v>850</v>
      </c>
    </row>
    <row r="969" customHeight="1" spans="1:29">
      <c r="A969" s="477" t="s">
        <v>192</v>
      </c>
      <c r="B969" s="480" t="s">
        <v>4024</v>
      </c>
      <c r="C969" s="480" t="s">
        <v>4025</v>
      </c>
      <c r="D969" s="480" t="s">
        <v>5271</v>
      </c>
      <c r="E969" s="481">
        <v>43977</v>
      </c>
      <c r="F969" s="480" t="s">
        <v>301</v>
      </c>
      <c r="G969" s="480" t="s">
        <v>5272</v>
      </c>
      <c r="H969" s="480" t="s">
        <v>4813</v>
      </c>
      <c r="I969" s="480" t="s">
        <v>5273</v>
      </c>
      <c r="J969" s="482">
        <v>41724.14</v>
      </c>
      <c r="K969" s="482">
        <v>579.5</v>
      </c>
      <c r="L969" s="482">
        <v>38826.63</v>
      </c>
      <c r="M969" s="482">
        <v>6954.03</v>
      </c>
      <c r="N969" s="482">
        <v>0</v>
      </c>
      <c r="O969" s="482">
        <v>2897.51</v>
      </c>
      <c r="P969" s="480" t="s">
        <v>5274</v>
      </c>
      <c r="Q969" s="481"/>
      <c r="R969" s="480" t="s">
        <v>630</v>
      </c>
      <c r="S969" s="480" t="s">
        <v>307</v>
      </c>
      <c r="T969" s="480" t="s">
        <v>383</v>
      </c>
      <c r="U969" s="480" t="s">
        <v>309</v>
      </c>
      <c r="V969" s="480" t="s">
        <v>309</v>
      </c>
      <c r="W969" s="480" t="s">
        <v>5269</v>
      </c>
      <c r="X969" s="480" t="s">
        <v>5270</v>
      </c>
      <c r="Y969" s="480" t="s">
        <v>313</v>
      </c>
      <c r="Z969" s="480" t="s">
        <v>2602</v>
      </c>
      <c r="AA969" s="480">
        <f t="shared" ref="AA969:AA1032" si="15">Z969*12</f>
        <v>72</v>
      </c>
      <c r="AB969" s="483">
        <v>0</v>
      </c>
      <c r="AC969" s="480" t="s">
        <v>850</v>
      </c>
    </row>
    <row r="970" customHeight="1" spans="1:29">
      <c r="A970" s="477" t="s">
        <v>192</v>
      </c>
      <c r="B970" s="480" t="s">
        <v>4024</v>
      </c>
      <c r="C970" s="480" t="s">
        <v>4025</v>
      </c>
      <c r="D970" s="480" t="s">
        <v>5275</v>
      </c>
      <c r="E970" s="481">
        <v>43977</v>
      </c>
      <c r="F970" s="480" t="s">
        <v>301</v>
      </c>
      <c r="G970" s="480" t="s">
        <v>5276</v>
      </c>
      <c r="H970" s="480" t="s">
        <v>4813</v>
      </c>
      <c r="I970" s="480" t="s">
        <v>5277</v>
      </c>
      <c r="J970" s="482">
        <v>53965.52</v>
      </c>
      <c r="K970" s="482">
        <v>749.52</v>
      </c>
      <c r="L970" s="482">
        <v>50217.91</v>
      </c>
      <c r="M970" s="482">
        <v>8994.25</v>
      </c>
      <c r="N970" s="482">
        <v>0</v>
      </c>
      <c r="O970" s="482">
        <v>3747.61</v>
      </c>
      <c r="P970" s="480" t="s">
        <v>5278</v>
      </c>
      <c r="Q970" s="481"/>
      <c r="R970" s="480" t="s">
        <v>630</v>
      </c>
      <c r="S970" s="480" t="s">
        <v>307</v>
      </c>
      <c r="T970" s="480" t="s">
        <v>383</v>
      </c>
      <c r="U970" s="480" t="s">
        <v>309</v>
      </c>
      <c r="V970" s="480" t="s">
        <v>309</v>
      </c>
      <c r="W970" s="480" t="s">
        <v>5269</v>
      </c>
      <c r="X970" s="480" t="s">
        <v>5270</v>
      </c>
      <c r="Y970" s="480" t="s">
        <v>313</v>
      </c>
      <c r="Z970" s="480" t="s">
        <v>2602</v>
      </c>
      <c r="AA970" s="480">
        <f t="shared" si="15"/>
        <v>72</v>
      </c>
      <c r="AB970" s="483">
        <v>0</v>
      </c>
      <c r="AC970" s="480" t="s">
        <v>850</v>
      </c>
    </row>
    <row r="971" customHeight="1" spans="1:29">
      <c r="A971" s="477" t="s">
        <v>192</v>
      </c>
      <c r="B971" s="480" t="s">
        <v>4024</v>
      </c>
      <c r="C971" s="480" t="s">
        <v>4025</v>
      </c>
      <c r="D971" s="480" t="s">
        <v>5279</v>
      </c>
      <c r="E971" s="481">
        <v>44033</v>
      </c>
      <c r="F971" s="480" t="s">
        <v>301</v>
      </c>
      <c r="G971" s="480" t="s">
        <v>5280</v>
      </c>
      <c r="H971" s="480" t="s">
        <v>5281</v>
      </c>
      <c r="I971" s="480" t="s">
        <v>304</v>
      </c>
      <c r="J971" s="482">
        <v>259592.04</v>
      </c>
      <c r="K971" s="482">
        <v>3605.44</v>
      </c>
      <c r="L971" s="482">
        <v>234353.92</v>
      </c>
      <c r="M971" s="482">
        <v>43265.34</v>
      </c>
      <c r="N971" s="482">
        <v>0</v>
      </c>
      <c r="O971" s="482">
        <v>25238.12</v>
      </c>
      <c r="P971" s="480" t="s">
        <v>5282</v>
      </c>
      <c r="Q971" s="481"/>
      <c r="R971" s="480" t="s">
        <v>306</v>
      </c>
      <c r="S971" s="480" t="s">
        <v>307</v>
      </c>
      <c r="T971" s="480" t="s">
        <v>453</v>
      </c>
      <c r="U971" s="480" t="s">
        <v>309</v>
      </c>
      <c r="V971" s="480" t="s">
        <v>454</v>
      </c>
      <c r="W971" s="480" t="s">
        <v>5283</v>
      </c>
      <c r="X971" s="480" t="s">
        <v>1057</v>
      </c>
      <c r="Y971" s="480" t="s">
        <v>313</v>
      </c>
      <c r="Z971" s="480" t="s">
        <v>2602</v>
      </c>
      <c r="AA971" s="480">
        <f t="shared" si="15"/>
        <v>72</v>
      </c>
      <c r="AB971" s="483">
        <v>0</v>
      </c>
      <c r="AC971" s="480" t="s">
        <v>456</v>
      </c>
    </row>
    <row r="972" customHeight="1" spans="1:29">
      <c r="A972" s="477" t="s">
        <v>192</v>
      </c>
      <c r="B972" s="480" t="s">
        <v>4024</v>
      </c>
      <c r="C972" s="480" t="s">
        <v>4025</v>
      </c>
      <c r="D972" s="480" t="s">
        <v>5284</v>
      </c>
      <c r="E972" s="481">
        <v>44033</v>
      </c>
      <c r="F972" s="480" t="s">
        <v>301</v>
      </c>
      <c r="G972" s="480" t="s">
        <v>5285</v>
      </c>
      <c r="H972" s="480" t="s">
        <v>5286</v>
      </c>
      <c r="I972" s="480" t="s">
        <v>304</v>
      </c>
      <c r="J972" s="482">
        <v>254310.33</v>
      </c>
      <c r="K972" s="482">
        <v>3532.08</v>
      </c>
      <c r="L972" s="482">
        <v>229585.71</v>
      </c>
      <c r="M972" s="482">
        <v>42385.05</v>
      </c>
      <c r="N972" s="482">
        <v>0</v>
      </c>
      <c r="O972" s="482">
        <v>24724.62</v>
      </c>
      <c r="P972" s="480" t="s">
        <v>5287</v>
      </c>
      <c r="Q972" s="481"/>
      <c r="R972" s="480" t="s">
        <v>306</v>
      </c>
      <c r="S972" s="480" t="s">
        <v>307</v>
      </c>
      <c r="T972" s="480" t="s">
        <v>453</v>
      </c>
      <c r="U972" s="480" t="s">
        <v>309</v>
      </c>
      <c r="V972" s="480" t="s">
        <v>454</v>
      </c>
      <c r="W972" s="480" t="s">
        <v>5288</v>
      </c>
      <c r="X972" s="480" t="s">
        <v>5289</v>
      </c>
      <c r="Y972" s="480" t="s">
        <v>313</v>
      </c>
      <c r="Z972" s="480" t="s">
        <v>2602</v>
      </c>
      <c r="AA972" s="480">
        <f t="shared" si="15"/>
        <v>72</v>
      </c>
      <c r="AB972" s="483">
        <v>0</v>
      </c>
      <c r="AC972" s="480" t="s">
        <v>456</v>
      </c>
    </row>
    <row r="973" customHeight="1" spans="1:29">
      <c r="A973" s="477" t="s">
        <v>192</v>
      </c>
      <c r="B973" s="480" t="s">
        <v>4024</v>
      </c>
      <c r="C973" s="480" t="s">
        <v>4025</v>
      </c>
      <c r="D973" s="480" t="s">
        <v>5290</v>
      </c>
      <c r="E973" s="481">
        <v>44033</v>
      </c>
      <c r="F973" s="480" t="s">
        <v>301</v>
      </c>
      <c r="G973" s="480" t="s">
        <v>5291</v>
      </c>
      <c r="H973" s="480" t="s">
        <v>5292</v>
      </c>
      <c r="I973" s="480" t="s">
        <v>304</v>
      </c>
      <c r="J973" s="482">
        <v>254310.34</v>
      </c>
      <c r="K973" s="482">
        <v>3532.08</v>
      </c>
      <c r="L973" s="482">
        <v>229585.72</v>
      </c>
      <c r="M973" s="482">
        <v>42385.05</v>
      </c>
      <c r="N973" s="482">
        <v>0</v>
      </c>
      <c r="O973" s="482">
        <v>24724.62</v>
      </c>
      <c r="P973" s="480" t="s">
        <v>5293</v>
      </c>
      <c r="Q973" s="481"/>
      <c r="R973" s="480" t="s">
        <v>306</v>
      </c>
      <c r="S973" s="480" t="s">
        <v>307</v>
      </c>
      <c r="T973" s="480" t="s">
        <v>453</v>
      </c>
      <c r="U973" s="480" t="s">
        <v>309</v>
      </c>
      <c r="V973" s="480" t="s">
        <v>454</v>
      </c>
      <c r="W973" s="480" t="s">
        <v>5288</v>
      </c>
      <c r="X973" s="480" t="s">
        <v>5289</v>
      </c>
      <c r="Y973" s="480" t="s">
        <v>313</v>
      </c>
      <c r="Z973" s="480" t="s">
        <v>2602</v>
      </c>
      <c r="AA973" s="480">
        <f t="shared" si="15"/>
        <v>72</v>
      </c>
      <c r="AB973" s="483">
        <v>0</v>
      </c>
      <c r="AC973" s="480" t="s">
        <v>456</v>
      </c>
    </row>
    <row r="974" customHeight="1" spans="1:29">
      <c r="A974" s="477" t="s">
        <v>192</v>
      </c>
      <c r="B974" s="480" t="s">
        <v>4024</v>
      </c>
      <c r="C974" s="480" t="s">
        <v>4025</v>
      </c>
      <c r="D974" s="480" t="s">
        <v>5294</v>
      </c>
      <c r="E974" s="481">
        <v>44033</v>
      </c>
      <c r="F974" s="480" t="s">
        <v>301</v>
      </c>
      <c r="G974" s="480" t="s">
        <v>5295</v>
      </c>
      <c r="H974" s="480" t="s">
        <v>5296</v>
      </c>
      <c r="I974" s="480" t="s">
        <v>304</v>
      </c>
      <c r="J974" s="482">
        <v>254310.34</v>
      </c>
      <c r="K974" s="482">
        <v>3532.08</v>
      </c>
      <c r="L974" s="482">
        <v>229585.72</v>
      </c>
      <c r="M974" s="482">
        <v>42385.05</v>
      </c>
      <c r="N974" s="482">
        <v>0</v>
      </c>
      <c r="O974" s="482">
        <v>24724.62</v>
      </c>
      <c r="P974" s="480" t="s">
        <v>5297</v>
      </c>
      <c r="Q974" s="481"/>
      <c r="R974" s="480" t="s">
        <v>306</v>
      </c>
      <c r="S974" s="480" t="s">
        <v>307</v>
      </c>
      <c r="T974" s="480" t="s">
        <v>453</v>
      </c>
      <c r="U974" s="480" t="s">
        <v>309</v>
      </c>
      <c r="V974" s="480" t="s">
        <v>454</v>
      </c>
      <c r="W974" s="480" t="s">
        <v>5288</v>
      </c>
      <c r="X974" s="480" t="s">
        <v>5289</v>
      </c>
      <c r="Y974" s="480" t="s">
        <v>313</v>
      </c>
      <c r="Z974" s="480" t="s">
        <v>2602</v>
      </c>
      <c r="AA974" s="480">
        <f t="shared" si="15"/>
        <v>72</v>
      </c>
      <c r="AB974" s="483">
        <v>0</v>
      </c>
      <c r="AC974" s="480" t="s">
        <v>456</v>
      </c>
    </row>
    <row r="975" customHeight="1" spans="1:29">
      <c r="A975" s="477" t="s">
        <v>192</v>
      </c>
      <c r="B975" s="480" t="s">
        <v>4024</v>
      </c>
      <c r="C975" s="480" t="s">
        <v>4025</v>
      </c>
      <c r="D975" s="480" t="s">
        <v>5298</v>
      </c>
      <c r="E975" s="481">
        <v>44033</v>
      </c>
      <c r="F975" s="480" t="s">
        <v>301</v>
      </c>
      <c r="G975" s="480" t="s">
        <v>5299</v>
      </c>
      <c r="H975" s="480" t="s">
        <v>5300</v>
      </c>
      <c r="I975" s="480" t="s">
        <v>304</v>
      </c>
      <c r="J975" s="482">
        <v>254310.34</v>
      </c>
      <c r="K975" s="482">
        <v>3532.08</v>
      </c>
      <c r="L975" s="482">
        <v>229585.72</v>
      </c>
      <c r="M975" s="482">
        <v>42385.05</v>
      </c>
      <c r="N975" s="482">
        <v>0</v>
      </c>
      <c r="O975" s="482">
        <v>24724.62</v>
      </c>
      <c r="P975" s="480" t="s">
        <v>5301</v>
      </c>
      <c r="Q975" s="481"/>
      <c r="R975" s="480" t="s">
        <v>306</v>
      </c>
      <c r="S975" s="480" t="s">
        <v>307</v>
      </c>
      <c r="T975" s="480" t="s">
        <v>453</v>
      </c>
      <c r="U975" s="480" t="s">
        <v>309</v>
      </c>
      <c r="V975" s="480" t="s">
        <v>454</v>
      </c>
      <c r="W975" s="480" t="s">
        <v>5288</v>
      </c>
      <c r="X975" s="480" t="s">
        <v>5289</v>
      </c>
      <c r="Y975" s="480" t="s">
        <v>313</v>
      </c>
      <c r="Z975" s="480" t="s">
        <v>2602</v>
      </c>
      <c r="AA975" s="480">
        <f t="shared" si="15"/>
        <v>72</v>
      </c>
      <c r="AB975" s="483">
        <v>0</v>
      </c>
      <c r="AC975" s="480" t="s">
        <v>456</v>
      </c>
    </row>
    <row r="976" customHeight="1" spans="1:29">
      <c r="A976" s="477" t="s">
        <v>192</v>
      </c>
      <c r="B976" s="480" t="s">
        <v>4024</v>
      </c>
      <c r="C976" s="480" t="s">
        <v>4025</v>
      </c>
      <c r="D976" s="480" t="s">
        <v>5302</v>
      </c>
      <c r="E976" s="481">
        <v>44175</v>
      </c>
      <c r="F976" s="480" t="s">
        <v>301</v>
      </c>
      <c r="G976" s="480" t="s">
        <v>5303</v>
      </c>
      <c r="H976" s="480" t="s">
        <v>5304</v>
      </c>
      <c r="I976" s="480" t="s">
        <v>304</v>
      </c>
      <c r="J976" s="482">
        <v>140517.24</v>
      </c>
      <c r="K976" s="482">
        <v>1951.63</v>
      </c>
      <c r="L976" s="482">
        <v>117097.7</v>
      </c>
      <c r="M976" s="482">
        <v>23419.54</v>
      </c>
      <c r="N976" s="482">
        <v>0</v>
      </c>
      <c r="O976" s="482">
        <v>23419.54</v>
      </c>
      <c r="P976" s="480" t="s">
        <v>5305</v>
      </c>
      <c r="Q976" s="481"/>
      <c r="R976" s="480" t="s">
        <v>630</v>
      </c>
      <c r="S976" s="480" t="s">
        <v>307</v>
      </c>
      <c r="T976" s="480" t="s">
        <v>3517</v>
      </c>
      <c r="U976" s="480" t="s">
        <v>309</v>
      </c>
      <c r="V976" s="480" t="s">
        <v>1561</v>
      </c>
      <c r="W976" s="480" t="s">
        <v>5306</v>
      </c>
      <c r="X976" s="480" t="s">
        <v>5307</v>
      </c>
      <c r="Y976" s="480" t="s">
        <v>313</v>
      </c>
      <c r="Z976" s="480" t="s">
        <v>2602</v>
      </c>
      <c r="AA976" s="480">
        <f t="shared" si="15"/>
        <v>72</v>
      </c>
      <c r="AB976" s="483">
        <v>0</v>
      </c>
      <c r="AC976" s="480" t="s">
        <v>3520</v>
      </c>
    </row>
    <row r="977" customHeight="1" spans="1:29">
      <c r="A977" s="477" t="s">
        <v>192</v>
      </c>
      <c r="B977" s="480" t="s">
        <v>4024</v>
      </c>
      <c r="C977" s="480" t="s">
        <v>4025</v>
      </c>
      <c r="D977" s="480" t="s">
        <v>5308</v>
      </c>
      <c r="E977" s="481">
        <v>44175</v>
      </c>
      <c r="F977" s="480" t="s">
        <v>301</v>
      </c>
      <c r="G977" s="480" t="s">
        <v>5309</v>
      </c>
      <c r="H977" s="480" t="s">
        <v>5310</v>
      </c>
      <c r="I977" s="480" t="s">
        <v>304</v>
      </c>
      <c r="J977" s="482">
        <v>95023.02</v>
      </c>
      <c r="K977" s="482">
        <v>1319.76</v>
      </c>
      <c r="L977" s="482">
        <v>79185.85</v>
      </c>
      <c r="M977" s="482">
        <v>15837.17</v>
      </c>
      <c r="N977" s="482">
        <v>0</v>
      </c>
      <c r="O977" s="482">
        <v>15837.17</v>
      </c>
      <c r="P977" s="480" t="s">
        <v>5311</v>
      </c>
      <c r="Q977" s="481"/>
      <c r="R977" s="480" t="s">
        <v>306</v>
      </c>
      <c r="S977" s="480" t="s">
        <v>307</v>
      </c>
      <c r="T977" s="480" t="s">
        <v>453</v>
      </c>
      <c r="U977" s="480" t="s">
        <v>309</v>
      </c>
      <c r="V977" s="480" t="s">
        <v>454</v>
      </c>
      <c r="W977" s="480" t="s">
        <v>5312</v>
      </c>
      <c r="X977" s="480" t="s">
        <v>1057</v>
      </c>
      <c r="Y977" s="480" t="s">
        <v>313</v>
      </c>
      <c r="Z977" s="480" t="s">
        <v>2602</v>
      </c>
      <c r="AA977" s="480">
        <f t="shared" si="15"/>
        <v>72</v>
      </c>
      <c r="AB977" s="483">
        <v>0</v>
      </c>
      <c r="AC977" s="480" t="s">
        <v>456</v>
      </c>
    </row>
    <row r="978" customHeight="1" spans="1:29">
      <c r="A978" s="477" t="s">
        <v>192</v>
      </c>
      <c r="B978" s="480" t="s">
        <v>4024</v>
      </c>
      <c r="C978" s="480" t="s">
        <v>4025</v>
      </c>
      <c r="D978" s="480" t="s">
        <v>5313</v>
      </c>
      <c r="E978" s="481">
        <v>44175</v>
      </c>
      <c r="F978" s="480" t="s">
        <v>301</v>
      </c>
      <c r="G978" s="480" t="s">
        <v>5314</v>
      </c>
      <c r="H978" s="480" t="s">
        <v>5315</v>
      </c>
      <c r="I978" s="480" t="s">
        <v>304</v>
      </c>
      <c r="J978" s="482">
        <v>218584.07</v>
      </c>
      <c r="K978" s="482">
        <v>3035.89</v>
      </c>
      <c r="L978" s="482">
        <v>182153.4</v>
      </c>
      <c r="M978" s="482">
        <v>36430.68</v>
      </c>
      <c r="N978" s="482">
        <v>0</v>
      </c>
      <c r="O978" s="482">
        <v>36430.67</v>
      </c>
      <c r="P978" s="480" t="s">
        <v>5316</v>
      </c>
      <c r="Q978" s="481"/>
      <c r="R978" s="480" t="s">
        <v>306</v>
      </c>
      <c r="S978" s="480" t="s">
        <v>307</v>
      </c>
      <c r="T978" s="480" t="s">
        <v>453</v>
      </c>
      <c r="U978" s="480" t="s">
        <v>309</v>
      </c>
      <c r="V978" s="480" t="s">
        <v>1683</v>
      </c>
      <c r="W978" s="480" t="s">
        <v>5317</v>
      </c>
      <c r="X978" s="480" t="s">
        <v>5318</v>
      </c>
      <c r="Y978" s="480" t="s">
        <v>313</v>
      </c>
      <c r="Z978" s="480" t="s">
        <v>2602</v>
      </c>
      <c r="AA978" s="480">
        <f t="shared" si="15"/>
        <v>72</v>
      </c>
      <c r="AB978" s="483">
        <v>0</v>
      </c>
      <c r="AC978" s="480" t="s">
        <v>542</v>
      </c>
    </row>
    <row r="979" customHeight="1" spans="1:29">
      <c r="A979" s="477" t="s">
        <v>192</v>
      </c>
      <c r="B979" s="480" t="s">
        <v>4024</v>
      </c>
      <c r="C979" s="480" t="s">
        <v>4025</v>
      </c>
      <c r="D979" s="480" t="s">
        <v>5319</v>
      </c>
      <c r="E979" s="481">
        <v>44175</v>
      </c>
      <c r="F979" s="480" t="s">
        <v>301</v>
      </c>
      <c r="G979" s="480" t="s">
        <v>5320</v>
      </c>
      <c r="H979" s="480" t="s">
        <v>5321</v>
      </c>
      <c r="I979" s="480" t="s">
        <v>304</v>
      </c>
      <c r="J979" s="482">
        <v>591371.67</v>
      </c>
      <c r="K979" s="482">
        <v>8424.29</v>
      </c>
      <c r="L979" s="482">
        <v>490280.23</v>
      </c>
      <c r="M979" s="482">
        <v>101091.45</v>
      </c>
      <c r="N979" s="482">
        <v>0</v>
      </c>
      <c r="O979" s="482">
        <v>101091.44</v>
      </c>
      <c r="P979" s="480" t="s">
        <v>5322</v>
      </c>
      <c r="Q979" s="481"/>
      <c r="R979" s="480" t="s">
        <v>306</v>
      </c>
      <c r="S979" s="480" t="s">
        <v>307</v>
      </c>
      <c r="T979" s="480" t="s">
        <v>453</v>
      </c>
      <c r="U979" s="480" t="s">
        <v>309</v>
      </c>
      <c r="V979" s="480" t="s">
        <v>1683</v>
      </c>
      <c r="W979" s="480" t="s">
        <v>5323</v>
      </c>
      <c r="X979" s="480" t="s">
        <v>5324</v>
      </c>
      <c r="Y979" s="480" t="s">
        <v>313</v>
      </c>
      <c r="Z979" s="480" t="s">
        <v>2602</v>
      </c>
      <c r="AA979" s="480">
        <f t="shared" si="15"/>
        <v>72</v>
      </c>
      <c r="AB979" s="483">
        <v>0</v>
      </c>
      <c r="AC979" s="480" t="s">
        <v>542</v>
      </c>
    </row>
    <row r="980" customHeight="1" spans="1:29">
      <c r="A980" s="477" t="s">
        <v>192</v>
      </c>
      <c r="B980" s="480" t="s">
        <v>4024</v>
      </c>
      <c r="C980" s="480" t="s">
        <v>4025</v>
      </c>
      <c r="D980" s="480" t="s">
        <v>5325</v>
      </c>
      <c r="E980" s="481">
        <v>44102</v>
      </c>
      <c r="F980" s="480" t="s">
        <v>301</v>
      </c>
      <c r="G980" s="480" t="s">
        <v>5326</v>
      </c>
      <c r="H980" s="480" t="s">
        <v>5327</v>
      </c>
      <c r="I980" s="480" t="s">
        <v>304</v>
      </c>
      <c r="J980" s="482">
        <v>198275.86</v>
      </c>
      <c r="K980" s="482">
        <v>2753.83</v>
      </c>
      <c r="L980" s="482">
        <v>173491.38</v>
      </c>
      <c r="M980" s="482">
        <v>33045.98</v>
      </c>
      <c r="N980" s="482">
        <v>0</v>
      </c>
      <c r="O980" s="482">
        <v>24784.48</v>
      </c>
      <c r="P980" s="480" t="s">
        <v>5328</v>
      </c>
      <c r="Q980" s="481"/>
      <c r="R980" s="480" t="s">
        <v>306</v>
      </c>
      <c r="S980" s="480" t="s">
        <v>307</v>
      </c>
      <c r="T980" s="480" t="s">
        <v>321</v>
      </c>
      <c r="U980" s="480" t="s">
        <v>309</v>
      </c>
      <c r="V980" s="480" t="s">
        <v>623</v>
      </c>
      <c r="W980" s="480" t="s">
        <v>5329</v>
      </c>
      <c r="X980" s="480" t="s">
        <v>5330</v>
      </c>
      <c r="Y980" s="480" t="s">
        <v>313</v>
      </c>
      <c r="Z980" s="480" t="s">
        <v>2602</v>
      </c>
      <c r="AA980" s="480">
        <f t="shared" si="15"/>
        <v>72</v>
      </c>
      <c r="AB980" s="483">
        <v>0</v>
      </c>
      <c r="AC980" s="480" t="s">
        <v>701</v>
      </c>
    </row>
    <row r="981" customHeight="1" spans="1:29">
      <c r="A981" s="477" t="s">
        <v>192</v>
      </c>
      <c r="B981" s="480" t="s">
        <v>4024</v>
      </c>
      <c r="C981" s="480" t="s">
        <v>4025</v>
      </c>
      <c r="D981" s="480" t="s">
        <v>5331</v>
      </c>
      <c r="E981" s="481">
        <v>44308</v>
      </c>
      <c r="F981" s="480" t="s">
        <v>301</v>
      </c>
      <c r="G981" s="480" t="s">
        <v>5332</v>
      </c>
      <c r="H981" s="480" t="s">
        <v>5333</v>
      </c>
      <c r="I981" s="480" t="s">
        <v>5334</v>
      </c>
      <c r="J981" s="482">
        <v>525663.72</v>
      </c>
      <c r="K981" s="482">
        <v>7300.88</v>
      </c>
      <c r="L981" s="482">
        <v>408849.56</v>
      </c>
      <c r="M981" s="482">
        <v>87610.62</v>
      </c>
      <c r="N981" s="482">
        <v>0</v>
      </c>
      <c r="O981" s="482">
        <v>116814.16</v>
      </c>
      <c r="P981" s="480" t="s">
        <v>5335</v>
      </c>
      <c r="Q981" s="481"/>
      <c r="R981" s="480" t="s">
        <v>630</v>
      </c>
      <c r="S981" s="480" t="s">
        <v>889</v>
      </c>
      <c r="T981" s="480" t="s">
        <v>882</v>
      </c>
      <c r="U981" s="480" t="s">
        <v>309</v>
      </c>
      <c r="V981" s="480" t="s">
        <v>3230</v>
      </c>
      <c r="W981" s="480" t="s">
        <v>5336</v>
      </c>
      <c r="X981" s="480" t="s">
        <v>5337</v>
      </c>
      <c r="Y981" s="480" t="s">
        <v>313</v>
      </c>
      <c r="Z981" s="480" t="s">
        <v>2602</v>
      </c>
      <c r="AA981" s="480">
        <f t="shared" si="15"/>
        <v>72</v>
      </c>
      <c r="AB981" s="483">
        <v>0</v>
      </c>
      <c r="AC981" s="480" t="s">
        <v>891</v>
      </c>
    </row>
    <row r="982" customHeight="1" spans="1:29">
      <c r="A982" s="477" t="s">
        <v>192</v>
      </c>
      <c r="B982" s="480" t="s">
        <v>4024</v>
      </c>
      <c r="C982" s="480" t="s">
        <v>4025</v>
      </c>
      <c r="D982" s="480" t="s">
        <v>5338</v>
      </c>
      <c r="E982" s="481">
        <v>44398</v>
      </c>
      <c r="F982" s="480" t="s">
        <v>301</v>
      </c>
      <c r="G982" s="480" t="s">
        <v>5339</v>
      </c>
      <c r="H982" s="480" t="s">
        <v>5340</v>
      </c>
      <c r="I982" s="480" t="s">
        <v>5341</v>
      </c>
      <c r="J982" s="482">
        <v>17504.42</v>
      </c>
      <c r="K982" s="482">
        <v>243.12</v>
      </c>
      <c r="L982" s="482">
        <v>12885.2</v>
      </c>
      <c r="M982" s="482">
        <v>2917.41</v>
      </c>
      <c r="N982" s="482">
        <v>0</v>
      </c>
      <c r="O982" s="482">
        <v>4619.22</v>
      </c>
      <c r="P982" s="480" t="s">
        <v>5342</v>
      </c>
      <c r="Q982" s="481"/>
      <c r="R982" s="480" t="s">
        <v>306</v>
      </c>
      <c r="S982" s="480" t="s">
        <v>307</v>
      </c>
      <c r="T982" s="480" t="s">
        <v>308</v>
      </c>
      <c r="U982" s="480" t="s">
        <v>309</v>
      </c>
      <c r="V982" s="480" t="s">
        <v>1787</v>
      </c>
      <c r="W982" s="480" t="s">
        <v>5343</v>
      </c>
      <c r="X982" s="480" t="s">
        <v>4776</v>
      </c>
      <c r="Y982" s="480" t="s">
        <v>313</v>
      </c>
      <c r="Z982" s="480" t="s">
        <v>2602</v>
      </c>
      <c r="AA982" s="480">
        <f t="shared" si="15"/>
        <v>72</v>
      </c>
      <c r="AB982" s="483">
        <v>0</v>
      </c>
      <c r="AC982" s="480" t="s">
        <v>1019</v>
      </c>
    </row>
    <row r="983" customHeight="1" spans="1:29">
      <c r="A983" s="477" t="s">
        <v>192</v>
      </c>
      <c r="B983" s="480" t="s">
        <v>4024</v>
      </c>
      <c r="C983" s="480" t="s">
        <v>4025</v>
      </c>
      <c r="D983" s="480" t="s">
        <v>5344</v>
      </c>
      <c r="E983" s="481">
        <v>44398</v>
      </c>
      <c r="F983" s="480" t="s">
        <v>301</v>
      </c>
      <c r="G983" s="480" t="s">
        <v>5345</v>
      </c>
      <c r="H983" s="480" t="s">
        <v>5340</v>
      </c>
      <c r="I983" s="480" t="s">
        <v>5346</v>
      </c>
      <c r="J983" s="482">
        <v>17504.43</v>
      </c>
      <c r="K983" s="482">
        <v>243.12</v>
      </c>
      <c r="L983" s="482">
        <v>12885.21</v>
      </c>
      <c r="M983" s="482">
        <v>2917.41</v>
      </c>
      <c r="N983" s="482">
        <v>0</v>
      </c>
      <c r="O983" s="482">
        <v>4619.22</v>
      </c>
      <c r="P983" s="480" t="s">
        <v>5347</v>
      </c>
      <c r="Q983" s="481"/>
      <c r="R983" s="480" t="s">
        <v>306</v>
      </c>
      <c r="S983" s="480" t="s">
        <v>307</v>
      </c>
      <c r="T983" s="480" t="s">
        <v>308</v>
      </c>
      <c r="U983" s="480" t="s">
        <v>309</v>
      </c>
      <c r="V983" s="480" t="s">
        <v>1787</v>
      </c>
      <c r="W983" s="480" t="s">
        <v>5343</v>
      </c>
      <c r="X983" s="480" t="s">
        <v>4776</v>
      </c>
      <c r="Y983" s="480" t="s">
        <v>313</v>
      </c>
      <c r="Z983" s="480" t="s">
        <v>2602</v>
      </c>
      <c r="AA983" s="480">
        <f t="shared" si="15"/>
        <v>72</v>
      </c>
      <c r="AB983" s="483">
        <v>0</v>
      </c>
      <c r="AC983" s="480" t="s">
        <v>1019</v>
      </c>
    </row>
    <row r="984" customHeight="1" spans="1:29">
      <c r="A984" s="477" t="s">
        <v>192</v>
      </c>
      <c r="B984" s="480" t="s">
        <v>4024</v>
      </c>
      <c r="C984" s="480" t="s">
        <v>4025</v>
      </c>
      <c r="D984" s="480" t="s">
        <v>5348</v>
      </c>
      <c r="E984" s="481">
        <v>44398</v>
      </c>
      <c r="F984" s="480" t="s">
        <v>301</v>
      </c>
      <c r="G984" s="480" t="s">
        <v>5349</v>
      </c>
      <c r="H984" s="480" t="s">
        <v>5340</v>
      </c>
      <c r="I984" s="480" t="s">
        <v>5350</v>
      </c>
      <c r="J984" s="482">
        <v>20725.66</v>
      </c>
      <c r="K984" s="482">
        <v>287.85</v>
      </c>
      <c r="L984" s="482">
        <v>15256.39</v>
      </c>
      <c r="M984" s="482">
        <v>3454.27</v>
      </c>
      <c r="N984" s="482">
        <v>0</v>
      </c>
      <c r="O984" s="482">
        <v>5469.27</v>
      </c>
      <c r="P984" s="480" t="s">
        <v>5351</v>
      </c>
      <c r="Q984" s="481"/>
      <c r="R984" s="480" t="s">
        <v>306</v>
      </c>
      <c r="S984" s="480" t="s">
        <v>307</v>
      </c>
      <c r="T984" s="480" t="s">
        <v>308</v>
      </c>
      <c r="U984" s="480" t="s">
        <v>309</v>
      </c>
      <c r="V984" s="480" t="s">
        <v>1787</v>
      </c>
      <c r="W984" s="480" t="s">
        <v>5343</v>
      </c>
      <c r="X984" s="480" t="s">
        <v>4776</v>
      </c>
      <c r="Y984" s="480" t="s">
        <v>313</v>
      </c>
      <c r="Z984" s="480" t="s">
        <v>2602</v>
      </c>
      <c r="AA984" s="480">
        <f t="shared" si="15"/>
        <v>72</v>
      </c>
      <c r="AB984" s="483">
        <v>0</v>
      </c>
      <c r="AC984" s="480" t="s">
        <v>1019</v>
      </c>
    </row>
    <row r="985" customHeight="1" spans="1:29">
      <c r="A985" s="477" t="s">
        <v>192</v>
      </c>
      <c r="B985" s="480" t="s">
        <v>4024</v>
      </c>
      <c r="C985" s="480" t="s">
        <v>4025</v>
      </c>
      <c r="D985" s="480" t="s">
        <v>5352</v>
      </c>
      <c r="E985" s="481">
        <v>44398</v>
      </c>
      <c r="F985" s="480" t="s">
        <v>301</v>
      </c>
      <c r="G985" s="480" t="s">
        <v>5353</v>
      </c>
      <c r="H985" s="480" t="s">
        <v>5340</v>
      </c>
      <c r="I985" s="480" t="s">
        <v>5350</v>
      </c>
      <c r="J985" s="482">
        <v>20725.66</v>
      </c>
      <c r="K985" s="482">
        <v>287.85</v>
      </c>
      <c r="L985" s="482">
        <v>15256.39</v>
      </c>
      <c r="M985" s="482">
        <v>3454.27</v>
      </c>
      <c r="N985" s="482">
        <v>0</v>
      </c>
      <c r="O985" s="482">
        <v>5469.27</v>
      </c>
      <c r="P985" s="480" t="s">
        <v>5354</v>
      </c>
      <c r="Q985" s="481"/>
      <c r="R985" s="480" t="s">
        <v>306</v>
      </c>
      <c r="S985" s="480" t="s">
        <v>307</v>
      </c>
      <c r="T985" s="480" t="s">
        <v>308</v>
      </c>
      <c r="U985" s="480" t="s">
        <v>309</v>
      </c>
      <c r="V985" s="480" t="s">
        <v>1787</v>
      </c>
      <c r="W985" s="480" t="s">
        <v>5343</v>
      </c>
      <c r="X985" s="480" t="s">
        <v>4776</v>
      </c>
      <c r="Y985" s="480" t="s">
        <v>313</v>
      </c>
      <c r="Z985" s="480" t="s">
        <v>2602</v>
      </c>
      <c r="AA985" s="480">
        <f t="shared" si="15"/>
        <v>72</v>
      </c>
      <c r="AB985" s="483">
        <v>0</v>
      </c>
      <c r="AC985" s="480" t="s">
        <v>1019</v>
      </c>
    </row>
    <row r="986" customHeight="1" spans="1:29">
      <c r="A986" s="477" t="s">
        <v>192</v>
      </c>
      <c r="B986" s="480" t="s">
        <v>4024</v>
      </c>
      <c r="C986" s="480" t="s">
        <v>4025</v>
      </c>
      <c r="D986" s="480" t="s">
        <v>5355</v>
      </c>
      <c r="E986" s="481">
        <v>44398</v>
      </c>
      <c r="F986" s="480" t="s">
        <v>301</v>
      </c>
      <c r="G986" s="480" t="s">
        <v>5356</v>
      </c>
      <c r="H986" s="480" t="s">
        <v>5340</v>
      </c>
      <c r="I986" s="480" t="s">
        <v>5350</v>
      </c>
      <c r="J986" s="482">
        <v>20725.67</v>
      </c>
      <c r="K986" s="482">
        <v>287.86</v>
      </c>
      <c r="L986" s="482">
        <v>15256.4</v>
      </c>
      <c r="M986" s="482">
        <v>3454.28</v>
      </c>
      <c r="N986" s="482">
        <v>0</v>
      </c>
      <c r="O986" s="482">
        <v>5469.27</v>
      </c>
      <c r="P986" s="480" t="s">
        <v>5357</v>
      </c>
      <c r="Q986" s="481"/>
      <c r="R986" s="480" t="s">
        <v>306</v>
      </c>
      <c r="S986" s="480" t="s">
        <v>307</v>
      </c>
      <c r="T986" s="480" t="s">
        <v>308</v>
      </c>
      <c r="U986" s="480" t="s">
        <v>309</v>
      </c>
      <c r="V986" s="480" t="s">
        <v>1787</v>
      </c>
      <c r="W986" s="480" t="s">
        <v>5343</v>
      </c>
      <c r="X986" s="480" t="s">
        <v>4776</v>
      </c>
      <c r="Y986" s="480" t="s">
        <v>313</v>
      </c>
      <c r="Z986" s="480" t="s">
        <v>2602</v>
      </c>
      <c r="AA986" s="480">
        <f t="shared" si="15"/>
        <v>72</v>
      </c>
      <c r="AB986" s="483">
        <v>0</v>
      </c>
      <c r="AC986" s="480" t="s">
        <v>1019</v>
      </c>
    </row>
    <row r="987" customHeight="1" spans="1:29">
      <c r="A987" s="477" t="s">
        <v>192</v>
      </c>
      <c r="B987" s="480" t="s">
        <v>4024</v>
      </c>
      <c r="C987" s="480" t="s">
        <v>4025</v>
      </c>
      <c r="D987" s="480" t="s">
        <v>5358</v>
      </c>
      <c r="E987" s="481">
        <v>44398</v>
      </c>
      <c r="F987" s="480" t="s">
        <v>301</v>
      </c>
      <c r="G987" s="480" t="s">
        <v>5359</v>
      </c>
      <c r="H987" s="480" t="s">
        <v>5340</v>
      </c>
      <c r="I987" s="480" t="s">
        <v>5360</v>
      </c>
      <c r="J987" s="482">
        <v>17504.42</v>
      </c>
      <c r="K987" s="482">
        <v>243.12</v>
      </c>
      <c r="L987" s="482">
        <v>12885.2</v>
      </c>
      <c r="M987" s="482">
        <v>2917.41</v>
      </c>
      <c r="N987" s="482">
        <v>0</v>
      </c>
      <c r="O987" s="482">
        <v>4619.22</v>
      </c>
      <c r="P987" s="480" t="s">
        <v>5361</v>
      </c>
      <c r="Q987" s="481"/>
      <c r="R987" s="480" t="s">
        <v>306</v>
      </c>
      <c r="S987" s="480" t="s">
        <v>307</v>
      </c>
      <c r="T987" s="480" t="s">
        <v>308</v>
      </c>
      <c r="U987" s="480" t="s">
        <v>309</v>
      </c>
      <c r="V987" s="480" t="s">
        <v>1787</v>
      </c>
      <c r="W987" s="480" t="s">
        <v>5343</v>
      </c>
      <c r="X987" s="480" t="s">
        <v>4776</v>
      </c>
      <c r="Y987" s="480" t="s">
        <v>313</v>
      </c>
      <c r="Z987" s="480" t="s">
        <v>2602</v>
      </c>
      <c r="AA987" s="480">
        <f t="shared" si="15"/>
        <v>72</v>
      </c>
      <c r="AB987" s="483">
        <v>0</v>
      </c>
      <c r="AC987" s="480" t="s">
        <v>1019</v>
      </c>
    </row>
    <row r="988" customHeight="1" spans="1:29">
      <c r="A988" s="477" t="s">
        <v>192</v>
      </c>
      <c r="B988" s="480" t="s">
        <v>4024</v>
      </c>
      <c r="C988" s="480" t="s">
        <v>4025</v>
      </c>
      <c r="D988" s="480" t="s">
        <v>5362</v>
      </c>
      <c r="E988" s="481">
        <v>44398</v>
      </c>
      <c r="F988" s="480" t="s">
        <v>301</v>
      </c>
      <c r="G988" s="480" t="s">
        <v>5363</v>
      </c>
      <c r="H988" s="480" t="s">
        <v>5340</v>
      </c>
      <c r="I988" s="480" t="s">
        <v>5360</v>
      </c>
      <c r="J988" s="482">
        <v>17504.43</v>
      </c>
      <c r="K988" s="482">
        <v>243.12</v>
      </c>
      <c r="L988" s="482">
        <v>12885.21</v>
      </c>
      <c r="M988" s="482">
        <v>2917.41</v>
      </c>
      <c r="N988" s="482">
        <v>0</v>
      </c>
      <c r="O988" s="482">
        <v>4619.22</v>
      </c>
      <c r="P988" s="480" t="s">
        <v>5364</v>
      </c>
      <c r="Q988" s="481"/>
      <c r="R988" s="480" t="s">
        <v>306</v>
      </c>
      <c r="S988" s="480" t="s">
        <v>307</v>
      </c>
      <c r="T988" s="480" t="s">
        <v>308</v>
      </c>
      <c r="U988" s="480" t="s">
        <v>309</v>
      </c>
      <c r="V988" s="480" t="s">
        <v>1787</v>
      </c>
      <c r="W988" s="480" t="s">
        <v>5343</v>
      </c>
      <c r="X988" s="480" t="s">
        <v>4776</v>
      </c>
      <c r="Y988" s="480" t="s">
        <v>313</v>
      </c>
      <c r="Z988" s="480" t="s">
        <v>2602</v>
      </c>
      <c r="AA988" s="480">
        <f t="shared" si="15"/>
        <v>72</v>
      </c>
      <c r="AB988" s="483">
        <v>0</v>
      </c>
      <c r="AC988" s="480" t="s">
        <v>1019</v>
      </c>
    </row>
    <row r="989" customHeight="1" spans="1:29">
      <c r="A989" s="477" t="s">
        <v>192</v>
      </c>
      <c r="B989" s="480" t="s">
        <v>4024</v>
      </c>
      <c r="C989" s="480" t="s">
        <v>4025</v>
      </c>
      <c r="D989" s="480" t="s">
        <v>5365</v>
      </c>
      <c r="E989" s="481">
        <v>44398</v>
      </c>
      <c r="F989" s="480" t="s">
        <v>301</v>
      </c>
      <c r="G989" s="480" t="s">
        <v>5366</v>
      </c>
      <c r="H989" s="480" t="s">
        <v>5340</v>
      </c>
      <c r="I989" s="480" t="s">
        <v>5367</v>
      </c>
      <c r="J989" s="482">
        <v>23637.17</v>
      </c>
      <c r="K989" s="482">
        <v>328.3</v>
      </c>
      <c r="L989" s="482">
        <v>17399.59</v>
      </c>
      <c r="M989" s="482">
        <v>3939.53</v>
      </c>
      <c r="N989" s="482">
        <v>0</v>
      </c>
      <c r="O989" s="482">
        <v>6237.58</v>
      </c>
      <c r="P989" s="480" t="s">
        <v>5368</v>
      </c>
      <c r="Q989" s="481"/>
      <c r="R989" s="480" t="s">
        <v>306</v>
      </c>
      <c r="S989" s="480" t="s">
        <v>307</v>
      </c>
      <c r="T989" s="480" t="s">
        <v>308</v>
      </c>
      <c r="U989" s="480" t="s">
        <v>309</v>
      </c>
      <c r="V989" s="480" t="s">
        <v>1787</v>
      </c>
      <c r="W989" s="480" t="s">
        <v>5343</v>
      </c>
      <c r="X989" s="480" t="s">
        <v>4776</v>
      </c>
      <c r="Y989" s="480" t="s">
        <v>313</v>
      </c>
      <c r="Z989" s="480" t="s">
        <v>2602</v>
      </c>
      <c r="AA989" s="480">
        <f t="shared" si="15"/>
        <v>72</v>
      </c>
      <c r="AB989" s="483">
        <v>0</v>
      </c>
      <c r="AC989" s="480" t="s">
        <v>1019</v>
      </c>
    </row>
    <row r="990" customHeight="1" spans="1:29">
      <c r="A990" s="477" t="s">
        <v>192</v>
      </c>
      <c r="B990" s="480" t="s">
        <v>4024</v>
      </c>
      <c r="C990" s="480" t="s">
        <v>4025</v>
      </c>
      <c r="D990" s="480" t="s">
        <v>5369</v>
      </c>
      <c r="E990" s="481">
        <v>44398</v>
      </c>
      <c r="F990" s="480" t="s">
        <v>301</v>
      </c>
      <c r="G990" s="480" t="s">
        <v>5370</v>
      </c>
      <c r="H990" s="480" t="s">
        <v>5340</v>
      </c>
      <c r="I990" s="480" t="s">
        <v>5371</v>
      </c>
      <c r="J990" s="482">
        <v>23548.67</v>
      </c>
      <c r="K990" s="482">
        <v>327.06</v>
      </c>
      <c r="L990" s="482">
        <v>17334.44</v>
      </c>
      <c r="M990" s="482">
        <v>3924.77</v>
      </c>
      <c r="N990" s="482">
        <v>0</v>
      </c>
      <c r="O990" s="482">
        <v>6214.23</v>
      </c>
      <c r="P990" s="480" t="s">
        <v>5372</v>
      </c>
      <c r="Q990" s="481"/>
      <c r="R990" s="480" t="s">
        <v>306</v>
      </c>
      <c r="S990" s="480" t="s">
        <v>307</v>
      </c>
      <c r="T990" s="480" t="s">
        <v>308</v>
      </c>
      <c r="U990" s="480" t="s">
        <v>309</v>
      </c>
      <c r="V990" s="480" t="s">
        <v>1787</v>
      </c>
      <c r="W990" s="480" t="s">
        <v>5343</v>
      </c>
      <c r="X990" s="480" t="s">
        <v>4776</v>
      </c>
      <c r="Y990" s="480" t="s">
        <v>313</v>
      </c>
      <c r="Z990" s="480" t="s">
        <v>2602</v>
      </c>
      <c r="AA990" s="480">
        <f t="shared" si="15"/>
        <v>72</v>
      </c>
      <c r="AB990" s="483">
        <v>0</v>
      </c>
      <c r="AC990" s="480" t="s">
        <v>1019</v>
      </c>
    </row>
    <row r="991" customHeight="1" spans="1:29">
      <c r="A991" s="477" t="s">
        <v>192</v>
      </c>
      <c r="B991" s="480" t="s">
        <v>4024</v>
      </c>
      <c r="C991" s="480" t="s">
        <v>4025</v>
      </c>
      <c r="D991" s="480" t="s">
        <v>5373</v>
      </c>
      <c r="E991" s="481">
        <v>44398</v>
      </c>
      <c r="F991" s="480" t="s">
        <v>301</v>
      </c>
      <c r="G991" s="480" t="s">
        <v>5374</v>
      </c>
      <c r="H991" s="480" t="s">
        <v>5340</v>
      </c>
      <c r="I991" s="480" t="s">
        <v>5375</v>
      </c>
      <c r="J991" s="482">
        <v>22486.73</v>
      </c>
      <c r="K991" s="482">
        <v>312.32</v>
      </c>
      <c r="L991" s="482">
        <v>16552.74</v>
      </c>
      <c r="M991" s="482">
        <v>3747.79</v>
      </c>
      <c r="N991" s="482">
        <v>0</v>
      </c>
      <c r="O991" s="482">
        <v>5933.99</v>
      </c>
      <c r="P991" s="480" t="s">
        <v>5376</v>
      </c>
      <c r="Q991" s="481"/>
      <c r="R991" s="480" t="s">
        <v>306</v>
      </c>
      <c r="S991" s="480" t="s">
        <v>307</v>
      </c>
      <c r="T991" s="480" t="s">
        <v>308</v>
      </c>
      <c r="U991" s="480" t="s">
        <v>309</v>
      </c>
      <c r="V991" s="480" t="s">
        <v>1787</v>
      </c>
      <c r="W991" s="480" t="s">
        <v>5343</v>
      </c>
      <c r="X991" s="480" t="s">
        <v>4776</v>
      </c>
      <c r="Y991" s="480" t="s">
        <v>313</v>
      </c>
      <c r="Z991" s="480" t="s">
        <v>2602</v>
      </c>
      <c r="AA991" s="480">
        <f t="shared" si="15"/>
        <v>72</v>
      </c>
      <c r="AB991" s="483">
        <v>0</v>
      </c>
      <c r="AC991" s="480" t="s">
        <v>1019</v>
      </c>
    </row>
    <row r="992" customHeight="1" spans="1:29">
      <c r="A992" s="477" t="s">
        <v>192</v>
      </c>
      <c r="B992" s="480" t="s">
        <v>4024</v>
      </c>
      <c r="C992" s="480" t="s">
        <v>4025</v>
      </c>
      <c r="D992" s="480" t="s">
        <v>5377</v>
      </c>
      <c r="E992" s="481">
        <v>44398</v>
      </c>
      <c r="F992" s="480" t="s">
        <v>301</v>
      </c>
      <c r="G992" s="480" t="s">
        <v>5378</v>
      </c>
      <c r="H992" s="480" t="s">
        <v>5340</v>
      </c>
      <c r="I992" s="480" t="s">
        <v>5379</v>
      </c>
      <c r="J992" s="482">
        <v>17601.77</v>
      </c>
      <c r="K992" s="482">
        <v>244.46</v>
      </c>
      <c r="L992" s="482">
        <v>12956.86</v>
      </c>
      <c r="M992" s="482">
        <v>2933.62</v>
      </c>
      <c r="N992" s="482">
        <v>0</v>
      </c>
      <c r="O992" s="482">
        <v>4644.91</v>
      </c>
      <c r="P992" s="480" t="s">
        <v>5380</v>
      </c>
      <c r="Q992" s="481"/>
      <c r="R992" s="480" t="s">
        <v>306</v>
      </c>
      <c r="S992" s="480" t="s">
        <v>307</v>
      </c>
      <c r="T992" s="480" t="s">
        <v>308</v>
      </c>
      <c r="U992" s="480" t="s">
        <v>309</v>
      </c>
      <c r="V992" s="480" t="s">
        <v>1787</v>
      </c>
      <c r="W992" s="480" t="s">
        <v>5343</v>
      </c>
      <c r="X992" s="480" t="s">
        <v>4776</v>
      </c>
      <c r="Y992" s="480" t="s">
        <v>313</v>
      </c>
      <c r="Z992" s="480" t="s">
        <v>2602</v>
      </c>
      <c r="AA992" s="480">
        <f t="shared" si="15"/>
        <v>72</v>
      </c>
      <c r="AB992" s="483">
        <v>0</v>
      </c>
      <c r="AC992" s="480" t="s">
        <v>1019</v>
      </c>
    </row>
    <row r="993" customHeight="1" spans="1:29">
      <c r="A993" s="477" t="s">
        <v>192</v>
      </c>
      <c r="B993" s="480" t="s">
        <v>4024</v>
      </c>
      <c r="C993" s="480" t="s">
        <v>4025</v>
      </c>
      <c r="D993" s="480" t="s">
        <v>5381</v>
      </c>
      <c r="E993" s="481">
        <v>44399</v>
      </c>
      <c r="F993" s="480" t="s">
        <v>301</v>
      </c>
      <c r="G993" s="480" t="s">
        <v>5382</v>
      </c>
      <c r="H993" s="480" t="s">
        <v>5340</v>
      </c>
      <c r="I993" s="480" t="s">
        <v>5383</v>
      </c>
      <c r="J993" s="482">
        <v>17601.77</v>
      </c>
      <c r="K993" s="482">
        <v>244.46</v>
      </c>
      <c r="L993" s="482">
        <v>12956.86</v>
      </c>
      <c r="M993" s="482">
        <v>2933.62</v>
      </c>
      <c r="N993" s="482">
        <v>0</v>
      </c>
      <c r="O993" s="482">
        <v>4644.91</v>
      </c>
      <c r="P993" s="480" t="s">
        <v>5384</v>
      </c>
      <c r="Q993" s="481"/>
      <c r="R993" s="480" t="s">
        <v>306</v>
      </c>
      <c r="S993" s="480" t="s">
        <v>307</v>
      </c>
      <c r="T993" s="480" t="s">
        <v>321</v>
      </c>
      <c r="U993" s="480" t="s">
        <v>309</v>
      </c>
      <c r="V993" s="480" t="s">
        <v>623</v>
      </c>
      <c r="W993" s="480" t="s">
        <v>5385</v>
      </c>
      <c r="X993" s="480" t="s">
        <v>4776</v>
      </c>
      <c r="Y993" s="480" t="s">
        <v>313</v>
      </c>
      <c r="Z993" s="480" t="s">
        <v>2602</v>
      </c>
      <c r="AA993" s="480">
        <f t="shared" si="15"/>
        <v>72</v>
      </c>
      <c r="AB993" s="483">
        <v>0</v>
      </c>
      <c r="AC993" s="480" t="s">
        <v>701</v>
      </c>
    </row>
    <row r="994" customHeight="1" spans="1:29">
      <c r="A994" s="477" t="s">
        <v>192</v>
      </c>
      <c r="B994" s="480" t="s">
        <v>4024</v>
      </c>
      <c r="C994" s="480" t="s">
        <v>4025</v>
      </c>
      <c r="D994" s="480" t="s">
        <v>5386</v>
      </c>
      <c r="E994" s="481">
        <v>44399</v>
      </c>
      <c r="F994" s="480" t="s">
        <v>301</v>
      </c>
      <c r="G994" s="480" t="s">
        <v>5387</v>
      </c>
      <c r="H994" s="480" t="s">
        <v>5340</v>
      </c>
      <c r="I994" s="480" t="s">
        <v>5383</v>
      </c>
      <c r="J994" s="482">
        <v>17601.77</v>
      </c>
      <c r="K994" s="482">
        <v>244.46</v>
      </c>
      <c r="L994" s="482">
        <v>12956.86</v>
      </c>
      <c r="M994" s="482">
        <v>2933.62</v>
      </c>
      <c r="N994" s="482">
        <v>0</v>
      </c>
      <c r="O994" s="482">
        <v>4644.91</v>
      </c>
      <c r="P994" s="480" t="s">
        <v>5388</v>
      </c>
      <c r="Q994" s="481"/>
      <c r="R994" s="480" t="s">
        <v>306</v>
      </c>
      <c r="S994" s="480" t="s">
        <v>307</v>
      </c>
      <c r="T994" s="480" t="s">
        <v>321</v>
      </c>
      <c r="U994" s="480" t="s">
        <v>309</v>
      </c>
      <c r="V994" s="480" t="s">
        <v>623</v>
      </c>
      <c r="W994" s="480" t="s">
        <v>5385</v>
      </c>
      <c r="X994" s="480" t="s">
        <v>4776</v>
      </c>
      <c r="Y994" s="480" t="s">
        <v>313</v>
      </c>
      <c r="Z994" s="480" t="s">
        <v>2602</v>
      </c>
      <c r="AA994" s="480">
        <f t="shared" si="15"/>
        <v>72</v>
      </c>
      <c r="AB994" s="483">
        <v>0</v>
      </c>
      <c r="AC994" s="480" t="s">
        <v>701</v>
      </c>
    </row>
    <row r="995" customHeight="1" spans="1:29">
      <c r="A995" s="477" t="s">
        <v>192</v>
      </c>
      <c r="B995" s="480" t="s">
        <v>4024</v>
      </c>
      <c r="C995" s="480" t="s">
        <v>4025</v>
      </c>
      <c r="D995" s="480" t="s">
        <v>5389</v>
      </c>
      <c r="E995" s="481">
        <v>44399</v>
      </c>
      <c r="F995" s="480" t="s">
        <v>301</v>
      </c>
      <c r="G995" s="480" t="s">
        <v>5390</v>
      </c>
      <c r="H995" s="480" t="s">
        <v>5340</v>
      </c>
      <c r="I995" s="480" t="s">
        <v>5383</v>
      </c>
      <c r="J995" s="482">
        <v>17601.77</v>
      </c>
      <c r="K995" s="482">
        <v>244.46</v>
      </c>
      <c r="L995" s="482">
        <v>12956.86</v>
      </c>
      <c r="M995" s="482">
        <v>2933.62</v>
      </c>
      <c r="N995" s="482">
        <v>0</v>
      </c>
      <c r="O995" s="482">
        <v>4644.91</v>
      </c>
      <c r="P995" s="480" t="s">
        <v>5391</v>
      </c>
      <c r="Q995" s="481"/>
      <c r="R995" s="480" t="s">
        <v>306</v>
      </c>
      <c r="S995" s="480" t="s">
        <v>307</v>
      </c>
      <c r="T995" s="480" t="s">
        <v>321</v>
      </c>
      <c r="U995" s="480" t="s">
        <v>309</v>
      </c>
      <c r="V995" s="480" t="s">
        <v>623</v>
      </c>
      <c r="W995" s="480" t="s">
        <v>5385</v>
      </c>
      <c r="X995" s="480" t="s">
        <v>4776</v>
      </c>
      <c r="Y995" s="480" t="s">
        <v>313</v>
      </c>
      <c r="Z995" s="480" t="s">
        <v>2602</v>
      </c>
      <c r="AA995" s="480">
        <f t="shared" si="15"/>
        <v>72</v>
      </c>
      <c r="AB995" s="483">
        <v>0</v>
      </c>
      <c r="AC995" s="480" t="s">
        <v>701</v>
      </c>
    </row>
    <row r="996" customHeight="1" spans="1:29">
      <c r="A996" s="477" t="s">
        <v>192</v>
      </c>
      <c r="B996" s="480" t="s">
        <v>4024</v>
      </c>
      <c r="C996" s="480" t="s">
        <v>4025</v>
      </c>
      <c r="D996" s="480" t="s">
        <v>5392</v>
      </c>
      <c r="E996" s="481">
        <v>44399</v>
      </c>
      <c r="F996" s="480" t="s">
        <v>301</v>
      </c>
      <c r="G996" s="480" t="s">
        <v>5393</v>
      </c>
      <c r="H996" s="480" t="s">
        <v>5340</v>
      </c>
      <c r="I996" s="480" t="s">
        <v>5383</v>
      </c>
      <c r="J996" s="482">
        <v>17601.77</v>
      </c>
      <c r="K996" s="482">
        <v>244.46</v>
      </c>
      <c r="L996" s="482">
        <v>12956.86</v>
      </c>
      <c r="M996" s="482">
        <v>2933.62</v>
      </c>
      <c r="N996" s="482">
        <v>0</v>
      </c>
      <c r="O996" s="482">
        <v>4644.91</v>
      </c>
      <c r="P996" s="480" t="s">
        <v>5394</v>
      </c>
      <c r="Q996" s="481"/>
      <c r="R996" s="480" t="s">
        <v>306</v>
      </c>
      <c r="S996" s="480" t="s">
        <v>307</v>
      </c>
      <c r="T996" s="480" t="s">
        <v>321</v>
      </c>
      <c r="U996" s="480" t="s">
        <v>309</v>
      </c>
      <c r="V996" s="480" t="s">
        <v>623</v>
      </c>
      <c r="W996" s="480" t="s">
        <v>5385</v>
      </c>
      <c r="X996" s="480" t="s">
        <v>4776</v>
      </c>
      <c r="Y996" s="480" t="s">
        <v>313</v>
      </c>
      <c r="Z996" s="480" t="s">
        <v>2602</v>
      </c>
      <c r="AA996" s="480">
        <f t="shared" si="15"/>
        <v>72</v>
      </c>
      <c r="AB996" s="483">
        <v>0</v>
      </c>
      <c r="AC996" s="480" t="s">
        <v>701</v>
      </c>
    </row>
    <row r="997" customHeight="1" spans="1:29">
      <c r="A997" s="477" t="s">
        <v>192</v>
      </c>
      <c r="B997" s="480" t="s">
        <v>4024</v>
      </c>
      <c r="C997" s="480" t="s">
        <v>4025</v>
      </c>
      <c r="D997" s="480" t="s">
        <v>5395</v>
      </c>
      <c r="E997" s="481">
        <v>44399</v>
      </c>
      <c r="F997" s="480" t="s">
        <v>301</v>
      </c>
      <c r="G997" s="480" t="s">
        <v>5396</v>
      </c>
      <c r="H997" s="480" t="s">
        <v>5340</v>
      </c>
      <c r="I997" s="480" t="s">
        <v>5383</v>
      </c>
      <c r="J997" s="482">
        <v>17600</v>
      </c>
      <c r="K997" s="482">
        <v>244.44</v>
      </c>
      <c r="L997" s="482">
        <v>12955.55</v>
      </c>
      <c r="M997" s="482">
        <v>2933.33</v>
      </c>
      <c r="N997" s="482">
        <v>0</v>
      </c>
      <c r="O997" s="482">
        <v>4644.45</v>
      </c>
      <c r="P997" s="480" t="s">
        <v>5397</v>
      </c>
      <c r="Q997" s="481"/>
      <c r="R997" s="480" t="s">
        <v>306</v>
      </c>
      <c r="S997" s="480" t="s">
        <v>307</v>
      </c>
      <c r="T997" s="480" t="s">
        <v>321</v>
      </c>
      <c r="U997" s="480" t="s">
        <v>309</v>
      </c>
      <c r="V997" s="480" t="s">
        <v>623</v>
      </c>
      <c r="W997" s="480" t="s">
        <v>5385</v>
      </c>
      <c r="X997" s="480" t="s">
        <v>4776</v>
      </c>
      <c r="Y997" s="480" t="s">
        <v>313</v>
      </c>
      <c r="Z997" s="480" t="s">
        <v>2602</v>
      </c>
      <c r="AA997" s="480">
        <f t="shared" si="15"/>
        <v>72</v>
      </c>
      <c r="AB997" s="483">
        <v>0</v>
      </c>
      <c r="AC997" s="480" t="s">
        <v>701</v>
      </c>
    </row>
    <row r="998" customHeight="1" spans="1:29">
      <c r="A998" s="477" t="s">
        <v>192</v>
      </c>
      <c r="B998" s="480" t="s">
        <v>4024</v>
      </c>
      <c r="C998" s="480" t="s">
        <v>4025</v>
      </c>
      <c r="D998" s="480" t="s">
        <v>5398</v>
      </c>
      <c r="E998" s="481">
        <v>44399</v>
      </c>
      <c r="F998" s="480" t="s">
        <v>301</v>
      </c>
      <c r="G998" s="480" t="s">
        <v>5399</v>
      </c>
      <c r="H998" s="480" t="s">
        <v>5340</v>
      </c>
      <c r="I998" s="480" t="s">
        <v>5383</v>
      </c>
      <c r="J998" s="482">
        <v>17600</v>
      </c>
      <c r="K998" s="482">
        <v>244.44</v>
      </c>
      <c r="L998" s="482">
        <v>12955.55</v>
      </c>
      <c r="M998" s="482">
        <v>2933.33</v>
      </c>
      <c r="N998" s="482">
        <v>0</v>
      </c>
      <c r="O998" s="482">
        <v>4644.45</v>
      </c>
      <c r="P998" s="480" t="s">
        <v>5400</v>
      </c>
      <c r="Q998" s="481"/>
      <c r="R998" s="480" t="s">
        <v>306</v>
      </c>
      <c r="S998" s="480" t="s">
        <v>307</v>
      </c>
      <c r="T998" s="480" t="s">
        <v>321</v>
      </c>
      <c r="U998" s="480" t="s">
        <v>309</v>
      </c>
      <c r="V998" s="480" t="s">
        <v>623</v>
      </c>
      <c r="W998" s="480" t="s">
        <v>5385</v>
      </c>
      <c r="X998" s="480" t="s">
        <v>4776</v>
      </c>
      <c r="Y998" s="480" t="s">
        <v>313</v>
      </c>
      <c r="Z998" s="480" t="s">
        <v>2602</v>
      </c>
      <c r="AA998" s="480">
        <f t="shared" si="15"/>
        <v>72</v>
      </c>
      <c r="AB998" s="483">
        <v>0</v>
      </c>
      <c r="AC998" s="480" t="s">
        <v>701</v>
      </c>
    </row>
    <row r="999" customHeight="1" spans="1:29">
      <c r="A999" s="477" t="s">
        <v>192</v>
      </c>
      <c r="B999" s="480" t="s">
        <v>4024</v>
      </c>
      <c r="C999" s="480" t="s">
        <v>4025</v>
      </c>
      <c r="D999" s="480" t="s">
        <v>5401</v>
      </c>
      <c r="E999" s="481">
        <v>44399</v>
      </c>
      <c r="F999" s="480" t="s">
        <v>301</v>
      </c>
      <c r="G999" s="480" t="s">
        <v>5402</v>
      </c>
      <c r="H999" s="480" t="s">
        <v>5340</v>
      </c>
      <c r="I999" s="480" t="s">
        <v>5383</v>
      </c>
      <c r="J999" s="482">
        <v>17600</v>
      </c>
      <c r="K999" s="482">
        <v>244.44</v>
      </c>
      <c r="L999" s="482">
        <v>12955.55</v>
      </c>
      <c r="M999" s="482">
        <v>2933.33</v>
      </c>
      <c r="N999" s="482">
        <v>0</v>
      </c>
      <c r="O999" s="482">
        <v>4644.45</v>
      </c>
      <c r="P999" s="480" t="s">
        <v>5403</v>
      </c>
      <c r="Q999" s="481"/>
      <c r="R999" s="480" t="s">
        <v>306</v>
      </c>
      <c r="S999" s="480" t="s">
        <v>307</v>
      </c>
      <c r="T999" s="480" t="s">
        <v>321</v>
      </c>
      <c r="U999" s="480" t="s">
        <v>309</v>
      </c>
      <c r="V999" s="480" t="s">
        <v>623</v>
      </c>
      <c r="W999" s="480" t="s">
        <v>5385</v>
      </c>
      <c r="X999" s="480" t="s">
        <v>4776</v>
      </c>
      <c r="Y999" s="480" t="s">
        <v>313</v>
      </c>
      <c r="Z999" s="480" t="s">
        <v>2602</v>
      </c>
      <c r="AA999" s="480">
        <f t="shared" si="15"/>
        <v>72</v>
      </c>
      <c r="AB999" s="483">
        <v>0</v>
      </c>
      <c r="AC999" s="480" t="s">
        <v>701</v>
      </c>
    </row>
    <row r="1000" customHeight="1" spans="1:29">
      <c r="A1000" s="477" t="s">
        <v>192</v>
      </c>
      <c r="B1000" s="480" t="s">
        <v>4024</v>
      </c>
      <c r="C1000" s="480" t="s">
        <v>4025</v>
      </c>
      <c r="D1000" s="480" t="s">
        <v>5404</v>
      </c>
      <c r="E1000" s="481">
        <v>44399</v>
      </c>
      <c r="F1000" s="480" t="s">
        <v>301</v>
      </c>
      <c r="G1000" s="480" t="s">
        <v>5405</v>
      </c>
      <c r="H1000" s="480" t="s">
        <v>5340</v>
      </c>
      <c r="I1000" s="480" t="s">
        <v>5383</v>
      </c>
      <c r="J1000" s="482">
        <v>17600</v>
      </c>
      <c r="K1000" s="482">
        <v>244.44</v>
      </c>
      <c r="L1000" s="482">
        <v>12955.55</v>
      </c>
      <c r="M1000" s="482">
        <v>2933.33</v>
      </c>
      <c r="N1000" s="482">
        <v>0</v>
      </c>
      <c r="O1000" s="482">
        <v>4644.45</v>
      </c>
      <c r="P1000" s="480" t="s">
        <v>5406</v>
      </c>
      <c r="Q1000" s="481"/>
      <c r="R1000" s="480" t="s">
        <v>306</v>
      </c>
      <c r="S1000" s="480" t="s">
        <v>307</v>
      </c>
      <c r="T1000" s="480" t="s">
        <v>321</v>
      </c>
      <c r="U1000" s="480" t="s">
        <v>309</v>
      </c>
      <c r="V1000" s="480" t="s">
        <v>623</v>
      </c>
      <c r="W1000" s="480" t="s">
        <v>5385</v>
      </c>
      <c r="X1000" s="480" t="s">
        <v>4776</v>
      </c>
      <c r="Y1000" s="480" t="s">
        <v>313</v>
      </c>
      <c r="Z1000" s="480" t="s">
        <v>2602</v>
      </c>
      <c r="AA1000" s="480">
        <f t="shared" si="15"/>
        <v>72</v>
      </c>
      <c r="AB1000" s="483">
        <v>0</v>
      </c>
      <c r="AC1000" s="480" t="s">
        <v>701</v>
      </c>
    </row>
    <row r="1001" customHeight="1" spans="1:29">
      <c r="A1001" s="477" t="s">
        <v>192</v>
      </c>
      <c r="B1001" s="480" t="s">
        <v>4024</v>
      </c>
      <c r="C1001" s="480" t="s">
        <v>4025</v>
      </c>
      <c r="D1001" s="480" t="s">
        <v>5407</v>
      </c>
      <c r="E1001" s="481">
        <v>44399</v>
      </c>
      <c r="F1001" s="480" t="s">
        <v>301</v>
      </c>
      <c r="G1001" s="480" t="s">
        <v>5408</v>
      </c>
      <c r="H1001" s="480" t="s">
        <v>5340</v>
      </c>
      <c r="I1001" s="480" t="s">
        <v>5383</v>
      </c>
      <c r="J1001" s="482">
        <v>17600</v>
      </c>
      <c r="K1001" s="482">
        <v>244.44</v>
      </c>
      <c r="L1001" s="482">
        <v>12955.55</v>
      </c>
      <c r="M1001" s="482">
        <v>2933.33</v>
      </c>
      <c r="N1001" s="482">
        <v>0</v>
      </c>
      <c r="O1001" s="482">
        <v>4644.45</v>
      </c>
      <c r="P1001" s="480" t="s">
        <v>5409</v>
      </c>
      <c r="Q1001" s="481"/>
      <c r="R1001" s="480" t="s">
        <v>306</v>
      </c>
      <c r="S1001" s="480" t="s">
        <v>307</v>
      </c>
      <c r="T1001" s="480" t="s">
        <v>321</v>
      </c>
      <c r="U1001" s="480" t="s">
        <v>309</v>
      </c>
      <c r="V1001" s="480" t="s">
        <v>623</v>
      </c>
      <c r="W1001" s="480" t="s">
        <v>5385</v>
      </c>
      <c r="X1001" s="480" t="s">
        <v>4776</v>
      </c>
      <c r="Y1001" s="480" t="s">
        <v>313</v>
      </c>
      <c r="Z1001" s="480" t="s">
        <v>2602</v>
      </c>
      <c r="AA1001" s="480">
        <f t="shared" si="15"/>
        <v>72</v>
      </c>
      <c r="AB1001" s="483">
        <v>0</v>
      </c>
      <c r="AC1001" s="480" t="s">
        <v>701</v>
      </c>
    </row>
    <row r="1002" customHeight="1" spans="1:29">
      <c r="A1002" s="477" t="s">
        <v>192</v>
      </c>
      <c r="B1002" s="480" t="s">
        <v>4024</v>
      </c>
      <c r="C1002" s="480" t="s">
        <v>4025</v>
      </c>
      <c r="D1002" s="480" t="s">
        <v>5410</v>
      </c>
      <c r="E1002" s="481">
        <v>44464</v>
      </c>
      <c r="F1002" s="480" t="s">
        <v>301</v>
      </c>
      <c r="G1002" s="480" t="s">
        <v>5411</v>
      </c>
      <c r="H1002" s="480" t="s">
        <v>5412</v>
      </c>
      <c r="I1002" s="480" t="s">
        <v>304</v>
      </c>
      <c r="J1002" s="482">
        <v>85486.74</v>
      </c>
      <c r="K1002" s="482">
        <v>1187.32</v>
      </c>
      <c r="L1002" s="482">
        <v>60553.11</v>
      </c>
      <c r="M1002" s="482">
        <v>14247.79</v>
      </c>
      <c r="N1002" s="482">
        <v>0</v>
      </c>
      <c r="O1002" s="482">
        <v>24933.63</v>
      </c>
      <c r="P1002" s="480" t="s">
        <v>5413</v>
      </c>
      <c r="Q1002" s="481"/>
      <c r="R1002" s="480" t="s">
        <v>306</v>
      </c>
      <c r="S1002" s="480" t="s">
        <v>307</v>
      </c>
      <c r="T1002" s="480" t="s">
        <v>453</v>
      </c>
      <c r="U1002" s="480" t="s">
        <v>309</v>
      </c>
      <c r="V1002" s="480" t="s">
        <v>454</v>
      </c>
      <c r="W1002" s="480" t="s">
        <v>5414</v>
      </c>
      <c r="X1002" s="480" t="s">
        <v>309</v>
      </c>
      <c r="Y1002" s="480" t="s">
        <v>313</v>
      </c>
      <c r="Z1002" s="480" t="s">
        <v>2602</v>
      </c>
      <c r="AA1002" s="480">
        <f t="shared" si="15"/>
        <v>72</v>
      </c>
      <c r="AB1002" s="483">
        <v>0</v>
      </c>
      <c r="AC1002" s="480" t="s">
        <v>456</v>
      </c>
    </row>
    <row r="1003" customHeight="1" spans="1:29">
      <c r="A1003" s="477" t="s">
        <v>192</v>
      </c>
      <c r="B1003" s="480" t="s">
        <v>4024</v>
      </c>
      <c r="C1003" s="480" t="s">
        <v>4025</v>
      </c>
      <c r="D1003" s="480" t="s">
        <v>5415</v>
      </c>
      <c r="E1003" s="481">
        <v>44463</v>
      </c>
      <c r="F1003" s="480" t="s">
        <v>301</v>
      </c>
      <c r="G1003" s="480" t="s">
        <v>5416</v>
      </c>
      <c r="H1003" s="480" t="s">
        <v>5417</v>
      </c>
      <c r="I1003" s="480" t="s">
        <v>5418</v>
      </c>
      <c r="J1003" s="482">
        <v>155773.5</v>
      </c>
      <c r="K1003" s="482">
        <v>2163.52</v>
      </c>
      <c r="L1003" s="482">
        <v>110339.56</v>
      </c>
      <c r="M1003" s="482">
        <v>25962.25</v>
      </c>
      <c r="N1003" s="482">
        <v>0</v>
      </c>
      <c r="O1003" s="482">
        <v>45433.94</v>
      </c>
      <c r="P1003" s="480" t="s">
        <v>5419</v>
      </c>
      <c r="Q1003" s="481"/>
      <c r="R1003" s="480" t="s">
        <v>306</v>
      </c>
      <c r="S1003" s="480" t="s">
        <v>307</v>
      </c>
      <c r="T1003" s="480" t="s">
        <v>383</v>
      </c>
      <c r="U1003" s="480" t="s">
        <v>309</v>
      </c>
      <c r="V1003" s="480" t="s">
        <v>1567</v>
      </c>
      <c r="W1003" s="480" t="s">
        <v>1740</v>
      </c>
      <c r="X1003" s="480" t="s">
        <v>632</v>
      </c>
      <c r="Y1003" s="480" t="s">
        <v>313</v>
      </c>
      <c r="Z1003" s="480" t="s">
        <v>2602</v>
      </c>
      <c r="AA1003" s="480">
        <f t="shared" si="15"/>
        <v>72</v>
      </c>
      <c r="AB1003" s="483">
        <v>0</v>
      </c>
      <c r="AC1003" s="480" t="s">
        <v>850</v>
      </c>
    </row>
    <row r="1004" customHeight="1" spans="1:29">
      <c r="A1004" s="477" t="s">
        <v>192</v>
      </c>
      <c r="B1004" s="480" t="s">
        <v>4024</v>
      </c>
      <c r="C1004" s="480" t="s">
        <v>4025</v>
      </c>
      <c r="D1004" s="480" t="s">
        <v>5420</v>
      </c>
      <c r="E1004" s="481">
        <v>44463</v>
      </c>
      <c r="F1004" s="480" t="s">
        <v>301</v>
      </c>
      <c r="G1004" s="480" t="s">
        <v>5421</v>
      </c>
      <c r="H1004" s="480" t="s">
        <v>5417</v>
      </c>
      <c r="I1004" s="480" t="s">
        <v>5422</v>
      </c>
      <c r="J1004" s="482">
        <v>155773.5</v>
      </c>
      <c r="K1004" s="482">
        <v>2163.52</v>
      </c>
      <c r="L1004" s="482">
        <v>110339.56</v>
      </c>
      <c r="M1004" s="482">
        <v>25962.25</v>
      </c>
      <c r="N1004" s="482">
        <v>0</v>
      </c>
      <c r="O1004" s="482">
        <v>45433.94</v>
      </c>
      <c r="P1004" s="480" t="s">
        <v>5423</v>
      </c>
      <c r="Q1004" s="481"/>
      <c r="R1004" s="480" t="s">
        <v>306</v>
      </c>
      <c r="S1004" s="480" t="s">
        <v>307</v>
      </c>
      <c r="T1004" s="480" t="s">
        <v>383</v>
      </c>
      <c r="U1004" s="480" t="s">
        <v>309</v>
      </c>
      <c r="V1004" s="480" t="s">
        <v>1567</v>
      </c>
      <c r="W1004" s="480" t="s">
        <v>1740</v>
      </c>
      <c r="X1004" s="480" t="s">
        <v>632</v>
      </c>
      <c r="Y1004" s="480" t="s">
        <v>313</v>
      </c>
      <c r="Z1004" s="480" t="s">
        <v>2602</v>
      </c>
      <c r="AA1004" s="480">
        <f t="shared" si="15"/>
        <v>72</v>
      </c>
      <c r="AB1004" s="483">
        <v>0</v>
      </c>
      <c r="AC1004" s="480" t="s">
        <v>850</v>
      </c>
    </row>
    <row r="1005" customHeight="1" spans="1:29">
      <c r="A1005" s="477" t="s">
        <v>192</v>
      </c>
      <c r="B1005" s="480" t="s">
        <v>4024</v>
      </c>
      <c r="C1005" s="480" t="s">
        <v>4025</v>
      </c>
      <c r="D1005" s="480" t="s">
        <v>5424</v>
      </c>
      <c r="E1005" s="481">
        <v>44463</v>
      </c>
      <c r="F1005" s="480" t="s">
        <v>301</v>
      </c>
      <c r="G1005" s="480" t="s">
        <v>5425</v>
      </c>
      <c r="H1005" s="480" t="s">
        <v>4055</v>
      </c>
      <c r="I1005" s="480" t="s">
        <v>5426</v>
      </c>
      <c r="J1005" s="482">
        <v>1195633.42</v>
      </c>
      <c r="K1005" s="482">
        <v>16606.02</v>
      </c>
      <c r="L1005" s="482">
        <v>846907.01</v>
      </c>
      <c r="M1005" s="482">
        <v>199272.24</v>
      </c>
      <c r="N1005" s="482">
        <v>0</v>
      </c>
      <c r="O1005" s="482">
        <v>348726.41</v>
      </c>
      <c r="P1005" s="480" t="s">
        <v>5427</v>
      </c>
      <c r="Q1005" s="481"/>
      <c r="R1005" s="480" t="s">
        <v>630</v>
      </c>
      <c r="S1005" s="480" t="s">
        <v>307</v>
      </c>
      <c r="T1005" s="480" t="s">
        <v>383</v>
      </c>
      <c r="U1005" s="480" t="s">
        <v>309</v>
      </c>
      <c r="V1005" s="480" t="s">
        <v>1773</v>
      </c>
      <c r="W1005" s="480" t="s">
        <v>1774</v>
      </c>
      <c r="X1005" s="480" t="s">
        <v>5046</v>
      </c>
      <c r="Y1005" s="480" t="s">
        <v>313</v>
      </c>
      <c r="Z1005" s="480" t="s">
        <v>2602</v>
      </c>
      <c r="AA1005" s="480">
        <f t="shared" si="15"/>
        <v>72</v>
      </c>
      <c r="AB1005" s="483">
        <v>0</v>
      </c>
      <c r="AC1005" s="480" t="s">
        <v>387</v>
      </c>
    </row>
    <row r="1006" customHeight="1" spans="1:29">
      <c r="A1006" s="477" t="s">
        <v>192</v>
      </c>
      <c r="B1006" s="480" t="s">
        <v>4024</v>
      </c>
      <c r="C1006" s="480" t="s">
        <v>4025</v>
      </c>
      <c r="D1006" s="480" t="s">
        <v>5428</v>
      </c>
      <c r="E1006" s="481">
        <v>44467</v>
      </c>
      <c r="F1006" s="480" t="s">
        <v>301</v>
      </c>
      <c r="G1006" s="480" t="s">
        <v>5429</v>
      </c>
      <c r="H1006" s="480" t="s">
        <v>5430</v>
      </c>
      <c r="I1006" s="480" t="s">
        <v>5431</v>
      </c>
      <c r="J1006" s="482">
        <v>83185.84</v>
      </c>
      <c r="K1006" s="482">
        <v>1155.36</v>
      </c>
      <c r="L1006" s="482">
        <v>58923.31</v>
      </c>
      <c r="M1006" s="482">
        <v>13864.31</v>
      </c>
      <c r="N1006" s="482">
        <v>0</v>
      </c>
      <c r="O1006" s="482">
        <v>24262.53</v>
      </c>
      <c r="P1006" s="480" t="s">
        <v>5432</v>
      </c>
      <c r="Q1006" s="481"/>
      <c r="R1006" s="480" t="s">
        <v>630</v>
      </c>
      <c r="S1006" s="480" t="s">
        <v>889</v>
      </c>
      <c r="T1006" s="480" t="s">
        <v>882</v>
      </c>
      <c r="U1006" s="480" t="s">
        <v>309</v>
      </c>
      <c r="V1006" s="480" t="s">
        <v>1800</v>
      </c>
      <c r="W1006" s="480" t="s">
        <v>5433</v>
      </c>
      <c r="X1006" s="480" t="s">
        <v>5434</v>
      </c>
      <c r="Y1006" s="480" t="s">
        <v>313</v>
      </c>
      <c r="Z1006" s="480" t="s">
        <v>2602</v>
      </c>
      <c r="AA1006" s="480">
        <f t="shared" si="15"/>
        <v>72</v>
      </c>
      <c r="AB1006" s="483">
        <v>0</v>
      </c>
      <c r="AC1006" s="480" t="s">
        <v>891</v>
      </c>
    </row>
    <row r="1007" customHeight="1" spans="1:29">
      <c r="A1007" s="477" t="s">
        <v>192</v>
      </c>
      <c r="B1007" s="480" t="s">
        <v>4024</v>
      </c>
      <c r="C1007" s="480" t="s">
        <v>4025</v>
      </c>
      <c r="D1007" s="480" t="s">
        <v>5435</v>
      </c>
      <c r="E1007" s="481">
        <v>44516</v>
      </c>
      <c r="F1007" s="480" t="s">
        <v>301</v>
      </c>
      <c r="G1007" s="480" t="s">
        <v>5436</v>
      </c>
      <c r="H1007" s="480" t="s">
        <v>5437</v>
      </c>
      <c r="I1007" s="480" t="s">
        <v>304</v>
      </c>
      <c r="J1007" s="482">
        <v>86725.66</v>
      </c>
      <c r="K1007" s="482">
        <v>1204.52</v>
      </c>
      <c r="L1007" s="482">
        <v>59021.63</v>
      </c>
      <c r="M1007" s="482">
        <v>14454.27</v>
      </c>
      <c r="N1007" s="482">
        <v>0</v>
      </c>
      <c r="O1007" s="482">
        <v>27704.03</v>
      </c>
      <c r="P1007" s="480" t="s">
        <v>5438</v>
      </c>
      <c r="Q1007" s="481"/>
      <c r="R1007" s="480" t="s">
        <v>306</v>
      </c>
      <c r="S1007" s="480" t="s">
        <v>307</v>
      </c>
      <c r="T1007" s="480" t="s">
        <v>453</v>
      </c>
      <c r="U1007" s="480" t="s">
        <v>309</v>
      </c>
      <c r="V1007" s="480" t="s">
        <v>454</v>
      </c>
      <c r="W1007" s="480" t="s">
        <v>5439</v>
      </c>
      <c r="X1007" s="480" t="s">
        <v>5440</v>
      </c>
      <c r="Y1007" s="480" t="s">
        <v>313</v>
      </c>
      <c r="Z1007" s="480" t="s">
        <v>2602</v>
      </c>
      <c r="AA1007" s="480">
        <f t="shared" si="15"/>
        <v>72</v>
      </c>
      <c r="AB1007" s="483">
        <v>0</v>
      </c>
      <c r="AC1007" s="480" t="s">
        <v>456</v>
      </c>
    </row>
    <row r="1008" customHeight="1" spans="1:29">
      <c r="A1008" s="477" t="s">
        <v>192</v>
      </c>
      <c r="B1008" s="480" t="s">
        <v>4024</v>
      </c>
      <c r="C1008" s="480" t="s">
        <v>4025</v>
      </c>
      <c r="D1008" s="480" t="s">
        <v>5441</v>
      </c>
      <c r="E1008" s="481">
        <v>44539</v>
      </c>
      <c r="F1008" s="480" t="s">
        <v>301</v>
      </c>
      <c r="G1008" s="480" t="s">
        <v>5442</v>
      </c>
      <c r="H1008" s="480" t="s">
        <v>5443</v>
      </c>
      <c r="I1008" s="480" t="s">
        <v>304</v>
      </c>
      <c r="J1008" s="482">
        <v>331858.4</v>
      </c>
      <c r="K1008" s="482">
        <v>4609.14</v>
      </c>
      <c r="L1008" s="482">
        <v>221238.93</v>
      </c>
      <c r="M1008" s="482">
        <v>55309.73</v>
      </c>
      <c r="N1008" s="482">
        <v>0</v>
      </c>
      <c r="O1008" s="482">
        <v>110619.47</v>
      </c>
      <c r="P1008" s="480" t="s">
        <v>5444</v>
      </c>
      <c r="Q1008" s="481"/>
      <c r="R1008" s="480" t="s">
        <v>306</v>
      </c>
      <c r="S1008" s="480" t="s">
        <v>307</v>
      </c>
      <c r="T1008" s="480" t="s">
        <v>453</v>
      </c>
      <c r="U1008" s="480" t="s">
        <v>309</v>
      </c>
      <c r="V1008" s="480" t="s">
        <v>454</v>
      </c>
      <c r="W1008" s="480" t="s">
        <v>5445</v>
      </c>
      <c r="X1008" s="480" t="s">
        <v>5289</v>
      </c>
      <c r="Y1008" s="480" t="s">
        <v>313</v>
      </c>
      <c r="Z1008" s="480" t="s">
        <v>2602</v>
      </c>
      <c r="AA1008" s="480">
        <f t="shared" si="15"/>
        <v>72</v>
      </c>
      <c r="AB1008" s="483">
        <v>0</v>
      </c>
      <c r="AC1008" s="480" t="s">
        <v>456</v>
      </c>
    </row>
    <row r="1009" customHeight="1" spans="1:29">
      <c r="A1009" s="477" t="s">
        <v>192</v>
      </c>
      <c r="B1009" s="480" t="s">
        <v>4024</v>
      </c>
      <c r="C1009" s="480" t="s">
        <v>4025</v>
      </c>
      <c r="D1009" s="480" t="s">
        <v>5446</v>
      </c>
      <c r="E1009" s="481">
        <v>44539</v>
      </c>
      <c r="F1009" s="480" t="s">
        <v>301</v>
      </c>
      <c r="G1009" s="480" t="s">
        <v>5447</v>
      </c>
      <c r="H1009" s="480" t="s">
        <v>5448</v>
      </c>
      <c r="I1009" s="480" t="s">
        <v>304</v>
      </c>
      <c r="J1009" s="482">
        <v>123938.84</v>
      </c>
      <c r="K1009" s="482">
        <v>1721.37</v>
      </c>
      <c r="L1009" s="482">
        <v>82625.89</v>
      </c>
      <c r="M1009" s="482">
        <v>20656.47</v>
      </c>
      <c r="N1009" s="482">
        <v>0</v>
      </c>
      <c r="O1009" s="482">
        <v>41312.95</v>
      </c>
      <c r="P1009" s="480" t="s">
        <v>5449</v>
      </c>
      <c r="Q1009" s="481"/>
      <c r="R1009" s="480" t="s">
        <v>306</v>
      </c>
      <c r="S1009" s="480" t="s">
        <v>307</v>
      </c>
      <c r="T1009" s="480" t="s">
        <v>462</v>
      </c>
      <c r="U1009" s="480" t="s">
        <v>309</v>
      </c>
      <c r="V1009" s="480" t="s">
        <v>309</v>
      </c>
      <c r="W1009" s="480" t="s">
        <v>5450</v>
      </c>
      <c r="X1009" s="480" t="s">
        <v>5451</v>
      </c>
      <c r="Y1009" s="480" t="s">
        <v>313</v>
      </c>
      <c r="Z1009" s="480" t="s">
        <v>2602</v>
      </c>
      <c r="AA1009" s="480">
        <f t="shared" si="15"/>
        <v>72</v>
      </c>
      <c r="AB1009" s="483">
        <v>0</v>
      </c>
      <c r="AC1009" s="480" t="s">
        <v>465</v>
      </c>
    </row>
    <row r="1010" customHeight="1" spans="1:29">
      <c r="A1010" s="477" t="s">
        <v>192</v>
      </c>
      <c r="B1010" s="480" t="s">
        <v>4024</v>
      </c>
      <c r="C1010" s="480" t="s">
        <v>4025</v>
      </c>
      <c r="D1010" s="480" t="s">
        <v>5452</v>
      </c>
      <c r="E1010" s="481">
        <v>44544</v>
      </c>
      <c r="F1010" s="480" t="s">
        <v>301</v>
      </c>
      <c r="G1010" s="480" t="s">
        <v>5453</v>
      </c>
      <c r="H1010" s="480" t="s">
        <v>5454</v>
      </c>
      <c r="I1010" s="480" t="s">
        <v>304</v>
      </c>
      <c r="J1010" s="482">
        <v>255000</v>
      </c>
      <c r="K1010" s="482">
        <v>3541.67</v>
      </c>
      <c r="L1010" s="482">
        <v>170000</v>
      </c>
      <c r="M1010" s="482">
        <v>42500</v>
      </c>
      <c r="N1010" s="482">
        <v>0</v>
      </c>
      <c r="O1010" s="482">
        <v>85000</v>
      </c>
      <c r="P1010" s="480" t="s">
        <v>5455</v>
      </c>
      <c r="Q1010" s="481"/>
      <c r="R1010" s="480" t="s">
        <v>306</v>
      </c>
      <c r="S1010" s="480" t="s">
        <v>307</v>
      </c>
      <c r="T1010" s="480" t="s">
        <v>453</v>
      </c>
      <c r="U1010" s="480" t="s">
        <v>309</v>
      </c>
      <c r="V1010" s="480" t="s">
        <v>1683</v>
      </c>
      <c r="W1010" s="480" t="s">
        <v>5456</v>
      </c>
      <c r="X1010" s="480" t="s">
        <v>5457</v>
      </c>
      <c r="Y1010" s="480" t="s">
        <v>313</v>
      </c>
      <c r="Z1010" s="480" t="s">
        <v>2602</v>
      </c>
      <c r="AA1010" s="480">
        <f t="shared" si="15"/>
        <v>72</v>
      </c>
      <c r="AB1010" s="483">
        <v>0</v>
      </c>
      <c r="AC1010" s="480" t="s">
        <v>542</v>
      </c>
    </row>
    <row r="1011" customHeight="1" spans="1:29">
      <c r="A1011" s="477" t="s">
        <v>192</v>
      </c>
      <c r="B1011" s="480" t="s">
        <v>4024</v>
      </c>
      <c r="C1011" s="480" t="s">
        <v>4025</v>
      </c>
      <c r="D1011" s="480" t="s">
        <v>5458</v>
      </c>
      <c r="E1011" s="481">
        <v>44544</v>
      </c>
      <c r="F1011" s="480" t="s">
        <v>301</v>
      </c>
      <c r="G1011" s="480" t="s">
        <v>5459</v>
      </c>
      <c r="H1011" s="480" t="s">
        <v>5460</v>
      </c>
      <c r="I1011" s="480" t="s">
        <v>304</v>
      </c>
      <c r="J1011" s="482">
        <v>171858.4</v>
      </c>
      <c r="K1011" s="482">
        <v>2386.92</v>
      </c>
      <c r="L1011" s="482">
        <v>114572.27</v>
      </c>
      <c r="M1011" s="482">
        <v>28643.06</v>
      </c>
      <c r="N1011" s="482">
        <v>0</v>
      </c>
      <c r="O1011" s="482">
        <v>57286.13</v>
      </c>
      <c r="P1011" s="480" t="s">
        <v>5461</v>
      </c>
      <c r="Q1011" s="481"/>
      <c r="R1011" s="480" t="s">
        <v>306</v>
      </c>
      <c r="S1011" s="480" t="s">
        <v>307</v>
      </c>
      <c r="T1011" s="480" t="s">
        <v>453</v>
      </c>
      <c r="U1011" s="480" t="s">
        <v>309</v>
      </c>
      <c r="V1011" s="480" t="s">
        <v>1683</v>
      </c>
      <c r="W1011" s="480" t="s">
        <v>5462</v>
      </c>
      <c r="X1011" s="480" t="s">
        <v>5463</v>
      </c>
      <c r="Y1011" s="480" t="s">
        <v>313</v>
      </c>
      <c r="Z1011" s="480" t="s">
        <v>2602</v>
      </c>
      <c r="AA1011" s="480">
        <f t="shared" si="15"/>
        <v>72</v>
      </c>
      <c r="AB1011" s="483">
        <v>0</v>
      </c>
      <c r="AC1011" s="480" t="s">
        <v>542</v>
      </c>
    </row>
    <row r="1012" customHeight="1" spans="1:29">
      <c r="A1012" s="477" t="s">
        <v>192</v>
      </c>
      <c r="B1012" s="480" t="s">
        <v>4024</v>
      </c>
      <c r="C1012" s="480" t="s">
        <v>4025</v>
      </c>
      <c r="D1012" s="480" t="s">
        <v>5464</v>
      </c>
      <c r="E1012" s="481">
        <v>44544</v>
      </c>
      <c r="F1012" s="480" t="s">
        <v>301</v>
      </c>
      <c r="G1012" s="480" t="s">
        <v>5465</v>
      </c>
      <c r="H1012" s="480" t="s">
        <v>5466</v>
      </c>
      <c r="I1012" s="480" t="s">
        <v>304</v>
      </c>
      <c r="J1012" s="482">
        <v>331858.4</v>
      </c>
      <c r="K1012" s="482">
        <v>4609.14</v>
      </c>
      <c r="L1012" s="482">
        <v>221238.93</v>
      </c>
      <c r="M1012" s="482">
        <v>55309.73</v>
      </c>
      <c r="N1012" s="482">
        <v>0</v>
      </c>
      <c r="O1012" s="482">
        <v>110619.47</v>
      </c>
      <c r="P1012" s="480" t="s">
        <v>5467</v>
      </c>
      <c r="Q1012" s="481"/>
      <c r="R1012" s="480" t="s">
        <v>306</v>
      </c>
      <c r="S1012" s="480" t="s">
        <v>307</v>
      </c>
      <c r="T1012" s="480" t="s">
        <v>453</v>
      </c>
      <c r="U1012" s="480" t="s">
        <v>309</v>
      </c>
      <c r="V1012" s="480" t="s">
        <v>454</v>
      </c>
      <c r="W1012" s="480" t="s">
        <v>5468</v>
      </c>
      <c r="X1012" s="480" t="s">
        <v>5289</v>
      </c>
      <c r="Y1012" s="480" t="s">
        <v>313</v>
      </c>
      <c r="Z1012" s="480" t="s">
        <v>2602</v>
      </c>
      <c r="AA1012" s="480">
        <f t="shared" si="15"/>
        <v>72</v>
      </c>
      <c r="AB1012" s="483">
        <v>0</v>
      </c>
      <c r="AC1012" s="480" t="s">
        <v>456</v>
      </c>
    </row>
    <row r="1013" customHeight="1" spans="1:29">
      <c r="A1013" s="477" t="s">
        <v>192</v>
      </c>
      <c r="B1013" s="480" t="s">
        <v>4024</v>
      </c>
      <c r="C1013" s="480" t="s">
        <v>4025</v>
      </c>
      <c r="D1013" s="480" t="s">
        <v>5469</v>
      </c>
      <c r="E1013" s="481">
        <v>44544</v>
      </c>
      <c r="F1013" s="480" t="s">
        <v>301</v>
      </c>
      <c r="G1013" s="480" t="s">
        <v>5470</v>
      </c>
      <c r="H1013" s="480" t="s">
        <v>5471</v>
      </c>
      <c r="I1013" s="480" t="s">
        <v>304</v>
      </c>
      <c r="J1013" s="482">
        <v>369911.5</v>
      </c>
      <c r="K1013" s="482">
        <v>5137.66</v>
      </c>
      <c r="L1013" s="482">
        <v>246607.67</v>
      </c>
      <c r="M1013" s="482">
        <v>61651.91</v>
      </c>
      <c r="N1013" s="482">
        <v>0</v>
      </c>
      <c r="O1013" s="482">
        <v>123303.83</v>
      </c>
      <c r="P1013" s="480" t="s">
        <v>5472</v>
      </c>
      <c r="Q1013" s="481"/>
      <c r="R1013" s="480" t="s">
        <v>306</v>
      </c>
      <c r="S1013" s="480" t="s">
        <v>307</v>
      </c>
      <c r="T1013" s="480" t="s">
        <v>453</v>
      </c>
      <c r="U1013" s="480" t="s">
        <v>309</v>
      </c>
      <c r="V1013" s="480" t="s">
        <v>454</v>
      </c>
      <c r="W1013" s="480" t="s">
        <v>5473</v>
      </c>
      <c r="X1013" s="480" t="s">
        <v>5289</v>
      </c>
      <c r="Y1013" s="480" t="s">
        <v>313</v>
      </c>
      <c r="Z1013" s="480" t="s">
        <v>2602</v>
      </c>
      <c r="AA1013" s="480">
        <f t="shared" si="15"/>
        <v>72</v>
      </c>
      <c r="AB1013" s="483">
        <v>0</v>
      </c>
      <c r="AC1013" s="480" t="s">
        <v>456</v>
      </c>
    </row>
    <row r="1014" customHeight="1" spans="1:29">
      <c r="A1014" s="477" t="s">
        <v>192</v>
      </c>
      <c r="B1014" s="480" t="s">
        <v>4024</v>
      </c>
      <c r="C1014" s="480" t="s">
        <v>4025</v>
      </c>
      <c r="D1014" s="480" t="s">
        <v>5474</v>
      </c>
      <c r="E1014" s="481">
        <v>44544</v>
      </c>
      <c r="F1014" s="480" t="s">
        <v>301</v>
      </c>
      <c r="G1014" s="480" t="s">
        <v>5475</v>
      </c>
      <c r="H1014" s="480" t="s">
        <v>5476</v>
      </c>
      <c r="I1014" s="480" t="s">
        <v>304</v>
      </c>
      <c r="J1014" s="482">
        <v>145427.73</v>
      </c>
      <c r="K1014" s="482">
        <v>2019.83</v>
      </c>
      <c r="L1014" s="482">
        <v>96951.82</v>
      </c>
      <c r="M1014" s="482">
        <v>24237.95</v>
      </c>
      <c r="N1014" s="482">
        <v>0</v>
      </c>
      <c r="O1014" s="482">
        <v>48475.91</v>
      </c>
      <c r="P1014" s="480" t="s">
        <v>5477</v>
      </c>
      <c r="Q1014" s="481"/>
      <c r="R1014" s="480" t="s">
        <v>306</v>
      </c>
      <c r="S1014" s="480" t="s">
        <v>307</v>
      </c>
      <c r="T1014" s="480" t="s">
        <v>453</v>
      </c>
      <c r="U1014" s="480" t="s">
        <v>309</v>
      </c>
      <c r="V1014" s="480" t="s">
        <v>454</v>
      </c>
      <c r="W1014" s="480" t="s">
        <v>5478</v>
      </c>
      <c r="X1014" s="480" t="s">
        <v>5479</v>
      </c>
      <c r="Y1014" s="480" t="s">
        <v>313</v>
      </c>
      <c r="Z1014" s="480" t="s">
        <v>2602</v>
      </c>
      <c r="AA1014" s="480">
        <f t="shared" si="15"/>
        <v>72</v>
      </c>
      <c r="AB1014" s="483">
        <v>0</v>
      </c>
      <c r="AC1014" s="480" t="s">
        <v>456</v>
      </c>
    </row>
    <row r="1015" customHeight="1" spans="1:29">
      <c r="A1015" s="477" t="s">
        <v>192</v>
      </c>
      <c r="B1015" s="480" t="s">
        <v>4024</v>
      </c>
      <c r="C1015" s="480" t="s">
        <v>4025</v>
      </c>
      <c r="D1015" s="480" t="s">
        <v>5480</v>
      </c>
      <c r="E1015" s="481">
        <v>44544</v>
      </c>
      <c r="F1015" s="480" t="s">
        <v>301</v>
      </c>
      <c r="G1015" s="480" t="s">
        <v>5481</v>
      </c>
      <c r="H1015" s="480" t="s">
        <v>5482</v>
      </c>
      <c r="I1015" s="480" t="s">
        <v>304</v>
      </c>
      <c r="J1015" s="482">
        <v>145427.73</v>
      </c>
      <c r="K1015" s="482">
        <v>2019.83</v>
      </c>
      <c r="L1015" s="482">
        <v>96951.82</v>
      </c>
      <c r="M1015" s="482">
        <v>24237.95</v>
      </c>
      <c r="N1015" s="482">
        <v>0</v>
      </c>
      <c r="O1015" s="482">
        <v>48475.91</v>
      </c>
      <c r="P1015" s="480" t="s">
        <v>5483</v>
      </c>
      <c r="Q1015" s="481"/>
      <c r="R1015" s="480" t="s">
        <v>306</v>
      </c>
      <c r="S1015" s="480" t="s">
        <v>307</v>
      </c>
      <c r="T1015" s="480" t="s">
        <v>453</v>
      </c>
      <c r="U1015" s="480" t="s">
        <v>309</v>
      </c>
      <c r="V1015" s="480" t="s">
        <v>454</v>
      </c>
      <c r="W1015" s="480" t="s">
        <v>5478</v>
      </c>
      <c r="X1015" s="480" t="s">
        <v>5479</v>
      </c>
      <c r="Y1015" s="480" t="s">
        <v>313</v>
      </c>
      <c r="Z1015" s="480" t="s">
        <v>2602</v>
      </c>
      <c r="AA1015" s="480">
        <f t="shared" si="15"/>
        <v>72</v>
      </c>
      <c r="AB1015" s="483">
        <v>0</v>
      </c>
      <c r="AC1015" s="480" t="s">
        <v>456</v>
      </c>
    </row>
    <row r="1016" customHeight="1" spans="1:29">
      <c r="A1016" s="477" t="s">
        <v>192</v>
      </c>
      <c r="B1016" s="480" t="s">
        <v>4024</v>
      </c>
      <c r="C1016" s="480" t="s">
        <v>4025</v>
      </c>
      <c r="D1016" s="480" t="s">
        <v>5484</v>
      </c>
      <c r="E1016" s="481">
        <v>44544</v>
      </c>
      <c r="F1016" s="480" t="s">
        <v>301</v>
      </c>
      <c r="G1016" s="480" t="s">
        <v>5485</v>
      </c>
      <c r="H1016" s="480" t="s">
        <v>5486</v>
      </c>
      <c r="I1016" s="480" t="s">
        <v>304</v>
      </c>
      <c r="J1016" s="482">
        <v>145427.73</v>
      </c>
      <c r="K1016" s="482">
        <v>2019.83</v>
      </c>
      <c r="L1016" s="482">
        <v>96951.82</v>
      </c>
      <c r="M1016" s="482">
        <v>24237.95</v>
      </c>
      <c r="N1016" s="482">
        <v>0</v>
      </c>
      <c r="O1016" s="482">
        <v>48475.91</v>
      </c>
      <c r="P1016" s="480" t="s">
        <v>5487</v>
      </c>
      <c r="Q1016" s="481"/>
      <c r="R1016" s="480" t="s">
        <v>306</v>
      </c>
      <c r="S1016" s="480" t="s">
        <v>307</v>
      </c>
      <c r="T1016" s="480" t="s">
        <v>453</v>
      </c>
      <c r="U1016" s="480" t="s">
        <v>309</v>
      </c>
      <c r="V1016" s="480" t="s">
        <v>454</v>
      </c>
      <c r="W1016" s="480" t="s">
        <v>5478</v>
      </c>
      <c r="X1016" s="480" t="s">
        <v>5479</v>
      </c>
      <c r="Y1016" s="480" t="s">
        <v>313</v>
      </c>
      <c r="Z1016" s="480" t="s">
        <v>2602</v>
      </c>
      <c r="AA1016" s="480">
        <f t="shared" si="15"/>
        <v>72</v>
      </c>
      <c r="AB1016" s="483">
        <v>0</v>
      </c>
      <c r="AC1016" s="480" t="s">
        <v>456</v>
      </c>
    </row>
    <row r="1017" customHeight="1" spans="1:29">
      <c r="A1017" s="477" t="s">
        <v>192</v>
      </c>
      <c r="B1017" s="480" t="s">
        <v>4024</v>
      </c>
      <c r="C1017" s="480" t="s">
        <v>4025</v>
      </c>
      <c r="D1017" s="480" t="s">
        <v>5488</v>
      </c>
      <c r="E1017" s="481">
        <v>44544</v>
      </c>
      <c r="F1017" s="480" t="s">
        <v>301</v>
      </c>
      <c r="G1017" s="480" t="s">
        <v>5489</v>
      </c>
      <c r="H1017" s="480" t="s">
        <v>5490</v>
      </c>
      <c r="I1017" s="480" t="s">
        <v>304</v>
      </c>
      <c r="J1017" s="482">
        <v>145427.73</v>
      </c>
      <c r="K1017" s="482">
        <v>2019.83</v>
      </c>
      <c r="L1017" s="482">
        <v>96951.82</v>
      </c>
      <c r="M1017" s="482">
        <v>24237.95</v>
      </c>
      <c r="N1017" s="482">
        <v>0</v>
      </c>
      <c r="O1017" s="482">
        <v>48475.91</v>
      </c>
      <c r="P1017" s="480" t="s">
        <v>5491</v>
      </c>
      <c r="Q1017" s="481"/>
      <c r="R1017" s="480" t="s">
        <v>306</v>
      </c>
      <c r="S1017" s="480" t="s">
        <v>307</v>
      </c>
      <c r="T1017" s="480" t="s">
        <v>453</v>
      </c>
      <c r="U1017" s="480" t="s">
        <v>309</v>
      </c>
      <c r="V1017" s="480" t="s">
        <v>454</v>
      </c>
      <c r="W1017" s="480" t="s">
        <v>5478</v>
      </c>
      <c r="X1017" s="480" t="s">
        <v>5479</v>
      </c>
      <c r="Y1017" s="480" t="s">
        <v>313</v>
      </c>
      <c r="Z1017" s="480" t="s">
        <v>2602</v>
      </c>
      <c r="AA1017" s="480">
        <f t="shared" si="15"/>
        <v>72</v>
      </c>
      <c r="AB1017" s="483">
        <v>0</v>
      </c>
      <c r="AC1017" s="480" t="s">
        <v>456</v>
      </c>
    </row>
    <row r="1018" customHeight="1" spans="1:29">
      <c r="A1018" s="477" t="s">
        <v>192</v>
      </c>
      <c r="B1018" s="480" t="s">
        <v>4024</v>
      </c>
      <c r="C1018" s="480" t="s">
        <v>4025</v>
      </c>
      <c r="D1018" s="480" t="s">
        <v>5492</v>
      </c>
      <c r="E1018" s="481">
        <v>44544</v>
      </c>
      <c r="F1018" s="480" t="s">
        <v>301</v>
      </c>
      <c r="G1018" s="480" t="s">
        <v>5493</v>
      </c>
      <c r="H1018" s="480" t="s">
        <v>5494</v>
      </c>
      <c r="I1018" s="480" t="s">
        <v>304</v>
      </c>
      <c r="J1018" s="482">
        <v>145427.74</v>
      </c>
      <c r="K1018" s="482">
        <v>2019.83</v>
      </c>
      <c r="L1018" s="482">
        <v>96951.83</v>
      </c>
      <c r="M1018" s="482">
        <v>24237.95</v>
      </c>
      <c r="N1018" s="482">
        <v>0</v>
      </c>
      <c r="O1018" s="482">
        <v>48475.91</v>
      </c>
      <c r="P1018" s="480" t="s">
        <v>5495</v>
      </c>
      <c r="Q1018" s="481"/>
      <c r="R1018" s="480" t="s">
        <v>306</v>
      </c>
      <c r="S1018" s="480" t="s">
        <v>307</v>
      </c>
      <c r="T1018" s="480" t="s">
        <v>453</v>
      </c>
      <c r="U1018" s="480" t="s">
        <v>309</v>
      </c>
      <c r="V1018" s="480" t="s">
        <v>454</v>
      </c>
      <c r="W1018" s="480" t="s">
        <v>5478</v>
      </c>
      <c r="X1018" s="480" t="s">
        <v>5479</v>
      </c>
      <c r="Y1018" s="480" t="s">
        <v>313</v>
      </c>
      <c r="Z1018" s="480" t="s">
        <v>2602</v>
      </c>
      <c r="AA1018" s="480">
        <f t="shared" si="15"/>
        <v>72</v>
      </c>
      <c r="AB1018" s="483">
        <v>0</v>
      </c>
      <c r="AC1018" s="480" t="s">
        <v>456</v>
      </c>
    </row>
    <row r="1019" customHeight="1" spans="1:29">
      <c r="A1019" s="477" t="s">
        <v>192</v>
      </c>
      <c r="B1019" s="480" t="s">
        <v>4024</v>
      </c>
      <c r="C1019" s="480" t="s">
        <v>4025</v>
      </c>
      <c r="D1019" s="480" t="s">
        <v>5496</v>
      </c>
      <c r="E1019" s="481">
        <v>44544</v>
      </c>
      <c r="F1019" s="480" t="s">
        <v>301</v>
      </c>
      <c r="G1019" s="480" t="s">
        <v>5497</v>
      </c>
      <c r="H1019" s="480" t="s">
        <v>5498</v>
      </c>
      <c r="I1019" s="480" t="s">
        <v>304</v>
      </c>
      <c r="J1019" s="482">
        <v>145427.74</v>
      </c>
      <c r="K1019" s="482">
        <v>2019.83</v>
      </c>
      <c r="L1019" s="482">
        <v>96951.83</v>
      </c>
      <c r="M1019" s="482">
        <v>24237.95</v>
      </c>
      <c r="N1019" s="482">
        <v>0</v>
      </c>
      <c r="O1019" s="482">
        <v>48475.91</v>
      </c>
      <c r="P1019" s="480" t="s">
        <v>5499</v>
      </c>
      <c r="Q1019" s="481"/>
      <c r="R1019" s="480" t="s">
        <v>306</v>
      </c>
      <c r="S1019" s="480" t="s">
        <v>307</v>
      </c>
      <c r="T1019" s="480" t="s">
        <v>453</v>
      </c>
      <c r="U1019" s="480" t="s">
        <v>309</v>
      </c>
      <c r="V1019" s="480" t="s">
        <v>454</v>
      </c>
      <c r="W1019" s="480" t="s">
        <v>5478</v>
      </c>
      <c r="X1019" s="480" t="s">
        <v>5479</v>
      </c>
      <c r="Y1019" s="480" t="s">
        <v>313</v>
      </c>
      <c r="Z1019" s="480" t="s">
        <v>2602</v>
      </c>
      <c r="AA1019" s="480">
        <f t="shared" si="15"/>
        <v>72</v>
      </c>
      <c r="AB1019" s="483">
        <v>0</v>
      </c>
      <c r="AC1019" s="480" t="s">
        <v>456</v>
      </c>
    </row>
    <row r="1020" customHeight="1" spans="1:29">
      <c r="A1020" s="477" t="s">
        <v>192</v>
      </c>
      <c r="B1020" s="480" t="s">
        <v>4024</v>
      </c>
      <c r="C1020" s="480" t="s">
        <v>4025</v>
      </c>
      <c r="D1020" s="480" t="s">
        <v>5500</v>
      </c>
      <c r="E1020" s="481">
        <v>44544</v>
      </c>
      <c r="F1020" s="480" t="s">
        <v>301</v>
      </c>
      <c r="G1020" s="480" t="s">
        <v>5501</v>
      </c>
      <c r="H1020" s="480" t="s">
        <v>5502</v>
      </c>
      <c r="I1020" s="480" t="s">
        <v>304</v>
      </c>
      <c r="J1020" s="482">
        <v>49522.99</v>
      </c>
      <c r="K1020" s="482">
        <v>687.82</v>
      </c>
      <c r="L1020" s="482">
        <v>33015.32</v>
      </c>
      <c r="M1020" s="482">
        <v>8253.83</v>
      </c>
      <c r="N1020" s="482">
        <v>0</v>
      </c>
      <c r="O1020" s="482">
        <v>16507.67</v>
      </c>
      <c r="P1020" s="480" t="s">
        <v>5503</v>
      </c>
      <c r="Q1020" s="481"/>
      <c r="R1020" s="480" t="s">
        <v>306</v>
      </c>
      <c r="S1020" s="480" t="s">
        <v>307</v>
      </c>
      <c r="T1020" s="480" t="s">
        <v>453</v>
      </c>
      <c r="U1020" s="480" t="s">
        <v>309</v>
      </c>
      <c r="V1020" s="480" t="s">
        <v>2948</v>
      </c>
      <c r="W1020" s="480" t="s">
        <v>5504</v>
      </c>
      <c r="X1020" s="480" t="s">
        <v>5463</v>
      </c>
      <c r="Y1020" s="480" t="s">
        <v>313</v>
      </c>
      <c r="Z1020" s="480" t="s">
        <v>2602</v>
      </c>
      <c r="AA1020" s="480">
        <f t="shared" si="15"/>
        <v>72</v>
      </c>
      <c r="AB1020" s="483">
        <v>0</v>
      </c>
      <c r="AC1020" s="480" t="s">
        <v>2950</v>
      </c>
    </row>
    <row r="1021" customHeight="1" spans="1:29">
      <c r="A1021" s="477" t="s">
        <v>192</v>
      </c>
      <c r="B1021" s="480" t="s">
        <v>4024</v>
      </c>
      <c r="C1021" s="480" t="s">
        <v>4025</v>
      </c>
      <c r="D1021" s="480" t="s">
        <v>5505</v>
      </c>
      <c r="E1021" s="481">
        <v>44544</v>
      </c>
      <c r="F1021" s="480" t="s">
        <v>301</v>
      </c>
      <c r="G1021" s="480" t="s">
        <v>5506</v>
      </c>
      <c r="H1021" s="480" t="s">
        <v>5507</v>
      </c>
      <c r="I1021" s="480" t="s">
        <v>304</v>
      </c>
      <c r="J1021" s="482">
        <v>140840.7</v>
      </c>
      <c r="K1021" s="482">
        <v>1956.12</v>
      </c>
      <c r="L1021" s="482">
        <v>93893.8</v>
      </c>
      <c r="M1021" s="482">
        <v>23473.45</v>
      </c>
      <c r="N1021" s="482">
        <v>0</v>
      </c>
      <c r="O1021" s="482">
        <v>46946.9</v>
      </c>
      <c r="P1021" s="480" t="s">
        <v>5508</v>
      </c>
      <c r="Q1021" s="481"/>
      <c r="R1021" s="480" t="s">
        <v>306</v>
      </c>
      <c r="S1021" s="480" t="s">
        <v>307</v>
      </c>
      <c r="T1021" s="480" t="s">
        <v>462</v>
      </c>
      <c r="U1021" s="480" t="s">
        <v>309</v>
      </c>
      <c r="V1021" s="480" t="s">
        <v>478</v>
      </c>
      <c r="W1021" s="480" t="s">
        <v>5509</v>
      </c>
      <c r="X1021" s="480" t="s">
        <v>1685</v>
      </c>
      <c r="Y1021" s="480" t="s">
        <v>313</v>
      </c>
      <c r="Z1021" s="480" t="s">
        <v>2602</v>
      </c>
      <c r="AA1021" s="480">
        <f t="shared" si="15"/>
        <v>72</v>
      </c>
      <c r="AB1021" s="483">
        <v>0</v>
      </c>
      <c r="AC1021" s="480" t="s">
        <v>481</v>
      </c>
    </row>
    <row r="1022" customHeight="1" spans="1:29">
      <c r="A1022" s="477" t="s">
        <v>192</v>
      </c>
      <c r="B1022" s="480" t="s">
        <v>4024</v>
      </c>
      <c r="C1022" s="480" t="s">
        <v>4025</v>
      </c>
      <c r="D1022" s="480" t="s">
        <v>5510</v>
      </c>
      <c r="E1022" s="481">
        <v>44545</v>
      </c>
      <c r="F1022" s="480" t="s">
        <v>301</v>
      </c>
      <c r="G1022" s="480" t="s">
        <v>5511</v>
      </c>
      <c r="H1022" s="480" t="s">
        <v>5512</v>
      </c>
      <c r="I1022" s="480" t="s">
        <v>304</v>
      </c>
      <c r="J1022" s="482">
        <v>88120.37</v>
      </c>
      <c r="K1022" s="482">
        <v>1223.9</v>
      </c>
      <c r="L1022" s="482">
        <v>58746.92</v>
      </c>
      <c r="M1022" s="482">
        <v>14686.73</v>
      </c>
      <c r="N1022" s="482">
        <v>0</v>
      </c>
      <c r="O1022" s="482">
        <v>29373.45</v>
      </c>
      <c r="P1022" s="480" t="s">
        <v>5513</v>
      </c>
      <c r="Q1022" s="481"/>
      <c r="R1022" s="480" t="s">
        <v>306</v>
      </c>
      <c r="S1022" s="480" t="s">
        <v>307</v>
      </c>
      <c r="T1022" s="480" t="s">
        <v>453</v>
      </c>
      <c r="U1022" s="480" t="s">
        <v>309</v>
      </c>
      <c r="V1022" s="480" t="s">
        <v>454</v>
      </c>
      <c r="W1022" s="480" t="s">
        <v>5514</v>
      </c>
      <c r="X1022" s="480" t="s">
        <v>5463</v>
      </c>
      <c r="Y1022" s="480" t="s">
        <v>313</v>
      </c>
      <c r="Z1022" s="480" t="s">
        <v>2602</v>
      </c>
      <c r="AA1022" s="480">
        <f t="shared" si="15"/>
        <v>72</v>
      </c>
      <c r="AB1022" s="483">
        <v>0</v>
      </c>
      <c r="AC1022" s="480" t="s">
        <v>456</v>
      </c>
    </row>
    <row r="1023" customHeight="1" spans="1:29">
      <c r="A1023" s="477" t="s">
        <v>192</v>
      </c>
      <c r="B1023" s="480" t="s">
        <v>4024</v>
      </c>
      <c r="C1023" s="480" t="s">
        <v>4025</v>
      </c>
      <c r="D1023" s="480" t="s">
        <v>5515</v>
      </c>
      <c r="E1023" s="481">
        <v>44545</v>
      </c>
      <c r="F1023" s="480" t="s">
        <v>301</v>
      </c>
      <c r="G1023" s="480" t="s">
        <v>5516</v>
      </c>
      <c r="H1023" s="480" t="s">
        <v>5517</v>
      </c>
      <c r="I1023" s="480" t="s">
        <v>304</v>
      </c>
      <c r="J1023" s="482">
        <v>93362.83</v>
      </c>
      <c r="K1023" s="482">
        <v>1296.7</v>
      </c>
      <c r="L1023" s="482">
        <v>62241.88</v>
      </c>
      <c r="M1023" s="482">
        <v>15560.47</v>
      </c>
      <c r="N1023" s="482">
        <v>0</v>
      </c>
      <c r="O1023" s="482">
        <v>31120.95</v>
      </c>
      <c r="P1023" s="480" t="s">
        <v>5518</v>
      </c>
      <c r="Q1023" s="481"/>
      <c r="R1023" s="480" t="s">
        <v>306</v>
      </c>
      <c r="S1023" s="480" t="s">
        <v>307</v>
      </c>
      <c r="T1023" s="480" t="s">
        <v>453</v>
      </c>
      <c r="U1023" s="480" t="s">
        <v>309</v>
      </c>
      <c r="V1023" s="480" t="s">
        <v>454</v>
      </c>
      <c r="W1023" s="480" t="s">
        <v>5519</v>
      </c>
      <c r="X1023" s="480" t="s">
        <v>5440</v>
      </c>
      <c r="Y1023" s="480" t="s">
        <v>313</v>
      </c>
      <c r="Z1023" s="480" t="s">
        <v>2602</v>
      </c>
      <c r="AA1023" s="480">
        <f t="shared" si="15"/>
        <v>72</v>
      </c>
      <c r="AB1023" s="483">
        <v>0</v>
      </c>
      <c r="AC1023" s="480" t="s">
        <v>456</v>
      </c>
    </row>
    <row r="1024" customHeight="1" spans="1:29">
      <c r="A1024" s="477" t="s">
        <v>192</v>
      </c>
      <c r="B1024" s="480" t="s">
        <v>4024</v>
      </c>
      <c r="C1024" s="480" t="s">
        <v>4025</v>
      </c>
      <c r="D1024" s="480" t="s">
        <v>5520</v>
      </c>
      <c r="E1024" s="481">
        <v>44545</v>
      </c>
      <c r="F1024" s="480" t="s">
        <v>301</v>
      </c>
      <c r="G1024" s="480" t="s">
        <v>5521</v>
      </c>
      <c r="H1024" s="480" t="s">
        <v>5522</v>
      </c>
      <c r="I1024" s="480" t="s">
        <v>304</v>
      </c>
      <c r="J1024" s="482">
        <v>265486.74</v>
      </c>
      <c r="K1024" s="482">
        <v>3687.32</v>
      </c>
      <c r="L1024" s="482">
        <v>176991.16</v>
      </c>
      <c r="M1024" s="482">
        <v>44247.79</v>
      </c>
      <c r="N1024" s="482">
        <v>0</v>
      </c>
      <c r="O1024" s="482">
        <v>88495.58</v>
      </c>
      <c r="P1024" s="480" t="s">
        <v>5523</v>
      </c>
      <c r="Q1024" s="481"/>
      <c r="R1024" s="480" t="s">
        <v>306</v>
      </c>
      <c r="S1024" s="480" t="s">
        <v>307</v>
      </c>
      <c r="T1024" s="480" t="s">
        <v>453</v>
      </c>
      <c r="U1024" s="480" t="s">
        <v>309</v>
      </c>
      <c r="V1024" s="480" t="s">
        <v>454</v>
      </c>
      <c r="W1024" s="480" t="s">
        <v>5524</v>
      </c>
      <c r="X1024" s="480" t="s">
        <v>5525</v>
      </c>
      <c r="Y1024" s="480" t="s">
        <v>313</v>
      </c>
      <c r="Z1024" s="480" t="s">
        <v>2602</v>
      </c>
      <c r="AA1024" s="480">
        <f t="shared" si="15"/>
        <v>72</v>
      </c>
      <c r="AB1024" s="483">
        <v>0</v>
      </c>
      <c r="AC1024" s="480" t="s">
        <v>456</v>
      </c>
    </row>
    <row r="1025" customHeight="1" spans="1:29">
      <c r="A1025" s="477" t="s">
        <v>192</v>
      </c>
      <c r="B1025" s="480" t="s">
        <v>4024</v>
      </c>
      <c r="C1025" s="480" t="s">
        <v>4025</v>
      </c>
      <c r="D1025" s="480" t="s">
        <v>5526</v>
      </c>
      <c r="E1025" s="481">
        <v>44545</v>
      </c>
      <c r="F1025" s="480" t="s">
        <v>301</v>
      </c>
      <c r="G1025" s="480" t="s">
        <v>5527</v>
      </c>
      <c r="H1025" s="480" t="s">
        <v>5528</v>
      </c>
      <c r="I1025" s="480" t="s">
        <v>304</v>
      </c>
      <c r="J1025" s="482">
        <v>265486.73</v>
      </c>
      <c r="K1025" s="482">
        <v>3687.32</v>
      </c>
      <c r="L1025" s="482">
        <v>176991.16</v>
      </c>
      <c r="M1025" s="482">
        <v>44247.79</v>
      </c>
      <c r="N1025" s="482">
        <v>0</v>
      </c>
      <c r="O1025" s="482">
        <v>88495.57</v>
      </c>
      <c r="P1025" s="480" t="s">
        <v>5529</v>
      </c>
      <c r="Q1025" s="481"/>
      <c r="R1025" s="480" t="s">
        <v>306</v>
      </c>
      <c r="S1025" s="480" t="s">
        <v>307</v>
      </c>
      <c r="T1025" s="480" t="s">
        <v>453</v>
      </c>
      <c r="U1025" s="480" t="s">
        <v>309</v>
      </c>
      <c r="V1025" s="480" t="s">
        <v>454</v>
      </c>
      <c r="W1025" s="480" t="s">
        <v>5524</v>
      </c>
      <c r="X1025" s="480" t="s">
        <v>5525</v>
      </c>
      <c r="Y1025" s="480" t="s">
        <v>313</v>
      </c>
      <c r="Z1025" s="480" t="s">
        <v>2602</v>
      </c>
      <c r="AA1025" s="480">
        <f t="shared" si="15"/>
        <v>72</v>
      </c>
      <c r="AB1025" s="483">
        <v>0</v>
      </c>
      <c r="AC1025" s="480" t="s">
        <v>456</v>
      </c>
    </row>
    <row r="1026" customHeight="1" spans="1:29">
      <c r="A1026" s="477" t="s">
        <v>192</v>
      </c>
      <c r="B1026" s="480" t="s">
        <v>4024</v>
      </c>
      <c r="C1026" s="480" t="s">
        <v>4025</v>
      </c>
      <c r="D1026" s="480" t="s">
        <v>5530</v>
      </c>
      <c r="E1026" s="481">
        <v>44545</v>
      </c>
      <c r="F1026" s="480" t="s">
        <v>301</v>
      </c>
      <c r="G1026" s="480" t="s">
        <v>5531</v>
      </c>
      <c r="H1026" s="480" t="s">
        <v>5532</v>
      </c>
      <c r="I1026" s="480" t="s">
        <v>304</v>
      </c>
      <c r="J1026" s="482">
        <v>265486.73</v>
      </c>
      <c r="K1026" s="482">
        <v>3687.32</v>
      </c>
      <c r="L1026" s="482">
        <v>176991.16</v>
      </c>
      <c r="M1026" s="482">
        <v>44247.79</v>
      </c>
      <c r="N1026" s="482">
        <v>0</v>
      </c>
      <c r="O1026" s="482">
        <v>88495.57</v>
      </c>
      <c r="P1026" s="480" t="s">
        <v>5533</v>
      </c>
      <c r="Q1026" s="481"/>
      <c r="R1026" s="480" t="s">
        <v>306</v>
      </c>
      <c r="S1026" s="480" t="s">
        <v>307</v>
      </c>
      <c r="T1026" s="480" t="s">
        <v>453</v>
      </c>
      <c r="U1026" s="480" t="s">
        <v>309</v>
      </c>
      <c r="V1026" s="480" t="s">
        <v>454</v>
      </c>
      <c r="W1026" s="480" t="s">
        <v>5524</v>
      </c>
      <c r="X1026" s="480" t="s">
        <v>5525</v>
      </c>
      <c r="Y1026" s="480" t="s">
        <v>313</v>
      </c>
      <c r="Z1026" s="480" t="s">
        <v>2602</v>
      </c>
      <c r="AA1026" s="480">
        <f t="shared" si="15"/>
        <v>72</v>
      </c>
      <c r="AB1026" s="483">
        <v>0</v>
      </c>
      <c r="AC1026" s="480" t="s">
        <v>456</v>
      </c>
    </row>
    <row r="1027" customHeight="1" spans="1:29">
      <c r="A1027" s="477" t="s">
        <v>192</v>
      </c>
      <c r="B1027" s="480" t="s">
        <v>4024</v>
      </c>
      <c r="C1027" s="480" t="s">
        <v>4025</v>
      </c>
      <c r="D1027" s="480" t="s">
        <v>5534</v>
      </c>
      <c r="E1027" s="481">
        <v>44545</v>
      </c>
      <c r="F1027" s="480" t="s">
        <v>301</v>
      </c>
      <c r="G1027" s="480" t="s">
        <v>5535</v>
      </c>
      <c r="H1027" s="480" t="s">
        <v>5536</v>
      </c>
      <c r="I1027" s="480" t="s">
        <v>304</v>
      </c>
      <c r="J1027" s="482">
        <v>44158.41</v>
      </c>
      <c r="K1027" s="482">
        <v>613.31</v>
      </c>
      <c r="L1027" s="482">
        <v>29438.94</v>
      </c>
      <c r="M1027" s="482">
        <v>7359.73</v>
      </c>
      <c r="N1027" s="482">
        <v>0</v>
      </c>
      <c r="O1027" s="482">
        <v>14719.47</v>
      </c>
      <c r="P1027" s="480" t="s">
        <v>5537</v>
      </c>
      <c r="Q1027" s="481"/>
      <c r="R1027" s="480" t="s">
        <v>306</v>
      </c>
      <c r="S1027" s="480" t="s">
        <v>307</v>
      </c>
      <c r="T1027" s="480" t="s">
        <v>453</v>
      </c>
      <c r="U1027" s="480" t="s">
        <v>309</v>
      </c>
      <c r="V1027" s="480" t="s">
        <v>454</v>
      </c>
      <c r="W1027" s="480" t="s">
        <v>5538</v>
      </c>
      <c r="X1027" s="480" t="s">
        <v>5539</v>
      </c>
      <c r="Y1027" s="480" t="s">
        <v>313</v>
      </c>
      <c r="Z1027" s="480" t="s">
        <v>2602</v>
      </c>
      <c r="AA1027" s="480">
        <f t="shared" si="15"/>
        <v>72</v>
      </c>
      <c r="AB1027" s="483">
        <v>0</v>
      </c>
      <c r="AC1027" s="480" t="s">
        <v>456</v>
      </c>
    </row>
    <row r="1028" customHeight="1" spans="1:29">
      <c r="A1028" s="477" t="s">
        <v>192</v>
      </c>
      <c r="B1028" s="480" t="s">
        <v>4024</v>
      </c>
      <c r="C1028" s="480" t="s">
        <v>4025</v>
      </c>
      <c r="D1028" s="480" t="s">
        <v>5540</v>
      </c>
      <c r="E1028" s="481">
        <v>44545</v>
      </c>
      <c r="F1028" s="480" t="s">
        <v>301</v>
      </c>
      <c r="G1028" s="480" t="s">
        <v>5541</v>
      </c>
      <c r="H1028" s="480" t="s">
        <v>5542</v>
      </c>
      <c r="I1028" s="480" t="s">
        <v>304</v>
      </c>
      <c r="J1028" s="482">
        <v>495000</v>
      </c>
      <c r="K1028" s="482">
        <v>6875</v>
      </c>
      <c r="L1028" s="482">
        <v>330000</v>
      </c>
      <c r="M1028" s="482">
        <v>82500</v>
      </c>
      <c r="N1028" s="482">
        <v>0</v>
      </c>
      <c r="O1028" s="482">
        <v>165000</v>
      </c>
      <c r="P1028" s="480" t="s">
        <v>5543</v>
      </c>
      <c r="Q1028" s="481"/>
      <c r="R1028" s="480" t="s">
        <v>306</v>
      </c>
      <c r="S1028" s="480" t="s">
        <v>307</v>
      </c>
      <c r="T1028" s="480" t="s">
        <v>453</v>
      </c>
      <c r="U1028" s="480" t="s">
        <v>309</v>
      </c>
      <c r="V1028" s="480" t="s">
        <v>1683</v>
      </c>
      <c r="W1028" s="480" t="s">
        <v>5544</v>
      </c>
      <c r="X1028" s="480" t="s">
        <v>5324</v>
      </c>
      <c r="Y1028" s="480" t="s">
        <v>313</v>
      </c>
      <c r="Z1028" s="480" t="s">
        <v>2602</v>
      </c>
      <c r="AA1028" s="480">
        <f t="shared" si="15"/>
        <v>72</v>
      </c>
      <c r="AB1028" s="483">
        <v>0</v>
      </c>
      <c r="AC1028" s="480" t="s">
        <v>542</v>
      </c>
    </row>
    <row r="1029" customHeight="1" spans="1:29">
      <c r="A1029" s="477" t="s">
        <v>192</v>
      </c>
      <c r="B1029" s="480" t="s">
        <v>4024</v>
      </c>
      <c r="C1029" s="480" t="s">
        <v>4025</v>
      </c>
      <c r="D1029" s="480" t="s">
        <v>5545</v>
      </c>
      <c r="E1029" s="481">
        <v>44545</v>
      </c>
      <c r="F1029" s="480" t="s">
        <v>301</v>
      </c>
      <c r="G1029" s="480" t="s">
        <v>5546</v>
      </c>
      <c r="H1029" s="480" t="s">
        <v>5547</v>
      </c>
      <c r="I1029" s="480" t="s">
        <v>304</v>
      </c>
      <c r="J1029" s="482">
        <v>52757.53</v>
      </c>
      <c r="K1029" s="482">
        <v>732.74</v>
      </c>
      <c r="L1029" s="482">
        <v>35171.68</v>
      </c>
      <c r="M1029" s="482">
        <v>8792.92</v>
      </c>
      <c r="N1029" s="482">
        <v>0</v>
      </c>
      <c r="O1029" s="482">
        <v>17585.85</v>
      </c>
      <c r="P1029" s="480" t="s">
        <v>5548</v>
      </c>
      <c r="Q1029" s="481"/>
      <c r="R1029" s="480" t="s">
        <v>306</v>
      </c>
      <c r="S1029" s="480" t="s">
        <v>307</v>
      </c>
      <c r="T1029" s="480" t="s">
        <v>453</v>
      </c>
      <c r="U1029" s="480" t="s">
        <v>309</v>
      </c>
      <c r="V1029" s="480" t="s">
        <v>454</v>
      </c>
      <c r="W1029" s="480" t="s">
        <v>5549</v>
      </c>
      <c r="X1029" s="480" t="s">
        <v>1685</v>
      </c>
      <c r="Y1029" s="480" t="s">
        <v>313</v>
      </c>
      <c r="Z1029" s="480" t="s">
        <v>2602</v>
      </c>
      <c r="AA1029" s="480">
        <f t="shared" si="15"/>
        <v>72</v>
      </c>
      <c r="AB1029" s="483">
        <v>0</v>
      </c>
      <c r="AC1029" s="480" t="s">
        <v>456</v>
      </c>
    </row>
    <row r="1030" customHeight="1" spans="1:29">
      <c r="A1030" s="477" t="s">
        <v>192</v>
      </c>
      <c r="B1030" s="480" t="s">
        <v>4024</v>
      </c>
      <c r="C1030" s="480" t="s">
        <v>4025</v>
      </c>
      <c r="D1030" s="480" t="s">
        <v>5550</v>
      </c>
      <c r="E1030" s="481">
        <v>44545</v>
      </c>
      <c r="F1030" s="480" t="s">
        <v>301</v>
      </c>
      <c r="G1030" s="480" t="s">
        <v>5551</v>
      </c>
      <c r="H1030" s="480" t="s">
        <v>5547</v>
      </c>
      <c r="I1030" s="480" t="s">
        <v>304</v>
      </c>
      <c r="J1030" s="482">
        <v>52757.52</v>
      </c>
      <c r="K1030" s="482">
        <v>732.74</v>
      </c>
      <c r="L1030" s="482">
        <v>35171.68</v>
      </c>
      <c r="M1030" s="482">
        <v>8792.92</v>
      </c>
      <c r="N1030" s="482">
        <v>0</v>
      </c>
      <c r="O1030" s="482">
        <v>17585.84</v>
      </c>
      <c r="P1030" s="480" t="s">
        <v>5552</v>
      </c>
      <c r="Q1030" s="481"/>
      <c r="R1030" s="480" t="s">
        <v>306</v>
      </c>
      <c r="S1030" s="480" t="s">
        <v>307</v>
      </c>
      <c r="T1030" s="480" t="s">
        <v>453</v>
      </c>
      <c r="U1030" s="480" t="s">
        <v>309</v>
      </c>
      <c r="V1030" s="480" t="s">
        <v>454</v>
      </c>
      <c r="W1030" s="480" t="s">
        <v>5549</v>
      </c>
      <c r="X1030" s="480" t="s">
        <v>1685</v>
      </c>
      <c r="Y1030" s="480" t="s">
        <v>313</v>
      </c>
      <c r="Z1030" s="480" t="s">
        <v>2602</v>
      </c>
      <c r="AA1030" s="480">
        <f t="shared" si="15"/>
        <v>72</v>
      </c>
      <c r="AB1030" s="483">
        <v>0</v>
      </c>
      <c r="AC1030" s="480" t="s">
        <v>456</v>
      </c>
    </row>
    <row r="1031" customHeight="1" spans="1:29">
      <c r="A1031" s="477" t="s">
        <v>192</v>
      </c>
      <c r="B1031" s="480" t="s">
        <v>4024</v>
      </c>
      <c r="C1031" s="480" t="s">
        <v>4025</v>
      </c>
      <c r="D1031" s="480" t="s">
        <v>5553</v>
      </c>
      <c r="E1031" s="481">
        <v>44545</v>
      </c>
      <c r="F1031" s="480" t="s">
        <v>301</v>
      </c>
      <c r="G1031" s="480" t="s">
        <v>5554</v>
      </c>
      <c r="H1031" s="480" t="s">
        <v>5555</v>
      </c>
      <c r="I1031" s="480" t="s">
        <v>304</v>
      </c>
      <c r="J1031" s="482">
        <v>139823</v>
      </c>
      <c r="K1031" s="482">
        <v>1941.98</v>
      </c>
      <c r="L1031" s="482">
        <v>93215.33</v>
      </c>
      <c r="M1031" s="482">
        <v>23303.83</v>
      </c>
      <c r="N1031" s="482">
        <v>0</v>
      </c>
      <c r="O1031" s="482">
        <v>46607.67</v>
      </c>
      <c r="P1031" s="480" t="s">
        <v>5556</v>
      </c>
      <c r="Q1031" s="481"/>
      <c r="R1031" s="480" t="s">
        <v>306</v>
      </c>
      <c r="S1031" s="480" t="s">
        <v>307</v>
      </c>
      <c r="T1031" s="480" t="s">
        <v>453</v>
      </c>
      <c r="U1031" s="480" t="s">
        <v>309</v>
      </c>
      <c r="V1031" s="480" t="s">
        <v>454</v>
      </c>
      <c r="W1031" s="480" t="s">
        <v>5557</v>
      </c>
      <c r="X1031" s="480" t="s">
        <v>5525</v>
      </c>
      <c r="Y1031" s="480" t="s">
        <v>313</v>
      </c>
      <c r="Z1031" s="480" t="s">
        <v>2602</v>
      </c>
      <c r="AA1031" s="480">
        <f t="shared" si="15"/>
        <v>72</v>
      </c>
      <c r="AB1031" s="483">
        <v>0</v>
      </c>
      <c r="AC1031" s="480" t="s">
        <v>456</v>
      </c>
    </row>
    <row r="1032" customHeight="1" spans="1:29">
      <c r="A1032" s="477" t="s">
        <v>192</v>
      </c>
      <c r="B1032" s="480" t="s">
        <v>4024</v>
      </c>
      <c r="C1032" s="480" t="s">
        <v>4025</v>
      </c>
      <c r="D1032" s="480" t="s">
        <v>5558</v>
      </c>
      <c r="E1032" s="481">
        <v>44547</v>
      </c>
      <c r="F1032" s="480" t="s">
        <v>301</v>
      </c>
      <c r="G1032" s="480" t="s">
        <v>5559</v>
      </c>
      <c r="H1032" s="480" t="s">
        <v>5560</v>
      </c>
      <c r="I1032" s="480" t="s">
        <v>5561</v>
      </c>
      <c r="J1032" s="482">
        <v>212212.4</v>
      </c>
      <c r="K1032" s="482">
        <v>2947.39</v>
      </c>
      <c r="L1032" s="482">
        <v>141474.93</v>
      </c>
      <c r="M1032" s="482">
        <v>35368.73</v>
      </c>
      <c r="N1032" s="482">
        <v>0</v>
      </c>
      <c r="O1032" s="482">
        <v>70737.47</v>
      </c>
      <c r="P1032" s="480" t="s">
        <v>5562</v>
      </c>
      <c r="Q1032" s="481"/>
      <c r="R1032" s="480" t="s">
        <v>630</v>
      </c>
      <c r="S1032" s="480" t="s">
        <v>307</v>
      </c>
      <c r="T1032" s="480" t="s">
        <v>383</v>
      </c>
      <c r="U1032" s="480" t="s">
        <v>309</v>
      </c>
      <c r="V1032" s="480" t="s">
        <v>309</v>
      </c>
      <c r="W1032" s="480" t="s">
        <v>5563</v>
      </c>
      <c r="X1032" s="480" t="s">
        <v>1814</v>
      </c>
      <c r="Y1032" s="480" t="s">
        <v>313</v>
      </c>
      <c r="Z1032" s="480" t="s">
        <v>2602</v>
      </c>
      <c r="AA1032" s="480">
        <f t="shared" si="15"/>
        <v>72</v>
      </c>
      <c r="AB1032" s="483">
        <v>0</v>
      </c>
      <c r="AC1032" s="480" t="s">
        <v>387</v>
      </c>
    </row>
    <row r="1033" customHeight="1" spans="1:29">
      <c r="A1033" s="477" t="s">
        <v>192</v>
      </c>
      <c r="B1033" s="480" t="s">
        <v>4024</v>
      </c>
      <c r="C1033" s="480" t="s">
        <v>4025</v>
      </c>
      <c r="D1033" s="480" t="s">
        <v>5564</v>
      </c>
      <c r="E1033" s="481">
        <v>44754</v>
      </c>
      <c r="F1033" s="480" t="s">
        <v>301</v>
      </c>
      <c r="G1033" s="480" t="s">
        <v>5565</v>
      </c>
      <c r="H1033" s="480" t="s">
        <v>5566</v>
      </c>
      <c r="I1033" s="480" t="s">
        <v>304</v>
      </c>
      <c r="J1033" s="482">
        <v>1035398.23</v>
      </c>
      <c r="K1033" s="482">
        <v>14380.53</v>
      </c>
      <c r="L1033" s="482">
        <v>589601.77</v>
      </c>
      <c r="M1033" s="482">
        <v>172566.37</v>
      </c>
      <c r="N1033" s="482">
        <v>0</v>
      </c>
      <c r="O1033" s="482">
        <v>445796.46</v>
      </c>
      <c r="P1033" s="480" t="s">
        <v>5567</v>
      </c>
      <c r="Q1033" s="481"/>
      <c r="R1033" s="480" t="s">
        <v>630</v>
      </c>
      <c r="S1033" s="480" t="s">
        <v>889</v>
      </c>
      <c r="T1033" s="480" t="s">
        <v>5568</v>
      </c>
      <c r="U1033" s="480" t="s">
        <v>309</v>
      </c>
      <c r="V1033" s="480" t="s">
        <v>5569</v>
      </c>
      <c r="W1033" s="480" t="s">
        <v>5570</v>
      </c>
      <c r="X1033" s="480" t="s">
        <v>5571</v>
      </c>
      <c r="Y1033" s="480" t="s">
        <v>313</v>
      </c>
      <c r="Z1033" s="480" t="s">
        <v>2602</v>
      </c>
      <c r="AA1033" s="480">
        <f t="shared" ref="AA1033:AA1096" si="16">Z1033*12</f>
        <v>72</v>
      </c>
      <c r="AB1033" s="483">
        <v>0</v>
      </c>
      <c r="AC1033" s="480" t="s">
        <v>5572</v>
      </c>
    </row>
    <row r="1034" customHeight="1" spans="1:29">
      <c r="A1034" s="477" t="s">
        <v>192</v>
      </c>
      <c r="B1034" s="480" t="s">
        <v>4024</v>
      </c>
      <c r="C1034" s="480" t="s">
        <v>4025</v>
      </c>
      <c r="D1034" s="480" t="s">
        <v>5573</v>
      </c>
      <c r="E1034" s="481">
        <v>44754</v>
      </c>
      <c r="F1034" s="480" t="s">
        <v>301</v>
      </c>
      <c r="G1034" s="480" t="s">
        <v>5574</v>
      </c>
      <c r="H1034" s="480" t="s">
        <v>5575</v>
      </c>
      <c r="I1034" s="480" t="s">
        <v>5576</v>
      </c>
      <c r="J1034" s="482">
        <v>76637.17</v>
      </c>
      <c r="K1034" s="482">
        <v>1064.4</v>
      </c>
      <c r="L1034" s="482">
        <v>43640.61</v>
      </c>
      <c r="M1034" s="482">
        <v>12772.86</v>
      </c>
      <c r="N1034" s="482">
        <v>0</v>
      </c>
      <c r="O1034" s="482">
        <v>32996.56</v>
      </c>
      <c r="P1034" s="480" t="s">
        <v>5577</v>
      </c>
      <c r="Q1034" s="481"/>
      <c r="R1034" s="480" t="s">
        <v>630</v>
      </c>
      <c r="S1034" s="480" t="s">
        <v>889</v>
      </c>
      <c r="T1034" s="480" t="s">
        <v>3280</v>
      </c>
      <c r="U1034" s="480" t="s">
        <v>309</v>
      </c>
      <c r="V1034" s="480" t="s">
        <v>3281</v>
      </c>
      <c r="W1034" s="480" t="s">
        <v>5578</v>
      </c>
      <c r="X1034" s="480" t="s">
        <v>5579</v>
      </c>
      <c r="Y1034" s="480" t="s">
        <v>313</v>
      </c>
      <c r="Z1034" s="480" t="s">
        <v>2602</v>
      </c>
      <c r="AA1034" s="480">
        <f t="shared" si="16"/>
        <v>72</v>
      </c>
      <c r="AB1034" s="483">
        <v>0</v>
      </c>
      <c r="AC1034" s="480" t="s">
        <v>891</v>
      </c>
    </row>
    <row r="1035" customHeight="1" spans="1:29">
      <c r="A1035" s="477" t="s">
        <v>192</v>
      </c>
      <c r="B1035" s="480" t="s">
        <v>4024</v>
      </c>
      <c r="C1035" s="480" t="s">
        <v>4025</v>
      </c>
      <c r="D1035" s="480" t="s">
        <v>5580</v>
      </c>
      <c r="E1035" s="481">
        <v>44754</v>
      </c>
      <c r="F1035" s="480" t="s">
        <v>301</v>
      </c>
      <c r="G1035" s="480" t="s">
        <v>5581</v>
      </c>
      <c r="H1035" s="480" t="s">
        <v>5582</v>
      </c>
      <c r="I1035" s="480" t="s">
        <v>5583</v>
      </c>
      <c r="J1035" s="482">
        <v>33911.5</v>
      </c>
      <c r="K1035" s="482">
        <v>471</v>
      </c>
      <c r="L1035" s="482">
        <v>19310.72</v>
      </c>
      <c r="M1035" s="482">
        <v>5651.92</v>
      </c>
      <c r="N1035" s="482">
        <v>0</v>
      </c>
      <c r="O1035" s="482">
        <v>14600.78</v>
      </c>
      <c r="P1035" s="480" t="s">
        <v>5584</v>
      </c>
      <c r="Q1035" s="481"/>
      <c r="R1035" s="480" t="s">
        <v>630</v>
      </c>
      <c r="S1035" s="480" t="s">
        <v>889</v>
      </c>
      <c r="T1035" s="480" t="s">
        <v>3280</v>
      </c>
      <c r="U1035" s="480" t="s">
        <v>309</v>
      </c>
      <c r="V1035" s="480" t="s">
        <v>3281</v>
      </c>
      <c r="W1035" s="480" t="s">
        <v>5585</v>
      </c>
      <c r="X1035" s="480" t="s">
        <v>5586</v>
      </c>
      <c r="Y1035" s="480" t="s">
        <v>313</v>
      </c>
      <c r="Z1035" s="480" t="s">
        <v>2602</v>
      </c>
      <c r="AA1035" s="480">
        <f t="shared" si="16"/>
        <v>72</v>
      </c>
      <c r="AB1035" s="483">
        <v>0</v>
      </c>
      <c r="AC1035" s="480" t="s">
        <v>891</v>
      </c>
    </row>
    <row r="1036" customHeight="1" spans="1:29">
      <c r="A1036" s="477" t="s">
        <v>192</v>
      </c>
      <c r="B1036" s="480" t="s">
        <v>4024</v>
      </c>
      <c r="C1036" s="480" t="s">
        <v>4025</v>
      </c>
      <c r="D1036" s="480" t="s">
        <v>5587</v>
      </c>
      <c r="E1036" s="481">
        <v>44754</v>
      </c>
      <c r="F1036" s="480" t="s">
        <v>301</v>
      </c>
      <c r="G1036" s="480" t="s">
        <v>5588</v>
      </c>
      <c r="H1036" s="480" t="s">
        <v>5582</v>
      </c>
      <c r="I1036" s="480" t="s">
        <v>5583</v>
      </c>
      <c r="J1036" s="482">
        <v>33911.5</v>
      </c>
      <c r="K1036" s="482">
        <v>471</v>
      </c>
      <c r="L1036" s="482">
        <v>19310.72</v>
      </c>
      <c r="M1036" s="482">
        <v>5651.92</v>
      </c>
      <c r="N1036" s="482">
        <v>0</v>
      </c>
      <c r="O1036" s="482">
        <v>14600.78</v>
      </c>
      <c r="P1036" s="480" t="s">
        <v>5589</v>
      </c>
      <c r="Q1036" s="481"/>
      <c r="R1036" s="480" t="s">
        <v>630</v>
      </c>
      <c r="S1036" s="480" t="s">
        <v>889</v>
      </c>
      <c r="T1036" s="480" t="s">
        <v>3280</v>
      </c>
      <c r="U1036" s="480" t="s">
        <v>309</v>
      </c>
      <c r="V1036" s="480" t="s">
        <v>3281</v>
      </c>
      <c r="W1036" s="480" t="s">
        <v>5585</v>
      </c>
      <c r="X1036" s="480" t="s">
        <v>5586</v>
      </c>
      <c r="Y1036" s="480" t="s">
        <v>313</v>
      </c>
      <c r="Z1036" s="480" t="s">
        <v>2602</v>
      </c>
      <c r="AA1036" s="480">
        <f t="shared" si="16"/>
        <v>72</v>
      </c>
      <c r="AB1036" s="483">
        <v>0</v>
      </c>
      <c r="AC1036" s="480" t="s">
        <v>891</v>
      </c>
    </row>
    <row r="1037" customHeight="1" spans="1:29">
      <c r="A1037" s="477" t="s">
        <v>192</v>
      </c>
      <c r="B1037" s="480" t="s">
        <v>4024</v>
      </c>
      <c r="C1037" s="480" t="s">
        <v>4025</v>
      </c>
      <c r="D1037" s="480" t="s">
        <v>5590</v>
      </c>
      <c r="E1037" s="481">
        <v>44754</v>
      </c>
      <c r="F1037" s="480" t="s">
        <v>301</v>
      </c>
      <c r="G1037" s="480" t="s">
        <v>5591</v>
      </c>
      <c r="H1037" s="480" t="s">
        <v>5582</v>
      </c>
      <c r="I1037" s="480" t="s">
        <v>5583</v>
      </c>
      <c r="J1037" s="482">
        <v>33911.51</v>
      </c>
      <c r="K1037" s="482">
        <v>471</v>
      </c>
      <c r="L1037" s="482">
        <v>19310.73</v>
      </c>
      <c r="M1037" s="482">
        <v>5651.92</v>
      </c>
      <c r="N1037" s="482">
        <v>0</v>
      </c>
      <c r="O1037" s="482">
        <v>14600.78</v>
      </c>
      <c r="P1037" s="480" t="s">
        <v>5592</v>
      </c>
      <c r="Q1037" s="481"/>
      <c r="R1037" s="480" t="s">
        <v>630</v>
      </c>
      <c r="S1037" s="480" t="s">
        <v>889</v>
      </c>
      <c r="T1037" s="480" t="s">
        <v>3280</v>
      </c>
      <c r="U1037" s="480" t="s">
        <v>309</v>
      </c>
      <c r="V1037" s="480" t="s">
        <v>3281</v>
      </c>
      <c r="W1037" s="480" t="s">
        <v>5585</v>
      </c>
      <c r="X1037" s="480" t="s">
        <v>5586</v>
      </c>
      <c r="Y1037" s="480" t="s">
        <v>313</v>
      </c>
      <c r="Z1037" s="480" t="s">
        <v>2602</v>
      </c>
      <c r="AA1037" s="480">
        <f t="shared" si="16"/>
        <v>72</v>
      </c>
      <c r="AB1037" s="483">
        <v>0</v>
      </c>
      <c r="AC1037" s="480" t="s">
        <v>891</v>
      </c>
    </row>
    <row r="1038" customHeight="1" spans="1:29">
      <c r="A1038" s="477" t="s">
        <v>192</v>
      </c>
      <c r="B1038" s="480" t="s">
        <v>4024</v>
      </c>
      <c r="C1038" s="480" t="s">
        <v>4025</v>
      </c>
      <c r="D1038" s="480" t="s">
        <v>5593</v>
      </c>
      <c r="E1038" s="481">
        <v>44754</v>
      </c>
      <c r="F1038" s="480" t="s">
        <v>301</v>
      </c>
      <c r="G1038" s="480" t="s">
        <v>5594</v>
      </c>
      <c r="H1038" s="480" t="s">
        <v>5595</v>
      </c>
      <c r="I1038" s="480" t="s">
        <v>304</v>
      </c>
      <c r="J1038" s="482">
        <v>216814.16</v>
      </c>
      <c r="K1038" s="482">
        <v>3011.3</v>
      </c>
      <c r="L1038" s="482">
        <v>123463.61</v>
      </c>
      <c r="M1038" s="482">
        <v>36135.69</v>
      </c>
      <c r="N1038" s="482">
        <v>0</v>
      </c>
      <c r="O1038" s="482">
        <v>93350.55</v>
      </c>
      <c r="P1038" s="480" t="s">
        <v>5596</v>
      </c>
      <c r="Q1038" s="481"/>
      <c r="R1038" s="480" t="s">
        <v>630</v>
      </c>
      <c r="S1038" s="480" t="s">
        <v>889</v>
      </c>
      <c r="T1038" s="480" t="s">
        <v>4347</v>
      </c>
      <c r="U1038" s="480" t="s">
        <v>309</v>
      </c>
      <c r="V1038" s="480" t="s">
        <v>5597</v>
      </c>
      <c r="W1038" s="480" t="s">
        <v>5598</v>
      </c>
      <c r="X1038" s="480" t="s">
        <v>5599</v>
      </c>
      <c r="Y1038" s="480" t="s">
        <v>313</v>
      </c>
      <c r="Z1038" s="480" t="s">
        <v>2602</v>
      </c>
      <c r="AA1038" s="480">
        <f t="shared" si="16"/>
        <v>72</v>
      </c>
      <c r="AB1038" s="483">
        <v>0</v>
      </c>
      <c r="AC1038" s="480" t="s">
        <v>4351</v>
      </c>
    </row>
    <row r="1039" customHeight="1" spans="1:29">
      <c r="A1039" s="477" t="s">
        <v>192</v>
      </c>
      <c r="B1039" s="480" t="s">
        <v>4024</v>
      </c>
      <c r="C1039" s="480" t="s">
        <v>4025</v>
      </c>
      <c r="D1039" s="480" t="s">
        <v>5600</v>
      </c>
      <c r="E1039" s="481">
        <v>44754</v>
      </c>
      <c r="F1039" s="480" t="s">
        <v>301</v>
      </c>
      <c r="G1039" s="480" t="s">
        <v>5601</v>
      </c>
      <c r="H1039" s="480" t="s">
        <v>5602</v>
      </c>
      <c r="I1039" s="480" t="s">
        <v>304</v>
      </c>
      <c r="J1039" s="482">
        <v>41780.56</v>
      </c>
      <c r="K1039" s="482">
        <v>580.28</v>
      </c>
      <c r="L1039" s="482">
        <v>23791.71</v>
      </c>
      <c r="M1039" s="482">
        <v>6963.42</v>
      </c>
      <c r="N1039" s="482">
        <v>0</v>
      </c>
      <c r="O1039" s="482">
        <v>17988.85</v>
      </c>
      <c r="P1039" s="480" t="s">
        <v>5603</v>
      </c>
      <c r="Q1039" s="481"/>
      <c r="R1039" s="480" t="s">
        <v>306</v>
      </c>
      <c r="S1039" s="480" t="s">
        <v>307</v>
      </c>
      <c r="T1039" s="480" t="s">
        <v>453</v>
      </c>
      <c r="U1039" s="480" t="s">
        <v>309</v>
      </c>
      <c r="V1039" s="480" t="s">
        <v>454</v>
      </c>
      <c r="W1039" s="480" t="s">
        <v>5604</v>
      </c>
      <c r="X1039" s="480" t="s">
        <v>1212</v>
      </c>
      <c r="Y1039" s="480" t="s">
        <v>313</v>
      </c>
      <c r="Z1039" s="480" t="s">
        <v>2602</v>
      </c>
      <c r="AA1039" s="480">
        <f t="shared" si="16"/>
        <v>72</v>
      </c>
      <c r="AB1039" s="483">
        <v>0</v>
      </c>
      <c r="AC1039" s="480" t="s">
        <v>456</v>
      </c>
    </row>
    <row r="1040" customHeight="1" spans="1:29">
      <c r="A1040" s="477" t="s">
        <v>192</v>
      </c>
      <c r="B1040" s="480" t="s">
        <v>4024</v>
      </c>
      <c r="C1040" s="480" t="s">
        <v>4025</v>
      </c>
      <c r="D1040" s="480" t="s">
        <v>5605</v>
      </c>
      <c r="E1040" s="481">
        <v>44810</v>
      </c>
      <c r="F1040" s="480" t="s">
        <v>301</v>
      </c>
      <c r="G1040" s="480" t="s">
        <v>5606</v>
      </c>
      <c r="H1040" s="480" t="s">
        <v>5607</v>
      </c>
      <c r="I1040" s="480" t="s">
        <v>5608</v>
      </c>
      <c r="J1040" s="482">
        <v>100796.46</v>
      </c>
      <c r="K1040" s="482">
        <v>1399.95</v>
      </c>
      <c r="L1040" s="482">
        <v>54598.08</v>
      </c>
      <c r="M1040" s="482">
        <v>16799.41</v>
      </c>
      <c r="N1040" s="482">
        <v>0</v>
      </c>
      <c r="O1040" s="482">
        <v>46198.38</v>
      </c>
      <c r="P1040" s="480" t="s">
        <v>5609</v>
      </c>
      <c r="Q1040" s="481"/>
      <c r="R1040" s="480" t="s">
        <v>630</v>
      </c>
      <c r="S1040" s="480" t="s">
        <v>889</v>
      </c>
      <c r="T1040" s="480" t="s">
        <v>5568</v>
      </c>
      <c r="U1040" s="480" t="s">
        <v>5610</v>
      </c>
      <c r="V1040" s="480" t="s">
        <v>309</v>
      </c>
      <c r="W1040" s="480" t="s">
        <v>5611</v>
      </c>
      <c r="X1040" s="480" t="s">
        <v>5463</v>
      </c>
      <c r="Y1040" s="480" t="s">
        <v>313</v>
      </c>
      <c r="Z1040" s="480" t="s">
        <v>2602</v>
      </c>
      <c r="AA1040" s="480">
        <f t="shared" si="16"/>
        <v>72</v>
      </c>
      <c r="AB1040" s="483">
        <v>0</v>
      </c>
      <c r="AC1040" s="480" t="s">
        <v>5572</v>
      </c>
    </row>
    <row r="1041" customHeight="1" spans="1:29">
      <c r="A1041" s="477" t="s">
        <v>192</v>
      </c>
      <c r="B1041" s="480" t="s">
        <v>4024</v>
      </c>
      <c r="C1041" s="480" t="s">
        <v>4025</v>
      </c>
      <c r="D1041" s="480" t="s">
        <v>5612</v>
      </c>
      <c r="E1041" s="481">
        <v>44810</v>
      </c>
      <c r="F1041" s="480" t="s">
        <v>301</v>
      </c>
      <c r="G1041" s="480" t="s">
        <v>5613</v>
      </c>
      <c r="H1041" s="480" t="s">
        <v>5614</v>
      </c>
      <c r="I1041" s="480" t="s">
        <v>5608</v>
      </c>
      <c r="J1041" s="482">
        <v>42824.78</v>
      </c>
      <c r="K1041" s="482">
        <v>594.78</v>
      </c>
      <c r="L1041" s="482">
        <v>23196.75</v>
      </c>
      <c r="M1041" s="482">
        <v>7137.46</v>
      </c>
      <c r="N1041" s="482">
        <v>0</v>
      </c>
      <c r="O1041" s="482">
        <v>19628.03</v>
      </c>
      <c r="P1041" s="480" t="s">
        <v>5615</v>
      </c>
      <c r="Q1041" s="481"/>
      <c r="R1041" s="480" t="s">
        <v>630</v>
      </c>
      <c r="S1041" s="480" t="s">
        <v>889</v>
      </c>
      <c r="T1041" s="480" t="s">
        <v>4347</v>
      </c>
      <c r="U1041" s="480" t="s">
        <v>5616</v>
      </c>
      <c r="V1041" s="480" t="s">
        <v>309</v>
      </c>
      <c r="W1041" s="480" t="s">
        <v>5617</v>
      </c>
      <c r="X1041" s="480" t="s">
        <v>5618</v>
      </c>
      <c r="Y1041" s="480" t="s">
        <v>313</v>
      </c>
      <c r="Z1041" s="480" t="s">
        <v>2602</v>
      </c>
      <c r="AA1041" s="480">
        <f t="shared" si="16"/>
        <v>72</v>
      </c>
      <c r="AB1041" s="483">
        <v>0</v>
      </c>
      <c r="AC1041" s="480" t="s">
        <v>4351</v>
      </c>
    </row>
    <row r="1042" customHeight="1" spans="1:29">
      <c r="A1042" s="477" t="s">
        <v>192</v>
      </c>
      <c r="B1042" s="480" t="s">
        <v>4024</v>
      </c>
      <c r="C1042" s="480" t="s">
        <v>4025</v>
      </c>
      <c r="D1042" s="480" t="s">
        <v>5619</v>
      </c>
      <c r="E1042" s="481">
        <v>44810</v>
      </c>
      <c r="F1042" s="480" t="s">
        <v>301</v>
      </c>
      <c r="G1042" s="480" t="s">
        <v>5620</v>
      </c>
      <c r="H1042" s="480" t="s">
        <v>5614</v>
      </c>
      <c r="I1042" s="480" t="s">
        <v>5608</v>
      </c>
      <c r="J1042" s="482">
        <v>42824.78</v>
      </c>
      <c r="K1042" s="482">
        <v>594.78</v>
      </c>
      <c r="L1042" s="482">
        <v>23196.75</v>
      </c>
      <c r="M1042" s="482">
        <v>7137.46</v>
      </c>
      <c r="N1042" s="482">
        <v>0</v>
      </c>
      <c r="O1042" s="482">
        <v>19628.03</v>
      </c>
      <c r="P1042" s="480" t="s">
        <v>5621</v>
      </c>
      <c r="Q1042" s="481"/>
      <c r="R1042" s="480" t="s">
        <v>630</v>
      </c>
      <c r="S1042" s="480" t="s">
        <v>889</v>
      </c>
      <c r="T1042" s="480" t="s">
        <v>4347</v>
      </c>
      <c r="U1042" s="480" t="s">
        <v>5616</v>
      </c>
      <c r="V1042" s="480" t="s">
        <v>309</v>
      </c>
      <c r="W1042" s="480" t="s">
        <v>5617</v>
      </c>
      <c r="X1042" s="480" t="s">
        <v>5618</v>
      </c>
      <c r="Y1042" s="480" t="s">
        <v>313</v>
      </c>
      <c r="Z1042" s="480" t="s">
        <v>2602</v>
      </c>
      <c r="AA1042" s="480">
        <f t="shared" si="16"/>
        <v>72</v>
      </c>
      <c r="AB1042" s="483">
        <v>0</v>
      </c>
      <c r="AC1042" s="480" t="s">
        <v>4351</v>
      </c>
    </row>
    <row r="1043" customHeight="1" spans="1:29">
      <c r="A1043" s="477" t="s">
        <v>192</v>
      </c>
      <c r="B1043" s="480" t="s">
        <v>4024</v>
      </c>
      <c r="C1043" s="480" t="s">
        <v>4025</v>
      </c>
      <c r="D1043" s="480" t="s">
        <v>5622</v>
      </c>
      <c r="E1043" s="481">
        <v>44810</v>
      </c>
      <c r="F1043" s="480" t="s">
        <v>301</v>
      </c>
      <c r="G1043" s="480" t="s">
        <v>5623</v>
      </c>
      <c r="H1043" s="480" t="s">
        <v>5614</v>
      </c>
      <c r="I1043" s="480" t="s">
        <v>5608</v>
      </c>
      <c r="J1043" s="482">
        <v>42824.78</v>
      </c>
      <c r="K1043" s="482">
        <v>594.78</v>
      </c>
      <c r="L1043" s="482">
        <v>23196.75</v>
      </c>
      <c r="M1043" s="482">
        <v>7137.46</v>
      </c>
      <c r="N1043" s="482">
        <v>0</v>
      </c>
      <c r="O1043" s="482">
        <v>19628.03</v>
      </c>
      <c r="P1043" s="480" t="s">
        <v>5624</v>
      </c>
      <c r="Q1043" s="481"/>
      <c r="R1043" s="480" t="s">
        <v>630</v>
      </c>
      <c r="S1043" s="480" t="s">
        <v>889</v>
      </c>
      <c r="T1043" s="480" t="s">
        <v>4347</v>
      </c>
      <c r="U1043" s="480" t="s">
        <v>5616</v>
      </c>
      <c r="V1043" s="480" t="s">
        <v>309</v>
      </c>
      <c r="W1043" s="480" t="s">
        <v>5617</v>
      </c>
      <c r="X1043" s="480" t="s">
        <v>5618</v>
      </c>
      <c r="Y1043" s="480" t="s">
        <v>313</v>
      </c>
      <c r="Z1043" s="480" t="s">
        <v>2602</v>
      </c>
      <c r="AA1043" s="480">
        <f t="shared" si="16"/>
        <v>72</v>
      </c>
      <c r="AB1043" s="483">
        <v>0</v>
      </c>
      <c r="AC1043" s="480" t="s">
        <v>4351</v>
      </c>
    </row>
    <row r="1044" customHeight="1" spans="1:29">
      <c r="A1044" s="477" t="s">
        <v>192</v>
      </c>
      <c r="B1044" s="480" t="s">
        <v>4024</v>
      </c>
      <c r="C1044" s="480" t="s">
        <v>4025</v>
      </c>
      <c r="D1044" s="480" t="s">
        <v>5625</v>
      </c>
      <c r="E1044" s="481">
        <v>44810</v>
      </c>
      <c r="F1044" s="480" t="s">
        <v>301</v>
      </c>
      <c r="G1044" s="480" t="s">
        <v>5626</v>
      </c>
      <c r="H1044" s="480" t="s">
        <v>5614</v>
      </c>
      <c r="I1044" s="480" t="s">
        <v>5608</v>
      </c>
      <c r="J1044" s="482">
        <v>42824.78</v>
      </c>
      <c r="K1044" s="482">
        <v>594.78</v>
      </c>
      <c r="L1044" s="482">
        <v>23196.75</v>
      </c>
      <c r="M1044" s="482">
        <v>7137.46</v>
      </c>
      <c r="N1044" s="482">
        <v>0</v>
      </c>
      <c r="O1044" s="482">
        <v>19628.03</v>
      </c>
      <c r="P1044" s="480" t="s">
        <v>5627</v>
      </c>
      <c r="Q1044" s="481"/>
      <c r="R1044" s="480" t="s">
        <v>630</v>
      </c>
      <c r="S1044" s="480" t="s">
        <v>889</v>
      </c>
      <c r="T1044" s="480" t="s">
        <v>4347</v>
      </c>
      <c r="U1044" s="480" t="s">
        <v>5616</v>
      </c>
      <c r="V1044" s="480" t="s">
        <v>309</v>
      </c>
      <c r="W1044" s="480" t="s">
        <v>5617</v>
      </c>
      <c r="X1044" s="480" t="s">
        <v>5618</v>
      </c>
      <c r="Y1044" s="480" t="s">
        <v>313</v>
      </c>
      <c r="Z1044" s="480" t="s">
        <v>2602</v>
      </c>
      <c r="AA1044" s="480">
        <f t="shared" si="16"/>
        <v>72</v>
      </c>
      <c r="AB1044" s="483">
        <v>0</v>
      </c>
      <c r="AC1044" s="480" t="s">
        <v>4351</v>
      </c>
    </row>
    <row r="1045" customHeight="1" spans="1:29">
      <c r="A1045" s="477" t="s">
        <v>192</v>
      </c>
      <c r="B1045" s="480" t="s">
        <v>4024</v>
      </c>
      <c r="C1045" s="480" t="s">
        <v>4025</v>
      </c>
      <c r="D1045" s="480" t="s">
        <v>5628</v>
      </c>
      <c r="E1045" s="481">
        <v>44810</v>
      </c>
      <c r="F1045" s="480" t="s">
        <v>301</v>
      </c>
      <c r="G1045" s="480" t="s">
        <v>5629</v>
      </c>
      <c r="H1045" s="480" t="s">
        <v>5614</v>
      </c>
      <c r="I1045" s="480" t="s">
        <v>5608</v>
      </c>
      <c r="J1045" s="482">
        <v>42824.78</v>
      </c>
      <c r="K1045" s="482">
        <v>594.78</v>
      </c>
      <c r="L1045" s="482">
        <v>23196.75</v>
      </c>
      <c r="M1045" s="482">
        <v>7137.46</v>
      </c>
      <c r="N1045" s="482">
        <v>0</v>
      </c>
      <c r="O1045" s="482">
        <v>19628.03</v>
      </c>
      <c r="P1045" s="480" t="s">
        <v>5630</v>
      </c>
      <c r="Q1045" s="481"/>
      <c r="R1045" s="480" t="s">
        <v>630</v>
      </c>
      <c r="S1045" s="480" t="s">
        <v>889</v>
      </c>
      <c r="T1045" s="480" t="s">
        <v>4347</v>
      </c>
      <c r="U1045" s="480" t="s">
        <v>5616</v>
      </c>
      <c r="V1045" s="480" t="s">
        <v>309</v>
      </c>
      <c r="W1045" s="480" t="s">
        <v>5617</v>
      </c>
      <c r="X1045" s="480" t="s">
        <v>5618</v>
      </c>
      <c r="Y1045" s="480" t="s">
        <v>313</v>
      </c>
      <c r="Z1045" s="480" t="s">
        <v>2602</v>
      </c>
      <c r="AA1045" s="480">
        <f t="shared" si="16"/>
        <v>72</v>
      </c>
      <c r="AB1045" s="483">
        <v>0</v>
      </c>
      <c r="AC1045" s="480" t="s">
        <v>4351</v>
      </c>
    </row>
    <row r="1046" customHeight="1" spans="1:29">
      <c r="A1046" s="477" t="s">
        <v>192</v>
      </c>
      <c r="B1046" s="480" t="s">
        <v>4024</v>
      </c>
      <c r="C1046" s="480" t="s">
        <v>4025</v>
      </c>
      <c r="D1046" s="480" t="s">
        <v>5631</v>
      </c>
      <c r="E1046" s="481">
        <v>44810</v>
      </c>
      <c r="F1046" s="480" t="s">
        <v>301</v>
      </c>
      <c r="G1046" s="480" t="s">
        <v>5632</v>
      </c>
      <c r="H1046" s="480" t="s">
        <v>5614</v>
      </c>
      <c r="I1046" s="480" t="s">
        <v>5608</v>
      </c>
      <c r="J1046" s="482">
        <v>42824.78</v>
      </c>
      <c r="K1046" s="482">
        <v>594.78</v>
      </c>
      <c r="L1046" s="482">
        <v>23196.75</v>
      </c>
      <c r="M1046" s="482">
        <v>7137.46</v>
      </c>
      <c r="N1046" s="482">
        <v>0</v>
      </c>
      <c r="O1046" s="482">
        <v>19628.03</v>
      </c>
      <c r="P1046" s="480" t="s">
        <v>5633</v>
      </c>
      <c r="Q1046" s="481"/>
      <c r="R1046" s="480" t="s">
        <v>630</v>
      </c>
      <c r="S1046" s="480" t="s">
        <v>889</v>
      </c>
      <c r="T1046" s="480" t="s">
        <v>4347</v>
      </c>
      <c r="U1046" s="480" t="s">
        <v>5616</v>
      </c>
      <c r="V1046" s="480" t="s">
        <v>309</v>
      </c>
      <c r="W1046" s="480" t="s">
        <v>5617</v>
      </c>
      <c r="X1046" s="480" t="s">
        <v>5618</v>
      </c>
      <c r="Y1046" s="480" t="s">
        <v>313</v>
      </c>
      <c r="Z1046" s="480" t="s">
        <v>2602</v>
      </c>
      <c r="AA1046" s="480">
        <f t="shared" si="16"/>
        <v>72</v>
      </c>
      <c r="AB1046" s="483">
        <v>0</v>
      </c>
      <c r="AC1046" s="480" t="s">
        <v>4351</v>
      </c>
    </row>
    <row r="1047" customHeight="1" spans="1:29">
      <c r="A1047" s="477" t="s">
        <v>192</v>
      </c>
      <c r="B1047" s="480" t="s">
        <v>4024</v>
      </c>
      <c r="C1047" s="480" t="s">
        <v>4025</v>
      </c>
      <c r="D1047" s="480" t="s">
        <v>5634</v>
      </c>
      <c r="E1047" s="481">
        <v>44810</v>
      </c>
      <c r="F1047" s="480" t="s">
        <v>301</v>
      </c>
      <c r="G1047" s="480" t="s">
        <v>5635</v>
      </c>
      <c r="H1047" s="480" t="s">
        <v>5614</v>
      </c>
      <c r="I1047" s="480" t="s">
        <v>5608</v>
      </c>
      <c r="J1047" s="482">
        <v>42824.78</v>
      </c>
      <c r="K1047" s="482">
        <v>594.78</v>
      </c>
      <c r="L1047" s="482">
        <v>23196.75</v>
      </c>
      <c r="M1047" s="482">
        <v>7137.46</v>
      </c>
      <c r="N1047" s="482">
        <v>0</v>
      </c>
      <c r="O1047" s="482">
        <v>19628.03</v>
      </c>
      <c r="P1047" s="480" t="s">
        <v>5636</v>
      </c>
      <c r="Q1047" s="481"/>
      <c r="R1047" s="480" t="s">
        <v>630</v>
      </c>
      <c r="S1047" s="480" t="s">
        <v>889</v>
      </c>
      <c r="T1047" s="480" t="s">
        <v>4347</v>
      </c>
      <c r="U1047" s="480" t="s">
        <v>5616</v>
      </c>
      <c r="V1047" s="480" t="s">
        <v>309</v>
      </c>
      <c r="W1047" s="480" t="s">
        <v>5617</v>
      </c>
      <c r="X1047" s="480" t="s">
        <v>5618</v>
      </c>
      <c r="Y1047" s="480" t="s">
        <v>313</v>
      </c>
      <c r="Z1047" s="480" t="s">
        <v>2602</v>
      </c>
      <c r="AA1047" s="480">
        <f t="shared" si="16"/>
        <v>72</v>
      </c>
      <c r="AB1047" s="483">
        <v>0</v>
      </c>
      <c r="AC1047" s="480" t="s">
        <v>4351</v>
      </c>
    </row>
    <row r="1048" customHeight="1" spans="1:29">
      <c r="A1048" s="477" t="s">
        <v>192</v>
      </c>
      <c r="B1048" s="480" t="s">
        <v>4024</v>
      </c>
      <c r="C1048" s="480" t="s">
        <v>4025</v>
      </c>
      <c r="D1048" s="480" t="s">
        <v>5637</v>
      </c>
      <c r="E1048" s="481">
        <v>44810</v>
      </c>
      <c r="F1048" s="480" t="s">
        <v>301</v>
      </c>
      <c r="G1048" s="480" t="s">
        <v>5638</v>
      </c>
      <c r="H1048" s="480" t="s">
        <v>5614</v>
      </c>
      <c r="I1048" s="480" t="s">
        <v>5608</v>
      </c>
      <c r="J1048" s="482">
        <v>42824.78</v>
      </c>
      <c r="K1048" s="482">
        <v>594.78</v>
      </c>
      <c r="L1048" s="482">
        <v>23196.75</v>
      </c>
      <c r="M1048" s="482">
        <v>7137.46</v>
      </c>
      <c r="N1048" s="482">
        <v>0</v>
      </c>
      <c r="O1048" s="482">
        <v>19628.03</v>
      </c>
      <c r="P1048" s="480" t="s">
        <v>5639</v>
      </c>
      <c r="Q1048" s="481"/>
      <c r="R1048" s="480" t="s">
        <v>630</v>
      </c>
      <c r="S1048" s="480" t="s">
        <v>889</v>
      </c>
      <c r="T1048" s="480" t="s">
        <v>4347</v>
      </c>
      <c r="U1048" s="480" t="s">
        <v>5616</v>
      </c>
      <c r="V1048" s="480" t="s">
        <v>309</v>
      </c>
      <c r="W1048" s="480" t="s">
        <v>5617</v>
      </c>
      <c r="X1048" s="480" t="s">
        <v>5618</v>
      </c>
      <c r="Y1048" s="480" t="s">
        <v>313</v>
      </c>
      <c r="Z1048" s="480" t="s">
        <v>2602</v>
      </c>
      <c r="AA1048" s="480">
        <f t="shared" si="16"/>
        <v>72</v>
      </c>
      <c r="AB1048" s="483">
        <v>0</v>
      </c>
      <c r="AC1048" s="480" t="s">
        <v>4351</v>
      </c>
    </row>
    <row r="1049" customHeight="1" spans="1:29">
      <c r="A1049" s="477" t="s">
        <v>192</v>
      </c>
      <c r="B1049" s="480" t="s">
        <v>4024</v>
      </c>
      <c r="C1049" s="480" t="s">
        <v>4025</v>
      </c>
      <c r="D1049" s="480" t="s">
        <v>5640</v>
      </c>
      <c r="E1049" s="481">
        <v>44810</v>
      </c>
      <c r="F1049" s="480" t="s">
        <v>301</v>
      </c>
      <c r="G1049" s="480" t="s">
        <v>5641</v>
      </c>
      <c r="H1049" s="480" t="s">
        <v>5614</v>
      </c>
      <c r="I1049" s="480" t="s">
        <v>5608</v>
      </c>
      <c r="J1049" s="482">
        <v>42824.78</v>
      </c>
      <c r="K1049" s="482">
        <v>594.78</v>
      </c>
      <c r="L1049" s="482">
        <v>23196.75</v>
      </c>
      <c r="M1049" s="482">
        <v>7137.46</v>
      </c>
      <c r="N1049" s="482">
        <v>0</v>
      </c>
      <c r="O1049" s="482">
        <v>19628.03</v>
      </c>
      <c r="P1049" s="480" t="s">
        <v>5642</v>
      </c>
      <c r="Q1049" s="481"/>
      <c r="R1049" s="480" t="s">
        <v>630</v>
      </c>
      <c r="S1049" s="480" t="s">
        <v>889</v>
      </c>
      <c r="T1049" s="480" t="s">
        <v>4347</v>
      </c>
      <c r="U1049" s="480" t="s">
        <v>5616</v>
      </c>
      <c r="V1049" s="480" t="s">
        <v>309</v>
      </c>
      <c r="W1049" s="480" t="s">
        <v>5617</v>
      </c>
      <c r="X1049" s="480" t="s">
        <v>5618</v>
      </c>
      <c r="Y1049" s="480" t="s">
        <v>313</v>
      </c>
      <c r="Z1049" s="480" t="s">
        <v>2602</v>
      </c>
      <c r="AA1049" s="480">
        <f t="shared" si="16"/>
        <v>72</v>
      </c>
      <c r="AB1049" s="483">
        <v>0</v>
      </c>
      <c r="AC1049" s="480" t="s">
        <v>4351</v>
      </c>
    </row>
    <row r="1050" customHeight="1" spans="1:29">
      <c r="A1050" s="477" t="s">
        <v>192</v>
      </c>
      <c r="B1050" s="480" t="s">
        <v>4024</v>
      </c>
      <c r="C1050" s="480" t="s">
        <v>4025</v>
      </c>
      <c r="D1050" s="480" t="s">
        <v>5643</v>
      </c>
      <c r="E1050" s="481">
        <v>44810</v>
      </c>
      <c r="F1050" s="480" t="s">
        <v>301</v>
      </c>
      <c r="G1050" s="480" t="s">
        <v>5644</v>
      </c>
      <c r="H1050" s="480" t="s">
        <v>5614</v>
      </c>
      <c r="I1050" s="480" t="s">
        <v>5608</v>
      </c>
      <c r="J1050" s="482">
        <v>42824.78</v>
      </c>
      <c r="K1050" s="482">
        <v>594.78</v>
      </c>
      <c r="L1050" s="482">
        <v>23196.75</v>
      </c>
      <c r="M1050" s="482">
        <v>7137.46</v>
      </c>
      <c r="N1050" s="482">
        <v>0</v>
      </c>
      <c r="O1050" s="482">
        <v>19628.03</v>
      </c>
      <c r="P1050" s="480" t="s">
        <v>5645</v>
      </c>
      <c r="Q1050" s="481"/>
      <c r="R1050" s="480" t="s">
        <v>630</v>
      </c>
      <c r="S1050" s="480" t="s">
        <v>889</v>
      </c>
      <c r="T1050" s="480" t="s">
        <v>4347</v>
      </c>
      <c r="U1050" s="480" t="s">
        <v>5616</v>
      </c>
      <c r="V1050" s="480" t="s">
        <v>309</v>
      </c>
      <c r="W1050" s="480" t="s">
        <v>5617</v>
      </c>
      <c r="X1050" s="480" t="s">
        <v>5618</v>
      </c>
      <c r="Y1050" s="480" t="s">
        <v>313</v>
      </c>
      <c r="Z1050" s="480" t="s">
        <v>2602</v>
      </c>
      <c r="AA1050" s="480">
        <f t="shared" si="16"/>
        <v>72</v>
      </c>
      <c r="AB1050" s="483">
        <v>0</v>
      </c>
      <c r="AC1050" s="480" t="s">
        <v>4351</v>
      </c>
    </row>
    <row r="1051" customHeight="1" spans="1:29">
      <c r="A1051" s="477" t="s">
        <v>192</v>
      </c>
      <c r="B1051" s="480" t="s">
        <v>4024</v>
      </c>
      <c r="C1051" s="480" t="s">
        <v>4025</v>
      </c>
      <c r="D1051" s="480" t="s">
        <v>5646</v>
      </c>
      <c r="E1051" s="481">
        <v>44810</v>
      </c>
      <c r="F1051" s="480" t="s">
        <v>301</v>
      </c>
      <c r="G1051" s="480" t="s">
        <v>5647</v>
      </c>
      <c r="H1051" s="480" t="s">
        <v>5614</v>
      </c>
      <c r="I1051" s="480" t="s">
        <v>5608</v>
      </c>
      <c r="J1051" s="482">
        <v>42824.78</v>
      </c>
      <c r="K1051" s="482">
        <v>594.78</v>
      </c>
      <c r="L1051" s="482">
        <v>23196.75</v>
      </c>
      <c r="M1051" s="482">
        <v>7137.46</v>
      </c>
      <c r="N1051" s="482">
        <v>0</v>
      </c>
      <c r="O1051" s="482">
        <v>19628.03</v>
      </c>
      <c r="P1051" s="480" t="s">
        <v>5648</v>
      </c>
      <c r="Q1051" s="481"/>
      <c r="R1051" s="480" t="s">
        <v>630</v>
      </c>
      <c r="S1051" s="480" t="s">
        <v>889</v>
      </c>
      <c r="T1051" s="480" t="s">
        <v>4347</v>
      </c>
      <c r="U1051" s="480" t="s">
        <v>5616</v>
      </c>
      <c r="V1051" s="480" t="s">
        <v>309</v>
      </c>
      <c r="W1051" s="480" t="s">
        <v>5617</v>
      </c>
      <c r="X1051" s="480" t="s">
        <v>5618</v>
      </c>
      <c r="Y1051" s="480" t="s">
        <v>313</v>
      </c>
      <c r="Z1051" s="480" t="s">
        <v>2602</v>
      </c>
      <c r="AA1051" s="480">
        <f t="shared" si="16"/>
        <v>72</v>
      </c>
      <c r="AB1051" s="483">
        <v>0</v>
      </c>
      <c r="AC1051" s="480" t="s">
        <v>4351</v>
      </c>
    </row>
    <row r="1052" customHeight="1" spans="1:29">
      <c r="A1052" s="477" t="s">
        <v>192</v>
      </c>
      <c r="B1052" s="480" t="s">
        <v>4024</v>
      </c>
      <c r="C1052" s="480" t="s">
        <v>4025</v>
      </c>
      <c r="D1052" s="480" t="s">
        <v>5649</v>
      </c>
      <c r="E1052" s="481">
        <v>44810</v>
      </c>
      <c r="F1052" s="480" t="s">
        <v>301</v>
      </c>
      <c r="G1052" s="480" t="s">
        <v>5650</v>
      </c>
      <c r="H1052" s="480" t="s">
        <v>5614</v>
      </c>
      <c r="I1052" s="480" t="s">
        <v>5608</v>
      </c>
      <c r="J1052" s="482">
        <v>42824.78</v>
      </c>
      <c r="K1052" s="482">
        <v>594.78</v>
      </c>
      <c r="L1052" s="482">
        <v>23196.75</v>
      </c>
      <c r="M1052" s="482">
        <v>7137.46</v>
      </c>
      <c r="N1052" s="482">
        <v>0</v>
      </c>
      <c r="O1052" s="482">
        <v>19628.03</v>
      </c>
      <c r="P1052" s="480" t="s">
        <v>5651</v>
      </c>
      <c r="Q1052" s="481"/>
      <c r="R1052" s="480" t="s">
        <v>630</v>
      </c>
      <c r="S1052" s="480" t="s">
        <v>889</v>
      </c>
      <c r="T1052" s="480" t="s">
        <v>4347</v>
      </c>
      <c r="U1052" s="480" t="s">
        <v>5616</v>
      </c>
      <c r="V1052" s="480" t="s">
        <v>309</v>
      </c>
      <c r="W1052" s="480" t="s">
        <v>5617</v>
      </c>
      <c r="X1052" s="480" t="s">
        <v>5618</v>
      </c>
      <c r="Y1052" s="480" t="s">
        <v>313</v>
      </c>
      <c r="Z1052" s="480" t="s">
        <v>2602</v>
      </c>
      <c r="AA1052" s="480">
        <f t="shared" si="16"/>
        <v>72</v>
      </c>
      <c r="AB1052" s="483">
        <v>0</v>
      </c>
      <c r="AC1052" s="480" t="s">
        <v>4351</v>
      </c>
    </row>
    <row r="1053" customHeight="1" spans="1:29">
      <c r="A1053" s="477" t="s">
        <v>192</v>
      </c>
      <c r="B1053" s="480" t="s">
        <v>4024</v>
      </c>
      <c r="C1053" s="480" t="s">
        <v>4025</v>
      </c>
      <c r="D1053" s="480" t="s">
        <v>5652</v>
      </c>
      <c r="E1053" s="481">
        <v>44810</v>
      </c>
      <c r="F1053" s="480" t="s">
        <v>301</v>
      </c>
      <c r="G1053" s="480" t="s">
        <v>5653</v>
      </c>
      <c r="H1053" s="480" t="s">
        <v>5614</v>
      </c>
      <c r="I1053" s="480" t="s">
        <v>5608</v>
      </c>
      <c r="J1053" s="482">
        <v>42824.78</v>
      </c>
      <c r="K1053" s="482">
        <v>594.78</v>
      </c>
      <c r="L1053" s="482">
        <v>23196.75</v>
      </c>
      <c r="M1053" s="482">
        <v>7137.46</v>
      </c>
      <c r="N1053" s="482">
        <v>0</v>
      </c>
      <c r="O1053" s="482">
        <v>19628.03</v>
      </c>
      <c r="P1053" s="480" t="s">
        <v>5654</v>
      </c>
      <c r="Q1053" s="481"/>
      <c r="R1053" s="480" t="s">
        <v>630</v>
      </c>
      <c r="S1053" s="480" t="s">
        <v>889</v>
      </c>
      <c r="T1053" s="480" t="s">
        <v>4347</v>
      </c>
      <c r="U1053" s="480" t="s">
        <v>5616</v>
      </c>
      <c r="V1053" s="480" t="s">
        <v>309</v>
      </c>
      <c r="W1053" s="480" t="s">
        <v>5617</v>
      </c>
      <c r="X1053" s="480" t="s">
        <v>5618</v>
      </c>
      <c r="Y1053" s="480" t="s">
        <v>313</v>
      </c>
      <c r="Z1053" s="480" t="s">
        <v>2602</v>
      </c>
      <c r="AA1053" s="480">
        <f t="shared" si="16"/>
        <v>72</v>
      </c>
      <c r="AB1053" s="483">
        <v>0</v>
      </c>
      <c r="AC1053" s="480" t="s">
        <v>4351</v>
      </c>
    </row>
    <row r="1054" customHeight="1" spans="1:29">
      <c r="A1054" s="477" t="s">
        <v>192</v>
      </c>
      <c r="B1054" s="480" t="s">
        <v>4024</v>
      </c>
      <c r="C1054" s="480" t="s">
        <v>4025</v>
      </c>
      <c r="D1054" s="480" t="s">
        <v>5655</v>
      </c>
      <c r="E1054" s="481">
        <v>44810</v>
      </c>
      <c r="F1054" s="480" t="s">
        <v>301</v>
      </c>
      <c r="G1054" s="480" t="s">
        <v>5656</v>
      </c>
      <c r="H1054" s="480" t="s">
        <v>5614</v>
      </c>
      <c r="I1054" s="480" t="s">
        <v>5608</v>
      </c>
      <c r="J1054" s="482">
        <v>42824.78</v>
      </c>
      <c r="K1054" s="482">
        <v>594.78</v>
      </c>
      <c r="L1054" s="482">
        <v>23196.75</v>
      </c>
      <c r="M1054" s="482">
        <v>7137.46</v>
      </c>
      <c r="N1054" s="482">
        <v>0</v>
      </c>
      <c r="O1054" s="482">
        <v>19628.03</v>
      </c>
      <c r="P1054" s="480" t="s">
        <v>5657</v>
      </c>
      <c r="Q1054" s="481"/>
      <c r="R1054" s="480" t="s">
        <v>630</v>
      </c>
      <c r="S1054" s="480" t="s">
        <v>889</v>
      </c>
      <c r="T1054" s="480" t="s">
        <v>4347</v>
      </c>
      <c r="U1054" s="480" t="s">
        <v>5616</v>
      </c>
      <c r="V1054" s="480" t="s">
        <v>309</v>
      </c>
      <c r="W1054" s="480" t="s">
        <v>5617</v>
      </c>
      <c r="X1054" s="480" t="s">
        <v>5618</v>
      </c>
      <c r="Y1054" s="480" t="s">
        <v>313</v>
      </c>
      <c r="Z1054" s="480" t="s">
        <v>2602</v>
      </c>
      <c r="AA1054" s="480">
        <f t="shared" si="16"/>
        <v>72</v>
      </c>
      <c r="AB1054" s="483">
        <v>0</v>
      </c>
      <c r="AC1054" s="480" t="s">
        <v>4351</v>
      </c>
    </row>
    <row r="1055" customHeight="1" spans="1:29">
      <c r="A1055" s="477" t="s">
        <v>192</v>
      </c>
      <c r="B1055" s="480" t="s">
        <v>4024</v>
      </c>
      <c r="C1055" s="480" t="s">
        <v>4025</v>
      </c>
      <c r="D1055" s="480" t="s">
        <v>5658</v>
      </c>
      <c r="E1055" s="481">
        <v>44861</v>
      </c>
      <c r="F1055" s="480" t="s">
        <v>301</v>
      </c>
      <c r="G1055" s="480" t="s">
        <v>5659</v>
      </c>
      <c r="H1055" s="480" t="s">
        <v>4055</v>
      </c>
      <c r="I1055" s="480" t="s">
        <v>5660</v>
      </c>
      <c r="J1055" s="482">
        <v>53097.34</v>
      </c>
      <c r="K1055" s="482">
        <v>737.46</v>
      </c>
      <c r="L1055" s="482">
        <v>28023.6</v>
      </c>
      <c r="M1055" s="482">
        <v>8849.55</v>
      </c>
      <c r="N1055" s="482">
        <v>0</v>
      </c>
      <c r="O1055" s="482">
        <v>25073.74</v>
      </c>
      <c r="P1055" s="480" t="s">
        <v>5661</v>
      </c>
      <c r="Q1055" s="481"/>
      <c r="R1055" s="480" t="s">
        <v>306</v>
      </c>
      <c r="S1055" s="480" t="s">
        <v>307</v>
      </c>
      <c r="T1055" s="480" t="s">
        <v>321</v>
      </c>
      <c r="U1055" s="480" t="s">
        <v>1972</v>
      </c>
      <c r="V1055" s="480" t="s">
        <v>309</v>
      </c>
      <c r="W1055" s="480" t="s">
        <v>5662</v>
      </c>
      <c r="X1055" s="480" t="s">
        <v>5663</v>
      </c>
      <c r="Y1055" s="480" t="s">
        <v>313</v>
      </c>
      <c r="Z1055" s="480" t="s">
        <v>2602</v>
      </c>
      <c r="AA1055" s="480">
        <f t="shared" si="16"/>
        <v>72</v>
      </c>
      <c r="AB1055" s="483">
        <v>0</v>
      </c>
      <c r="AC1055" s="480" t="s">
        <v>326</v>
      </c>
    </row>
    <row r="1056" customHeight="1" spans="1:29">
      <c r="A1056" s="477" t="s">
        <v>192</v>
      </c>
      <c r="B1056" s="480" t="s">
        <v>4024</v>
      </c>
      <c r="C1056" s="480" t="s">
        <v>4025</v>
      </c>
      <c r="D1056" s="480" t="s">
        <v>5664</v>
      </c>
      <c r="E1056" s="481">
        <v>44883</v>
      </c>
      <c r="F1056" s="480" t="s">
        <v>301</v>
      </c>
      <c r="G1056" s="480" t="s">
        <v>5665</v>
      </c>
      <c r="H1056" s="480" t="s">
        <v>5666</v>
      </c>
      <c r="I1056" s="480" t="s">
        <v>304</v>
      </c>
      <c r="J1056" s="482">
        <v>19026.55</v>
      </c>
      <c r="K1056" s="482">
        <v>264.26</v>
      </c>
      <c r="L1056" s="482">
        <v>9777.53</v>
      </c>
      <c r="M1056" s="482">
        <v>3171.09</v>
      </c>
      <c r="N1056" s="482">
        <v>0</v>
      </c>
      <c r="O1056" s="482">
        <v>9249.02</v>
      </c>
      <c r="P1056" s="480" t="s">
        <v>5667</v>
      </c>
      <c r="Q1056" s="481"/>
      <c r="R1056" s="480" t="s">
        <v>306</v>
      </c>
      <c r="S1056" s="480" t="s">
        <v>307</v>
      </c>
      <c r="T1056" s="480" t="s">
        <v>453</v>
      </c>
      <c r="U1056" s="480" t="s">
        <v>2661</v>
      </c>
      <c r="V1056" s="480" t="s">
        <v>309</v>
      </c>
      <c r="W1056" s="480" t="s">
        <v>5668</v>
      </c>
      <c r="X1056" s="480" t="s">
        <v>5669</v>
      </c>
      <c r="Y1056" s="480" t="s">
        <v>313</v>
      </c>
      <c r="Z1056" s="480" t="s">
        <v>2602</v>
      </c>
      <c r="AA1056" s="480">
        <f t="shared" si="16"/>
        <v>72</v>
      </c>
      <c r="AB1056" s="483">
        <v>0</v>
      </c>
      <c r="AC1056" s="480" t="s">
        <v>456</v>
      </c>
    </row>
    <row r="1057" customHeight="1" spans="1:29">
      <c r="A1057" s="477" t="s">
        <v>192</v>
      </c>
      <c r="B1057" s="480" t="s">
        <v>4024</v>
      </c>
      <c r="C1057" s="480" t="s">
        <v>4025</v>
      </c>
      <c r="D1057" s="480" t="s">
        <v>5670</v>
      </c>
      <c r="E1057" s="481">
        <v>44883</v>
      </c>
      <c r="F1057" s="480" t="s">
        <v>301</v>
      </c>
      <c r="G1057" s="480" t="s">
        <v>5671</v>
      </c>
      <c r="H1057" s="480" t="s">
        <v>5672</v>
      </c>
      <c r="I1057" s="480" t="s">
        <v>304</v>
      </c>
      <c r="J1057" s="482">
        <v>19911.5</v>
      </c>
      <c r="K1057" s="482">
        <v>276.54</v>
      </c>
      <c r="L1057" s="482">
        <v>10232.29</v>
      </c>
      <c r="M1057" s="482">
        <v>3318.58</v>
      </c>
      <c r="N1057" s="482">
        <v>0</v>
      </c>
      <c r="O1057" s="482">
        <v>9679.21</v>
      </c>
      <c r="P1057" s="480" t="s">
        <v>5673</v>
      </c>
      <c r="Q1057" s="481"/>
      <c r="R1057" s="480" t="s">
        <v>306</v>
      </c>
      <c r="S1057" s="480" t="s">
        <v>307</v>
      </c>
      <c r="T1057" s="480" t="s">
        <v>453</v>
      </c>
      <c r="U1057" s="480" t="s">
        <v>2661</v>
      </c>
      <c r="V1057" s="480" t="s">
        <v>309</v>
      </c>
      <c r="W1057" s="480" t="s">
        <v>5674</v>
      </c>
      <c r="X1057" s="480" t="s">
        <v>5675</v>
      </c>
      <c r="Y1057" s="480" t="s">
        <v>313</v>
      </c>
      <c r="Z1057" s="480" t="s">
        <v>2602</v>
      </c>
      <c r="AA1057" s="480">
        <f t="shared" si="16"/>
        <v>72</v>
      </c>
      <c r="AB1057" s="483">
        <v>0</v>
      </c>
      <c r="AC1057" s="480" t="s">
        <v>456</v>
      </c>
    </row>
    <row r="1058" customHeight="1" spans="1:29">
      <c r="A1058" s="477" t="s">
        <v>192</v>
      </c>
      <c r="B1058" s="480" t="s">
        <v>4024</v>
      </c>
      <c r="C1058" s="480" t="s">
        <v>4025</v>
      </c>
      <c r="D1058" s="480" t="s">
        <v>5676</v>
      </c>
      <c r="E1058" s="481">
        <v>44908</v>
      </c>
      <c r="F1058" s="480" t="s">
        <v>301</v>
      </c>
      <c r="G1058" s="480" t="s">
        <v>5677</v>
      </c>
      <c r="H1058" s="480" t="s">
        <v>5678</v>
      </c>
      <c r="I1058" s="480" t="s">
        <v>304</v>
      </c>
      <c r="J1058" s="482">
        <v>246017.7</v>
      </c>
      <c r="K1058" s="482">
        <v>3416.91</v>
      </c>
      <c r="L1058" s="482">
        <v>123008.85</v>
      </c>
      <c r="M1058" s="482">
        <v>41002.95</v>
      </c>
      <c r="N1058" s="482">
        <v>0</v>
      </c>
      <c r="O1058" s="482">
        <v>123008.85</v>
      </c>
      <c r="P1058" s="480" t="s">
        <v>5679</v>
      </c>
      <c r="Q1058" s="481"/>
      <c r="R1058" s="480" t="s">
        <v>306</v>
      </c>
      <c r="S1058" s="480" t="s">
        <v>307</v>
      </c>
      <c r="T1058" s="480" t="s">
        <v>453</v>
      </c>
      <c r="U1058" s="480" t="s">
        <v>2670</v>
      </c>
      <c r="V1058" s="480" t="s">
        <v>309</v>
      </c>
      <c r="W1058" s="480" t="s">
        <v>5680</v>
      </c>
      <c r="X1058" s="480" t="s">
        <v>3678</v>
      </c>
      <c r="Y1058" s="480" t="s">
        <v>313</v>
      </c>
      <c r="Z1058" s="480" t="s">
        <v>2602</v>
      </c>
      <c r="AA1058" s="480">
        <f t="shared" si="16"/>
        <v>72</v>
      </c>
      <c r="AB1058" s="483">
        <v>0</v>
      </c>
      <c r="AC1058" s="480" t="s">
        <v>542</v>
      </c>
    </row>
    <row r="1059" customHeight="1" spans="1:29">
      <c r="A1059" s="477" t="s">
        <v>192</v>
      </c>
      <c r="B1059" s="480" t="s">
        <v>4024</v>
      </c>
      <c r="C1059" s="480" t="s">
        <v>4025</v>
      </c>
      <c r="D1059" s="480" t="s">
        <v>5681</v>
      </c>
      <c r="E1059" s="481">
        <v>44908</v>
      </c>
      <c r="F1059" s="480" t="s">
        <v>301</v>
      </c>
      <c r="G1059" s="480" t="s">
        <v>5682</v>
      </c>
      <c r="H1059" s="480" t="s">
        <v>5683</v>
      </c>
      <c r="I1059" s="480" t="s">
        <v>304</v>
      </c>
      <c r="J1059" s="482">
        <v>170796.46</v>
      </c>
      <c r="K1059" s="482">
        <v>2372.18</v>
      </c>
      <c r="L1059" s="482">
        <v>85398.24</v>
      </c>
      <c r="M1059" s="482">
        <v>28466.08</v>
      </c>
      <c r="N1059" s="482">
        <v>0</v>
      </c>
      <c r="O1059" s="482">
        <v>85398.22</v>
      </c>
      <c r="P1059" s="480" t="s">
        <v>5684</v>
      </c>
      <c r="Q1059" s="481"/>
      <c r="R1059" s="480" t="s">
        <v>306</v>
      </c>
      <c r="S1059" s="480" t="s">
        <v>307</v>
      </c>
      <c r="T1059" s="480" t="s">
        <v>453</v>
      </c>
      <c r="U1059" s="480" t="s">
        <v>2670</v>
      </c>
      <c r="V1059" s="480" t="s">
        <v>309</v>
      </c>
      <c r="W1059" s="480" t="s">
        <v>5685</v>
      </c>
      <c r="X1059" s="480" t="s">
        <v>3678</v>
      </c>
      <c r="Y1059" s="480" t="s">
        <v>313</v>
      </c>
      <c r="Z1059" s="480" t="s">
        <v>2602</v>
      </c>
      <c r="AA1059" s="480">
        <f t="shared" si="16"/>
        <v>72</v>
      </c>
      <c r="AB1059" s="483">
        <v>0</v>
      </c>
      <c r="AC1059" s="480" t="s">
        <v>542</v>
      </c>
    </row>
    <row r="1060" customHeight="1" spans="1:29">
      <c r="A1060" s="477" t="s">
        <v>192</v>
      </c>
      <c r="B1060" s="480" t="s">
        <v>4024</v>
      </c>
      <c r="C1060" s="480" t="s">
        <v>4025</v>
      </c>
      <c r="D1060" s="480" t="s">
        <v>5686</v>
      </c>
      <c r="E1060" s="481">
        <v>44908</v>
      </c>
      <c r="F1060" s="480" t="s">
        <v>301</v>
      </c>
      <c r="G1060" s="480" t="s">
        <v>5687</v>
      </c>
      <c r="H1060" s="480" t="s">
        <v>5683</v>
      </c>
      <c r="I1060" s="480" t="s">
        <v>304</v>
      </c>
      <c r="J1060" s="482">
        <v>170796.46</v>
      </c>
      <c r="K1060" s="482">
        <v>2372.18</v>
      </c>
      <c r="L1060" s="482">
        <v>85398.24</v>
      </c>
      <c r="M1060" s="482">
        <v>28466.08</v>
      </c>
      <c r="N1060" s="482">
        <v>0</v>
      </c>
      <c r="O1060" s="482">
        <v>85398.22</v>
      </c>
      <c r="P1060" s="480" t="s">
        <v>5688</v>
      </c>
      <c r="Q1060" s="481"/>
      <c r="R1060" s="480" t="s">
        <v>306</v>
      </c>
      <c r="S1060" s="480" t="s">
        <v>307</v>
      </c>
      <c r="T1060" s="480" t="s">
        <v>453</v>
      </c>
      <c r="U1060" s="480" t="s">
        <v>2670</v>
      </c>
      <c r="V1060" s="480" t="s">
        <v>309</v>
      </c>
      <c r="W1060" s="480" t="s">
        <v>5685</v>
      </c>
      <c r="X1060" s="480" t="s">
        <v>3678</v>
      </c>
      <c r="Y1060" s="480" t="s">
        <v>313</v>
      </c>
      <c r="Z1060" s="480" t="s">
        <v>2602</v>
      </c>
      <c r="AA1060" s="480">
        <f t="shared" si="16"/>
        <v>72</v>
      </c>
      <c r="AB1060" s="483">
        <v>0</v>
      </c>
      <c r="AC1060" s="480" t="s">
        <v>542</v>
      </c>
    </row>
    <row r="1061" customHeight="1" spans="1:29">
      <c r="A1061" s="477" t="s">
        <v>192</v>
      </c>
      <c r="B1061" s="480" t="s">
        <v>4024</v>
      </c>
      <c r="C1061" s="480" t="s">
        <v>4025</v>
      </c>
      <c r="D1061" s="480" t="s">
        <v>5689</v>
      </c>
      <c r="E1061" s="481">
        <v>44909</v>
      </c>
      <c r="F1061" s="480" t="s">
        <v>301</v>
      </c>
      <c r="G1061" s="480" t="s">
        <v>5690</v>
      </c>
      <c r="H1061" s="480" t="s">
        <v>5691</v>
      </c>
      <c r="I1061" s="480" t="s">
        <v>5692</v>
      </c>
      <c r="J1061" s="482">
        <v>1769.91</v>
      </c>
      <c r="K1061" s="482">
        <v>24.59</v>
      </c>
      <c r="L1061" s="482">
        <v>884.96</v>
      </c>
      <c r="M1061" s="482">
        <v>294.99</v>
      </c>
      <c r="N1061" s="482">
        <v>0</v>
      </c>
      <c r="O1061" s="482">
        <v>884.95</v>
      </c>
      <c r="P1061" s="480" t="s">
        <v>5693</v>
      </c>
      <c r="Q1061" s="481"/>
      <c r="R1061" s="480" t="s">
        <v>630</v>
      </c>
      <c r="S1061" s="480" t="s">
        <v>889</v>
      </c>
      <c r="T1061" s="480" t="s">
        <v>3280</v>
      </c>
      <c r="U1061" s="480" t="s">
        <v>5694</v>
      </c>
      <c r="V1061" s="480" t="s">
        <v>309</v>
      </c>
      <c r="W1061" s="480" t="s">
        <v>5695</v>
      </c>
      <c r="X1061" s="480" t="s">
        <v>5696</v>
      </c>
      <c r="Y1061" s="480" t="s">
        <v>313</v>
      </c>
      <c r="Z1061" s="480" t="s">
        <v>2602</v>
      </c>
      <c r="AA1061" s="480">
        <f t="shared" si="16"/>
        <v>72</v>
      </c>
      <c r="AB1061" s="483">
        <v>0</v>
      </c>
      <c r="AC1061" s="480" t="s">
        <v>891</v>
      </c>
    </row>
    <row r="1062" customHeight="1" spans="1:29">
      <c r="A1062" s="477" t="s">
        <v>192</v>
      </c>
      <c r="B1062" s="480" t="s">
        <v>4024</v>
      </c>
      <c r="C1062" s="480" t="s">
        <v>4025</v>
      </c>
      <c r="D1062" s="480" t="s">
        <v>5697</v>
      </c>
      <c r="E1062" s="481">
        <v>44909</v>
      </c>
      <c r="F1062" s="480" t="s">
        <v>301</v>
      </c>
      <c r="G1062" s="480" t="s">
        <v>5698</v>
      </c>
      <c r="H1062" s="480" t="s">
        <v>5699</v>
      </c>
      <c r="I1062" s="480" t="s">
        <v>5700</v>
      </c>
      <c r="J1062" s="482">
        <v>7079.65</v>
      </c>
      <c r="K1062" s="482">
        <v>98.33</v>
      </c>
      <c r="L1062" s="482">
        <v>3539.82</v>
      </c>
      <c r="M1062" s="482">
        <v>1179.94</v>
      </c>
      <c r="N1062" s="482">
        <v>0</v>
      </c>
      <c r="O1062" s="482">
        <v>3539.83</v>
      </c>
      <c r="P1062" s="480" t="s">
        <v>5701</v>
      </c>
      <c r="Q1062" s="481"/>
      <c r="R1062" s="480" t="s">
        <v>630</v>
      </c>
      <c r="S1062" s="480" t="s">
        <v>889</v>
      </c>
      <c r="T1062" s="480" t="s">
        <v>3280</v>
      </c>
      <c r="U1062" s="480" t="s">
        <v>5694</v>
      </c>
      <c r="V1062" s="480" t="s">
        <v>309</v>
      </c>
      <c r="W1062" s="480" t="s">
        <v>5695</v>
      </c>
      <c r="X1062" s="480" t="s">
        <v>5702</v>
      </c>
      <c r="Y1062" s="480" t="s">
        <v>313</v>
      </c>
      <c r="Z1062" s="480" t="s">
        <v>2602</v>
      </c>
      <c r="AA1062" s="480">
        <f t="shared" si="16"/>
        <v>72</v>
      </c>
      <c r="AB1062" s="483">
        <v>0</v>
      </c>
      <c r="AC1062" s="480" t="s">
        <v>891</v>
      </c>
    </row>
    <row r="1063" customHeight="1" spans="1:29">
      <c r="A1063" s="477" t="s">
        <v>192</v>
      </c>
      <c r="B1063" s="480" t="s">
        <v>4024</v>
      </c>
      <c r="C1063" s="480" t="s">
        <v>4025</v>
      </c>
      <c r="D1063" s="480" t="s">
        <v>5703</v>
      </c>
      <c r="E1063" s="481">
        <v>44909</v>
      </c>
      <c r="F1063" s="480" t="s">
        <v>301</v>
      </c>
      <c r="G1063" s="480" t="s">
        <v>5704</v>
      </c>
      <c r="H1063" s="480" t="s">
        <v>5705</v>
      </c>
      <c r="I1063" s="480" t="s">
        <v>5706</v>
      </c>
      <c r="J1063" s="482">
        <v>8849.56</v>
      </c>
      <c r="K1063" s="482">
        <v>122.92</v>
      </c>
      <c r="L1063" s="482">
        <v>4424.79</v>
      </c>
      <c r="M1063" s="482">
        <v>1474.93</v>
      </c>
      <c r="N1063" s="482">
        <v>0</v>
      </c>
      <c r="O1063" s="482">
        <v>4424.77</v>
      </c>
      <c r="P1063" s="480" t="s">
        <v>5707</v>
      </c>
      <c r="Q1063" s="481"/>
      <c r="R1063" s="480" t="s">
        <v>630</v>
      </c>
      <c r="S1063" s="480" t="s">
        <v>889</v>
      </c>
      <c r="T1063" s="480" t="s">
        <v>3280</v>
      </c>
      <c r="U1063" s="480" t="s">
        <v>5694</v>
      </c>
      <c r="V1063" s="480" t="s">
        <v>309</v>
      </c>
      <c r="W1063" s="480" t="s">
        <v>5695</v>
      </c>
      <c r="X1063" s="480" t="s">
        <v>5708</v>
      </c>
      <c r="Y1063" s="480" t="s">
        <v>313</v>
      </c>
      <c r="Z1063" s="480" t="s">
        <v>2602</v>
      </c>
      <c r="AA1063" s="480">
        <f t="shared" si="16"/>
        <v>72</v>
      </c>
      <c r="AB1063" s="483">
        <v>0</v>
      </c>
      <c r="AC1063" s="480" t="s">
        <v>891</v>
      </c>
    </row>
    <row r="1064" customHeight="1" spans="1:29">
      <c r="A1064" s="477" t="s">
        <v>192</v>
      </c>
      <c r="B1064" s="480" t="s">
        <v>4024</v>
      </c>
      <c r="C1064" s="480" t="s">
        <v>4025</v>
      </c>
      <c r="D1064" s="480" t="s">
        <v>5709</v>
      </c>
      <c r="E1064" s="481">
        <v>44909</v>
      </c>
      <c r="F1064" s="480" t="s">
        <v>301</v>
      </c>
      <c r="G1064" s="480" t="s">
        <v>5710</v>
      </c>
      <c r="H1064" s="480" t="s">
        <v>5711</v>
      </c>
      <c r="I1064" s="480" t="s">
        <v>5712</v>
      </c>
      <c r="J1064" s="482">
        <v>4867.24</v>
      </c>
      <c r="K1064" s="482">
        <v>67.61</v>
      </c>
      <c r="L1064" s="482">
        <v>2433.63</v>
      </c>
      <c r="M1064" s="482">
        <v>811.21</v>
      </c>
      <c r="N1064" s="482">
        <v>0</v>
      </c>
      <c r="O1064" s="482">
        <v>2433.61</v>
      </c>
      <c r="P1064" s="480" t="s">
        <v>5713</v>
      </c>
      <c r="Q1064" s="481"/>
      <c r="R1064" s="480" t="s">
        <v>630</v>
      </c>
      <c r="S1064" s="480" t="s">
        <v>889</v>
      </c>
      <c r="T1064" s="480" t="s">
        <v>3280</v>
      </c>
      <c r="U1064" s="480" t="s">
        <v>5694</v>
      </c>
      <c r="V1064" s="480" t="s">
        <v>309</v>
      </c>
      <c r="W1064" s="480" t="s">
        <v>5714</v>
      </c>
      <c r="X1064" s="480" t="s">
        <v>5715</v>
      </c>
      <c r="Y1064" s="480" t="s">
        <v>313</v>
      </c>
      <c r="Z1064" s="480" t="s">
        <v>2602</v>
      </c>
      <c r="AA1064" s="480">
        <f t="shared" si="16"/>
        <v>72</v>
      </c>
      <c r="AB1064" s="483">
        <v>0</v>
      </c>
      <c r="AC1064" s="480" t="s">
        <v>891</v>
      </c>
    </row>
    <row r="1065" customHeight="1" spans="1:29">
      <c r="A1065" s="477" t="s">
        <v>192</v>
      </c>
      <c r="B1065" s="480" t="s">
        <v>4024</v>
      </c>
      <c r="C1065" s="480" t="s">
        <v>4025</v>
      </c>
      <c r="D1065" s="480" t="s">
        <v>5716</v>
      </c>
      <c r="E1065" s="481">
        <v>44909</v>
      </c>
      <c r="F1065" s="480" t="s">
        <v>301</v>
      </c>
      <c r="G1065" s="480" t="s">
        <v>5717</v>
      </c>
      <c r="H1065" s="480" t="s">
        <v>5711</v>
      </c>
      <c r="I1065" s="480" t="s">
        <v>5712</v>
      </c>
      <c r="J1065" s="482">
        <v>4867.24</v>
      </c>
      <c r="K1065" s="482">
        <v>67.61</v>
      </c>
      <c r="L1065" s="482">
        <v>2433.63</v>
      </c>
      <c r="M1065" s="482">
        <v>811.21</v>
      </c>
      <c r="N1065" s="482">
        <v>0</v>
      </c>
      <c r="O1065" s="482">
        <v>2433.61</v>
      </c>
      <c r="P1065" s="480" t="s">
        <v>5718</v>
      </c>
      <c r="Q1065" s="481"/>
      <c r="R1065" s="480" t="s">
        <v>630</v>
      </c>
      <c r="S1065" s="480" t="s">
        <v>889</v>
      </c>
      <c r="T1065" s="480" t="s">
        <v>3280</v>
      </c>
      <c r="U1065" s="480" t="s">
        <v>5694</v>
      </c>
      <c r="V1065" s="480" t="s">
        <v>309</v>
      </c>
      <c r="W1065" s="480" t="s">
        <v>5714</v>
      </c>
      <c r="X1065" s="480" t="s">
        <v>5715</v>
      </c>
      <c r="Y1065" s="480" t="s">
        <v>313</v>
      </c>
      <c r="Z1065" s="480" t="s">
        <v>2602</v>
      </c>
      <c r="AA1065" s="480">
        <f t="shared" si="16"/>
        <v>72</v>
      </c>
      <c r="AB1065" s="483">
        <v>0</v>
      </c>
      <c r="AC1065" s="480" t="s">
        <v>891</v>
      </c>
    </row>
    <row r="1066" customHeight="1" spans="1:29">
      <c r="A1066" s="477" t="s">
        <v>192</v>
      </c>
      <c r="B1066" s="480" t="s">
        <v>4024</v>
      </c>
      <c r="C1066" s="480" t="s">
        <v>4025</v>
      </c>
      <c r="D1066" s="480" t="s">
        <v>5719</v>
      </c>
      <c r="E1066" s="481">
        <v>44909</v>
      </c>
      <c r="F1066" s="480" t="s">
        <v>301</v>
      </c>
      <c r="G1066" s="480" t="s">
        <v>5720</v>
      </c>
      <c r="H1066" s="480" t="s">
        <v>5711</v>
      </c>
      <c r="I1066" s="480" t="s">
        <v>5712</v>
      </c>
      <c r="J1066" s="482">
        <v>4867.24</v>
      </c>
      <c r="K1066" s="482">
        <v>67.61</v>
      </c>
      <c r="L1066" s="482">
        <v>2433.63</v>
      </c>
      <c r="M1066" s="482">
        <v>811.21</v>
      </c>
      <c r="N1066" s="482">
        <v>0</v>
      </c>
      <c r="O1066" s="482">
        <v>2433.61</v>
      </c>
      <c r="P1066" s="480" t="s">
        <v>5721</v>
      </c>
      <c r="Q1066" s="481"/>
      <c r="R1066" s="480" t="s">
        <v>630</v>
      </c>
      <c r="S1066" s="480" t="s">
        <v>889</v>
      </c>
      <c r="T1066" s="480" t="s">
        <v>3280</v>
      </c>
      <c r="U1066" s="480" t="s">
        <v>5694</v>
      </c>
      <c r="V1066" s="480" t="s">
        <v>309</v>
      </c>
      <c r="W1066" s="480" t="s">
        <v>5714</v>
      </c>
      <c r="X1066" s="480" t="s">
        <v>5715</v>
      </c>
      <c r="Y1066" s="480" t="s">
        <v>313</v>
      </c>
      <c r="Z1066" s="480" t="s">
        <v>2602</v>
      </c>
      <c r="AA1066" s="480">
        <f t="shared" si="16"/>
        <v>72</v>
      </c>
      <c r="AB1066" s="483">
        <v>0</v>
      </c>
      <c r="AC1066" s="480" t="s">
        <v>891</v>
      </c>
    </row>
    <row r="1067" customHeight="1" spans="1:29">
      <c r="A1067" s="477" t="s">
        <v>192</v>
      </c>
      <c r="B1067" s="480" t="s">
        <v>4024</v>
      </c>
      <c r="C1067" s="480" t="s">
        <v>4025</v>
      </c>
      <c r="D1067" s="480" t="s">
        <v>5722</v>
      </c>
      <c r="E1067" s="481">
        <v>44909</v>
      </c>
      <c r="F1067" s="480" t="s">
        <v>301</v>
      </c>
      <c r="G1067" s="480" t="s">
        <v>5723</v>
      </c>
      <c r="H1067" s="480" t="s">
        <v>5711</v>
      </c>
      <c r="I1067" s="480" t="s">
        <v>5724</v>
      </c>
      <c r="J1067" s="482">
        <v>8672.57</v>
      </c>
      <c r="K1067" s="482">
        <v>120.45</v>
      </c>
      <c r="L1067" s="482">
        <v>4336.29</v>
      </c>
      <c r="M1067" s="482">
        <v>1445.43</v>
      </c>
      <c r="N1067" s="482">
        <v>0</v>
      </c>
      <c r="O1067" s="482">
        <v>4336.28</v>
      </c>
      <c r="P1067" s="480" t="s">
        <v>5725</v>
      </c>
      <c r="Q1067" s="481"/>
      <c r="R1067" s="480" t="s">
        <v>630</v>
      </c>
      <c r="S1067" s="480" t="s">
        <v>889</v>
      </c>
      <c r="T1067" s="480" t="s">
        <v>3280</v>
      </c>
      <c r="U1067" s="480" t="s">
        <v>5694</v>
      </c>
      <c r="V1067" s="480" t="s">
        <v>309</v>
      </c>
      <c r="W1067" s="480" t="s">
        <v>5714</v>
      </c>
      <c r="X1067" s="480" t="s">
        <v>5715</v>
      </c>
      <c r="Y1067" s="480" t="s">
        <v>313</v>
      </c>
      <c r="Z1067" s="480" t="s">
        <v>2602</v>
      </c>
      <c r="AA1067" s="480">
        <f t="shared" si="16"/>
        <v>72</v>
      </c>
      <c r="AB1067" s="483">
        <v>0</v>
      </c>
      <c r="AC1067" s="480" t="s">
        <v>891</v>
      </c>
    </row>
    <row r="1068" customHeight="1" spans="1:29">
      <c r="A1068" s="477" t="s">
        <v>192</v>
      </c>
      <c r="B1068" s="480" t="s">
        <v>4024</v>
      </c>
      <c r="C1068" s="480" t="s">
        <v>4025</v>
      </c>
      <c r="D1068" s="480" t="s">
        <v>5726</v>
      </c>
      <c r="E1068" s="481">
        <v>44909</v>
      </c>
      <c r="F1068" s="480" t="s">
        <v>301</v>
      </c>
      <c r="G1068" s="480" t="s">
        <v>5727</v>
      </c>
      <c r="H1068" s="480" t="s">
        <v>5711</v>
      </c>
      <c r="I1068" s="480" t="s">
        <v>5724</v>
      </c>
      <c r="J1068" s="482">
        <v>8672.57</v>
      </c>
      <c r="K1068" s="482">
        <v>120.45</v>
      </c>
      <c r="L1068" s="482">
        <v>4336.29</v>
      </c>
      <c r="M1068" s="482">
        <v>1445.43</v>
      </c>
      <c r="N1068" s="482">
        <v>0</v>
      </c>
      <c r="O1068" s="482">
        <v>4336.28</v>
      </c>
      <c r="P1068" s="480" t="s">
        <v>5728</v>
      </c>
      <c r="Q1068" s="481"/>
      <c r="R1068" s="480" t="s">
        <v>630</v>
      </c>
      <c r="S1068" s="480" t="s">
        <v>889</v>
      </c>
      <c r="T1068" s="480" t="s">
        <v>3280</v>
      </c>
      <c r="U1068" s="480" t="s">
        <v>5694</v>
      </c>
      <c r="V1068" s="480" t="s">
        <v>309</v>
      </c>
      <c r="W1068" s="480" t="s">
        <v>5714</v>
      </c>
      <c r="X1068" s="480" t="s">
        <v>5715</v>
      </c>
      <c r="Y1068" s="480" t="s">
        <v>313</v>
      </c>
      <c r="Z1068" s="480" t="s">
        <v>2602</v>
      </c>
      <c r="AA1068" s="480">
        <f t="shared" si="16"/>
        <v>72</v>
      </c>
      <c r="AB1068" s="483">
        <v>0</v>
      </c>
      <c r="AC1068" s="480" t="s">
        <v>891</v>
      </c>
    </row>
    <row r="1069" customHeight="1" spans="1:29">
      <c r="A1069" s="477" t="s">
        <v>192</v>
      </c>
      <c r="B1069" s="480" t="s">
        <v>4024</v>
      </c>
      <c r="C1069" s="480" t="s">
        <v>4025</v>
      </c>
      <c r="D1069" s="480" t="s">
        <v>5729</v>
      </c>
      <c r="E1069" s="481">
        <v>44909</v>
      </c>
      <c r="F1069" s="480" t="s">
        <v>301</v>
      </c>
      <c r="G1069" s="480" t="s">
        <v>5730</v>
      </c>
      <c r="H1069" s="480" t="s">
        <v>5711</v>
      </c>
      <c r="I1069" s="480" t="s">
        <v>5724</v>
      </c>
      <c r="J1069" s="482">
        <v>8672.57</v>
      </c>
      <c r="K1069" s="482">
        <v>120.45</v>
      </c>
      <c r="L1069" s="482">
        <v>4336.29</v>
      </c>
      <c r="M1069" s="482">
        <v>1445.43</v>
      </c>
      <c r="N1069" s="482">
        <v>0</v>
      </c>
      <c r="O1069" s="482">
        <v>4336.28</v>
      </c>
      <c r="P1069" s="480" t="s">
        <v>5731</v>
      </c>
      <c r="Q1069" s="481"/>
      <c r="R1069" s="480" t="s">
        <v>630</v>
      </c>
      <c r="S1069" s="480" t="s">
        <v>889</v>
      </c>
      <c r="T1069" s="480" t="s">
        <v>3280</v>
      </c>
      <c r="U1069" s="480" t="s">
        <v>5694</v>
      </c>
      <c r="V1069" s="480" t="s">
        <v>309</v>
      </c>
      <c r="W1069" s="480" t="s">
        <v>5714</v>
      </c>
      <c r="X1069" s="480" t="s">
        <v>5715</v>
      </c>
      <c r="Y1069" s="480" t="s">
        <v>313</v>
      </c>
      <c r="Z1069" s="480" t="s">
        <v>2602</v>
      </c>
      <c r="AA1069" s="480">
        <f t="shared" si="16"/>
        <v>72</v>
      </c>
      <c r="AB1069" s="483">
        <v>0</v>
      </c>
      <c r="AC1069" s="480" t="s">
        <v>891</v>
      </c>
    </row>
    <row r="1070" customHeight="1" spans="1:29">
      <c r="A1070" s="477" t="s">
        <v>192</v>
      </c>
      <c r="B1070" s="480" t="s">
        <v>4024</v>
      </c>
      <c r="C1070" s="480" t="s">
        <v>4025</v>
      </c>
      <c r="D1070" s="480" t="s">
        <v>5732</v>
      </c>
      <c r="E1070" s="481">
        <v>44909</v>
      </c>
      <c r="F1070" s="480" t="s">
        <v>301</v>
      </c>
      <c r="G1070" s="480" t="s">
        <v>5733</v>
      </c>
      <c r="H1070" s="480" t="s">
        <v>5711</v>
      </c>
      <c r="I1070" s="480" t="s">
        <v>5724</v>
      </c>
      <c r="J1070" s="482">
        <v>8672.57</v>
      </c>
      <c r="K1070" s="482">
        <v>120.45</v>
      </c>
      <c r="L1070" s="482">
        <v>4336.29</v>
      </c>
      <c r="M1070" s="482">
        <v>1445.43</v>
      </c>
      <c r="N1070" s="482">
        <v>0</v>
      </c>
      <c r="O1070" s="482">
        <v>4336.28</v>
      </c>
      <c r="P1070" s="480" t="s">
        <v>5734</v>
      </c>
      <c r="Q1070" s="481"/>
      <c r="R1070" s="480" t="s">
        <v>630</v>
      </c>
      <c r="S1070" s="480" t="s">
        <v>889</v>
      </c>
      <c r="T1070" s="480" t="s">
        <v>3280</v>
      </c>
      <c r="U1070" s="480" t="s">
        <v>5694</v>
      </c>
      <c r="V1070" s="480" t="s">
        <v>309</v>
      </c>
      <c r="W1070" s="480" t="s">
        <v>5714</v>
      </c>
      <c r="X1070" s="480" t="s">
        <v>5715</v>
      </c>
      <c r="Y1070" s="480" t="s">
        <v>313</v>
      </c>
      <c r="Z1070" s="480" t="s">
        <v>2602</v>
      </c>
      <c r="AA1070" s="480">
        <f t="shared" si="16"/>
        <v>72</v>
      </c>
      <c r="AB1070" s="483">
        <v>0</v>
      </c>
      <c r="AC1070" s="480" t="s">
        <v>891</v>
      </c>
    </row>
    <row r="1071" customHeight="1" spans="1:29">
      <c r="A1071" s="477" t="s">
        <v>192</v>
      </c>
      <c r="B1071" s="480" t="s">
        <v>4024</v>
      </c>
      <c r="C1071" s="480" t="s">
        <v>4025</v>
      </c>
      <c r="D1071" s="480" t="s">
        <v>5735</v>
      </c>
      <c r="E1071" s="481">
        <v>44909</v>
      </c>
      <c r="F1071" s="480" t="s">
        <v>301</v>
      </c>
      <c r="G1071" s="480" t="s">
        <v>5736</v>
      </c>
      <c r="H1071" s="480" t="s">
        <v>5711</v>
      </c>
      <c r="I1071" s="480" t="s">
        <v>5724</v>
      </c>
      <c r="J1071" s="482">
        <v>8672.57</v>
      </c>
      <c r="K1071" s="482">
        <v>120.45</v>
      </c>
      <c r="L1071" s="482">
        <v>4336.29</v>
      </c>
      <c r="M1071" s="482">
        <v>1445.43</v>
      </c>
      <c r="N1071" s="482">
        <v>0</v>
      </c>
      <c r="O1071" s="482">
        <v>4336.28</v>
      </c>
      <c r="P1071" s="480" t="s">
        <v>5737</v>
      </c>
      <c r="Q1071" s="481"/>
      <c r="R1071" s="480" t="s">
        <v>630</v>
      </c>
      <c r="S1071" s="480" t="s">
        <v>889</v>
      </c>
      <c r="T1071" s="480" t="s">
        <v>3280</v>
      </c>
      <c r="U1071" s="480" t="s">
        <v>5694</v>
      </c>
      <c r="V1071" s="480" t="s">
        <v>309</v>
      </c>
      <c r="W1071" s="480" t="s">
        <v>5714</v>
      </c>
      <c r="X1071" s="480" t="s">
        <v>5715</v>
      </c>
      <c r="Y1071" s="480" t="s">
        <v>313</v>
      </c>
      <c r="Z1071" s="480" t="s">
        <v>2602</v>
      </c>
      <c r="AA1071" s="480">
        <f t="shared" si="16"/>
        <v>72</v>
      </c>
      <c r="AB1071" s="483">
        <v>0</v>
      </c>
      <c r="AC1071" s="480" t="s">
        <v>891</v>
      </c>
    </row>
    <row r="1072" customHeight="1" spans="1:29">
      <c r="A1072" s="477" t="s">
        <v>192</v>
      </c>
      <c r="B1072" s="480" t="s">
        <v>4024</v>
      </c>
      <c r="C1072" s="480" t="s">
        <v>4025</v>
      </c>
      <c r="D1072" s="480" t="s">
        <v>5738</v>
      </c>
      <c r="E1072" s="481">
        <v>44909</v>
      </c>
      <c r="F1072" s="480" t="s">
        <v>301</v>
      </c>
      <c r="G1072" s="480" t="s">
        <v>5739</v>
      </c>
      <c r="H1072" s="480" t="s">
        <v>5711</v>
      </c>
      <c r="I1072" s="480" t="s">
        <v>5724</v>
      </c>
      <c r="J1072" s="482">
        <v>8672.57</v>
      </c>
      <c r="K1072" s="482">
        <v>120.45</v>
      </c>
      <c r="L1072" s="482">
        <v>4336.29</v>
      </c>
      <c r="M1072" s="482">
        <v>1445.43</v>
      </c>
      <c r="N1072" s="482">
        <v>0</v>
      </c>
      <c r="O1072" s="482">
        <v>4336.28</v>
      </c>
      <c r="P1072" s="480" t="s">
        <v>5740</v>
      </c>
      <c r="Q1072" s="481"/>
      <c r="R1072" s="480" t="s">
        <v>630</v>
      </c>
      <c r="S1072" s="480" t="s">
        <v>889</v>
      </c>
      <c r="T1072" s="480" t="s">
        <v>3280</v>
      </c>
      <c r="U1072" s="480" t="s">
        <v>5694</v>
      </c>
      <c r="V1072" s="480" t="s">
        <v>309</v>
      </c>
      <c r="W1072" s="480" t="s">
        <v>5714</v>
      </c>
      <c r="X1072" s="480" t="s">
        <v>5715</v>
      </c>
      <c r="Y1072" s="480" t="s">
        <v>313</v>
      </c>
      <c r="Z1072" s="480" t="s">
        <v>2602</v>
      </c>
      <c r="AA1072" s="480">
        <f t="shared" si="16"/>
        <v>72</v>
      </c>
      <c r="AB1072" s="483">
        <v>0</v>
      </c>
      <c r="AC1072" s="480" t="s">
        <v>891</v>
      </c>
    </row>
    <row r="1073" customHeight="1" spans="1:29">
      <c r="A1073" s="477" t="s">
        <v>192</v>
      </c>
      <c r="B1073" s="480" t="s">
        <v>4024</v>
      </c>
      <c r="C1073" s="480" t="s">
        <v>4025</v>
      </c>
      <c r="D1073" s="480" t="s">
        <v>5741</v>
      </c>
      <c r="E1073" s="481">
        <v>44909</v>
      </c>
      <c r="F1073" s="480" t="s">
        <v>301</v>
      </c>
      <c r="G1073" s="480" t="s">
        <v>5742</v>
      </c>
      <c r="H1073" s="480" t="s">
        <v>5711</v>
      </c>
      <c r="I1073" s="480" t="s">
        <v>5724</v>
      </c>
      <c r="J1073" s="482">
        <v>8672.57</v>
      </c>
      <c r="K1073" s="482">
        <v>120.45</v>
      </c>
      <c r="L1073" s="482">
        <v>4336.29</v>
      </c>
      <c r="M1073" s="482">
        <v>1445.43</v>
      </c>
      <c r="N1073" s="482">
        <v>0</v>
      </c>
      <c r="O1073" s="482">
        <v>4336.28</v>
      </c>
      <c r="P1073" s="480" t="s">
        <v>5743</v>
      </c>
      <c r="Q1073" s="481"/>
      <c r="R1073" s="480" t="s">
        <v>630</v>
      </c>
      <c r="S1073" s="480" t="s">
        <v>889</v>
      </c>
      <c r="T1073" s="480" t="s">
        <v>3280</v>
      </c>
      <c r="U1073" s="480" t="s">
        <v>5694</v>
      </c>
      <c r="V1073" s="480" t="s">
        <v>309</v>
      </c>
      <c r="W1073" s="480" t="s">
        <v>5714</v>
      </c>
      <c r="X1073" s="480" t="s">
        <v>5715</v>
      </c>
      <c r="Y1073" s="480" t="s">
        <v>313</v>
      </c>
      <c r="Z1073" s="480" t="s">
        <v>2602</v>
      </c>
      <c r="AA1073" s="480">
        <f t="shared" si="16"/>
        <v>72</v>
      </c>
      <c r="AB1073" s="483">
        <v>0</v>
      </c>
      <c r="AC1073" s="480" t="s">
        <v>891</v>
      </c>
    </row>
    <row r="1074" customHeight="1" spans="1:29">
      <c r="A1074" s="477" t="s">
        <v>192</v>
      </c>
      <c r="B1074" s="480" t="s">
        <v>4024</v>
      </c>
      <c r="C1074" s="480" t="s">
        <v>4025</v>
      </c>
      <c r="D1074" s="480" t="s">
        <v>5744</v>
      </c>
      <c r="E1074" s="481">
        <v>44921</v>
      </c>
      <c r="F1074" s="480" t="s">
        <v>301</v>
      </c>
      <c r="G1074" s="480" t="s">
        <v>5745</v>
      </c>
      <c r="H1074" s="480" t="s">
        <v>5746</v>
      </c>
      <c r="I1074" s="480" t="s">
        <v>5747</v>
      </c>
      <c r="J1074" s="482">
        <v>6194.69</v>
      </c>
      <c r="K1074" s="482">
        <v>86.04</v>
      </c>
      <c r="L1074" s="482">
        <v>3097.35</v>
      </c>
      <c r="M1074" s="482">
        <v>1032.45</v>
      </c>
      <c r="N1074" s="482">
        <v>0</v>
      </c>
      <c r="O1074" s="482">
        <v>3097.34</v>
      </c>
      <c r="P1074" s="480" t="s">
        <v>5748</v>
      </c>
      <c r="Q1074" s="481"/>
      <c r="R1074" s="480" t="s">
        <v>306</v>
      </c>
      <c r="S1074" s="480" t="s">
        <v>307</v>
      </c>
      <c r="T1074" s="480" t="s">
        <v>399</v>
      </c>
      <c r="U1074" s="480" t="s">
        <v>5749</v>
      </c>
      <c r="V1074" s="480" t="s">
        <v>309</v>
      </c>
      <c r="W1074" s="480" t="s">
        <v>5750</v>
      </c>
      <c r="X1074" s="480" t="s">
        <v>5751</v>
      </c>
      <c r="Y1074" s="480" t="s">
        <v>313</v>
      </c>
      <c r="Z1074" s="480" t="s">
        <v>2602</v>
      </c>
      <c r="AA1074" s="480">
        <f t="shared" si="16"/>
        <v>72</v>
      </c>
      <c r="AB1074" s="483">
        <v>0</v>
      </c>
      <c r="AC1074" s="480" t="s">
        <v>403</v>
      </c>
    </row>
    <row r="1075" customHeight="1" spans="1:29">
      <c r="A1075" s="477" t="s">
        <v>192</v>
      </c>
      <c r="B1075" s="480" t="s">
        <v>4024</v>
      </c>
      <c r="C1075" s="480" t="s">
        <v>4025</v>
      </c>
      <c r="D1075" s="480" t="s">
        <v>5752</v>
      </c>
      <c r="E1075" s="481">
        <v>44921</v>
      </c>
      <c r="F1075" s="480" t="s">
        <v>301</v>
      </c>
      <c r="G1075" s="480" t="s">
        <v>5753</v>
      </c>
      <c r="H1075" s="480" t="s">
        <v>5754</v>
      </c>
      <c r="I1075" s="480" t="s">
        <v>5755</v>
      </c>
      <c r="J1075" s="482">
        <v>2831.86</v>
      </c>
      <c r="K1075" s="482">
        <v>39.34</v>
      </c>
      <c r="L1075" s="482">
        <v>1415.94</v>
      </c>
      <c r="M1075" s="482">
        <v>471.98</v>
      </c>
      <c r="N1075" s="482">
        <v>0</v>
      </c>
      <c r="O1075" s="482">
        <v>1415.92</v>
      </c>
      <c r="P1075" s="480" t="s">
        <v>5756</v>
      </c>
      <c r="Q1075" s="481"/>
      <c r="R1075" s="480" t="s">
        <v>306</v>
      </c>
      <c r="S1075" s="480" t="s">
        <v>307</v>
      </c>
      <c r="T1075" s="480" t="s">
        <v>308</v>
      </c>
      <c r="U1075" s="480" t="s">
        <v>1879</v>
      </c>
      <c r="V1075" s="480" t="s">
        <v>309</v>
      </c>
      <c r="W1075" s="480" t="s">
        <v>5757</v>
      </c>
      <c r="X1075" s="480" t="s">
        <v>5758</v>
      </c>
      <c r="Y1075" s="480" t="s">
        <v>313</v>
      </c>
      <c r="Z1075" s="480" t="s">
        <v>2602</v>
      </c>
      <c r="AA1075" s="480">
        <f t="shared" si="16"/>
        <v>72</v>
      </c>
      <c r="AB1075" s="483">
        <v>0</v>
      </c>
      <c r="AC1075" s="480" t="s">
        <v>315</v>
      </c>
    </row>
    <row r="1076" customHeight="1" spans="1:29">
      <c r="A1076" s="477" t="s">
        <v>192</v>
      </c>
      <c r="B1076" s="480" t="s">
        <v>4024</v>
      </c>
      <c r="C1076" s="480" t="s">
        <v>4025</v>
      </c>
      <c r="D1076" s="480" t="s">
        <v>5759</v>
      </c>
      <c r="E1076" s="481">
        <v>44921</v>
      </c>
      <c r="F1076" s="480" t="s">
        <v>301</v>
      </c>
      <c r="G1076" s="480" t="s">
        <v>5760</v>
      </c>
      <c r="H1076" s="480" t="s">
        <v>5754</v>
      </c>
      <c r="I1076" s="480" t="s">
        <v>5755</v>
      </c>
      <c r="J1076" s="482">
        <v>2831.86</v>
      </c>
      <c r="K1076" s="482">
        <v>39.34</v>
      </c>
      <c r="L1076" s="482">
        <v>1415.94</v>
      </c>
      <c r="M1076" s="482">
        <v>471.98</v>
      </c>
      <c r="N1076" s="482">
        <v>0</v>
      </c>
      <c r="O1076" s="482">
        <v>1415.92</v>
      </c>
      <c r="P1076" s="480" t="s">
        <v>5761</v>
      </c>
      <c r="Q1076" s="481"/>
      <c r="R1076" s="480" t="s">
        <v>306</v>
      </c>
      <c r="S1076" s="480" t="s">
        <v>307</v>
      </c>
      <c r="T1076" s="480" t="s">
        <v>308</v>
      </c>
      <c r="U1076" s="480" t="s">
        <v>1879</v>
      </c>
      <c r="V1076" s="480" t="s">
        <v>309</v>
      </c>
      <c r="W1076" s="480" t="s">
        <v>5757</v>
      </c>
      <c r="X1076" s="480" t="s">
        <v>5758</v>
      </c>
      <c r="Y1076" s="480" t="s">
        <v>313</v>
      </c>
      <c r="Z1076" s="480" t="s">
        <v>2602</v>
      </c>
      <c r="AA1076" s="480">
        <f t="shared" si="16"/>
        <v>72</v>
      </c>
      <c r="AB1076" s="483">
        <v>0</v>
      </c>
      <c r="AC1076" s="480" t="s">
        <v>315</v>
      </c>
    </row>
    <row r="1077" customHeight="1" spans="1:29">
      <c r="A1077" s="477" t="s">
        <v>192</v>
      </c>
      <c r="B1077" s="480" t="s">
        <v>4024</v>
      </c>
      <c r="C1077" s="480" t="s">
        <v>4025</v>
      </c>
      <c r="D1077" s="480" t="s">
        <v>5762</v>
      </c>
      <c r="E1077" s="481">
        <v>45000</v>
      </c>
      <c r="F1077" s="480" t="s">
        <v>301</v>
      </c>
      <c r="G1077" s="480" t="s">
        <v>5763</v>
      </c>
      <c r="H1077" s="480" t="s">
        <v>5764</v>
      </c>
      <c r="I1077" s="480" t="s">
        <v>304</v>
      </c>
      <c r="J1077" s="482">
        <v>202265.49</v>
      </c>
      <c r="K1077" s="482">
        <v>2809.25</v>
      </c>
      <c r="L1077" s="482">
        <v>92705.02</v>
      </c>
      <c r="M1077" s="482">
        <v>33710.92</v>
      </c>
      <c r="N1077" s="482">
        <v>0</v>
      </c>
      <c r="O1077" s="482">
        <v>109560.47</v>
      </c>
      <c r="P1077" s="480" t="s">
        <v>5765</v>
      </c>
      <c r="Q1077" s="481"/>
      <c r="R1077" s="480" t="s">
        <v>306</v>
      </c>
      <c r="S1077" s="480" t="s">
        <v>307</v>
      </c>
      <c r="T1077" s="480" t="s">
        <v>462</v>
      </c>
      <c r="U1077" s="480" t="s">
        <v>1920</v>
      </c>
      <c r="V1077" s="480" t="s">
        <v>309</v>
      </c>
      <c r="W1077" s="480" t="s">
        <v>5766</v>
      </c>
      <c r="X1077" s="480" t="s">
        <v>5463</v>
      </c>
      <c r="Y1077" s="480" t="s">
        <v>313</v>
      </c>
      <c r="Z1077" s="480" t="s">
        <v>2602</v>
      </c>
      <c r="AA1077" s="480">
        <f t="shared" si="16"/>
        <v>72</v>
      </c>
      <c r="AB1077" s="483">
        <v>0</v>
      </c>
      <c r="AC1077" s="480" t="s">
        <v>465</v>
      </c>
    </row>
    <row r="1078" customHeight="1" spans="1:29">
      <c r="A1078" s="477" t="s">
        <v>192</v>
      </c>
      <c r="B1078" s="480" t="s">
        <v>4024</v>
      </c>
      <c r="C1078" s="480" t="s">
        <v>4025</v>
      </c>
      <c r="D1078" s="480" t="s">
        <v>5767</v>
      </c>
      <c r="E1078" s="481">
        <v>45056</v>
      </c>
      <c r="F1078" s="480" t="s">
        <v>301</v>
      </c>
      <c r="G1078" s="480" t="s">
        <v>5768</v>
      </c>
      <c r="H1078" s="480" t="s">
        <v>5769</v>
      </c>
      <c r="I1078" s="480" t="s">
        <v>304</v>
      </c>
      <c r="J1078" s="482">
        <v>96815.04</v>
      </c>
      <c r="K1078" s="482">
        <v>1344.65</v>
      </c>
      <c r="L1078" s="482">
        <v>41684.25</v>
      </c>
      <c r="M1078" s="482">
        <v>16135.84</v>
      </c>
      <c r="N1078" s="482">
        <v>0</v>
      </c>
      <c r="O1078" s="482">
        <v>55130.79</v>
      </c>
      <c r="P1078" s="480" t="s">
        <v>5770</v>
      </c>
      <c r="Q1078" s="481"/>
      <c r="R1078" s="480" t="s">
        <v>306</v>
      </c>
      <c r="S1078" s="480" t="s">
        <v>307</v>
      </c>
      <c r="T1078" s="480" t="s">
        <v>453</v>
      </c>
      <c r="U1078" s="480" t="s">
        <v>2670</v>
      </c>
      <c r="V1078" s="480" t="s">
        <v>309</v>
      </c>
      <c r="W1078" s="480" t="s">
        <v>5771</v>
      </c>
      <c r="X1078" s="480" t="s">
        <v>5457</v>
      </c>
      <c r="Y1078" s="480" t="s">
        <v>313</v>
      </c>
      <c r="Z1078" s="480" t="s">
        <v>2602</v>
      </c>
      <c r="AA1078" s="480">
        <f t="shared" si="16"/>
        <v>72</v>
      </c>
      <c r="AB1078" s="483">
        <v>0</v>
      </c>
      <c r="AC1078" s="480" t="s">
        <v>542</v>
      </c>
    </row>
    <row r="1079" customHeight="1" spans="1:29">
      <c r="A1079" s="477" t="s">
        <v>192</v>
      </c>
      <c r="B1079" s="480" t="s">
        <v>4024</v>
      </c>
      <c r="C1079" s="480" t="s">
        <v>4025</v>
      </c>
      <c r="D1079" s="480" t="s">
        <v>5772</v>
      </c>
      <c r="E1079" s="481">
        <v>45063</v>
      </c>
      <c r="F1079" s="480" t="s">
        <v>301</v>
      </c>
      <c r="G1079" s="480" t="s">
        <v>5773</v>
      </c>
      <c r="H1079" s="480" t="s">
        <v>5774</v>
      </c>
      <c r="I1079" s="480" t="s">
        <v>5775</v>
      </c>
      <c r="J1079" s="482">
        <v>14159.29</v>
      </c>
      <c r="K1079" s="482">
        <v>196.66</v>
      </c>
      <c r="L1079" s="482">
        <v>6096.36</v>
      </c>
      <c r="M1079" s="482">
        <v>2359.88</v>
      </c>
      <c r="N1079" s="482">
        <v>0</v>
      </c>
      <c r="O1079" s="482">
        <v>8062.93</v>
      </c>
      <c r="P1079" s="480" t="s">
        <v>5776</v>
      </c>
      <c r="Q1079" s="481"/>
      <c r="R1079" s="480" t="s">
        <v>306</v>
      </c>
      <c r="S1079" s="480" t="s">
        <v>307</v>
      </c>
      <c r="T1079" s="480" t="s">
        <v>453</v>
      </c>
      <c r="U1079" s="480" t="s">
        <v>2670</v>
      </c>
      <c r="V1079" s="480" t="s">
        <v>309</v>
      </c>
      <c r="W1079" s="480" t="s">
        <v>5777</v>
      </c>
      <c r="X1079" s="480" t="s">
        <v>5778</v>
      </c>
      <c r="Y1079" s="480" t="s">
        <v>313</v>
      </c>
      <c r="Z1079" s="480" t="s">
        <v>2602</v>
      </c>
      <c r="AA1079" s="480">
        <f t="shared" si="16"/>
        <v>72</v>
      </c>
      <c r="AB1079" s="483">
        <v>0</v>
      </c>
      <c r="AC1079" s="480" t="s">
        <v>542</v>
      </c>
    </row>
    <row r="1080" customHeight="1" spans="1:29">
      <c r="A1080" s="477" t="s">
        <v>192</v>
      </c>
      <c r="B1080" s="480" t="s">
        <v>4024</v>
      </c>
      <c r="C1080" s="480" t="s">
        <v>4025</v>
      </c>
      <c r="D1080" s="480" t="s">
        <v>5779</v>
      </c>
      <c r="E1080" s="481">
        <v>45068</v>
      </c>
      <c r="F1080" s="480" t="s">
        <v>301</v>
      </c>
      <c r="G1080" s="480" t="s">
        <v>5780</v>
      </c>
      <c r="H1080" s="480" t="s">
        <v>5781</v>
      </c>
      <c r="I1080" s="480" t="s">
        <v>304</v>
      </c>
      <c r="J1080" s="482">
        <v>132743.36</v>
      </c>
      <c r="K1080" s="482">
        <v>1843.66</v>
      </c>
      <c r="L1080" s="482">
        <v>57153.39</v>
      </c>
      <c r="M1080" s="482">
        <v>22123.9</v>
      </c>
      <c r="N1080" s="482">
        <v>0</v>
      </c>
      <c r="O1080" s="482">
        <v>75589.97</v>
      </c>
      <c r="P1080" s="480" t="s">
        <v>5782</v>
      </c>
      <c r="Q1080" s="481"/>
      <c r="R1080" s="480" t="s">
        <v>306</v>
      </c>
      <c r="S1080" s="480" t="s">
        <v>307</v>
      </c>
      <c r="T1080" s="480" t="s">
        <v>453</v>
      </c>
      <c r="U1080" s="480" t="s">
        <v>2661</v>
      </c>
      <c r="V1080" s="480" t="s">
        <v>309</v>
      </c>
      <c r="W1080" s="480" t="s">
        <v>5783</v>
      </c>
      <c r="X1080" s="480" t="s">
        <v>1685</v>
      </c>
      <c r="Y1080" s="480" t="s">
        <v>313</v>
      </c>
      <c r="Z1080" s="480" t="s">
        <v>2602</v>
      </c>
      <c r="AA1080" s="480">
        <f t="shared" si="16"/>
        <v>72</v>
      </c>
      <c r="AB1080" s="483">
        <v>0</v>
      </c>
      <c r="AC1080" s="480" t="s">
        <v>456</v>
      </c>
    </row>
    <row r="1081" customHeight="1" spans="1:29">
      <c r="A1081" s="477" t="s">
        <v>192</v>
      </c>
      <c r="B1081" s="480" t="s">
        <v>4024</v>
      </c>
      <c r="C1081" s="480" t="s">
        <v>4025</v>
      </c>
      <c r="D1081" s="480" t="s">
        <v>5784</v>
      </c>
      <c r="E1081" s="481">
        <v>45103</v>
      </c>
      <c r="F1081" s="480" t="s">
        <v>301</v>
      </c>
      <c r="G1081" s="480" t="s">
        <v>5785</v>
      </c>
      <c r="H1081" s="480" t="s">
        <v>5786</v>
      </c>
      <c r="I1081" s="480" t="s">
        <v>5787</v>
      </c>
      <c r="J1081" s="482">
        <v>7522.12</v>
      </c>
      <c r="K1081" s="482">
        <v>104.48</v>
      </c>
      <c r="L1081" s="482">
        <v>3134.22</v>
      </c>
      <c r="M1081" s="482">
        <v>1253.69</v>
      </c>
      <c r="N1081" s="482">
        <v>0</v>
      </c>
      <c r="O1081" s="482">
        <v>4387.9</v>
      </c>
      <c r="P1081" s="480" t="s">
        <v>5788</v>
      </c>
      <c r="Q1081" s="481"/>
      <c r="R1081" s="480" t="s">
        <v>306</v>
      </c>
      <c r="S1081" s="480" t="s">
        <v>307</v>
      </c>
      <c r="T1081" s="480" t="s">
        <v>462</v>
      </c>
      <c r="U1081" s="480" t="s">
        <v>1906</v>
      </c>
      <c r="V1081" s="480" t="s">
        <v>309</v>
      </c>
      <c r="W1081" s="480" t="s">
        <v>5789</v>
      </c>
      <c r="X1081" s="480" t="s">
        <v>5790</v>
      </c>
      <c r="Y1081" s="480" t="s">
        <v>313</v>
      </c>
      <c r="Z1081" s="480" t="s">
        <v>2602</v>
      </c>
      <c r="AA1081" s="480">
        <f t="shared" si="16"/>
        <v>72</v>
      </c>
      <c r="AB1081" s="483">
        <v>0</v>
      </c>
      <c r="AC1081" s="480" t="s">
        <v>481</v>
      </c>
    </row>
    <row r="1082" customHeight="1" spans="1:29">
      <c r="A1082" s="477" t="s">
        <v>192</v>
      </c>
      <c r="B1082" s="480" t="s">
        <v>4024</v>
      </c>
      <c r="C1082" s="480" t="s">
        <v>4025</v>
      </c>
      <c r="D1082" s="480" t="s">
        <v>5791</v>
      </c>
      <c r="E1082" s="481">
        <v>45103</v>
      </c>
      <c r="F1082" s="480" t="s">
        <v>301</v>
      </c>
      <c r="G1082" s="480" t="s">
        <v>5792</v>
      </c>
      <c r="H1082" s="480" t="s">
        <v>5793</v>
      </c>
      <c r="I1082" s="480" t="s">
        <v>304</v>
      </c>
      <c r="J1082" s="482">
        <v>30309.73</v>
      </c>
      <c r="K1082" s="482">
        <v>420.97</v>
      </c>
      <c r="L1082" s="482">
        <v>12629.05</v>
      </c>
      <c r="M1082" s="482">
        <v>5051.62</v>
      </c>
      <c r="N1082" s="482">
        <v>0</v>
      </c>
      <c r="O1082" s="482">
        <v>17680.68</v>
      </c>
      <c r="P1082" s="480" t="s">
        <v>5794</v>
      </c>
      <c r="Q1082" s="481"/>
      <c r="R1082" s="480" t="s">
        <v>306</v>
      </c>
      <c r="S1082" s="480" t="s">
        <v>307</v>
      </c>
      <c r="T1082" s="480" t="s">
        <v>453</v>
      </c>
      <c r="U1082" s="480" t="s">
        <v>2661</v>
      </c>
      <c r="V1082" s="480" t="s">
        <v>309</v>
      </c>
      <c r="W1082" s="480" t="s">
        <v>5795</v>
      </c>
      <c r="X1082" s="480" t="s">
        <v>5796</v>
      </c>
      <c r="Y1082" s="480" t="s">
        <v>313</v>
      </c>
      <c r="Z1082" s="480" t="s">
        <v>2602</v>
      </c>
      <c r="AA1082" s="480">
        <f t="shared" si="16"/>
        <v>72</v>
      </c>
      <c r="AB1082" s="483">
        <v>0</v>
      </c>
      <c r="AC1082" s="480" t="s">
        <v>456</v>
      </c>
    </row>
    <row r="1083" customHeight="1" spans="1:29">
      <c r="A1083" s="477" t="s">
        <v>192</v>
      </c>
      <c r="B1083" s="480" t="s">
        <v>4024</v>
      </c>
      <c r="C1083" s="480" t="s">
        <v>4025</v>
      </c>
      <c r="D1083" s="480" t="s">
        <v>5797</v>
      </c>
      <c r="E1083" s="481">
        <v>45103</v>
      </c>
      <c r="F1083" s="480" t="s">
        <v>301</v>
      </c>
      <c r="G1083" s="480" t="s">
        <v>5798</v>
      </c>
      <c r="H1083" s="480" t="s">
        <v>5799</v>
      </c>
      <c r="I1083" s="480" t="s">
        <v>304</v>
      </c>
      <c r="J1083" s="482">
        <v>30309.73</v>
      </c>
      <c r="K1083" s="482">
        <v>420.97</v>
      </c>
      <c r="L1083" s="482">
        <v>12629.05</v>
      </c>
      <c r="M1083" s="482">
        <v>5051.62</v>
      </c>
      <c r="N1083" s="482">
        <v>0</v>
      </c>
      <c r="O1083" s="482">
        <v>17680.68</v>
      </c>
      <c r="P1083" s="480" t="s">
        <v>5800</v>
      </c>
      <c r="Q1083" s="481"/>
      <c r="R1083" s="480" t="s">
        <v>306</v>
      </c>
      <c r="S1083" s="480" t="s">
        <v>307</v>
      </c>
      <c r="T1083" s="480" t="s">
        <v>453</v>
      </c>
      <c r="U1083" s="480" t="s">
        <v>2661</v>
      </c>
      <c r="V1083" s="480" t="s">
        <v>309</v>
      </c>
      <c r="W1083" s="480" t="s">
        <v>5795</v>
      </c>
      <c r="X1083" s="480" t="s">
        <v>5796</v>
      </c>
      <c r="Y1083" s="480" t="s">
        <v>313</v>
      </c>
      <c r="Z1083" s="480" t="s">
        <v>2602</v>
      </c>
      <c r="AA1083" s="480">
        <f t="shared" si="16"/>
        <v>72</v>
      </c>
      <c r="AB1083" s="483">
        <v>0</v>
      </c>
      <c r="AC1083" s="480" t="s">
        <v>456</v>
      </c>
    </row>
    <row r="1084" customHeight="1" spans="1:29">
      <c r="A1084" s="477" t="s">
        <v>192</v>
      </c>
      <c r="B1084" s="480" t="s">
        <v>4024</v>
      </c>
      <c r="C1084" s="480" t="s">
        <v>4025</v>
      </c>
      <c r="D1084" s="480" t="s">
        <v>5801</v>
      </c>
      <c r="E1084" s="481">
        <v>45104</v>
      </c>
      <c r="F1084" s="480" t="s">
        <v>301</v>
      </c>
      <c r="G1084" s="480" t="s">
        <v>5802</v>
      </c>
      <c r="H1084" s="480" t="s">
        <v>5803</v>
      </c>
      <c r="I1084" s="480" t="s">
        <v>304</v>
      </c>
      <c r="J1084" s="482">
        <v>152164.6</v>
      </c>
      <c r="K1084" s="482">
        <v>2113.4</v>
      </c>
      <c r="L1084" s="482">
        <v>63401.92</v>
      </c>
      <c r="M1084" s="482">
        <v>25360.77</v>
      </c>
      <c r="N1084" s="482">
        <v>0</v>
      </c>
      <c r="O1084" s="482">
        <v>88762.68</v>
      </c>
      <c r="P1084" s="480" t="s">
        <v>5804</v>
      </c>
      <c r="Q1084" s="481"/>
      <c r="R1084" s="480" t="s">
        <v>306</v>
      </c>
      <c r="S1084" s="480" t="s">
        <v>307</v>
      </c>
      <c r="T1084" s="480" t="s">
        <v>453</v>
      </c>
      <c r="U1084" s="480" t="s">
        <v>2661</v>
      </c>
      <c r="V1084" s="480" t="s">
        <v>309</v>
      </c>
      <c r="W1084" s="480" t="s">
        <v>5805</v>
      </c>
      <c r="X1084" s="480" t="s">
        <v>1685</v>
      </c>
      <c r="Y1084" s="480" t="s">
        <v>313</v>
      </c>
      <c r="Z1084" s="480" t="s">
        <v>2602</v>
      </c>
      <c r="AA1084" s="480">
        <f t="shared" si="16"/>
        <v>72</v>
      </c>
      <c r="AB1084" s="483">
        <v>0</v>
      </c>
      <c r="AC1084" s="480" t="s">
        <v>456</v>
      </c>
    </row>
    <row r="1085" customHeight="1" spans="1:29">
      <c r="A1085" s="477" t="s">
        <v>192</v>
      </c>
      <c r="B1085" s="480" t="s">
        <v>4024</v>
      </c>
      <c r="C1085" s="480" t="s">
        <v>4025</v>
      </c>
      <c r="D1085" s="480" t="s">
        <v>5806</v>
      </c>
      <c r="E1085" s="481">
        <v>45126</v>
      </c>
      <c r="F1085" s="480" t="s">
        <v>301</v>
      </c>
      <c r="G1085" s="480" t="s">
        <v>5807</v>
      </c>
      <c r="H1085" s="480" t="s">
        <v>5808</v>
      </c>
      <c r="I1085" s="480" t="s">
        <v>304</v>
      </c>
      <c r="J1085" s="482">
        <v>194690.27</v>
      </c>
      <c r="K1085" s="482">
        <v>2704.03</v>
      </c>
      <c r="L1085" s="482">
        <v>78416.92</v>
      </c>
      <c r="M1085" s="482">
        <v>32448.38</v>
      </c>
      <c r="N1085" s="482">
        <v>0</v>
      </c>
      <c r="O1085" s="482">
        <v>116273.35</v>
      </c>
      <c r="P1085" s="480" t="s">
        <v>5809</v>
      </c>
      <c r="Q1085" s="481"/>
      <c r="R1085" s="480" t="s">
        <v>306</v>
      </c>
      <c r="S1085" s="480" t="s">
        <v>307</v>
      </c>
      <c r="T1085" s="480" t="s">
        <v>453</v>
      </c>
      <c r="U1085" s="480" t="s">
        <v>2670</v>
      </c>
      <c r="V1085" s="480" t="s">
        <v>309</v>
      </c>
      <c r="W1085" s="480" t="s">
        <v>5810</v>
      </c>
      <c r="X1085" s="480" t="s">
        <v>5318</v>
      </c>
      <c r="Y1085" s="480" t="s">
        <v>313</v>
      </c>
      <c r="Z1085" s="480" t="s">
        <v>2602</v>
      </c>
      <c r="AA1085" s="480">
        <f t="shared" si="16"/>
        <v>72</v>
      </c>
      <c r="AB1085" s="483">
        <v>0</v>
      </c>
      <c r="AC1085" s="480" t="s">
        <v>542</v>
      </c>
    </row>
    <row r="1086" customHeight="1" spans="1:29">
      <c r="A1086" s="477" t="s">
        <v>192</v>
      </c>
      <c r="B1086" s="480" t="s">
        <v>4024</v>
      </c>
      <c r="C1086" s="480" t="s">
        <v>4025</v>
      </c>
      <c r="D1086" s="480" t="s">
        <v>5811</v>
      </c>
      <c r="E1086" s="481">
        <v>45126</v>
      </c>
      <c r="F1086" s="480" t="s">
        <v>301</v>
      </c>
      <c r="G1086" s="480" t="s">
        <v>5812</v>
      </c>
      <c r="H1086" s="480" t="s">
        <v>5813</v>
      </c>
      <c r="I1086" s="480" t="s">
        <v>304</v>
      </c>
      <c r="J1086" s="482">
        <v>272566.37</v>
      </c>
      <c r="K1086" s="482">
        <v>3785.65</v>
      </c>
      <c r="L1086" s="482">
        <v>109783.68</v>
      </c>
      <c r="M1086" s="482">
        <v>45427.73</v>
      </c>
      <c r="N1086" s="482">
        <v>0</v>
      </c>
      <c r="O1086" s="482">
        <v>162782.69</v>
      </c>
      <c r="P1086" s="480" t="s">
        <v>5814</v>
      </c>
      <c r="Q1086" s="481"/>
      <c r="R1086" s="480" t="s">
        <v>306</v>
      </c>
      <c r="S1086" s="480" t="s">
        <v>307</v>
      </c>
      <c r="T1086" s="480" t="s">
        <v>453</v>
      </c>
      <c r="U1086" s="480" t="s">
        <v>2670</v>
      </c>
      <c r="V1086" s="480" t="s">
        <v>309</v>
      </c>
      <c r="W1086" s="480" t="s">
        <v>5810</v>
      </c>
      <c r="X1086" s="480" t="s">
        <v>5318</v>
      </c>
      <c r="Y1086" s="480" t="s">
        <v>313</v>
      </c>
      <c r="Z1086" s="480" t="s">
        <v>2602</v>
      </c>
      <c r="AA1086" s="480">
        <f t="shared" si="16"/>
        <v>72</v>
      </c>
      <c r="AB1086" s="483">
        <v>0</v>
      </c>
      <c r="AC1086" s="480" t="s">
        <v>542</v>
      </c>
    </row>
    <row r="1087" customHeight="1" spans="1:29">
      <c r="A1087" s="477" t="s">
        <v>192</v>
      </c>
      <c r="B1087" s="480" t="s">
        <v>4024</v>
      </c>
      <c r="C1087" s="480" t="s">
        <v>4025</v>
      </c>
      <c r="D1087" s="480" t="s">
        <v>5815</v>
      </c>
      <c r="E1087" s="481">
        <v>45126</v>
      </c>
      <c r="F1087" s="480" t="s">
        <v>301</v>
      </c>
      <c r="G1087" s="480" t="s">
        <v>5816</v>
      </c>
      <c r="H1087" s="480" t="s">
        <v>5817</v>
      </c>
      <c r="I1087" s="480" t="s">
        <v>304</v>
      </c>
      <c r="J1087" s="482">
        <v>311504.42</v>
      </c>
      <c r="K1087" s="482">
        <v>4326.45</v>
      </c>
      <c r="L1087" s="482">
        <v>125467.05</v>
      </c>
      <c r="M1087" s="482">
        <v>51917.4</v>
      </c>
      <c r="N1087" s="482">
        <v>0</v>
      </c>
      <c r="O1087" s="482">
        <v>186037.37</v>
      </c>
      <c r="P1087" s="480" t="s">
        <v>5818</v>
      </c>
      <c r="Q1087" s="481"/>
      <c r="R1087" s="480" t="s">
        <v>306</v>
      </c>
      <c r="S1087" s="480" t="s">
        <v>307</v>
      </c>
      <c r="T1087" s="480" t="s">
        <v>453</v>
      </c>
      <c r="U1087" s="480" t="s">
        <v>2670</v>
      </c>
      <c r="V1087" s="480" t="s">
        <v>309</v>
      </c>
      <c r="W1087" s="480" t="s">
        <v>5810</v>
      </c>
      <c r="X1087" s="480" t="s">
        <v>5318</v>
      </c>
      <c r="Y1087" s="480" t="s">
        <v>313</v>
      </c>
      <c r="Z1087" s="480" t="s">
        <v>2602</v>
      </c>
      <c r="AA1087" s="480">
        <f t="shared" si="16"/>
        <v>72</v>
      </c>
      <c r="AB1087" s="483">
        <v>0</v>
      </c>
      <c r="AC1087" s="480" t="s">
        <v>542</v>
      </c>
    </row>
    <row r="1088" customHeight="1" spans="1:29">
      <c r="A1088" s="477" t="s">
        <v>192</v>
      </c>
      <c r="B1088" s="480" t="s">
        <v>4024</v>
      </c>
      <c r="C1088" s="480" t="s">
        <v>4025</v>
      </c>
      <c r="D1088" s="480" t="s">
        <v>5819</v>
      </c>
      <c r="E1088" s="481">
        <v>45127</v>
      </c>
      <c r="F1088" s="480" t="s">
        <v>301</v>
      </c>
      <c r="G1088" s="480" t="s">
        <v>5820</v>
      </c>
      <c r="H1088" s="480" t="s">
        <v>5821</v>
      </c>
      <c r="I1088" s="480" t="s">
        <v>304</v>
      </c>
      <c r="J1088" s="482">
        <v>309734.51</v>
      </c>
      <c r="K1088" s="482">
        <v>4301.87</v>
      </c>
      <c r="L1088" s="482">
        <v>124754.18</v>
      </c>
      <c r="M1088" s="482">
        <v>51622.42</v>
      </c>
      <c r="N1088" s="482">
        <v>0</v>
      </c>
      <c r="O1088" s="482">
        <v>184980.33</v>
      </c>
      <c r="P1088" s="480" t="s">
        <v>5822</v>
      </c>
      <c r="Q1088" s="481"/>
      <c r="R1088" s="480" t="s">
        <v>306</v>
      </c>
      <c r="S1088" s="480" t="s">
        <v>307</v>
      </c>
      <c r="T1088" s="480" t="s">
        <v>453</v>
      </c>
      <c r="U1088" s="480" t="s">
        <v>2670</v>
      </c>
      <c r="V1088" s="480" t="s">
        <v>309</v>
      </c>
      <c r="W1088" s="480" t="s">
        <v>5823</v>
      </c>
      <c r="X1088" s="480" t="s">
        <v>5318</v>
      </c>
      <c r="Y1088" s="480" t="s">
        <v>313</v>
      </c>
      <c r="Z1088" s="480" t="s">
        <v>2602</v>
      </c>
      <c r="AA1088" s="480">
        <f t="shared" si="16"/>
        <v>72</v>
      </c>
      <c r="AB1088" s="483">
        <v>0</v>
      </c>
      <c r="AC1088" s="480" t="s">
        <v>542</v>
      </c>
    </row>
    <row r="1089" customHeight="1" spans="1:29">
      <c r="A1089" s="477" t="s">
        <v>192</v>
      </c>
      <c r="B1089" s="480" t="s">
        <v>4024</v>
      </c>
      <c r="C1089" s="480" t="s">
        <v>4025</v>
      </c>
      <c r="D1089" s="480" t="s">
        <v>5824</v>
      </c>
      <c r="E1089" s="481">
        <v>45131</v>
      </c>
      <c r="F1089" s="480" t="s">
        <v>301</v>
      </c>
      <c r="G1089" s="480" t="s">
        <v>5825</v>
      </c>
      <c r="H1089" s="480" t="s">
        <v>4717</v>
      </c>
      <c r="I1089" s="480" t="s">
        <v>5826</v>
      </c>
      <c r="J1089" s="482">
        <v>2743.36</v>
      </c>
      <c r="K1089" s="482">
        <v>38.11</v>
      </c>
      <c r="L1089" s="482">
        <v>1104.97</v>
      </c>
      <c r="M1089" s="482">
        <v>457.23</v>
      </c>
      <c r="N1089" s="482">
        <v>0</v>
      </c>
      <c r="O1089" s="482">
        <v>1638.39</v>
      </c>
      <c r="P1089" s="480" t="s">
        <v>5827</v>
      </c>
      <c r="Q1089" s="481"/>
      <c r="R1089" s="480" t="s">
        <v>306</v>
      </c>
      <c r="S1089" s="480" t="s">
        <v>307</v>
      </c>
      <c r="T1089" s="480" t="s">
        <v>321</v>
      </c>
      <c r="U1089" s="480" t="s">
        <v>1899</v>
      </c>
      <c r="V1089" s="480" t="s">
        <v>623</v>
      </c>
      <c r="W1089" s="480" t="s">
        <v>5828</v>
      </c>
      <c r="X1089" s="480" t="s">
        <v>5829</v>
      </c>
      <c r="Y1089" s="480" t="s">
        <v>313</v>
      </c>
      <c r="Z1089" s="480" t="s">
        <v>2602</v>
      </c>
      <c r="AA1089" s="480">
        <f t="shared" si="16"/>
        <v>72</v>
      </c>
      <c r="AB1089" s="483">
        <v>0</v>
      </c>
      <c r="AC1089" s="480" t="s">
        <v>701</v>
      </c>
    </row>
    <row r="1090" customHeight="1" spans="1:29">
      <c r="A1090" s="477" t="s">
        <v>192</v>
      </c>
      <c r="B1090" s="480" t="s">
        <v>4024</v>
      </c>
      <c r="C1090" s="480" t="s">
        <v>4025</v>
      </c>
      <c r="D1090" s="480" t="s">
        <v>5830</v>
      </c>
      <c r="E1090" s="481">
        <v>45131</v>
      </c>
      <c r="F1090" s="480" t="s">
        <v>301</v>
      </c>
      <c r="G1090" s="480" t="s">
        <v>5831</v>
      </c>
      <c r="H1090" s="480" t="s">
        <v>4717</v>
      </c>
      <c r="I1090" s="480" t="s">
        <v>5826</v>
      </c>
      <c r="J1090" s="482">
        <v>2743.37</v>
      </c>
      <c r="K1090" s="482">
        <v>38.1</v>
      </c>
      <c r="L1090" s="482">
        <v>1104.97</v>
      </c>
      <c r="M1090" s="482">
        <v>457.23</v>
      </c>
      <c r="N1090" s="482">
        <v>0</v>
      </c>
      <c r="O1090" s="482">
        <v>1638.4</v>
      </c>
      <c r="P1090" s="480" t="s">
        <v>5832</v>
      </c>
      <c r="Q1090" s="481"/>
      <c r="R1090" s="480" t="s">
        <v>306</v>
      </c>
      <c r="S1090" s="480" t="s">
        <v>307</v>
      </c>
      <c r="T1090" s="480" t="s">
        <v>321</v>
      </c>
      <c r="U1090" s="480" t="s">
        <v>1899</v>
      </c>
      <c r="V1090" s="480" t="s">
        <v>623</v>
      </c>
      <c r="W1090" s="480" t="s">
        <v>5828</v>
      </c>
      <c r="X1090" s="480" t="s">
        <v>5829</v>
      </c>
      <c r="Y1090" s="480" t="s">
        <v>313</v>
      </c>
      <c r="Z1090" s="480" t="s">
        <v>2602</v>
      </c>
      <c r="AA1090" s="480">
        <f t="shared" si="16"/>
        <v>72</v>
      </c>
      <c r="AB1090" s="483">
        <v>0</v>
      </c>
      <c r="AC1090" s="480" t="s">
        <v>701</v>
      </c>
    </row>
    <row r="1091" customHeight="1" spans="1:29">
      <c r="A1091" s="477" t="s">
        <v>192</v>
      </c>
      <c r="B1091" s="480" t="s">
        <v>4024</v>
      </c>
      <c r="C1091" s="480" t="s">
        <v>4025</v>
      </c>
      <c r="D1091" s="480" t="s">
        <v>5833</v>
      </c>
      <c r="E1091" s="481">
        <v>45131</v>
      </c>
      <c r="F1091" s="480" t="s">
        <v>301</v>
      </c>
      <c r="G1091" s="480" t="s">
        <v>5834</v>
      </c>
      <c r="H1091" s="480" t="s">
        <v>5835</v>
      </c>
      <c r="I1091" s="480" t="s">
        <v>5836</v>
      </c>
      <c r="J1091" s="482">
        <v>47787.61</v>
      </c>
      <c r="K1091" s="482">
        <v>663.71</v>
      </c>
      <c r="L1091" s="482">
        <v>19247.78</v>
      </c>
      <c r="M1091" s="482">
        <v>7964.6</v>
      </c>
      <c r="N1091" s="482">
        <v>0</v>
      </c>
      <c r="O1091" s="482">
        <v>28539.83</v>
      </c>
      <c r="P1091" s="480" t="s">
        <v>5837</v>
      </c>
      <c r="Q1091" s="481"/>
      <c r="R1091" s="480" t="s">
        <v>306</v>
      </c>
      <c r="S1091" s="480" t="s">
        <v>307</v>
      </c>
      <c r="T1091" s="480" t="s">
        <v>399</v>
      </c>
      <c r="U1091" s="480" t="s">
        <v>5838</v>
      </c>
      <c r="V1091" s="480" t="s">
        <v>419</v>
      </c>
      <c r="W1091" s="480" t="s">
        <v>5839</v>
      </c>
      <c r="X1091" s="480" t="s">
        <v>5840</v>
      </c>
      <c r="Y1091" s="480" t="s">
        <v>313</v>
      </c>
      <c r="Z1091" s="480" t="s">
        <v>2602</v>
      </c>
      <c r="AA1091" s="480">
        <f t="shared" si="16"/>
        <v>72</v>
      </c>
      <c r="AB1091" s="483">
        <v>0</v>
      </c>
      <c r="AC1091" s="480" t="s">
        <v>403</v>
      </c>
    </row>
    <row r="1092" customHeight="1" spans="1:29">
      <c r="A1092" s="477" t="s">
        <v>192</v>
      </c>
      <c r="B1092" s="480" t="s">
        <v>4024</v>
      </c>
      <c r="C1092" s="480" t="s">
        <v>4025</v>
      </c>
      <c r="D1092" s="480" t="s">
        <v>5841</v>
      </c>
      <c r="E1092" s="481">
        <v>45131</v>
      </c>
      <c r="F1092" s="480" t="s">
        <v>301</v>
      </c>
      <c r="G1092" s="480" t="s">
        <v>5842</v>
      </c>
      <c r="H1092" s="480" t="s">
        <v>5843</v>
      </c>
      <c r="I1092" s="480" t="s">
        <v>5844</v>
      </c>
      <c r="J1092" s="482">
        <v>600000</v>
      </c>
      <c r="K1092" s="482">
        <v>8333.33</v>
      </c>
      <c r="L1092" s="482">
        <v>241666.67</v>
      </c>
      <c r="M1092" s="482">
        <v>100000</v>
      </c>
      <c r="N1092" s="482">
        <v>0</v>
      </c>
      <c r="O1092" s="482">
        <v>358333.33</v>
      </c>
      <c r="P1092" s="480" t="s">
        <v>5845</v>
      </c>
      <c r="Q1092" s="481"/>
      <c r="R1092" s="480" t="s">
        <v>306</v>
      </c>
      <c r="S1092" s="480" t="s">
        <v>307</v>
      </c>
      <c r="T1092" s="480" t="s">
        <v>399</v>
      </c>
      <c r="U1092" s="480" t="s">
        <v>2012</v>
      </c>
      <c r="V1092" s="480" t="s">
        <v>309</v>
      </c>
      <c r="W1092" s="480" t="s">
        <v>5846</v>
      </c>
      <c r="X1092" s="480" t="s">
        <v>5847</v>
      </c>
      <c r="Y1092" s="480" t="s">
        <v>313</v>
      </c>
      <c r="Z1092" s="480" t="s">
        <v>2602</v>
      </c>
      <c r="AA1092" s="480">
        <f t="shared" si="16"/>
        <v>72</v>
      </c>
      <c r="AB1092" s="483">
        <v>0</v>
      </c>
      <c r="AC1092" s="480" t="s">
        <v>403</v>
      </c>
    </row>
    <row r="1093" customHeight="1" spans="1:29">
      <c r="A1093" s="477" t="s">
        <v>192</v>
      </c>
      <c r="B1093" s="480" t="s">
        <v>4024</v>
      </c>
      <c r="C1093" s="480" t="s">
        <v>4025</v>
      </c>
      <c r="D1093" s="480" t="s">
        <v>5848</v>
      </c>
      <c r="E1093" s="481">
        <v>45132</v>
      </c>
      <c r="F1093" s="480" t="s">
        <v>301</v>
      </c>
      <c r="G1093" s="480" t="s">
        <v>5849</v>
      </c>
      <c r="H1093" s="480" t="s">
        <v>5850</v>
      </c>
      <c r="I1093" s="480" t="s">
        <v>5851</v>
      </c>
      <c r="J1093" s="482">
        <v>353982.29</v>
      </c>
      <c r="K1093" s="482">
        <v>4916.42</v>
      </c>
      <c r="L1093" s="482">
        <v>142576.2</v>
      </c>
      <c r="M1093" s="482">
        <v>58997.05</v>
      </c>
      <c r="N1093" s="482">
        <v>0</v>
      </c>
      <c r="O1093" s="482">
        <v>211406.09</v>
      </c>
      <c r="P1093" s="480" t="s">
        <v>5852</v>
      </c>
      <c r="Q1093" s="481"/>
      <c r="R1093" s="480" t="s">
        <v>306</v>
      </c>
      <c r="S1093" s="480" t="s">
        <v>307</v>
      </c>
      <c r="T1093" s="480" t="s">
        <v>383</v>
      </c>
      <c r="U1093" s="480" t="s">
        <v>1992</v>
      </c>
      <c r="V1093" s="480" t="s">
        <v>309</v>
      </c>
      <c r="W1093" s="480" t="s">
        <v>5853</v>
      </c>
      <c r="X1093" s="480" t="s">
        <v>5854</v>
      </c>
      <c r="Y1093" s="480" t="s">
        <v>313</v>
      </c>
      <c r="Z1093" s="480" t="s">
        <v>2602</v>
      </c>
      <c r="AA1093" s="480">
        <f t="shared" si="16"/>
        <v>72</v>
      </c>
      <c r="AB1093" s="483">
        <v>0</v>
      </c>
      <c r="AC1093" s="480" t="s">
        <v>387</v>
      </c>
    </row>
    <row r="1094" customHeight="1" spans="1:29">
      <c r="A1094" s="477" t="s">
        <v>192</v>
      </c>
      <c r="B1094" s="480" t="s">
        <v>4024</v>
      </c>
      <c r="C1094" s="480" t="s">
        <v>4025</v>
      </c>
      <c r="D1094" s="480" t="s">
        <v>5855</v>
      </c>
      <c r="E1094" s="481">
        <v>45222</v>
      </c>
      <c r="F1094" s="480" t="s">
        <v>301</v>
      </c>
      <c r="G1094" s="480" t="s">
        <v>5856</v>
      </c>
      <c r="H1094" s="480" t="s">
        <v>5857</v>
      </c>
      <c r="I1094" s="480" t="s">
        <v>304</v>
      </c>
      <c r="J1094" s="482">
        <v>151622.42</v>
      </c>
      <c r="K1094" s="482">
        <v>2105.86</v>
      </c>
      <c r="L1094" s="482">
        <v>54752.53</v>
      </c>
      <c r="M1094" s="482">
        <v>25270.4</v>
      </c>
      <c r="N1094" s="482">
        <v>0</v>
      </c>
      <c r="O1094" s="482">
        <v>96869.89</v>
      </c>
      <c r="P1094" s="480" t="s">
        <v>5858</v>
      </c>
      <c r="Q1094" s="481"/>
      <c r="R1094" s="480" t="s">
        <v>306</v>
      </c>
      <c r="S1094" s="480" t="s">
        <v>307</v>
      </c>
      <c r="T1094" s="480" t="s">
        <v>453</v>
      </c>
      <c r="U1094" s="480" t="s">
        <v>2661</v>
      </c>
      <c r="V1094" s="480" t="s">
        <v>309</v>
      </c>
      <c r="W1094" s="480" t="s">
        <v>5859</v>
      </c>
      <c r="X1094" s="480" t="s">
        <v>5307</v>
      </c>
      <c r="Y1094" s="480" t="s">
        <v>313</v>
      </c>
      <c r="Z1094" s="480" t="s">
        <v>2602</v>
      </c>
      <c r="AA1094" s="480">
        <f t="shared" si="16"/>
        <v>72</v>
      </c>
      <c r="AB1094" s="483">
        <v>0</v>
      </c>
      <c r="AC1094" s="480" t="s">
        <v>456</v>
      </c>
    </row>
    <row r="1095" customHeight="1" spans="1:29">
      <c r="A1095" s="477" t="s">
        <v>192</v>
      </c>
      <c r="B1095" s="480" t="s">
        <v>4024</v>
      </c>
      <c r="C1095" s="480" t="s">
        <v>4025</v>
      </c>
      <c r="D1095" s="480" t="s">
        <v>5860</v>
      </c>
      <c r="E1095" s="481">
        <v>45222</v>
      </c>
      <c r="F1095" s="480" t="s">
        <v>301</v>
      </c>
      <c r="G1095" s="480" t="s">
        <v>5861</v>
      </c>
      <c r="H1095" s="480" t="s">
        <v>5862</v>
      </c>
      <c r="I1095" s="480" t="s">
        <v>304</v>
      </c>
      <c r="J1095" s="482">
        <v>151622.41</v>
      </c>
      <c r="K1095" s="482">
        <v>2105.86</v>
      </c>
      <c r="L1095" s="482">
        <v>54752.53</v>
      </c>
      <c r="M1095" s="482">
        <v>25270.4</v>
      </c>
      <c r="N1095" s="482">
        <v>0</v>
      </c>
      <c r="O1095" s="482">
        <v>96869.88</v>
      </c>
      <c r="P1095" s="480" t="s">
        <v>5863</v>
      </c>
      <c r="Q1095" s="481"/>
      <c r="R1095" s="480" t="s">
        <v>306</v>
      </c>
      <c r="S1095" s="480" t="s">
        <v>307</v>
      </c>
      <c r="T1095" s="480" t="s">
        <v>453</v>
      </c>
      <c r="U1095" s="480" t="s">
        <v>2661</v>
      </c>
      <c r="V1095" s="480" t="s">
        <v>309</v>
      </c>
      <c r="W1095" s="480" t="s">
        <v>5859</v>
      </c>
      <c r="X1095" s="480" t="s">
        <v>5307</v>
      </c>
      <c r="Y1095" s="480" t="s">
        <v>313</v>
      </c>
      <c r="Z1095" s="480" t="s">
        <v>2602</v>
      </c>
      <c r="AA1095" s="480">
        <f t="shared" si="16"/>
        <v>72</v>
      </c>
      <c r="AB1095" s="483">
        <v>0</v>
      </c>
      <c r="AC1095" s="480" t="s">
        <v>456</v>
      </c>
    </row>
    <row r="1096" customHeight="1" spans="1:29">
      <c r="A1096" s="477" t="s">
        <v>192</v>
      </c>
      <c r="B1096" s="480" t="s">
        <v>4024</v>
      </c>
      <c r="C1096" s="480" t="s">
        <v>4025</v>
      </c>
      <c r="D1096" s="480" t="s">
        <v>5864</v>
      </c>
      <c r="E1096" s="481">
        <v>45222</v>
      </c>
      <c r="F1096" s="480" t="s">
        <v>301</v>
      </c>
      <c r="G1096" s="480" t="s">
        <v>5865</v>
      </c>
      <c r="H1096" s="480" t="s">
        <v>5866</v>
      </c>
      <c r="I1096" s="480" t="s">
        <v>304</v>
      </c>
      <c r="J1096" s="482">
        <v>151622.41</v>
      </c>
      <c r="K1096" s="482">
        <v>2105.86</v>
      </c>
      <c r="L1096" s="482">
        <v>54752.53</v>
      </c>
      <c r="M1096" s="482">
        <v>25270.4</v>
      </c>
      <c r="N1096" s="482">
        <v>0</v>
      </c>
      <c r="O1096" s="482">
        <v>96869.88</v>
      </c>
      <c r="P1096" s="480" t="s">
        <v>5867</v>
      </c>
      <c r="Q1096" s="481"/>
      <c r="R1096" s="480" t="s">
        <v>306</v>
      </c>
      <c r="S1096" s="480" t="s">
        <v>307</v>
      </c>
      <c r="T1096" s="480" t="s">
        <v>453</v>
      </c>
      <c r="U1096" s="480" t="s">
        <v>2661</v>
      </c>
      <c r="V1096" s="480" t="s">
        <v>309</v>
      </c>
      <c r="W1096" s="480" t="s">
        <v>5859</v>
      </c>
      <c r="X1096" s="480" t="s">
        <v>5307</v>
      </c>
      <c r="Y1096" s="480" t="s">
        <v>313</v>
      </c>
      <c r="Z1096" s="480" t="s">
        <v>2602</v>
      </c>
      <c r="AA1096" s="480">
        <f t="shared" si="16"/>
        <v>72</v>
      </c>
      <c r="AB1096" s="483">
        <v>0</v>
      </c>
      <c r="AC1096" s="480" t="s">
        <v>456</v>
      </c>
    </row>
    <row r="1097" customHeight="1" spans="1:29">
      <c r="A1097" s="477" t="s">
        <v>192</v>
      </c>
      <c r="B1097" s="480" t="s">
        <v>4024</v>
      </c>
      <c r="C1097" s="480" t="s">
        <v>4025</v>
      </c>
      <c r="D1097" s="480" t="s">
        <v>5868</v>
      </c>
      <c r="E1097" s="481">
        <v>45223</v>
      </c>
      <c r="F1097" s="480" t="s">
        <v>301</v>
      </c>
      <c r="G1097" s="480" t="s">
        <v>5869</v>
      </c>
      <c r="H1097" s="480" t="s">
        <v>5870</v>
      </c>
      <c r="I1097" s="480" t="s">
        <v>304</v>
      </c>
      <c r="J1097" s="482">
        <v>307964.6</v>
      </c>
      <c r="K1097" s="482">
        <v>4277.28</v>
      </c>
      <c r="L1097" s="482">
        <v>111209.43</v>
      </c>
      <c r="M1097" s="482">
        <v>51327.43</v>
      </c>
      <c r="N1097" s="482">
        <v>0</v>
      </c>
      <c r="O1097" s="482">
        <v>196755.17</v>
      </c>
      <c r="P1097" s="480" t="s">
        <v>5871</v>
      </c>
      <c r="Q1097" s="481"/>
      <c r="R1097" s="480" t="s">
        <v>306</v>
      </c>
      <c r="S1097" s="480" t="s">
        <v>307</v>
      </c>
      <c r="T1097" s="480" t="s">
        <v>453</v>
      </c>
      <c r="U1097" s="480" t="s">
        <v>2661</v>
      </c>
      <c r="V1097" s="480" t="s">
        <v>309</v>
      </c>
      <c r="W1097" s="480" t="s">
        <v>5872</v>
      </c>
      <c r="X1097" s="480" t="s">
        <v>5440</v>
      </c>
      <c r="Y1097" s="480" t="s">
        <v>313</v>
      </c>
      <c r="Z1097" s="480" t="s">
        <v>2602</v>
      </c>
      <c r="AA1097" s="480">
        <f t="shared" ref="AA1097:AA1160" si="17">Z1097*12</f>
        <v>72</v>
      </c>
      <c r="AB1097" s="483">
        <v>0</v>
      </c>
      <c r="AC1097" s="480" t="s">
        <v>456</v>
      </c>
    </row>
    <row r="1098" customHeight="1" spans="1:29">
      <c r="A1098" s="477" t="s">
        <v>192</v>
      </c>
      <c r="B1098" s="480" t="s">
        <v>4024</v>
      </c>
      <c r="C1098" s="480" t="s">
        <v>4025</v>
      </c>
      <c r="D1098" s="480" t="s">
        <v>5873</v>
      </c>
      <c r="E1098" s="481">
        <v>45257</v>
      </c>
      <c r="F1098" s="480" t="s">
        <v>301</v>
      </c>
      <c r="G1098" s="480" t="s">
        <v>5874</v>
      </c>
      <c r="H1098" s="480" t="s">
        <v>5875</v>
      </c>
      <c r="I1098" s="480" t="s">
        <v>5876</v>
      </c>
      <c r="J1098" s="482">
        <v>12401.97</v>
      </c>
      <c r="K1098" s="482">
        <v>169.86</v>
      </c>
      <c r="L1098" s="482">
        <v>4418.69</v>
      </c>
      <c r="M1098" s="482">
        <v>2038.29</v>
      </c>
      <c r="N1098" s="482">
        <v>0</v>
      </c>
      <c r="O1098" s="482">
        <v>7983.28</v>
      </c>
      <c r="P1098" s="480" t="s">
        <v>5877</v>
      </c>
      <c r="Q1098" s="481"/>
      <c r="R1098" s="480" t="s">
        <v>306</v>
      </c>
      <c r="S1098" s="480" t="s">
        <v>307</v>
      </c>
      <c r="T1098" s="480" t="s">
        <v>383</v>
      </c>
      <c r="U1098" s="480" t="s">
        <v>1992</v>
      </c>
      <c r="V1098" s="480" t="s">
        <v>1773</v>
      </c>
      <c r="W1098" s="480" t="s">
        <v>5878</v>
      </c>
      <c r="X1098" s="480" t="s">
        <v>4289</v>
      </c>
      <c r="Y1098" s="480" t="s">
        <v>313</v>
      </c>
      <c r="Z1098" s="480" t="s">
        <v>2602</v>
      </c>
      <c r="AA1098" s="480">
        <f t="shared" si="17"/>
        <v>72</v>
      </c>
      <c r="AB1098" s="483">
        <v>0</v>
      </c>
      <c r="AC1098" s="480" t="s">
        <v>387</v>
      </c>
    </row>
    <row r="1099" customHeight="1" spans="1:29">
      <c r="A1099" s="477" t="s">
        <v>192</v>
      </c>
      <c r="B1099" s="480" t="s">
        <v>4024</v>
      </c>
      <c r="C1099" s="480" t="s">
        <v>4025</v>
      </c>
      <c r="D1099" s="480" t="s">
        <v>5879</v>
      </c>
      <c r="E1099" s="481">
        <v>45257</v>
      </c>
      <c r="F1099" s="480" t="s">
        <v>301</v>
      </c>
      <c r="G1099" s="480" t="s">
        <v>5880</v>
      </c>
      <c r="H1099" s="480" t="s">
        <v>5875</v>
      </c>
      <c r="I1099" s="480" t="s">
        <v>5876</v>
      </c>
      <c r="J1099" s="482">
        <v>12401.97</v>
      </c>
      <c r="K1099" s="482">
        <v>169.86</v>
      </c>
      <c r="L1099" s="482">
        <v>4418.69</v>
      </c>
      <c r="M1099" s="482">
        <v>2038.29</v>
      </c>
      <c r="N1099" s="482">
        <v>0</v>
      </c>
      <c r="O1099" s="482">
        <v>7983.28</v>
      </c>
      <c r="P1099" s="480" t="s">
        <v>5881</v>
      </c>
      <c r="Q1099" s="481"/>
      <c r="R1099" s="480" t="s">
        <v>306</v>
      </c>
      <c r="S1099" s="480" t="s">
        <v>307</v>
      </c>
      <c r="T1099" s="480" t="s">
        <v>383</v>
      </c>
      <c r="U1099" s="480" t="s">
        <v>1992</v>
      </c>
      <c r="V1099" s="480" t="s">
        <v>1773</v>
      </c>
      <c r="W1099" s="480" t="s">
        <v>5878</v>
      </c>
      <c r="X1099" s="480" t="s">
        <v>4289</v>
      </c>
      <c r="Y1099" s="480" t="s">
        <v>313</v>
      </c>
      <c r="Z1099" s="480" t="s">
        <v>2602</v>
      </c>
      <c r="AA1099" s="480">
        <f t="shared" si="17"/>
        <v>72</v>
      </c>
      <c r="AB1099" s="483">
        <v>0</v>
      </c>
      <c r="AC1099" s="480" t="s">
        <v>387</v>
      </c>
    </row>
    <row r="1100" customHeight="1" spans="1:29">
      <c r="A1100" s="477" t="s">
        <v>192</v>
      </c>
      <c r="B1100" s="480" t="s">
        <v>4024</v>
      </c>
      <c r="C1100" s="480" t="s">
        <v>4025</v>
      </c>
      <c r="D1100" s="480" t="s">
        <v>5882</v>
      </c>
      <c r="E1100" s="481">
        <v>45257</v>
      </c>
      <c r="F1100" s="480" t="s">
        <v>301</v>
      </c>
      <c r="G1100" s="480" t="s">
        <v>5883</v>
      </c>
      <c r="H1100" s="480" t="s">
        <v>5875</v>
      </c>
      <c r="I1100" s="480" t="s">
        <v>5876</v>
      </c>
      <c r="J1100" s="482">
        <v>12401.97</v>
      </c>
      <c r="K1100" s="482">
        <v>169.86</v>
      </c>
      <c r="L1100" s="482">
        <v>4418.69</v>
      </c>
      <c r="M1100" s="482">
        <v>2038.29</v>
      </c>
      <c r="N1100" s="482">
        <v>0</v>
      </c>
      <c r="O1100" s="482">
        <v>7983.28</v>
      </c>
      <c r="P1100" s="480" t="s">
        <v>5884</v>
      </c>
      <c r="Q1100" s="481"/>
      <c r="R1100" s="480" t="s">
        <v>306</v>
      </c>
      <c r="S1100" s="480" t="s">
        <v>307</v>
      </c>
      <c r="T1100" s="480" t="s">
        <v>383</v>
      </c>
      <c r="U1100" s="480" t="s">
        <v>1992</v>
      </c>
      <c r="V1100" s="480" t="s">
        <v>1773</v>
      </c>
      <c r="W1100" s="480" t="s">
        <v>5878</v>
      </c>
      <c r="X1100" s="480" t="s">
        <v>4289</v>
      </c>
      <c r="Y1100" s="480" t="s">
        <v>313</v>
      </c>
      <c r="Z1100" s="480" t="s">
        <v>2602</v>
      </c>
      <c r="AA1100" s="480">
        <f t="shared" si="17"/>
        <v>72</v>
      </c>
      <c r="AB1100" s="483">
        <v>0</v>
      </c>
      <c r="AC1100" s="480" t="s">
        <v>387</v>
      </c>
    </row>
    <row r="1101" customHeight="1" spans="1:29">
      <c r="A1101" s="477" t="s">
        <v>192</v>
      </c>
      <c r="B1101" s="480" t="s">
        <v>4024</v>
      </c>
      <c r="C1101" s="480" t="s">
        <v>4025</v>
      </c>
      <c r="D1101" s="480" t="s">
        <v>5885</v>
      </c>
      <c r="E1101" s="481">
        <v>45257</v>
      </c>
      <c r="F1101" s="480" t="s">
        <v>301</v>
      </c>
      <c r="G1101" s="480" t="s">
        <v>5886</v>
      </c>
      <c r="H1101" s="480" t="s">
        <v>5887</v>
      </c>
      <c r="I1101" s="480" t="s">
        <v>4152</v>
      </c>
      <c r="J1101" s="482">
        <v>4133.98</v>
      </c>
      <c r="K1101" s="482">
        <v>56.62</v>
      </c>
      <c r="L1101" s="482">
        <v>1472.9</v>
      </c>
      <c r="M1101" s="482">
        <v>679.43</v>
      </c>
      <c r="N1101" s="482">
        <v>0</v>
      </c>
      <c r="O1101" s="482">
        <v>2661.08</v>
      </c>
      <c r="P1101" s="480" t="s">
        <v>5888</v>
      </c>
      <c r="Q1101" s="481"/>
      <c r="R1101" s="480" t="s">
        <v>306</v>
      </c>
      <c r="S1101" s="480" t="s">
        <v>307</v>
      </c>
      <c r="T1101" s="480" t="s">
        <v>383</v>
      </c>
      <c r="U1101" s="480" t="s">
        <v>1959</v>
      </c>
      <c r="V1101" s="480" t="s">
        <v>384</v>
      </c>
      <c r="W1101" s="480" t="s">
        <v>5878</v>
      </c>
      <c r="X1101" s="480" t="s">
        <v>4289</v>
      </c>
      <c r="Y1101" s="480" t="s">
        <v>313</v>
      </c>
      <c r="Z1101" s="480" t="s">
        <v>2602</v>
      </c>
      <c r="AA1101" s="480">
        <f t="shared" si="17"/>
        <v>72</v>
      </c>
      <c r="AB1101" s="483">
        <v>0</v>
      </c>
      <c r="AC1101" s="480" t="s">
        <v>387</v>
      </c>
    </row>
    <row r="1102" customHeight="1" spans="1:29">
      <c r="A1102" s="477" t="s">
        <v>192</v>
      </c>
      <c r="B1102" s="480" t="s">
        <v>4024</v>
      </c>
      <c r="C1102" s="480" t="s">
        <v>4025</v>
      </c>
      <c r="D1102" s="480" t="s">
        <v>5889</v>
      </c>
      <c r="E1102" s="481">
        <v>45257</v>
      </c>
      <c r="F1102" s="480" t="s">
        <v>301</v>
      </c>
      <c r="G1102" s="480" t="s">
        <v>5890</v>
      </c>
      <c r="H1102" s="480" t="s">
        <v>5887</v>
      </c>
      <c r="I1102" s="480" t="s">
        <v>4152</v>
      </c>
      <c r="J1102" s="482">
        <v>4133.99</v>
      </c>
      <c r="K1102" s="482">
        <v>56.62</v>
      </c>
      <c r="L1102" s="482">
        <v>1472.9</v>
      </c>
      <c r="M1102" s="482">
        <v>679.43</v>
      </c>
      <c r="N1102" s="482">
        <v>0</v>
      </c>
      <c r="O1102" s="482">
        <v>2661.09</v>
      </c>
      <c r="P1102" s="480" t="s">
        <v>5891</v>
      </c>
      <c r="Q1102" s="481"/>
      <c r="R1102" s="480" t="s">
        <v>306</v>
      </c>
      <c r="S1102" s="480" t="s">
        <v>307</v>
      </c>
      <c r="T1102" s="480" t="s">
        <v>383</v>
      </c>
      <c r="U1102" s="480" t="s">
        <v>1959</v>
      </c>
      <c r="V1102" s="480" t="s">
        <v>384</v>
      </c>
      <c r="W1102" s="480" t="s">
        <v>5878</v>
      </c>
      <c r="X1102" s="480" t="s">
        <v>4289</v>
      </c>
      <c r="Y1102" s="480" t="s">
        <v>313</v>
      </c>
      <c r="Z1102" s="480" t="s">
        <v>2602</v>
      </c>
      <c r="AA1102" s="480">
        <f t="shared" si="17"/>
        <v>72</v>
      </c>
      <c r="AB1102" s="483">
        <v>0</v>
      </c>
      <c r="AC1102" s="480" t="s">
        <v>387</v>
      </c>
    </row>
    <row r="1103" customHeight="1" spans="1:29">
      <c r="A1103" s="477" t="s">
        <v>192</v>
      </c>
      <c r="B1103" s="480" t="s">
        <v>4024</v>
      </c>
      <c r="C1103" s="480" t="s">
        <v>4025</v>
      </c>
      <c r="D1103" s="480" t="s">
        <v>5892</v>
      </c>
      <c r="E1103" s="481">
        <v>45257</v>
      </c>
      <c r="F1103" s="480" t="s">
        <v>301</v>
      </c>
      <c r="G1103" s="480" t="s">
        <v>5893</v>
      </c>
      <c r="H1103" s="480" t="s">
        <v>5887</v>
      </c>
      <c r="I1103" s="480" t="s">
        <v>4152</v>
      </c>
      <c r="J1103" s="482">
        <v>4133.99</v>
      </c>
      <c r="K1103" s="482">
        <v>56.62</v>
      </c>
      <c r="L1103" s="482">
        <v>1472.9</v>
      </c>
      <c r="M1103" s="482">
        <v>679.43</v>
      </c>
      <c r="N1103" s="482">
        <v>0</v>
      </c>
      <c r="O1103" s="482">
        <v>2661.09</v>
      </c>
      <c r="P1103" s="480" t="s">
        <v>5894</v>
      </c>
      <c r="Q1103" s="481"/>
      <c r="R1103" s="480" t="s">
        <v>306</v>
      </c>
      <c r="S1103" s="480" t="s">
        <v>307</v>
      </c>
      <c r="T1103" s="480" t="s">
        <v>383</v>
      </c>
      <c r="U1103" s="480" t="s">
        <v>1959</v>
      </c>
      <c r="V1103" s="480" t="s">
        <v>384</v>
      </c>
      <c r="W1103" s="480" t="s">
        <v>5878</v>
      </c>
      <c r="X1103" s="480" t="s">
        <v>4289</v>
      </c>
      <c r="Y1103" s="480" t="s">
        <v>313</v>
      </c>
      <c r="Z1103" s="480" t="s">
        <v>2602</v>
      </c>
      <c r="AA1103" s="480">
        <f t="shared" si="17"/>
        <v>72</v>
      </c>
      <c r="AB1103" s="483">
        <v>0</v>
      </c>
      <c r="AC1103" s="480" t="s">
        <v>387</v>
      </c>
    </row>
    <row r="1104" customHeight="1" spans="1:29">
      <c r="A1104" s="477" t="s">
        <v>192</v>
      </c>
      <c r="B1104" s="480" t="s">
        <v>4024</v>
      </c>
      <c r="C1104" s="480" t="s">
        <v>4025</v>
      </c>
      <c r="D1104" s="480" t="s">
        <v>5895</v>
      </c>
      <c r="E1104" s="481">
        <v>45280</v>
      </c>
      <c r="F1104" s="480" t="s">
        <v>301</v>
      </c>
      <c r="G1104" s="480" t="s">
        <v>5896</v>
      </c>
      <c r="H1104" s="480" t="s">
        <v>5897</v>
      </c>
      <c r="I1104" s="480" t="s">
        <v>5851</v>
      </c>
      <c r="J1104" s="482">
        <v>509988.4</v>
      </c>
      <c r="K1104" s="482">
        <v>7083.18</v>
      </c>
      <c r="L1104" s="482">
        <v>169996.14</v>
      </c>
      <c r="M1104" s="482">
        <v>84998.07</v>
      </c>
      <c r="N1104" s="482">
        <v>0</v>
      </c>
      <c r="O1104" s="482">
        <v>339992.26</v>
      </c>
      <c r="P1104" s="480" t="s">
        <v>5898</v>
      </c>
      <c r="Q1104" s="481"/>
      <c r="R1104" s="480" t="s">
        <v>306</v>
      </c>
      <c r="S1104" s="480" t="s">
        <v>307</v>
      </c>
      <c r="T1104" s="480" t="s">
        <v>383</v>
      </c>
      <c r="U1104" s="480" t="s">
        <v>1986</v>
      </c>
      <c r="V1104" s="480" t="s">
        <v>487</v>
      </c>
      <c r="W1104" s="480" t="s">
        <v>2028</v>
      </c>
      <c r="X1104" s="480" t="s">
        <v>5854</v>
      </c>
      <c r="Y1104" s="480" t="s">
        <v>313</v>
      </c>
      <c r="Z1104" s="480" t="s">
        <v>2602</v>
      </c>
      <c r="AA1104" s="480">
        <f t="shared" si="17"/>
        <v>72</v>
      </c>
      <c r="AB1104" s="483">
        <v>0</v>
      </c>
      <c r="AC1104" s="480" t="s">
        <v>387</v>
      </c>
    </row>
    <row r="1105" customHeight="1" spans="1:29">
      <c r="A1105" s="477" t="s">
        <v>192</v>
      </c>
      <c r="B1105" s="480" t="s">
        <v>4024</v>
      </c>
      <c r="C1105" s="480" t="s">
        <v>4025</v>
      </c>
      <c r="D1105" s="480" t="s">
        <v>5899</v>
      </c>
      <c r="E1105" s="481">
        <v>45280</v>
      </c>
      <c r="F1105" s="480" t="s">
        <v>301</v>
      </c>
      <c r="G1105" s="480" t="s">
        <v>5900</v>
      </c>
      <c r="H1105" s="480" t="s">
        <v>5901</v>
      </c>
      <c r="I1105" s="480" t="s">
        <v>5902</v>
      </c>
      <c r="J1105" s="482">
        <v>237994.59</v>
      </c>
      <c r="K1105" s="482">
        <v>3305.48</v>
      </c>
      <c r="L1105" s="482">
        <v>79331.53</v>
      </c>
      <c r="M1105" s="482">
        <v>39665.76</v>
      </c>
      <c r="N1105" s="482">
        <v>0</v>
      </c>
      <c r="O1105" s="482">
        <v>158663.06</v>
      </c>
      <c r="P1105" s="480" t="s">
        <v>5903</v>
      </c>
      <c r="Q1105" s="481"/>
      <c r="R1105" s="480" t="s">
        <v>306</v>
      </c>
      <c r="S1105" s="480" t="s">
        <v>307</v>
      </c>
      <c r="T1105" s="480" t="s">
        <v>383</v>
      </c>
      <c r="U1105" s="480" t="s">
        <v>1986</v>
      </c>
      <c r="V1105" s="480" t="s">
        <v>487</v>
      </c>
      <c r="W1105" s="480" t="s">
        <v>2028</v>
      </c>
      <c r="X1105" s="480" t="s">
        <v>1539</v>
      </c>
      <c r="Y1105" s="480" t="s">
        <v>313</v>
      </c>
      <c r="Z1105" s="480" t="s">
        <v>2602</v>
      </c>
      <c r="AA1105" s="480">
        <f t="shared" si="17"/>
        <v>72</v>
      </c>
      <c r="AB1105" s="483">
        <v>0</v>
      </c>
      <c r="AC1105" s="480" t="s">
        <v>387</v>
      </c>
    </row>
    <row r="1106" customHeight="1" spans="1:29">
      <c r="A1106" s="477" t="s">
        <v>192</v>
      </c>
      <c r="B1106" s="480" t="s">
        <v>4024</v>
      </c>
      <c r="C1106" s="480" t="s">
        <v>4025</v>
      </c>
      <c r="D1106" s="480" t="s">
        <v>5904</v>
      </c>
      <c r="E1106" s="481">
        <v>45280</v>
      </c>
      <c r="F1106" s="480" t="s">
        <v>301</v>
      </c>
      <c r="G1106" s="480" t="s">
        <v>5905</v>
      </c>
      <c r="H1106" s="480" t="s">
        <v>5897</v>
      </c>
      <c r="I1106" s="480" t="s">
        <v>5851</v>
      </c>
      <c r="J1106" s="482">
        <v>506864.65</v>
      </c>
      <c r="K1106" s="482">
        <v>7039.78</v>
      </c>
      <c r="L1106" s="482">
        <v>168954.88</v>
      </c>
      <c r="M1106" s="482">
        <v>84477.44</v>
      </c>
      <c r="N1106" s="482">
        <v>0</v>
      </c>
      <c r="O1106" s="482">
        <v>337909.77</v>
      </c>
      <c r="P1106" s="480" t="s">
        <v>5906</v>
      </c>
      <c r="Q1106" s="481"/>
      <c r="R1106" s="480" t="s">
        <v>306</v>
      </c>
      <c r="S1106" s="480" t="s">
        <v>307</v>
      </c>
      <c r="T1106" s="480" t="s">
        <v>383</v>
      </c>
      <c r="U1106" s="480" t="s">
        <v>1986</v>
      </c>
      <c r="V1106" s="480" t="s">
        <v>487</v>
      </c>
      <c r="W1106" s="480" t="s">
        <v>2041</v>
      </c>
      <c r="X1106" s="480" t="s">
        <v>5854</v>
      </c>
      <c r="Y1106" s="480" t="s">
        <v>313</v>
      </c>
      <c r="Z1106" s="480" t="s">
        <v>2602</v>
      </c>
      <c r="AA1106" s="480">
        <f t="shared" si="17"/>
        <v>72</v>
      </c>
      <c r="AB1106" s="483">
        <v>0</v>
      </c>
      <c r="AC1106" s="480" t="s">
        <v>387</v>
      </c>
    </row>
    <row r="1107" customHeight="1" spans="1:29">
      <c r="A1107" s="477" t="s">
        <v>192</v>
      </c>
      <c r="B1107" s="480" t="s">
        <v>4024</v>
      </c>
      <c r="C1107" s="480" t="s">
        <v>4025</v>
      </c>
      <c r="D1107" s="480" t="s">
        <v>5907</v>
      </c>
      <c r="E1107" s="481">
        <v>45280</v>
      </c>
      <c r="F1107" s="480" t="s">
        <v>301</v>
      </c>
      <c r="G1107" s="480" t="s">
        <v>5908</v>
      </c>
      <c r="H1107" s="480" t="s">
        <v>5901</v>
      </c>
      <c r="I1107" s="480" t="s">
        <v>5909</v>
      </c>
      <c r="J1107" s="482">
        <v>236536.84</v>
      </c>
      <c r="K1107" s="482">
        <v>3285.24</v>
      </c>
      <c r="L1107" s="482">
        <v>78845.62</v>
      </c>
      <c r="M1107" s="482">
        <v>39422.81</v>
      </c>
      <c r="N1107" s="482">
        <v>0</v>
      </c>
      <c r="O1107" s="482">
        <v>157691.22</v>
      </c>
      <c r="P1107" s="480" t="s">
        <v>5910</v>
      </c>
      <c r="Q1107" s="481"/>
      <c r="R1107" s="480" t="s">
        <v>306</v>
      </c>
      <c r="S1107" s="480" t="s">
        <v>307</v>
      </c>
      <c r="T1107" s="480" t="s">
        <v>383</v>
      </c>
      <c r="U1107" s="480" t="s">
        <v>1986</v>
      </c>
      <c r="V1107" s="480" t="s">
        <v>487</v>
      </c>
      <c r="W1107" s="480" t="s">
        <v>2041</v>
      </c>
      <c r="X1107" s="480" t="s">
        <v>1539</v>
      </c>
      <c r="Y1107" s="480" t="s">
        <v>313</v>
      </c>
      <c r="Z1107" s="480" t="s">
        <v>2602</v>
      </c>
      <c r="AA1107" s="480">
        <f t="shared" si="17"/>
        <v>72</v>
      </c>
      <c r="AB1107" s="483">
        <v>0</v>
      </c>
      <c r="AC1107" s="480" t="s">
        <v>387</v>
      </c>
    </row>
    <row r="1108" customHeight="1" spans="1:29">
      <c r="A1108" s="477" t="s">
        <v>192</v>
      </c>
      <c r="B1108" s="480" t="s">
        <v>4024</v>
      </c>
      <c r="C1108" s="480" t="s">
        <v>4025</v>
      </c>
      <c r="D1108" s="480" t="s">
        <v>5911</v>
      </c>
      <c r="E1108" s="481">
        <v>45275</v>
      </c>
      <c r="F1108" s="480" t="s">
        <v>301</v>
      </c>
      <c r="G1108" s="480" t="s">
        <v>5912</v>
      </c>
      <c r="H1108" s="480" t="s">
        <v>5897</v>
      </c>
      <c r="I1108" s="480" t="s">
        <v>5851</v>
      </c>
      <c r="J1108" s="482">
        <v>405309.74</v>
      </c>
      <c r="K1108" s="482">
        <v>5629.3</v>
      </c>
      <c r="L1108" s="482">
        <v>135103.24</v>
      </c>
      <c r="M1108" s="482">
        <v>67551.62</v>
      </c>
      <c r="N1108" s="482">
        <v>0</v>
      </c>
      <c r="O1108" s="482">
        <v>270206.5</v>
      </c>
      <c r="P1108" s="480" t="s">
        <v>5913</v>
      </c>
      <c r="Q1108" s="481"/>
      <c r="R1108" s="480" t="s">
        <v>306</v>
      </c>
      <c r="S1108" s="480" t="s">
        <v>307</v>
      </c>
      <c r="T1108" s="480" t="s">
        <v>383</v>
      </c>
      <c r="U1108" s="480" t="s">
        <v>1959</v>
      </c>
      <c r="V1108" s="480" t="s">
        <v>384</v>
      </c>
      <c r="W1108" s="480" t="s">
        <v>5914</v>
      </c>
      <c r="X1108" s="480" t="s">
        <v>5854</v>
      </c>
      <c r="Y1108" s="480" t="s">
        <v>313</v>
      </c>
      <c r="Z1108" s="480" t="s">
        <v>2602</v>
      </c>
      <c r="AA1108" s="480">
        <f t="shared" si="17"/>
        <v>72</v>
      </c>
      <c r="AB1108" s="483">
        <v>0</v>
      </c>
      <c r="AC1108" s="480" t="s">
        <v>387</v>
      </c>
    </row>
    <row r="1109" customHeight="1" spans="1:29">
      <c r="A1109" s="477" t="s">
        <v>192</v>
      </c>
      <c r="B1109" s="480" t="s">
        <v>4024</v>
      </c>
      <c r="C1109" s="480" t="s">
        <v>4025</v>
      </c>
      <c r="D1109" s="480" t="s">
        <v>5915</v>
      </c>
      <c r="E1109" s="481">
        <v>45376</v>
      </c>
      <c r="F1109" s="480" t="s">
        <v>301</v>
      </c>
      <c r="G1109" s="480" t="s">
        <v>5916</v>
      </c>
      <c r="H1109" s="480" t="s">
        <v>5917</v>
      </c>
      <c r="I1109" s="480" t="s">
        <v>5918</v>
      </c>
      <c r="J1109" s="482">
        <v>256637.17</v>
      </c>
      <c r="K1109" s="482">
        <v>3564.4</v>
      </c>
      <c r="L1109" s="482">
        <v>74852.51</v>
      </c>
      <c r="M1109" s="482">
        <v>42772.86</v>
      </c>
      <c r="N1109" s="482">
        <v>0</v>
      </c>
      <c r="O1109" s="482">
        <v>181784.66</v>
      </c>
      <c r="P1109" s="480" t="s">
        <v>5919</v>
      </c>
      <c r="Q1109" s="481"/>
      <c r="R1109" s="480" t="s">
        <v>306</v>
      </c>
      <c r="S1109" s="480" t="s">
        <v>307</v>
      </c>
      <c r="T1109" s="480" t="s">
        <v>383</v>
      </c>
      <c r="U1109" s="480" t="s">
        <v>1959</v>
      </c>
      <c r="V1109" s="480" t="s">
        <v>384</v>
      </c>
      <c r="W1109" s="480" t="s">
        <v>5920</v>
      </c>
      <c r="X1109" s="480" t="s">
        <v>5921</v>
      </c>
      <c r="Y1109" s="480" t="s">
        <v>313</v>
      </c>
      <c r="Z1109" s="480" t="s">
        <v>2602</v>
      </c>
      <c r="AA1109" s="480">
        <f t="shared" si="17"/>
        <v>72</v>
      </c>
      <c r="AB1109" s="483">
        <v>0</v>
      </c>
      <c r="AC1109" s="480" t="s">
        <v>387</v>
      </c>
    </row>
    <row r="1110" customHeight="1" spans="1:29">
      <c r="A1110" s="477" t="s">
        <v>192</v>
      </c>
      <c r="B1110" s="480" t="s">
        <v>4024</v>
      </c>
      <c r="C1110" s="480" t="s">
        <v>4025</v>
      </c>
      <c r="D1110" s="480" t="s">
        <v>5922</v>
      </c>
      <c r="E1110" s="481">
        <v>45399</v>
      </c>
      <c r="F1110" s="480" t="s">
        <v>301</v>
      </c>
      <c r="G1110" s="480" t="s">
        <v>5923</v>
      </c>
      <c r="H1110" s="480" t="s">
        <v>5924</v>
      </c>
      <c r="I1110" s="480" t="s">
        <v>5925</v>
      </c>
      <c r="J1110" s="482">
        <v>247787.6</v>
      </c>
      <c r="K1110" s="482">
        <v>3441.49</v>
      </c>
      <c r="L1110" s="482">
        <v>68829.89</v>
      </c>
      <c r="M1110" s="482">
        <v>41297.93</v>
      </c>
      <c r="N1110" s="482">
        <v>0</v>
      </c>
      <c r="O1110" s="482">
        <v>178957.71</v>
      </c>
      <c r="P1110" s="480" t="s">
        <v>5926</v>
      </c>
      <c r="Q1110" s="481"/>
      <c r="R1110" s="480" t="s">
        <v>630</v>
      </c>
      <c r="S1110" s="480" t="s">
        <v>889</v>
      </c>
      <c r="T1110" s="480" t="s">
        <v>3280</v>
      </c>
      <c r="U1110" s="480" t="s">
        <v>3253</v>
      </c>
      <c r="V1110" s="480" t="s">
        <v>309</v>
      </c>
      <c r="W1110" s="480" t="s">
        <v>5927</v>
      </c>
      <c r="X1110" s="480" t="s">
        <v>5928</v>
      </c>
      <c r="Y1110" s="480" t="s">
        <v>313</v>
      </c>
      <c r="Z1110" s="480" t="s">
        <v>2602</v>
      </c>
      <c r="AA1110" s="480">
        <f t="shared" si="17"/>
        <v>72</v>
      </c>
      <c r="AB1110" s="483">
        <v>0</v>
      </c>
      <c r="AC1110" s="480" t="s">
        <v>891</v>
      </c>
    </row>
    <row r="1111" customHeight="1" spans="1:29">
      <c r="A1111" s="477" t="s">
        <v>192</v>
      </c>
      <c r="B1111" s="480" t="s">
        <v>4024</v>
      </c>
      <c r="C1111" s="480" t="s">
        <v>4025</v>
      </c>
      <c r="D1111" s="480" t="s">
        <v>5929</v>
      </c>
      <c r="E1111" s="481">
        <v>45408</v>
      </c>
      <c r="F1111" s="480" t="s">
        <v>301</v>
      </c>
      <c r="G1111" s="480" t="s">
        <v>5930</v>
      </c>
      <c r="H1111" s="480" t="s">
        <v>5931</v>
      </c>
      <c r="I1111" s="480" t="s">
        <v>309</v>
      </c>
      <c r="J1111" s="482">
        <v>237168.14</v>
      </c>
      <c r="K1111" s="482">
        <v>3294</v>
      </c>
      <c r="L1111" s="482">
        <v>65880.04</v>
      </c>
      <c r="M1111" s="482">
        <v>39528.02</v>
      </c>
      <c r="N1111" s="482">
        <v>0</v>
      </c>
      <c r="O1111" s="482">
        <v>171288.1</v>
      </c>
      <c r="P1111" s="480" t="s">
        <v>5932</v>
      </c>
      <c r="Q1111" s="481"/>
      <c r="R1111" s="480" t="s">
        <v>630</v>
      </c>
      <c r="S1111" s="480" t="s">
        <v>889</v>
      </c>
      <c r="T1111" s="480" t="s">
        <v>4347</v>
      </c>
      <c r="U1111" s="480" t="s">
        <v>5933</v>
      </c>
      <c r="V1111" s="480" t="s">
        <v>309</v>
      </c>
      <c r="W1111" s="480" t="s">
        <v>5934</v>
      </c>
      <c r="X1111" s="480" t="s">
        <v>5571</v>
      </c>
      <c r="Y1111" s="480" t="s">
        <v>313</v>
      </c>
      <c r="Z1111" s="480" t="s">
        <v>2602</v>
      </c>
      <c r="AA1111" s="480">
        <f t="shared" si="17"/>
        <v>72</v>
      </c>
      <c r="AB1111" s="483">
        <v>0</v>
      </c>
      <c r="AC1111" s="480" t="s">
        <v>4351</v>
      </c>
    </row>
    <row r="1112" customHeight="1" spans="1:29">
      <c r="A1112" s="477" t="s">
        <v>192</v>
      </c>
      <c r="B1112" s="480" t="s">
        <v>4024</v>
      </c>
      <c r="C1112" s="480" t="s">
        <v>4025</v>
      </c>
      <c r="D1112" s="480" t="s">
        <v>5935</v>
      </c>
      <c r="E1112" s="481">
        <v>45520</v>
      </c>
      <c r="F1112" s="480" t="s">
        <v>301</v>
      </c>
      <c r="G1112" s="480" t="s">
        <v>5936</v>
      </c>
      <c r="H1112" s="480" t="s">
        <v>5937</v>
      </c>
      <c r="I1112" s="480" t="s">
        <v>5938</v>
      </c>
      <c r="J1112" s="482">
        <v>8407.08</v>
      </c>
      <c r="K1112" s="482">
        <v>116.76</v>
      </c>
      <c r="L1112" s="482">
        <v>1868.24</v>
      </c>
      <c r="M1112" s="482">
        <v>1401.18</v>
      </c>
      <c r="N1112" s="482">
        <v>0</v>
      </c>
      <c r="O1112" s="482">
        <v>6538.84</v>
      </c>
      <c r="P1112" s="480" t="s">
        <v>5939</v>
      </c>
      <c r="Q1112" s="481"/>
      <c r="R1112" s="480" t="s">
        <v>630</v>
      </c>
      <c r="S1112" s="480" t="s">
        <v>889</v>
      </c>
      <c r="T1112" s="480" t="s">
        <v>882</v>
      </c>
      <c r="U1112" s="480" t="s">
        <v>3253</v>
      </c>
      <c r="V1112" s="480" t="s">
        <v>309</v>
      </c>
      <c r="W1112" s="480" t="s">
        <v>5940</v>
      </c>
      <c r="X1112" s="480" t="s">
        <v>5941</v>
      </c>
      <c r="Y1112" s="480" t="s">
        <v>313</v>
      </c>
      <c r="Z1112" s="480" t="s">
        <v>2602</v>
      </c>
      <c r="AA1112" s="480">
        <f t="shared" si="17"/>
        <v>72</v>
      </c>
      <c r="AB1112" s="483">
        <v>0</v>
      </c>
      <c r="AC1112" s="480" t="s">
        <v>891</v>
      </c>
    </row>
    <row r="1113" customHeight="1" spans="1:29">
      <c r="A1113" s="477" t="s">
        <v>192</v>
      </c>
      <c r="B1113" s="480" t="s">
        <v>4024</v>
      </c>
      <c r="C1113" s="480" t="s">
        <v>4025</v>
      </c>
      <c r="D1113" s="480" t="s">
        <v>5942</v>
      </c>
      <c r="E1113" s="481">
        <v>45525</v>
      </c>
      <c r="F1113" s="480" t="s">
        <v>301</v>
      </c>
      <c r="G1113" s="480" t="s">
        <v>5943</v>
      </c>
      <c r="H1113" s="480" t="s">
        <v>5944</v>
      </c>
      <c r="I1113" s="480" t="s">
        <v>5945</v>
      </c>
      <c r="J1113" s="482">
        <v>43362.83</v>
      </c>
      <c r="K1113" s="482">
        <v>602.26</v>
      </c>
      <c r="L1113" s="482">
        <v>9636.19</v>
      </c>
      <c r="M1113" s="482">
        <v>7227.14</v>
      </c>
      <c r="N1113" s="482">
        <v>0</v>
      </c>
      <c r="O1113" s="482">
        <v>33726.64</v>
      </c>
      <c r="P1113" s="480" t="s">
        <v>5946</v>
      </c>
      <c r="Q1113" s="481"/>
      <c r="R1113" s="480" t="s">
        <v>630</v>
      </c>
      <c r="S1113" s="480" t="s">
        <v>889</v>
      </c>
      <c r="T1113" s="480" t="s">
        <v>882</v>
      </c>
      <c r="U1113" s="480" t="s">
        <v>3253</v>
      </c>
      <c r="V1113" s="480" t="s">
        <v>309</v>
      </c>
      <c r="W1113" s="480" t="s">
        <v>5947</v>
      </c>
      <c r="X1113" s="480" t="s">
        <v>5948</v>
      </c>
      <c r="Y1113" s="480" t="s">
        <v>313</v>
      </c>
      <c r="Z1113" s="480" t="s">
        <v>2602</v>
      </c>
      <c r="AA1113" s="480">
        <f t="shared" si="17"/>
        <v>72</v>
      </c>
      <c r="AB1113" s="483">
        <v>0</v>
      </c>
      <c r="AC1113" s="480" t="s">
        <v>891</v>
      </c>
    </row>
    <row r="1114" customHeight="1" spans="1:29">
      <c r="A1114" s="477" t="s">
        <v>192</v>
      </c>
      <c r="B1114" s="480" t="s">
        <v>4024</v>
      </c>
      <c r="C1114" s="480" t="s">
        <v>4025</v>
      </c>
      <c r="D1114" s="480" t="s">
        <v>5949</v>
      </c>
      <c r="E1114" s="481">
        <v>45553</v>
      </c>
      <c r="F1114" s="480" t="s">
        <v>301</v>
      </c>
      <c r="G1114" s="480" t="s">
        <v>5950</v>
      </c>
      <c r="H1114" s="480" t="s">
        <v>5951</v>
      </c>
      <c r="I1114" s="480" t="s">
        <v>5952</v>
      </c>
      <c r="J1114" s="482">
        <v>199115.05</v>
      </c>
      <c r="K1114" s="482">
        <v>2765.49</v>
      </c>
      <c r="L1114" s="482">
        <v>41482.3</v>
      </c>
      <c r="M1114" s="482">
        <v>33185.84</v>
      </c>
      <c r="N1114" s="482">
        <v>0</v>
      </c>
      <c r="O1114" s="482">
        <v>157632.75</v>
      </c>
      <c r="P1114" s="480" t="s">
        <v>5953</v>
      </c>
      <c r="Q1114" s="481"/>
      <c r="R1114" s="480" t="s">
        <v>306</v>
      </c>
      <c r="S1114" s="480" t="s">
        <v>307</v>
      </c>
      <c r="T1114" s="480" t="s">
        <v>308</v>
      </c>
      <c r="U1114" s="480" t="s">
        <v>5954</v>
      </c>
      <c r="V1114" s="480" t="s">
        <v>309</v>
      </c>
      <c r="W1114" s="480" t="s">
        <v>5955</v>
      </c>
      <c r="X1114" s="480" t="s">
        <v>5307</v>
      </c>
      <c r="Y1114" s="480" t="s">
        <v>313</v>
      </c>
      <c r="Z1114" s="480" t="s">
        <v>2602</v>
      </c>
      <c r="AA1114" s="480">
        <f t="shared" si="17"/>
        <v>72</v>
      </c>
      <c r="AB1114" s="483">
        <v>0</v>
      </c>
      <c r="AC1114" s="480" t="s">
        <v>1019</v>
      </c>
    </row>
    <row r="1115" customHeight="1" spans="1:29">
      <c r="A1115" s="477" t="s">
        <v>192</v>
      </c>
      <c r="B1115" s="480" t="s">
        <v>4024</v>
      </c>
      <c r="C1115" s="480" t="s">
        <v>4025</v>
      </c>
      <c r="D1115" s="480" t="s">
        <v>5956</v>
      </c>
      <c r="E1115" s="481">
        <v>45609</v>
      </c>
      <c r="F1115" s="480" t="s">
        <v>301</v>
      </c>
      <c r="G1115" s="480" t="s">
        <v>5957</v>
      </c>
      <c r="H1115" s="480" t="s">
        <v>5958</v>
      </c>
      <c r="I1115" s="480" t="s">
        <v>304</v>
      </c>
      <c r="J1115" s="482">
        <v>145236.85</v>
      </c>
      <c r="K1115" s="482">
        <v>2017.18</v>
      </c>
      <c r="L1115" s="482">
        <v>26223.32</v>
      </c>
      <c r="M1115" s="482">
        <v>24206.14</v>
      </c>
      <c r="N1115" s="482">
        <v>0</v>
      </c>
      <c r="O1115" s="482">
        <v>119013.53</v>
      </c>
      <c r="P1115" s="480" t="s">
        <v>5959</v>
      </c>
      <c r="Q1115" s="481"/>
      <c r="R1115" s="480" t="s">
        <v>306</v>
      </c>
      <c r="S1115" s="480" t="s">
        <v>307</v>
      </c>
      <c r="T1115" s="480" t="s">
        <v>453</v>
      </c>
      <c r="U1115" s="480" t="s">
        <v>2661</v>
      </c>
      <c r="V1115" s="480" t="s">
        <v>309</v>
      </c>
      <c r="W1115" s="480" t="s">
        <v>3783</v>
      </c>
      <c r="X1115" s="480" t="s">
        <v>3784</v>
      </c>
      <c r="Y1115" s="480" t="s">
        <v>313</v>
      </c>
      <c r="Z1115" s="480" t="s">
        <v>2602</v>
      </c>
      <c r="AA1115" s="480">
        <f t="shared" si="17"/>
        <v>72</v>
      </c>
      <c r="AB1115" s="483">
        <v>0</v>
      </c>
      <c r="AC1115" s="480" t="s">
        <v>456</v>
      </c>
    </row>
    <row r="1116" customHeight="1" spans="1:29">
      <c r="A1116" s="477" t="s">
        <v>192</v>
      </c>
      <c r="B1116" s="480" t="s">
        <v>4024</v>
      </c>
      <c r="C1116" s="480" t="s">
        <v>4025</v>
      </c>
      <c r="D1116" s="480" t="s">
        <v>5960</v>
      </c>
      <c r="E1116" s="481">
        <v>45609</v>
      </c>
      <c r="F1116" s="480" t="s">
        <v>301</v>
      </c>
      <c r="G1116" s="480" t="s">
        <v>5961</v>
      </c>
      <c r="H1116" s="480" t="s">
        <v>5962</v>
      </c>
      <c r="I1116" s="480" t="s">
        <v>304</v>
      </c>
      <c r="J1116" s="482">
        <v>403435.72</v>
      </c>
      <c r="K1116" s="482">
        <v>5603.28</v>
      </c>
      <c r="L1116" s="482">
        <v>72842.56</v>
      </c>
      <c r="M1116" s="482">
        <v>67239.29</v>
      </c>
      <c r="N1116" s="482">
        <v>0</v>
      </c>
      <c r="O1116" s="482">
        <v>330593.16</v>
      </c>
      <c r="P1116" s="480" t="s">
        <v>5963</v>
      </c>
      <c r="Q1116" s="481"/>
      <c r="R1116" s="480" t="s">
        <v>306</v>
      </c>
      <c r="S1116" s="480" t="s">
        <v>307</v>
      </c>
      <c r="T1116" s="480" t="s">
        <v>453</v>
      </c>
      <c r="U1116" s="480" t="s">
        <v>2661</v>
      </c>
      <c r="V1116" s="480" t="s">
        <v>309</v>
      </c>
      <c r="W1116" s="480" t="s">
        <v>3783</v>
      </c>
      <c r="X1116" s="480" t="s">
        <v>3784</v>
      </c>
      <c r="Y1116" s="480" t="s">
        <v>313</v>
      </c>
      <c r="Z1116" s="480" t="s">
        <v>2602</v>
      </c>
      <c r="AA1116" s="480">
        <f t="shared" si="17"/>
        <v>72</v>
      </c>
      <c r="AB1116" s="483">
        <v>0</v>
      </c>
      <c r="AC1116" s="480" t="s">
        <v>456</v>
      </c>
    </row>
    <row r="1117" customHeight="1" spans="1:29">
      <c r="A1117" s="477" t="s">
        <v>192</v>
      </c>
      <c r="B1117" s="480" t="s">
        <v>4024</v>
      </c>
      <c r="C1117" s="480" t="s">
        <v>4025</v>
      </c>
      <c r="D1117" s="480" t="s">
        <v>5964</v>
      </c>
      <c r="E1117" s="481">
        <v>45609</v>
      </c>
      <c r="F1117" s="480" t="s">
        <v>301</v>
      </c>
      <c r="G1117" s="480" t="s">
        <v>5965</v>
      </c>
      <c r="H1117" s="480" t="s">
        <v>5966</v>
      </c>
      <c r="I1117" s="480" t="s">
        <v>304</v>
      </c>
      <c r="J1117" s="482">
        <v>403435.72</v>
      </c>
      <c r="K1117" s="482">
        <v>5603.28</v>
      </c>
      <c r="L1117" s="482">
        <v>72842.56</v>
      </c>
      <c r="M1117" s="482">
        <v>67239.29</v>
      </c>
      <c r="N1117" s="482">
        <v>0</v>
      </c>
      <c r="O1117" s="482">
        <v>330593.16</v>
      </c>
      <c r="P1117" s="480" t="s">
        <v>5967</v>
      </c>
      <c r="Q1117" s="481"/>
      <c r="R1117" s="480" t="s">
        <v>306</v>
      </c>
      <c r="S1117" s="480" t="s">
        <v>307</v>
      </c>
      <c r="T1117" s="480" t="s">
        <v>453</v>
      </c>
      <c r="U1117" s="480" t="s">
        <v>2661</v>
      </c>
      <c r="V1117" s="480" t="s">
        <v>309</v>
      </c>
      <c r="W1117" s="480" t="s">
        <v>3783</v>
      </c>
      <c r="X1117" s="480" t="s">
        <v>3784</v>
      </c>
      <c r="Y1117" s="480" t="s">
        <v>313</v>
      </c>
      <c r="Z1117" s="480" t="s">
        <v>2602</v>
      </c>
      <c r="AA1117" s="480">
        <f t="shared" si="17"/>
        <v>72</v>
      </c>
      <c r="AB1117" s="483">
        <v>0</v>
      </c>
      <c r="AC1117" s="480" t="s">
        <v>456</v>
      </c>
    </row>
    <row r="1118" customHeight="1" spans="1:29">
      <c r="A1118" s="477" t="s">
        <v>192</v>
      </c>
      <c r="B1118" s="480" t="s">
        <v>4024</v>
      </c>
      <c r="C1118" s="480" t="s">
        <v>4025</v>
      </c>
      <c r="D1118" s="480" t="s">
        <v>5968</v>
      </c>
      <c r="E1118" s="481">
        <v>45609</v>
      </c>
      <c r="F1118" s="480" t="s">
        <v>301</v>
      </c>
      <c r="G1118" s="480" t="s">
        <v>5969</v>
      </c>
      <c r="H1118" s="480" t="s">
        <v>5970</v>
      </c>
      <c r="I1118" s="480" t="s">
        <v>304</v>
      </c>
      <c r="J1118" s="482">
        <v>242061.42</v>
      </c>
      <c r="K1118" s="482">
        <v>3361.96</v>
      </c>
      <c r="L1118" s="482">
        <v>43705.53</v>
      </c>
      <c r="M1118" s="482">
        <v>40343.57</v>
      </c>
      <c r="N1118" s="482">
        <v>0</v>
      </c>
      <c r="O1118" s="482">
        <v>198355.89</v>
      </c>
      <c r="P1118" s="480" t="s">
        <v>5971</v>
      </c>
      <c r="Q1118" s="481"/>
      <c r="R1118" s="480" t="s">
        <v>306</v>
      </c>
      <c r="S1118" s="480" t="s">
        <v>307</v>
      </c>
      <c r="T1118" s="480" t="s">
        <v>453</v>
      </c>
      <c r="U1118" s="480" t="s">
        <v>2661</v>
      </c>
      <c r="V1118" s="480" t="s">
        <v>309</v>
      </c>
      <c r="W1118" s="480" t="s">
        <v>3783</v>
      </c>
      <c r="X1118" s="480" t="s">
        <v>3784</v>
      </c>
      <c r="Y1118" s="480" t="s">
        <v>313</v>
      </c>
      <c r="Z1118" s="480" t="s">
        <v>2602</v>
      </c>
      <c r="AA1118" s="480">
        <f t="shared" si="17"/>
        <v>72</v>
      </c>
      <c r="AB1118" s="483">
        <v>0</v>
      </c>
      <c r="AC1118" s="480" t="s">
        <v>456</v>
      </c>
    </row>
    <row r="1119" customHeight="1" spans="1:29">
      <c r="A1119" s="477" t="s">
        <v>192</v>
      </c>
      <c r="B1119" s="480" t="s">
        <v>4024</v>
      </c>
      <c r="C1119" s="480" t="s">
        <v>4025</v>
      </c>
      <c r="D1119" s="480" t="s">
        <v>5972</v>
      </c>
      <c r="E1119" s="481">
        <v>45609</v>
      </c>
      <c r="F1119" s="480" t="s">
        <v>301</v>
      </c>
      <c r="G1119" s="480" t="s">
        <v>5973</v>
      </c>
      <c r="H1119" s="480" t="s">
        <v>5974</v>
      </c>
      <c r="I1119" s="480" t="s">
        <v>304</v>
      </c>
      <c r="J1119" s="482">
        <v>96824.56</v>
      </c>
      <c r="K1119" s="482">
        <v>1344.79</v>
      </c>
      <c r="L1119" s="482">
        <v>17482.22</v>
      </c>
      <c r="M1119" s="482">
        <v>16137.43</v>
      </c>
      <c r="N1119" s="482">
        <v>0</v>
      </c>
      <c r="O1119" s="482">
        <v>79342.34</v>
      </c>
      <c r="P1119" s="480" t="s">
        <v>5975</v>
      </c>
      <c r="Q1119" s="481"/>
      <c r="R1119" s="480" t="s">
        <v>306</v>
      </c>
      <c r="S1119" s="480" t="s">
        <v>307</v>
      </c>
      <c r="T1119" s="480" t="s">
        <v>453</v>
      </c>
      <c r="U1119" s="480" t="s">
        <v>2661</v>
      </c>
      <c r="V1119" s="480" t="s">
        <v>309</v>
      </c>
      <c r="W1119" s="480" t="s">
        <v>3783</v>
      </c>
      <c r="X1119" s="480" t="s">
        <v>3784</v>
      </c>
      <c r="Y1119" s="480" t="s">
        <v>313</v>
      </c>
      <c r="Z1119" s="480" t="s">
        <v>2602</v>
      </c>
      <c r="AA1119" s="480">
        <f t="shared" si="17"/>
        <v>72</v>
      </c>
      <c r="AB1119" s="483">
        <v>0</v>
      </c>
      <c r="AC1119" s="480" t="s">
        <v>456</v>
      </c>
    </row>
    <row r="1120" customHeight="1" spans="1:29">
      <c r="A1120" s="477" t="s">
        <v>192</v>
      </c>
      <c r="B1120" s="480" t="s">
        <v>4024</v>
      </c>
      <c r="C1120" s="480" t="s">
        <v>4025</v>
      </c>
      <c r="D1120" s="480" t="s">
        <v>5976</v>
      </c>
      <c r="E1120" s="481">
        <v>45609</v>
      </c>
      <c r="F1120" s="480" t="s">
        <v>301</v>
      </c>
      <c r="G1120" s="480" t="s">
        <v>5977</v>
      </c>
      <c r="H1120" s="480" t="s">
        <v>5978</v>
      </c>
      <c r="I1120" s="480" t="s">
        <v>304</v>
      </c>
      <c r="J1120" s="482">
        <v>96824.56</v>
      </c>
      <c r="K1120" s="482">
        <v>1344.79</v>
      </c>
      <c r="L1120" s="482">
        <v>17482.22</v>
      </c>
      <c r="M1120" s="482">
        <v>16137.43</v>
      </c>
      <c r="N1120" s="482">
        <v>0</v>
      </c>
      <c r="O1120" s="482">
        <v>79342.34</v>
      </c>
      <c r="P1120" s="480" t="s">
        <v>5979</v>
      </c>
      <c r="Q1120" s="481"/>
      <c r="R1120" s="480" t="s">
        <v>306</v>
      </c>
      <c r="S1120" s="480" t="s">
        <v>307</v>
      </c>
      <c r="T1120" s="480" t="s">
        <v>453</v>
      </c>
      <c r="U1120" s="480" t="s">
        <v>2661</v>
      </c>
      <c r="V1120" s="480" t="s">
        <v>309</v>
      </c>
      <c r="W1120" s="480" t="s">
        <v>3783</v>
      </c>
      <c r="X1120" s="480" t="s">
        <v>3784</v>
      </c>
      <c r="Y1120" s="480" t="s">
        <v>313</v>
      </c>
      <c r="Z1120" s="480" t="s">
        <v>2602</v>
      </c>
      <c r="AA1120" s="480">
        <f t="shared" si="17"/>
        <v>72</v>
      </c>
      <c r="AB1120" s="483">
        <v>0</v>
      </c>
      <c r="AC1120" s="480" t="s">
        <v>456</v>
      </c>
    </row>
    <row r="1121" customHeight="1" spans="1:29">
      <c r="A1121" s="477" t="s">
        <v>192</v>
      </c>
      <c r="B1121" s="480" t="s">
        <v>4024</v>
      </c>
      <c r="C1121" s="480" t="s">
        <v>4025</v>
      </c>
      <c r="D1121" s="480" t="s">
        <v>5980</v>
      </c>
      <c r="E1121" s="481">
        <v>45609</v>
      </c>
      <c r="F1121" s="480" t="s">
        <v>301</v>
      </c>
      <c r="G1121" s="480" t="s">
        <v>5981</v>
      </c>
      <c r="H1121" s="480" t="s">
        <v>5982</v>
      </c>
      <c r="I1121" s="480" t="s">
        <v>304</v>
      </c>
      <c r="J1121" s="482">
        <v>96824.56</v>
      </c>
      <c r="K1121" s="482">
        <v>1344.79</v>
      </c>
      <c r="L1121" s="482">
        <v>17482.22</v>
      </c>
      <c r="M1121" s="482">
        <v>16137.43</v>
      </c>
      <c r="N1121" s="482">
        <v>0</v>
      </c>
      <c r="O1121" s="482">
        <v>79342.34</v>
      </c>
      <c r="P1121" s="480" t="s">
        <v>5983</v>
      </c>
      <c r="Q1121" s="481"/>
      <c r="R1121" s="480" t="s">
        <v>306</v>
      </c>
      <c r="S1121" s="480" t="s">
        <v>307</v>
      </c>
      <c r="T1121" s="480" t="s">
        <v>453</v>
      </c>
      <c r="U1121" s="480" t="s">
        <v>2661</v>
      </c>
      <c r="V1121" s="480" t="s">
        <v>309</v>
      </c>
      <c r="W1121" s="480" t="s">
        <v>3783</v>
      </c>
      <c r="X1121" s="480" t="s">
        <v>3784</v>
      </c>
      <c r="Y1121" s="480" t="s">
        <v>313</v>
      </c>
      <c r="Z1121" s="480" t="s">
        <v>2602</v>
      </c>
      <c r="AA1121" s="480">
        <f t="shared" si="17"/>
        <v>72</v>
      </c>
      <c r="AB1121" s="483">
        <v>0</v>
      </c>
      <c r="AC1121" s="480" t="s">
        <v>456</v>
      </c>
    </row>
    <row r="1122" customHeight="1" spans="1:29">
      <c r="A1122" s="477" t="s">
        <v>192</v>
      </c>
      <c r="B1122" s="480" t="s">
        <v>4024</v>
      </c>
      <c r="C1122" s="480" t="s">
        <v>4025</v>
      </c>
      <c r="D1122" s="480" t="s">
        <v>5984</v>
      </c>
      <c r="E1122" s="481">
        <v>45609</v>
      </c>
      <c r="F1122" s="480" t="s">
        <v>301</v>
      </c>
      <c r="G1122" s="480" t="s">
        <v>5985</v>
      </c>
      <c r="H1122" s="480" t="s">
        <v>5986</v>
      </c>
      <c r="I1122" s="480" t="s">
        <v>304</v>
      </c>
      <c r="J1122" s="482">
        <v>96824.56</v>
      </c>
      <c r="K1122" s="482">
        <v>1344.79</v>
      </c>
      <c r="L1122" s="482">
        <v>17482.22</v>
      </c>
      <c r="M1122" s="482">
        <v>16137.43</v>
      </c>
      <c r="N1122" s="482">
        <v>0</v>
      </c>
      <c r="O1122" s="482">
        <v>79342.34</v>
      </c>
      <c r="P1122" s="480" t="s">
        <v>5987</v>
      </c>
      <c r="Q1122" s="481"/>
      <c r="R1122" s="480" t="s">
        <v>306</v>
      </c>
      <c r="S1122" s="480" t="s">
        <v>307</v>
      </c>
      <c r="T1122" s="480" t="s">
        <v>453</v>
      </c>
      <c r="U1122" s="480" t="s">
        <v>2661</v>
      </c>
      <c r="V1122" s="480" t="s">
        <v>309</v>
      </c>
      <c r="W1122" s="480" t="s">
        <v>3783</v>
      </c>
      <c r="X1122" s="480" t="s">
        <v>3784</v>
      </c>
      <c r="Y1122" s="480" t="s">
        <v>313</v>
      </c>
      <c r="Z1122" s="480" t="s">
        <v>2602</v>
      </c>
      <c r="AA1122" s="480">
        <f t="shared" si="17"/>
        <v>72</v>
      </c>
      <c r="AB1122" s="483">
        <v>0</v>
      </c>
      <c r="AC1122" s="480" t="s">
        <v>456</v>
      </c>
    </row>
    <row r="1123" customHeight="1" spans="1:29">
      <c r="A1123" s="477" t="s">
        <v>192</v>
      </c>
      <c r="B1123" s="480" t="s">
        <v>4024</v>
      </c>
      <c r="C1123" s="480" t="s">
        <v>4025</v>
      </c>
      <c r="D1123" s="480" t="s">
        <v>5988</v>
      </c>
      <c r="E1123" s="481">
        <v>45609</v>
      </c>
      <c r="F1123" s="480" t="s">
        <v>301</v>
      </c>
      <c r="G1123" s="480" t="s">
        <v>5989</v>
      </c>
      <c r="H1123" s="480" t="s">
        <v>5990</v>
      </c>
      <c r="I1123" s="480" t="s">
        <v>304</v>
      </c>
      <c r="J1123" s="482">
        <v>96824.56</v>
      </c>
      <c r="K1123" s="482">
        <v>1344.79</v>
      </c>
      <c r="L1123" s="482">
        <v>17482.22</v>
      </c>
      <c r="M1123" s="482">
        <v>16137.43</v>
      </c>
      <c r="N1123" s="482">
        <v>0</v>
      </c>
      <c r="O1123" s="482">
        <v>79342.34</v>
      </c>
      <c r="P1123" s="480" t="s">
        <v>5991</v>
      </c>
      <c r="Q1123" s="481"/>
      <c r="R1123" s="480" t="s">
        <v>306</v>
      </c>
      <c r="S1123" s="480" t="s">
        <v>307</v>
      </c>
      <c r="T1123" s="480" t="s">
        <v>453</v>
      </c>
      <c r="U1123" s="480" t="s">
        <v>2661</v>
      </c>
      <c r="V1123" s="480" t="s">
        <v>309</v>
      </c>
      <c r="W1123" s="480" t="s">
        <v>3783</v>
      </c>
      <c r="X1123" s="480" t="s">
        <v>3784</v>
      </c>
      <c r="Y1123" s="480" t="s">
        <v>313</v>
      </c>
      <c r="Z1123" s="480" t="s">
        <v>2602</v>
      </c>
      <c r="AA1123" s="480">
        <f t="shared" si="17"/>
        <v>72</v>
      </c>
      <c r="AB1123" s="483">
        <v>0</v>
      </c>
      <c r="AC1123" s="480" t="s">
        <v>456</v>
      </c>
    </row>
    <row r="1124" customHeight="1" spans="1:29">
      <c r="A1124" s="477" t="s">
        <v>192</v>
      </c>
      <c r="B1124" s="480" t="s">
        <v>4024</v>
      </c>
      <c r="C1124" s="480" t="s">
        <v>4025</v>
      </c>
      <c r="D1124" s="480" t="s">
        <v>5992</v>
      </c>
      <c r="E1124" s="481">
        <v>45609</v>
      </c>
      <c r="F1124" s="480" t="s">
        <v>301</v>
      </c>
      <c r="G1124" s="480" t="s">
        <v>5993</v>
      </c>
      <c r="H1124" s="480" t="s">
        <v>5994</v>
      </c>
      <c r="I1124" s="480" t="s">
        <v>304</v>
      </c>
      <c r="J1124" s="482">
        <v>96824.57</v>
      </c>
      <c r="K1124" s="482">
        <v>1344.79</v>
      </c>
      <c r="L1124" s="482">
        <v>17482.22</v>
      </c>
      <c r="M1124" s="482">
        <v>16137.43</v>
      </c>
      <c r="N1124" s="482">
        <v>0</v>
      </c>
      <c r="O1124" s="482">
        <v>79342.35</v>
      </c>
      <c r="P1124" s="480" t="s">
        <v>5995</v>
      </c>
      <c r="Q1124" s="481"/>
      <c r="R1124" s="480" t="s">
        <v>306</v>
      </c>
      <c r="S1124" s="480" t="s">
        <v>307</v>
      </c>
      <c r="T1124" s="480" t="s">
        <v>453</v>
      </c>
      <c r="U1124" s="480" t="s">
        <v>2661</v>
      </c>
      <c r="V1124" s="480" t="s">
        <v>309</v>
      </c>
      <c r="W1124" s="480" t="s">
        <v>3783</v>
      </c>
      <c r="X1124" s="480" t="s">
        <v>3784</v>
      </c>
      <c r="Y1124" s="480" t="s">
        <v>313</v>
      </c>
      <c r="Z1124" s="480" t="s">
        <v>2602</v>
      </c>
      <c r="AA1124" s="480">
        <f t="shared" si="17"/>
        <v>72</v>
      </c>
      <c r="AB1124" s="483">
        <v>0</v>
      </c>
      <c r="AC1124" s="480" t="s">
        <v>456</v>
      </c>
    </row>
    <row r="1125" customHeight="1" spans="1:29">
      <c r="A1125" s="477" t="s">
        <v>192</v>
      </c>
      <c r="B1125" s="480" t="s">
        <v>4024</v>
      </c>
      <c r="C1125" s="480" t="s">
        <v>4025</v>
      </c>
      <c r="D1125" s="480" t="s">
        <v>5996</v>
      </c>
      <c r="E1125" s="481">
        <v>45609</v>
      </c>
      <c r="F1125" s="480" t="s">
        <v>301</v>
      </c>
      <c r="G1125" s="480" t="s">
        <v>5997</v>
      </c>
      <c r="H1125" s="480" t="s">
        <v>5998</v>
      </c>
      <c r="I1125" s="480" t="s">
        <v>304</v>
      </c>
      <c r="J1125" s="482">
        <v>96824.57</v>
      </c>
      <c r="K1125" s="482">
        <v>1344.79</v>
      </c>
      <c r="L1125" s="482">
        <v>17482.22</v>
      </c>
      <c r="M1125" s="482">
        <v>16137.43</v>
      </c>
      <c r="N1125" s="482">
        <v>0</v>
      </c>
      <c r="O1125" s="482">
        <v>79342.35</v>
      </c>
      <c r="P1125" s="480" t="s">
        <v>5999</v>
      </c>
      <c r="Q1125" s="481"/>
      <c r="R1125" s="480" t="s">
        <v>306</v>
      </c>
      <c r="S1125" s="480" t="s">
        <v>307</v>
      </c>
      <c r="T1125" s="480" t="s">
        <v>453</v>
      </c>
      <c r="U1125" s="480" t="s">
        <v>2661</v>
      </c>
      <c r="V1125" s="480" t="s">
        <v>309</v>
      </c>
      <c r="W1125" s="480" t="s">
        <v>3783</v>
      </c>
      <c r="X1125" s="480" t="s">
        <v>3784</v>
      </c>
      <c r="Y1125" s="480" t="s">
        <v>313</v>
      </c>
      <c r="Z1125" s="480" t="s">
        <v>2602</v>
      </c>
      <c r="AA1125" s="480">
        <f t="shared" si="17"/>
        <v>72</v>
      </c>
      <c r="AB1125" s="483">
        <v>0</v>
      </c>
      <c r="AC1125" s="480" t="s">
        <v>456</v>
      </c>
    </row>
    <row r="1126" customHeight="1" spans="1:29">
      <c r="A1126" s="477" t="s">
        <v>192</v>
      </c>
      <c r="B1126" s="480" t="s">
        <v>4024</v>
      </c>
      <c r="C1126" s="480" t="s">
        <v>4025</v>
      </c>
      <c r="D1126" s="480" t="s">
        <v>6000</v>
      </c>
      <c r="E1126" s="481">
        <v>45609</v>
      </c>
      <c r="F1126" s="480" t="s">
        <v>301</v>
      </c>
      <c r="G1126" s="480" t="s">
        <v>6001</v>
      </c>
      <c r="H1126" s="480" t="s">
        <v>6002</v>
      </c>
      <c r="I1126" s="480" t="s">
        <v>304</v>
      </c>
      <c r="J1126" s="482">
        <v>96824.57</v>
      </c>
      <c r="K1126" s="482">
        <v>1344.79</v>
      </c>
      <c r="L1126" s="482">
        <v>17482.22</v>
      </c>
      <c r="M1126" s="482">
        <v>16137.43</v>
      </c>
      <c r="N1126" s="482">
        <v>0</v>
      </c>
      <c r="O1126" s="482">
        <v>79342.35</v>
      </c>
      <c r="P1126" s="480" t="s">
        <v>6003</v>
      </c>
      <c r="Q1126" s="481"/>
      <c r="R1126" s="480" t="s">
        <v>306</v>
      </c>
      <c r="S1126" s="480" t="s">
        <v>307</v>
      </c>
      <c r="T1126" s="480" t="s">
        <v>453</v>
      </c>
      <c r="U1126" s="480" t="s">
        <v>2661</v>
      </c>
      <c r="V1126" s="480" t="s">
        <v>309</v>
      </c>
      <c r="W1126" s="480" t="s">
        <v>3783</v>
      </c>
      <c r="X1126" s="480" t="s">
        <v>3784</v>
      </c>
      <c r="Y1126" s="480" t="s">
        <v>313</v>
      </c>
      <c r="Z1126" s="480" t="s">
        <v>2602</v>
      </c>
      <c r="AA1126" s="480">
        <f t="shared" si="17"/>
        <v>72</v>
      </c>
      <c r="AB1126" s="483">
        <v>0</v>
      </c>
      <c r="AC1126" s="480" t="s">
        <v>456</v>
      </c>
    </row>
    <row r="1127" customHeight="1" spans="1:29">
      <c r="A1127" s="477" t="s">
        <v>192</v>
      </c>
      <c r="B1127" s="480" t="s">
        <v>4024</v>
      </c>
      <c r="C1127" s="480" t="s">
        <v>4025</v>
      </c>
      <c r="D1127" s="480" t="s">
        <v>6004</v>
      </c>
      <c r="E1127" s="481">
        <v>45609</v>
      </c>
      <c r="F1127" s="480" t="s">
        <v>301</v>
      </c>
      <c r="G1127" s="480" t="s">
        <v>6005</v>
      </c>
      <c r="H1127" s="480" t="s">
        <v>6006</v>
      </c>
      <c r="I1127" s="480" t="s">
        <v>304</v>
      </c>
      <c r="J1127" s="482">
        <v>96824.57</v>
      </c>
      <c r="K1127" s="482">
        <v>1344.79</v>
      </c>
      <c r="L1127" s="482">
        <v>17482.22</v>
      </c>
      <c r="M1127" s="482">
        <v>16137.43</v>
      </c>
      <c r="N1127" s="482">
        <v>0</v>
      </c>
      <c r="O1127" s="482">
        <v>79342.35</v>
      </c>
      <c r="P1127" s="480" t="s">
        <v>6007</v>
      </c>
      <c r="Q1127" s="481"/>
      <c r="R1127" s="480" t="s">
        <v>306</v>
      </c>
      <c r="S1127" s="480" t="s">
        <v>307</v>
      </c>
      <c r="T1127" s="480" t="s">
        <v>453</v>
      </c>
      <c r="U1127" s="480" t="s">
        <v>2661</v>
      </c>
      <c r="V1127" s="480" t="s">
        <v>309</v>
      </c>
      <c r="W1127" s="480" t="s">
        <v>3783</v>
      </c>
      <c r="X1127" s="480" t="s">
        <v>3784</v>
      </c>
      <c r="Y1127" s="480" t="s">
        <v>313</v>
      </c>
      <c r="Z1127" s="480" t="s">
        <v>2602</v>
      </c>
      <c r="AA1127" s="480">
        <f t="shared" si="17"/>
        <v>72</v>
      </c>
      <c r="AB1127" s="483">
        <v>0</v>
      </c>
      <c r="AC1127" s="480" t="s">
        <v>456</v>
      </c>
    </row>
    <row r="1128" customHeight="1" spans="1:29">
      <c r="A1128" s="477" t="s">
        <v>192</v>
      </c>
      <c r="B1128" s="480" t="s">
        <v>4024</v>
      </c>
      <c r="C1128" s="480" t="s">
        <v>4025</v>
      </c>
      <c r="D1128" s="480" t="s">
        <v>6008</v>
      </c>
      <c r="E1128" s="481">
        <v>45609</v>
      </c>
      <c r="F1128" s="480" t="s">
        <v>301</v>
      </c>
      <c r="G1128" s="480" t="s">
        <v>6009</v>
      </c>
      <c r="H1128" s="480" t="s">
        <v>6010</v>
      </c>
      <c r="I1128" s="480" t="s">
        <v>304</v>
      </c>
      <c r="J1128" s="482">
        <v>96824.57</v>
      </c>
      <c r="K1128" s="482">
        <v>1344.79</v>
      </c>
      <c r="L1128" s="482">
        <v>17482.22</v>
      </c>
      <c r="M1128" s="482">
        <v>16137.43</v>
      </c>
      <c r="N1128" s="482">
        <v>0</v>
      </c>
      <c r="O1128" s="482">
        <v>79342.35</v>
      </c>
      <c r="P1128" s="480" t="s">
        <v>6011</v>
      </c>
      <c r="Q1128" s="481"/>
      <c r="R1128" s="480" t="s">
        <v>306</v>
      </c>
      <c r="S1128" s="480" t="s">
        <v>307</v>
      </c>
      <c r="T1128" s="480" t="s">
        <v>453</v>
      </c>
      <c r="U1128" s="480" t="s">
        <v>2661</v>
      </c>
      <c r="V1128" s="480" t="s">
        <v>309</v>
      </c>
      <c r="W1128" s="480" t="s">
        <v>3783</v>
      </c>
      <c r="X1128" s="480" t="s">
        <v>3784</v>
      </c>
      <c r="Y1128" s="480" t="s">
        <v>313</v>
      </c>
      <c r="Z1128" s="480" t="s">
        <v>2602</v>
      </c>
      <c r="AA1128" s="480">
        <f t="shared" si="17"/>
        <v>72</v>
      </c>
      <c r="AB1128" s="483">
        <v>0</v>
      </c>
      <c r="AC1128" s="480" t="s">
        <v>456</v>
      </c>
    </row>
    <row r="1129" customHeight="1" spans="1:29">
      <c r="A1129" s="477" t="s">
        <v>192</v>
      </c>
      <c r="B1129" s="480" t="s">
        <v>4024</v>
      </c>
      <c r="C1129" s="480" t="s">
        <v>4025</v>
      </c>
      <c r="D1129" s="480" t="s">
        <v>6012</v>
      </c>
      <c r="E1129" s="481">
        <v>45609</v>
      </c>
      <c r="F1129" s="480" t="s">
        <v>301</v>
      </c>
      <c r="G1129" s="480" t="s">
        <v>6013</v>
      </c>
      <c r="H1129" s="480" t="s">
        <v>6014</v>
      </c>
      <c r="I1129" s="480" t="s">
        <v>304</v>
      </c>
      <c r="J1129" s="482">
        <v>145236.85</v>
      </c>
      <c r="K1129" s="482">
        <v>2017.18</v>
      </c>
      <c r="L1129" s="482">
        <v>26223.32</v>
      </c>
      <c r="M1129" s="482">
        <v>24206.14</v>
      </c>
      <c r="N1129" s="482">
        <v>0</v>
      </c>
      <c r="O1129" s="482">
        <v>119013.53</v>
      </c>
      <c r="P1129" s="480" t="s">
        <v>6015</v>
      </c>
      <c r="Q1129" s="481"/>
      <c r="R1129" s="480" t="s">
        <v>306</v>
      </c>
      <c r="S1129" s="480" t="s">
        <v>307</v>
      </c>
      <c r="T1129" s="480" t="s">
        <v>453</v>
      </c>
      <c r="U1129" s="480" t="s">
        <v>2661</v>
      </c>
      <c r="V1129" s="480" t="s">
        <v>309</v>
      </c>
      <c r="W1129" s="480" t="s">
        <v>3783</v>
      </c>
      <c r="X1129" s="480" t="s">
        <v>3784</v>
      </c>
      <c r="Y1129" s="480" t="s">
        <v>313</v>
      </c>
      <c r="Z1129" s="480" t="s">
        <v>2602</v>
      </c>
      <c r="AA1129" s="480">
        <f t="shared" si="17"/>
        <v>72</v>
      </c>
      <c r="AB1129" s="483">
        <v>0</v>
      </c>
      <c r="AC1129" s="480" t="s">
        <v>456</v>
      </c>
    </row>
    <row r="1130" customHeight="1" spans="1:29">
      <c r="A1130" s="477" t="s">
        <v>192</v>
      </c>
      <c r="B1130" s="480" t="s">
        <v>4024</v>
      </c>
      <c r="C1130" s="480" t="s">
        <v>4025</v>
      </c>
      <c r="D1130" s="480" t="s">
        <v>6016</v>
      </c>
      <c r="E1130" s="481">
        <v>45609</v>
      </c>
      <c r="F1130" s="480" t="s">
        <v>301</v>
      </c>
      <c r="G1130" s="480" t="s">
        <v>6017</v>
      </c>
      <c r="H1130" s="480" t="s">
        <v>6018</v>
      </c>
      <c r="I1130" s="480" t="s">
        <v>304</v>
      </c>
      <c r="J1130" s="482">
        <v>145236.85</v>
      </c>
      <c r="K1130" s="482">
        <v>2017.18</v>
      </c>
      <c r="L1130" s="482">
        <v>26223.32</v>
      </c>
      <c r="M1130" s="482">
        <v>24206.14</v>
      </c>
      <c r="N1130" s="482">
        <v>0</v>
      </c>
      <c r="O1130" s="482">
        <v>119013.53</v>
      </c>
      <c r="P1130" s="480" t="s">
        <v>6019</v>
      </c>
      <c r="Q1130" s="481"/>
      <c r="R1130" s="480" t="s">
        <v>306</v>
      </c>
      <c r="S1130" s="480" t="s">
        <v>307</v>
      </c>
      <c r="T1130" s="480" t="s">
        <v>453</v>
      </c>
      <c r="U1130" s="480" t="s">
        <v>2661</v>
      </c>
      <c r="V1130" s="480" t="s">
        <v>309</v>
      </c>
      <c r="W1130" s="480" t="s">
        <v>3783</v>
      </c>
      <c r="X1130" s="480" t="s">
        <v>3784</v>
      </c>
      <c r="Y1130" s="480" t="s">
        <v>313</v>
      </c>
      <c r="Z1130" s="480" t="s">
        <v>2602</v>
      </c>
      <c r="AA1130" s="480">
        <f t="shared" si="17"/>
        <v>72</v>
      </c>
      <c r="AB1130" s="483">
        <v>0</v>
      </c>
      <c r="AC1130" s="480" t="s">
        <v>456</v>
      </c>
    </row>
    <row r="1131" customHeight="1" spans="1:29">
      <c r="A1131" s="477" t="s">
        <v>192</v>
      </c>
      <c r="B1131" s="480" t="s">
        <v>4024</v>
      </c>
      <c r="C1131" s="480" t="s">
        <v>4025</v>
      </c>
      <c r="D1131" s="480" t="s">
        <v>6020</v>
      </c>
      <c r="E1131" s="481">
        <v>45609</v>
      </c>
      <c r="F1131" s="480" t="s">
        <v>301</v>
      </c>
      <c r="G1131" s="480" t="s">
        <v>6021</v>
      </c>
      <c r="H1131" s="480" t="s">
        <v>6022</v>
      </c>
      <c r="I1131" s="480" t="s">
        <v>304</v>
      </c>
      <c r="J1131" s="482">
        <v>484122.84</v>
      </c>
      <c r="K1131" s="482">
        <v>6723.93</v>
      </c>
      <c r="L1131" s="482">
        <v>87411.07</v>
      </c>
      <c r="M1131" s="482">
        <v>80687.14</v>
      </c>
      <c r="N1131" s="482">
        <v>0</v>
      </c>
      <c r="O1131" s="482">
        <v>396711.77</v>
      </c>
      <c r="P1131" s="480" t="s">
        <v>6023</v>
      </c>
      <c r="Q1131" s="481"/>
      <c r="R1131" s="480" t="s">
        <v>306</v>
      </c>
      <c r="S1131" s="480" t="s">
        <v>307</v>
      </c>
      <c r="T1131" s="480" t="s">
        <v>453</v>
      </c>
      <c r="U1131" s="480" t="s">
        <v>2661</v>
      </c>
      <c r="V1131" s="480" t="s">
        <v>309</v>
      </c>
      <c r="W1131" s="480" t="s">
        <v>3783</v>
      </c>
      <c r="X1131" s="480" t="s">
        <v>3784</v>
      </c>
      <c r="Y1131" s="480" t="s">
        <v>313</v>
      </c>
      <c r="Z1131" s="480" t="s">
        <v>2602</v>
      </c>
      <c r="AA1131" s="480">
        <f t="shared" si="17"/>
        <v>72</v>
      </c>
      <c r="AB1131" s="483">
        <v>0</v>
      </c>
      <c r="AC1131" s="480" t="s">
        <v>456</v>
      </c>
    </row>
    <row r="1132" customHeight="1" spans="1:29">
      <c r="A1132" s="477" t="s">
        <v>192</v>
      </c>
      <c r="B1132" s="480" t="s">
        <v>4024</v>
      </c>
      <c r="C1132" s="480" t="s">
        <v>4025</v>
      </c>
      <c r="D1132" s="480" t="s">
        <v>6024</v>
      </c>
      <c r="E1132" s="481">
        <v>45609</v>
      </c>
      <c r="F1132" s="480" t="s">
        <v>301</v>
      </c>
      <c r="G1132" s="480" t="s">
        <v>6025</v>
      </c>
      <c r="H1132" s="480" t="s">
        <v>6026</v>
      </c>
      <c r="I1132" s="480" t="s">
        <v>304</v>
      </c>
      <c r="J1132" s="482">
        <v>484122.84</v>
      </c>
      <c r="K1132" s="482">
        <v>6723.93</v>
      </c>
      <c r="L1132" s="482">
        <v>87411.07</v>
      </c>
      <c r="M1132" s="482">
        <v>80687.14</v>
      </c>
      <c r="N1132" s="482">
        <v>0</v>
      </c>
      <c r="O1132" s="482">
        <v>396711.77</v>
      </c>
      <c r="P1132" s="480" t="s">
        <v>6027</v>
      </c>
      <c r="Q1132" s="481"/>
      <c r="R1132" s="480" t="s">
        <v>306</v>
      </c>
      <c r="S1132" s="480" t="s">
        <v>307</v>
      </c>
      <c r="T1132" s="480" t="s">
        <v>453</v>
      </c>
      <c r="U1132" s="480" t="s">
        <v>2661</v>
      </c>
      <c r="V1132" s="480" t="s">
        <v>309</v>
      </c>
      <c r="W1132" s="480" t="s">
        <v>3783</v>
      </c>
      <c r="X1132" s="480" t="s">
        <v>3784</v>
      </c>
      <c r="Y1132" s="480" t="s">
        <v>313</v>
      </c>
      <c r="Z1132" s="480" t="s">
        <v>2602</v>
      </c>
      <c r="AA1132" s="480">
        <f t="shared" si="17"/>
        <v>72</v>
      </c>
      <c r="AB1132" s="483">
        <v>0</v>
      </c>
      <c r="AC1132" s="480" t="s">
        <v>456</v>
      </c>
    </row>
    <row r="1133" customHeight="1" spans="1:29">
      <c r="A1133" s="477" t="s">
        <v>192</v>
      </c>
      <c r="B1133" s="480" t="s">
        <v>4024</v>
      </c>
      <c r="C1133" s="480" t="s">
        <v>4025</v>
      </c>
      <c r="D1133" s="480" t="s">
        <v>6028</v>
      </c>
      <c r="E1133" s="481">
        <v>45609</v>
      </c>
      <c r="F1133" s="480" t="s">
        <v>301</v>
      </c>
      <c r="G1133" s="480" t="s">
        <v>6029</v>
      </c>
      <c r="H1133" s="480" t="s">
        <v>6030</v>
      </c>
      <c r="I1133" s="480" t="s">
        <v>304</v>
      </c>
      <c r="J1133" s="482">
        <v>64549.71</v>
      </c>
      <c r="K1133" s="482">
        <v>896.53</v>
      </c>
      <c r="L1133" s="482">
        <v>11654.81</v>
      </c>
      <c r="M1133" s="482">
        <v>10758.29</v>
      </c>
      <c r="N1133" s="482">
        <v>0</v>
      </c>
      <c r="O1133" s="482">
        <v>52894.9</v>
      </c>
      <c r="P1133" s="480" t="s">
        <v>6031</v>
      </c>
      <c r="Q1133" s="481"/>
      <c r="R1133" s="480" t="s">
        <v>306</v>
      </c>
      <c r="S1133" s="480" t="s">
        <v>307</v>
      </c>
      <c r="T1133" s="480" t="s">
        <v>453</v>
      </c>
      <c r="U1133" s="480" t="s">
        <v>2661</v>
      </c>
      <c r="V1133" s="480" t="s">
        <v>309</v>
      </c>
      <c r="W1133" s="480" t="s">
        <v>3783</v>
      </c>
      <c r="X1133" s="480" t="s">
        <v>3784</v>
      </c>
      <c r="Y1133" s="480" t="s">
        <v>313</v>
      </c>
      <c r="Z1133" s="480" t="s">
        <v>2602</v>
      </c>
      <c r="AA1133" s="480">
        <f t="shared" si="17"/>
        <v>72</v>
      </c>
      <c r="AB1133" s="483">
        <v>0</v>
      </c>
      <c r="AC1133" s="480" t="s">
        <v>456</v>
      </c>
    </row>
    <row r="1134" customHeight="1" spans="1:29">
      <c r="A1134" s="477" t="s">
        <v>192</v>
      </c>
      <c r="B1134" s="480" t="s">
        <v>4024</v>
      </c>
      <c r="C1134" s="480" t="s">
        <v>4025</v>
      </c>
      <c r="D1134" s="480" t="s">
        <v>6032</v>
      </c>
      <c r="E1134" s="481">
        <v>45609</v>
      </c>
      <c r="F1134" s="480" t="s">
        <v>301</v>
      </c>
      <c r="G1134" s="480" t="s">
        <v>6033</v>
      </c>
      <c r="H1134" s="480" t="s">
        <v>6034</v>
      </c>
      <c r="I1134" s="480" t="s">
        <v>304</v>
      </c>
      <c r="J1134" s="482">
        <v>64549.71</v>
      </c>
      <c r="K1134" s="482">
        <v>896.53</v>
      </c>
      <c r="L1134" s="482">
        <v>11654.81</v>
      </c>
      <c r="M1134" s="482">
        <v>10758.29</v>
      </c>
      <c r="N1134" s="482">
        <v>0</v>
      </c>
      <c r="O1134" s="482">
        <v>52894.9</v>
      </c>
      <c r="P1134" s="480" t="s">
        <v>6035</v>
      </c>
      <c r="Q1134" s="481"/>
      <c r="R1134" s="480" t="s">
        <v>306</v>
      </c>
      <c r="S1134" s="480" t="s">
        <v>307</v>
      </c>
      <c r="T1134" s="480" t="s">
        <v>453</v>
      </c>
      <c r="U1134" s="480" t="s">
        <v>2661</v>
      </c>
      <c r="V1134" s="480" t="s">
        <v>309</v>
      </c>
      <c r="W1134" s="480" t="s">
        <v>3783</v>
      </c>
      <c r="X1134" s="480" t="s">
        <v>3784</v>
      </c>
      <c r="Y1134" s="480" t="s">
        <v>313</v>
      </c>
      <c r="Z1134" s="480" t="s">
        <v>2602</v>
      </c>
      <c r="AA1134" s="480">
        <f t="shared" si="17"/>
        <v>72</v>
      </c>
      <c r="AB1134" s="483">
        <v>0</v>
      </c>
      <c r="AC1134" s="480" t="s">
        <v>456</v>
      </c>
    </row>
    <row r="1135" customHeight="1" spans="1:29">
      <c r="A1135" s="477" t="s">
        <v>192</v>
      </c>
      <c r="B1135" s="480" t="s">
        <v>4024</v>
      </c>
      <c r="C1135" s="480" t="s">
        <v>4025</v>
      </c>
      <c r="D1135" s="480" t="s">
        <v>6036</v>
      </c>
      <c r="E1135" s="481">
        <v>45609</v>
      </c>
      <c r="F1135" s="480" t="s">
        <v>301</v>
      </c>
      <c r="G1135" s="480" t="s">
        <v>6037</v>
      </c>
      <c r="H1135" s="480" t="s">
        <v>6038</v>
      </c>
      <c r="I1135" s="480" t="s">
        <v>304</v>
      </c>
      <c r="J1135" s="482">
        <v>64549.71</v>
      </c>
      <c r="K1135" s="482">
        <v>896.53</v>
      </c>
      <c r="L1135" s="482">
        <v>11654.81</v>
      </c>
      <c r="M1135" s="482">
        <v>10758.29</v>
      </c>
      <c r="N1135" s="482">
        <v>0</v>
      </c>
      <c r="O1135" s="482">
        <v>52894.9</v>
      </c>
      <c r="P1135" s="480" t="s">
        <v>6039</v>
      </c>
      <c r="Q1135" s="481"/>
      <c r="R1135" s="480" t="s">
        <v>306</v>
      </c>
      <c r="S1135" s="480" t="s">
        <v>307</v>
      </c>
      <c r="T1135" s="480" t="s">
        <v>453</v>
      </c>
      <c r="U1135" s="480" t="s">
        <v>2661</v>
      </c>
      <c r="V1135" s="480" t="s">
        <v>309</v>
      </c>
      <c r="W1135" s="480" t="s">
        <v>3783</v>
      </c>
      <c r="X1135" s="480" t="s">
        <v>3784</v>
      </c>
      <c r="Y1135" s="480" t="s">
        <v>313</v>
      </c>
      <c r="Z1135" s="480" t="s">
        <v>2602</v>
      </c>
      <c r="AA1135" s="480">
        <f t="shared" si="17"/>
        <v>72</v>
      </c>
      <c r="AB1135" s="483">
        <v>0</v>
      </c>
      <c r="AC1135" s="480" t="s">
        <v>456</v>
      </c>
    </row>
    <row r="1136" customHeight="1" spans="1:29">
      <c r="A1136" s="477" t="s">
        <v>192</v>
      </c>
      <c r="B1136" s="480" t="s">
        <v>4024</v>
      </c>
      <c r="C1136" s="480" t="s">
        <v>4025</v>
      </c>
      <c r="D1136" s="480" t="s">
        <v>6040</v>
      </c>
      <c r="E1136" s="481">
        <v>45609</v>
      </c>
      <c r="F1136" s="480" t="s">
        <v>301</v>
      </c>
      <c r="G1136" s="480" t="s">
        <v>6041</v>
      </c>
      <c r="H1136" s="480" t="s">
        <v>6042</v>
      </c>
      <c r="I1136" s="480" t="s">
        <v>304</v>
      </c>
      <c r="J1136" s="482">
        <v>64549.71</v>
      </c>
      <c r="K1136" s="482">
        <v>896.53</v>
      </c>
      <c r="L1136" s="482">
        <v>11654.81</v>
      </c>
      <c r="M1136" s="482">
        <v>10758.29</v>
      </c>
      <c r="N1136" s="482">
        <v>0</v>
      </c>
      <c r="O1136" s="482">
        <v>52894.9</v>
      </c>
      <c r="P1136" s="480" t="s">
        <v>6043</v>
      </c>
      <c r="Q1136" s="481"/>
      <c r="R1136" s="480" t="s">
        <v>306</v>
      </c>
      <c r="S1136" s="480" t="s">
        <v>307</v>
      </c>
      <c r="T1136" s="480" t="s">
        <v>453</v>
      </c>
      <c r="U1136" s="480" t="s">
        <v>2661</v>
      </c>
      <c r="V1136" s="480" t="s">
        <v>309</v>
      </c>
      <c r="W1136" s="480" t="s">
        <v>3783</v>
      </c>
      <c r="X1136" s="480" t="s">
        <v>3784</v>
      </c>
      <c r="Y1136" s="480" t="s">
        <v>313</v>
      </c>
      <c r="Z1136" s="480" t="s">
        <v>2602</v>
      </c>
      <c r="AA1136" s="480">
        <f t="shared" si="17"/>
        <v>72</v>
      </c>
      <c r="AB1136" s="483">
        <v>0</v>
      </c>
      <c r="AC1136" s="480" t="s">
        <v>456</v>
      </c>
    </row>
    <row r="1137" customHeight="1" spans="1:29">
      <c r="A1137" s="477" t="s">
        <v>192</v>
      </c>
      <c r="B1137" s="480" t="s">
        <v>4024</v>
      </c>
      <c r="C1137" s="480" t="s">
        <v>4025</v>
      </c>
      <c r="D1137" s="480" t="s">
        <v>6044</v>
      </c>
      <c r="E1137" s="481">
        <v>45609</v>
      </c>
      <c r="F1137" s="480" t="s">
        <v>301</v>
      </c>
      <c r="G1137" s="480" t="s">
        <v>6045</v>
      </c>
      <c r="H1137" s="480" t="s">
        <v>6046</v>
      </c>
      <c r="I1137" s="480" t="s">
        <v>304</v>
      </c>
      <c r="J1137" s="482">
        <v>96824.58</v>
      </c>
      <c r="K1137" s="482">
        <v>1344.79</v>
      </c>
      <c r="L1137" s="482">
        <v>17482.22</v>
      </c>
      <c r="M1137" s="482">
        <v>16137.43</v>
      </c>
      <c r="N1137" s="482">
        <v>0</v>
      </c>
      <c r="O1137" s="482">
        <v>79342.36</v>
      </c>
      <c r="P1137" s="480" t="s">
        <v>6047</v>
      </c>
      <c r="Q1137" s="481"/>
      <c r="R1137" s="480" t="s">
        <v>306</v>
      </c>
      <c r="S1137" s="480" t="s">
        <v>307</v>
      </c>
      <c r="T1137" s="480" t="s">
        <v>453</v>
      </c>
      <c r="U1137" s="480" t="s">
        <v>2661</v>
      </c>
      <c r="V1137" s="480" t="s">
        <v>309</v>
      </c>
      <c r="W1137" s="480" t="s">
        <v>3783</v>
      </c>
      <c r="X1137" s="480" t="s">
        <v>3784</v>
      </c>
      <c r="Y1137" s="480" t="s">
        <v>313</v>
      </c>
      <c r="Z1137" s="480" t="s">
        <v>2602</v>
      </c>
      <c r="AA1137" s="480">
        <f t="shared" si="17"/>
        <v>72</v>
      </c>
      <c r="AB1137" s="483">
        <v>0</v>
      </c>
      <c r="AC1137" s="480" t="s">
        <v>456</v>
      </c>
    </row>
    <row r="1138" customHeight="1" spans="1:29">
      <c r="A1138" s="477" t="s">
        <v>192</v>
      </c>
      <c r="B1138" s="480" t="s">
        <v>4024</v>
      </c>
      <c r="C1138" s="480" t="s">
        <v>4025</v>
      </c>
      <c r="D1138" s="480" t="s">
        <v>6048</v>
      </c>
      <c r="E1138" s="481">
        <v>45609</v>
      </c>
      <c r="F1138" s="480" t="s">
        <v>301</v>
      </c>
      <c r="G1138" s="480" t="s">
        <v>6049</v>
      </c>
      <c r="H1138" s="480" t="s">
        <v>6050</v>
      </c>
      <c r="I1138" s="480" t="s">
        <v>304</v>
      </c>
      <c r="J1138" s="482">
        <v>96824.58</v>
      </c>
      <c r="K1138" s="482">
        <v>1344.79</v>
      </c>
      <c r="L1138" s="482">
        <v>17482.22</v>
      </c>
      <c r="M1138" s="482">
        <v>16137.43</v>
      </c>
      <c r="N1138" s="482">
        <v>0</v>
      </c>
      <c r="O1138" s="482">
        <v>79342.36</v>
      </c>
      <c r="P1138" s="480" t="s">
        <v>6051</v>
      </c>
      <c r="Q1138" s="481"/>
      <c r="R1138" s="480" t="s">
        <v>306</v>
      </c>
      <c r="S1138" s="480" t="s">
        <v>307</v>
      </c>
      <c r="T1138" s="480" t="s">
        <v>453</v>
      </c>
      <c r="U1138" s="480" t="s">
        <v>2661</v>
      </c>
      <c r="V1138" s="480" t="s">
        <v>309</v>
      </c>
      <c r="W1138" s="480" t="s">
        <v>3783</v>
      </c>
      <c r="X1138" s="480" t="s">
        <v>3784</v>
      </c>
      <c r="Y1138" s="480" t="s">
        <v>313</v>
      </c>
      <c r="Z1138" s="480" t="s">
        <v>2602</v>
      </c>
      <c r="AA1138" s="480">
        <f t="shared" si="17"/>
        <v>72</v>
      </c>
      <c r="AB1138" s="483">
        <v>0</v>
      </c>
      <c r="AC1138" s="480" t="s">
        <v>456</v>
      </c>
    </row>
    <row r="1139" customHeight="1" spans="1:29">
      <c r="A1139" s="477" t="s">
        <v>192</v>
      </c>
      <c r="B1139" s="480" t="s">
        <v>4024</v>
      </c>
      <c r="C1139" s="480" t="s">
        <v>4025</v>
      </c>
      <c r="D1139" s="480" t="s">
        <v>6052</v>
      </c>
      <c r="E1139" s="481">
        <v>45614</v>
      </c>
      <c r="F1139" s="480" t="s">
        <v>301</v>
      </c>
      <c r="G1139" s="480" t="s">
        <v>6053</v>
      </c>
      <c r="H1139" s="480" t="s">
        <v>6054</v>
      </c>
      <c r="I1139" s="480" t="s">
        <v>304</v>
      </c>
      <c r="J1139" s="482">
        <v>176991.15</v>
      </c>
      <c r="K1139" s="482">
        <v>2458.22</v>
      </c>
      <c r="L1139" s="482">
        <v>31956.74</v>
      </c>
      <c r="M1139" s="482">
        <v>29498.53</v>
      </c>
      <c r="N1139" s="482">
        <v>0</v>
      </c>
      <c r="O1139" s="482">
        <v>145034.41</v>
      </c>
      <c r="P1139" s="480" t="s">
        <v>6055</v>
      </c>
      <c r="Q1139" s="481"/>
      <c r="R1139" s="480" t="s">
        <v>306</v>
      </c>
      <c r="S1139" s="480" t="s">
        <v>307</v>
      </c>
      <c r="T1139" s="480" t="s">
        <v>453</v>
      </c>
      <c r="U1139" s="480" t="s">
        <v>2661</v>
      </c>
      <c r="V1139" s="480" t="s">
        <v>309</v>
      </c>
      <c r="W1139" s="480" t="s">
        <v>6056</v>
      </c>
      <c r="X1139" s="480" t="s">
        <v>3784</v>
      </c>
      <c r="Y1139" s="480" t="s">
        <v>313</v>
      </c>
      <c r="Z1139" s="480" t="s">
        <v>2602</v>
      </c>
      <c r="AA1139" s="480">
        <f t="shared" si="17"/>
        <v>72</v>
      </c>
      <c r="AB1139" s="483">
        <v>0</v>
      </c>
      <c r="AC1139" s="480" t="s">
        <v>456</v>
      </c>
    </row>
    <row r="1140" customHeight="1" spans="1:29">
      <c r="A1140" s="477" t="s">
        <v>192</v>
      </c>
      <c r="B1140" s="480" t="s">
        <v>4024</v>
      </c>
      <c r="C1140" s="480" t="s">
        <v>4025</v>
      </c>
      <c r="D1140" s="480" t="s">
        <v>6057</v>
      </c>
      <c r="E1140" s="481">
        <v>45614</v>
      </c>
      <c r="F1140" s="480" t="s">
        <v>301</v>
      </c>
      <c r="G1140" s="480" t="s">
        <v>6058</v>
      </c>
      <c r="H1140" s="480" t="s">
        <v>6059</v>
      </c>
      <c r="I1140" s="480" t="s">
        <v>304</v>
      </c>
      <c r="J1140" s="482">
        <v>176991.15</v>
      </c>
      <c r="K1140" s="482">
        <v>2458.22</v>
      </c>
      <c r="L1140" s="482">
        <v>31956.74</v>
      </c>
      <c r="M1140" s="482">
        <v>29498.53</v>
      </c>
      <c r="N1140" s="482">
        <v>0</v>
      </c>
      <c r="O1140" s="482">
        <v>145034.41</v>
      </c>
      <c r="P1140" s="480" t="s">
        <v>6060</v>
      </c>
      <c r="Q1140" s="481"/>
      <c r="R1140" s="480" t="s">
        <v>306</v>
      </c>
      <c r="S1140" s="480" t="s">
        <v>307</v>
      </c>
      <c r="T1140" s="480" t="s">
        <v>453</v>
      </c>
      <c r="U1140" s="480" t="s">
        <v>2661</v>
      </c>
      <c r="V1140" s="480" t="s">
        <v>309</v>
      </c>
      <c r="W1140" s="480" t="s">
        <v>6056</v>
      </c>
      <c r="X1140" s="480" t="s">
        <v>3784</v>
      </c>
      <c r="Y1140" s="480" t="s">
        <v>313</v>
      </c>
      <c r="Z1140" s="480" t="s">
        <v>2602</v>
      </c>
      <c r="AA1140" s="480">
        <f t="shared" si="17"/>
        <v>72</v>
      </c>
      <c r="AB1140" s="483">
        <v>0</v>
      </c>
      <c r="AC1140" s="480" t="s">
        <v>456</v>
      </c>
    </row>
    <row r="1141" customHeight="1" spans="1:29">
      <c r="A1141" s="477" t="s">
        <v>192</v>
      </c>
      <c r="B1141" s="480" t="s">
        <v>4024</v>
      </c>
      <c r="C1141" s="480" t="s">
        <v>4025</v>
      </c>
      <c r="D1141" s="480" t="s">
        <v>6061</v>
      </c>
      <c r="E1141" s="481">
        <v>45614</v>
      </c>
      <c r="F1141" s="480" t="s">
        <v>301</v>
      </c>
      <c r="G1141" s="480" t="s">
        <v>6062</v>
      </c>
      <c r="H1141" s="480" t="s">
        <v>6063</v>
      </c>
      <c r="I1141" s="480" t="s">
        <v>304</v>
      </c>
      <c r="J1141" s="482">
        <v>176991.15</v>
      </c>
      <c r="K1141" s="482">
        <v>2458.22</v>
      </c>
      <c r="L1141" s="482">
        <v>31956.74</v>
      </c>
      <c r="M1141" s="482">
        <v>29498.53</v>
      </c>
      <c r="N1141" s="482">
        <v>0</v>
      </c>
      <c r="O1141" s="482">
        <v>145034.41</v>
      </c>
      <c r="P1141" s="480" t="s">
        <v>6064</v>
      </c>
      <c r="Q1141" s="481"/>
      <c r="R1141" s="480" t="s">
        <v>306</v>
      </c>
      <c r="S1141" s="480" t="s">
        <v>307</v>
      </c>
      <c r="T1141" s="480" t="s">
        <v>453</v>
      </c>
      <c r="U1141" s="480" t="s">
        <v>2661</v>
      </c>
      <c r="V1141" s="480" t="s">
        <v>309</v>
      </c>
      <c r="W1141" s="480" t="s">
        <v>6056</v>
      </c>
      <c r="X1141" s="480" t="s">
        <v>3784</v>
      </c>
      <c r="Y1141" s="480" t="s">
        <v>313</v>
      </c>
      <c r="Z1141" s="480" t="s">
        <v>2602</v>
      </c>
      <c r="AA1141" s="480">
        <f t="shared" si="17"/>
        <v>72</v>
      </c>
      <c r="AB1141" s="483">
        <v>0</v>
      </c>
      <c r="AC1141" s="480" t="s">
        <v>456</v>
      </c>
    </row>
    <row r="1142" customHeight="1" spans="1:29">
      <c r="A1142" s="477" t="s">
        <v>192</v>
      </c>
      <c r="B1142" s="480" t="s">
        <v>4024</v>
      </c>
      <c r="C1142" s="480" t="s">
        <v>4025</v>
      </c>
      <c r="D1142" s="480" t="s">
        <v>6065</v>
      </c>
      <c r="E1142" s="481">
        <v>45614</v>
      </c>
      <c r="F1142" s="480" t="s">
        <v>301</v>
      </c>
      <c r="G1142" s="480" t="s">
        <v>6066</v>
      </c>
      <c r="H1142" s="480" t="s">
        <v>6067</v>
      </c>
      <c r="I1142" s="480" t="s">
        <v>304</v>
      </c>
      <c r="J1142" s="482">
        <v>176991.15</v>
      </c>
      <c r="K1142" s="482">
        <v>2458.22</v>
      </c>
      <c r="L1142" s="482">
        <v>31956.74</v>
      </c>
      <c r="M1142" s="482">
        <v>29498.53</v>
      </c>
      <c r="N1142" s="482">
        <v>0</v>
      </c>
      <c r="O1142" s="482">
        <v>145034.41</v>
      </c>
      <c r="P1142" s="480" t="s">
        <v>6068</v>
      </c>
      <c r="Q1142" s="481"/>
      <c r="R1142" s="480" t="s">
        <v>306</v>
      </c>
      <c r="S1142" s="480" t="s">
        <v>307</v>
      </c>
      <c r="T1142" s="480" t="s">
        <v>453</v>
      </c>
      <c r="U1142" s="480" t="s">
        <v>2661</v>
      </c>
      <c r="V1142" s="480" t="s">
        <v>309</v>
      </c>
      <c r="W1142" s="480" t="s">
        <v>6056</v>
      </c>
      <c r="X1142" s="480" t="s">
        <v>3784</v>
      </c>
      <c r="Y1142" s="480" t="s">
        <v>313</v>
      </c>
      <c r="Z1142" s="480" t="s">
        <v>2602</v>
      </c>
      <c r="AA1142" s="480">
        <f t="shared" si="17"/>
        <v>72</v>
      </c>
      <c r="AB1142" s="483">
        <v>0</v>
      </c>
      <c r="AC1142" s="480" t="s">
        <v>456</v>
      </c>
    </row>
    <row r="1143" customHeight="1" spans="1:29">
      <c r="A1143" s="477" t="s">
        <v>192</v>
      </c>
      <c r="B1143" s="480" t="s">
        <v>4024</v>
      </c>
      <c r="C1143" s="480" t="s">
        <v>4025</v>
      </c>
      <c r="D1143" s="480" t="s">
        <v>6069</v>
      </c>
      <c r="E1143" s="481">
        <v>45621</v>
      </c>
      <c r="F1143" s="480" t="s">
        <v>301</v>
      </c>
      <c r="G1143" s="480" t="s">
        <v>6070</v>
      </c>
      <c r="H1143" s="480" t="s">
        <v>4055</v>
      </c>
      <c r="I1143" s="480" t="s">
        <v>6071</v>
      </c>
      <c r="J1143" s="482">
        <v>52212.39</v>
      </c>
      <c r="K1143" s="482">
        <v>725.18</v>
      </c>
      <c r="L1143" s="482">
        <v>9427.24</v>
      </c>
      <c r="M1143" s="482">
        <v>8702.07</v>
      </c>
      <c r="N1143" s="482">
        <v>0</v>
      </c>
      <c r="O1143" s="482">
        <v>42785.15</v>
      </c>
      <c r="P1143" s="480" t="s">
        <v>6072</v>
      </c>
      <c r="Q1143" s="481"/>
      <c r="R1143" s="480" t="s">
        <v>306</v>
      </c>
      <c r="S1143" s="480" t="s">
        <v>307</v>
      </c>
      <c r="T1143" s="480" t="s">
        <v>321</v>
      </c>
      <c r="U1143" s="480" t="s">
        <v>1972</v>
      </c>
      <c r="V1143" s="480" t="s">
        <v>322</v>
      </c>
      <c r="W1143" s="480" t="s">
        <v>6073</v>
      </c>
      <c r="X1143" s="480" t="s">
        <v>5663</v>
      </c>
      <c r="Y1143" s="480" t="s">
        <v>313</v>
      </c>
      <c r="Z1143" s="480" t="s">
        <v>2602</v>
      </c>
      <c r="AA1143" s="480">
        <f t="shared" si="17"/>
        <v>72</v>
      </c>
      <c r="AB1143" s="483">
        <v>0</v>
      </c>
      <c r="AC1143" s="480" t="s">
        <v>701</v>
      </c>
    </row>
    <row r="1144" customHeight="1" spans="1:29">
      <c r="A1144" s="477" t="s">
        <v>192</v>
      </c>
      <c r="B1144" s="480" t="s">
        <v>4024</v>
      </c>
      <c r="C1144" s="480" t="s">
        <v>4025</v>
      </c>
      <c r="D1144" s="480" t="s">
        <v>6074</v>
      </c>
      <c r="E1144" s="481">
        <v>45803</v>
      </c>
      <c r="F1144" s="480" t="s">
        <v>301</v>
      </c>
      <c r="G1144" s="480" t="s">
        <v>6075</v>
      </c>
      <c r="H1144" s="480" t="s">
        <v>6076</v>
      </c>
      <c r="I1144" s="480" t="s">
        <v>304</v>
      </c>
      <c r="J1144" s="482">
        <v>51681.42</v>
      </c>
      <c r="K1144" s="482">
        <v>717.79</v>
      </c>
      <c r="L1144" s="482">
        <v>5024.58</v>
      </c>
      <c r="M1144" s="482">
        <v>5024.58</v>
      </c>
      <c r="N1144" s="482">
        <v>0</v>
      </c>
      <c r="O1144" s="482">
        <v>46656.84</v>
      </c>
      <c r="P1144" s="480" t="s">
        <v>6077</v>
      </c>
      <c r="Q1144" s="481"/>
      <c r="R1144" s="480" t="s">
        <v>306</v>
      </c>
      <c r="S1144" s="480" t="s">
        <v>307</v>
      </c>
      <c r="T1144" s="480" t="s">
        <v>462</v>
      </c>
      <c r="U1144" s="480" t="s">
        <v>2657</v>
      </c>
      <c r="V1144" s="480" t="s">
        <v>309</v>
      </c>
      <c r="W1144" s="480" t="s">
        <v>6078</v>
      </c>
      <c r="X1144" s="480" t="s">
        <v>6079</v>
      </c>
      <c r="Y1144" s="480" t="s">
        <v>313</v>
      </c>
      <c r="Z1144" s="480" t="s">
        <v>2602</v>
      </c>
      <c r="AA1144" s="480">
        <f t="shared" si="17"/>
        <v>72</v>
      </c>
      <c r="AB1144" s="483">
        <v>0</v>
      </c>
      <c r="AC1144" s="480" t="s">
        <v>614</v>
      </c>
    </row>
    <row r="1145" customHeight="1" spans="1:29">
      <c r="A1145" s="477" t="s">
        <v>192</v>
      </c>
      <c r="B1145" s="480" t="s">
        <v>4024</v>
      </c>
      <c r="C1145" s="480" t="s">
        <v>4025</v>
      </c>
      <c r="D1145" s="480" t="s">
        <v>6080</v>
      </c>
      <c r="E1145" s="481">
        <v>45803</v>
      </c>
      <c r="F1145" s="480" t="s">
        <v>301</v>
      </c>
      <c r="G1145" s="480" t="s">
        <v>6081</v>
      </c>
      <c r="H1145" s="480" t="s">
        <v>6082</v>
      </c>
      <c r="I1145" s="480" t="s">
        <v>304</v>
      </c>
      <c r="J1145" s="482">
        <v>51681.41</v>
      </c>
      <c r="K1145" s="482">
        <v>717.8</v>
      </c>
      <c r="L1145" s="482">
        <v>5024.58</v>
      </c>
      <c r="M1145" s="482">
        <v>5024.58</v>
      </c>
      <c r="N1145" s="482">
        <v>0</v>
      </c>
      <c r="O1145" s="482">
        <v>46656.83</v>
      </c>
      <c r="P1145" s="480" t="s">
        <v>6083</v>
      </c>
      <c r="Q1145" s="481"/>
      <c r="R1145" s="480" t="s">
        <v>306</v>
      </c>
      <c r="S1145" s="480" t="s">
        <v>307</v>
      </c>
      <c r="T1145" s="480" t="s">
        <v>462</v>
      </c>
      <c r="U1145" s="480" t="s">
        <v>2657</v>
      </c>
      <c r="V1145" s="480" t="s">
        <v>309</v>
      </c>
      <c r="W1145" s="480" t="s">
        <v>6078</v>
      </c>
      <c r="X1145" s="480" t="s">
        <v>6079</v>
      </c>
      <c r="Y1145" s="480" t="s">
        <v>313</v>
      </c>
      <c r="Z1145" s="480" t="s">
        <v>2602</v>
      </c>
      <c r="AA1145" s="480">
        <f t="shared" si="17"/>
        <v>72</v>
      </c>
      <c r="AB1145" s="483">
        <v>0</v>
      </c>
      <c r="AC1145" s="480" t="s">
        <v>614</v>
      </c>
    </row>
    <row r="1146" customHeight="1" spans="1:29">
      <c r="A1146" s="477" t="s">
        <v>192</v>
      </c>
      <c r="B1146" s="480" t="s">
        <v>4024</v>
      </c>
      <c r="C1146" s="480" t="s">
        <v>4025</v>
      </c>
      <c r="D1146" s="480" t="s">
        <v>6084</v>
      </c>
      <c r="E1146" s="481">
        <v>45827</v>
      </c>
      <c r="F1146" s="480" t="s">
        <v>301</v>
      </c>
      <c r="G1146" s="480" t="s">
        <v>6085</v>
      </c>
      <c r="H1146" s="480" t="s">
        <v>6086</v>
      </c>
      <c r="I1146" s="480" t="s">
        <v>6087</v>
      </c>
      <c r="J1146" s="482">
        <v>100000</v>
      </c>
      <c r="K1146" s="482">
        <v>1388.89</v>
      </c>
      <c r="L1146" s="482">
        <v>8333.33</v>
      </c>
      <c r="M1146" s="482">
        <v>8333.33</v>
      </c>
      <c r="N1146" s="482">
        <v>0</v>
      </c>
      <c r="O1146" s="482">
        <v>91666.67</v>
      </c>
      <c r="P1146" s="480" t="s">
        <v>6088</v>
      </c>
      <c r="Q1146" s="481"/>
      <c r="R1146" s="480" t="s">
        <v>306</v>
      </c>
      <c r="S1146" s="480" t="s">
        <v>307</v>
      </c>
      <c r="T1146" s="480" t="s">
        <v>308</v>
      </c>
      <c r="U1146" s="480" t="s">
        <v>5954</v>
      </c>
      <c r="V1146" s="480" t="s">
        <v>309</v>
      </c>
      <c r="W1146" s="480" t="s">
        <v>6089</v>
      </c>
      <c r="X1146" s="480" t="s">
        <v>1874</v>
      </c>
      <c r="Y1146" s="480" t="s">
        <v>313</v>
      </c>
      <c r="Z1146" s="480" t="s">
        <v>2602</v>
      </c>
      <c r="AA1146" s="480">
        <f t="shared" si="17"/>
        <v>72</v>
      </c>
      <c r="AB1146" s="483">
        <v>0</v>
      </c>
      <c r="AC1146" s="480" t="s">
        <v>1019</v>
      </c>
    </row>
    <row r="1147" customHeight="1" spans="1:29">
      <c r="A1147" s="477" t="s">
        <v>192</v>
      </c>
      <c r="B1147" s="480" t="s">
        <v>4024</v>
      </c>
      <c r="C1147" s="480" t="s">
        <v>4025</v>
      </c>
      <c r="D1147" s="480" t="s">
        <v>6090</v>
      </c>
      <c r="E1147" s="481">
        <v>45863</v>
      </c>
      <c r="F1147" s="480" t="s">
        <v>301</v>
      </c>
      <c r="G1147" s="480" t="s">
        <v>6091</v>
      </c>
      <c r="H1147" s="480" t="s">
        <v>6092</v>
      </c>
      <c r="I1147" s="480" t="s">
        <v>6093</v>
      </c>
      <c r="J1147" s="482">
        <v>9823.01</v>
      </c>
      <c r="K1147" s="482">
        <v>136.43</v>
      </c>
      <c r="L1147" s="482">
        <v>682.15</v>
      </c>
      <c r="M1147" s="482">
        <v>682.15</v>
      </c>
      <c r="N1147" s="482">
        <v>0</v>
      </c>
      <c r="O1147" s="482">
        <v>9140.86</v>
      </c>
      <c r="P1147" s="480" t="s">
        <v>6094</v>
      </c>
      <c r="Q1147" s="481"/>
      <c r="R1147" s="480" t="s">
        <v>306</v>
      </c>
      <c r="S1147" s="480" t="s">
        <v>307</v>
      </c>
      <c r="T1147" s="480" t="s">
        <v>2113</v>
      </c>
      <c r="U1147" s="480" t="s">
        <v>2114</v>
      </c>
      <c r="V1147" s="480" t="s">
        <v>309</v>
      </c>
      <c r="W1147" s="480" t="s">
        <v>2115</v>
      </c>
      <c r="X1147" s="480" t="s">
        <v>6095</v>
      </c>
      <c r="Y1147" s="480" t="s">
        <v>313</v>
      </c>
      <c r="Z1147" s="480" t="s">
        <v>2602</v>
      </c>
      <c r="AA1147" s="480">
        <f t="shared" si="17"/>
        <v>72</v>
      </c>
      <c r="AB1147" s="483">
        <v>0</v>
      </c>
      <c r="AC1147" s="480" t="s">
        <v>2117</v>
      </c>
    </row>
    <row r="1148" customHeight="1" spans="1:29">
      <c r="A1148" s="477" t="s">
        <v>192</v>
      </c>
      <c r="B1148" s="480" t="s">
        <v>4024</v>
      </c>
      <c r="C1148" s="480" t="s">
        <v>4025</v>
      </c>
      <c r="D1148" s="480" t="s">
        <v>6096</v>
      </c>
      <c r="E1148" s="481">
        <v>45923</v>
      </c>
      <c r="F1148" s="480" t="s">
        <v>301</v>
      </c>
      <c r="G1148" s="480" t="s">
        <v>6097</v>
      </c>
      <c r="H1148" s="480" t="s">
        <v>6098</v>
      </c>
      <c r="I1148" s="480" t="s">
        <v>304</v>
      </c>
      <c r="J1148" s="482">
        <v>113230.49</v>
      </c>
      <c r="K1148" s="482">
        <v>1572.65</v>
      </c>
      <c r="L1148" s="482">
        <v>4717.94</v>
      </c>
      <c r="M1148" s="482">
        <v>4717.94</v>
      </c>
      <c r="N1148" s="482">
        <v>0</v>
      </c>
      <c r="O1148" s="482">
        <v>108512.55</v>
      </c>
      <c r="P1148" s="480" t="s">
        <v>6099</v>
      </c>
      <c r="Q1148" s="481"/>
      <c r="R1148" s="480" t="s">
        <v>306</v>
      </c>
      <c r="S1148" s="480" t="s">
        <v>307</v>
      </c>
      <c r="T1148" s="480" t="s">
        <v>453</v>
      </c>
      <c r="U1148" s="480" t="s">
        <v>2122</v>
      </c>
      <c r="V1148" s="480" t="s">
        <v>454</v>
      </c>
      <c r="W1148" s="480" t="s">
        <v>2123</v>
      </c>
      <c r="X1148" s="480" t="s">
        <v>2124</v>
      </c>
      <c r="Y1148" s="480" t="s">
        <v>313</v>
      </c>
      <c r="Z1148" s="480" t="s">
        <v>2602</v>
      </c>
      <c r="AA1148" s="480">
        <f t="shared" si="17"/>
        <v>72</v>
      </c>
      <c r="AB1148" s="483">
        <v>0</v>
      </c>
      <c r="AC1148" s="480" t="s">
        <v>456</v>
      </c>
    </row>
    <row r="1149" customHeight="1" spans="1:29">
      <c r="A1149" s="477" t="s">
        <v>192</v>
      </c>
      <c r="B1149" s="480" t="s">
        <v>4024</v>
      </c>
      <c r="C1149" s="480" t="s">
        <v>4025</v>
      </c>
      <c r="D1149" s="480" t="s">
        <v>6100</v>
      </c>
      <c r="E1149" s="481">
        <v>45923</v>
      </c>
      <c r="F1149" s="480" t="s">
        <v>301</v>
      </c>
      <c r="G1149" s="480" t="s">
        <v>6101</v>
      </c>
      <c r="H1149" s="480" t="s">
        <v>6102</v>
      </c>
      <c r="I1149" s="480" t="s">
        <v>304</v>
      </c>
      <c r="J1149" s="482">
        <v>142768.88</v>
      </c>
      <c r="K1149" s="482">
        <v>1982.9</v>
      </c>
      <c r="L1149" s="482">
        <v>5948.7</v>
      </c>
      <c r="M1149" s="482">
        <v>5948.7</v>
      </c>
      <c r="N1149" s="482">
        <v>0</v>
      </c>
      <c r="O1149" s="482">
        <v>136820.18</v>
      </c>
      <c r="P1149" s="480" t="s">
        <v>6103</v>
      </c>
      <c r="Q1149" s="481"/>
      <c r="R1149" s="480" t="s">
        <v>306</v>
      </c>
      <c r="S1149" s="480" t="s">
        <v>307</v>
      </c>
      <c r="T1149" s="480" t="s">
        <v>453</v>
      </c>
      <c r="U1149" s="480" t="s">
        <v>2122</v>
      </c>
      <c r="V1149" s="480" t="s">
        <v>454</v>
      </c>
      <c r="W1149" s="480" t="s">
        <v>2123</v>
      </c>
      <c r="X1149" s="480" t="s">
        <v>2124</v>
      </c>
      <c r="Y1149" s="480" t="s">
        <v>313</v>
      </c>
      <c r="Z1149" s="480" t="s">
        <v>2602</v>
      </c>
      <c r="AA1149" s="480">
        <f t="shared" si="17"/>
        <v>72</v>
      </c>
      <c r="AB1149" s="483">
        <v>0</v>
      </c>
      <c r="AC1149" s="480" t="s">
        <v>456</v>
      </c>
    </row>
    <row r="1150" customHeight="1" spans="1:29">
      <c r="A1150" s="477" t="s">
        <v>192</v>
      </c>
      <c r="B1150" s="480" t="s">
        <v>4024</v>
      </c>
      <c r="C1150" s="480" t="s">
        <v>4025</v>
      </c>
      <c r="D1150" s="480" t="s">
        <v>6104</v>
      </c>
      <c r="E1150" s="481">
        <v>45923</v>
      </c>
      <c r="F1150" s="480" t="s">
        <v>301</v>
      </c>
      <c r="G1150" s="480" t="s">
        <v>6105</v>
      </c>
      <c r="H1150" s="480" t="s">
        <v>6102</v>
      </c>
      <c r="I1150" s="480" t="s">
        <v>304</v>
      </c>
      <c r="J1150" s="482">
        <v>142768.88</v>
      </c>
      <c r="K1150" s="482">
        <v>1982.9</v>
      </c>
      <c r="L1150" s="482">
        <v>5948.7</v>
      </c>
      <c r="M1150" s="482">
        <v>5948.7</v>
      </c>
      <c r="N1150" s="482">
        <v>0</v>
      </c>
      <c r="O1150" s="482">
        <v>136820.18</v>
      </c>
      <c r="P1150" s="480" t="s">
        <v>6106</v>
      </c>
      <c r="Q1150" s="481"/>
      <c r="R1150" s="480" t="s">
        <v>306</v>
      </c>
      <c r="S1150" s="480" t="s">
        <v>307</v>
      </c>
      <c r="T1150" s="480" t="s">
        <v>453</v>
      </c>
      <c r="U1150" s="480" t="s">
        <v>2122</v>
      </c>
      <c r="V1150" s="480" t="s">
        <v>454</v>
      </c>
      <c r="W1150" s="480" t="s">
        <v>2123</v>
      </c>
      <c r="X1150" s="480" t="s">
        <v>2124</v>
      </c>
      <c r="Y1150" s="480" t="s">
        <v>313</v>
      </c>
      <c r="Z1150" s="480" t="s">
        <v>2602</v>
      </c>
      <c r="AA1150" s="480">
        <f t="shared" si="17"/>
        <v>72</v>
      </c>
      <c r="AB1150" s="483">
        <v>0</v>
      </c>
      <c r="AC1150" s="480" t="s">
        <v>456</v>
      </c>
    </row>
    <row r="1151" customHeight="1" spans="1:29">
      <c r="A1151" s="477" t="s">
        <v>192</v>
      </c>
      <c r="B1151" s="480" t="s">
        <v>4024</v>
      </c>
      <c r="C1151" s="480" t="s">
        <v>4025</v>
      </c>
      <c r="D1151" s="480" t="s">
        <v>6107</v>
      </c>
      <c r="E1151" s="481">
        <v>45924</v>
      </c>
      <c r="F1151" s="480" t="s">
        <v>301</v>
      </c>
      <c r="G1151" s="480" t="s">
        <v>6108</v>
      </c>
      <c r="H1151" s="480" t="s">
        <v>6109</v>
      </c>
      <c r="I1151" s="480" t="s">
        <v>304</v>
      </c>
      <c r="J1151" s="482">
        <v>362073.81</v>
      </c>
      <c r="K1151" s="482">
        <v>5028.8</v>
      </c>
      <c r="L1151" s="482">
        <v>15086.41</v>
      </c>
      <c r="M1151" s="482">
        <v>15086.41</v>
      </c>
      <c r="N1151" s="482">
        <v>0</v>
      </c>
      <c r="O1151" s="482">
        <v>346987.4</v>
      </c>
      <c r="P1151" s="480" t="s">
        <v>6110</v>
      </c>
      <c r="Q1151" s="481"/>
      <c r="R1151" s="480" t="s">
        <v>306</v>
      </c>
      <c r="S1151" s="480" t="s">
        <v>307</v>
      </c>
      <c r="T1151" s="480" t="s">
        <v>453</v>
      </c>
      <c r="U1151" s="480" t="s">
        <v>2132</v>
      </c>
      <c r="V1151" s="480" t="s">
        <v>1683</v>
      </c>
      <c r="W1151" s="480" t="s">
        <v>2133</v>
      </c>
      <c r="X1151" s="480" t="s">
        <v>2124</v>
      </c>
      <c r="Y1151" s="480" t="s">
        <v>313</v>
      </c>
      <c r="Z1151" s="480" t="s">
        <v>2602</v>
      </c>
      <c r="AA1151" s="480">
        <f t="shared" si="17"/>
        <v>72</v>
      </c>
      <c r="AB1151" s="483">
        <v>0</v>
      </c>
      <c r="AC1151" s="480" t="s">
        <v>542</v>
      </c>
    </row>
    <row r="1152" customHeight="1" spans="1:29">
      <c r="A1152" s="477" t="s">
        <v>192</v>
      </c>
      <c r="B1152" s="480" t="s">
        <v>4024</v>
      </c>
      <c r="C1152" s="480" t="s">
        <v>4025</v>
      </c>
      <c r="D1152" s="480" t="s">
        <v>6111</v>
      </c>
      <c r="E1152" s="481">
        <v>45924</v>
      </c>
      <c r="F1152" s="480" t="s">
        <v>301</v>
      </c>
      <c r="G1152" s="480" t="s">
        <v>6112</v>
      </c>
      <c r="H1152" s="480" t="s">
        <v>6113</v>
      </c>
      <c r="I1152" s="480" t="s">
        <v>304</v>
      </c>
      <c r="J1152" s="482">
        <v>184434.38</v>
      </c>
      <c r="K1152" s="482">
        <v>2561.59</v>
      </c>
      <c r="L1152" s="482">
        <v>7684.77</v>
      </c>
      <c r="M1152" s="482">
        <v>7684.77</v>
      </c>
      <c r="N1152" s="482">
        <v>0</v>
      </c>
      <c r="O1152" s="482">
        <v>176749.61</v>
      </c>
      <c r="P1152" s="480" t="s">
        <v>6114</v>
      </c>
      <c r="Q1152" s="481"/>
      <c r="R1152" s="480" t="s">
        <v>306</v>
      </c>
      <c r="S1152" s="480" t="s">
        <v>307</v>
      </c>
      <c r="T1152" s="480" t="s">
        <v>453</v>
      </c>
      <c r="U1152" s="480" t="s">
        <v>2132</v>
      </c>
      <c r="V1152" s="480" t="s">
        <v>1683</v>
      </c>
      <c r="W1152" s="480" t="s">
        <v>2133</v>
      </c>
      <c r="X1152" s="480" t="s">
        <v>2124</v>
      </c>
      <c r="Y1152" s="480" t="s">
        <v>313</v>
      </c>
      <c r="Z1152" s="480" t="s">
        <v>2602</v>
      </c>
      <c r="AA1152" s="480">
        <f t="shared" si="17"/>
        <v>72</v>
      </c>
      <c r="AB1152" s="483">
        <v>0</v>
      </c>
      <c r="AC1152" s="480" t="s">
        <v>542</v>
      </c>
    </row>
    <row r="1153" customHeight="1" spans="1:29">
      <c r="A1153" s="477" t="s">
        <v>192</v>
      </c>
      <c r="B1153" s="480" t="s">
        <v>4024</v>
      </c>
      <c r="C1153" s="480" t="s">
        <v>4025</v>
      </c>
      <c r="D1153" s="480" t="s">
        <v>6115</v>
      </c>
      <c r="E1153" s="481">
        <v>45924</v>
      </c>
      <c r="F1153" s="480" t="s">
        <v>301</v>
      </c>
      <c r="G1153" s="480" t="s">
        <v>6116</v>
      </c>
      <c r="H1153" s="480" t="s">
        <v>6117</v>
      </c>
      <c r="I1153" s="480" t="s">
        <v>304</v>
      </c>
      <c r="J1153" s="482">
        <v>184434.38</v>
      </c>
      <c r="K1153" s="482">
        <v>2561.59</v>
      </c>
      <c r="L1153" s="482">
        <v>7684.77</v>
      </c>
      <c r="M1153" s="482">
        <v>7684.77</v>
      </c>
      <c r="N1153" s="482">
        <v>0</v>
      </c>
      <c r="O1153" s="482">
        <v>176749.61</v>
      </c>
      <c r="P1153" s="480" t="s">
        <v>6118</v>
      </c>
      <c r="Q1153" s="481"/>
      <c r="R1153" s="480" t="s">
        <v>306</v>
      </c>
      <c r="S1153" s="480" t="s">
        <v>307</v>
      </c>
      <c r="T1153" s="480" t="s">
        <v>453</v>
      </c>
      <c r="U1153" s="480" t="s">
        <v>2132</v>
      </c>
      <c r="V1153" s="480" t="s">
        <v>1683</v>
      </c>
      <c r="W1153" s="480" t="s">
        <v>2133</v>
      </c>
      <c r="X1153" s="480" t="s">
        <v>2124</v>
      </c>
      <c r="Y1153" s="480" t="s">
        <v>313</v>
      </c>
      <c r="Z1153" s="480" t="s">
        <v>2602</v>
      </c>
      <c r="AA1153" s="480">
        <f t="shared" si="17"/>
        <v>72</v>
      </c>
      <c r="AB1153" s="483">
        <v>0</v>
      </c>
      <c r="AC1153" s="480" t="s">
        <v>542</v>
      </c>
    </row>
    <row r="1154" customHeight="1" spans="1:29">
      <c r="A1154" s="477" t="s">
        <v>192</v>
      </c>
      <c r="B1154" s="480" t="s">
        <v>4024</v>
      </c>
      <c r="C1154" s="480" t="s">
        <v>4025</v>
      </c>
      <c r="D1154" s="480" t="s">
        <v>6119</v>
      </c>
      <c r="E1154" s="481">
        <v>45958</v>
      </c>
      <c r="F1154" s="480" t="s">
        <v>301</v>
      </c>
      <c r="G1154" s="480" t="s">
        <v>6120</v>
      </c>
      <c r="H1154" s="480" t="s">
        <v>6121</v>
      </c>
      <c r="I1154" s="480" t="s">
        <v>6122</v>
      </c>
      <c r="J1154" s="482">
        <v>21017.7</v>
      </c>
      <c r="K1154" s="482">
        <v>291.92</v>
      </c>
      <c r="L1154" s="482">
        <v>583.83</v>
      </c>
      <c r="M1154" s="482">
        <v>583.83</v>
      </c>
      <c r="N1154" s="482">
        <v>0</v>
      </c>
      <c r="O1154" s="482">
        <v>20433.87</v>
      </c>
      <c r="P1154" s="480" t="s">
        <v>6123</v>
      </c>
      <c r="Q1154" s="481"/>
      <c r="R1154" s="480" t="s">
        <v>630</v>
      </c>
      <c r="S1154" s="480" t="s">
        <v>889</v>
      </c>
      <c r="T1154" s="480" t="s">
        <v>882</v>
      </c>
      <c r="U1154" s="480" t="s">
        <v>6124</v>
      </c>
      <c r="V1154" s="480" t="s">
        <v>309</v>
      </c>
      <c r="W1154" s="480" t="s">
        <v>6125</v>
      </c>
      <c r="X1154" s="480" t="s">
        <v>6126</v>
      </c>
      <c r="Y1154" s="480" t="s">
        <v>313</v>
      </c>
      <c r="Z1154" s="480" t="s">
        <v>2602</v>
      </c>
      <c r="AA1154" s="480">
        <f t="shared" si="17"/>
        <v>72</v>
      </c>
      <c r="AB1154" s="483">
        <v>0</v>
      </c>
      <c r="AC1154" s="480" t="s">
        <v>891</v>
      </c>
    </row>
    <row r="1155" customHeight="1" spans="1:29">
      <c r="A1155" s="477" t="s">
        <v>192</v>
      </c>
      <c r="B1155" s="480" t="s">
        <v>4024</v>
      </c>
      <c r="C1155" s="480" t="s">
        <v>4025</v>
      </c>
      <c r="D1155" s="480" t="s">
        <v>6127</v>
      </c>
      <c r="E1155" s="481">
        <v>45958</v>
      </c>
      <c r="F1155" s="480" t="s">
        <v>301</v>
      </c>
      <c r="G1155" s="480" t="s">
        <v>6128</v>
      </c>
      <c r="H1155" s="480" t="s">
        <v>6121</v>
      </c>
      <c r="I1155" s="480" t="s">
        <v>6122</v>
      </c>
      <c r="J1155" s="482">
        <v>21017.7</v>
      </c>
      <c r="K1155" s="482">
        <v>291.92</v>
      </c>
      <c r="L1155" s="482">
        <v>583.83</v>
      </c>
      <c r="M1155" s="482">
        <v>583.83</v>
      </c>
      <c r="N1155" s="482">
        <v>0</v>
      </c>
      <c r="O1155" s="482">
        <v>20433.87</v>
      </c>
      <c r="P1155" s="480" t="s">
        <v>6123</v>
      </c>
      <c r="Q1155" s="481"/>
      <c r="R1155" s="480" t="s">
        <v>630</v>
      </c>
      <c r="S1155" s="480" t="s">
        <v>889</v>
      </c>
      <c r="T1155" s="480" t="s">
        <v>882</v>
      </c>
      <c r="U1155" s="480" t="s">
        <v>6124</v>
      </c>
      <c r="V1155" s="480" t="s">
        <v>309</v>
      </c>
      <c r="W1155" s="480" t="s">
        <v>6125</v>
      </c>
      <c r="X1155" s="480" t="s">
        <v>6126</v>
      </c>
      <c r="Y1155" s="480" t="s">
        <v>313</v>
      </c>
      <c r="Z1155" s="480" t="s">
        <v>2602</v>
      </c>
      <c r="AA1155" s="480">
        <f t="shared" si="17"/>
        <v>72</v>
      </c>
      <c r="AB1155" s="483">
        <v>0</v>
      </c>
      <c r="AC1155" s="480" t="s">
        <v>891</v>
      </c>
    </row>
    <row r="1156" customHeight="1" spans="1:29">
      <c r="A1156" s="477" t="s">
        <v>192</v>
      </c>
      <c r="B1156" s="480" t="s">
        <v>6129</v>
      </c>
      <c r="C1156" s="480" t="s">
        <v>6130</v>
      </c>
      <c r="D1156" s="480" t="s">
        <v>6131</v>
      </c>
      <c r="E1156" s="481">
        <v>41421</v>
      </c>
      <c r="F1156" s="480" t="s">
        <v>301</v>
      </c>
      <c r="G1156" s="480" t="s">
        <v>6132</v>
      </c>
      <c r="H1156" s="480" t="s">
        <v>6133</v>
      </c>
      <c r="I1156" s="480" t="s">
        <v>6134</v>
      </c>
      <c r="J1156" s="482">
        <v>81141.88</v>
      </c>
      <c r="K1156" s="482">
        <v>0</v>
      </c>
      <c r="L1156" s="482">
        <v>81141.88</v>
      </c>
      <c r="M1156" s="482">
        <v>0</v>
      </c>
      <c r="N1156" s="482">
        <v>0</v>
      </c>
      <c r="O1156" s="482">
        <v>0</v>
      </c>
      <c r="P1156" s="480" t="s">
        <v>6135</v>
      </c>
      <c r="Q1156" s="481"/>
      <c r="R1156" s="480" t="s">
        <v>630</v>
      </c>
      <c r="S1156" s="480" t="s">
        <v>307</v>
      </c>
      <c r="T1156" s="480" t="s">
        <v>399</v>
      </c>
      <c r="U1156" s="480" t="s">
        <v>309</v>
      </c>
      <c r="V1156" s="480" t="s">
        <v>419</v>
      </c>
      <c r="W1156" s="480" t="s">
        <v>6136</v>
      </c>
      <c r="X1156" s="480" t="s">
        <v>6137</v>
      </c>
      <c r="Y1156" s="480" t="s">
        <v>313</v>
      </c>
      <c r="Z1156" s="480" t="s">
        <v>2602</v>
      </c>
      <c r="AA1156" s="480">
        <f t="shared" si="17"/>
        <v>72</v>
      </c>
      <c r="AB1156" s="483">
        <v>0</v>
      </c>
      <c r="AC1156" s="480" t="s">
        <v>6138</v>
      </c>
    </row>
    <row r="1157" customHeight="1" spans="1:29">
      <c r="A1157" s="477" t="s">
        <v>192</v>
      </c>
      <c r="B1157" s="480" t="s">
        <v>6129</v>
      </c>
      <c r="C1157" s="480" t="s">
        <v>6130</v>
      </c>
      <c r="D1157" s="480" t="s">
        <v>6139</v>
      </c>
      <c r="E1157" s="481">
        <v>40511</v>
      </c>
      <c r="F1157" s="480" t="s">
        <v>301</v>
      </c>
      <c r="G1157" s="480" t="s">
        <v>6140</v>
      </c>
      <c r="H1157" s="480" t="s">
        <v>5049</v>
      </c>
      <c r="I1157" s="480" t="s">
        <v>6141</v>
      </c>
      <c r="J1157" s="482">
        <v>11111.11</v>
      </c>
      <c r="K1157" s="482">
        <v>0</v>
      </c>
      <c r="L1157" s="482">
        <v>11111.11</v>
      </c>
      <c r="M1157" s="482">
        <v>0</v>
      </c>
      <c r="N1157" s="482">
        <v>0</v>
      </c>
      <c r="O1157" s="482">
        <v>0</v>
      </c>
      <c r="P1157" s="480" t="s">
        <v>6142</v>
      </c>
      <c r="Q1157" s="481"/>
      <c r="R1157" s="480" t="s">
        <v>306</v>
      </c>
      <c r="S1157" s="480" t="s">
        <v>307</v>
      </c>
      <c r="T1157" s="480" t="s">
        <v>399</v>
      </c>
      <c r="U1157" s="480" t="s">
        <v>309</v>
      </c>
      <c r="V1157" s="480" t="s">
        <v>419</v>
      </c>
      <c r="W1157" s="480" t="s">
        <v>6143</v>
      </c>
      <c r="X1157" s="480" t="s">
        <v>6144</v>
      </c>
      <c r="Y1157" s="480" t="s">
        <v>313</v>
      </c>
      <c r="Z1157" s="480" t="s">
        <v>2602</v>
      </c>
      <c r="AA1157" s="480">
        <f t="shared" si="17"/>
        <v>72</v>
      </c>
      <c r="AB1157" s="483">
        <v>0</v>
      </c>
      <c r="AC1157" s="480" t="s">
        <v>403</v>
      </c>
    </row>
    <row r="1158" customHeight="1" spans="1:29">
      <c r="A1158" s="477" t="s">
        <v>192</v>
      </c>
      <c r="B1158" s="480" t="s">
        <v>6129</v>
      </c>
      <c r="C1158" s="480" t="s">
        <v>6130</v>
      </c>
      <c r="D1158" s="480" t="s">
        <v>6145</v>
      </c>
      <c r="E1158" s="481">
        <v>37616</v>
      </c>
      <c r="F1158" s="480" t="s">
        <v>301</v>
      </c>
      <c r="G1158" s="480" t="s">
        <v>6146</v>
      </c>
      <c r="H1158" s="480" t="s">
        <v>6147</v>
      </c>
      <c r="I1158" s="480" t="s">
        <v>6148</v>
      </c>
      <c r="J1158" s="482">
        <v>8600</v>
      </c>
      <c r="K1158" s="482">
        <v>0</v>
      </c>
      <c r="L1158" s="482">
        <v>8600</v>
      </c>
      <c r="M1158" s="482">
        <v>0</v>
      </c>
      <c r="N1158" s="482">
        <v>0</v>
      </c>
      <c r="O1158" s="482">
        <v>0</v>
      </c>
      <c r="P1158" s="480" t="s">
        <v>6149</v>
      </c>
      <c r="Q1158" s="481"/>
      <c r="R1158" s="480" t="s">
        <v>306</v>
      </c>
      <c r="S1158" s="480" t="s">
        <v>307</v>
      </c>
      <c r="T1158" s="480" t="s">
        <v>321</v>
      </c>
      <c r="U1158" s="480" t="s">
        <v>309</v>
      </c>
      <c r="V1158" s="480" t="s">
        <v>623</v>
      </c>
      <c r="W1158" s="480" t="s">
        <v>333</v>
      </c>
      <c r="X1158" s="480" t="s">
        <v>6150</v>
      </c>
      <c r="Y1158" s="480" t="s">
        <v>313</v>
      </c>
      <c r="Z1158" s="480" t="s">
        <v>2602</v>
      </c>
      <c r="AA1158" s="480">
        <f t="shared" si="17"/>
        <v>72</v>
      </c>
      <c r="AB1158" s="483">
        <v>0</v>
      </c>
      <c r="AC1158" s="480" t="s">
        <v>701</v>
      </c>
    </row>
    <row r="1159" customHeight="1" spans="1:29">
      <c r="A1159" s="477" t="s">
        <v>192</v>
      </c>
      <c r="B1159" s="480" t="s">
        <v>6129</v>
      </c>
      <c r="C1159" s="480" t="s">
        <v>6130</v>
      </c>
      <c r="D1159" s="480" t="s">
        <v>6151</v>
      </c>
      <c r="E1159" s="481">
        <v>43063</v>
      </c>
      <c r="F1159" s="480" t="s">
        <v>301</v>
      </c>
      <c r="G1159" s="480" t="s">
        <v>6152</v>
      </c>
      <c r="H1159" s="480" t="s">
        <v>6153</v>
      </c>
      <c r="I1159" s="480" t="s">
        <v>6154</v>
      </c>
      <c r="J1159" s="482">
        <v>127719.03</v>
      </c>
      <c r="K1159" s="482">
        <v>0</v>
      </c>
      <c r="L1159" s="482">
        <v>127719.03</v>
      </c>
      <c r="M1159" s="482">
        <v>0</v>
      </c>
      <c r="N1159" s="482">
        <v>0</v>
      </c>
      <c r="O1159" s="482">
        <v>0</v>
      </c>
      <c r="P1159" s="480" t="s">
        <v>6155</v>
      </c>
      <c r="Q1159" s="481"/>
      <c r="R1159" s="480" t="s">
        <v>306</v>
      </c>
      <c r="S1159" s="480" t="s">
        <v>307</v>
      </c>
      <c r="T1159" s="480" t="s">
        <v>399</v>
      </c>
      <c r="U1159" s="480" t="s">
        <v>309</v>
      </c>
      <c r="V1159" s="480" t="s">
        <v>419</v>
      </c>
      <c r="W1159" s="480" t="s">
        <v>6156</v>
      </c>
      <c r="X1159" s="480" t="s">
        <v>6157</v>
      </c>
      <c r="Y1159" s="480" t="s">
        <v>313</v>
      </c>
      <c r="Z1159" s="480" t="s">
        <v>2602</v>
      </c>
      <c r="AA1159" s="480">
        <f t="shared" si="17"/>
        <v>72</v>
      </c>
      <c r="AB1159" s="483">
        <v>0</v>
      </c>
      <c r="AC1159" s="480" t="s">
        <v>403</v>
      </c>
    </row>
    <row r="1160" customHeight="1" spans="1:29">
      <c r="A1160" s="477" t="s">
        <v>192</v>
      </c>
      <c r="B1160" s="480" t="s">
        <v>6129</v>
      </c>
      <c r="C1160" s="480" t="s">
        <v>6130</v>
      </c>
      <c r="D1160" s="480" t="s">
        <v>6158</v>
      </c>
      <c r="E1160" s="481">
        <v>38217</v>
      </c>
      <c r="F1160" s="480" t="s">
        <v>301</v>
      </c>
      <c r="G1160" s="480" t="s">
        <v>6159</v>
      </c>
      <c r="H1160" s="480" t="s">
        <v>6160</v>
      </c>
      <c r="I1160" s="480" t="s">
        <v>6161</v>
      </c>
      <c r="J1160" s="482">
        <v>3960</v>
      </c>
      <c r="K1160" s="482">
        <v>0</v>
      </c>
      <c r="L1160" s="482">
        <v>3960</v>
      </c>
      <c r="M1160" s="482">
        <v>0</v>
      </c>
      <c r="N1160" s="482">
        <v>0</v>
      </c>
      <c r="O1160" s="482">
        <v>0</v>
      </c>
      <c r="P1160" s="480" t="s">
        <v>6162</v>
      </c>
      <c r="Q1160" s="481"/>
      <c r="R1160" s="480" t="s">
        <v>306</v>
      </c>
      <c r="S1160" s="480" t="s">
        <v>307</v>
      </c>
      <c r="T1160" s="480" t="s">
        <v>399</v>
      </c>
      <c r="U1160" s="480" t="s">
        <v>309</v>
      </c>
      <c r="V1160" s="480" t="s">
        <v>419</v>
      </c>
      <c r="W1160" s="480" t="s">
        <v>6163</v>
      </c>
      <c r="X1160" s="480" t="s">
        <v>6164</v>
      </c>
      <c r="Y1160" s="480" t="s">
        <v>313</v>
      </c>
      <c r="Z1160" s="480" t="s">
        <v>2602</v>
      </c>
      <c r="AA1160" s="480">
        <f t="shared" si="17"/>
        <v>72</v>
      </c>
      <c r="AB1160" s="483">
        <v>0</v>
      </c>
      <c r="AC1160" s="480" t="s">
        <v>403</v>
      </c>
    </row>
    <row r="1161" customHeight="1" spans="1:29">
      <c r="A1161" s="477" t="s">
        <v>192</v>
      </c>
      <c r="B1161" s="480" t="s">
        <v>6129</v>
      </c>
      <c r="C1161" s="480" t="s">
        <v>6130</v>
      </c>
      <c r="D1161" s="480" t="s">
        <v>6165</v>
      </c>
      <c r="E1161" s="481">
        <v>38217</v>
      </c>
      <c r="F1161" s="480" t="s">
        <v>301</v>
      </c>
      <c r="G1161" s="480" t="s">
        <v>6166</v>
      </c>
      <c r="H1161" s="480" t="s">
        <v>6167</v>
      </c>
      <c r="I1161" s="480" t="s">
        <v>6168</v>
      </c>
      <c r="J1161" s="482">
        <v>6800</v>
      </c>
      <c r="K1161" s="482">
        <v>0</v>
      </c>
      <c r="L1161" s="482">
        <v>6800</v>
      </c>
      <c r="M1161" s="482">
        <v>0</v>
      </c>
      <c r="N1161" s="482">
        <v>0</v>
      </c>
      <c r="O1161" s="482">
        <v>0</v>
      </c>
      <c r="P1161" s="480" t="s">
        <v>6169</v>
      </c>
      <c r="Q1161" s="481"/>
      <c r="R1161" s="480" t="s">
        <v>306</v>
      </c>
      <c r="S1161" s="480" t="s">
        <v>307</v>
      </c>
      <c r="T1161" s="480" t="s">
        <v>399</v>
      </c>
      <c r="U1161" s="480" t="s">
        <v>309</v>
      </c>
      <c r="V1161" s="480" t="s">
        <v>400</v>
      </c>
      <c r="W1161" s="480" t="s">
        <v>4558</v>
      </c>
      <c r="X1161" s="480" t="s">
        <v>4559</v>
      </c>
      <c r="Y1161" s="480" t="s">
        <v>313</v>
      </c>
      <c r="Z1161" s="480" t="s">
        <v>2602</v>
      </c>
      <c r="AA1161" s="480">
        <f t="shared" ref="AA1161:AA1224" si="18">Z1161*12</f>
        <v>72</v>
      </c>
      <c r="AB1161" s="483">
        <v>0</v>
      </c>
      <c r="AC1161" s="480" t="s">
        <v>403</v>
      </c>
    </row>
    <row r="1162" customHeight="1" spans="1:29">
      <c r="A1162" s="477" t="s">
        <v>192</v>
      </c>
      <c r="B1162" s="480" t="s">
        <v>6129</v>
      </c>
      <c r="C1162" s="480" t="s">
        <v>6130</v>
      </c>
      <c r="D1162" s="480" t="s">
        <v>6170</v>
      </c>
      <c r="E1162" s="481">
        <v>38217</v>
      </c>
      <c r="F1162" s="480" t="s">
        <v>301</v>
      </c>
      <c r="G1162" s="480" t="s">
        <v>6171</v>
      </c>
      <c r="H1162" s="480" t="s">
        <v>6172</v>
      </c>
      <c r="I1162" s="480" t="s">
        <v>6173</v>
      </c>
      <c r="J1162" s="482">
        <v>19800</v>
      </c>
      <c r="K1162" s="482">
        <v>0</v>
      </c>
      <c r="L1162" s="482">
        <v>19800</v>
      </c>
      <c r="M1162" s="482">
        <v>0</v>
      </c>
      <c r="N1162" s="482">
        <v>0</v>
      </c>
      <c r="O1162" s="482">
        <v>0</v>
      </c>
      <c r="P1162" s="480" t="s">
        <v>6174</v>
      </c>
      <c r="Q1162" s="481"/>
      <c r="R1162" s="480" t="s">
        <v>306</v>
      </c>
      <c r="S1162" s="480" t="s">
        <v>307</v>
      </c>
      <c r="T1162" s="480" t="s">
        <v>399</v>
      </c>
      <c r="U1162" s="480" t="s">
        <v>309</v>
      </c>
      <c r="V1162" s="480" t="s">
        <v>400</v>
      </c>
      <c r="W1162" s="480" t="s">
        <v>4558</v>
      </c>
      <c r="X1162" s="480" t="s">
        <v>4559</v>
      </c>
      <c r="Y1162" s="480" t="s">
        <v>313</v>
      </c>
      <c r="Z1162" s="480" t="s">
        <v>2602</v>
      </c>
      <c r="AA1162" s="480">
        <f t="shared" si="18"/>
        <v>72</v>
      </c>
      <c r="AB1162" s="483">
        <v>0</v>
      </c>
      <c r="AC1162" s="480" t="s">
        <v>403</v>
      </c>
    </row>
    <row r="1163" customHeight="1" spans="1:29">
      <c r="A1163" s="477" t="s">
        <v>192</v>
      </c>
      <c r="B1163" s="480" t="s">
        <v>6129</v>
      </c>
      <c r="C1163" s="480" t="s">
        <v>6130</v>
      </c>
      <c r="D1163" s="480" t="s">
        <v>6175</v>
      </c>
      <c r="E1163" s="481">
        <v>41717</v>
      </c>
      <c r="F1163" s="480" t="s">
        <v>301</v>
      </c>
      <c r="G1163" s="480" t="s">
        <v>6176</v>
      </c>
      <c r="H1163" s="480" t="s">
        <v>6177</v>
      </c>
      <c r="I1163" s="480" t="s">
        <v>6178</v>
      </c>
      <c r="J1163" s="482">
        <v>193610.4</v>
      </c>
      <c r="K1163" s="482">
        <v>0</v>
      </c>
      <c r="L1163" s="482">
        <v>193610.4</v>
      </c>
      <c r="M1163" s="482">
        <v>0</v>
      </c>
      <c r="N1163" s="482">
        <v>0</v>
      </c>
      <c r="O1163" s="482">
        <v>0</v>
      </c>
      <c r="P1163" s="480" t="s">
        <v>6179</v>
      </c>
      <c r="Q1163" s="481"/>
      <c r="R1163" s="480" t="s">
        <v>306</v>
      </c>
      <c r="S1163" s="480" t="s">
        <v>307</v>
      </c>
      <c r="T1163" s="480" t="s">
        <v>462</v>
      </c>
      <c r="U1163" s="480" t="s">
        <v>309</v>
      </c>
      <c r="V1163" s="480" t="s">
        <v>463</v>
      </c>
      <c r="W1163" s="480" t="s">
        <v>6180</v>
      </c>
      <c r="X1163" s="480" t="s">
        <v>1198</v>
      </c>
      <c r="Y1163" s="480" t="s">
        <v>313</v>
      </c>
      <c r="Z1163" s="480" t="s">
        <v>2602</v>
      </c>
      <c r="AA1163" s="480">
        <f t="shared" si="18"/>
        <v>72</v>
      </c>
      <c r="AB1163" s="483">
        <v>0</v>
      </c>
      <c r="AC1163" s="480" t="s">
        <v>465</v>
      </c>
    </row>
    <row r="1164" customHeight="1" spans="1:29">
      <c r="A1164" s="477" t="s">
        <v>192</v>
      </c>
      <c r="B1164" s="480" t="s">
        <v>6129</v>
      </c>
      <c r="C1164" s="480" t="s">
        <v>6130</v>
      </c>
      <c r="D1164" s="480" t="s">
        <v>6181</v>
      </c>
      <c r="E1164" s="481">
        <v>40526</v>
      </c>
      <c r="F1164" s="480" t="s">
        <v>301</v>
      </c>
      <c r="G1164" s="480" t="s">
        <v>6182</v>
      </c>
      <c r="H1164" s="480" t="s">
        <v>6183</v>
      </c>
      <c r="I1164" s="480" t="s">
        <v>6184</v>
      </c>
      <c r="J1164" s="482">
        <v>283098.13</v>
      </c>
      <c r="K1164" s="482">
        <v>0</v>
      </c>
      <c r="L1164" s="482">
        <v>283098.13</v>
      </c>
      <c r="M1164" s="482">
        <v>0</v>
      </c>
      <c r="N1164" s="482">
        <v>0</v>
      </c>
      <c r="O1164" s="482">
        <v>0</v>
      </c>
      <c r="P1164" s="480" t="s">
        <v>6185</v>
      </c>
      <c r="Q1164" s="481"/>
      <c r="R1164" s="480" t="s">
        <v>306</v>
      </c>
      <c r="S1164" s="480" t="s">
        <v>307</v>
      </c>
      <c r="T1164" s="480" t="s">
        <v>462</v>
      </c>
      <c r="U1164" s="480" t="s">
        <v>309</v>
      </c>
      <c r="V1164" s="480" t="s">
        <v>1173</v>
      </c>
      <c r="W1164" s="480" t="s">
        <v>6186</v>
      </c>
      <c r="X1164" s="480" t="s">
        <v>6187</v>
      </c>
      <c r="Y1164" s="480" t="s">
        <v>313</v>
      </c>
      <c r="Z1164" s="480" t="s">
        <v>2602</v>
      </c>
      <c r="AA1164" s="480">
        <f t="shared" si="18"/>
        <v>72</v>
      </c>
      <c r="AB1164" s="483">
        <v>0</v>
      </c>
      <c r="AC1164" s="480" t="s">
        <v>1176</v>
      </c>
    </row>
    <row r="1165" customHeight="1" spans="1:29">
      <c r="A1165" s="477" t="s">
        <v>192</v>
      </c>
      <c r="B1165" s="480" t="s">
        <v>6129</v>
      </c>
      <c r="C1165" s="480" t="s">
        <v>6130</v>
      </c>
      <c r="D1165" s="480" t="s">
        <v>6188</v>
      </c>
      <c r="E1165" s="481">
        <v>40526</v>
      </c>
      <c r="F1165" s="480" t="s">
        <v>301</v>
      </c>
      <c r="G1165" s="480" t="s">
        <v>6189</v>
      </c>
      <c r="H1165" s="480" t="s">
        <v>6190</v>
      </c>
      <c r="I1165" s="480" t="s">
        <v>6191</v>
      </c>
      <c r="J1165" s="482">
        <v>183415.21</v>
      </c>
      <c r="K1165" s="482">
        <v>0</v>
      </c>
      <c r="L1165" s="482">
        <v>183415.21</v>
      </c>
      <c r="M1165" s="482">
        <v>0</v>
      </c>
      <c r="N1165" s="482">
        <v>0</v>
      </c>
      <c r="O1165" s="482">
        <v>0</v>
      </c>
      <c r="P1165" s="480" t="s">
        <v>6192</v>
      </c>
      <c r="Q1165" s="481"/>
      <c r="R1165" s="480" t="s">
        <v>306</v>
      </c>
      <c r="S1165" s="480" t="s">
        <v>307</v>
      </c>
      <c r="T1165" s="480" t="s">
        <v>462</v>
      </c>
      <c r="U1165" s="480" t="s">
        <v>309</v>
      </c>
      <c r="V1165" s="480" t="s">
        <v>1173</v>
      </c>
      <c r="W1165" s="480" t="s">
        <v>6193</v>
      </c>
      <c r="X1165" s="480" t="s">
        <v>6187</v>
      </c>
      <c r="Y1165" s="480" t="s">
        <v>313</v>
      </c>
      <c r="Z1165" s="480" t="s">
        <v>2602</v>
      </c>
      <c r="AA1165" s="480">
        <f t="shared" si="18"/>
        <v>72</v>
      </c>
      <c r="AB1165" s="483">
        <v>0</v>
      </c>
      <c r="AC1165" s="480" t="s">
        <v>1176</v>
      </c>
    </row>
    <row r="1166" customHeight="1" spans="1:29">
      <c r="A1166" s="477" t="s">
        <v>192</v>
      </c>
      <c r="B1166" s="480" t="s">
        <v>6129</v>
      </c>
      <c r="C1166" s="480" t="s">
        <v>6130</v>
      </c>
      <c r="D1166" s="480" t="s">
        <v>6194</v>
      </c>
      <c r="E1166" s="481">
        <v>40815</v>
      </c>
      <c r="F1166" s="480" t="s">
        <v>301</v>
      </c>
      <c r="G1166" s="480" t="s">
        <v>6195</v>
      </c>
      <c r="H1166" s="480" t="s">
        <v>6196</v>
      </c>
      <c r="I1166" s="480" t="s">
        <v>6197</v>
      </c>
      <c r="J1166" s="482">
        <v>110408.12</v>
      </c>
      <c r="K1166" s="482">
        <v>0</v>
      </c>
      <c r="L1166" s="482">
        <v>110408.12</v>
      </c>
      <c r="M1166" s="482">
        <v>0</v>
      </c>
      <c r="N1166" s="482">
        <v>0</v>
      </c>
      <c r="O1166" s="482">
        <v>0</v>
      </c>
      <c r="P1166" s="480" t="s">
        <v>6198</v>
      </c>
      <c r="Q1166" s="481"/>
      <c r="R1166" s="480" t="s">
        <v>306</v>
      </c>
      <c r="S1166" s="480" t="s">
        <v>307</v>
      </c>
      <c r="T1166" s="480" t="s">
        <v>462</v>
      </c>
      <c r="U1166" s="480" t="s">
        <v>309</v>
      </c>
      <c r="V1166" s="480" t="s">
        <v>1173</v>
      </c>
      <c r="W1166" s="480" t="s">
        <v>6199</v>
      </c>
      <c r="X1166" s="480" t="s">
        <v>6200</v>
      </c>
      <c r="Y1166" s="480" t="s">
        <v>313</v>
      </c>
      <c r="Z1166" s="480" t="s">
        <v>2602</v>
      </c>
      <c r="AA1166" s="480">
        <f t="shared" si="18"/>
        <v>72</v>
      </c>
      <c r="AB1166" s="483">
        <v>0</v>
      </c>
      <c r="AC1166" s="480" t="s">
        <v>1176</v>
      </c>
    </row>
    <row r="1167" customHeight="1" spans="1:29">
      <c r="A1167" s="477" t="s">
        <v>192</v>
      </c>
      <c r="B1167" s="480" t="s">
        <v>6129</v>
      </c>
      <c r="C1167" s="480" t="s">
        <v>6130</v>
      </c>
      <c r="D1167" s="480" t="s">
        <v>6201</v>
      </c>
      <c r="E1167" s="481">
        <v>40815</v>
      </c>
      <c r="F1167" s="480" t="s">
        <v>301</v>
      </c>
      <c r="G1167" s="480" t="s">
        <v>6202</v>
      </c>
      <c r="H1167" s="480" t="s">
        <v>6196</v>
      </c>
      <c r="I1167" s="480" t="s">
        <v>6197</v>
      </c>
      <c r="J1167" s="482">
        <v>110408.12</v>
      </c>
      <c r="K1167" s="482">
        <v>0</v>
      </c>
      <c r="L1167" s="482">
        <v>110408.12</v>
      </c>
      <c r="M1167" s="482">
        <v>0</v>
      </c>
      <c r="N1167" s="482">
        <v>0</v>
      </c>
      <c r="O1167" s="482">
        <v>0</v>
      </c>
      <c r="P1167" s="480" t="s">
        <v>6203</v>
      </c>
      <c r="Q1167" s="481"/>
      <c r="R1167" s="480" t="s">
        <v>306</v>
      </c>
      <c r="S1167" s="480" t="s">
        <v>307</v>
      </c>
      <c r="T1167" s="480" t="s">
        <v>462</v>
      </c>
      <c r="U1167" s="480" t="s">
        <v>309</v>
      </c>
      <c r="V1167" s="480" t="s">
        <v>1173</v>
      </c>
      <c r="W1167" s="480" t="s">
        <v>6199</v>
      </c>
      <c r="X1167" s="480" t="s">
        <v>6200</v>
      </c>
      <c r="Y1167" s="480" t="s">
        <v>313</v>
      </c>
      <c r="Z1167" s="480" t="s">
        <v>2602</v>
      </c>
      <c r="AA1167" s="480">
        <f t="shared" si="18"/>
        <v>72</v>
      </c>
      <c r="AB1167" s="483">
        <v>0</v>
      </c>
      <c r="AC1167" s="480" t="s">
        <v>1176</v>
      </c>
    </row>
    <row r="1168" customHeight="1" spans="1:29">
      <c r="A1168" s="477" t="s">
        <v>192</v>
      </c>
      <c r="B1168" s="480" t="s">
        <v>6129</v>
      </c>
      <c r="C1168" s="480" t="s">
        <v>6130</v>
      </c>
      <c r="D1168" s="480" t="s">
        <v>6204</v>
      </c>
      <c r="E1168" s="481">
        <v>40815</v>
      </c>
      <c r="F1168" s="480" t="s">
        <v>301</v>
      </c>
      <c r="G1168" s="480" t="s">
        <v>6205</v>
      </c>
      <c r="H1168" s="480" t="s">
        <v>6196</v>
      </c>
      <c r="I1168" s="480" t="s">
        <v>6197</v>
      </c>
      <c r="J1168" s="482">
        <v>110408.12</v>
      </c>
      <c r="K1168" s="482">
        <v>0</v>
      </c>
      <c r="L1168" s="482">
        <v>110408.12</v>
      </c>
      <c r="M1168" s="482">
        <v>0</v>
      </c>
      <c r="N1168" s="482">
        <v>0</v>
      </c>
      <c r="O1168" s="482">
        <v>0</v>
      </c>
      <c r="P1168" s="480" t="s">
        <v>6206</v>
      </c>
      <c r="Q1168" s="481"/>
      <c r="R1168" s="480" t="s">
        <v>306</v>
      </c>
      <c r="S1168" s="480" t="s">
        <v>307</v>
      </c>
      <c r="T1168" s="480" t="s">
        <v>462</v>
      </c>
      <c r="U1168" s="480" t="s">
        <v>309</v>
      </c>
      <c r="V1168" s="480" t="s">
        <v>1173</v>
      </c>
      <c r="W1168" s="480" t="s">
        <v>6199</v>
      </c>
      <c r="X1168" s="480" t="s">
        <v>6200</v>
      </c>
      <c r="Y1168" s="480" t="s">
        <v>313</v>
      </c>
      <c r="Z1168" s="480" t="s">
        <v>2602</v>
      </c>
      <c r="AA1168" s="480">
        <f t="shared" si="18"/>
        <v>72</v>
      </c>
      <c r="AB1168" s="483">
        <v>0</v>
      </c>
      <c r="AC1168" s="480" t="s">
        <v>1176</v>
      </c>
    </row>
    <row r="1169" customHeight="1" spans="1:29">
      <c r="A1169" s="477" t="s">
        <v>192</v>
      </c>
      <c r="B1169" s="480" t="s">
        <v>6129</v>
      </c>
      <c r="C1169" s="480" t="s">
        <v>6130</v>
      </c>
      <c r="D1169" s="480" t="s">
        <v>6207</v>
      </c>
      <c r="E1169" s="481">
        <v>40815</v>
      </c>
      <c r="F1169" s="480" t="s">
        <v>301</v>
      </c>
      <c r="G1169" s="480" t="s">
        <v>6208</v>
      </c>
      <c r="H1169" s="480" t="s">
        <v>6196</v>
      </c>
      <c r="I1169" s="480" t="s">
        <v>6197</v>
      </c>
      <c r="J1169" s="482">
        <v>110408.11</v>
      </c>
      <c r="K1169" s="482">
        <v>0</v>
      </c>
      <c r="L1169" s="482">
        <v>110408.11</v>
      </c>
      <c r="M1169" s="482">
        <v>0</v>
      </c>
      <c r="N1169" s="482">
        <v>0</v>
      </c>
      <c r="O1169" s="482">
        <v>0</v>
      </c>
      <c r="P1169" s="480" t="s">
        <v>6209</v>
      </c>
      <c r="Q1169" s="481"/>
      <c r="R1169" s="480" t="s">
        <v>306</v>
      </c>
      <c r="S1169" s="480" t="s">
        <v>307</v>
      </c>
      <c r="T1169" s="480" t="s">
        <v>462</v>
      </c>
      <c r="U1169" s="480" t="s">
        <v>309</v>
      </c>
      <c r="V1169" s="480" t="s">
        <v>1173</v>
      </c>
      <c r="W1169" s="480" t="s">
        <v>6199</v>
      </c>
      <c r="X1169" s="480" t="s">
        <v>6200</v>
      </c>
      <c r="Y1169" s="480" t="s">
        <v>313</v>
      </c>
      <c r="Z1169" s="480" t="s">
        <v>2602</v>
      </c>
      <c r="AA1169" s="480">
        <f t="shared" si="18"/>
        <v>72</v>
      </c>
      <c r="AB1169" s="483">
        <v>0</v>
      </c>
      <c r="AC1169" s="480" t="s">
        <v>1176</v>
      </c>
    </row>
    <row r="1170" customHeight="1" spans="1:29">
      <c r="A1170" s="477" t="s">
        <v>192</v>
      </c>
      <c r="B1170" s="480" t="s">
        <v>6129</v>
      </c>
      <c r="C1170" s="480" t="s">
        <v>6130</v>
      </c>
      <c r="D1170" s="480" t="s">
        <v>6210</v>
      </c>
      <c r="E1170" s="481">
        <v>41211</v>
      </c>
      <c r="F1170" s="480" t="s">
        <v>301</v>
      </c>
      <c r="G1170" s="480" t="s">
        <v>6211</v>
      </c>
      <c r="H1170" s="480" t="s">
        <v>6212</v>
      </c>
      <c r="I1170" s="480" t="s">
        <v>6213</v>
      </c>
      <c r="J1170" s="482">
        <v>348581.45</v>
      </c>
      <c r="K1170" s="482">
        <v>0</v>
      </c>
      <c r="L1170" s="482">
        <v>348581.45</v>
      </c>
      <c r="M1170" s="482">
        <v>0</v>
      </c>
      <c r="N1170" s="482">
        <v>0</v>
      </c>
      <c r="O1170" s="482">
        <v>0</v>
      </c>
      <c r="P1170" s="480" t="s">
        <v>6214</v>
      </c>
      <c r="Q1170" s="481"/>
      <c r="R1170" s="480" t="s">
        <v>306</v>
      </c>
      <c r="S1170" s="480" t="s">
        <v>307</v>
      </c>
      <c r="T1170" s="480" t="s">
        <v>462</v>
      </c>
      <c r="U1170" s="480" t="s">
        <v>309</v>
      </c>
      <c r="V1170" s="480" t="s">
        <v>1173</v>
      </c>
      <c r="W1170" s="480" t="s">
        <v>6215</v>
      </c>
      <c r="X1170" s="480" t="s">
        <v>6187</v>
      </c>
      <c r="Y1170" s="480" t="s">
        <v>313</v>
      </c>
      <c r="Z1170" s="480" t="s">
        <v>2602</v>
      </c>
      <c r="AA1170" s="480">
        <f t="shared" si="18"/>
        <v>72</v>
      </c>
      <c r="AB1170" s="483">
        <v>0</v>
      </c>
      <c r="AC1170" s="480" t="s">
        <v>1176</v>
      </c>
    </row>
    <row r="1171" customHeight="1" spans="1:29">
      <c r="A1171" s="477" t="s">
        <v>192</v>
      </c>
      <c r="B1171" s="480" t="s">
        <v>6129</v>
      </c>
      <c r="C1171" s="480" t="s">
        <v>6130</v>
      </c>
      <c r="D1171" s="480" t="s">
        <v>6216</v>
      </c>
      <c r="E1171" s="481">
        <v>41211</v>
      </c>
      <c r="F1171" s="480" t="s">
        <v>301</v>
      </c>
      <c r="G1171" s="480" t="s">
        <v>6217</v>
      </c>
      <c r="H1171" s="480" t="s">
        <v>1522</v>
      </c>
      <c r="I1171" s="480" t="s">
        <v>6218</v>
      </c>
      <c r="J1171" s="482">
        <v>193297.74</v>
      </c>
      <c r="K1171" s="482">
        <v>0</v>
      </c>
      <c r="L1171" s="482">
        <v>193297.74</v>
      </c>
      <c r="M1171" s="482">
        <v>0</v>
      </c>
      <c r="N1171" s="482">
        <v>0</v>
      </c>
      <c r="O1171" s="482">
        <v>0</v>
      </c>
      <c r="P1171" s="480" t="s">
        <v>6219</v>
      </c>
      <c r="Q1171" s="481"/>
      <c r="R1171" s="480" t="s">
        <v>306</v>
      </c>
      <c r="S1171" s="480" t="s">
        <v>307</v>
      </c>
      <c r="T1171" s="480" t="s">
        <v>462</v>
      </c>
      <c r="U1171" s="480" t="s">
        <v>309</v>
      </c>
      <c r="V1171" s="480" t="s">
        <v>1173</v>
      </c>
      <c r="W1171" s="480" t="s">
        <v>6220</v>
      </c>
      <c r="X1171" s="480" t="s">
        <v>6187</v>
      </c>
      <c r="Y1171" s="480" t="s">
        <v>313</v>
      </c>
      <c r="Z1171" s="480" t="s">
        <v>2602</v>
      </c>
      <c r="AA1171" s="480">
        <f t="shared" si="18"/>
        <v>72</v>
      </c>
      <c r="AB1171" s="483">
        <v>0</v>
      </c>
      <c r="AC1171" s="480" t="s">
        <v>1176</v>
      </c>
    </row>
    <row r="1172" customHeight="1" spans="1:29">
      <c r="A1172" s="477" t="s">
        <v>192</v>
      </c>
      <c r="B1172" s="480" t="s">
        <v>6129</v>
      </c>
      <c r="C1172" s="480" t="s">
        <v>6130</v>
      </c>
      <c r="D1172" s="480" t="s">
        <v>6221</v>
      </c>
      <c r="E1172" s="481">
        <v>41211</v>
      </c>
      <c r="F1172" s="480" t="s">
        <v>301</v>
      </c>
      <c r="G1172" s="480" t="s">
        <v>6222</v>
      </c>
      <c r="H1172" s="480" t="s">
        <v>1522</v>
      </c>
      <c r="I1172" s="480" t="s">
        <v>6223</v>
      </c>
      <c r="J1172" s="482">
        <v>81106.98</v>
      </c>
      <c r="K1172" s="482">
        <v>0</v>
      </c>
      <c r="L1172" s="482">
        <v>81106.98</v>
      </c>
      <c r="M1172" s="482">
        <v>0</v>
      </c>
      <c r="N1172" s="482">
        <v>0</v>
      </c>
      <c r="O1172" s="482">
        <v>0</v>
      </c>
      <c r="P1172" s="480" t="s">
        <v>6224</v>
      </c>
      <c r="Q1172" s="481"/>
      <c r="R1172" s="480" t="s">
        <v>306</v>
      </c>
      <c r="S1172" s="480" t="s">
        <v>307</v>
      </c>
      <c r="T1172" s="480" t="s">
        <v>462</v>
      </c>
      <c r="U1172" s="480" t="s">
        <v>309</v>
      </c>
      <c r="V1172" s="480" t="s">
        <v>1173</v>
      </c>
      <c r="W1172" s="480" t="s">
        <v>6225</v>
      </c>
      <c r="X1172" s="480" t="s">
        <v>6226</v>
      </c>
      <c r="Y1172" s="480" t="s">
        <v>313</v>
      </c>
      <c r="Z1172" s="480" t="s">
        <v>2602</v>
      </c>
      <c r="AA1172" s="480">
        <f t="shared" si="18"/>
        <v>72</v>
      </c>
      <c r="AB1172" s="483">
        <v>0</v>
      </c>
      <c r="AC1172" s="480" t="s">
        <v>1176</v>
      </c>
    </row>
    <row r="1173" customHeight="1" spans="1:29">
      <c r="A1173" s="477" t="s">
        <v>192</v>
      </c>
      <c r="B1173" s="480" t="s">
        <v>6129</v>
      </c>
      <c r="C1173" s="480" t="s">
        <v>6130</v>
      </c>
      <c r="D1173" s="480" t="s">
        <v>6227</v>
      </c>
      <c r="E1173" s="481">
        <v>41261</v>
      </c>
      <c r="F1173" s="480" t="s">
        <v>301</v>
      </c>
      <c r="G1173" s="480" t="s">
        <v>6228</v>
      </c>
      <c r="H1173" s="480" t="s">
        <v>6229</v>
      </c>
      <c r="I1173" s="480" t="s">
        <v>6230</v>
      </c>
      <c r="J1173" s="482">
        <v>256410.26</v>
      </c>
      <c r="K1173" s="482">
        <v>0</v>
      </c>
      <c r="L1173" s="482">
        <v>256410.26</v>
      </c>
      <c r="M1173" s="482">
        <v>0</v>
      </c>
      <c r="N1173" s="482">
        <v>0</v>
      </c>
      <c r="O1173" s="482">
        <v>0</v>
      </c>
      <c r="P1173" s="480" t="s">
        <v>6231</v>
      </c>
      <c r="Q1173" s="481"/>
      <c r="R1173" s="480" t="s">
        <v>306</v>
      </c>
      <c r="S1173" s="480" t="s">
        <v>307</v>
      </c>
      <c r="T1173" s="480" t="s">
        <v>462</v>
      </c>
      <c r="U1173" s="480" t="s">
        <v>309</v>
      </c>
      <c r="V1173" s="480" t="s">
        <v>1173</v>
      </c>
      <c r="W1173" s="480" t="s">
        <v>6232</v>
      </c>
      <c r="X1173" s="480" t="s">
        <v>6233</v>
      </c>
      <c r="Y1173" s="480" t="s">
        <v>313</v>
      </c>
      <c r="Z1173" s="480" t="s">
        <v>2602</v>
      </c>
      <c r="AA1173" s="480">
        <f t="shared" si="18"/>
        <v>72</v>
      </c>
      <c r="AB1173" s="483">
        <v>0</v>
      </c>
      <c r="AC1173" s="480" t="s">
        <v>1176</v>
      </c>
    </row>
    <row r="1174" customHeight="1" spans="1:29">
      <c r="A1174" s="477" t="s">
        <v>192</v>
      </c>
      <c r="B1174" s="480" t="s">
        <v>6129</v>
      </c>
      <c r="C1174" s="480" t="s">
        <v>6130</v>
      </c>
      <c r="D1174" s="480" t="s">
        <v>6234</v>
      </c>
      <c r="E1174" s="481">
        <v>41261</v>
      </c>
      <c r="F1174" s="480" t="s">
        <v>301</v>
      </c>
      <c r="G1174" s="480" t="s">
        <v>6235</v>
      </c>
      <c r="H1174" s="480" t="s">
        <v>6229</v>
      </c>
      <c r="I1174" s="480" t="s">
        <v>6236</v>
      </c>
      <c r="J1174" s="482">
        <v>256410.26</v>
      </c>
      <c r="K1174" s="482">
        <v>0</v>
      </c>
      <c r="L1174" s="482">
        <v>256410.26</v>
      </c>
      <c r="M1174" s="482">
        <v>0</v>
      </c>
      <c r="N1174" s="482">
        <v>0</v>
      </c>
      <c r="O1174" s="482">
        <v>0</v>
      </c>
      <c r="P1174" s="480" t="s">
        <v>6237</v>
      </c>
      <c r="Q1174" s="481"/>
      <c r="R1174" s="480" t="s">
        <v>306</v>
      </c>
      <c r="S1174" s="480" t="s">
        <v>307</v>
      </c>
      <c r="T1174" s="480" t="s">
        <v>462</v>
      </c>
      <c r="U1174" s="480" t="s">
        <v>309</v>
      </c>
      <c r="V1174" s="480" t="s">
        <v>1173</v>
      </c>
      <c r="W1174" s="480" t="s">
        <v>6232</v>
      </c>
      <c r="X1174" s="480" t="s">
        <v>6238</v>
      </c>
      <c r="Y1174" s="480" t="s">
        <v>313</v>
      </c>
      <c r="Z1174" s="480" t="s">
        <v>2602</v>
      </c>
      <c r="AA1174" s="480">
        <f t="shared" si="18"/>
        <v>72</v>
      </c>
      <c r="AB1174" s="483">
        <v>0</v>
      </c>
      <c r="AC1174" s="480" t="s">
        <v>1176</v>
      </c>
    </row>
    <row r="1175" customHeight="1" spans="1:29">
      <c r="A1175" s="477" t="s">
        <v>192</v>
      </c>
      <c r="B1175" s="480" t="s">
        <v>6129</v>
      </c>
      <c r="C1175" s="480" t="s">
        <v>6130</v>
      </c>
      <c r="D1175" s="480" t="s">
        <v>6239</v>
      </c>
      <c r="E1175" s="481">
        <v>41940</v>
      </c>
      <c r="F1175" s="480" t="s">
        <v>301</v>
      </c>
      <c r="G1175" s="480" t="s">
        <v>6240</v>
      </c>
      <c r="H1175" s="480" t="s">
        <v>6241</v>
      </c>
      <c r="I1175" s="480" t="s">
        <v>6242</v>
      </c>
      <c r="J1175" s="482">
        <v>121327.47</v>
      </c>
      <c r="K1175" s="482">
        <v>0</v>
      </c>
      <c r="L1175" s="482">
        <v>121327.47</v>
      </c>
      <c r="M1175" s="482">
        <v>0</v>
      </c>
      <c r="N1175" s="482">
        <v>0</v>
      </c>
      <c r="O1175" s="482">
        <v>0</v>
      </c>
      <c r="P1175" s="480" t="s">
        <v>6243</v>
      </c>
      <c r="Q1175" s="481"/>
      <c r="R1175" s="480" t="s">
        <v>306</v>
      </c>
      <c r="S1175" s="480" t="s">
        <v>307</v>
      </c>
      <c r="T1175" s="480" t="s">
        <v>462</v>
      </c>
      <c r="U1175" s="480" t="s">
        <v>309</v>
      </c>
      <c r="V1175" s="480" t="s">
        <v>1173</v>
      </c>
      <c r="W1175" s="480" t="s">
        <v>6244</v>
      </c>
      <c r="X1175" s="480" t="s">
        <v>6245</v>
      </c>
      <c r="Y1175" s="480" t="s">
        <v>313</v>
      </c>
      <c r="Z1175" s="480" t="s">
        <v>2602</v>
      </c>
      <c r="AA1175" s="480">
        <f t="shared" si="18"/>
        <v>72</v>
      </c>
      <c r="AB1175" s="483">
        <v>0</v>
      </c>
      <c r="AC1175" s="480" t="s">
        <v>1176</v>
      </c>
    </row>
    <row r="1176" customHeight="1" spans="1:29">
      <c r="A1176" s="477" t="s">
        <v>192</v>
      </c>
      <c r="B1176" s="480" t="s">
        <v>6129</v>
      </c>
      <c r="C1176" s="480" t="s">
        <v>6130</v>
      </c>
      <c r="D1176" s="480" t="s">
        <v>6246</v>
      </c>
      <c r="E1176" s="481">
        <v>41940</v>
      </c>
      <c r="F1176" s="480" t="s">
        <v>301</v>
      </c>
      <c r="G1176" s="480" t="s">
        <v>6247</v>
      </c>
      <c r="H1176" s="480" t="s">
        <v>6241</v>
      </c>
      <c r="I1176" s="480" t="s">
        <v>6248</v>
      </c>
      <c r="J1176" s="482">
        <v>121327.47</v>
      </c>
      <c r="K1176" s="482">
        <v>0</v>
      </c>
      <c r="L1176" s="482">
        <v>121327.47</v>
      </c>
      <c r="M1176" s="482">
        <v>0</v>
      </c>
      <c r="N1176" s="482">
        <v>0</v>
      </c>
      <c r="O1176" s="482">
        <v>0</v>
      </c>
      <c r="P1176" s="480" t="s">
        <v>6249</v>
      </c>
      <c r="Q1176" s="481"/>
      <c r="R1176" s="480" t="s">
        <v>306</v>
      </c>
      <c r="S1176" s="480" t="s">
        <v>307</v>
      </c>
      <c r="T1176" s="480" t="s">
        <v>462</v>
      </c>
      <c r="U1176" s="480" t="s">
        <v>309</v>
      </c>
      <c r="V1176" s="480" t="s">
        <v>1173</v>
      </c>
      <c r="W1176" s="480" t="s">
        <v>6244</v>
      </c>
      <c r="X1176" s="480" t="s">
        <v>6245</v>
      </c>
      <c r="Y1176" s="480" t="s">
        <v>313</v>
      </c>
      <c r="Z1176" s="480" t="s">
        <v>2602</v>
      </c>
      <c r="AA1176" s="480">
        <f t="shared" si="18"/>
        <v>72</v>
      </c>
      <c r="AB1176" s="483">
        <v>0</v>
      </c>
      <c r="AC1176" s="480" t="s">
        <v>1176</v>
      </c>
    </row>
    <row r="1177" customHeight="1" spans="1:29">
      <c r="A1177" s="477" t="s">
        <v>192</v>
      </c>
      <c r="B1177" s="480" t="s">
        <v>6129</v>
      </c>
      <c r="C1177" s="480" t="s">
        <v>6130</v>
      </c>
      <c r="D1177" s="480" t="s">
        <v>6250</v>
      </c>
      <c r="E1177" s="481">
        <v>41940</v>
      </c>
      <c r="F1177" s="480" t="s">
        <v>301</v>
      </c>
      <c r="G1177" s="480" t="s">
        <v>6251</v>
      </c>
      <c r="H1177" s="480" t="s">
        <v>6252</v>
      </c>
      <c r="I1177" s="480" t="s">
        <v>6223</v>
      </c>
      <c r="J1177" s="482">
        <v>121327.48</v>
      </c>
      <c r="K1177" s="482">
        <v>0</v>
      </c>
      <c r="L1177" s="482">
        <v>121327.48</v>
      </c>
      <c r="M1177" s="482">
        <v>0</v>
      </c>
      <c r="N1177" s="482">
        <v>0</v>
      </c>
      <c r="O1177" s="482">
        <v>0</v>
      </c>
      <c r="P1177" s="480" t="s">
        <v>6253</v>
      </c>
      <c r="Q1177" s="481"/>
      <c r="R1177" s="480" t="s">
        <v>306</v>
      </c>
      <c r="S1177" s="480" t="s">
        <v>307</v>
      </c>
      <c r="T1177" s="480" t="s">
        <v>462</v>
      </c>
      <c r="U1177" s="480" t="s">
        <v>309</v>
      </c>
      <c r="V1177" s="480" t="s">
        <v>1173</v>
      </c>
      <c r="W1177" s="480" t="s">
        <v>6244</v>
      </c>
      <c r="X1177" s="480" t="s">
        <v>6245</v>
      </c>
      <c r="Y1177" s="480" t="s">
        <v>313</v>
      </c>
      <c r="Z1177" s="480" t="s">
        <v>2602</v>
      </c>
      <c r="AA1177" s="480">
        <f t="shared" si="18"/>
        <v>72</v>
      </c>
      <c r="AB1177" s="483">
        <v>0</v>
      </c>
      <c r="AC1177" s="480" t="s">
        <v>1176</v>
      </c>
    </row>
    <row r="1178" customHeight="1" spans="1:29">
      <c r="A1178" s="477" t="s">
        <v>192</v>
      </c>
      <c r="B1178" s="480" t="s">
        <v>6129</v>
      </c>
      <c r="C1178" s="480" t="s">
        <v>6130</v>
      </c>
      <c r="D1178" s="480" t="s">
        <v>6254</v>
      </c>
      <c r="E1178" s="481">
        <v>43277</v>
      </c>
      <c r="F1178" s="480" t="s">
        <v>301</v>
      </c>
      <c r="G1178" s="480" t="s">
        <v>6255</v>
      </c>
      <c r="H1178" s="480" t="s">
        <v>1522</v>
      </c>
      <c r="I1178" s="480" t="s">
        <v>6256</v>
      </c>
      <c r="J1178" s="482">
        <v>355374.3</v>
      </c>
      <c r="K1178" s="482">
        <v>0</v>
      </c>
      <c r="L1178" s="482">
        <v>355374.3</v>
      </c>
      <c r="M1178" s="482">
        <v>0</v>
      </c>
      <c r="N1178" s="482">
        <v>0</v>
      </c>
      <c r="O1178" s="482">
        <v>0</v>
      </c>
      <c r="P1178" s="480" t="s">
        <v>6257</v>
      </c>
      <c r="Q1178" s="481"/>
      <c r="R1178" s="480" t="s">
        <v>306</v>
      </c>
      <c r="S1178" s="480" t="s">
        <v>307</v>
      </c>
      <c r="T1178" s="480" t="s">
        <v>462</v>
      </c>
      <c r="U1178" s="480" t="s">
        <v>309</v>
      </c>
      <c r="V1178" s="480" t="s">
        <v>1173</v>
      </c>
      <c r="W1178" s="480" t="s">
        <v>6258</v>
      </c>
      <c r="X1178" s="480" t="s">
        <v>6259</v>
      </c>
      <c r="Y1178" s="480" t="s">
        <v>313</v>
      </c>
      <c r="Z1178" s="480" t="s">
        <v>2602</v>
      </c>
      <c r="AA1178" s="480">
        <f t="shared" si="18"/>
        <v>72</v>
      </c>
      <c r="AB1178" s="483">
        <v>0</v>
      </c>
      <c r="AC1178" s="480" t="s">
        <v>1176</v>
      </c>
    </row>
    <row r="1179" customHeight="1" spans="1:29">
      <c r="A1179" s="477" t="s">
        <v>192</v>
      </c>
      <c r="B1179" s="480" t="s">
        <v>6129</v>
      </c>
      <c r="C1179" s="480" t="s">
        <v>6130</v>
      </c>
      <c r="D1179" s="480" t="s">
        <v>6260</v>
      </c>
      <c r="E1179" s="481">
        <v>43752</v>
      </c>
      <c r="F1179" s="480" t="s">
        <v>301</v>
      </c>
      <c r="G1179" s="480" t="s">
        <v>6261</v>
      </c>
      <c r="H1179" s="480" t="s">
        <v>6241</v>
      </c>
      <c r="I1179" s="480" t="s">
        <v>6262</v>
      </c>
      <c r="J1179" s="482">
        <v>341284.49</v>
      </c>
      <c r="K1179" s="482">
        <v>0</v>
      </c>
      <c r="L1179" s="482">
        <v>341284.49</v>
      </c>
      <c r="M1179" s="482">
        <v>47400.63</v>
      </c>
      <c r="N1179" s="482">
        <v>0</v>
      </c>
      <c r="O1179" s="482">
        <v>0</v>
      </c>
      <c r="P1179" s="480" t="s">
        <v>6263</v>
      </c>
      <c r="Q1179" s="481"/>
      <c r="R1179" s="480" t="s">
        <v>306</v>
      </c>
      <c r="S1179" s="480" t="s">
        <v>307</v>
      </c>
      <c r="T1179" s="480" t="s">
        <v>462</v>
      </c>
      <c r="U1179" s="480" t="s">
        <v>309</v>
      </c>
      <c r="V1179" s="480" t="s">
        <v>6264</v>
      </c>
      <c r="W1179" s="480" t="s">
        <v>6265</v>
      </c>
      <c r="X1179" s="480" t="s">
        <v>6266</v>
      </c>
      <c r="Y1179" s="480" t="s">
        <v>313</v>
      </c>
      <c r="Z1179" s="480" t="s">
        <v>2602</v>
      </c>
      <c r="AA1179" s="480">
        <f t="shared" si="18"/>
        <v>72</v>
      </c>
      <c r="AB1179" s="483">
        <v>0</v>
      </c>
      <c r="AC1179" s="480" t="s">
        <v>1176</v>
      </c>
    </row>
    <row r="1180" customHeight="1" spans="1:29">
      <c r="A1180" s="477" t="s">
        <v>192</v>
      </c>
      <c r="B1180" s="480" t="s">
        <v>6129</v>
      </c>
      <c r="C1180" s="480" t="s">
        <v>6130</v>
      </c>
      <c r="D1180" s="480" t="s">
        <v>6267</v>
      </c>
      <c r="E1180" s="481">
        <v>37560</v>
      </c>
      <c r="F1180" s="480" t="s">
        <v>301</v>
      </c>
      <c r="G1180" s="480" t="s">
        <v>6268</v>
      </c>
      <c r="H1180" s="480" t="s">
        <v>1522</v>
      </c>
      <c r="I1180" s="480" t="s">
        <v>6269</v>
      </c>
      <c r="J1180" s="482">
        <v>335070</v>
      </c>
      <c r="K1180" s="482">
        <v>0</v>
      </c>
      <c r="L1180" s="482">
        <v>335070</v>
      </c>
      <c r="M1180" s="482">
        <v>0</v>
      </c>
      <c r="N1180" s="482">
        <v>0</v>
      </c>
      <c r="O1180" s="482">
        <v>0</v>
      </c>
      <c r="P1180" s="480" t="s">
        <v>6270</v>
      </c>
      <c r="Q1180" s="481"/>
      <c r="R1180" s="480" t="s">
        <v>306</v>
      </c>
      <c r="S1180" s="480" t="s">
        <v>307</v>
      </c>
      <c r="T1180" s="480" t="s">
        <v>462</v>
      </c>
      <c r="U1180" s="480" t="s">
        <v>309</v>
      </c>
      <c r="V1180" s="480" t="s">
        <v>1173</v>
      </c>
      <c r="W1180" s="480" t="s">
        <v>333</v>
      </c>
      <c r="X1180" s="480" t="s">
        <v>6271</v>
      </c>
      <c r="Y1180" s="480" t="s">
        <v>313</v>
      </c>
      <c r="Z1180" s="480" t="s">
        <v>2602</v>
      </c>
      <c r="AA1180" s="480">
        <f t="shared" si="18"/>
        <v>72</v>
      </c>
      <c r="AB1180" s="483">
        <v>0</v>
      </c>
      <c r="AC1180" s="480" t="s">
        <v>1176</v>
      </c>
    </row>
    <row r="1181" customHeight="1" spans="1:29">
      <c r="A1181" s="477" t="s">
        <v>192</v>
      </c>
      <c r="B1181" s="480" t="s">
        <v>6129</v>
      </c>
      <c r="C1181" s="480" t="s">
        <v>6130</v>
      </c>
      <c r="D1181" s="480" t="s">
        <v>6272</v>
      </c>
      <c r="E1181" s="481">
        <v>38701</v>
      </c>
      <c r="F1181" s="480" t="s">
        <v>301</v>
      </c>
      <c r="G1181" s="480" t="s">
        <v>6273</v>
      </c>
      <c r="H1181" s="480" t="s">
        <v>6274</v>
      </c>
      <c r="I1181" s="480" t="s">
        <v>6275</v>
      </c>
      <c r="J1181" s="482">
        <v>156484.01</v>
      </c>
      <c r="K1181" s="482">
        <v>0</v>
      </c>
      <c r="L1181" s="482">
        <v>156484.01</v>
      </c>
      <c r="M1181" s="482">
        <v>0</v>
      </c>
      <c r="N1181" s="482">
        <v>0</v>
      </c>
      <c r="O1181" s="482">
        <v>0</v>
      </c>
      <c r="P1181" s="480" t="s">
        <v>6276</v>
      </c>
      <c r="Q1181" s="481"/>
      <c r="R1181" s="480" t="s">
        <v>306</v>
      </c>
      <c r="S1181" s="480" t="s">
        <v>307</v>
      </c>
      <c r="T1181" s="480" t="s">
        <v>399</v>
      </c>
      <c r="U1181" s="480" t="s">
        <v>309</v>
      </c>
      <c r="V1181" s="480" t="s">
        <v>3355</v>
      </c>
      <c r="W1181" s="480" t="s">
        <v>6277</v>
      </c>
      <c r="X1181" s="480" t="s">
        <v>6278</v>
      </c>
      <c r="Y1181" s="480" t="s">
        <v>313</v>
      </c>
      <c r="Z1181" s="480" t="s">
        <v>2602</v>
      </c>
      <c r="AA1181" s="480">
        <f t="shared" si="18"/>
        <v>72</v>
      </c>
      <c r="AB1181" s="483">
        <v>0</v>
      </c>
      <c r="AC1181" s="480" t="s">
        <v>403</v>
      </c>
    </row>
    <row r="1182" customHeight="1" spans="1:29">
      <c r="A1182" s="477" t="s">
        <v>192</v>
      </c>
      <c r="B1182" s="480" t="s">
        <v>6129</v>
      </c>
      <c r="C1182" s="480" t="s">
        <v>6130</v>
      </c>
      <c r="D1182" s="480" t="s">
        <v>6279</v>
      </c>
      <c r="E1182" s="481">
        <v>40967</v>
      </c>
      <c r="F1182" s="480" t="s">
        <v>301</v>
      </c>
      <c r="G1182" s="480" t="s">
        <v>6280</v>
      </c>
      <c r="H1182" s="480" t="s">
        <v>6281</v>
      </c>
      <c r="I1182" s="480" t="s">
        <v>6282</v>
      </c>
      <c r="J1182" s="482">
        <v>16923.08</v>
      </c>
      <c r="K1182" s="482">
        <v>0</v>
      </c>
      <c r="L1182" s="482">
        <v>16923.08</v>
      </c>
      <c r="M1182" s="482">
        <v>0</v>
      </c>
      <c r="N1182" s="482">
        <v>0</v>
      </c>
      <c r="O1182" s="482">
        <v>0</v>
      </c>
      <c r="P1182" s="480" t="s">
        <v>6283</v>
      </c>
      <c r="Q1182" s="481"/>
      <c r="R1182" s="480" t="s">
        <v>306</v>
      </c>
      <c r="S1182" s="480" t="s">
        <v>307</v>
      </c>
      <c r="T1182" s="480" t="s">
        <v>882</v>
      </c>
      <c r="U1182" s="480" t="s">
        <v>309</v>
      </c>
      <c r="V1182" s="480" t="s">
        <v>6284</v>
      </c>
      <c r="W1182" s="480" t="s">
        <v>6285</v>
      </c>
      <c r="X1182" s="480" t="s">
        <v>6286</v>
      </c>
      <c r="Y1182" s="480" t="s">
        <v>313</v>
      </c>
      <c r="Z1182" s="480" t="s">
        <v>2602</v>
      </c>
      <c r="AA1182" s="480">
        <f t="shared" si="18"/>
        <v>72</v>
      </c>
      <c r="AB1182" s="483">
        <v>0</v>
      </c>
      <c r="AC1182" s="480" t="s">
        <v>2252</v>
      </c>
    </row>
    <row r="1183" customHeight="1" spans="1:29">
      <c r="A1183" s="477" t="s">
        <v>192</v>
      </c>
      <c r="B1183" s="480" t="s">
        <v>6129</v>
      </c>
      <c r="C1183" s="480" t="s">
        <v>6130</v>
      </c>
      <c r="D1183" s="480" t="s">
        <v>6287</v>
      </c>
      <c r="E1183" s="481">
        <v>38328</v>
      </c>
      <c r="F1183" s="480" t="s">
        <v>301</v>
      </c>
      <c r="G1183" s="480" t="s">
        <v>6288</v>
      </c>
      <c r="H1183" s="480" t="s">
        <v>6289</v>
      </c>
      <c r="I1183" s="480" t="s">
        <v>6290</v>
      </c>
      <c r="J1183" s="482">
        <v>320122</v>
      </c>
      <c r="K1183" s="482">
        <v>0</v>
      </c>
      <c r="L1183" s="482">
        <v>320122</v>
      </c>
      <c r="M1183" s="482">
        <v>0</v>
      </c>
      <c r="N1183" s="482">
        <v>0</v>
      </c>
      <c r="O1183" s="482">
        <v>0</v>
      </c>
      <c r="P1183" s="480" t="s">
        <v>6291</v>
      </c>
      <c r="Q1183" s="481"/>
      <c r="R1183" s="480" t="s">
        <v>306</v>
      </c>
      <c r="S1183" s="480" t="s">
        <v>889</v>
      </c>
      <c r="T1183" s="480" t="s">
        <v>882</v>
      </c>
      <c r="U1183" s="480" t="s">
        <v>309</v>
      </c>
      <c r="V1183" s="480" t="s">
        <v>883</v>
      </c>
      <c r="W1183" s="480" t="s">
        <v>6292</v>
      </c>
      <c r="X1183" s="480" t="s">
        <v>6293</v>
      </c>
      <c r="Y1183" s="480" t="s">
        <v>313</v>
      </c>
      <c r="Z1183" s="480" t="s">
        <v>2602</v>
      </c>
      <c r="AA1183" s="480">
        <f t="shared" si="18"/>
        <v>72</v>
      </c>
      <c r="AB1183" s="483">
        <v>0</v>
      </c>
      <c r="AC1183" s="480" t="s">
        <v>891</v>
      </c>
    </row>
    <row r="1184" customHeight="1" spans="1:29">
      <c r="A1184" s="477" t="s">
        <v>192</v>
      </c>
      <c r="B1184" s="480" t="s">
        <v>6129</v>
      </c>
      <c r="C1184" s="480" t="s">
        <v>6130</v>
      </c>
      <c r="D1184" s="480" t="s">
        <v>6294</v>
      </c>
      <c r="E1184" s="481">
        <v>41962</v>
      </c>
      <c r="F1184" s="480" t="s">
        <v>301</v>
      </c>
      <c r="G1184" s="480" t="s">
        <v>6295</v>
      </c>
      <c r="H1184" s="480" t="s">
        <v>6296</v>
      </c>
      <c r="I1184" s="480" t="s">
        <v>304</v>
      </c>
      <c r="J1184" s="482">
        <v>286324.8</v>
      </c>
      <c r="K1184" s="482">
        <v>0</v>
      </c>
      <c r="L1184" s="482">
        <v>286324.8</v>
      </c>
      <c r="M1184" s="482">
        <v>0</v>
      </c>
      <c r="N1184" s="482">
        <v>0</v>
      </c>
      <c r="O1184" s="482">
        <v>0</v>
      </c>
      <c r="P1184" s="480" t="s">
        <v>6297</v>
      </c>
      <c r="Q1184" s="481"/>
      <c r="R1184" s="480" t="s">
        <v>306</v>
      </c>
      <c r="S1184" s="480" t="s">
        <v>307</v>
      </c>
      <c r="T1184" s="480" t="s">
        <v>321</v>
      </c>
      <c r="U1184" s="480" t="s">
        <v>309</v>
      </c>
      <c r="V1184" s="480" t="s">
        <v>623</v>
      </c>
      <c r="W1184" s="480" t="s">
        <v>6298</v>
      </c>
      <c r="X1184" s="480" t="s">
        <v>5948</v>
      </c>
      <c r="Y1184" s="480" t="s">
        <v>313</v>
      </c>
      <c r="Z1184" s="480" t="s">
        <v>2602</v>
      </c>
      <c r="AA1184" s="480">
        <f t="shared" si="18"/>
        <v>72</v>
      </c>
      <c r="AB1184" s="483">
        <v>0</v>
      </c>
      <c r="AC1184" s="480" t="s">
        <v>701</v>
      </c>
    </row>
    <row r="1185" customHeight="1" spans="1:29">
      <c r="A1185" s="477" t="s">
        <v>192</v>
      </c>
      <c r="B1185" s="480" t="s">
        <v>6129</v>
      </c>
      <c r="C1185" s="480" t="s">
        <v>6130</v>
      </c>
      <c r="D1185" s="480" t="s">
        <v>6299</v>
      </c>
      <c r="E1185" s="481">
        <v>42814</v>
      </c>
      <c r="F1185" s="480" t="s">
        <v>301</v>
      </c>
      <c r="G1185" s="480" t="s">
        <v>6300</v>
      </c>
      <c r="H1185" s="480" t="s">
        <v>6301</v>
      </c>
      <c r="I1185" s="480" t="s">
        <v>304</v>
      </c>
      <c r="J1185" s="482">
        <v>144550.49</v>
      </c>
      <c r="K1185" s="482">
        <v>0</v>
      </c>
      <c r="L1185" s="482">
        <v>144550.49</v>
      </c>
      <c r="M1185" s="482">
        <v>0</v>
      </c>
      <c r="N1185" s="482">
        <v>0</v>
      </c>
      <c r="O1185" s="482">
        <v>0</v>
      </c>
      <c r="P1185" s="480" t="s">
        <v>6302</v>
      </c>
      <c r="Q1185" s="481"/>
      <c r="R1185" s="480" t="s">
        <v>306</v>
      </c>
      <c r="S1185" s="480" t="s">
        <v>307</v>
      </c>
      <c r="T1185" s="480" t="s">
        <v>321</v>
      </c>
      <c r="U1185" s="480" t="s">
        <v>309</v>
      </c>
      <c r="V1185" s="480" t="s">
        <v>623</v>
      </c>
      <c r="W1185" s="480" t="s">
        <v>6303</v>
      </c>
      <c r="X1185" s="480" t="s">
        <v>5948</v>
      </c>
      <c r="Y1185" s="480" t="s">
        <v>313</v>
      </c>
      <c r="Z1185" s="480" t="s">
        <v>2602</v>
      </c>
      <c r="AA1185" s="480">
        <f t="shared" si="18"/>
        <v>72</v>
      </c>
      <c r="AB1185" s="483">
        <v>0</v>
      </c>
      <c r="AC1185" s="480" t="s">
        <v>701</v>
      </c>
    </row>
    <row r="1186" customHeight="1" spans="1:29">
      <c r="A1186" s="477" t="s">
        <v>192</v>
      </c>
      <c r="B1186" s="480" t="s">
        <v>6129</v>
      </c>
      <c r="C1186" s="480" t="s">
        <v>6130</v>
      </c>
      <c r="D1186" s="480" t="s">
        <v>6304</v>
      </c>
      <c r="E1186" s="481">
        <v>42936</v>
      </c>
      <c r="F1186" s="480" t="s">
        <v>301</v>
      </c>
      <c r="G1186" s="480" t="s">
        <v>6305</v>
      </c>
      <c r="H1186" s="480" t="s">
        <v>6306</v>
      </c>
      <c r="I1186" s="480" t="s">
        <v>304</v>
      </c>
      <c r="J1186" s="482">
        <v>205696.2</v>
      </c>
      <c r="K1186" s="482">
        <v>0</v>
      </c>
      <c r="L1186" s="482">
        <v>205696.2</v>
      </c>
      <c r="M1186" s="482">
        <v>0</v>
      </c>
      <c r="N1186" s="482">
        <v>0</v>
      </c>
      <c r="O1186" s="482">
        <v>0</v>
      </c>
      <c r="P1186" s="480" t="s">
        <v>6307</v>
      </c>
      <c r="Q1186" s="481"/>
      <c r="R1186" s="480" t="s">
        <v>306</v>
      </c>
      <c r="S1186" s="480" t="s">
        <v>307</v>
      </c>
      <c r="T1186" s="480" t="s">
        <v>321</v>
      </c>
      <c r="U1186" s="480" t="s">
        <v>309</v>
      </c>
      <c r="V1186" s="480" t="s">
        <v>623</v>
      </c>
      <c r="W1186" s="480" t="s">
        <v>6308</v>
      </c>
      <c r="X1186" s="480" t="s">
        <v>5948</v>
      </c>
      <c r="Y1186" s="480" t="s">
        <v>313</v>
      </c>
      <c r="Z1186" s="480" t="s">
        <v>2602</v>
      </c>
      <c r="AA1186" s="480">
        <f t="shared" si="18"/>
        <v>72</v>
      </c>
      <c r="AB1186" s="483">
        <v>0</v>
      </c>
      <c r="AC1186" s="480" t="s">
        <v>701</v>
      </c>
    </row>
    <row r="1187" customHeight="1" spans="1:29">
      <c r="A1187" s="477" t="s">
        <v>192</v>
      </c>
      <c r="B1187" s="480" t="s">
        <v>6129</v>
      </c>
      <c r="C1187" s="480" t="s">
        <v>6130</v>
      </c>
      <c r="D1187" s="480" t="s">
        <v>6309</v>
      </c>
      <c r="E1187" s="481">
        <v>41689</v>
      </c>
      <c r="F1187" s="480" t="s">
        <v>301</v>
      </c>
      <c r="G1187" s="480" t="s">
        <v>6310</v>
      </c>
      <c r="H1187" s="480" t="s">
        <v>6311</v>
      </c>
      <c r="I1187" s="480" t="s">
        <v>304</v>
      </c>
      <c r="J1187" s="482">
        <v>356516.13</v>
      </c>
      <c r="K1187" s="482">
        <v>877.58</v>
      </c>
      <c r="L1187" s="482">
        <v>348617.9</v>
      </c>
      <c r="M1187" s="482">
        <v>10530.98</v>
      </c>
      <c r="N1187" s="482">
        <v>0</v>
      </c>
      <c r="O1187" s="482">
        <v>7898.23</v>
      </c>
      <c r="P1187" s="480" t="s">
        <v>6312</v>
      </c>
      <c r="Q1187" s="481"/>
      <c r="R1187" s="480" t="s">
        <v>630</v>
      </c>
      <c r="S1187" s="480" t="s">
        <v>889</v>
      </c>
      <c r="T1187" s="480" t="s">
        <v>882</v>
      </c>
      <c r="U1187" s="480" t="s">
        <v>309</v>
      </c>
      <c r="V1187" s="480" t="s">
        <v>883</v>
      </c>
      <c r="W1187" s="480" t="s">
        <v>6313</v>
      </c>
      <c r="X1187" s="480" t="s">
        <v>2742</v>
      </c>
      <c r="Y1187" s="480" t="s">
        <v>313</v>
      </c>
      <c r="Z1187" s="480" t="s">
        <v>314</v>
      </c>
      <c r="AA1187" s="480">
        <f t="shared" si="18"/>
        <v>144</v>
      </c>
      <c r="AB1187" s="483">
        <v>0</v>
      </c>
      <c r="AC1187" s="480" t="s">
        <v>891</v>
      </c>
    </row>
    <row r="1188" customHeight="1" spans="1:29">
      <c r="A1188" s="477" t="s">
        <v>192</v>
      </c>
      <c r="B1188" s="480" t="s">
        <v>6129</v>
      </c>
      <c r="C1188" s="480" t="s">
        <v>6130</v>
      </c>
      <c r="D1188" s="480" t="s">
        <v>6314</v>
      </c>
      <c r="E1188" s="481">
        <v>41689</v>
      </c>
      <c r="F1188" s="480" t="s">
        <v>301</v>
      </c>
      <c r="G1188" s="480" t="s">
        <v>6315</v>
      </c>
      <c r="H1188" s="480" t="s">
        <v>6316</v>
      </c>
      <c r="I1188" s="480" t="s">
        <v>304</v>
      </c>
      <c r="J1188" s="482">
        <v>236834.82</v>
      </c>
      <c r="K1188" s="482">
        <v>0</v>
      </c>
      <c r="L1188" s="482">
        <v>236834.82</v>
      </c>
      <c r="M1188" s="482">
        <v>0</v>
      </c>
      <c r="N1188" s="482">
        <v>0</v>
      </c>
      <c r="O1188" s="482">
        <v>0</v>
      </c>
      <c r="P1188" s="480" t="s">
        <v>6317</v>
      </c>
      <c r="Q1188" s="481"/>
      <c r="R1188" s="480" t="s">
        <v>630</v>
      </c>
      <c r="S1188" s="480" t="s">
        <v>889</v>
      </c>
      <c r="T1188" s="480" t="s">
        <v>882</v>
      </c>
      <c r="U1188" s="480" t="s">
        <v>309</v>
      </c>
      <c r="V1188" s="480" t="s">
        <v>883</v>
      </c>
      <c r="W1188" s="480" t="s">
        <v>6318</v>
      </c>
      <c r="X1188" s="480" t="s">
        <v>2742</v>
      </c>
      <c r="Y1188" s="480" t="s">
        <v>313</v>
      </c>
      <c r="Z1188" s="480" t="s">
        <v>2602</v>
      </c>
      <c r="AA1188" s="480">
        <f t="shared" si="18"/>
        <v>72</v>
      </c>
      <c r="AB1188" s="483">
        <v>0</v>
      </c>
      <c r="AC1188" s="480" t="s">
        <v>891</v>
      </c>
    </row>
    <row r="1189" customHeight="1" spans="1:29">
      <c r="A1189" s="477" t="s">
        <v>192</v>
      </c>
      <c r="B1189" s="480" t="s">
        <v>6129</v>
      </c>
      <c r="C1189" s="480" t="s">
        <v>6130</v>
      </c>
      <c r="D1189" s="480" t="s">
        <v>6319</v>
      </c>
      <c r="E1189" s="481">
        <v>41689</v>
      </c>
      <c r="F1189" s="480" t="s">
        <v>301</v>
      </c>
      <c r="G1189" s="480" t="s">
        <v>6320</v>
      </c>
      <c r="H1189" s="480" t="s">
        <v>6316</v>
      </c>
      <c r="I1189" s="480" t="s">
        <v>304</v>
      </c>
      <c r="J1189" s="482">
        <v>198373.28</v>
      </c>
      <c r="K1189" s="482">
        <v>0</v>
      </c>
      <c r="L1189" s="482">
        <v>198373.28</v>
      </c>
      <c r="M1189" s="482">
        <v>0</v>
      </c>
      <c r="N1189" s="482">
        <v>0</v>
      </c>
      <c r="O1189" s="482">
        <v>0</v>
      </c>
      <c r="P1189" s="480" t="s">
        <v>6321</v>
      </c>
      <c r="Q1189" s="481"/>
      <c r="R1189" s="480" t="s">
        <v>630</v>
      </c>
      <c r="S1189" s="480" t="s">
        <v>889</v>
      </c>
      <c r="T1189" s="480" t="s">
        <v>882</v>
      </c>
      <c r="U1189" s="480" t="s">
        <v>309</v>
      </c>
      <c r="V1189" s="480" t="s">
        <v>883</v>
      </c>
      <c r="W1189" s="480" t="s">
        <v>6322</v>
      </c>
      <c r="X1189" s="480" t="s">
        <v>2742</v>
      </c>
      <c r="Y1189" s="480" t="s">
        <v>313</v>
      </c>
      <c r="Z1189" s="480" t="s">
        <v>2602</v>
      </c>
      <c r="AA1189" s="480">
        <f t="shared" si="18"/>
        <v>72</v>
      </c>
      <c r="AB1189" s="483">
        <v>0</v>
      </c>
      <c r="AC1189" s="480" t="s">
        <v>891</v>
      </c>
    </row>
    <row r="1190" customHeight="1" spans="1:29">
      <c r="A1190" s="477" t="s">
        <v>192</v>
      </c>
      <c r="B1190" s="480" t="s">
        <v>6129</v>
      </c>
      <c r="C1190" s="480" t="s">
        <v>6130</v>
      </c>
      <c r="D1190" s="480" t="s">
        <v>6323</v>
      </c>
      <c r="E1190" s="481">
        <v>43081</v>
      </c>
      <c r="F1190" s="480" t="s">
        <v>301</v>
      </c>
      <c r="G1190" s="480" t="s">
        <v>6324</v>
      </c>
      <c r="H1190" s="480" t="s">
        <v>6325</v>
      </c>
      <c r="I1190" s="480" t="s">
        <v>304</v>
      </c>
      <c r="J1190" s="482">
        <v>369521.91</v>
      </c>
      <c r="K1190" s="482">
        <v>0</v>
      </c>
      <c r="L1190" s="482">
        <v>369521.91</v>
      </c>
      <c r="M1190" s="482">
        <v>0</v>
      </c>
      <c r="N1190" s="482">
        <v>0</v>
      </c>
      <c r="O1190" s="482">
        <v>0</v>
      </c>
      <c r="P1190" s="480" t="s">
        <v>6326</v>
      </c>
      <c r="Q1190" s="481"/>
      <c r="R1190" s="480" t="s">
        <v>630</v>
      </c>
      <c r="S1190" s="480" t="s">
        <v>889</v>
      </c>
      <c r="T1190" s="480" t="s">
        <v>882</v>
      </c>
      <c r="U1190" s="480" t="s">
        <v>309</v>
      </c>
      <c r="V1190" s="480" t="s">
        <v>883</v>
      </c>
      <c r="W1190" s="480" t="s">
        <v>6327</v>
      </c>
      <c r="X1190" s="480" t="s">
        <v>5948</v>
      </c>
      <c r="Y1190" s="480" t="s">
        <v>313</v>
      </c>
      <c r="Z1190" s="480" t="s">
        <v>2602</v>
      </c>
      <c r="AA1190" s="480">
        <f t="shared" si="18"/>
        <v>72</v>
      </c>
      <c r="AB1190" s="483">
        <v>0</v>
      </c>
      <c r="AC1190" s="480" t="s">
        <v>891</v>
      </c>
    </row>
    <row r="1191" customHeight="1" spans="1:29">
      <c r="A1191" s="477" t="s">
        <v>192</v>
      </c>
      <c r="B1191" s="480" t="s">
        <v>6129</v>
      </c>
      <c r="C1191" s="480" t="s">
        <v>6130</v>
      </c>
      <c r="D1191" s="480" t="s">
        <v>6328</v>
      </c>
      <c r="E1191" s="481">
        <v>37785</v>
      </c>
      <c r="F1191" s="480" t="s">
        <v>301</v>
      </c>
      <c r="G1191" s="480" t="s">
        <v>6329</v>
      </c>
      <c r="H1191" s="480" t="s">
        <v>6330</v>
      </c>
      <c r="I1191" s="480" t="s">
        <v>6331</v>
      </c>
      <c r="J1191" s="482">
        <v>329280.32</v>
      </c>
      <c r="K1191" s="482">
        <v>1548.67</v>
      </c>
      <c r="L1191" s="482">
        <v>318439.61</v>
      </c>
      <c r="M1191" s="482">
        <v>18584.07</v>
      </c>
      <c r="N1191" s="482">
        <v>0</v>
      </c>
      <c r="O1191" s="482">
        <v>10840.71</v>
      </c>
      <c r="P1191" s="480" t="s">
        <v>6332</v>
      </c>
      <c r="Q1191" s="481"/>
      <c r="R1191" s="480" t="s">
        <v>306</v>
      </c>
      <c r="S1191" s="480" t="s">
        <v>307</v>
      </c>
      <c r="T1191" s="480" t="s">
        <v>399</v>
      </c>
      <c r="U1191" s="480" t="s">
        <v>309</v>
      </c>
      <c r="V1191" s="480" t="s">
        <v>6333</v>
      </c>
      <c r="W1191" s="480" t="s">
        <v>333</v>
      </c>
      <c r="X1191" s="480" t="s">
        <v>6334</v>
      </c>
      <c r="Y1191" s="480" t="s">
        <v>313</v>
      </c>
      <c r="Z1191" s="480" t="s">
        <v>6335</v>
      </c>
      <c r="AA1191" s="480">
        <f t="shared" si="18"/>
        <v>276</v>
      </c>
      <c r="AB1191" s="483">
        <v>0</v>
      </c>
      <c r="AC1191" s="480" t="s">
        <v>6138</v>
      </c>
    </row>
    <row r="1192" customHeight="1" spans="1:29">
      <c r="A1192" s="477" t="s">
        <v>192</v>
      </c>
      <c r="B1192" s="480" t="s">
        <v>6129</v>
      </c>
      <c r="C1192" s="480" t="s">
        <v>6130</v>
      </c>
      <c r="D1192" s="480" t="s">
        <v>6336</v>
      </c>
      <c r="E1192" s="481">
        <v>41837</v>
      </c>
      <c r="F1192" s="480" t="s">
        <v>301</v>
      </c>
      <c r="G1192" s="480" t="s">
        <v>6337</v>
      </c>
      <c r="H1192" s="480" t="s">
        <v>6338</v>
      </c>
      <c r="I1192" s="480" t="s">
        <v>304</v>
      </c>
      <c r="J1192" s="482">
        <v>441996.4</v>
      </c>
      <c r="K1192" s="482">
        <v>3977.52</v>
      </c>
      <c r="L1192" s="482">
        <v>406198.7</v>
      </c>
      <c r="M1192" s="482">
        <v>34455.93</v>
      </c>
      <c r="N1192" s="482">
        <v>0</v>
      </c>
      <c r="O1192" s="482">
        <v>35797.7</v>
      </c>
      <c r="P1192" s="480" t="s">
        <v>6339</v>
      </c>
      <c r="Q1192" s="481"/>
      <c r="R1192" s="480" t="s">
        <v>306</v>
      </c>
      <c r="S1192" s="480" t="s">
        <v>307</v>
      </c>
      <c r="T1192" s="480" t="s">
        <v>308</v>
      </c>
      <c r="U1192" s="480" t="s">
        <v>309</v>
      </c>
      <c r="V1192" s="480" t="s">
        <v>6340</v>
      </c>
      <c r="W1192" s="480" t="s">
        <v>6341</v>
      </c>
      <c r="X1192" s="480" t="s">
        <v>2742</v>
      </c>
      <c r="Y1192" s="480" t="s">
        <v>313</v>
      </c>
      <c r="Z1192" s="480" t="s">
        <v>314</v>
      </c>
      <c r="AA1192" s="480">
        <f t="shared" si="18"/>
        <v>144</v>
      </c>
      <c r="AB1192" s="483">
        <v>0</v>
      </c>
      <c r="AC1192" s="480" t="s">
        <v>1019</v>
      </c>
    </row>
    <row r="1193" customHeight="1" spans="1:29">
      <c r="A1193" s="477" t="s">
        <v>192</v>
      </c>
      <c r="B1193" s="480" t="s">
        <v>6129</v>
      </c>
      <c r="C1193" s="480" t="s">
        <v>6130</v>
      </c>
      <c r="D1193" s="480" t="s">
        <v>6342</v>
      </c>
      <c r="E1193" s="481">
        <v>41241</v>
      </c>
      <c r="F1193" s="480" t="s">
        <v>301</v>
      </c>
      <c r="G1193" s="480" t="s">
        <v>6343</v>
      </c>
      <c r="H1193" s="480" t="s">
        <v>6344</v>
      </c>
      <c r="I1193" s="480" t="s">
        <v>304</v>
      </c>
      <c r="J1193" s="482">
        <v>115450.42</v>
      </c>
      <c r="K1193" s="482">
        <v>1057.03</v>
      </c>
      <c r="L1193" s="482">
        <v>115450.42</v>
      </c>
      <c r="M1193" s="482">
        <v>12684.36</v>
      </c>
      <c r="N1193" s="482">
        <v>0</v>
      </c>
      <c r="O1193" s="482">
        <v>0</v>
      </c>
      <c r="P1193" s="480" t="s">
        <v>6345</v>
      </c>
      <c r="Q1193" s="481"/>
      <c r="R1193" s="480" t="s">
        <v>630</v>
      </c>
      <c r="S1193" s="480" t="s">
        <v>889</v>
      </c>
      <c r="T1193" s="480" t="s">
        <v>882</v>
      </c>
      <c r="U1193" s="480" t="s">
        <v>309</v>
      </c>
      <c r="V1193" s="480" t="s">
        <v>883</v>
      </c>
      <c r="W1193" s="480" t="s">
        <v>6346</v>
      </c>
      <c r="X1193" s="480" t="s">
        <v>2742</v>
      </c>
      <c r="Y1193" s="480" t="s">
        <v>313</v>
      </c>
      <c r="Z1193" s="480" t="s">
        <v>6347</v>
      </c>
      <c r="AA1193" s="480">
        <f t="shared" si="18"/>
        <v>156</v>
      </c>
      <c r="AB1193" s="483">
        <v>0</v>
      </c>
      <c r="AC1193" s="480" t="s">
        <v>891</v>
      </c>
    </row>
    <row r="1194" customHeight="1" spans="1:29">
      <c r="A1194" s="477" t="s">
        <v>192</v>
      </c>
      <c r="B1194" s="480" t="s">
        <v>6129</v>
      </c>
      <c r="C1194" s="480" t="s">
        <v>6130</v>
      </c>
      <c r="D1194" s="480" t="s">
        <v>6348</v>
      </c>
      <c r="E1194" s="481">
        <v>41241</v>
      </c>
      <c r="F1194" s="480" t="s">
        <v>301</v>
      </c>
      <c r="G1194" s="480" t="s">
        <v>6349</v>
      </c>
      <c r="H1194" s="480" t="s">
        <v>6344</v>
      </c>
      <c r="I1194" s="480" t="s">
        <v>304</v>
      </c>
      <c r="J1194" s="482">
        <v>115450.42</v>
      </c>
      <c r="K1194" s="482">
        <v>1057.03</v>
      </c>
      <c r="L1194" s="482">
        <v>115450.42</v>
      </c>
      <c r="M1194" s="482">
        <v>12684.36</v>
      </c>
      <c r="N1194" s="482">
        <v>0</v>
      </c>
      <c r="O1194" s="482">
        <v>0</v>
      </c>
      <c r="P1194" s="480" t="s">
        <v>6350</v>
      </c>
      <c r="Q1194" s="481"/>
      <c r="R1194" s="480" t="s">
        <v>630</v>
      </c>
      <c r="S1194" s="480" t="s">
        <v>889</v>
      </c>
      <c r="T1194" s="480" t="s">
        <v>882</v>
      </c>
      <c r="U1194" s="480" t="s">
        <v>309</v>
      </c>
      <c r="V1194" s="480" t="s">
        <v>883</v>
      </c>
      <c r="W1194" s="480" t="s">
        <v>6346</v>
      </c>
      <c r="X1194" s="480" t="s">
        <v>2742</v>
      </c>
      <c r="Y1194" s="480" t="s">
        <v>313</v>
      </c>
      <c r="Z1194" s="480" t="s">
        <v>6347</v>
      </c>
      <c r="AA1194" s="480">
        <f t="shared" si="18"/>
        <v>156</v>
      </c>
      <c r="AB1194" s="483">
        <v>0</v>
      </c>
      <c r="AC1194" s="480" t="s">
        <v>891</v>
      </c>
    </row>
    <row r="1195" customHeight="1" spans="1:29">
      <c r="A1195" s="477" t="s">
        <v>192</v>
      </c>
      <c r="B1195" s="480" t="s">
        <v>6129</v>
      </c>
      <c r="C1195" s="480" t="s">
        <v>6130</v>
      </c>
      <c r="D1195" s="480" t="s">
        <v>6351</v>
      </c>
      <c r="E1195" s="481">
        <v>41241</v>
      </c>
      <c r="F1195" s="480" t="s">
        <v>301</v>
      </c>
      <c r="G1195" s="480" t="s">
        <v>6352</v>
      </c>
      <c r="H1195" s="480" t="s">
        <v>6344</v>
      </c>
      <c r="I1195" s="480" t="s">
        <v>304</v>
      </c>
      <c r="J1195" s="482">
        <v>115450.44</v>
      </c>
      <c r="K1195" s="482">
        <v>1057.03</v>
      </c>
      <c r="L1195" s="482">
        <v>115450.44</v>
      </c>
      <c r="M1195" s="482">
        <v>12684.36</v>
      </c>
      <c r="N1195" s="482">
        <v>0</v>
      </c>
      <c r="O1195" s="482">
        <v>0</v>
      </c>
      <c r="P1195" s="480" t="s">
        <v>6353</v>
      </c>
      <c r="Q1195" s="481"/>
      <c r="R1195" s="480" t="s">
        <v>630</v>
      </c>
      <c r="S1195" s="480" t="s">
        <v>889</v>
      </c>
      <c r="T1195" s="480" t="s">
        <v>882</v>
      </c>
      <c r="U1195" s="480" t="s">
        <v>309</v>
      </c>
      <c r="V1195" s="480" t="s">
        <v>883</v>
      </c>
      <c r="W1195" s="480" t="s">
        <v>6354</v>
      </c>
      <c r="X1195" s="480" t="s">
        <v>2742</v>
      </c>
      <c r="Y1195" s="480" t="s">
        <v>313</v>
      </c>
      <c r="Z1195" s="480" t="s">
        <v>6347</v>
      </c>
      <c r="AA1195" s="480">
        <f t="shared" si="18"/>
        <v>156</v>
      </c>
      <c r="AB1195" s="483">
        <v>0</v>
      </c>
      <c r="AC1195" s="480" t="s">
        <v>891</v>
      </c>
    </row>
    <row r="1196" customHeight="1" spans="1:29">
      <c r="A1196" s="477" t="s">
        <v>192</v>
      </c>
      <c r="B1196" s="480" t="s">
        <v>6129</v>
      </c>
      <c r="C1196" s="480" t="s">
        <v>6130</v>
      </c>
      <c r="D1196" s="480" t="s">
        <v>6355</v>
      </c>
      <c r="E1196" s="481">
        <v>41962</v>
      </c>
      <c r="F1196" s="480" t="s">
        <v>301</v>
      </c>
      <c r="G1196" s="480" t="s">
        <v>6356</v>
      </c>
      <c r="H1196" s="480" t="s">
        <v>6357</v>
      </c>
      <c r="I1196" s="480" t="s">
        <v>304</v>
      </c>
      <c r="J1196" s="482">
        <v>114976.18</v>
      </c>
      <c r="K1196" s="482">
        <v>1057.03</v>
      </c>
      <c r="L1196" s="482">
        <v>114976.18</v>
      </c>
      <c r="M1196" s="482">
        <v>12684.36</v>
      </c>
      <c r="N1196" s="482">
        <v>0</v>
      </c>
      <c r="O1196" s="482">
        <v>0</v>
      </c>
      <c r="P1196" s="480" t="s">
        <v>6358</v>
      </c>
      <c r="Q1196" s="481"/>
      <c r="R1196" s="480" t="s">
        <v>630</v>
      </c>
      <c r="S1196" s="480" t="s">
        <v>889</v>
      </c>
      <c r="T1196" s="480" t="s">
        <v>882</v>
      </c>
      <c r="U1196" s="480" t="s">
        <v>309</v>
      </c>
      <c r="V1196" s="480" t="s">
        <v>883</v>
      </c>
      <c r="W1196" s="480" t="s">
        <v>6359</v>
      </c>
      <c r="X1196" s="480" t="s">
        <v>5948</v>
      </c>
      <c r="Y1196" s="480" t="s">
        <v>313</v>
      </c>
      <c r="Z1196" s="480" t="s">
        <v>1091</v>
      </c>
      <c r="AA1196" s="480">
        <f t="shared" si="18"/>
        <v>132</v>
      </c>
      <c r="AB1196" s="483">
        <v>0</v>
      </c>
      <c r="AC1196" s="480" t="s">
        <v>891</v>
      </c>
    </row>
    <row r="1197" customHeight="1" spans="1:29">
      <c r="A1197" s="477" t="s">
        <v>192</v>
      </c>
      <c r="B1197" s="480" t="s">
        <v>6129</v>
      </c>
      <c r="C1197" s="480" t="s">
        <v>6130</v>
      </c>
      <c r="D1197" s="480" t="s">
        <v>6360</v>
      </c>
      <c r="E1197" s="481">
        <v>41962</v>
      </c>
      <c r="F1197" s="480" t="s">
        <v>301</v>
      </c>
      <c r="G1197" s="480" t="s">
        <v>6361</v>
      </c>
      <c r="H1197" s="480" t="s">
        <v>6357</v>
      </c>
      <c r="I1197" s="480" t="s">
        <v>304</v>
      </c>
      <c r="J1197" s="482">
        <v>114976.18</v>
      </c>
      <c r="K1197" s="482">
        <v>1057.03</v>
      </c>
      <c r="L1197" s="482">
        <v>114976.18</v>
      </c>
      <c r="M1197" s="482">
        <v>12684.36</v>
      </c>
      <c r="N1197" s="482">
        <v>0</v>
      </c>
      <c r="O1197" s="482">
        <v>0</v>
      </c>
      <c r="P1197" s="480" t="s">
        <v>6362</v>
      </c>
      <c r="Q1197" s="481"/>
      <c r="R1197" s="480" t="s">
        <v>630</v>
      </c>
      <c r="S1197" s="480" t="s">
        <v>889</v>
      </c>
      <c r="T1197" s="480" t="s">
        <v>882</v>
      </c>
      <c r="U1197" s="480" t="s">
        <v>309</v>
      </c>
      <c r="V1197" s="480" t="s">
        <v>883</v>
      </c>
      <c r="W1197" s="480" t="s">
        <v>6359</v>
      </c>
      <c r="X1197" s="480" t="s">
        <v>5948</v>
      </c>
      <c r="Y1197" s="480" t="s">
        <v>313</v>
      </c>
      <c r="Z1197" s="480" t="s">
        <v>1091</v>
      </c>
      <c r="AA1197" s="480">
        <f t="shared" si="18"/>
        <v>132</v>
      </c>
      <c r="AB1197" s="483">
        <v>0</v>
      </c>
      <c r="AC1197" s="480" t="s">
        <v>891</v>
      </c>
    </row>
    <row r="1198" customHeight="1" spans="1:29">
      <c r="A1198" s="477" t="s">
        <v>192</v>
      </c>
      <c r="B1198" s="480" t="s">
        <v>6129</v>
      </c>
      <c r="C1198" s="480" t="s">
        <v>6130</v>
      </c>
      <c r="D1198" s="480" t="s">
        <v>6363</v>
      </c>
      <c r="E1198" s="481">
        <v>42719</v>
      </c>
      <c r="F1198" s="480" t="s">
        <v>301</v>
      </c>
      <c r="G1198" s="480" t="s">
        <v>6364</v>
      </c>
      <c r="H1198" s="480" t="s">
        <v>6338</v>
      </c>
      <c r="I1198" s="480" t="s">
        <v>304</v>
      </c>
      <c r="J1198" s="482">
        <v>407109.09</v>
      </c>
      <c r="K1198" s="482">
        <v>0</v>
      </c>
      <c r="L1198" s="482">
        <v>407109.09</v>
      </c>
      <c r="M1198" s="482">
        <v>0</v>
      </c>
      <c r="N1198" s="482">
        <v>0</v>
      </c>
      <c r="O1198" s="482">
        <v>0</v>
      </c>
      <c r="P1198" s="480" t="s">
        <v>6365</v>
      </c>
      <c r="Q1198" s="481"/>
      <c r="R1198" s="480" t="s">
        <v>630</v>
      </c>
      <c r="S1198" s="480" t="s">
        <v>889</v>
      </c>
      <c r="T1198" s="480" t="s">
        <v>882</v>
      </c>
      <c r="U1198" s="480" t="s">
        <v>309</v>
      </c>
      <c r="V1198" s="480" t="s">
        <v>883</v>
      </c>
      <c r="W1198" s="480" t="s">
        <v>6366</v>
      </c>
      <c r="X1198" s="480" t="s">
        <v>5948</v>
      </c>
      <c r="Y1198" s="480" t="s">
        <v>313</v>
      </c>
      <c r="Z1198" s="480" t="s">
        <v>2602</v>
      </c>
      <c r="AA1198" s="480">
        <f t="shared" si="18"/>
        <v>72</v>
      </c>
      <c r="AB1198" s="483">
        <v>0</v>
      </c>
      <c r="AC1198" s="480" t="s">
        <v>891</v>
      </c>
    </row>
    <row r="1199" customHeight="1" spans="1:29">
      <c r="A1199" s="477" t="s">
        <v>192</v>
      </c>
      <c r="B1199" s="480" t="s">
        <v>6129</v>
      </c>
      <c r="C1199" s="480" t="s">
        <v>6130</v>
      </c>
      <c r="D1199" s="480" t="s">
        <v>6367</v>
      </c>
      <c r="E1199" s="481">
        <v>40511</v>
      </c>
      <c r="F1199" s="480" t="s">
        <v>301</v>
      </c>
      <c r="G1199" s="480" t="s">
        <v>6368</v>
      </c>
      <c r="H1199" s="480" t="s">
        <v>6369</v>
      </c>
      <c r="I1199" s="480" t="s">
        <v>6370</v>
      </c>
      <c r="J1199" s="482">
        <v>3369.94</v>
      </c>
      <c r="K1199" s="482">
        <v>0</v>
      </c>
      <c r="L1199" s="482">
        <v>3369.94</v>
      </c>
      <c r="M1199" s="482">
        <v>0</v>
      </c>
      <c r="N1199" s="482">
        <v>0</v>
      </c>
      <c r="O1199" s="482">
        <v>0</v>
      </c>
      <c r="P1199" s="480" t="s">
        <v>6371</v>
      </c>
      <c r="Q1199" s="481"/>
      <c r="R1199" s="480" t="s">
        <v>306</v>
      </c>
      <c r="S1199" s="480" t="s">
        <v>307</v>
      </c>
      <c r="T1199" s="480" t="s">
        <v>321</v>
      </c>
      <c r="U1199" s="480" t="s">
        <v>309</v>
      </c>
      <c r="V1199" s="480" t="s">
        <v>309</v>
      </c>
      <c r="W1199" s="480" t="s">
        <v>6372</v>
      </c>
      <c r="X1199" s="480" t="s">
        <v>6373</v>
      </c>
      <c r="Y1199" s="480" t="s">
        <v>313</v>
      </c>
      <c r="Z1199" s="480" t="s">
        <v>2602</v>
      </c>
      <c r="AA1199" s="480">
        <f t="shared" si="18"/>
        <v>72</v>
      </c>
      <c r="AB1199" s="483">
        <v>0</v>
      </c>
      <c r="AC1199" s="480" t="s">
        <v>701</v>
      </c>
    </row>
    <row r="1200" customHeight="1" spans="1:29">
      <c r="A1200" s="477" t="s">
        <v>192</v>
      </c>
      <c r="B1200" s="480" t="s">
        <v>6129</v>
      </c>
      <c r="C1200" s="480" t="s">
        <v>6130</v>
      </c>
      <c r="D1200" s="480" t="s">
        <v>6374</v>
      </c>
      <c r="E1200" s="481">
        <v>41668</v>
      </c>
      <c r="F1200" s="480" t="s">
        <v>301</v>
      </c>
      <c r="G1200" s="480" t="s">
        <v>6375</v>
      </c>
      <c r="H1200" s="480" t="s">
        <v>6376</v>
      </c>
      <c r="I1200" s="480" t="s">
        <v>304</v>
      </c>
      <c r="J1200" s="482">
        <v>50520.91</v>
      </c>
      <c r="K1200" s="482">
        <v>0</v>
      </c>
      <c r="L1200" s="482">
        <v>50520.91</v>
      </c>
      <c r="M1200" s="482">
        <v>0</v>
      </c>
      <c r="N1200" s="482">
        <v>0</v>
      </c>
      <c r="O1200" s="482">
        <v>0</v>
      </c>
      <c r="P1200" s="480" t="s">
        <v>6377</v>
      </c>
      <c r="Q1200" s="481"/>
      <c r="R1200" s="480" t="s">
        <v>306</v>
      </c>
      <c r="S1200" s="480" t="s">
        <v>307</v>
      </c>
      <c r="T1200" s="480" t="s">
        <v>321</v>
      </c>
      <c r="U1200" s="480" t="s">
        <v>309</v>
      </c>
      <c r="V1200" s="480" t="s">
        <v>309</v>
      </c>
      <c r="W1200" s="480" t="s">
        <v>6378</v>
      </c>
      <c r="X1200" s="480" t="s">
        <v>2742</v>
      </c>
      <c r="Y1200" s="480" t="s">
        <v>313</v>
      </c>
      <c r="Z1200" s="480" t="s">
        <v>2602</v>
      </c>
      <c r="AA1200" s="480">
        <f t="shared" si="18"/>
        <v>72</v>
      </c>
      <c r="AB1200" s="483">
        <v>0</v>
      </c>
      <c r="AC1200" s="480" t="s">
        <v>1019</v>
      </c>
    </row>
    <row r="1201" customHeight="1" spans="1:29">
      <c r="A1201" s="477" t="s">
        <v>192</v>
      </c>
      <c r="B1201" s="480" t="s">
        <v>6129</v>
      </c>
      <c r="C1201" s="480" t="s">
        <v>6130</v>
      </c>
      <c r="D1201" s="480" t="s">
        <v>6379</v>
      </c>
      <c r="E1201" s="481">
        <v>42894</v>
      </c>
      <c r="F1201" s="480" t="s">
        <v>301</v>
      </c>
      <c r="G1201" s="480" t="s">
        <v>6380</v>
      </c>
      <c r="H1201" s="480" t="s">
        <v>6381</v>
      </c>
      <c r="I1201" s="480" t="s">
        <v>304</v>
      </c>
      <c r="J1201" s="482">
        <v>281062.71</v>
      </c>
      <c r="K1201" s="482">
        <v>0</v>
      </c>
      <c r="L1201" s="482">
        <v>281062.71</v>
      </c>
      <c r="M1201" s="482">
        <v>0</v>
      </c>
      <c r="N1201" s="482">
        <v>0</v>
      </c>
      <c r="O1201" s="482">
        <v>0</v>
      </c>
      <c r="P1201" s="480" t="s">
        <v>6382</v>
      </c>
      <c r="Q1201" s="481"/>
      <c r="R1201" s="480" t="s">
        <v>630</v>
      </c>
      <c r="S1201" s="480" t="s">
        <v>307</v>
      </c>
      <c r="T1201" s="480" t="s">
        <v>383</v>
      </c>
      <c r="U1201" s="480" t="s">
        <v>309</v>
      </c>
      <c r="V1201" s="480" t="s">
        <v>1773</v>
      </c>
      <c r="W1201" s="480" t="s">
        <v>6383</v>
      </c>
      <c r="X1201" s="480" t="s">
        <v>6384</v>
      </c>
      <c r="Y1201" s="480" t="s">
        <v>313</v>
      </c>
      <c r="Z1201" s="480" t="s">
        <v>2602</v>
      </c>
      <c r="AA1201" s="480">
        <f t="shared" si="18"/>
        <v>72</v>
      </c>
      <c r="AB1201" s="483">
        <v>0</v>
      </c>
      <c r="AC1201" s="480" t="s">
        <v>387</v>
      </c>
    </row>
    <row r="1202" customHeight="1" spans="1:29">
      <c r="A1202" s="477" t="s">
        <v>192</v>
      </c>
      <c r="B1202" s="480" t="s">
        <v>6129</v>
      </c>
      <c r="C1202" s="480" t="s">
        <v>6130</v>
      </c>
      <c r="D1202" s="480" t="s">
        <v>6385</v>
      </c>
      <c r="E1202" s="481">
        <v>43413</v>
      </c>
      <c r="F1202" s="480" t="s">
        <v>301</v>
      </c>
      <c r="G1202" s="480" t="s">
        <v>6386</v>
      </c>
      <c r="H1202" s="480" t="s">
        <v>6387</v>
      </c>
      <c r="I1202" s="480" t="s">
        <v>646</v>
      </c>
      <c r="J1202" s="482">
        <v>40170.94</v>
      </c>
      <c r="K1202" s="482">
        <v>0</v>
      </c>
      <c r="L1202" s="482">
        <v>40170.94</v>
      </c>
      <c r="M1202" s="482">
        <v>0</v>
      </c>
      <c r="N1202" s="482">
        <v>0</v>
      </c>
      <c r="O1202" s="482">
        <v>0</v>
      </c>
      <c r="P1202" s="480" t="s">
        <v>6388</v>
      </c>
      <c r="Q1202" s="481"/>
      <c r="R1202" s="480" t="s">
        <v>630</v>
      </c>
      <c r="S1202" s="480" t="s">
        <v>889</v>
      </c>
      <c r="T1202" s="480" t="s">
        <v>882</v>
      </c>
      <c r="U1202" s="480" t="s">
        <v>309</v>
      </c>
      <c r="V1202" s="480" t="s">
        <v>883</v>
      </c>
      <c r="W1202" s="480" t="s">
        <v>6389</v>
      </c>
      <c r="X1202" s="480" t="s">
        <v>5948</v>
      </c>
      <c r="Y1202" s="480" t="s">
        <v>313</v>
      </c>
      <c r="Z1202" s="480" t="s">
        <v>2602</v>
      </c>
      <c r="AA1202" s="480">
        <f t="shared" si="18"/>
        <v>72</v>
      </c>
      <c r="AB1202" s="483">
        <v>0</v>
      </c>
      <c r="AC1202" s="480" t="s">
        <v>891</v>
      </c>
    </row>
    <row r="1203" customHeight="1" spans="1:29">
      <c r="A1203" s="477" t="s">
        <v>192</v>
      </c>
      <c r="B1203" s="480" t="s">
        <v>6129</v>
      </c>
      <c r="C1203" s="480" t="s">
        <v>6130</v>
      </c>
      <c r="D1203" s="480" t="s">
        <v>6390</v>
      </c>
      <c r="E1203" s="481">
        <v>39930</v>
      </c>
      <c r="F1203" s="480" t="s">
        <v>301</v>
      </c>
      <c r="G1203" s="480" t="s">
        <v>6391</v>
      </c>
      <c r="H1203" s="480" t="s">
        <v>6392</v>
      </c>
      <c r="I1203" s="480" t="s">
        <v>6393</v>
      </c>
      <c r="J1203" s="482">
        <v>352562.72</v>
      </c>
      <c r="K1203" s="482">
        <v>1382.74</v>
      </c>
      <c r="L1203" s="482">
        <v>327673.34</v>
      </c>
      <c r="M1203" s="482">
        <v>8296.46</v>
      </c>
      <c r="N1203" s="482">
        <v>0</v>
      </c>
      <c r="O1203" s="482">
        <v>24889.38</v>
      </c>
      <c r="P1203" s="480" t="s">
        <v>6394</v>
      </c>
      <c r="Q1203" s="481"/>
      <c r="R1203" s="480" t="s">
        <v>306</v>
      </c>
      <c r="S1203" s="480" t="s">
        <v>307</v>
      </c>
      <c r="T1203" s="480" t="s">
        <v>308</v>
      </c>
      <c r="U1203" s="480" t="s">
        <v>309</v>
      </c>
      <c r="V1203" s="480" t="s">
        <v>309</v>
      </c>
      <c r="W1203" s="480" t="s">
        <v>6395</v>
      </c>
      <c r="X1203" s="480" t="s">
        <v>2742</v>
      </c>
      <c r="Y1203" s="480" t="s">
        <v>313</v>
      </c>
      <c r="Z1203" s="480" t="s">
        <v>876</v>
      </c>
      <c r="AA1203" s="480">
        <f t="shared" si="18"/>
        <v>216</v>
      </c>
      <c r="AB1203" s="483">
        <v>0</v>
      </c>
      <c r="AC1203" s="480" t="s">
        <v>1019</v>
      </c>
    </row>
    <row r="1204" customHeight="1" spans="1:29">
      <c r="A1204" s="477" t="s">
        <v>192</v>
      </c>
      <c r="B1204" s="480" t="s">
        <v>6129</v>
      </c>
      <c r="C1204" s="480" t="s">
        <v>6130</v>
      </c>
      <c r="D1204" s="480" t="s">
        <v>6396</v>
      </c>
      <c r="E1204" s="481">
        <v>42286</v>
      </c>
      <c r="F1204" s="480" t="s">
        <v>301</v>
      </c>
      <c r="G1204" s="480" t="s">
        <v>6397</v>
      </c>
      <c r="H1204" s="480" t="s">
        <v>6398</v>
      </c>
      <c r="I1204" s="480" t="s">
        <v>4259</v>
      </c>
      <c r="J1204" s="482">
        <v>110209.35</v>
      </c>
      <c r="K1204" s="482">
        <v>0</v>
      </c>
      <c r="L1204" s="482">
        <v>110209.35</v>
      </c>
      <c r="M1204" s="482">
        <v>0</v>
      </c>
      <c r="N1204" s="482">
        <v>0</v>
      </c>
      <c r="O1204" s="482">
        <v>0</v>
      </c>
      <c r="P1204" s="480" t="s">
        <v>6399</v>
      </c>
      <c r="Q1204" s="481"/>
      <c r="R1204" s="480" t="s">
        <v>306</v>
      </c>
      <c r="S1204" s="480" t="s">
        <v>307</v>
      </c>
      <c r="T1204" s="480" t="s">
        <v>308</v>
      </c>
      <c r="U1204" s="480" t="s">
        <v>309</v>
      </c>
      <c r="V1204" s="480" t="s">
        <v>6400</v>
      </c>
      <c r="W1204" s="480" t="s">
        <v>6401</v>
      </c>
      <c r="X1204" s="480" t="s">
        <v>4235</v>
      </c>
      <c r="Y1204" s="480" t="s">
        <v>313</v>
      </c>
      <c r="Z1204" s="480" t="s">
        <v>2602</v>
      </c>
      <c r="AA1204" s="480">
        <f t="shared" si="18"/>
        <v>72</v>
      </c>
      <c r="AB1204" s="483">
        <v>0</v>
      </c>
      <c r="AC1204" s="480" t="s">
        <v>315</v>
      </c>
    </row>
    <row r="1205" customHeight="1" spans="1:29">
      <c r="A1205" s="477" t="s">
        <v>192</v>
      </c>
      <c r="B1205" s="480" t="s">
        <v>6129</v>
      </c>
      <c r="C1205" s="480" t="s">
        <v>6130</v>
      </c>
      <c r="D1205" s="480" t="s">
        <v>6402</v>
      </c>
      <c r="E1205" s="481">
        <v>42286</v>
      </c>
      <c r="F1205" s="480" t="s">
        <v>301</v>
      </c>
      <c r="G1205" s="480" t="s">
        <v>6403</v>
      </c>
      <c r="H1205" s="480" t="s">
        <v>6398</v>
      </c>
      <c r="I1205" s="480" t="s">
        <v>4259</v>
      </c>
      <c r="J1205" s="482">
        <v>110209.36</v>
      </c>
      <c r="K1205" s="482">
        <v>0</v>
      </c>
      <c r="L1205" s="482">
        <v>110209.36</v>
      </c>
      <c r="M1205" s="482">
        <v>0</v>
      </c>
      <c r="N1205" s="482">
        <v>0</v>
      </c>
      <c r="O1205" s="482">
        <v>0</v>
      </c>
      <c r="P1205" s="480" t="s">
        <v>6404</v>
      </c>
      <c r="Q1205" s="481"/>
      <c r="R1205" s="480" t="s">
        <v>306</v>
      </c>
      <c r="S1205" s="480" t="s">
        <v>307</v>
      </c>
      <c r="T1205" s="480" t="s">
        <v>308</v>
      </c>
      <c r="U1205" s="480" t="s">
        <v>309</v>
      </c>
      <c r="V1205" s="480" t="s">
        <v>4261</v>
      </c>
      <c r="W1205" s="480" t="s">
        <v>6401</v>
      </c>
      <c r="X1205" s="480" t="s">
        <v>4235</v>
      </c>
      <c r="Y1205" s="480" t="s">
        <v>313</v>
      </c>
      <c r="Z1205" s="480" t="s">
        <v>2602</v>
      </c>
      <c r="AA1205" s="480">
        <f t="shared" si="18"/>
        <v>72</v>
      </c>
      <c r="AB1205" s="483">
        <v>0</v>
      </c>
      <c r="AC1205" s="480" t="s">
        <v>437</v>
      </c>
    </row>
    <row r="1206" customHeight="1" spans="1:29">
      <c r="A1206" s="477" t="s">
        <v>192</v>
      </c>
      <c r="B1206" s="480" t="s">
        <v>6129</v>
      </c>
      <c r="C1206" s="480" t="s">
        <v>6130</v>
      </c>
      <c r="D1206" s="480" t="s">
        <v>6405</v>
      </c>
      <c r="E1206" s="481">
        <v>41962</v>
      </c>
      <c r="F1206" s="480" t="s">
        <v>301</v>
      </c>
      <c r="G1206" s="480" t="s">
        <v>6406</v>
      </c>
      <c r="H1206" s="480" t="s">
        <v>6407</v>
      </c>
      <c r="I1206" s="480" t="s">
        <v>6408</v>
      </c>
      <c r="J1206" s="482">
        <v>54761.5</v>
      </c>
      <c r="K1206" s="482">
        <v>0</v>
      </c>
      <c r="L1206" s="482">
        <v>54761.5</v>
      </c>
      <c r="M1206" s="482">
        <v>0</v>
      </c>
      <c r="N1206" s="482">
        <v>0</v>
      </c>
      <c r="O1206" s="482">
        <v>0</v>
      </c>
      <c r="P1206" s="480" t="s">
        <v>6409</v>
      </c>
      <c r="Q1206" s="481"/>
      <c r="R1206" s="480" t="s">
        <v>306</v>
      </c>
      <c r="S1206" s="480" t="s">
        <v>889</v>
      </c>
      <c r="T1206" s="480" t="s">
        <v>882</v>
      </c>
      <c r="U1206" s="480" t="s">
        <v>309</v>
      </c>
      <c r="V1206" s="480" t="s">
        <v>883</v>
      </c>
      <c r="W1206" s="480" t="s">
        <v>6410</v>
      </c>
      <c r="X1206" s="480" t="s">
        <v>6411</v>
      </c>
      <c r="Y1206" s="480" t="s">
        <v>313</v>
      </c>
      <c r="Z1206" s="480" t="s">
        <v>2602</v>
      </c>
      <c r="AA1206" s="480">
        <f t="shared" si="18"/>
        <v>72</v>
      </c>
      <c r="AB1206" s="483">
        <v>0</v>
      </c>
      <c r="AC1206" s="480" t="s">
        <v>891</v>
      </c>
    </row>
    <row r="1207" customHeight="1" spans="1:29">
      <c r="A1207" s="477" t="s">
        <v>192</v>
      </c>
      <c r="B1207" s="480" t="s">
        <v>6129</v>
      </c>
      <c r="C1207" s="480" t="s">
        <v>6130</v>
      </c>
      <c r="D1207" s="480" t="s">
        <v>6412</v>
      </c>
      <c r="E1207" s="481">
        <v>43214</v>
      </c>
      <c r="F1207" s="480" t="s">
        <v>301</v>
      </c>
      <c r="G1207" s="480" t="s">
        <v>6413</v>
      </c>
      <c r="H1207" s="480" t="s">
        <v>6414</v>
      </c>
      <c r="I1207" s="480" t="s">
        <v>304</v>
      </c>
      <c r="J1207" s="482">
        <v>291129.08</v>
      </c>
      <c r="K1207" s="482">
        <v>0</v>
      </c>
      <c r="L1207" s="482">
        <v>291129.08</v>
      </c>
      <c r="M1207" s="482">
        <v>0</v>
      </c>
      <c r="N1207" s="482">
        <v>0</v>
      </c>
      <c r="O1207" s="482">
        <v>0</v>
      </c>
      <c r="P1207" s="480" t="s">
        <v>6415</v>
      </c>
      <c r="Q1207" s="481"/>
      <c r="R1207" s="480" t="s">
        <v>630</v>
      </c>
      <c r="S1207" s="480" t="s">
        <v>307</v>
      </c>
      <c r="T1207" s="480" t="s">
        <v>383</v>
      </c>
      <c r="U1207" s="480" t="s">
        <v>309</v>
      </c>
      <c r="V1207" s="480" t="s">
        <v>309</v>
      </c>
      <c r="W1207" s="480" t="s">
        <v>6416</v>
      </c>
      <c r="X1207" s="480" t="s">
        <v>1802</v>
      </c>
      <c r="Y1207" s="480" t="s">
        <v>313</v>
      </c>
      <c r="Z1207" s="480" t="s">
        <v>2602</v>
      </c>
      <c r="AA1207" s="480">
        <f t="shared" si="18"/>
        <v>72</v>
      </c>
      <c r="AB1207" s="483">
        <v>0</v>
      </c>
      <c r="AC1207" s="480" t="s">
        <v>387</v>
      </c>
    </row>
    <row r="1208" customHeight="1" spans="1:29">
      <c r="A1208" s="477" t="s">
        <v>192</v>
      </c>
      <c r="B1208" s="480" t="s">
        <v>6129</v>
      </c>
      <c r="C1208" s="480" t="s">
        <v>6130</v>
      </c>
      <c r="D1208" s="480" t="s">
        <v>6417</v>
      </c>
      <c r="E1208" s="481">
        <v>41626</v>
      </c>
      <c r="F1208" s="480" t="s">
        <v>301</v>
      </c>
      <c r="G1208" s="480" t="s">
        <v>6418</v>
      </c>
      <c r="H1208" s="480" t="s">
        <v>6419</v>
      </c>
      <c r="I1208" s="480" t="s">
        <v>6420</v>
      </c>
      <c r="J1208" s="482">
        <v>26495.72</v>
      </c>
      <c r="K1208" s="482">
        <v>0</v>
      </c>
      <c r="L1208" s="482">
        <v>26495.72</v>
      </c>
      <c r="M1208" s="482">
        <v>0</v>
      </c>
      <c r="N1208" s="482">
        <v>0</v>
      </c>
      <c r="O1208" s="482">
        <v>0</v>
      </c>
      <c r="P1208" s="480" t="s">
        <v>6421</v>
      </c>
      <c r="Q1208" s="481"/>
      <c r="R1208" s="480" t="s">
        <v>630</v>
      </c>
      <c r="S1208" s="480" t="s">
        <v>889</v>
      </c>
      <c r="T1208" s="480" t="s">
        <v>882</v>
      </c>
      <c r="U1208" s="480" t="s">
        <v>309</v>
      </c>
      <c r="V1208" s="480" t="s">
        <v>883</v>
      </c>
      <c r="W1208" s="480" t="s">
        <v>6422</v>
      </c>
      <c r="X1208" s="480" t="s">
        <v>6423</v>
      </c>
      <c r="Y1208" s="480" t="s">
        <v>313</v>
      </c>
      <c r="Z1208" s="480" t="s">
        <v>2602</v>
      </c>
      <c r="AA1208" s="480">
        <f t="shared" si="18"/>
        <v>72</v>
      </c>
      <c r="AB1208" s="483">
        <v>0</v>
      </c>
      <c r="AC1208" s="480" t="s">
        <v>891</v>
      </c>
    </row>
    <row r="1209" customHeight="1" spans="1:29">
      <c r="A1209" s="477" t="s">
        <v>192</v>
      </c>
      <c r="B1209" s="480" t="s">
        <v>6129</v>
      </c>
      <c r="C1209" s="480" t="s">
        <v>6130</v>
      </c>
      <c r="D1209" s="480" t="s">
        <v>6424</v>
      </c>
      <c r="E1209" s="481">
        <v>41626</v>
      </c>
      <c r="F1209" s="480" t="s">
        <v>301</v>
      </c>
      <c r="G1209" s="480" t="s">
        <v>6425</v>
      </c>
      <c r="H1209" s="480" t="s">
        <v>6419</v>
      </c>
      <c r="I1209" s="480" t="s">
        <v>6420</v>
      </c>
      <c r="J1209" s="482">
        <v>26495.73</v>
      </c>
      <c r="K1209" s="482">
        <v>0</v>
      </c>
      <c r="L1209" s="482">
        <v>26495.73</v>
      </c>
      <c r="M1209" s="482">
        <v>0</v>
      </c>
      <c r="N1209" s="482">
        <v>0</v>
      </c>
      <c r="O1209" s="482">
        <v>0</v>
      </c>
      <c r="P1209" s="480" t="s">
        <v>6426</v>
      </c>
      <c r="Q1209" s="481"/>
      <c r="R1209" s="480" t="s">
        <v>630</v>
      </c>
      <c r="S1209" s="480" t="s">
        <v>889</v>
      </c>
      <c r="T1209" s="480" t="s">
        <v>882</v>
      </c>
      <c r="U1209" s="480" t="s">
        <v>309</v>
      </c>
      <c r="V1209" s="480" t="s">
        <v>883</v>
      </c>
      <c r="W1209" s="480" t="s">
        <v>6422</v>
      </c>
      <c r="X1209" s="480" t="s">
        <v>6423</v>
      </c>
      <c r="Y1209" s="480" t="s">
        <v>313</v>
      </c>
      <c r="Z1209" s="480" t="s">
        <v>2602</v>
      </c>
      <c r="AA1209" s="480">
        <f t="shared" si="18"/>
        <v>72</v>
      </c>
      <c r="AB1209" s="483">
        <v>0</v>
      </c>
      <c r="AC1209" s="480" t="s">
        <v>891</v>
      </c>
    </row>
    <row r="1210" customHeight="1" spans="1:29">
      <c r="A1210" s="477" t="s">
        <v>192</v>
      </c>
      <c r="B1210" s="480" t="s">
        <v>6129</v>
      </c>
      <c r="C1210" s="480" t="s">
        <v>6130</v>
      </c>
      <c r="D1210" s="480" t="s">
        <v>6427</v>
      </c>
      <c r="E1210" s="481">
        <v>40889</v>
      </c>
      <c r="F1210" s="480" t="s">
        <v>301</v>
      </c>
      <c r="G1210" s="480" t="s">
        <v>6428</v>
      </c>
      <c r="H1210" s="480" t="s">
        <v>6316</v>
      </c>
      <c r="I1210" s="480" t="s">
        <v>304</v>
      </c>
      <c r="J1210" s="482">
        <v>318195.31</v>
      </c>
      <c r="K1210" s="482">
        <v>877.58</v>
      </c>
      <c r="L1210" s="482">
        <v>310297.08</v>
      </c>
      <c r="M1210" s="482">
        <v>10530.98</v>
      </c>
      <c r="N1210" s="482">
        <v>0</v>
      </c>
      <c r="O1210" s="482">
        <v>7898.23</v>
      </c>
      <c r="P1210" s="480" t="s">
        <v>6429</v>
      </c>
      <c r="Q1210" s="481"/>
      <c r="R1210" s="480" t="s">
        <v>306</v>
      </c>
      <c r="S1210" s="480" t="s">
        <v>889</v>
      </c>
      <c r="T1210" s="480" t="s">
        <v>882</v>
      </c>
      <c r="U1210" s="480" t="s">
        <v>309</v>
      </c>
      <c r="V1210" s="480" t="s">
        <v>883</v>
      </c>
      <c r="W1210" s="480" t="s">
        <v>6430</v>
      </c>
      <c r="X1210" s="480" t="s">
        <v>2742</v>
      </c>
      <c r="Y1210" s="480" t="s">
        <v>313</v>
      </c>
      <c r="Z1210" s="480" t="s">
        <v>6431</v>
      </c>
      <c r="AA1210" s="480">
        <f t="shared" si="18"/>
        <v>168</v>
      </c>
      <c r="AB1210" s="483">
        <v>0</v>
      </c>
      <c r="AC1210" s="480" t="s">
        <v>891</v>
      </c>
    </row>
    <row r="1211" customHeight="1" spans="1:29">
      <c r="A1211" s="477" t="s">
        <v>192</v>
      </c>
      <c r="B1211" s="480" t="s">
        <v>6129</v>
      </c>
      <c r="C1211" s="480" t="s">
        <v>6130</v>
      </c>
      <c r="D1211" s="480" t="s">
        <v>6432</v>
      </c>
      <c r="E1211" s="481">
        <v>43081</v>
      </c>
      <c r="F1211" s="480" t="s">
        <v>301</v>
      </c>
      <c r="G1211" s="480" t="s">
        <v>6433</v>
      </c>
      <c r="H1211" s="480" t="s">
        <v>6434</v>
      </c>
      <c r="I1211" s="480" t="s">
        <v>304</v>
      </c>
      <c r="J1211" s="482">
        <v>201709.4</v>
      </c>
      <c r="K1211" s="482">
        <v>0</v>
      </c>
      <c r="L1211" s="482">
        <v>201709.4</v>
      </c>
      <c r="M1211" s="482">
        <v>0</v>
      </c>
      <c r="N1211" s="482">
        <v>0</v>
      </c>
      <c r="O1211" s="482">
        <v>0</v>
      </c>
      <c r="P1211" s="480" t="s">
        <v>6435</v>
      </c>
      <c r="Q1211" s="481"/>
      <c r="R1211" s="480" t="s">
        <v>630</v>
      </c>
      <c r="S1211" s="480" t="s">
        <v>889</v>
      </c>
      <c r="T1211" s="480" t="s">
        <v>882</v>
      </c>
      <c r="U1211" s="480" t="s">
        <v>309</v>
      </c>
      <c r="V1211" s="480" t="s">
        <v>883</v>
      </c>
      <c r="W1211" s="480" t="s">
        <v>6436</v>
      </c>
      <c r="X1211" s="480" t="s">
        <v>5948</v>
      </c>
      <c r="Y1211" s="480" t="s">
        <v>313</v>
      </c>
      <c r="Z1211" s="480" t="s">
        <v>2602</v>
      </c>
      <c r="AA1211" s="480">
        <f t="shared" si="18"/>
        <v>72</v>
      </c>
      <c r="AB1211" s="483">
        <v>0</v>
      </c>
      <c r="AC1211" s="480" t="s">
        <v>891</v>
      </c>
    </row>
    <row r="1212" customHeight="1" spans="1:29">
      <c r="A1212" s="477" t="s">
        <v>192</v>
      </c>
      <c r="B1212" s="480" t="s">
        <v>6129</v>
      </c>
      <c r="C1212" s="480" t="s">
        <v>6130</v>
      </c>
      <c r="D1212" s="480" t="s">
        <v>6437</v>
      </c>
      <c r="E1212" s="481">
        <v>43752</v>
      </c>
      <c r="F1212" s="480" t="s">
        <v>301</v>
      </c>
      <c r="G1212" s="480" t="s">
        <v>6438</v>
      </c>
      <c r="H1212" s="480" t="s">
        <v>6439</v>
      </c>
      <c r="I1212" s="480" t="s">
        <v>6440</v>
      </c>
      <c r="J1212" s="482">
        <v>284482.76</v>
      </c>
      <c r="K1212" s="482">
        <v>0</v>
      </c>
      <c r="L1212" s="482">
        <v>284482.76</v>
      </c>
      <c r="M1212" s="482">
        <v>39511.5</v>
      </c>
      <c r="N1212" s="482">
        <v>0</v>
      </c>
      <c r="O1212" s="482">
        <v>0</v>
      </c>
      <c r="P1212" s="480" t="s">
        <v>6441</v>
      </c>
      <c r="Q1212" s="481"/>
      <c r="R1212" s="480" t="s">
        <v>630</v>
      </c>
      <c r="S1212" s="480" t="s">
        <v>889</v>
      </c>
      <c r="T1212" s="480" t="s">
        <v>3280</v>
      </c>
      <c r="U1212" s="480" t="s">
        <v>309</v>
      </c>
      <c r="V1212" s="480" t="s">
        <v>3281</v>
      </c>
      <c r="W1212" s="480" t="s">
        <v>6442</v>
      </c>
      <c r="X1212" s="480" t="s">
        <v>5479</v>
      </c>
      <c r="Y1212" s="480" t="s">
        <v>313</v>
      </c>
      <c r="Z1212" s="480" t="s">
        <v>2602</v>
      </c>
      <c r="AA1212" s="480">
        <f t="shared" si="18"/>
        <v>72</v>
      </c>
      <c r="AB1212" s="483">
        <v>0</v>
      </c>
      <c r="AC1212" s="480" t="s">
        <v>891</v>
      </c>
    </row>
    <row r="1213" customHeight="1" spans="1:29">
      <c r="A1213" s="477" t="s">
        <v>192</v>
      </c>
      <c r="B1213" s="480" t="s">
        <v>6129</v>
      </c>
      <c r="C1213" s="480" t="s">
        <v>6130</v>
      </c>
      <c r="D1213" s="480" t="s">
        <v>6443</v>
      </c>
      <c r="E1213" s="481">
        <v>39258</v>
      </c>
      <c r="F1213" s="480" t="s">
        <v>301</v>
      </c>
      <c r="G1213" s="480" t="s">
        <v>6444</v>
      </c>
      <c r="H1213" s="480" t="s">
        <v>6445</v>
      </c>
      <c r="I1213" s="480" t="s">
        <v>6446</v>
      </c>
      <c r="J1213" s="482">
        <v>79604.44</v>
      </c>
      <c r="K1213" s="482">
        <v>0</v>
      </c>
      <c r="L1213" s="482">
        <v>79604.44</v>
      </c>
      <c r="M1213" s="482">
        <v>0</v>
      </c>
      <c r="N1213" s="482">
        <v>0</v>
      </c>
      <c r="O1213" s="482">
        <v>0</v>
      </c>
      <c r="P1213" s="480" t="s">
        <v>6447</v>
      </c>
      <c r="Q1213" s="481"/>
      <c r="R1213" s="480" t="s">
        <v>306</v>
      </c>
      <c r="S1213" s="480" t="s">
        <v>307</v>
      </c>
      <c r="T1213" s="480" t="s">
        <v>4083</v>
      </c>
      <c r="U1213" s="480" t="s">
        <v>309</v>
      </c>
      <c r="V1213" s="480" t="s">
        <v>309</v>
      </c>
      <c r="W1213" s="480" t="s">
        <v>6448</v>
      </c>
      <c r="X1213" s="480" t="s">
        <v>5434</v>
      </c>
      <c r="Y1213" s="480" t="s">
        <v>313</v>
      </c>
      <c r="Z1213" s="480" t="s">
        <v>2602</v>
      </c>
      <c r="AA1213" s="480">
        <f t="shared" si="18"/>
        <v>72</v>
      </c>
      <c r="AB1213" s="483">
        <v>0</v>
      </c>
      <c r="AC1213" s="480" t="s">
        <v>819</v>
      </c>
    </row>
    <row r="1214" customHeight="1" spans="1:29">
      <c r="A1214" s="477" t="s">
        <v>192</v>
      </c>
      <c r="B1214" s="480" t="s">
        <v>6129</v>
      </c>
      <c r="C1214" s="480" t="s">
        <v>6130</v>
      </c>
      <c r="D1214" s="480" t="s">
        <v>6449</v>
      </c>
      <c r="E1214" s="481">
        <v>41990</v>
      </c>
      <c r="F1214" s="480" t="s">
        <v>301</v>
      </c>
      <c r="G1214" s="480" t="s">
        <v>6450</v>
      </c>
      <c r="H1214" s="480" t="s">
        <v>6451</v>
      </c>
      <c r="I1214" s="480" t="s">
        <v>6452</v>
      </c>
      <c r="J1214" s="482">
        <v>1137420.22</v>
      </c>
      <c r="K1214" s="482">
        <v>0</v>
      </c>
      <c r="L1214" s="482">
        <v>1137420.22</v>
      </c>
      <c r="M1214" s="482">
        <v>0</v>
      </c>
      <c r="N1214" s="482">
        <v>0</v>
      </c>
      <c r="O1214" s="482">
        <v>0</v>
      </c>
      <c r="P1214" s="480" t="s">
        <v>6453</v>
      </c>
      <c r="Q1214" s="481"/>
      <c r="R1214" s="480" t="s">
        <v>630</v>
      </c>
      <c r="S1214" s="480" t="s">
        <v>889</v>
      </c>
      <c r="T1214" s="480" t="s">
        <v>882</v>
      </c>
      <c r="U1214" s="480" t="s">
        <v>309</v>
      </c>
      <c r="V1214" s="480" t="s">
        <v>309</v>
      </c>
      <c r="W1214" s="480" t="s">
        <v>6454</v>
      </c>
      <c r="X1214" s="480" t="s">
        <v>6384</v>
      </c>
      <c r="Y1214" s="480" t="s">
        <v>313</v>
      </c>
      <c r="Z1214" s="480" t="s">
        <v>2602</v>
      </c>
      <c r="AA1214" s="480">
        <f t="shared" si="18"/>
        <v>72</v>
      </c>
      <c r="AB1214" s="483">
        <v>0</v>
      </c>
      <c r="AC1214" s="480" t="s">
        <v>891</v>
      </c>
    </row>
    <row r="1215" customHeight="1" spans="1:29">
      <c r="A1215" s="477" t="s">
        <v>192</v>
      </c>
      <c r="B1215" s="480" t="s">
        <v>6129</v>
      </c>
      <c r="C1215" s="480" t="s">
        <v>6130</v>
      </c>
      <c r="D1215" s="480" t="s">
        <v>6455</v>
      </c>
      <c r="E1215" s="481">
        <v>43703</v>
      </c>
      <c r="F1215" s="480" t="s">
        <v>301</v>
      </c>
      <c r="G1215" s="480" t="s">
        <v>6456</v>
      </c>
      <c r="H1215" s="480" t="s">
        <v>6381</v>
      </c>
      <c r="I1215" s="480" t="s">
        <v>6457</v>
      </c>
      <c r="J1215" s="482">
        <v>249060.83</v>
      </c>
      <c r="K1215" s="482">
        <v>0</v>
      </c>
      <c r="L1215" s="482">
        <v>249060.83</v>
      </c>
      <c r="M1215" s="482">
        <v>27673.42</v>
      </c>
      <c r="N1215" s="482">
        <v>0</v>
      </c>
      <c r="O1215" s="482">
        <v>0</v>
      </c>
      <c r="P1215" s="480" t="s">
        <v>6458</v>
      </c>
      <c r="Q1215" s="481"/>
      <c r="R1215" s="480" t="s">
        <v>306</v>
      </c>
      <c r="S1215" s="480" t="s">
        <v>307</v>
      </c>
      <c r="T1215" s="480" t="s">
        <v>383</v>
      </c>
      <c r="U1215" s="480" t="s">
        <v>309</v>
      </c>
      <c r="V1215" s="480" t="s">
        <v>309</v>
      </c>
      <c r="W1215" s="480" t="s">
        <v>6459</v>
      </c>
      <c r="X1215" s="480" t="s">
        <v>1802</v>
      </c>
      <c r="Y1215" s="480" t="s">
        <v>313</v>
      </c>
      <c r="Z1215" s="480" t="s">
        <v>2602</v>
      </c>
      <c r="AA1215" s="480">
        <f t="shared" si="18"/>
        <v>72</v>
      </c>
      <c r="AB1215" s="483">
        <v>0</v>
      </c>
      <c r="AC1215" s="480" t="s">
        <v>850</v>
      </c>
    </row>
    <row r="1216" customHeight="1" spans="1:29">
      <c r="A1216" s="477" t="s">
        <v>192</v>
      </c>
      <c r="B1216" s="480" t="s">
        <v>6129</v>
      </c>
      <c r="C1216" s="480" t="s">
        <v>6130</v>
      </c>
      <c r="D1216" s="480" t="s">
        <v>6460</v>
      </c>
      <c r="E1216" s="481">
        <v>43703</v>
      </c>
      <c r="F1216" s="480" t="s">
        <v>301</v>
      </c>
      <c r="G1216" s="480" t="s">
        <v>6461</v>
      </c>
      <c r="H1216" s="480" t="s">
        <v>6462</v>
      </c>
      <c r="I1216" s="480" t="s">
        <v>6463</v>
      </c>
      <c r="J1216" s="482">
        <v>1292929.86</v>
      </c>
      <c r="K1216" s="482">
        <v>0</v>
      </c>
      <c r="L1216" s="482">
        <v>1292929.86</v>
      </c>
      <c r="M1216" s="482">
        <v>143658.87</v>
      </c>
      <c r="N1216" s="482">
        <v>0</v>
      </c>
      <c r="O1216" s="482">
        <v>0</v>
      </c>
      <c r="P1216" s="480" t="s">
        <v>6464</v>
      </c>
      <c r="Q1216" s="481"/>
      <c r="R1216" s="480" t="s">
        <v>630</v>
      </c>
      <c r="S1216" s="480" t="s">
        <v>889</v>
      </c>
      <c r="T1216" s="480" t="s">
        <v>882</v>
      </c>
      <c r="U1216" s="480" t="s">
        <v>309</v>
      </c>
      <c r="V1216" s="480" t="s">
        <v>883</v>
      </c>
      <c r="W1216" s="480" t="s">
        <v>6465</v>
      </c>
      <c r="X1216" s="480" t="s">
        <v>1802</v>
      </c>
      <c r="Y1216" s="480" t="s">
        <v>313</v>
      </c>
      <c r="Z1216" s="480" t="s">
        <v>2602</v>
      </c>
      <c r="AA1216" s="480">
        <f t="shared" si="18"/>
        <v>72</v>
      </c>
      <c r="AB1216" s="483">
        <v>0</v>
      </c>
      <c r="AC1216" s="480" t="s">
        <v>891</v>
      </c>
    </row>
    <row r="1217" customHeight="1" spans="1:29">
      <c r="A1217" s="477" t="s">
        <v>192</v>
      </c>
      <c r="B1217" s="480" t="s">
        <v>6129</v>
      </c>
      <c r="C1217" s="480" t="s">
        <v>6130</v>
      </c>
      <c r="D1217" s="480" t="s">
        <v>6466</v>
      </c>
      <c r="E1217" s="481">
        <v>40897</v>
      </c>
      <c r="F1217" s="480" t="s">
        <v>301</v>
      </c>
      <c r="G1217" s="480" t="s">
        <v>6467</v>
      </c>
      <c r="H1217" s="480" t="s">
        <v>6468</v>
      </c>
      <c r="I1217" s="480" t="s">
        <v>6469</v>
      </c>
      <c r="J1217" s="482">
        <v>333333.32</v>
      </c>
      <c r="K1217" s="482">
        <v>0</v>
      </c>
      <c r="L1217" s="482">
        <v>333333.32</v>
      </c>
      <c r="M1217" s="482">
        <v>0</v>
      </c>
      <c r="N1217" s="482">
        <v>0</v>
      </c>
      <c r="O1217" s="482">
        <v>0</v>
      </c>
      <c r="P1217" s="480" t="s">
        <v>6470</v>
      </c>
      <c r="Q1217" s="481"/>
      <c r="R1217" s="480" t="s">
        <v>630</v>
      </c>
      <c r="S1217" s="480" t="s">
        <v>889</v>
      </c>
      <c r="T1217" s="480" t="s">
        <v>4347</v>
      </c>
      <c r="U1217" s="480" t="s">
        <v>309</v>
      </c>
      <c r="V1217" s="480" t="s">
        <v>4565</v>
      </c>
      <c r="W1217" s="480" t="s">
        <v>6471</v>
      </c>
      <c r="X1217" s="480" t="s">
        <v>6472</v>
      </c>
      <c r="Y1217" s="480" t="s">
        <v>313</v>
      </c>
      <c r="Z1217" s="480" t="s">
        <v>2602</v>
      </c>
      <c r="AA1217" s="480">
        <f t="shared" si="18"/>
        <v>72</v>
      </c>
      <c r="AB1217" s="483">
        <v>0</v>
      </c>
      <c r="AC1217" s="480" t="s">
        <v>4351</v>
      </c>
    </row>
    <row r="1218" customHeight="1" spans="1:29">
      <c r="A1218" s="477" t="s">
        <v>192</v>
      </c>
      <c r="B1218" s="480" t="s">
        <v>6129</v>
      </c>
      <c r="C1218" s="480" t="s">
        <v>6130</v>
      </c>
      <c r="D1218" s="480" t="s">
        <v>6473</v>
      </c>
      <c r="E1218" s="481">
        <v>42471</v>
      </c>
      <c r="F1218" s="480" t="s">
        <v>301</v>
      </c>
      <c r="G1218" s="480" t="s">
        <v>6474</v>
      </c>
      <c r="H1218" s="480" t="s">
        <v>3309</v>
      </c>
      <c r="I1218" s="480" t="s">
        <v>6475</v>
      </c>
      <c r="J1218" s="482">
        <v>77606.83</v>
      </c>
      <c r="K1218" s="482">
        <v>0</v>
      </c>
      <c r="L1218" s="482">
        <v>77606.83</v>
      </c>
      <c r="M1218" s="482">
        <v>0</v>
      </c>
      <c r="N1218" s="482">
        <v>0</v>
      </c>
      <c r="O1218" s="482">
        <v>0</v>
      </c>
      <c r="P1218" s="480" t="s">
        <v>6476</v>
      </c>
      <c r="Q1218" s="481"/>
      <c r="R1218" s="480" t="s">
        <v>630</v>
      </c>
      <c r="S1218" s="480" t="s">
        <v>889</v>
      </c>
      <c r="T1218" s="480" t="s">
        <v>3280</v>
      </c>
      <c r="U1218" s="480" t="s">
        <v>309</v>
      </c>
      <c r="V1218" s="480" t="s">
        <v>3281</v>
      </c>
      <c r="W1218" s="480" t="s">
        <v>6477</v>
      </c>
      <c r="X1218" s="480" t="s">
        <v>3283</v>
      </c>
      <c r="Y1218" s="480" t="s">
        <v>313</v>
      </c>
      <c r="Z1218" s="480" t="s">
        <v>2602</v>
      </c>
      <c r="AA1218" s="480">
        <f t="shared" si="18"/>
        <v>72</v>
      </c>
      <c r="AB1218" s="483">
        <v>0</v>
      </c>
      <c r="AC1218" s="480" t="s">
        <v>891</v>
      </c>
    </row>
    <row r="1219" customHeight="1" spans="1:29">
      <c r="A1219" s="477" t="s">
        <v>192</v>
      </c>
      <c r="B1219" s="480" t="s">
        <v>6129</v>
      </c>
      <c r="C1219" s="480" t="s">
        <v>6130</v>
      </c>
      <c r="D1219" s="480" t="s">
        <v>6478</v>
      </c>
      <c r="E1219" s="481">
        <v>42471</v>
      </c>
      <c r="F1219" s="480" t="s">
        <v>301</v>
      </c>
      <c r="G1219" s="480" t="s">
        <v>6479</v>
      </c>
      <c r="H1219" s="480" t="s">
        <v>6480</v>
      </c>
      <c r="I1219" s="480" t="s">
        <v>6481</v>
      </c>
      <c r="J1219" s="482">
        <v>320512.84</v>
      </c>
      <c r="K1219" s="482">
        <v>0</v>
      </c>
      <c r="L1219" s="482">
        <v>320512.84</v>
      </c>
      <c r="M1219" s="482">
        <v>0</v>
      </c>
      <c r="N1219" s="482">
        <v>0</v>
      </c>
      <c r="O1219" s="482">
        <v>0</v>
      </c>
      <c r="P1219" s="480" t="s">
        <v>6482</v>
      </c>
      <c r="Q1219" s="481"/>
      <c r="R1219" s="480" t="s">
        <v>630</v>
      </c>
      <c r="S1219" s="480" t="s">
        <v>889</v>
      </c>
      <c r="T1219" s="480" t="s">
        <v>3280</v>
      </c>
      <c r="U1219" s="480" t="s">
        <v>309</v>
      </c>
      <c r="V1219" s="480" t="s">
        <v>3281</v>
      </c>
      <c r="W1219" s="480" t="s">
        <v>6483</v>
      </c>
      <c r="X1219" s="480" t="s">
        <v>3283</v>
      </c>
      <c r="Y1219" s="480" t="s">
        <v>313</v>
      </c>
      <c r="Z1219" s="480" t="s">
        <v>2602</v>
      </c>
      <c r="AA1219" s="480">
        <f t="shared" si="18"/>
        <v>72</v>
      </c>
      <c r="AB1219" s="483">
        <v>0</v>
      </c>
      <c r="AC1219" s="480" t="s">
        <v>891</v>
      </c>
    </row>
    <row r="1220" customHeight="1" spans="1:29">
      <c r="A1220" s="477" t="s">
        <v>192</v>
      </c>
      <c r="B1220" s="480" t="s">
        <v>6129</v>
      </c>
      <c r="C1220" s="480" t="s">
        <v>6130</v>
      </c>
      <c r="D1220" s="480" t="s">
        <v>6484</v>
      </c>
      <c r="E1220" s="481">
        <v>42471</v>
      </c>
      <c r="F1220" s="480" t="s">
        <v>301</v>
      </c>
      <c r="G1220" s="480" t="s">
        <v>6485</v>
      </c>
      <c r="H1220" s="480" t="s">
        <v>6486</v>
      </c>
      <c r="I1220" s="480" t="s">
        <v>6487</v>
      </c>
      <c r="J1220" s="482">
        <v>166666.66</v>
      </c>
      <c r="K1220" s="482">
        <v>0</v>
      </c>
      <c r="L1220" s="482">
        <v>166666.66</v>
      </c>
      <c r="M1220" s="482">
        <v>0</v>
      </c>
      <c r="N1220" s="482">
        <v>0</v>
      </c>
      <c r="O1220" s="482">
        <v>0</v>
      </c>
      <c r="P1220" s="480" t="s">
        <v>6488</v>
      </c>
      <c r="Q1220" s="481"/>
      <c r="R1220" s="480" t="s">
        <v>630</v>
      </c>
      <c r="S1220" s="480" t="s">
        <v>889</v>
      </c>
      <c r="T1220" s="480" t="s">
        <v>3280</v>
      </c>
      <c r="U1220" s="480" t="s">
        <v>309</v>
      </c>
      <c r="V1220" s="480" t="s">
        <v>3281</v>
      </c>
      <c r="W1220" s="480" t="s">
        <v>6489</v>
      </c>
      <c r="X1220" s="480" t="s">
        <v>3283</v>
      </c>
      <c r="Y1220" s="480" t="s">
        <v>313</v>
      </c>
      <c r="Z1220" s="480" t="s">
        <v>2602</v>
      </c>
      <c r="AA1220" s="480">
        <f t="shared" si="18"/>
        <v>72</v>
      </c>
      <c r="AB1220" s="483">
        <v>0</v>
      </c>
      <c r="AC1220" s="480" t="s">
        <v>891</v>
      </c>
    </row>
    <row r="1221" customHeight="1" spans="1:29">
      <c r="A1221" s="477" t="s">
        <v>192</v>
      </c>
      <c r="B1221" s="480" t="s">
        <v>6129</v>
      </c>
      <c r="C1221" s="480" t="s">
        <v>6130</v>
      </c>
      <c r="D1221" s="480" t="s">
        <v>6490</v>
      </c>
      <c r="E1221" s="481">
        <v>42471</v>
      </c>
      <c r="F1221" s="480" t="s">
        <v>301</v>
      </c>
      <c r="G1221" s="480" t="s">
        <v>6491</v>
      </c>
      <c r="H1221" s="480" t="s">
        <v>6492</v>
      </c>
      <c r="I1221" s="480" t="s">
        <v>6493</v>
      </c>
      <c r="J1221" s="482">
        <v>59829.06</v>
      </c>
      <c r="K1221" s="482">
        <v>0</v>
      </c>
      <c r="L1221" s="482">
        <v>59829.06</v>
      </c>
      <c r="M1221" s="482">
        <v>0</v>
      </c>
      <c r="N1221" s="482">
        <v>0</v>
      </c>
      <c r="O1221" s="482">
        <v>0</v>
      </c>
      <c r="P1221" s="480" t="s">
        <v>6494</v>
      </c>
      <c r="Q1221" s="481"/>
      <c r="R1221" s="480" t="s">
        <v>630</v>
      </c>
      <c r="S1221" s="480" t="s">
        <v>889</v>
      </c>
      <c r="T1221" s="480" t="s">
        <v>3280</v>
      </c>
      <c r="U1221" s="480" t="s">
        <v>309</v>
      </c>
      <c r="V1221" s="480" t="s">
        <v>3281</v>
      </c>
      <c r="W1221" s="480" t="s">
        <v>6495</v>
      </c>
      <c r="X1221" s="480" t="s">
        <v>6496</v>
      </c>
      <c r="Y1221" s="480" t="s">
        <v>313</v>
      </c>
      <c r="Z1221" s="480" t="s">
        <v>2602</v>
      </c>
      <c r="AA1221" s="480">
        <f t="shared" si="18"/>
        <v>72</v>
      </c>
      <c r="AB1221" s="483">
        <v>0</v>
      </c>
      <c r="AC1221" s="480" t="s">
        <v>891</v>
      </c>
    </row>
    <row r="1222" customHeight="1" spans="1:29">
      <c r="A1222" s="477" t="s">
        <v>192</v>
      </c>
      <c r="B1222" s="480" t="s">
        <v>6129</v>
      </c>
      <c r="C1222" s="480" t="s">
        <v>6130</v>
      </c>
      <c r="D1222" s="480" t="s">
        <v>6497</v>
      </c>
      <c r="E1222" s="481">
        <v>42354</v>
      </c>
      <c r="F1222" s="480" t="s">
        <v>301</v>
      </c>
      <c r="G1222" s="480" t="s">
        <v>6498</v>
      </c>
      <c r="H1222" s="480" t="s">
        <v>6499</v>
      </c>
      <c r="I1222" s="480" t="s">
        <v>6500</v>
      </c>
      <c r="J1222" s="482">
        <v>22222.22</v>
      </c>
      <c r="K1222" s="482">
        <v>0</v>
      </c>
      <c r="L1222" s="482">
        <v>22222.22</v>
      </c>
      <c r="M1222" s="482">
        <v>0</v>
      </c>
      <c r="N1222" s="482">
        <v>0</v>
      </c>
      <c r="O1222" s="482">
        <v>0</v>
      </c>
      <c r="P1222" s="480" t="s">
        <v>6501</v>
      </c>
      <c r="Q1222" s="481"/>
      <c r="R1222" s="480" t="s">
        <v>630</v>
      </c>
      <c r="S1222" s="480" t="s">
        <v>889</v>
      </c>
      <c r="T1222" s="480" t="s">
        <v>3280</v>
      </c>
      <c r="U1222" s="480" t="s">
        <v>309</v>
      </c>
      <c r="V1222" s="480" t="s">
        <v>3281</v>
      </c>
      <c r="W1222" s="480" t="s">
        <v>6502</v>
      </c>
      <c r="X1222" s="480" t="s">
        <v>6503</v>
      </c>
      <c r="Y1222" s="480" t="s">
        <v>313</v>
      </c>
      <c r="Z1222" s="480" t="s">
        <v>2602</v>
      </c>
      <c r="AA1222" s="480">
        <f t="shared" si="18"/>
        <v>72</v>
      </c>
      <c r="AB1222" s="483">
        <v>0</v>
      </c>
      <c r="AC1222" s="480" t="s">
        <v>891</v>
      </c>
    </row>
    <row r="1223" customHeight="1" spans="1:29">
      <c r="A1223" s="477" t="s">
        <v>192</v>
      </c>
      <c r="B1223" s="480" t="s">
        <v>6129</v>
      </c>
      <c r="C1223" s="480" t="s">
        <v>6130</v>
      </c>
      <c r="D1223" s="480" t="s">
        <v>6504</v>
      </c>
      <c r="E1223" s="481">
        <v>41689</v>
      </c>
      <c r="F1223" s="480" t="s">
        <v>301</v>
      </c>
      <c r="G1223" s="480" t="s">
        <v>6505</v>
      </c>
      <c r="H1223" s="480" t="s">
        <v>6506</v>
      </c>
      <c r="I1223" s="480" t="s">
        <v>304</v>
      </c>
      <c r="J1223" s="482">
        <v>31006.71</v>
      </c>
      <c r="K1223" s="482">
        <v>0</v>
      </c>
      <c r="L1223" s="482">
        <v>31006.71</v>
      </c>
      <c r="M1223" s="482">
        <v>0</v>
      </c>
      <c r="N1223" s="482">
        <v>0</v>
      </c>
      <c r="O1223" s="482">
        <v>0</v>
      </c>
      <c r="P1223" s="480" t="s">
        <v>6507</v>
      </c>
      <c r="Q1223" s="481"/>
      <c r="R1223" s="480" t="s">
        <v>630</v>
      </c>
      <c r="S1223" s="480" t="s">
        <v>889</v>
      </c>
      <c r="T1223" s="480" t="s">
        <v>882</v>
      </c>
      <c r="U1223" s="480" t="s">
        <v>309</v>
      </c>
      <c r="V1223" s="480" t="s">
        <v>883</v>
      </c>
      <c r="W1223" s="480" t="s">
        <v>6508</v>
      </c>
      <c r="X1223" s="480" t="s">
        <v>3357</v>
      </c>
      <c r="Y1223" s="480" t="s">
        <v>313</v>
      </c>
      <c r="Z1223" s="480" t="s">
        <v>2602</v>
      </c>
      <c r="AA1223" s="480">
        <f t="shared" si="18"/>
        <v>72</v>
      </c>
      <c r="AB1223" s="483">
        <v>0</v>
      </c>
      <c r="AC1223" s="480" t="s">
        <v>891</v>
      </c>
    </row>
    <row r="1224" customHeight="1" spans="1:29">
      <c r="A1224" s="477" t="s">
        <v>192</v>
      </c>
      <c r="B1224" s="480" t="s">
        <v>6129</v>
      </c>
      <c r="C1224" s="480" t="s">
        <v>6130</v>
      </c>
      <c r="D1224" s="480" t="s">
        <v>6509</v>
      </c>
      <c r="E1224" s="481">
        <v>42471</v>
      </c>
      <c r="F1224" s="480" t="s">
        <v>301</v>
      </c>
      <c r="G1224" s="480" t="s">
        <v>6510</v>
      </c>
      <c r="H1224" s="480" t="s">
        <v>6511</v>
      </c>
      <c r="I1224" s="480" t="s">
        <v>6512</v>
      </c>
      <c r="J1224" s="482">
        <v>50019.85</v>
      </c>
      <c r="K1224" s="482">
        <v>0</v>
      </c>
      <c r="L1224" s="482">
        <v>50019.85</v>
      </c>
      <c r="M1224" s="482">
        <v>0</v>
      </c>
      <c r="N1224" s="482">
        <v>0</v>
      </c>
      <c r="O1224" s="482">
        <v>0</v>
      </c>
      <c r="P1224" s="480" t="s">
        <v>6513</v>
      </c>
      <c r="Q1224" s="481"/>
      <c r="R1224" s="480" t="s">
        <v>630</v>
      </c>
      <c r="S1224" s="480" t="s">
        <v>889</v>
      </c>
      <c r="T1224" s="480" t="s">
        <v>3280</v>
      </c>
      <c r="U1224" s="480" t="s">
        <v>309</v>
      </c>
      <c r="V1224" s="480" t="s">
        <v>3281</v>
      </c>
      <c r="W1224" s="480" t="s">
        <v>6514</v>
      </c>
      <c r="X1224" s="480" t="s">
        <v>6496</v>
      </c>
      <c r="Y1224" s="480" t="s">
        <v>313</v>
      </c>
      <c r="Z1224" s="480" t="s">
        <v>2602</v>
      </c>
      <c r="AA1224" s="480">
        <f t="shared" si="18"/>
        <v>72</v>
      </c>
      <c r="AB1224" s="483">
        <v>0</v>
      </c>
      <c r="AC1224" s="480" t="s">
        <v>891</v>
      </c>
    </row>
    <row r="1225" customHeight="1" spans="1:29">
      <c r="A1225" s="477" t="s">
        <v>192</v>
      </c>
      <c r="B1225" s="480" t="s">
        <v>6129</v>
      </c>
      <c r="C1225" s="480" t="s">
        <v>6130</v>
      </c>
      <c r="D1225" s="480" t="s">
        <v>6515</v>
      </c>
      <c r="E1225" s="481">
        <v>41626</v>
      </c>
      <c r="F1225" s="480" t="s">
        <v>301</v>
      </c>
      <c r="G1225" s="480" t="s">
        <v>6516</v>
      </c>
      <c r="H1225" s="480" t="s">
        <v>6517</v>
      </c>
      <c r="I1225" s="480" t="s">
        <v>304</v>
      </c>
      <c r="J1225" s="482">
        <v>217168.58</v>
      </c>
      <c r="K1225" s="482">
        <v>0</v>
      </c>
      <c r="L1225" s="482">
        <v>217168.58</v>
      </c>
      <c r="M1225" s="482">
        <v>0</v>
      </c>
      <c r="N1225" s="482">
        <v>0</v>
      </c>
      <c r="O1225" s="482">
        <v>0</v>
      </c>
      <c r="P1225" s="480" t="s">
        <v>6518</v>
      </c>
      <c r="Q1225" s="481"/>
      <c r="R1225" s="480" t="s">
        <v>630</v>
      </c>
      <c r="S1225" s="480" t="s">
        <v>889</v>
      </c>
      <c r="T1225" s="480" t="s">
        <v>882</v>
      </c>
      <c r="U1225" s="480" t="s">
        <v>309</v>
      </c>
      <c r="V1225" s="480" t="s">
        <v>883</v>
      </c>
      <c r="W1225" s="480" t="s">
        <v>6422</v>
      </c>
      <c r="X1225" s="480" t="s">
        <v>5434</v>
      </c>
      <c r="Y1225" s="480" t="s">
        <v>313</v>
      </c>
      <c r="Z1225" s="480" t="s">
        <v>2602</v>
      </c>
      <c r="AA1225" s="480">
        <f t="shared" ref="AA1225:AA1288" si="19">Z1225*12</f>
        <v>72</v>
      </c>
      <c r="AB1225" s="483">
        <v>0</v>
      </c>
      <c r="AC1225" s="480" t="s">
        <v>891</v>
      </c>
    </row>
    <row r="1226" customHeight="1" spans="1:29">
      <c r="A1226" s="477" t="s">
        <v>192</v>
      </c>
      <c r="B1226" s="480" t="s">
        <v>6129</v>
      </c>
      <c r="C1226" s="480" t="s">
        <v>6130</v>
      </c>
      <c r="D1226" s="480" t="s">
        <v>6519</v>
      </c>
      <c r="E1226" s="481">
        <v>42268</v>
      </c>
      <c r="F1226" s="480" t="s">
        <v>301</v>
      </c>
      <c r="G1226" s="480" t="s">
        <v>6520</v>
      </c>
      <c r="H1226" s="480" t="s">
        <v>6521</v>
      </c>
      <c r="I1226" s="480" t="s">
        <v>304</v>
      </c>
      <c r="J1226" s="482">
        <v>126247.73</v>
      </c>
      <c r="K1226" s="482">
        <v>0</v>
      </c>
      <c r="L1226" s="482">
        <v>126247.73</v>
      </c>
      <c r="M1226" s="482">
        <v>0</v>
      </c>
      <c r="N1226" s="482">
        <v>0</v>
      </c>
      <c r="O1226" s="482">
        <v>0</v>
      </c>
      <c r="P1226" s="480" t="s">
        <v>6522</v>
      </c>
      <c r="Q1226" s="481"/>
      <c r="R1226" s="480" t="s">
        <v>306</v>
      </c>
      <c r="S1226" s="480" t="s">
        <v>307</v>
      </c>
      <c r="T1226" s="480" t="s">
        <v>462</v>
      </c>
      <c r="U1226" s="480" t="s">
        <v>309</v>
      </c>
      <c r="V1226" s="480" t="s">
        <v>487</v>
      </c>
      <c r="W1226" s="480" t="s">
        <v>6523</v>
      </c>
      <c r="X1226" s="480" t="s">
        <v>6524</v>
      </c>
      <c r="Y1226" s="480" t="s">
        <v>313</v>
      </c>
      <c r="Z1226" s="480" t="s">
        <v>2602</v>
      </c>
      <c r="AA1226" s="480">
        <f t="shared" si="19"/>
        <v>72</v>
      </c>
      <c r="AB1226" s="483">
        <v>0</v>
      </c>
      <c r="AC1226" s="480" t="s">
        <v>489</v>
      </c>
    </row>
    <row r="1227" customHeight="1" spans="1:29">
      <c r="A1227" s="477" t="s">
        <v>192</v>
      </c>
      <c r="B1227" s="480" t="s">
        <v>6129</v>
      </c>
      <c r="C1227" s="480" t="s">
        <v>6130</v>
      </c>
      <c r="D1227" s="480" t="s">
        <v>6525</v>
      </c>
      <c r="E1227" s="481">
        <v>41780</v>
      </c>
      <c r="F1227" s="480" t="s">
        <v>301</v>
      </c>
      <c r="G1227" s="480" t="s">
        <v>6526</v>
      </c>
      <c r="H1227" s="480" t="s">
        <v>6527</v>
      </c>
      <c r="I1227" s="480" t="s">
        <v>6528</v>
      </c>
      <c r="J1227" s="482">
        <v>33965.04</v>
      </c>
      <c r="K1227" s="482">
        <v>0</v>
      </c>
      <c r="L1227" s="482">
        <v>33965.04</v>
      </c>
      <c r="M1227" s="482">
        <v>0</v>
      </c>
      <c r="N1227" s="482">
        <v>0</v>
      </c>
      <c r="O1227" s="482">
        <v>0</v>
      </c>
      <c r="P1227" s="480" t="s">
        <v>6529</v>
      </c>
      <c r="Q1227" s="481"/>
      <c r="R1227" s="480" t="s">
        <v>306</v>
      </c>
      <c r="S1227" s="480" t="s">
        <v>307</v>
      </c>
      <c r="T1227" s="480" t="s">
        <v>462</v>
      </c>
      <c r="U1227" s="480" t="s">
        <v>309</v>
      </c>
      <c r="V1227" s="480" t="s">
        <v>487</v>
      </c>
      <c r="W1227" s="480" t="s">
        <v>6530</v>
      </c>
      <c r="X1227" s="480" t="s">
        <v>6531</v>
      </c>
      <c r="Y1227" s="480" t="s">
        <v>313</v>
      </c>
      <c r="Z1227" s="480" t="s">
        <v>2602</v>
      </c>
      <c r="AA1227" s="480">
        <f t="shared" si="19"/>
        <v>72</v>
      </c>
      <c r="AB1227" s="483">
        <v>0</v>
      </c>
      <c r="AC1227" s="480" t="s">
        <v>489</v>
      </c>
    </row>
    <row r="1228" customHeight="1" spans="1:29">
      <c r="A1228" s="477" t="s">
        <v>192</v>
      </c>
      <c r="B1228" s="480" t="s">
        <v>6129</v>
      </c>
      <c r="C1228" s="480" t="s">
        <v>6130</v>
      </c>
      <c r="D1228" s="480" t="s">
        <v>6532</v>
      </c>
      <c r="E1228" s="481">
        <v>43350</v>
      </c>
      <c r="F1228" s="480" t="s">
        <v>301</v>
      </c>
      <c r="G1228" s="480" t="s">
        <v>6533</v>
      </c>
      <c r="H1228" s="480" t="s">
        <v>6534</v>
      </c>
      <c r="I1228" s="480" t="s">
        <v>6535</v>
      </c>
      <c r="J1228" s="482">
        <v>128205.12</v>
      </c>
      <c r="K1228" s="482">
        <v>0</v>
      </c>
      <c r="L1228" s="482">
        <v>128205.12</v>
      </c>
      <c r="M1228" s="482">
        <v>0</v>
      </c>
      <c r="N1228" s="482">
        <v>0</v>
      </c>
      <c r="O1228" s="482">
        <v>0</v>
      </c>
      <c r="P1228" s="480" t="s">
        <v>6536</v>
      </c>
      <c r="Q1228" s="481"/>
      <c r="R1228" s="480" t="s">
        <v>630</v>
      </c>
      <c r="S1228" s="480" t="s">
        <v>889</v>
      </c>
      <c r="T1228" s="480" t="s">
        <v>882</v>
      </c>
      <c r="U1228" s="480" t="s">
        <v>309</v>
      </c>
      <c r="V1228" s="480" t="s">
        <v>883</v>
      </c>
      <c r="W1228" s="480" t="s">
        <v>6537</v>
      </c>
      <c r="X1228" s="480" t="s">
        <v>5434</v>
      </c>
      <c r="Y1228" s="480" t="s">
        <v>313</v>
      </c>
      <c r="Z1228" s="480" t="s">
        <v>2602</v>
      </c>
      <c r="AA1228" s="480">
        <f t="shared" si="19"/>
        <v>72</v>
      </c>
      <c r="AB1228" s="483">
        <v>0</v>
      </c>
      <c r="AC1228" s="480" t="s">
        <v>891</v>
      </c>
    </row>
    <row r="1229" customHeight="1" spans="1:29">
      <c r="A1229" s="477" t="s">
        <v>192</v>
      </c>
      <c r="B1229" s="480" t="s">
        <v>6129</v>
      </c>
      <c r="C1229" s="480" t="s">
        <v>6130</v>
      </c>
      <c r="D1229" s="480" t="s">
        <v>6538</v>
      </c>
      <c r="E1229" s="481">
        <v>41626</v>
      </c>
      <c r="F1229" s="480" t="s">
        <v>301</v>
      </c>
      <c r="G1229" s="480" t="s">
        <v>6539</v>
      </c>
      <c r="H1229" s="480" t="s">
        <v>6540</v>
      </c>
      <c r="I1229" s="480" t="s">
        <v>304</v>
      </c>
      <c r="J1229" s="482">
        <v>236618.42</v>
      </c>
      <c r="K1229" s="482">
        <v>0</v>
      </c>
      <c r="L1229" s="482">
        <v>236618.42</v>
      </c>
      <c r="M1229" s="482">
        <v>0</v>
      </c>
      <c r="N1229" s="482">
        <v>0</v>
      </c>
      <c r="O1229" s="482">
        <v>0</v>
      </c>
      <c r="P1229" s="480" t="s">
        <v>6541</v>
      </c>
      <c r="Q1229" s="481"/>
      <c r="R1229" s="480" t="s">
        <v>630</v>
      </c>
      <c r="S1229" s="480" t="s">
        <v>889</v>
      </c>
      <c r="T1229" s="480" t="s">
        <v>882</v>
      </c>
      <c r="U1229" s="480" t="s">
        <v>309</v>
      </c>
      <c r="V1229" s="480" t="s">
        <v>883</v>
      </c>
      <c r="W1229" s="480" t="s">
        <v>6542</v>
      </c>
      <c r="X1229" s="480" t="s">
        <v>5434</v>
      </c>
      <c r="Y1229" s="480" t="s">
        <v>313</v>
      </c>
      <c r="Z1229" s="480" t="s">
        <v>2602</v>
      </c>
      <c r="AA1229" s="480">
        <f t="shared" si="19"/>
        <v>72</v>
      </c>
      <c r="AB1229" s="483">
        <v>0</v>
      </c>
      <c r="AC1229" s="480" t="s">
        <v>891</v>
      </c>
    </row>
    <row r="1230" customHeight="1" spans="1:29">
      <c r="A1230" s="477" t="s">
        <v>192</v>
      </c>
      <c r="B1230" s="480" t="s">
        <v>6129</v>
      </c>
      <c r="C1230" s="480" t="s">
        <v>6130</v>
      </c>
      <c r="D1230" s="480" t="s">
        <v>6543</v>
      </c>
      <c r="E1230" s="481">
        <v>37738</v>
      </c>
      <c r="F1230" s="480" t="s">
        <v>301</v>
      </c>
      <c r="G1230" s="480" t="s">
        <v>6544</v>
      </c>
      <c r="H1230" s="480" t="s">
        <v>6545</v>
      </c>
      <c r="I1230" s="480" t="s">
        <v>6546</v>
      </c>
      <c r="J1230" s="482">
        <v>4400</v>
      </c>
      <c r="K1230" s="482">
        <v>0</v>
      </c>
      <c r="L1230" s="482">
        <v>4400</v>
      </c>
      <c r="M1230" s="482">
        <v>0</v>
      </c>
      <c r="N1230" s="482">
        <v>0</v>
      </c>
      <c r="O1230" s="482">
        <v>0</v>
      </c>
      <c r="P1230" s="480" t="s">
        <v>6547</v>
      </c>
      <c r="Q1230" s="481"/>
      <c r="R1230" s="480" t="s">
        <v>306</v>
      </c>
      <c r="S1230" s="480" t="s">
        <v>307</v>
      </c>
      <c r="T1230" s="480" t="s">
        <v>399</v>
      </c>
      <c r="U1230" s="480" t="s">
        <v>309</v>
      </c>
      <c r="V1230" s="480" t="s">
        <v>3618</v>
      </c>
      <c r="W1230" s="480" t="s">
        <v>333</v>
      </c>
      <c r="X1230" s="480" t="s">
        <v>309</v>
      </c>
      <c r="Y1230" s="480" t="s">
        <v>313</v>
      </c>
      <c r="Z1230" s="480" t="s">
        <v>2602</v>
      </c>
      <c r="AA1230" s="480">
        <f t="shared" si="19"/>
        <v>72</v>
      </c>
      <c r="AB1230" s="483">
        <v>0</v>
      </c>
      <c r="AC1230" s="480" t="s">
        <v>403</v>
      </c>
    </row>
    <row r="1231" customHeight="1" spans="1:29">
      <c r="A1231" s="477" t="s">
        <v>192</v>
      </c>
      <c r="B1231" s="480" t="s">
        <v>6129</v>
      </c>
      <c r="C1231" s="480" t="s">
        <v>6130</v>
      </c>
      <c r="D1231" s="480" t="s">
        <v>6548</v>
      </c>
      <c r="E1231" s="481">
        <v>37738</v>
      </c>
      <c r="F1231" s="480" t="s">
        <v>301</v>
      </c>
      <c r="G1231" s="480" t="s">
        <v>6549</v>
      </c>
      <c r="H1231" s="480" t="s">
        <v>6545</v>
      </c>
      <c r="I1231" s="480" t="s">
        <v>6550</v>
      </c>
      <c r="J1231" s="482">
        <v>4400</v>
      </c>
      <c r="K1231" s="482">
        <v>0</v>
      </c>
      <c r="L1231" s="482">
        <v>4400</v>
      </c>
      <c r="M1231" s="482">
        <v>0</v>
      </c>
      <c r="N1231" s="482">
        <v>0</v>
      </c>
      <c r="O1231" s="482">
        <v>0</v>
      </c>
      <c r="P1231" s="480" t="s">
        <v>6551</v>
      </c>
      <c r="Q1231" s="481"/>
      <c r="R1231" s="480" t="s">
        <v>306</v>
      </c>
      <c r="S1231" s="480" t="s">
        <v>307</v>
      </c>
      <c r="T1231" s="480" t="s">
        <v>399</v>
      </c>
      <c r="U1231" s="480" t="s">
        <v>309</v>
      </c>
      <c r="V1231" s="480" t="s">
        <v>3618</v>
      </c>
      <c r="W1231" s="480" t="s">
        <v>333</v>
      </c>
      <c r="X1231" s="480" t="s">
        <v>309</v>
      </c>
      <c r="Y1231" s="480" t="s">
        <v>313</v>
      </c>
      <c r="Z1231" s="480" t="s">
        <v>2602</v>
      </c>
      <c r="AA1231" s="480">
        <f t="shared" si="19"/>
        <v>72</v>
      </c>
      <c r="AB1231" s="483">
        <v>0</v>
      </c>
      <c r="AC1231" s="480" t="s">
        <v>403</v>
      </c>
    </row>
    <row r="1232" customHeight="1" spans="1:29">
      <c r="A1232" s="477" t="s">
        <v>192</v>
      </c>
      <c r="B1232" s="480" t="s">
        <v>6129</v>
      </c>
      <c r="C1232" s="480" t="s">
        <v>6130</v>
      </c>
      <c r="D1232" s="480" t="s">
        <v>6552</v>
      </c>
      <c r="E1232" s="481">
        <v>38330</v>
      </c>
      <c r="F1232" s="480" t="s">
        <v>301</v>
      </c>
      <c r="G1232" s="480" t="s">
        <v>6553</v>
      </c>
      <c r="H1232" s="480" t="s">
        <v>6554</v>
      </c>
      <c r="I1232" s="480" t="s">
        <v>4125</v>
      </c>
      <c r="J1232" s="482">
        <v>160649.57</v>
      </c>
      <c r="K1232" s="482">
        <v>0</v>
      </c>
      <c r="L1232" s="482">
        <v>160649.57</v>
      </c>
      <c r="M1232" s="482">
        <v>0</v>
      </c>
      <c r="N1232" s="482">
        <v>0</v>
      </c>
      <c r="O1232" s="482">
        <v>0</v>
      </c>
      <c r="P1232" s="480" t="s">
        <v>6555</v>
      </c>
      <c r="Q1232" s="481"/>
      <c r="R1232" s="480" t="s">
        <v>306</v>
      </c>
      <c r="S1232" s="480" t="s">
        <v>307</v>
      </c>
      <c r="T1232" s="480" t="s">
        <v>399</v>
      </c>
      <c r="U1232" s="480" t="s">
        <v>309</v>
      </c>
      <c r="V1232" s="480" t="s">
        <v>3598</v>
      </c>
      <c r="W1232" s="480" t="s">
        <v>333</v>
      </c>
      <c r="X1232" s="480" t="s">
        <v>309</v>
      </c>
      <c r="Y1232" s="480" t="s">
        <v>313</v>
      </c>
      <c r="Z1232" s="480" t="s">
        <v>2602</v>
      </c>
      <c r="AA1232" s="480">
        <f t="shared" si="19"/>
        <v>72</v>
      </c>
      <c r="AB1232" s="483">
        <v>0</v>
      </c>
      <c r="AC1232" s="480" t="s">
        <v>403</v>
      </c>
    </row>
    <row r="1233" customHeight="1" spans="1:29">
      <c r="A1233" s="477" t="s">
        <v>192</v>
      </c>
      <c r="B1233" s="480" t="s">
        <v>6129</v>
      </c>
      <c r="C1233" s="480" t="s">
        <v>6130</v>
      </c>
      <c r="D1233" s="480" t="s">
        <v>6556</v>
      </c>
      <c r="E1233" s="481">
        <v>43083</v>
      </c>
      <c r="F1233" s="480" t="s">
        <v>301</v>
      </c>
      <c r="G1233" s="480" t="s">
        <v>6557</v>
      </c>
      <c r="H1233" s="480" t="s">
        <v>6558</v>
      </c>
      <c r="I1233" s="480" t="s">
        <v>6559</v>
      </c>
      <c r="J1233" s="482">
        <v>77350.44</v>
      </c>
      <c r="K1233" s="482">
        <v>0</v>
      </c>
      <c r="L1233" s="482">
        <v>77350.44</v>
      </c>
      <c r="M1233" s="482">
        <v>0</v>
      </c>
      <c r="N1233" s="482">
        <v>0</v>
      </c>
      <c r="O1233" s="482">
        <v>0</v>
      </c>
      <c r="P1233" s="480" t="s">
        <v>6560</v>
      </c>
      <c r="Q1233" s="481"/>
      <c r="R1233" s="480" t="s">
        <v>630</v>
      </c>
      <c r="S1233" s="480" t="s">
        <v>889</v>
      </c>
      <c r="T1233" s="480" t="s">
        <v>3280</v>
      </c>
      <c r="U1233" s="480" t="s">
        <v>309</v>
      </c>
      <c r="V1233" s="480" t="s">
        <v>3281</v>
      </c>
      <c r="W1233" s="480" t="s">
        <v>6561</v>
      </c>
      <c r="X1233" s="480" t="s">
        <v>6496</v>
      </c>
      <c r="Y1233" s="480" t="s">
        <v>313</v>
      </c>
      <c r="Z1233" s="480" t="s">
        <v>2602</v>
      </c>
      <c r="AA1233" s="480">
        <f t="shared" si="19"/>
        <v>72</v>
      </c>
      <c r="AB1233" s="483">
        <v>0</v>
      </c>
      <c r="AC1233" s="480" t="s">
        <v>891</v>
      </c>
    </row>
    <row r="1234" customHeight="1" spans="1:29">
      <c r="A1234" s="477" t="s">
        <v>192</v>
      </c>
      <c r="B1234" s="480" t="s">
        <v>6129</v>
      </c>
      <c r="C1234" s="480" t="s">
        <v>6130</v>
      </c>
      <c r="D1234" s="480" t="s">
        <v>6562</v>
      </c>
      <c r="E1234" s="481">
        <v>43350</v>
      </c>
      <c r="F1234" s="480" t="s">
        <v>301</v>
      </c>
      <c r="G1234" s="480" t="s">
        <v>6563</v>
      </c>
      <c r="H1234" s="480" t="s">
        <v>6564</v>
      </c>
      <c r="I1234" s="480" t="s">
        <v>6565</v>
      </c>
      <c r="J1234" s="482">
        <v>2463516.95</v>
      </c>
      <c r="K1234" s="482">
        <v>0</v>
      </c>
      <c r="L1234" s="482">
        <v>2463516.95</v>
      </c>
      <c r="M1234" s="482">
        <v>0</v>
      </c>
      <c r="N1234" s="482">
        <v>0</v>
      </c>
      <c r="O1234" s="482">
        <v>0</v>
      </c>
      <c r="P1234" s="480" t="s">
        <v>6566</v>
      </c>
      <c r="Q1234" s="481"/>
      <c r="R1234" s="480" t="s">
        <v>630</v>
      </c>
      <c r="S1234" s="480" t="s">
        <v>889</v>
      </c>
      <c r="T1234" s="480" t="s">
        <v>882</v>
      </c>
      <c r="U1234" s="480" t="s">
        <v>309</v>
      </c>
      <c r="V1234" s="480" t="s">
        <v>883</v>
      </c>
      <c r="W1234" s="480" t="s">
        <v>6567</v>
      </c>
      <c r="X1234" s="480" t="s">
        <v>6568</v>
      </c>
      <c r="Y1234" s="480" t="s">
        <v>313</v>
      </c>
      <c r="Z1234" s="480" t="s">
        <v>2602</v>
      </c>
      <c r="AA1234" s="480">
        <f t="shared" si="19"/>
        <v>72</v>
      </c>
      <c r="AB1234" s="483">
        <v>0</v>
      </c>
      <c r="AC1234" s="480" t="s">
        <v>891</v>
      </c>
    </row>
    <row r="1235" customHeight="1" spans="1:29">
      <c r="A1235" s="477" t="s">
        <v>192</v>
      </c>
      <c r="B1235" s="480" t="s">
        <v>6129</v>
      </c>
      <c r="C1235" s="480" t="s">
        <v>6130</v>
      </c>
      <c r="D1235" s="480" t="s">
        <v>6569</v>
      </c>
      <c r="E1235" s="481">
        <v>43752</v>
      </c>
      <c r="F1235" s="480" t="s">
        <v>301</v>
      </c>
      <c r="G1235" s="480" t="s">
        <v>6570</v>
      </c>
      <c r="H1235" s="480" t="s">
        <v>6571</v>
      </c>
      <c r="I1235" s="480" t="s">
        <v>6572</v>
      </c>
      <c r="J1235" s="482">
        <v>169230.77</v>
      </c>
      <c r="K1235" s="482">
        <v>0</v>
      </c>
      <c r="L1235" s="482">
        <v>169230.77</v>
      </c>
      <c r="M1235" s="482">
        <v>23504.27</v>
      </c>
      <c r="N1235" s="482">
        <v>0</v>
      </c>
      <c r="O1235" s="482">
        <v>0</v>
      </c>
      <c r="P1235" s="480" t="s">
        <v>6573</v>
      </c>
      <c r="Q1235" s="481"/>
      <c r="R1235" s="480" t="s">
        <v>630</v>
      </c>
      <c r="S1235" s="480" t="s">
        <v>889</v>
      </c>
      <c r="T1235" s="480" t="s">
        <v>3280</v>
      </c>
      <c r="U1235" s="480" t="s">
        <v>309</v>
      </c>
      <c r="V1235" s="480" t="s">
        <v>3281</v>
      </c>
      <c r="W1235" s="480" t="s">
        <v>6574</v>
      </c>
      <c r="X1235" s="480" t="s">
        <v>6575</v>
      </c>
      <c r="Y1235" s="480" t="s">
        <v>313</v>
      </c>
      <c r="Z1235" s="480" t="s">
        <v>2602</v>
      </c>
      <c r="AA1235" s="480">
        <f t="shared" si="19"/>
        <v>72</v>
      </c>
      <c r="AB1235" s="483">
        <v>0</v>
      </c>
      <c r="AC1235" s="480" t="s">
        <v>891</v>
      </c>
    </row>
    <row r="1236" customHeight="1" spans="1:29">
      <c r="A1236" s="477" t="s">
        <v>192</v>
      </c>
      <c r="B1236" s="480" t="s">
        <v>6129</v>
      </c>
      <c r="C1236" s="480" t="s">
        <v>6130</v>
      </c>
      <c r="D1236" s="480" t="s">
        <v>6576</v>
      </c>
      <c r="E1236" s="481">
        <v>43752</v>
      </c>
      <c r="F1236" s="480" t="s">
        <v>301</v>
      </c>
      <c r="G1236" s="480" t="s">
        <v>6577</v>
      </c>
      <c r="H1236" s="480" t="s">
        <v>6578</v>
      </c>
      <c r="I1236" s="480" t="s">
        <v>6579</v>
      </c>
      <c r="J1236" s="482">
        <v>728828.88</v>
      </c>
      <c r="K1236" s="482">
        <v>0</v>
      </c>
      <c r="L1236" s="482">
        <v>728828.88</v>
      </c>
      <c r="M1236" s="482">
        <v>101226.24</v>
      </c>
      <c r="N1236" s="482">
        <v>0</v>
      </c>
      <c r="O1236" s="482">
        <v>0</v>
      </c>
      <c r="P1236" s="480" t="s">
        <v>6580</v>
      </c>
      <c r="Q1236" s="481"/>
      <c r="R1236" s="480" t="s">
        <v>630</v>
      </c>
      <c r="S1236" s="480" t="s">
        <v>889</v>
      </c>
      <c r="T1236" s="480" t="s">
        <v>3280</v>
      </c>
      <c r="U1236" s="480" t="s">
        <v>309</v>
      </c>
      <c r="V1236" s="480" t="s">
        <v>3281</v>
      </c>
      <c r="W1236" s="480" t="s">
        <v>6581</v>
      </c>
      <c r="X1236" s="480" t="s">
        <v>6575</v>
      </c>
      <c r="Y1236" s="480" t="s">
        <v>313</v>
      </c>
      <c r="Z1236" s="480" t="s">
        <v>2602</v>
      </c>
      <c r="AA1236" s="480">
        <f t="shared" si="19"/>
        <v>72</v>
      </c>
      <c r="AB1236" s="483">
        <v>0</v>
      </c>
      <c r="AC1236" s="480" t="s">
        <v>891</v>
      </c>
    </row>
    <row r="1237" customHeight="1" spans="1:29">
      <c r="A1237" s="477" t="s">
        <v>192</v>
      </c>
      <c r="B1237" s="480" t="s">
        <v>6129</v>
      </c>
      <c r="C1237" s="480" t="s">
        <v>6130</v>
      </c>
      <c r="D1237" s="480" t="s">
        <v>6582</v>
      </c>
      <c r="E1237" s="481">
        <v>36885</v>
      </c>
      <c r="F1237" s="480" t="s">
        <v>301</v>
      </c>
      <c r="G1237" s="480" t="s">
        <v>6583</v>
      </c>
      <c r="H1237" s="480" t="s">
        <v>6584</v>
      </c>
      <c r="I1237" s="480" t="s">
        <v>304</v>
      </c>
      <c r="J1237" s="482">
        <v>1578.74</v>
      </c>
      <c r="K1237" s="482">
        <v>0</v>
      </c>
      <c r="L1237" s="482">
        <v>1578.74</v>
      </c>
      <c r="M1237" s="482">
        <v>0</v>
      </c>
      <c r="N1237" s="482">
        <v>0</v>
      </c>
      <c r="O1237" s="482">
        <v>0</v>
      </c>
      <c r="P1237" s="480" t="s">
        <v>6585</v>
      </c>
      <c r="Q1237" s="481"/>
      <c r="R1237" s="480" t="s">
        <v>306</v>
      </c>
      <c r="S1237" s="480" t="s">
        <v>307</v>
      </c>
      <c r="T1237" s="480" t="s">
        <v>453</v>
      </c>
      <c r="U1237" s="480" t="s">
        <v>309</v>
      </c>
      <c r="V1237" s="480" t="s">
        <v>454</v>
      </c>
      <c r="W1237" s="480" t="s">
        <v>333</v>
      </c>
      <c r="X1237" s="480" t="s">
        <v>1052</v>
      </c>
      <c r="Y1237" s="480" t="s">
        <v>313</v>
      </c>
      <c r="Z1237" s="480" t="s">
        <v>2602</v>
      </c>
      <c r="AA1237" s="480">
        <f t="shared" si="19"/>
        <v>72</v>
      </c>
      <c r="AB1237" s="483">
        <v>0</v>
      </c>
      <c r="AC1237" s="480" t="s">
        <v>456</v>
      </c>
    </row>
    <row r="1238" customHeight="1" spans="1:29">
      <c r="A1238" s="477" t="s">
        <v>192</v>
      </c>
      <c r="B1238" s="480" t="s">
        <v>6129</v>
      </c>
      <c r="C1238" s="480" t="s">
        <v>6130</v>
      </c>
      <c r="D1238" s="480" t="s">
        <v>6586</v>
      </c>
      <c r="E1238" s="481">
        <v>36885</v>
      </c>
      <c r="F1238" s="480" t="s">
        <v>301</v>
      </c>
      <c r="G1238" s="480" t="s">
        <v>6587</v>
      </c>
      <c r="H1238" s="480" t="s">
        <v>6588</v>
      </c>
      <c r="I1238" s="480" t="s">
        <v>6589</v>
      </c>
      <c r="J1238" s="482">
        <v>30000</v>
      </c>
      <c r="K1238" s="482">
        <v>0</v>
      </c>
      <c r="L1238" s="482">
        <v>30000</v>
      </c>
      <c r="M1238" s="482">
        <v>0</v>
      </c>
      <c r="N1238" s="482">
        <v>0</v>
      </c>
      <c r="O1238" s="482">
        <v>0</v>
      </c>
      <c r="P1238" s="480" t="s">
        <v>6590</v>
      </c>
      <c r="Q1238" s="481"/>
      <c r="R1238" s="480" t="s">
        <v>630</v>
      </c>
      <c r="S1238" s="480" t="s">
        <v>889</v>
      </c>
      <c r="T1238" s="480" t="s">
        <v>3280</v>
      </c>
      <c r="U1238" s="480" t="s">
        <v>309</v>
      </c>
      <c r="V1238" s="480" t="s">
        <v>3281</v>
      </c>
      <c r="W1238" s="480" t="s">
        <v>333</v>
      </c>
      <c r="X1238" s="480" t="s">
        <v>309</v>
      </c>
      <c r="Y1238" s="480" t="s">
        <v>313</v>
      </c>
      <c r="Z1238" s="480" t="s">
        <v>2602</v>
      </c>
      <c r="AA1238" s="480">
        <f t="shared" si="19"/>
        <v>72</v>
      </c>
      <c r="AB1238" s="483">
        <v>0</v>
      </c>
      <c r="AC1238" s="480" t="s">
        <v>891</v>
      </c>
    </row>
    <row r="1239" customHeight="1" spans="1:29">
      <c r="A1239" s="477" t="s">
        <v>192</v>
      </c>
      <c r="B1239" s="480" t="s">
        <v>6129</v>
      </c>
      <c r="C1239" s="480" t="s">
        <v>6130</v>
      </c>
      <c r="D1239" s="480" t="s">
        <v>6591</v>
      </c>
      <c r="E1239" s="481">
        <v>36885</v>
      </c>
      <c r="F1239" s="480" t="s">
        <v>301</v>
      </c>
      <c r="G1239" s="480" t="s">
        <v>6592</v>
      </c>
      <c r="H1239" s="480" t="s">
        <v>6593</v>
      </c>
      <c r="I1239" s="480" t="s">
        <v>6594</v>
      </c>
      <c r="J1239" s="482">
        <v>9000</v>
      </c>
      <c r="K1239" s="482">
        <v>0</v>
      </c>
      <c r="L1239" s="482">
        <v>9000</v>
      </c>
      <c r="M1239" s="482">
        <v>0</v>
      </c>
      <c r="N1239" s="482">
        <v>0</v>
      </c>
      <c r="O1239" s="482">
        <v>0</v>
      </c>
      <c r="P1239" s="480" t="s">
        <v>6595</v>
      </c>
      <c r="Q1239" s="481"/>
      <c r="R1239" s="480" t="s">
        <v>306</v>
      </c>
      <c r="S1239" s="480" t="s">
        <v>307</v>
      </c>
      <c r="T1239" s="480" t="s">
        <v>453</v>
      </c>
      <c r="U1239" s="480" t="s">
        <v>309</v>
      </c>
      <c r="V1239" s="480" t="s">
        <v>454</v>
      </c>
      <c r="W1239" s="480" t="s">
        <v>333</v>
      </c>
      <c r="X1239" s="480" t="s">
        <v>6596</v>
      </c>
      <c r="Y1239" s="480" t="s">
        <v>313</v>
      </c>
      <c r="Z1239" s="480" t="s">
        <v>2602</v>
      </c>
      <c r="AA1239" s="480">
        <f t="shared" si="19"/>
        <v>72</v>
      </c>
      <c r="AB1239" s="483">
        <v>0</v>
      </c>
      <c r="AC1239" s="480" t="s">
        <v>456</v>
      </c>
    </row>
    <row r="1240" customHeight="1" spans="1:29">
      <c r="A1240" s="477" t="s">
        <v>192</v>
      </c>
      <c r="B1240" s="480" t="s">
        <v>6129</v>
      </c>
      <c r="C1240" s="480" t="s">
        <v>6130</v>
      </c>
      <c r="D1240" s="480" t="s">
        <v>6597</v>
      </c>
      <c r="E1240" s="481">
        <v>36885</v>
      </c>
      <c r="F1240" s="480" t="s">
        <v>301</v>
      </c>
      <c r="G1240" s="480" t="s">
        <v>6598</v>
      </c>
      <c r="H1240" s="480" t="s">
        <v>6599</v>
      </c>
      <c r="I1240" s="480" t="s">
        <v>6600</v>
      </c>
      <c r="J1240" s="482">
        <v>1670</v>
      </c>
      <c r="K1240" s="482">
        <v>0</v>
      </c>
      <c r="L1240" s="482">
        <v>1670</v>
      </c>
      <c r="M1240" s="482">
        <v>0</v>
      </c>
      <c r="N1240" s="482">
        <v>0</v>
      </c>
      <c r="O1240" s="482">
        <v>0</v>
      </c>
      <c r="P1240" s="480" t="s">
        <v>6601</v>
      </c>
      <c r="Q1240" s="481"/>
      <c r="R1240" s="480" t="s">
        <v>630</v>
      </c>
      <c r="S1240" s="480" t="s">
        <v>889</v>
      </c>
      <c r="T1240" s="480" t="s">
        <v>3280</v>
      </c>
      <c r="U1240" s="480" t="s">
        <v>309</v>
      </c>
      <c r="V1240" s="480" t="s">
        <v>3281</v>
      </c>
      <c r="W1240" s="480" t="s">
        <v>333</v>
      </c>
      <c r="X1240" s="480" t="s">
        <v>309</v>
      </c>
      <c r="Y1240" s="480" t="s">
        <v>313</v>
      </c>
      <c r="Z1240" s="480" t="s">
        <v>2602</v>
      </c>
      <c r="AA1240" s="480">
        <f t="shared" si="19"/>
        <v>72</v>
      </c>
      <c r="AB1240" s="483">
        <v>0</v>
      </c>
      <c r="AC1240" s="480" t="s">
        <v>891</v>
      </c>
    </row>
    <row r="1241" customHeight="1" spans="1:29">
      <c r="A1241" s="477" t="s">
        <v>192</v>
      </c>
      <c r="B1241" s="480" t="s">
        <v>6129</v>
      </c>
      <c r="C1241" s="480" t="s">
        <v>6130</v>
      </c>
      <c r="D1241" s="480" t="s">
        <v>6602</v>
      </c>
      <c r="E1241" s="481">
        <v>36885</v>
      </c>
      <c r="F1241" s="480" t="s">
        <v>301</v>
      </c>
      <c r="G1241" s="480" t="s">
        <v>6603</v>
      </c>
      <c r="H1241" s="480" t="s">
        <v>6604</v>
      </c>
      <c r="I1241" s="480" t="s">
        <v>6605</v>
      </c>
      <c r="J1241" s="482">
        <v>6000</v>
      </c>
      <c r="K1241" s="482">
        <v>0</v>
      </c>
      <c r="L1241" s="482">
        <v>6000</v>
      </c>
      <c r="M1241" s="482">
        <v>0</v>
      </c>
      <c r="N1241" s="482">
        <v>0</v>
      </c>
      <c r="O1241" s="482">
        <v>0</v>
      </c>
      <c r="P1241" s="480" t="s">
        <v>6606</v>
      </c>
      <c r="Q1241" s="481"/>
      <c r="R1241" s="480" t="s">
        <v>630</v>
      </c>
      <c r="S1241" s="480" t="s">
        <v>889</v>
      </c>
      <c r="T1241" s="480" t="s">
        <v>3280</v>
      </c>
      <c r="U1241" s="480" t="s">
        <v>309</v>
      </c>
      <c r="V1241" s="480" t="s">
        <v>3281</v>
      </c>
      <c r="W1241" s="480" t="s">
        <v>333</v>
      </c>
      <c r="X1241" s="480" t="s">
        <v>309</v>
      </c>
      <c r="Y1241" s="480" t="s">
        <v>313</v>
      </c>
      <c r="Z1241" s="480" t="s">
        <v>2602</v>
      </c>
      <c r="AA1241" s="480">
        <f t="shared" si="19"/>
        <v>72</v>
      </c>
      <c r="AB1241" s="483">
        <v>0</v>
      </c>
      <c r="AC1241" s="480" t="s">
        <v>891</v>
      </c>
    </row>
    <row r="1242" customHeight="1" spans="1:29">
      <c r="A1242" s="477" t="s">
        <v>192</v>
      </c>
      <c r="B1242" s="480" t="s">
        <v>6129</v>
      </c>
      <c r="C1242" s="480" t="s">
        <v>6130</v>
      </c>
      <c r="D1242" s="480" t="s">
        <v>6607</v>
      </c>
      <c r="E1242" s="481">
        <v>37161</v>
      </c>
      <c r="F1242" s="480" t="s">
        <v>301</v>
      </c>
      <c r="G1242" s="480" t="s">
        <v>6608</v>
      </c>
      <c r="H1242" s="480" t="s">
        <v>6609</v>
      </c>
      <c r="I1242" s="480" t="s">
        <v>6610</v>
      </c>
      <c r="J1242" s="482">
        <v>7191</v>
      </c>
      <c r="K1242" s="482">
        <v>0</v>
      </c>
      <c r="L1242" s="482">
        <v>7191</v>
      </c>
      <c r="M1242" s="482">
        <v>0</v>
      </c>
      <c r="N1242" s="482">
        <v>0</v>
      </c>
      <c r="O1242" s="482">
        <v>0</v>
      </c>
      <c r="P1242" s="480" t="s">
        <v>6611</v>
      </c>
      <c r="Q1242" s="481"/>
      <c r="R1242" s="480" t="s">
        <v>306</v>
      </c>
      <c r="S1242" s="480" t="s">
        <v>307</v>
      </c>
      <c r="T1242" s="480" t="s">
        <v>399</v>
      </c>
      <c r="U1242" s="480" t="s">
        <v>309</v>
      </c>
      <c r="V1242" s="480" t="s">
        <v>3598</v>
      </c>
      <c r="W1242" s="480" t="s">
        <v>333</v>
      </c>
      <c r="X1242" s="480" t="s">
        <v>309</v>
      </c>
      <c r="Y1242" s="480" t="s">
        <v>313</v>
      </c>
      <c r="Z1242" s="480" t="s">
        <v>2602</v>
      </c>
      <c r="AA1242" s="480">
        <f t="shared" si="19"/>
        <v>72</v>
      </c>
      <c r="AB1242" s="483">
        <v>0</v>
      </c>
      <c r="AC1242" s="480" t="s">
        <v>403</v>
      </c>
    </row>
    <row r="1243" customHeight="1" spans="1:29">
      <c r="A1243" s="477" t="s">
        <v>192</v>
      </c>
      <c r="B1243" s="480" t="s">
        <v>6129</v>
      </c>
      <c r="C1243" s="480" t="s">
        <v>6130</v>
      </c>
      <c r="D1243" s="480" t="s">
        <v>6612</v>
      </c>
      <c r="E1243" s="481">
        <v>37193</v>
      </c>
      <c r="F1243" s="480" t="s">
        <v>301</v>
      </c>
      <c r="G1243" s="480" t="s">
        <v>6613</v>
      </c>
      <c r="H1243" s="480" t="s">
        <v>6614</v>
      </c>
      <c r="I1243" s="480" t="s">
        <v>6615</v>
      </c>
      <c r="J1243" s="482">
        <v>13800</v>
      </c>
      <c r="K1243" s="482">
        <v>0</v>
      </c>
      <c r="L1243" s="482">
        <v>13800</v>
      </c>
      <c r="M1243" s="482">
        <v>0</v>
      </c>
      <c r="N1243" s="482">
        <v>0</v>
      </c>
      <c r="O1243" s="482">
        <v>0</v>
      </c>
      <c r="P1243" s="480" t="s">
        <v>6616</v>
      </c>
      <c r="Q1243" s="481"/>
      <c r="R1243" s="480" t="s">
        <v>630</v>
      </c>
      <c r="S1243" s="480" t="s">
        <v>889</v>
      </c>
      <c r="T1243" s="480" t="s">
        <v>3280</v>
      </c>
      <c r="U1243" s="480" t="s">
        <v>309</v>
      </c>
      <c r="V1243" s="480" t="s">
        <v>3634</v>
      </c>
      <c r="W1243" s="480" t="s">
        <v>333</v>
      </c>
      <c r="X1243" s="480" t="s">
        <v>309</v>
      </c>
      <c r="Y1243" s="480" t="s">
        <v>313</v>
      </c>
      <c r="Z1243" s="480" t="s">
        <v>2602</v>
      </c>
      <c r="AA1243" s="480">
        <f t="shared" si="19"/>
        <v>72</v>
      </c>
      <c r="AB1243" s="483">
        <v>0</v>
      </c>
      <c r="AC1243" s="480" t="s">
        <v>891</v>
      </c>
    </row>
    <row r="1244" customHeight="1" spans="1:29">
      <c r="A1244" s="477" t="s">
        <v>192</v>
      </c>
      <c r="B1244" s="480" t="s">
        <v>6129</v>
      </c>
      <c r="C1244" s="480" t="s">
        <v>6130</v>
      </c>
      <c r="D1244" s="480" t="s">
        <v>6617</v>
      </c>
      <c r="E1244" s="481">
        <v>37495</v>
      </c>
      <c r="F1244" s="480" t="s">
        <v>301</v>
      </c>
      <c r="G1244" s="480" t="s">
        <v>6618</v>
      </c>
      <c r="H1244" s="480" t="s">
        <v>6619</v>
      </c>
      <c r="I1244" s="480" t="s">
        <v>6620</v>
      </c>
      <c r="J1244" s="482">
        <v>57650</v>
      </c>
      <c r="K1244" s="482">
        <v>0</v>
      </c>
      <c r="L1244" s="482">
        <v>57650</v>
      </c>
      <c r="M1244" s="482">
        <v>0</v>
      </c>
      <c r="N1244" s="482">
        <v>0</v>
      </c>
      <c r="O1244" s="482">
        <v>0</v>
      </c>
      <c r="P1244" s="480" t="s">
        <v>6621</v>
      </c>
      <c r="Q1244" s="481"/>
      <c r="R1244" s="480" t="s">
        <v>306</v>
      </c>
      <c r="S1244" s="480" t="s">
        <v>307</v>
      </c>
      <c r="T1244" s="480" t="s">
        <v>453</v>
      </c>
      <c r="U1244" s="480" t="s">
        <v>309</v>
      </c>
      <c r="V1244" s="480" t="s">
        <v>454</v>
      </c>
      <c r="W1244" s="480" t="s">
        <v>333</v>
      </c>
      <c r="X1244" s="480" t="s">
        <v>6622</v>
      </c>
      <c r="Y1244" s="480" t="s">
        <v>313</v>
      </c>
      <c r="Z1244" s="480" t="s">
        <v>2602</v>
      </c>
      <c r="AA1244" s="480">
        <f t="shared" si="19"/>
        <v>72</v>
      </c>
      <c r="AB1244" s="483">
        <v>0</v>
      </c>
      <c r="AC1244" s="480" t="s">
        <v>456</v>
      </c>
    </row>
    <row r="1245" customHeight="1" spans="1:29">
      <c r="A1245" s="477" t="s">
        <v>192</v>
      </c>
      <c r="B1245" s="480" t="s">
        <v>6129</v>
      </c>
      <c r="C1245" s="480" t="s">
        <v>6130</v>
      </c>
      <c r="D1245" s="480" t="s">
        <v>6623</v>
      </c>
      <c r="E1245" s="481">
        <v>37495</v>
      </c>
      <c r="F1245" s="480" t="s">
        <v>301</v>
      </c>
      <c r="G1245" s="480" t="s">
        <v>6624</v>
      </c>
      <c r="H1245" s="480" t="s">
        <v>6625</v>
      </c>
      <c r="I1245" s="480" t="s">
        <v>6626</v>
      </c>
      <c r="J1245" s="482">
        <v>45250</v>
      </c>
      <c r="K1245" s="482">
        <v>0</v>
      </c>
      <c r="L1245" s="482">
        <v>45250</v>
      </c>
      <c r="M1245" s="482">
        <v>0</v>
      </c>
      <c r="N1245" s="482">
        <v>0</v>
      </c>
      <c r="O1245" s="482">
        <v>0</v>
      </c>
      <c r="P1245" s="480" t="s">
        <v>6627</v>
      </c>
      <c r="Q1245" s="481"/>
      <c r="R1245" s="480" t="s">
        <v>306</v>
      </c>
      <c r="S1245" s="480" t="s">
        <v>307</v>
      </c>
      <c r="T1245" s="480" t="s">
        <v>453</v>
      </c>
      <c r="U1245" s="480" t="s">
        <v>309</v>
      </c>
      <c r="V1245" s="480" t="s">
        <v>454</v>
      </c>
      <c r="W1245" s="480" t="s">
        <v>333</v>
      </c>
      <c r="X1245" s="480" t="s">
        <v>6622</v>
      </c>
      <c r="Y1245" s="480" t="s">
        <v>313</v>
      </c>
      <c r="Z1245" s="480" t="s">
        <v>2602</v>
      </c>
      <c r="AA1245" s="480">
        <f t="shared" si="19"/>
        <v>72</v>
      </c>
      <c r="AB1245" s="483">
        <v>0</v>
      </c>
      <c r="AC1245" s="480" t="s">
        <v>456</v>
      </c>
    </row>
    <row r="1246" customHeight="1" spans="1:29">
      <c r="A1246" s="477" t="s">
        <v>192</v>
      </c>
      <c r="B1246" s="480" t="s">
        <v>6129</v>
      </c>
      <c r="C1246" s="480" t="s">
        <v>6130</v>
      </c>
      <c r="D1246" s="480" t="s">
        <v>6628</v>
      </c>
      <c r="E1246" s="481">
        <v>37494</v>
      </c>
      <c r="F1246" s="480" t="s">
        <v>301</v>
      </c>
      <c r="G1246" s="480" t="s">
        <v>6629</v>
      </c>
      <c r="H1246" s="480" t="s">
        <v>6630</v>
      </c>
      <c r="I1246" s="480" t="s">
        <v>6631</v>
      </c>
      <c r="J1246" s="482">
        <v>16500</v>
      </c>
      <c r="K1246" s="482">
        <v>0</v>
      </c>
      <c r="L1246" s="482">
        <v>16500</v>
      </c>
      <c r="M1246" s="482">
        <v>0</v>
      </c>
      <c r="N1246" s="482">
        <v>0</v>
      </c>
      <c r="O1246" s="482">
        <v>0</v>
      </c>
      <c r="P1246" s="480" t="s">
        <v>6632</v>
      </c>
      <c r="Q1246" s="481"/>
      <c r="R1246" s="480" t="s">
        <v>306</v>
      </c>
      <c r="S1246" s="480" t="s">
        <v>307</v>
      </c>
      <c r="T1246" s="480" t="s">
        <v>399</v>
      </c>
      <c r="U1246" s="480" t="s">
        <v>309</v>
      </c>
      <c r="V1246" s="480" t="s">
        <v>3598</v>
      </c>
      <c r="W1246" s="480" t="s">
        <v>333</v>
      </c>
      <c r="X1246" s="480" t="s">
        <v>309</v>
      </c>
      <c r="Y1246" s="480" t="s">
        <v>313</v>
      </c>
      <c r="Z1246" s="480" t="s">
        <v>2602</v>
      </c>
      <c r="AA1246" s="480">
        <f t="shared" si="19"/>
        <v>72</v>
      </c>
      <c r="AB1246" s="483">
        <v>0</v>
      </c>
      <c r="AC1246" s="480" t="s">
        <v>403</v>
      </c>
    </row>
    <row r="1247" customHeight="1" spans="1:29">
      <c r="A1247" s="477" t="s">
        <v>192</v>
      </c>
      <c r="B1247" s="480" t="s">
        <v>6129</v>
      </c>
      <c r="C1247" s="480" t="s">
        <v>6130</v>
      </c>
      <c r="D1247" s="480" t="s">
        <v>6633</v>
      </c>
      <c r="E1247" s="481">
        <v>37616</v>
      </c>
      <c r="F1247" s="480" t="s">
        <v>301</v>
      </c>
      <c r="G1247" s="480" t="s">
        <v>6634</v>
      </c>
      <c r="H1247" s="480" t="s">
        <v>6635</v>
      </c>
      <c r="I1247" s="480" t="s">
        <v>304</v>
      </c>
      <c r="J1247" s="482">
        <v>8657.4</v>
      </c>
      <c r="K1247" s="482">
        <v>0</v>
      </c>
      <c r="L1247" s="482">
        <v>8657.4</v>
      </c>
      <c r="M1247" s="482">
        <v>0</v>
      </c>
      <c r="N1247" s="482">
        <v>0</v>
      </c>
      <c r="O1247" s="482">
        <v>0</v>
      </c>
      <c r="P1247" s="480" t="s">
        <v>6636</v>
      </c>
      <c r="Q1247" s="481"/>
      <c r="R1247" s="480" t="s">
        <v>306</v>
      </c>
      <c r="S1247" s="480" t="s">
        <v>307</v>
      </c>
      <c r="T1247" s="480" t="s">
        <v>453</v>
      </c>
      <c r="U1247" s="480" t="s">
        <v>309</v>
      </c>
      <c r="V1247" s="480" t="s">
        <v>454</v>
      </c>
      <c r="W1247" s="480" t="s">
        <v>333</v>
      </c>
      <c r="X1247" s="480" t="s">
        <v>1052</v>
      </c>
      <c r="Y1247" s="480" t="s">
        <v>313</v>
      </c>
      <c r="Z1247" s="480" t="s">
        <v>2602</v>
      </c>
      <c r="AA1247" s="480">
        <f t="shared" si="19"/>
        <v>72</v>
      </c>
      <c r="AB1247" s="483">
        <v>0</v>
      </c>
      <c r="AC1247" s="480" t="s">
        <v>456</v>
      </c>
    </row>
    <row r="1248" customHeight="1" spans="1:29">
      <c r="A1248" s="477" t="s">
        <v>192</v>
      </c>
      <c r="B1248" s="480" t="s">
        <v>6129</v>
      </c>
      <c r="C1248" s="480" t="s">
        <v>6130</v>
      </c>
      <c r="D1248" s="480" t="s">
        <v>6637</v>
      </c>
      <c r="E1248" s="481">
        <v>37616</v>
      </c>
      <c r="F1248" s="480" t="s">
        <v>301</v>
      </c>
      <c r="G1248" s="480" t="s">
        <v>6638</v>
      </c>
      <c r="H1248" s="480" t="s">
        <v>1117</v>
      </c>
      <c r="I1248" s="480" t="s">
        <v>6639</v>
      </c>
      <c r="J1248" s="482">
        <v>270000</v>
      </c>
      <c r="K1248" s="482">
        <v>0</v>
      </c>
      <c r="L1248" s="482">
        <v>270000</v>
      </c>
      <c r="M1248" s="482">
        <v>0</v>
      </c>
      <c r="N1248" s="482">
        <v>0</v>
      </c>
      <c r="O1248" s="482">
        <v>0</v>
      </c>
      <c r="P1248" s="480" t="s">
        <v>6640</v>
      </c>
      <c r="Q1248" s="481"/>
      <c r="R1248" s="480" t="s">
        <v>306</v>
      </c>
      <c r="S1248" s="480" t="s">
        <v>307</v>
      </c>
      <c r="T1248" s="480" t="s">
        <v>462</v>
      </c>
      <c r="U1248" s="480" t="s">
        <v>309</v>
      </c>
      <c r="V1248" s="480" t="s">
        <v>463</v>
      </c>
      <c r="W1248" s="480" t="s">
        <v>333</v>
      </c>
      <c r="X1248" s="480" t="s">
        <v>1120</v>
      </c>
      <c r="Y1248" s="480" t="s">
        <v>313</v>
      </c>
      <c r="Z1248" s="480" t="s">
        <v>2602</v>
      </c>
      <c r="AA1248" s="480">
        <f t="shared" si="19"/>
        <v>72</v>
      </c>
      <c r="AB1248" s="483">
        <v>0</v>
      </c>
      <c r="AC1248" s="480" t="s">
        <v>465</v>
      </c>
    </row>
    <row r="1249" customHeight="1" spans="1:29">
      <c r="A1249" s="477" t="s">
        <v>192</v>
      </c>
      <c r="B1249" s="480" t="s">
        <v>6129</v>
      </c>
      <c r="C1249" s="480" t="s">
        <v>6130</v>
      </c>
      <c r="D1249" s="480" t="s">
        <v>6641</v>
      </c>
      <c r="E1249" s="481">
        <v>37616</v>
      </c>
      <c r="F1249" s="480" t="s">
        <v>301</v>
      </c>
      <c r="G1249" s="480" t="s">
        <v>6642</v>
      </c>
      <c r="H1249" s="480" t="s">
        <v>6643</v>
      </c>
      <c r="I1249" s="480" t="s">
        <v>6644</v>
      </c>
      <c r="J1249" s="482">
        <v>507360</v>
      </c>
      <c r="K1249" s="482">
        <v>0</v>
      </c>
      <c r="L1249" s="482">
        <v>507360</v>
      </c>
      <c r="M1249" s="482">
        <v>0</v>
      </c>
      <c r="N1249" s="482">
        <v>0</v>
      </c>
      <c r="O1249" s="482">
        <v>0</v>
      </c>
      <c r="P1249" s="480" t="s">
        <v>6645</v>
      </c>
      <c r="Q1249" s="481"/>
      <c r="R1249" s="480" t="s">
        <v>306</v>
      </c>
      <c r="S1249" s="480" t="s">
        <v>307</v>
      </c>
      <c r="T1249" s="480" t="s">
        <v>453</v>
      </c>
      <c r="U1249" s="480" t="s">
        <v>309</v>
      </c>
      <c r="V1249" s="480" t="s">
        <v>539</v>
      </c>
      <c r="W1249" s="480" t="s">
        <v>333</v>
      </c>
      <c r="X1249" s="480" t="s">
        <v>6646</v>
      </c>
      <c r="Y1249" s="480" t="s">
        <v>313</v>
      </c>
      <c r="Z1249" s="480" t="s">
        <v>2602</v>
      </c>
      <c r="AA1249" s="480">
        <f t="shared" si="19"/>
        <v>72</v>
      </c>
      <c r="AB1249" s="483">
        <v>0</v>
      </c>
      <c r="AC1249" s="480" t="s">
        <v>542</v>
      </c>
    </row>
    <row r="1250" customHeight="1" spans="1:29">
      <c r="A1250" s="477" t="s">
        <v>192</v>
      </c>
      <c r="B1250" s="480" t="s">
        <v>6129</v>
      </c>
      <c r="C1250" s="480" t="s">
        <v>6130</v>
      </c>
      <c r="D1250" s="480" t="s">
        <v>6647</v>
      </c>
      <c r="E1250" s="481">
        <v>37680</v>
      </c>
      <c r="F1250" s="480" t="s">
        <v>301</v>
      </c>
      <c r="G1250" s="480" t="s">
        <v>6648</v>
      </c>
      <c r="H1250" s="480" t="s">
        <v>6649</v>
      </c>
      <c r="I1250" s="480" t="s">
        <v>6650</v>
      </c>
      <c r="J1250" s="482">
        <v>19210</v>
      </c>
      <c r="K1250" s="482">
        <v>0</v>
      </c>
      <c r="L1250" s="482">
        <v>19210</v>
      </c>
      <c r="M1250" s="482">
        <v>0</v>
      </c>
      <c r="N1250" s="482">
        <v>0</v>
      </c>
      <c r="O1250" s="482">
        <v>0</v>
      </c>
      <c r="P1250" s="480" t="s">
        <v>6651</v>
      </c>
      <c r="Q1250" s="481"/>
      <c r="R1250" s="480" t="s">
        <v>306</v>
      </c>
      <c r="S1250" s="480" t="s">
        <v>307</v>
      </c>
      <c r="T1250" s="480" t="s">
        <v>453</v>
      </c>
      <c r="U1250" s="480" t="s">
        <v>309</v>
      </c>
      <c r="V1250" s="480" t="s">
        <v>454</v>
      </c>
      <c r="W1250" s="480" t="s">
        <v>333</v>
      </c>
      <c r="X1250" s="480" t="s">
        <v>6652</v>
      </c>
      <c r="Y1250" s="480" t="s">
        <v>313</v>
      </c>
      <c r="Z1250" s="480" t="s">
        <v>2602</v>
      </c>
      <c r="AA1250" s="480">
        <f t="shared" si="19"/>
        <v>72</v>
      </c>
      <c r="AB1250" s="483">
        <v>0</v>
      </c>
      <c r="AC1250" s="480" t="s">
        <v>456</v>
      </c>
    </row>
    <row r="1251" customHeight="1" spans="1:29">
      <c r="A1251" s="477" t="s">
        <v>192</v>
      </c>
      <c r="B1251" s="480" t="s">
        <v>6129</v>
      </c>
      <c r="C1251" s="480" t="s">
        <v>6130</v>
      </c>
      <c r="D1251" s="480" t="s">
        <v>6653</v>
      </c>
      <c r="E1251" s="481">
        <v>37785</v>
      </c>
      <c r="F1251" s="480" t="s">
        <v>301</v>
      </c>
      <c r="G1251" s="480" t="s">
        <v>6654</v>
      </c>
      <c r="H1251" s="480" t="s">
        <v>6655</v>
      </c>
      <c r="I1251" s="480" t="s">
        <v>304</v>
      </c>
      <c r="J1251" s="482">
        <v>30561</v>
      </c>
      <c r="K1251" s="482">
        <v>0</v>
      </c>
      <c r="L1251" s="482">
        <v>30561</v>
      </c>
      <c r="M1251" s="482">
        <v>0</v>
      </c>
      <c r="N1251" s="482">
        <v>0</v>
      </c>
      <c r="O1251" s="482">
        <v>0</v>
      </c>
      <c r="P1251" s="480" t="s">
        <v>6656</v>
      </c>
      <c r="Q1251" s="481"/>
      <c r="R1251" s="480" t="s">
        <v>306</v>
      </c>
      <c r="S1251" s="480" t="s">
        <v>307</v>
      </c>
      <c r="T1251" s="480" t="s">
        <v>462</v>
      </c>
      <c r="U1251" s="480" t="s">
        <v>309</v>
      </c>
      <c r="V1251" s="480" t="s">
        <v>463</v>
      </c>
      <c r="W1251" s="480" t="s">
        <v>333</v>
      </c>
      <c r="X1251" s="480" t="s">
        <v>309</v>
      </c>
      <c r="Y1251" s="480" t="s">
        <v>313</v>
      </c>
      <c r="Z1251" s="480" t="s">
        <v>2602</v>
      </c>
      <c r="AA1251" s="480">
        <f t="shared" si="19"/>
        <v>72</v>
      </c>
      <c r="AB1251" s="483">
        <v>0</v>
      </c>
      <c r="AC1251" s="480" t="s">
        <v>465</v>
      </c>
    </row>
    <row r="1252" customHeight="1" spans="1:29">
      <c r="A1252" s="477" t="s">
        <v>192</v>
      </c>
      <c r="B1252" s="480" t="s">
        <v>6129</v>
      </c>
      <c r="C1252" s="480" t="s">
        <v>6130</v>
      </c>
      <c r="D1252" s="480" t="s">
        <v>6657</v>
      </c>
      <c r="E1252" s="481">
        <v>37785</v>
      </c>
      <c r="F1252" s="480" t="s">
        <v>301</v>
      </c>
      <c r="G1252" s="480" t="s">
        <v>6658</v>
      </c>
      <c r="H1252" s="480" t="s">
        <v>6659</v>
      </c>
      <c r="I1252" s="480" t="s">
        <v>6660</v>
      </c>
      <c r="J1252" s="482">
        <v>20000</v>
      </c>
      <c r="K1252" s="482">
        <v>0</v>
      </c>
      <c r="L1252" s="482">
        <v>20000</v>
      </c>
      <c r="M1252" s="482">
        <v>0</v>
      </c>
      <c r="N1252" s="482">
        <v>0</v>
      </c>
      <c r="O1252" s="482">
        <v>0</v>
      </c>
      <c r="P1252" s="480" t="s">
        <v>6661</v>
      </c>
      <c r="Q1252" s="481"/>
      <c r="R1252" s="480" t="s">
        <v>306</v>
      </c>
      <c r="S1252" s="480" t="s">
        <v>307</v>
      </c>
      <c r="T1252" s="480" t="s">
        <v>399</v>
      </c>
      <c r="U1252" s="480" t="s">
        <v>309</v>
      </c>
      <c r="V1252" s="480" t="s">
        <v>3598</v>
      </c>
      <c r="W1252" s="480" t="s">
        <v>333</v>
      </c>
      <c r="X1252" s="480" t="s">
        <v>309</v>
      </c>
      <c r="Y1252" s="480" t="s">
        <v>313</v>
      </c>
      <c r="Z1252" s="480" t="s">
        <v>2602</v>
      </c>
      <c r="AA1252" s="480">
        <f t="shared" si="19"/>
        <v>72</v>
      </c>
      <c r="AB1252" s="483">
        <v>0</v>
      </c>
      <c r="AC1252" s="480" t="s">
        <v>403</v>
      </c>
    </row>
    <row r="1253" customHeight="1" spans="1:29">
      <c r="A1253" s="477" t="s">
        <v>192</v>
      </c>
      <c r="B1253" s="480" t="s">
        <v>6129</v>
      </c>
      <c r="C1253" s="480" t="s">
        <v>6130</v>
      </c>
      <c r="D1253" s="480" t="s">
        <v>6662</v>
      </c>
      <c r="E1253" s="481">
        <v>37827</v>
      </c>
      <c r="F1253" s="480" t="s">
        <v>301</v>
      </c>
      <c r="G1253" s="480" t="s">
        <v>6663</v>
      </c>
      <c r="H1253" s="480" t="s">
        <v>6664</v>
      </c>
      <c r="I1253" s="480" t="s">
        <v>6665</v>
      </c>
      <c r="J1253" s="482">
        <v>40000</v>
      </c>
      <c r="K1253" s="482">
        <v>0</v>
      </c>
      <c r="L1253" s="482">
        <v>40000</v>
      </c>
      <c r="M1253" s="482">
        <v>0</v>
      </c>
      <c r="N1253" s="482">
        <v>0</v>
      </c>
      <c r="O1253" s="482">
        <v>0</v>
      </c>
      <c r="P1253" s="480" t="s">
        <v>6666</v>
      </c>
      <c r="Q1253" s="481"/>
      <c r="R1253" s="480" t="s">
        <v>306</v>
      </c>
      <c r="S1253" s="480" t="s">
        <v>307</v>
      </c>
      <c r="T1253" s="480" t="s">
        <v>399</v>
      </c>
      <c r="U1253" s="480" t="s">
        <v>309</v>
      </c>
      <c r="V1253" s="480" t="s">
        <v>3618</v>
      </c>
      <c r="W1253" s="480" t="s">
        <v>333</v>
      </c>
      <c r="X1253" s="480" t="s">
        <v>309</v>
      </c>
      <c r="Y1253" s="480" t="s">
        <v>313</v>
      </c>
      <c r="Z1253" s="480" t="s">
        <v>2602</v>
      </c>
      <c r="AA1253" s="480">
        <f t="shared" si="19"/>
        <v>72</v>
      </c>
      <c r="AB1253" s="483">
        <v>0</v>
      </c>
      <c r="AC1253" s="480" t="s">
        <v>403</v>
      </c>
    </row>
    <row r="1254" customHeight="1" spans="1:29">
      <c r="A1254" s="477" t="s">
        <v>192</v>
      </c>
      <c r="B1254" s="480" t="s">
        <v>6129</v>
      </c>
      <c r="C1254" s="480" t="s">
        <v>6130</v>
      </c>
      <c r="D1254" s="480" t="s">
        <v>6667</v>
      </c>
      <c r="E1254" s="481">
        <v>37827</v>
      </c>
      <c r="F1254" s="480" t="s">
        <v>301</v>
      </c>
      <c r="G1254" s="480" t="s">
        <v>6668</v>
      </c>
      <c r="H1254" s="480" t="s">
        <v>6669</v>
      </c>
      <c r="I1254" s="480" t="s">
        <v>6670</v>
      </c>
      <c r="J1254" s="482">
        <v>72000</v>
      </c>
      <c r="K1254" s="482">
        <v>0</v>
      </c>
      <c r="L1254" s="482">
        <v>72000</v>
      </c>
      <c r="M1254" s="482">
        <v>0</v>
      </c>
      <c r="N1254" s="482">
        <v>0</v>
      </c>
      <c r="O1254" s="482">
        <v>0</v>
      </c>
      <c r="P1254" s="480" t="s">
        <v>6671</v>
      </c>
      <c r="Q1254" s="481"/>
      <c r="R1254" s="480" t="s">
        <v>306</v>
      </c>
      <c r="S1254" s="480" t="s">
        <v>307</v>
      </c>
      <c r="T1254" s="480" t="s">
        <v>399</v>
      </c>
      <c r="U1254" s="480" t="s">
        <v>309</v>
      </c>
      <c r="V1254" s="480" t="s">
        <v>3618</v>
      </c>
      <c r="W1254" s="480" t="s">
        <v>333</v>
      </c>
      <c r="X1254" s="480" t="s">
        <v>309</v>
      </c>
      <c r="Y1254" s="480" t="s">
        <v>313</v>
      </c>
      <c r="Z1254" s="480" t="s">
        <v>2602</v>
      </c>
      <c r="AA1254" s="480">
        <f t="shared" si="19"/>
        <v>72</v>
      </c>
      <c r="AB1254" s="483">
        <v>0</v>
      </c>
      <c r="AC1254" s="480" t="s">
        <v>403</v>
      </c>
    </row>
    <row r="1255" customHeight="1" spans="1:29">
      <c r="A1255" s="477" t="s">
        <v>192</v>
      </c>
      <c r="B1255" s="480" t="s">
        <v>6129</v>
      </c>
      <c r="C1255" s="480" t="s">
        <v>6130</v>
      </c>
      <c r="D1255" s="480" t="s">
        <v>6672</v>
      </c>
      <c r="E1255" s="481">
        <v>37963</v>
      </c>
      <c r="F1255" s="480" t="s">
        <v>301</v>
      </c>
      <c r="G1255" s="480" t="s">
        <v>6673</v>
      </c>
      <c r="H1255" s="480" t="s">
        <v>5066</v>
      </c>
      <c r="I1255" s="480" t="s">
        <v>6674</v>
      </c>
      <c r="J1255" s="482">
        <v>2000</v>
      </c>
      <c r="K1255" s="482">
        <v>0</v>
      </c>
      <c r="L1255" s="482">
        <v>2000</v>
      </c>
      <c r="M1255" s="482">
        <v>0</v>
      </c>
      <c r="N1255" s="482">
        <v>0</v>
      </c>
      <c r="O1255" s="482">
        <v>0</v>
      </c>
      <c r="P1255" s="480" t="s">
        <v>6675</v>
      </c>
      <c r="Q1255" s="481"/>
      <c r="R1255" s="480" t="s">
        <v>630</v>
      </c>
      <c r="S1255" s="480" t="s">
        <v>889</v>
      </c>
      <c r="T1255" s="480" t="s">
        <v>3280</v>
      </c>
      <c r="U1255" s="480" t="s">
        <v>309</v>
      </c>
      <c r="V1255" s="480" t="s">
        <v>3634</v>
      </c>
      <c r="W1255" s="480" t="s">
        <v>333</v>
      </c>
      <c r="X1255" s="480" t="s">
        <v>309</v>
      </c>
      <c r="Y1255" s="480" t="s">
        <v>313</v>
      </c>
      <c r="Z1255" s="480" t="s">
        <v>2602</v>
      </c>
      <c r="AA1255" s="480">
        <f t="shared" si="19"/>
        <v>72</v>
      </c>
      <c r="AB1255" s="483">
        <v>0</v>
      </c>
      <c r="AC1255" s="480" t="s">
        <v>891</v>
      </c>
    </row>
    <row r="1256" customHeight="1" spans="1:29">
      <c r="A1256" s="477" t="s">
        <v>192</v>
      </c>
      <c r="B1256" s="480" t="s">
        <v>6129</v>
      </c>
      <c r="C1256" s="480" t="s">
        <v>6130</v>
      </c>
      <c r="D1256" s="480" t="s">
        <v>6676</v>
      </c>
      <c r="E1256" s="481">
        <v>37963</v>
      </c>
      <c r="F1256" s="480" t="s">
        <v>301</v>
      </c>
      <c r="G1256" s="480" t="s">
        <v>6677</v>
      </c>
      <c r="H1256" s="480" t="s">
        <v>6678</v>
      </c>
      <c r="I1256" s="480" t="s">
        <v>6679</v>
      </c>
      <c r="J1256" s="482">
        <v>13600</v>
      </c>
      <c r="K1256" s="482">
        <v>0</v>
      </c>
      <c r="L1256" s="482">
        <v>13600</v>
      </c>
      <c r="M1256" s="482">
        <v>0</v>
      </c>
      <c r="N1256" s="482">
        <v>0</v>
      </c>
      <c r="O1256" s="482">
        <v>0</v>
      </c>
      <c r="P1256" s="480" t="s">
        <v>6680</v>
      </c>
      <c r="Q1256" s="481"/>
      <c r="R1256" s="480" t="s">
        <v>630</v>
      </c>
      <c r="S1256" s="480" t="s">
        <v>889</v>
      </c>
      <c r="T1256" s="480" t="s">
        <v>3280</v>
      </c>
      <c r="U1256" s="480" t="s">
        <v>309</v>
      </c>
      <c r="V1256" s="480" t="s">
        <v>3634</v>
      </c>
      <c r="W1256" s="480" t="s">
        <v>333</v>
      </c>
      <c r="X1256" s="480" t="s">
        <v>309</v>
      </c>
      <c r="Y1256" s="480" t="s">
        <v>313</v>
      </c>
      <c r="Z1256" s="480" t="s">
        <v>2602</v>
      </c>
      <c r="AA1256" s="480">
        <f t="shared" si="19"/>
        <v>72</v>
      </c>
      <c r="AB1256" s="483">
        <v>0</v>
      </c>
      <c r="AC1256" s="480" t="s">
        <v>891</v>
      </c>
    </row>
    <row r="1257" customHeight="1" spans="1:29">
      <c r="A1257" s="477" t="s">
        <v>192</v>
      </c>
      <c r="B1257" s="480" t="s">
        <v>6129</v>
      </c>
      <c r="C1257" s="480" t="s">
        <v>6130</v>
      </c>
      <c r="D1257" s="480" t="s">
        <v>6681</v>
      </c>
      <c r="E1257" s="481">
        <v>37960</v>
      </c>
      <c r="F1257" s="480" t="s">
        <v>301</v>
      </c>
      <c r="G1257" s="480" t="s">
        <v>6682</v>
      </c>
      <c r="H1257" s="480" t="s">
        <v>6683</v>
      </c>
      <c r="I1257" s="480" t="s">
        <v>6684</v>
      </c>
      <c r="J1257" s="482">
        <v>176120</v>
      </c>
      <c r="K1257" s="482">
        <v>0</v>
      </c>
      <c r="L1257" s="482">
        <v>176120</v>
      </c>
      <c r="M1257" s="482">
        <v>0</v>
      </c>
      <c r="N1257" s="482">
        <v>0</v>
      </c>
      <c r="O1257" s="482">
        <v>0</v>
      </c>
      <c r="P1257" s="480" t="s">
        <v>6685</v>
      </c>
      <c r="Q1257" s="481"/>
      <c r="R1257" s="480" t="s">
        <v>306</v>
      </c>
      <c r="S1257" s="480" t="s">
        <v>307</v>
      </c>
      <c r="T1257" s="480" t="s">
        <v>3610</v>
      </c>
      <c r="U1257" s="480" t="s">
        <v>309</v>
      </c>
      <c r="V1257" s="480" t="s">
        <v>3611</v>
      </c>
      <c r="W1257" s="480" t="s">
        <v>333</v>
      </c>
      <c r="X1257" s="480" t="s">
        <v>6686</v>
      </c>
      <c r="Y1257" s="480" t="s">
        <v>313</v>
      </c>
      <c r="Z1257" s="480" t="s">
        <v>2602</v>
      </c>
      <c r="AA1257" s="480">
        <f t="shared" si="19"/>
        <v>72</v>
      </c>
      <c r="AB1257" s="483">
        <v>0</v>
      </c>
      <c r="AC1257" s="480" t="s">
        <v>819</v>
      </c>
    </row>
    <row r="1258" customHeight="1" spans="1:29">
      <c r="A1258" s="477" t="s">
        <v>192</v>
      </c>
      <c r="B1258" s="480" t="s">
        <v>6129</v>
      </c>
      <c r="C1258" s="480" t="s">
        <v>6130</v>
      </c>
      <c r="D1258" s="480" t="s">
        <v>6687</v>
      </c>
      <c r="E1258" s="481">
        <v>37963</v>
      </c>
      <c r="F1258" s="480" t="s">
        <v>301</v>
      </c>
      <c r="G1258" s="480" t="s">
        <v>6688</v>
      </c>
      <c r="H1258" s="480" t="s">
        <v>6689</v>
      </c>
      <c r="I1258" s="480" t="s">
        <v>6690</v>
      </c>
      <c r="J1258" s="482">
        <v>2068.75</v>
      </c>
      <c r="K1258" s="482">
        <v>0</v>
      </c>
      <c r="L1258" s="482">
        <v>2068.75</v>
      </c>
      <c r="M1258" s="482">
        <v>0</v>
      </c>
      <c r="N1258" s="482">
        <v>0</v>
      </c>
      <c r="O1258" s="482">
        <v>0</v>
      </c>
      <c r="P1258" s="480" t="s">
        <v>6691</v>
      </c>
      <c r="Q1258" s="481"/>
      <c r="R1258" s="480" t="s">
        <v>630</v>
      </c>
      <c r="S1258" s="480" t="s">
        <v>889</v>
      </c>
      <c r="T1258" s="480" t="s">
        <v>3280</v>
      </c>
      <c r="U1258" s="480" t="s">
        <v>309</v>
      </c>
      <c r="V1258" s="480" t="s">
        <v>3634</v>
      </c>
      <c r="W1258" s="480" t="s">
        <v>333</v>
      </c>
      <c r="X1258" s="480" t="s">
        <v>309</v>
      </c>
      <c r="Y1258" s="480" t="s">
        <v>313</v>
      </c>
      <c r="Z1258" s="480" t="s">
        <v>2602</v>
      </c>
      <c r="AA1258" s="480">
        <f t="shared" si="19"/>
        <v>72</v>
      </c>
      <c r="AB1258" s="483">
        <v>0</v>
      </c>
      <c r="AC1258" s="480" t="s">
        <v>891</v>
      </c>
    </row>
    <row r="1259" customHeight="1" spans="1:29">
      <c r="A1259" s="477" t="s">
        <v>192</v>
      </c>
      <c r="B1259" s="480" t="s">
        <v>6129</v>
      </c>
      <c r="C1259" s="480" t="s">
        <v>6130</v>
      </c>
      <c r="D1259" s="480" t="s">
        <v>6692</v>
      </c>
      <c r="E1259" s="481">
        <v>37963</v>
      </c>
      <c r="F1259" s="480" t="s">
        <v>301</v>
      </c>
      <c r="G1259" s="480" t="s">
        <v>6693</v>
      </c>
      <c r="H1259" s="480" t="s">
        <v>6694</v>
      </c>
      <c r="I1259" s="480" t="s">
        <v>6695</v>
      </c>
      <c r="J1259" s="482">
        <v>2568.75</v>
      </c>
      <c r="K1259" s="482">
        <v>0</v>
      </c>
      <c r="L1259" s="482">
        <v>2568.75</v>
      </c>
      <c r="M1259" s="482">
        <v>0</v>
      </c>
      <c r="N1259" s="482">
        <v>0</v>
      </c>
      <c r="O1259" s="482">
        <v>0</v>
      </c>
      <c r="P1259" s="480" t="s">
        <v>6696</v>
      </c>
      <c r="Q1259" s="481"/>
      <c r="R1259" s="480" t="s">
        <v>630</v>
      </c>
      <c r="S1259" s="480" t="s">
        <v>889</v>
      </c>
      <c r="T1259" s="480" t="s">
        <v>3280</v>
      </c>
      <c r="U1259" s="480" t="s">
        <v>309</v>
      </c>
      <c r="V1259" s="480" t="s">
        <v>3634</v>
      </c>
      <c r="W1259" s="480" t="s">
        <v>333</v>
      </c>
      <c r="X1259" s="480" t="s">
        <v>309</v>
      </c>
      <c r="Y1259" s="480" t="s">
        <v>313</v>
      </c>
      <c r="Z1259" s="480" t="s">
        <v>2602</v>
      </c>
      <c r="AA1259" s="480">
        <f t="shared" si="19"/>
        <v>72</v>
      </c>
      <c r="AB1259" s="483">
        <v>0</v>
      </c>
      <c r="AC1259" s="480" t="s">
        <v>891</v>
      </c>
    </row>
    <row r="1260" customHeight="1" spans="1:29">
      <c r="A1260" s="477" t="s">
        <v>192</v>
      </c>
      <c r="B1260" s="480" t="s">
        <v>6129</v>
      </c>
      <c r="C1260" s="480" t="s">
        <v>6130</v>
      </c>
      <c r="D1260" s="480" t="s">
        <v>6697</v>
      </c>
      <c r="E1260" s="481">
        <v>37963</v>
      </c>
      <c r="F1260" s="480" t="s">
        <v>301</v>
      </c>
      <c r="G1260" s="480" t="s">
        <v>6698</v>
      </c>
      <c r="H1260" s="480" t="s">
        <v>6699</v>
      </c>
      <c r="I1260" s="480" t="s">
        <v>6700</v>
      </c>
      <c r="J1260" s="482">
        <v>20268.75</v>
      </c>
      <c r="K1260" s="482">
        <v>0</v>
      </c>
      <c r="L1260" s="482">
        <v>20268.75</v>
      </c>
      <c r="M1260" s="482">
        <v>0</v>
      </c>
      <c r="N1260" s="482">
        <v>0</v>
      </c>
      <c r="O1260" s="482">
        <v>0</v>
      </c>
      <c r="P1260" s="480" t="s">
        <v>6701</v>
      </c>
      <c r="Q1260" s="481"/>
      <c r="R1260" s="480" t="s">
        <v>630</v>
      </c>
      <c r="S1260" s="480" t="s">
        <v>889</v>
      </c>
      <c r="T1260" s="480" t="s">
        <v>3280</v>
      </c>
      <c r="U1260" s="480" t="s">
        <v>309</v>
      </c>
      <c r="V1260" s="480" t="s">
        <v>3634</v>
      </c>
      <c r="W1260" s="480" t="s">
        <v>333</v>
      </c>
      <c r="X1260" s="480" t="s">
        <v>309</v>
      </c>
      <c r="Y1260" s="480" t="s">
        <v>313</v>
      </c>
      <c r="Z1260" s="480" t="s">
        <v>2602</v>
      </c>
      <c r="AA1260" s="480">
        <f t="shared" si="19"/>
        <v>72</v>
      </c>
      <c r="AB1260" s="483">
        <v>0</v>
      </c>
      <c r="AC1260" s="480" t="s">
        <v>891</v>
      </c>
    </row>
    <row r="1261" customHeight="1" spans="1:29">
      <c r="A1261" s="477" t="s">
        <v>192</v>
      </c>
      <c r="B1261" s="480" t="s">
        <v>6129</v>
      </c>
      <c r="C1261" s="480" t="s">
        <v>6130</v>
      </c>
      <c r="D1261" s="480" t="s">
        <v>6702</v>
      </c>
      <c r="E1261" s="481">
        <v>37963</v>
      </c>
      <c r="F1261" s="480" t="s">
        <v>301</v>
      </c>
      <c r="G1261" s="480" t="s">
        <v>6703</v>
      </c>
      <c r="H1261" s="480" t="s">
        <v>6704</v>
      </c>
      <c r="I1261" s="480" t="s">
        <v>6705</v>
      </c>
      <c r="J1261" s="482">
        <v>97468.75</v>
      </c>
      <c r="K1261" s="482">
        <v>0</v>
      </c>
      <c r="L1261" s="482">
        <v>97468.75</v>
      </c>
      <c r="M1261" s="482">
        <v>0</v>
      </c>
      <c r="N1261" s="482">
        <v>0</v>
      </c>
      <c r="O1261" s="482">
        <v>0</v>
      </c>
      <c r="P1261" s="480" t="s">
        <v>6706</v>
      </c>
      <c r="Q1261" s="481"/>
      <c r="R1261" s="480" t="s">
        <v>630</v>
      </c>
      <c r="S1261" s="480" t="s">
        <v>889</v>
      </c>
      <c r="T1261" s="480" t="s">
        <v>3280</v>
      </c>
      <c r="U1261" s="480" t="s">
        <v>309</v>
      </c>
      <c r="V1261" s="480" t="s">
        <v>3634</v>
      </c>
      <c r="W1261" s="480" t="s">
        <v>333</v>
      </c>
      <c r="X1261" s="480" t="s">
        <v>309</v>
      </c>
      <c r="Y1261" s="480" t="s">
        <v>313</v>
      </c>
      <c r="Z1261" s="480" t="s">
        <v>2602</v>
      </c>
      <c r="AA1261" s="480">
        <f t="shared" si="19"/>
        <v>72</v>
      </c>
      <c r="AB1261" s="483">
        <v>0</v>
      </c>
      <c r="AC1261" s="480" t="s">
        <v>891</v>
      </c>
    </row>
    <row r="1262" customHeight="1" spans="1:29">
      <c r="A1262" s="477" t="s">
        <v>192</v>
      </c>
      <c r="B1262" s="480" t="s">
        <v>6129</v>
      </c>
      <c r="C1262" s="480" t="s">
        <v>6130</v>
      </c>
      <c r="D1262" s="480" t="s">
        <v>6707</v>
      </c>
      <c r="E1262" s="481">
        <v>37963</v>
      </c>
      <c r="F1262" s="480" t="s">
        <v>301</v>
      </c>
      <c r="G1262" s="480" t="s">
        <v>6708</v>
      </c>
      <c r="H1262" s="480" t="s">
        <v>6709</v>
      </c>
      <c r="I1262" s="480" t="s">
        <v>6710</v>
      </c>
      <c r="J1262" s="482">
        <v>22800</v>
      </c>
      <c r="K1262" s="482">
        <v>0</v>
      </c>
      <c r="L1262" s="482">
        <v>22800</v>
      </c>
      <c r="M1262" s="482">
        <v>0</v>
      </c>
      <c r="N1262" s="482">
        <v>0</v>
      </c>
      <c r="O1262" s="482">
        <v>0</v>
      </c>
      <c r="P1262" s="480" t="s">
        <v>6711</v>
      </c>
      <c r="Q1262" s="481"/>
      <c r="R1262" s="480" t="s">
        <v>630</v>
      </c>
      <c r="S1262" s="480" t="s">
        <v>889</v>
      </c>
      <c r="T1262" s="480" t="s">
        <v>3280</v>
      </c>
      <c r="U1262" s="480" t="s">
        <v>309</v>
      </c>
      <c r="V1262" s="480" t="s">
        <v>3634</v>
      </c>
      <c r="W1262" s="480" t="s">
        <v>333</v>
      </c>
      <c r="X1262" s="480" t="s">
        <v>309</v>
      </c>
      <c r="Y1262" s="480" t="s">
        <v>313</v>
      </c>
      <c r="Z1262" s="480" t="s">
        <v>2602</v>
      </c>
      <c r="AA1262" s="480">
        <f t="shared" si="19"/>
        <v>72</v>
      </c>
      <c r="AB1262" s="483">
        <v>0</v>
      </c>
      <c r="AC1262" s="480" t="s">
        <v>891</v>
      </c>
    </row>
    <row r="1263" customHeight="1" spans="1:29">
      <c r="A1263" s="477" t="s">
        <v>192</v>
      </c>
      <c r="B1263" s="480" t="s">
        <v>6129</v>
      </c>
      <c r="C1263" s="480" t="s">
        <v>6130</v>
      </c>
      <c r="D1263" s="480" t="s">
        <v>6712</v>
      </c>
      <c r="E1263" s="481">
        <v>38131</v>
      </c>
      <c r="F1263" s="480" t="s">
        <v>301</v>
      </c>
      <c r="G1263" s="480" t="s">
        <v>6713</v>
      </c>
      <c r="H1263" s="480" t="s">
        <v>6714</v>
      </c>
      <c r="I1263" s="480" t="s">
        <v>3638</v>
      </c>
      <c r="J1263" s="482">
        <v>9000</v>
      </c>
      <c r="K1263" s="482">
        <v>0</v>
      </c>
      <c r="L1263" s="482">
        <v>9000</v>
      </c>
      <c r="M1263" s="482">
        <v>0</v>
      </c>
      <c r="N1263" s="482">
        <v>0</v>
      </c>
      <c r="O1263" s="482">
        <v>0</v>
      </c>
      <c r="P1263" s="480" t="s">
        <v>6715</v>
      </c>
      <c r="Q1263" s="481"/>
      <c r="R1263" s="480" t="s">
        <v>306</v>
      </c>
      <c r="S1263" s="480" t="s">
        <v>307</v>
      </c>
      <c r="T1263" s="480" t="s">
        <v>399</v>
      </c>
      <c r="U1263" s="480" t="s">
        <v>309</v>
      </c>
      <c r="V1263" s="480" t="s">
        <v>3598</v>
      </c>
      <c r="W1263" s="480" t="s">
        <v>333</v>
      </c>
      <c r="X1263" s="480" t="s">
        <v>309</v>
      </c>
      <c r="Y1263" s="480" t="s">
        <v>313</v>
      </c>
      <c r="Z1263" s="480" t="s">
        <v>2602</v>
      </c>
      <c r="AA1263" s="480">
        <f t="shared" si="19"/>
        <v>72</v>
      </c>
      <c r="AB1263" s="483">
        <v>0</v>
      </c>
      <c r="AC1263" s="480" t="s">
        <v>403</v>
      </c>
    </row>
    <row r="1264" customHeight="1" spans="1:29">
      <c r="A1264" s="477" t="s">
        <v>192</v>
      </c>
      <c r="B1264" s="480" t="s">
        <v>6129</v>
      </c>
      <c r="C1264" s="480" t="s">
        <v>6130</v>
      </c>
      <c r="D1264" s="480" t="s">
        <v>6716</v>
      </c>
      <c r="E1264" s="481">
        <v>33573</v>
      </c>
      <c r="F1264" s="480" t="s">
        <v>301</v>
      </c>
      <c r="G1264" s="480" t="s">
        <v>6717</v>
      </c>
      <c r="H1264" s="480" t="s">
        <v>6718</v>
      </c>
      <c r="I1264" s="480" t="s">
        <v>304</v>
      </c>
      <c r="J1264" s="482">
        <v>23592.22</v>
      </c>
      <c r="K1264" s="482">
        <v>0</v>
      </c>
      <c r="L1264" s="482">
        <v>23592.22</v>
      </c>
      <c r="M1264" s="482">
        <v>0</v>
      </c>
      <c r="N1264" s="482">
        <v>0</v>
      </c>
      <c r="O1264" s="482">
        <v>0</v>
      </c>
      <c r="P1264" s="480" t="s">
        <v>6719</v>
      </c>
      <c r="Q1264" s="481"/>
      <c r="R1264" s="480" t="s">
        <v>306</v>
      </c>
      <c r="S1264" s="480" t="s">
        <v>307</v>
      </c>
      <c r="T1264" s="480" t="s">
        <v>462</v>
      </c>
      <c r="U1264" s="480" t="s">
        <v>309</v>
      </c>
      <c r="V1264" s="480" t="s">
        <v>478</v>
      </c>
      <c r="W1264" s="480" t="s">
        <v>333</v>
      </c>
      <c r="X1264" s="480" t="s">
        <v>1057</v>
      </c>
      <c r="Y1264" s="480" t="s">
        <v>313</v>
      </c>
      <c r="Z1264" s="480" t="s">
        <v>2602</v>
      </c>
      <c r="AA1264" s="480">
        <f t="shared" si="19"/>
        <v>72</v>
      </c>
      <c r="AB1264" s="483">
        <v>0</v>
      </c>
      <c r="AC1264" s="480" t="s">
        <v>481</v>
      </c>
    </row>
    <row r="1265" customHeight="1" spans="1:29">
      <c r="A1265" s="477" t="s">
        <v>192</v>
      </c>
      <c r="B1265" s="480" t="s">
        <v>6129</v>
      </c>
      <c r="C1265" s="480" t="s">
        <v>6130</v>
      </c>
      <c r="D1265" s="480" t="s">
        <v>6720</v>
      </c>
      <c r="E1265" s="481">
        <v>38348</v>
      </c>
      <c r="F1265" s="480" t="s">
        <v>301</v>
      </c>
      <c r="G1265" s="480" t="s">
        <v>6721</v>
      </c>
      <c r="H1265" s="480" t="s">
        <v>6722</v>
      </c>
      <c r="I1265" s="480" t="s">
        <v>304</v>
      </c>
      <c r="J1265" s="482">
        <v>18389.25</v>
      </c>
      <c r="K1265" s="482">
        <v>0</v>
      </c>
      <c r="L1265" s="482">
        <v>18389.25</v>
      </c>
      <c r="M1265" s="482">
        <v>0</v>
      </c>
      <c r="N1265" s="482">
        <v>0</v>
      </c>
      <c r="O1265" s="482">
        <v>0</v>
      </c>
      <c r="P1265" s="480" t="s">
        <v>6723</v>
      </c>
      <c r="Q1265" s="481"/>
      <c r="R1265" s="480" t="s">
        <v>306</v>
      </c>
      <c r="S1265" s="480" t="s">
        <v>307</v>
      </c>
      <c r="T1265" s="480" t="s">
        <v>462</v>
      </c>
      <c r="U1265" s="480" t="s">
        <v>309</v>
      </c>
      <c r="V1265" s="480" t="s">
        <v>478</v>
      </c>
      <c r="W1265" s="480" t="s">
        <v>333</v>
      </c>
      <c r="X1265" s="480" t="s">
        <v>1057</v>
      </c>
      <c r="Y1265" s="480" t="s">
        <v>313</v>
      </c>
      <c r="Z1265" s="480" t="s">
        <v>2602</v>
      </c>
      <c r="AA1265" s="480">
        <f t="shared" si="19"/>
        <v>72</v>
      </c>
      <c r="AB1265" s="483">
        <v>0</v>
      </c>
      <c r="AC1265" s="480" t="s">
        <v>481</v>
      </c>
    </row>
    <row r="1266" customHeight="1" spans="1:29">
      <c r="A1266" s="477" t="s">
        <v>192</v>
      </c>
      <c r="B1266" s="480" t="s">
        <v>6129</v>
      </c>
      <c r="C1266" s="480" t="s">
        <v>6130</v>
      </c>
      <c r="D1266" s="480" t="s">
        <v>6724</v>
      </c>
      <c r="E1266" s="481">
        <v>38330</v>
      </c>
      <c r="F1266" s="480" t="s">
        <v>301</v>
      </c>
      <c r="G1266" s="480" t="s">
        <v>6725</v>
      </c>
      <c r="H1266" s="480" t="s">
        <v>4309</v>
      </c>
      <c r="I1266" s="480" t="s">
        <v>6726</v>
      </c>
      <c r="J1266" s="482">
        <v>417874.36</v>
      </c>
      <c r="K1266" s="482">
        <v>0</v>
      </c>
      <c r="L1266" s="482">
        <v>417874.36</v>
      </c>
      <c r="M1266" s="482">
        <v>0</v>
      </c>
      <c r="N1266" s="482">
        <v>0</v>
      </c>
      <c r="O1266" s="482">
        <v>0</v>
      </c>
      <c r="P1266" s="480" t="s">
        <v>6727</v>
      </c>
      <c r="Q1266" s="481"/>
      <c r="R1266" s="480" t="s">
        <v>306</v>
      </c>
      <c r="S1266" s="480" t="s">
        <v>307</v>
      </c>
      <c r="T1266" s="480" t="s">
        <v>399</v>
      </c>
      <c r="U1266" s="480" t="s">
        <v>309</v>
      </c>
      <c r="V1266" s="480" t="s">
        <v>3598</v>
      </c>
      <c r="W1266" s="480" t="s">
        <v>333</v>
      </c>
      <c r="X1266" s="480" t="s">
        <v>3612</v>
      </c>
      <c r="Y1266" s="480" t="s">
        <v>313</v>
      </c>
      <c r="Z1266" s="480" t="s">
        <v>2602</v>
      </c>
      <c r="AA1266" s="480">
        <f t="shared" si="19"/>
        <v>72</v>
      </c>
      <c r="AB1266" s="483">
        <v>0</v>
      </c>
      <c r="AC1266" s="480" t="s">
        <v>403</v>
      </c>
    </row>
    <row r="1267" customHeight="1" spans="1:29">
      <c r="A1267" s="477" t="s">
        <v>192</v>
      </c>
      <c r="B1267" s="480" t="s">
        <v>6129</v>
      </c>
      <c r="C1267" s="480" t="s">
        <v>6130</v>
      </c>
      <c r="D1267" s="480" t="s">
        <v>6728</v>
      </c>
      <c r="E1267" s="481">
        <v>38702</v>
      </c>
      <c r="F1267" s="480" t="s">
        <v>301</v>
      </c>
      <c r="G1267" s="480" t="s">
        <v>6729</v>
      </c>
      <c r="H1267" s="480" t="s">
        <v>6730</v>
      </c>
      <c r="I1267" s="480" t="s">
        <v>304</v>
      </c>
      <c r="J1267" s="482">
        <v>67162.38</v>
      </c>
      <c r="K1267" s="482">
        <v>0</v>
      </c>
      <c r="L1267" s="482">
        <v>67162.38</v>
      </c>
      <c r="M1267" s="482">
        <v>0</v>
      </c>
      <c r="N1267" s="482">
        <v>0</v>
      </c>
      <c r="O1267" s="482">
        <v>0</v>
      </c>
      <c r="P1267" s="480" t="s">
        <v>6731</v>
      </c>
      <c r="Q1267" s="481"/>
      <c r="R1267" s="480" t="s">
        <v>306</v>
      </c>
      <c r="S1267" s="480" t="s">
        <v>307</v>
      </c>
      <c r="T1267" s="480" t="s">
        <v>453</v>
      </c>
      <c r="U1267" s="480" t="s">
        <v>309</v>
      </c>
      <c r="V1267" s="480" t="s">
        <v>454</v>
      </c>
      <c r="W1267" s="480" t="s">
        <v>333</v>
      </c>
      <c r="X1267" s="480" t="s">
        <v>6732</v>
      </c>
      <c r="Y1267" s="480" t="s">
        <v>313</v>
      </c>
      <c r="Z1267" s="480" t="s">
        <v>2602</v>
      </c>
      <c r="AA1267" s="480">
        <f t="shared" si="19"/>
        <v>72</v>
      </c>
      <c r="AB1267" s="483">
        <v>0</v>
      </c>
      <c r="AC1267" s="480" t="s">
        <v>456</v>
      </c>
    </row>
    <row r="1268" customHeight="1" spans="1:29">
      <c r="A1268" s="477" t="s">
        <v>192</v>
      </c>
      <c r="B1268" s="480" t="s">
        <v>6129</v>
      </c>
      <c r="C1268" s="480" t="s">
        <v>6130</v>
      </c>
      <c r="D1268" s="480" t="s">
        <v>6733</v>
      </c>
      <c r="E1268" s="481">
        <v>38705</v>
      </c>
      <c r="F1268" s="480" t="s">
        <v>301</v>
      </c>
      <c r="G1268" s="480" t="s">
        <v>6734</v>
      </c>
      <c r="H1268" s="480" t="s">
        <v>6735</v>
      </c>
      <c r="I1268" s="480" t="s">
        <v>304</v>
      </c>
      <c r="J1268" s="482">
        <v>269767.33</v>
      </c>
      <c r="K1268" s="482">
        <v>0</v>
      </c>
      <c r="L1268" s="482">
        <v>269767.33</v>
      </c>
      <c r="M1268" s="482">
        <v>0</v>
      </c>
      <c r="N1268" s="482">
        <v>0</v>
      </c>
      <c r="O1268" s="482">
        <v>0</v>
      </c>
      <c r="P1268" s="480" t="s">
        <v>6736</v>
      </c>
      <c r="Q1268" s="481"/>
      <c r="R1268" s="480" t="s">
        <v>306</v>
      </c>
      <c r="S1268" s="480" t="s">
        <v>307</v>
      </c>
      <c r="T1268" s="480" t="s">
        <v>453</v>
      </c>
      <c r="U1268" s="480" t="s">
        <v>309</v>
      </c>
      <c r="V1268" s="480" t="s">
        <v>1210</v>
      </c>
      <c r="W1268" s="480" t="s">
        <v>333</v>
      </c>
      <c r="X1268" s="480" t="s">
        <v>6737</v>
      </c>
      <c r="Y1268" s="480" t="s">
        <v>313</v>
      </c>
      <c r="Z1268" s="480" t="s">
        <v>2602</v>
      </c>
      <c r="AA1268" s="480">
        <f t="shared" si="19"/>
        <v>72</v>
      </c>
      <c r="AB1268" s="483">
        <v>0</v>
      </c>
      <c r="AC1268" s="480" t="s">
        <v>456</v>
      </c>
    </row>
    <row r="1269" customHeight="1" spans="1:29">
      <c r="A1269" s="477" t="s">
        <v>192</v>
      </c>
      <c r="B1269" s="480" t="s">
        <v>6129</v>
      </c>
      <c r="C1269" s="480" t="s">
        <v>6130</v>
      </c>
      <c r="D1269" s="480" t="s">
        <v>6738</v>
      </c>
      <c r="E1269" s="481">
        <v>38739</v>
      </c>
      <c r="F1269" s="480" t="s">
        <v>301</v>
      </c>
      <c r="G1269" s="480" t="s">
        <v>6739</v>
      </c>
      <c r="H1269" s="480" t="s">
        <v>6740</v>
      </c>
      <c r="I1269" s="480" t="s">
        <v>304</v>
      </c>
      <c r="J1269" s="482">
        <v>46152.89</v>
      </c>
      <c r="K1269" s="482">
        <v>0</v>
      </c>
      <c r="L1269" s="482">
        <v>46152.89</v>
      </c>
      <c r="M1269" s="482">
        <v>0</v>
      </c>
      <c r="N1269" s="482">
        <v>0</v>
      </c>
      <c r="O1269" s="482">
        <v>0</v>
      </c>
      <c r="P1269" s="480" t="s">
        <v>6741</v>
      </c>
      <c r="Q1269" s="481"/>
      <c r="R1269" s="480" t="s">
        <v>306</v>
      </c>
      <c r="S1269" s="480" t="s">
        <v>307</v>
      </c>
      <c r="T1269" s="480" t="s">
        <v>462</v>
      </c>
      <c r="U1269" s="480" t="s">
        <v>309</v>
      </c>
      <c r="V1269" s="480" t="s">
        <v>463</v>
      </c>
      <c r="W1269" s="480" t="s">
        <v>333</v>
      </c>
      <c r="X1269" s="480" t="s">
        <v>1057</v>
      </c>
      <c r="Y1269" s="480" t="s">
        <v>313</v>
      </c>
      <c r="Z1269" s="480" t="s">
        <v>2602</v>
      </c>
      <c r="AA1269" s="480">
        <f t="shared" si="19"/>
        <v>72</v>
      </c>
      <c r="AB1269" s="483">
        <v>0</v>
      </c>
      <c r="AC1269" s="480" t="s">
        <v>465</v>
      </c>
    </row>
    <row r="1270" customHeight="1" spans="1:29">
      <c r="A1270" s="477" t="s">
        <v>192</v>
      </c>
      <c r="B1270" s="480" t="s">
        <v>6129</v>
      </c>
      <c r="C1270" s="480" t="s">
        <v>6130</v>
      </c>
      <c r="D1270" s="480" t="s">
        <v>6742</v>
      </c>
      <c r="E1270" s="481">
        <v>38739</v>
      </c>
      <c r="F1270" s="480" t="s">
        <v>301</v>
      </c>
      <c r="G1270" s="480" t="s">
        <v>6743</v>
      </c>
      <c r="H1270" s="480" t="s">
        <v>6740</v>
      </c>
      <c r="I1270" s="480" t="s">
        <v>304</v>
      </c>
      <c r="J1270" s="482">
        <v>46152.88</v>
      </c>
      <c r="K1270" s="482">
        <v>0</v>
      </c>
      <c r="L1270" s="482">
        <v>46152.88</v>
      </c>
      <c r="M1270" s="482">
        <v>0</v>
      </c>
      <c r="N1270" s="482">
        <v>0</v>
      </c>
      <c r="O1270" s="482">
        <v>0</v>
      </c>
      <c r="P1270" s="480" t="s">
        <v>6744</v>
      </c>
      <c r="Q1270" s="481"/>
      <c r="R1270" s="480" t="s">
        <v>306</v>
      </c>
      <c r="S1270" s="480" t="s">
        <v>307</v>
      </c>
      <c r="T1270" s="480" t="s">
        <v>462</v>
      </c>
      <c r="U1270" s="480" t="s">
        <v>309</v>
      </c>
      <c r="V1270" s="480" t="s">
        <v>463</v>
      </c>
      <c r="W1270" s="480" t="s">
        <v>333</v>
      </c>
      <c r="X1270" s="480" t="s">
        <v>1057</v>
      </c>
      <c r="Y1270" s="480" t="s">
        <v>313</v>
      </c>
      <c r="Z1270" s="480" t="s">
        <v>2602</v>
      </c>
      <c r="AA1270" s="480">
        <f t="shared" si="19"/>
        <v>72</v>
      </c>
      <c r="AB1270" s="483">
        <v>0</v>
      </c>
      <c r="AC1270" s="480" t="s">
        <v>465</v>
      </c>
    </row>
    <row r="1271" customHeight="1" spans="1:29">
      <c r="A1271" s="477" t="s">
        <v>192</v>
      </c>
      <c r="B1271" s="480" t="s">
        <v>6129</v>
      </c>
      <c r="C1271" s="480" t="s">
        <v>6130</v>
      </c>
      <c r="D1271" s="480" t="s">
        <v>6745</v>
      </c>
      <c r="E1271" s="481">
        <v>38739</v>
      </c>
      <c r="F1271" s="480" t="s">
        <v>301</v>
      </c>
      <c r="G1271" s="480" t="s">
        <v>6746</v>
      </c>
      <c r="H1271" s="480" t="s">
        <v>6747</v>
      </c>
      <c r="I1271" s="480" t="s">
        <v>304</v>
      </c>
      <c r="J1271" s="482">
        <v>42948.53</v>
      </c>
      <c r="K1271" s="482">
        <v>0</v>
      </c>
      <c r="L1271" s="482">
        <v>42948.53</v>
      </c>
      <c r="M1271" s="482">
        <v>0</v>
      </c>
      <c r="N1271" s="482">
        <v>0</v>
      </c>
      <c r="O1271" s="482">
        <v>0</v>
      </c>
      <c r="P1271" s="480" t="s">
        <v>6748</v>
      </c>
      <c r="Q1271" s="481"/>
      <c r="R1271" s="480" t="s">
        <v>306</v>
      </c>
      <c r="S1271" s="480" t="s">
        <v>307</v>
      </c>
      <c r="T1271" s="480" t="s">
        <v>462</v>
      </c>
      <c r="U1271" s="480" t="s">
        <v>309</v>
      </c>
      <c r="V1271" s="480" t="s">
        <v>463</v>
      </c>
      <c r="W1271" s="480" t="s">
        <v>333</v>
      </c>
      <c r="X1271" s="480" t="s">
        <v>1057</v>
      </c>
      <c r="Y1271" s="480" t="s">
        <v>313</v>
      </c>
      <c r="Z1271" s="480" t="s">
        <v>2602</v>
      </c>
      <c r="AA1271" s="480">
        <f t="shared" si="19"/>
        <v>72</v>
      </c>
      <c r="AB1271" s="483">
        <v>0</v>
      </c>
      <c r="AC1271" s="480" t="s">
        <v>465</v>
      </c>
    </row>
    <row r="1272" customHeight="1" spans="1:29">
      <c r="A1272" s="477" t="s">
        <v>192</v>
      </c>
      <c r="B1272" s="480" t="s">
        <v>6129</v>
      </c>
      <c r="C1272" s="480" t="s">
        <v>6130</v>
      </c>
      <c r="D1272" s="480" t="s">
        <v>6749</v>
      </c>
      <c r="E1272" s="481">
        <v>38954</v>
      </c>
      <c r="F1272" s="480" t="s">
        <v>301</v>
      </c>
      <c r="G1272" s="480" t="s">
        <v>6750</v>
      </c>
      <c r="H1272" s="480" t="s">
        <v>6751</v>
      </c>
      <c r="I1272" s="480" t="s">
        <v>6752</v>
      </c>
      <c r="J1272" s="482">
        <v>19000</v>
      </c>
      <c r="K1272" s="482">
        <v>0</v>
      </c>
      <c r="L1272" s="482">
        <v>19000</v>
      </c>
      <c r="M1272" s="482">
        <v>0</v>
      </c>
      <c r="N1272" s="482">
        <v>0</v>
      </c>
      <c r="O1272" s="482">
        <v>0</v>
      </c>
      <c r="P1272" s="480" t="s">
        <v>6753</v>
      </c>
      <c r="Q1272" s="481"/>
      <c r="R1272" s="480" t="s">
        <v>306</v>
      </c>
      <c r="S1272" s="480" t="s">
        <v>307</v>
      </c>
      <c r="T1272" s="480" t="s">
        <v>399</v>
      </c>
      <c r="U1272" s="480" t="s">
        <v>309</v>
      </c>
      <c r="V1272" s="480" t="s">
        <v>3598</v>
      </c>
      <c r="W1272" s="480" t="s">
        <v>333</v>
      </c>
      <c r="X1272" s="480" t="s">
        <v>309</v>
      </c>
      <c r="Y1272" s="480" t="s">
        <v>313</v>
      </c>
      <c r="Z1272" s="480" t="s">
        <v>2602</v>
      </c>
      <c r="AA1272" s="480">
        <f t="shared" si="19"/>
        <v>72</v>
      </c>
      <c r="AB1272" s="483">
        <v>0</v>
      </c>
      <c r="AC1272" s="480" t="s">
        <v>403</v>
      </c>
    </row>
    <row r="1273" customHeight="1" spans="1:29">
      <c r="A1273" s="477" t="s">
        <v>192</v>
      </c>
      <c r="B1273" s="480" t="s">
        <v>6129</v>
      </c>
      <c r="C1273" s="480" t="s">
        <v>6130</v>
      </c>
      <c r="D1273" s="480" t="s">
        <v>6754</v>
      </c>
      <c r="E1273" s="481">
        <v>39071</v>
      </c>
      <c r="F1273" s="480" t="s">
        <v>301</v>
      </c>
      <c r="G1273" s="480" t="s">
        <v>6755</v>
      </c>
      <c r="H1273" s="480" t="s">
        <v>6756</v>
      </c>
      <c r="I1273" s="480" t="s">
        <v>304</v>
      </c>
      <c r="J1273" s="482">
        <v>76297.05</v>
      </c>
      <c r="K1273" s="482">
        <v>0</v>
      </c>
      <c r="L1273" s="482">
        <v>76297.05</v>
      </c>
      <c r="M1273" s="482">
        <v>0</v>
      </c>
      <c r="N1273" s="482">
        <v>0</v>
      </c>
      <c r="O1273" s="482">
        <v>0</v>
      </c>
      <c r="P1273" s="480" t="s">
        <v>6757</v>
      </c>
      <c r="Q1273" s="481"/>
      <c r="R1273" s="480" t="s">
        <v>306</v>
      </c>
      <c r="S1273" s="480" t="s">
        <v>307</v>
      </c>
      <c r="T1273" s="480" t="s">
        <v>462</v>
      </c>
      <c r="U1273" s="480" t="s">
        <v>309</v>
      </c>
      <c r="V1273" s="480" t="s">
        <v>478</v>
      </c>
      <c r="W1273" s="480" t="s">
        <v>333</v>
      </c>
      <c r="X1273" s="480" t="s">
        <v>1057</v>
      </c>
      <c r="Y1273" s="480" t="s">
        <v>313</v>
      </c>
      <c r="Z1273" s="480" t="s">
        <v>2602</v>
      </c>
      <c r="AA1273" s="480">
        <f t="shared" si="19"/>
        <v>72</v>
      </c>
      <c r="AB1273" s="483">
        <v>0</v>
      </c>
      <c r="AC1273" s="480" t="s">
        <v>481</v>
      </c>
    </row>
    <row r="1274" customHeight="1" spans="1:29">
      <c r="A1274" s="477" t="s">
        <v>192</v>
      </c>
      <c r="B1274" s="480" t="s">
        <v>6129</v>
      </c>
      <c r="C1274" s="480" t="s">
        <v>6130</v>
      </c>
      <c r="D1274" s="480" t="s">
        <v>6758</v>
      </c>
      <c r="E1274" s="481">
        <v>39125</v>
      </c>
      <c r="F1274" s="480" t="s">
        <v>301</v>
      </c>
      <c r="G1274" s="480" t="s">
        <v>6759</v>
      </c>
      <c r="H1274" s="480" t="s">
        <v>6760</v>
      </c>
      <c r="I1274" s="480" t="s">
        <v>304</v>
      </c>
      <c r="J1274" s="482">
        <v>27015.1</v>
      </c>
      <c r="K1274" s="482">
        <v>0</v>
      </c>
      <c r="L1274" s="482">
        <v>27015.1</v>
      </c>
      <c r="M1274" s="482">
        <v>0</v>
      </c>
      <c r="N1274" s="482">
        <v>0</v>
      </c>
      <c r="O1274" s="482">
        <v>0</v>
      </c>
      <c r="P1274" s="480" t="s">
        <v>6761</v>
      </c>
      <c r="Q1274" s="481"/>
      <c r="R1274" s="480" t="s">
        <v>306</v>
      </c>
      <c r="S1274" s="480" t="s">
        <v>307</v>
      </c>
      <c r="T1274" s="480" t="s">
        <v>453</v>
      </c>
      <c r="U1274" s="480" t="s">
        <v>309</v>
      </c>
      <c r="V1274" s="480" t="s">
        <v>454</v>
      </c>
      <c r="W1274" s="480" t="s">
        <v>333</v>
      </c>
      <c r="X1274" s="480" t="s">
        <v>1052</v>
      </c>
      <c r="Y1274" s="480" t="s">
        <v>313</v>
      </c>
      <c r="Z1274" s="480" t="s">
        <v>2602</v>
      </c>
      <c r="AA1274" s="480">
        <f t="shared" si="19"/>
        <v>72</v>
      </c>
      <c r="AB1274" s="483">
        <v>0</v>
      </c>
      <c r="AC1274" s="480" t="s">
        <v>456</v>
      </c>
    </row>
    <row r="1275" customHeight="1" spans="1:29">
      <c r="A1275" s="477" t="s">
        <v>192</v>
      </c>
      <c r="B1275" s="480" t="s">
        <v>6129</v>
      </c>
      <c r="C1275" s="480" t="s">
        <v>6130</v>
      </c>
      <c r="D1275" s="480" t="s">
        <v>6762</v>
      </c>
      <c r="E1275" s="481">
        <v>39381</v>
      </c>
      <c r="F1275" s="480" t="s">
        <v>301</v>
      </c>
      <c r="G1275" s="480" t="s">
        <v>6763</v>
      </c>
      <c r="H1275" s="480" t="s">
        <v>6764</v>
      </c>
      <c r="I1275" s="480" t="s">
        <v>6765</v>
      </c>
      <c r="J1275" s="482">
        <v>5100</v>
      </c>
      <c r="K1275" s="482">
        <v>0</v>
      </c>
      <c r="L1275" s="482">
        <v>5100</v>
      </c>
      <c r="M1275" s="482">
        <v>0</v>
      </c>
      <c r="N1275" s="482">
        <v>0</v>
      </c>
      <c r="O1275" s="482">
        <v>0</v>
      </c>
      <c r="P1275" s="480" t="s">
        <v>6766</v>
      </c>
      <c r="Q1275" s="481"/>
      <c r="R1275" s="480" t="s">
        <v>306</v>
      </c>
      <c r="S1275" s="480" t="s">
        <v>307</v>
      </c>
      <c r="T1275" s="480" t="s">
        <v>3280</v>
      </c>
      <c r="U1275" s="480" t="s">
        <v>309</v>
      </c>
      <c r="V1275" s="480" t="s">
        <v>3281</v>
      </c>
      <c r="W1275" s="480" t="s">
        <v>333</v>
      </c>
      <c r="X1275" s="480" t="s">
        <v>6767</v>
      </c>
      <c r="Y1275" s="480" t="s">
        <v>313</v>
      </c>
      <c r="Z1275" s="480" t="s">
        <v>2602</v>
      </c>
      <c r="AA1275" s="480">
        <f t="shared" si="19"/>
        <v>72</v>
      </c>
      <c r="AB1275" s="483">
        <v>0</v>
      </c>
      <c r="AC1275" s="480" t="s">
        <v>819</v>
      </c>
    </row>
    <row r="1276" customHeight="1" spans="1:29">
      <c r="A1276" s="477" t="s">
        <v>192</v>
      </c>
      <c r="B1276" s="480" t="s">
        <v>6129</v>
      </c>
      <c r="C1276" s="480" t="s">
        <v>6130</v>
      </c>
      <c r="D1276" s="480" t="s">
        <v>6768</v>
      </c>
      <c r="E1276" s="481">
        <v>39381</v>
      </c>
      <c r="F1276" s="480" t="s">
        <v>301</v>
      </c>
      <c r="G1276" s="480" t="s">
        <v>6769</v>
      </c>
      <c r="H1276" s="480" t="s">
        <v>6770</v>
      </c>
      <c r="I1276" s="480" t="s">
        <v>304</v>
      </c>
      <c r="J1276" s="482">
        <v>42000</v>
      </c>
      <c r="K1276" s="482">
        <v>0</v>
      </c>
      <c r="L1276" s="482">
        <v>42000</v>
      </c>
      <c r="M1276" s="482">
        <v>0</v>
      </c>
      <c r="N1276" s="482">
        <v>0</v>
      </c>
      <c r="O1276" s="482">
        <v>0</v>
      </c>
      <c r="P1276" s="480" t="s">
        <v>6771</v>
      </c>
      <c r="Q1276" s="481"/>
      <c r="R1276" s="480" t="s">
        <v>306</v>
      </c>
      <c r="S1276" s="480" t="s">
        <v>307</v>
      </c>
      <c r="T1276" s="480" t="s">
        <v>462</v>
      </c>
      <c r="U1276" s="480" t="s">
        <v>309</v>
      </c>
      <c r="V1276" s="480" t="s">
        <v>478</v>
      </c>
      <c r="W1276" s="480" t="s">
        <v>333</v>
      </c>
      <c r="X1276" s="480" t="s">
        <v>6737</v>
      </c>
      <c r="Y1276" s="480" t="s">
        <v>313</v>
      </c>
      <c r="Z1276" s="480" t="s">
        <v>2602</v>
      </c>
      <c r="AA1276" s="480">
        <f t="shared" si="19"/>
        <v>72</v>
      </c>
      <c r="AB1276" s="483">
        <v>0</v>
      </c>
      <c r="AC1276" s="480" t="s">
        <v>481</v>
      </c>
    </row>
    <row r="1277" customHeight="1" spans="1:29">
      <c r="A1277" s="477" t="s">
        <v>192</v>
      </c>
      <c r="B1277" s="480" t="s">
        <v>6129</v>
      </c>
      <c r="C1277" s="480" t="s">
        <v>6130</v>
      </c>
      <c r="D1277" s="480" t="s">
        <v>6772</v>
      </c>
      <c r="E1277" s="481">
        <v>39384</v>
      </c>
      <c r="F1277" s="480" t="s">
        <v>301</v>
      </c>
      <c r="G1277" s="480" t="s">
        <v>6773</v>
      </c>
      <c r="H1277" s="480" t="s">
        <v>6774</v>
      </c>
      <c r="I1277" s="480" t="s">
        <v>6775</v>
      </c>
      <c r="J1277" s="482">
        <v>70085.47</v>
      </c>
      <c r="K1277" s="482">
        <v>0</v>
      </c>
      <c r="L1277" s="482">
        <v>70085.47</v>
      </c>
      <c r="M1277" s="482">
        <v>0</v>
      </c>
      <c r="N1277" s="482">
        <v>0</v>
      </c>
      <c r="O1277" s="482">
        <v>0</v>
      </c>
      <c r="P1277" s="480" t="s">
        <v>6776</v>
      </c>
      <c r="Q1277" s="481"/>
      <c r="R1277" s="480" t="s">
        <v>306</v>
      </c>
      <c r="S1277" s="480" t="s">
        <v>307</v>
      </c>
      <c r="T1277" s="480" t="s">
        <v>399</v>
      </c>
      <c r="U1277" s="480" t="s">
        <v>309</v>
      </c>
      <c r="V1277" s="480" t="s">
        <v>3618</v>
      </c>
      <c r="W1277" s="480" t="s">
        <v>333</v>
      </c>
      <c r="X1277" s="480" t="s">
        <v>309</v>
      </c>
      <c r="Y1277" s="480" t="s">
        <v>313</v>
      </c>
      <c r="Z1277" s="480" t="s">
        <v>2602</v>
      </c>
      <c r="AA1277" s="480">
        <f t="shared" si="19"/>
        <v>72</v>
      </c>
      <c r="AB1277" s="483">
        <v>0</v>
      </c>
      <c r="AC1277" s="480" t="s">
        <v>403</v>
      </c>
    </row>
    <row r="1278" customHeight="1" spans="1:29">
      <c r="A1278" s="477" t="s">
        <v>192</v>
      </c>
      <c r="B1278" s="480" t="s">
        <v>6129</v>
      </c>
      <c r="C1278" s="480" t="s">
        <v>6130</v>
      </c>
      <c r="D1278" s="480" t="s">
        <v>6777</v>
      </c>
      <c r="E1278" s="481">
        <v>39381</v>
      </c>
      <c r="F1278" s="480" t="s">
        <v>301</v>
      </c>
      <c r="G1278" s="480" t="s">
        <v>6778</v>
      </c>
      <c r="H1278" s="480" t="s">
        <v>6779</v>
      </c>
      <c r="I1278" s="480" t="s">
        <v>6780</v>
      </c>
      <c r="J1278" s="482">
        <v>20085.47</v>
      </c>
      <c r="K1278" s="482">
        <v>0</v>
      </c>
      <c r="L1278" s="482">
        <v>20085.47</v>
      </c>
      <c r="M1278" s="482">
        <v>0</v>
      </c>
      <c r="N1278" s="482">
        <v>0</v>
      </c>
      <c r="O1278" s="482">
        <v>0</v>
      </c>
      <c r="P1278" s="480" t="s">
        <v>6781</v>
      </c>
      <c r="Q1278" s="481"/>
      <c r="R1278" s="480" t="s">
        <v>306</v>
      </c>
      <c r="S1278" s="480" t="s">
        <v>307</v>
      </c>
      <c r="T1278" s="480" t="s">
        <v>399</v>
      </c>
      <c r="U1278" s="480" t="s">
        <v>309</v>
      </c>
      <c r="V1278" s="480" t="s">
        <v>3604</v>
      </c>
      <c r="W1278" s="480" t="s">
        <v>333</v>
      </c>
      <c r="X1278" s="480" t="s">
        <v>6782</v>
      </c>
      <c r="Y1278" s="480" t="s">
        <v>313</v>
      </c>
      <c r="Z1278" s="480" t="s">
        <v>2602</v>
      </c>
      <c r="AA1278" s="480">
        <f t="shared" si="19"/>
        <v>72</v>
      </c>
      <c r="AB1278" s="483">
        <v>0</v>
      </c>
      <c r="AC1278" s="480" t="s">
        <v>403</v>
      </c>
    </row>
    <row r="1279" customHeight="1" spans="1:29">
      <c r="A1279" s="477" t="s">
        <v>192</v>
      </c>
      <c r="B1279" s="480" t="s">
        <v>6129</v>
      </c>
      <c r="C1279" s="480" t="s">
        <v>6130</v>
      </c>
      <c r="D1279" s="480" t="s">
        <v>6783</v>
      </c>
      <c r="E1279" s="481">
        <v>39881</v>
      </c>
      <c r="F1279" s="480" t="s">
        <v>301</v>
      </c>
      <c r="G1279" s="480" t="s">
        <v>6784</v>
      </c>
      <c r="H1279" s="480" t="s">
        <v>6785</v>
      </c>
      <c r="I1279" s="480" t="s">
        <v>304</v>
      </c>
      <c r="J1279" s="482">
        <v>84905.66</v>
      </c>
      <c r="K1279" s="482">
        <v>0</v>
      </c>
      <c r="L1279" s="482">
        <v>84905.66</v>
      </c>
      <c r="M1279" s="482">
        <v>0</v>
      </c>
      <c r="N1279" s="482">
        <v>0</v>
      </c>
      <c r="O1279" s="482">
        <v>0</v>
      </c>
      <c r="P1279" s="480" t="s">
        <v>6786</v>
      </c>
      <c r="Q1279" s="481"/>
      <c r="R1279" s="480" t="s">
        <v>306</v>
      </c>
      <c r="S1279" s="480" t="s">
        <v>307</v>
      </c>
      <c r="T1279" s="480" t="s">
        <v>453</v>
      </c>
      <c r="U1279" s="480" t="s">
        <v>309</v>
      </c>
      <c r="V1279" s="480" t="s">
        <v>454</v>
      </c>
      <c r="W1279" s="480" t="s">
        <v>6787</v>
      </c>
      <c r="X1279" s="480" t="s">
        <v>6788</v>
      </c>
      <c r="Y1279" s="480" t="s">
        <v>313</v>
      </c>
      <c r="Z1279" s="480" t="s">
        <v>2602</v>
      </c>
      <c r="AA1279" s="480">
        <f t="shared" si="19"/>
        <v>72</v>
      </c>
      <c r="AB1279" s="483">
        <v>0</v>
      </c>
      <c r="AC1279" s="480" t="s">
        <v>456</v>
      </c>
    </row>
    <row r="1280" customHeight="1" spans="1:29">
      <c r="A1280" s="477" t="s">
        <v>192</v>
      </c>
      <c r="B1280" s="480" t="s">
        <v>6129</v>
      </c>
      <c r="C1280" s="480" t="s">
        <v>6130</v>
      </c>
      <c r="D1280" s="480" t="s">
        <v>6789</v>
      </c>
      <c r="E1280" s="481">
        <v>39881</v>
      </c>
      <c r="F1280" s="480" t="s">
        <v>301</v>
      </c>
      <c r="G1280" s="480" t="s">
        <v>6790</v>
      </c>
      <c r="H1280" s="480" t="s">
        <v>6791</v>
      </c>
      <c r="I1280" s="480" t="s">
        <v>304</v>
      </c>
      <c r="J1280" s="482">
        <v>339177.5</v>
      </c>
      <c r="K1280" s="482">
        <v>0</v>
      </c>
      <c r="L1280" s="482">
        <v>339177.5</v>
      </c>
      <c r="M1280" s="482">
        <v>0</v>
      </c>
      <c r="N1280" s="482">
        <v>0</v>
      </c>
      <c r="O1280" s="482">
        <v>0</v>
      </c>
      <c r="P1280" s="480" t="s">
        <v>6792</v>
      </c>
      <c r="Q1280" s="481"/>
      <c r="R1280" s="480" t="s">
        <v>306</v>
      </c>
      <c r="S1280" s="480" t="s">
        <v>307</v>
      </c>
      <c r="T1280" s="480" t="s">
        <v>453</v>
      </c>
      <c r="U1280" s="480" t="s">
        <v>309</v>
      </c>
      <c r="V1280" s="480" t="s">
        <v>454</v>
      </c>
      <c r="W1280" s="480" t="s">
        <v>6793</v>
      </c>
      <c r="X1280" s="480" t="s">
        <v>6788</v>
      </c>
      <c r="Y1280" s="480" t="s">
        <v>313</v>
      </c>
      <c r="Z1280" s="480" t="s">
        <v>2602</v>
      </c>
      <c r="AA1280" s="480">
        <f t="shared" si="19"/>
        <v>72</v>
      </c>
      <c r="AB1280" s="483">
        <v>0</v>
      </c>
      <c r="AC1280" s="480" t="s">
        <v>456</v>
      </c>
    </row>
    <row r="1281" customHeight="1" spans="1:29">
      <c r="A1281" s="477" t="s">
        <v>192</v>
      </c>
      <c r="B1281" s="480" t="s">
        <v>6129</v>
      </c>
      <c r="C1281" s="480" t="s">
        <v>6130</v>
      </c>
      <c r="D1281" s="480" t="s">
        <v>6794</v>
      </c>
      <c r="E1281" s="481">
        <v>40164</v>
      </c>
      <c r="F1281" s="480" t="s">
        <v>301</v>
      </c>
      <c r="G1281" s="480" t="s">
        <v>6795</v>
      </c>
      <c r="H1281" s="480" t="s">
        <v>6796</v>
      </c>
      <c r="I1281" s="480" t="s">
        <v>304</v>
      </c>
      <c r="J1281" s="482">
        <v>96529.62</v>
      </c>
      <c r="K1281" s="482">
        <v>0</v>
      </c>
      <c r="L1281" s="482">
        <v>96529.62</v>
      </c>
      <c r="M1281" s="482">
        <v>0</v>
      </c>
      <c r="N1281" s="482">
        <v>0</v>
      </c>
      <c r="O1281" s="482">
        <v>0</v>
      </c>
      <c r="P1281" s="480" t="s">
        <v>6797</v>
      </c>
      <c r="Q1281" s="481"/>
      <c r="R1281" s="480" t="s">
        <v>630</v>
      </c>
      <c r="S1281" s="480" t="s">
        <v>307</v>
      </c>
      <c r="T1281" s="480" t="s">
        <v>453</v>
      </c>
      <c r="U1281" s="480" t="s">
        <v>309</v>
      </c>
      <c r="V1281" s="480" t="s">
        <v>1210</v>
      </c>
      <c r="W1281" s="480" t="s">
        <v>6798</v>
      </c>
      <c r="X1281" s="480" t="s">
        <v>6799</v>
      </c>
      <c r="Y1281" s="480" t="s">
        <v>313</v>
      </c>
      <c r="Z1281" s="480" t="s">
        <v>2602</v>
      </c>
      <c r="AA1281" s="480">
        <f t="shared" si="19"/>
        <v>72</v>
      </c>
      <c r="AB1281" s="483">
        <v>0</v>
      </c>
      <c r="AC1281" s="480" t="s">
        <v>542</v>
      </c>
    </row>
    <row r="1282" customHeight="1" spans="1:29">
      <c r="A1282" s="477" t="s">
        <v>192</v>
      </c>
      <c r="B1282" s="480" t="s">
        <v>6129</v>
      </c>
      <c r="C1282" s="480" t="s">
        <v>6130</v>
      </c>
      <c r="D1282" s="480" t="s">
        <v>6800</v>
      </c>
      <c r="E1282" s="481">
        <v>40164</v>
      </c>
      <c r="F1282" s="480" t="s">
        <v>301</v>
      </c>
      <c r="G1282" s="480" t="s">
        <v>6801</v>
      </c>
      <c r="H1282" s="480" t="s">
        <v>6802</v>
      </c>
      <c r="I1282" s="480" t="s">
        <v>304</v>
      </c>
      <c r="J1282" s="482">
        <v>67838.79</v>
      </c>
      <c r="K1282" s="482">
        <v>0</v>
      </c>
      <c r="L1282" s="482">
        <v>67838.79</v>
      </c>
      <c r="M1282" s="482">
        <v>0</v>
      </c>
      <c r="N1282" s="482">
        <v>0</v>
      </c>
      <c r="O1282" s="482">
        <v>0</v>
      </c>
      <c r="P1282" s="480" t="s">
        <v>6803</v>
      </c>
      <c r="Q1282" s="481"/>
      <c r="R1282" s="480" t="s">
        <v>306</v>
      </c>
      <c r="S1282" s="480" t="s">
        <v>307</v>
      </c>
      <c r="T1282" s="480" t="s">
        <v>331</v>
      </c>
      <c r="U1282" s="480" t="s">
        <v>309</v>
      </c>
      <c r="V1282" s="480" t="s">
        <v>5155</v>
      </c>
      <c r="W1282" s="480" t="s">
        <v>6804</v>
      </c>
      <c r="X1282" s="480" t="s">
        <v>6799</v>
      </c>
      <c r="Y1282" s="480" t="s">
        <v>313</v>
      </c>
      <c r="Z1282" s="480" t="s">
        <v>2602</v>
      </c>
      <c r="AA1282" s="480">
        <f t="shared" si="19"/>
        <v>72</v>
      </c>
      <c r="AB1282" s="483">
        <v>0</v>
      </c>
      <c r="AC1282" s="480" t="s">
        <v>335</v>
      </c>
    </row>
    <row r="1283" customHeight="1" spans="1:29">
      <c r="A1283" s="477" t="s">
        <v>192</v>
      </c>
      <c r="B1283" s="480" t="s">
        <v>6129</v>
      </c>
      <c r="C1283" s="480" t="s">
        <v>6130</v>
      </c>
      <c r="D1283" s="480" t="s">
        <v>6805</v>
      </c>
      <c r="E1283" s="481">
        <v>40164</v>
      </c>
      <c r="F1283" s="480" t="s">
        <v>301</v>
      </c>
      <c r="G1283" s="480" t="s">
        <v>6806</v>
      </c>
      <c r="H1283" s="480" t="s">
        <v>6807</v>
      </c>
      <c r="I1283" s="480" t="s">
        <v>304</v>
      </c>
      <c r="J1283" s="482">
        <v>60533.81</v>
      </c>
      <c r="K1283" s="482">
        <v>0</v>
      </c>
      <c r="L1283" s="482">
        <v>60533.81</v>
      </c>
      <c r="M1283" s="482">
        <v>0</v>
      </c>
      <c r="N1283" s="482">
        <v>0</v>
      </c>
      <c r="O1283" s="482">
        <v>0</v>
      </c>
      <c r="P1283" s="480" t="s">
        <v>6808</v>
      </c>
      <c r="Q1283" s="481"/>
      <c r="R1283" s="480" t="s">
        <v>306</v>
      </c>
      <c r="S1283" s="480" t="s">
        <v>307</v>
      </c>
      <c r="T1283" s="480" t="s">
        <v>462</v>
      </c>
      <c r="U1283" s="480" t="s">
        <v>309</v>
      </c>
      <c r="V1283" s="480" t="s">
        <v>463</v>
      </c>
      <c r="W1283" s="480" t="s">
        <v>6809</v>
      </c>
      <c r="X1283" s="480" t="s">
        <v>1057</v>
      </c>
      <c r="Y1283" s="480" t="s">
        <v>313</v>
      </c>
      <c r="Z1283" s="480" t="s">
        <v>2602</v>
      </c>
      <c r="AA1283" s="480">
        <f t="shared" si="19"/>
        <v>72</v>
      </c>
      <c r="AB1283" s="483">
        <v>0</v>
      </c>
      <c r="AC1283" s="480" t="s">
        <v>465</v>
      </c>
    </row>
    <row r="1284" customHeight="1" spans="1:29">
      <c r="A1284" s="477" t="s">
        <v>192</v>
      </c>
      <c r="B1284" s="480" t="s">
        <v>6129</v>
      </c>
      <c r="C1284" s="480" t="s">
        <v>6130</v>
      </c>
      <c r="D1284" s="480" t="s">
        <v>6810</v>
      </c>
      <c r="E1284" s="481">
        <v>40164</v>
      </c>
      <c r="F1284" s="480" t="s">
        <v>301</v>
      </c>
      <c r="G1284" s="480" t="s">
        <v>6811</v>
      </c>
      <c r="H1284" s="480" t="s">
        <v>6812</v>
      </c>
      <c r="I1284" s="480" t="s">
        <v>304</v>
      </c>
      <c r="J1284" s="482">
        <v>75137.61</v>
      </c>
      <c r="K1284" s="482">
        <v>0</v>
      </c>
      <c r="L1284" s="482">
        <v>75137.61</v>
      </c>
      <c r="M1284" s="482">
        <v>0</v>
      </c>
      <c r="N1284" s="482">
        <v>0</v>
      </c>
      <c r="O1284" s="482">
        <v>0</v>
      </c>
      <c r="P1284" s="480" t="s">
        <v>6813</v>
      </c>
      <c r="Q1284" s="481"/>
      <c r="R1284" s="480" t="s">
        <v>306</v>
      </c>
      <c r="S1284" s="480" t="s">
        <v>307</v>
      </c>
      <c r="T1284" s="480" t="s">
        <v>462</v>
      </c>
      <c r="U1284" s="480" t="s">
        <v>309</v>
      </c>
      <c r="V1284" s="480" t="s">
        <v>463</v>
      </c>
      <c r="W1284" s="480" t="s">
        <v>6814</v>
      </c>
      <c r="X1284" s="480" t="s">
        <v>1057</v>
      </c>
      <c r="Y1284" s="480" t="s">
        <v>313</v>
      </c>
      <c r="Z1284" s="480" t="s">
        <v>2602</v>
      </c>
      <c r="AA1284" s="480">
        <f t="shared" si="19"/>
        <v>72</v>
      </c>
      <c r="AB1284" s="483">
        <v>0</v>
      </c>
      <c r="AC1284" s="480" t="s">
        <v>465</v>
      </c>
    </row>
    <row r="1285" customHeight="1" spans="1:29">
      <c r="A1285" s="477" t="s">
        <v>192</v>
      </c>
      <c r="B1285" s="480" t="s">
        <v>6129</v>
      </c>
      <c r="C1285" s="480" t="s">
        <v>6130</v>
      </c>
      <c r="D1285" s="480" t="s">
        <v>6815</v>
      </c>
      <c r="E1285" s="481">
        <v>40164</v>
      </c>
      <c r="F1285" s="480" t="s">
        <v>301</v>
      </c>
      <c r="G1285" s="480" t="s">
        <v>6816</v>
      </c>
      <c r="H1285" s="480" t="s">
        <v>6817</v>
      </c>
      <c r="I1285" s="480" t="s">
        <v>304</v>
      </c>
      <c r="J1285" s="482">
        <v>361808.83</v>
      </c>
      <c r="K1285" s="482">
        <v>0</v>
      </c>
      <c r="L1285" s="482">
        <v>361808.83</v>
      </c>
      <c r="M1285" s="482">
        <v>0</v>
      </c>
      <c r="N1285" s="482">
        <v>0</v>
      </c>
      <c r="O1285" s="482">
        <v>0</v>
      </c>
      <c r="P1285" s="480" t="s">
        <v>6818</v>
      </c>
      <c r="Q1285" s="481"/>
      <c r="R1285" s="480" t="s">
        <v>306</v>
      </c>
      <c r="S1285" s="480" t="s">
        <v>307</v>
      </c>
      <c r="T1285" s="480" t="s">
        <v>453</v>
      </c>
      <c r="U1285" s="480" t="s">
        <v>309</v>
      </c>
      <c r="V1285" s="480" t="s">
        <v>1210</v>
      </c>
      <c r="W1285" s="480" t="s">
        <v>6819</v>
      </c>
      <c r="X1285" s="480" t="s">
        <v>6799</v>
      </c>
      <c r="Y1285" s="480" t="s">
        <v>313</v>
      </c>
      <c r="Z1285" s="480" t="s">
        <v>2602</v>
      </c>
      <c r="AA1285" s="480">
        <f t="shared" si="19"/>
        <v>72</v>
      </c>
      <c r="AB1285" s="483">
        <v>0</v>
      </c>
      <c r="AC1285" s="480" t="s">
        <v>456</v>
      </c>
    </row>
    <row r="1286" customHeight="1" spans="1:29">
      <c r="A1286" s="477" t="s">
        <v>192</v>
      </c>
      <c r="B1286" s="480" t="s">
        <v>6129</v>
      </c>
      <c r="C1286" s="480" t="s">
        <v>6130</v>
      </c>
      <c r="D1286" s="480" t="s">
        <v>6820</v>
      </c>
      <c r="E1286" s="481">
        <v>40164</v>
      </c>
      <c r="F1286" s="480" t="s">
        <v>301</v>
      </c>
      <c r="G1286" s="480" t="s">
        <v>6821</v>
      </c>
      <c r="H1286" s="480" t="s">
        <v>6822</v>
      </c>
      <c r="I1286" s="480" t="s">
        <v>304</v>
      </c>
      <c r="J1286" s="482">
        <v>21755.72</v>
      </c>
      <c r="K1286" s="482">
        <v>0</v>
      </c>
      <c r="L1286" s="482">
        <v>21755.72</v>
      </c>
      <c r="M1286" s="482">
        <v>0</v>
      </c>
      <c r="N1286" s="482">
        <v>0</v>
      </c>
      <c r="O1286" s="482">
        <v>0</v>
      </c>
      <c r="P1286" s="480" t="s">
        <v>6823</v>
      </c>
      <c r="Q1286" s="481"/>
      <c r="R1286" s="480" t="s">
        <v>306</v>
      </c>
      <c r="S1286" s="480" t="s">
        <v>307</v>
      </c>
      <c r="T1286" s="480" t="s">
        <v>453</v>
      </c>
      <c r="U1286" s="480" t="s">
        <v>309</v>
      </c>
      <c r="V1286" s="480" t="s">
        <v>454</v>
      </c>
      <c r="W1286" s="480" t="s">
        <v>6824</v>
      </c>
      <c r="X1286" s="480" t="s">
        <v>6799</v>
      </c>
      <c r="Y1286" s="480" t="s">
        <v>313</v>
      </c>
      <c r="Z1286" s="480" t="s">
        <v>2602</v>
      </c>
      <c r="AA1286" s="480">
        <f t="shared" si="19"/>
        <v>72</v>
      </c>
      <c r="AB1286" s="483">
        <v>0</v>
      </c>
      <c r="AC1286" s="480" t="s">
        <v>456</v>
      </c>
    </row>
    <row r="1287" customHeight="1" spans="1:29">
      <c r="A1287" s="477" t="s">
        <v>192</v>
      </c>
      <c r="B1287" s="480" t="s">
        <v>6129</v>
      </c>
      <c r="C1287" s="480" t="s">
        <v>6130</v>
      </c>
      <c r="D1287" s="480" t="s">
        <v>6825</v>
      </c>
      <c r="E1287" s="481">
        <v>40164</v>
      </c>
      <c r="F1287" s="480" t="s">
        <v>301</v>
      </c>
      <c r="G1287" s="480" t="s">
        <v>6826</v>
      </c>
      <c r="H1287" s="480" t="s">
        <v>6827</v>
      </c>
      <c r="I1287" s="480" t="s">
        <v>304</v>
      </c>
      <c r="J1287" s="482">
        <v>7454.36</v>
      </c>
      <c r="K1287" s="482">
        <v>0</v>
      </c>
      <c r="L1287" s="482">
        <v>7454.36</v>
      </c>
      <c r="M1287" s="482">
        <v>0</v>
      </c>
      <c r="N1287" s="482">
        <v>0</v>
      </c>
      <c r="O1287" s="482">
        <v>0</v>
      </c>
      <c r="P1287" s="480" t="s">
        <v>6828</v>
      </c>
      <c r="Q1287" s="481"/>
      <c r="R1287" s="480" t="s">
        <v>306</v>
      </c>
      <c r="S1287" s="480" t="s">
        <v>307</v>
      </c>
      <c r="T1287" s="480" t="s">
        <v>453</v>
      </c>
      <c r="U1287" s="480" t="s">
        <v>309</v>
      </c>
      <c r="V1287" s="480" t="s">
        <v>454</v>
      </c>
      <c r="W1287" s="480" t="s">
        <v>6829</v>
      </c>
      <c r="X1287" s="480" t="s">
        <v>6799</v>
      </c>
      <c r="Y1287" s="480" t="s">
        <v>313</v>
      </c>
      <c r="Z1287" s="480" t="s">
        <v>2602</v>
      </c>
      <c r="AA1287" s="480">
        <f t="shared" si="19"/>
        <v>72</v>
      </c>
      <c r="AB1287" s="483">
        <v>0</v>
      </c>
      <c r="AC1287" s="480" t="s">
        <v>456</v>
      </c>
    </row>
    <row r="1288" customHeight="1" spans="1:29">
      <c r="A1288" s="477" t="s">
        <v>192</v>
      </c>
      <c r="B1288" s="480" t="s">
        <v>6129</v>
      </c>
      <c r="C1288" s="480" t="s">
        <v>6130</v>
      </c>
      <c r="D1288" s="480" t="s">
        <v>6830</v>
      </c>
      <c r="E1288" s="481">
        <v>40526</v>
      </c>
      <c r="F1288" s="480" t="s">
        <v>301</v>
      </c>
      <c r="G1288" s="480" t="s">
        <v>6831</v>
      </c>
      <c r="H1288" s="480" t="s">
        <v>6832</v>
      </c>
      <c r="I1288" s="480" t="s">
        <v>6833</v>
      </c>
      <c r="J1288" s="482">
        <v>536817.7</v>
      </c>
      <c r="K1288" s="482">
        <v>0</v>
      </c>
      <c r="L1288" s="482">
        <v>536817.7</v>
      </c>
      <c r="M1288" s="482">
        <v>0</v>
      </c>
      <c r="N1288" s="482">
        <v>0</v>
      </c>
      <c r="O1288" s="482">
        <v>0</v>
      </c>
      <c r="P1288" s="480" t="s">
        <v>6834</v>
      </c>
      <c r="Q1288" s="481"/>
      <c r="R1288" s="480" t="s">
        <v>306</v>
      </c>
      <c r="S1288" s="480" t="s">
        <v>307</v>
      </c>
      <c r="T1288" s="480" t="s">
        <v>453</v>
      </c>
      <c r="U1288" s="480" t="s">
        <v>309</v>
      </c>
      <c r="V1288" s="480" t="s">
        <v>539</v>
      </c>
      <c r="W1288" s="480" t="s">
        <v>6835</v>
      </c>
      <c r="X1288" s="480" t="s">
        <v>6836</v>
      </c>
      <c r="Y1288" s="480" t="s">
        <v>313</v>
      </c>
      <c r="Z1288" s="480" t="s">
        <v>2602</v>
      </c>
      <c r="AA1288" s="480">
        <f t="shared" si="19"/>
        <v>72</v>
      </c>
      <c r="AB1288" s="483">
        <v>0</v>
      </c>
      <c r="AC1288" s="480" t="s">
        <v>542</v>
      </c>
    </row>
    <row r="1289" customHeight="1" spans="1:29">
      <c r="A1289" s="477" t="s">
        <v>192</v>
      </c>
      <c r="B1289" s="480" t="s">
        <v>6129</v>
      </c>
      <c r="C1289" s="480" t="s">
        <v>6130</v>
      </c>
      <c r="D1289" s="480" t="s">
        <v>6837</v>
      </c>
      <c r="E1289" s="481">
        <v>40815</v>
      </c>
      <c r="F1289" s="480" t="s">
        <v>301</v>
      </c>
      <c r="G1289" s="480" t="s">
        <v>6838</v>
      </c>
      <c r="H1289" s="480" t="s">
        <v>6839</v>
      </c>
      <c r="I1289" s="480" t="s">
        <v>304</v>
      </c>
      <c r="J1289" s="482">
        <v>354139.71</v>
      </c>
      <c r="K1289" s="482">
        <v>0</v>
      </c>
      <c r="L1289" s="482">
        <v>354139.71</v>
      </c>
      <c r="M1289" s="482">
        <v>0</v>
      </c>
      <c r="N1289" s="482">
        <v>0</v>
      </c>
      <c r="O1289" s="482">
        <v>0</v>
      </c>
      <c r="P1289" s="480" t="s">
        <v>6840</v>
      </c>
      <c r="Q1289" s="481"/>
      <c r="R1289" s="480" t="s">
        <v>306</v>
      </c>
      <c r="S1289" s="480" t="s">
        <v>307</v>
      </c>
      <c r="T1289" s="480" t="s">
        <v>462</v>
      </c>
      <c r="U1289" s="480" t="s">
        <v>309</v>
      </c>
      <c r="V1289" s="480" t="s">
        <v>463</v>
      </c>
      <c r="W1289" s="480" t="s">
        <v>6841</v>
      </c>
      <c r="X1289" s="480" t="s">
        <v>1057</v>
      </c>
      <c r="Y1289" s="480" t="s">
        <v>313</v>
      </c>
      <c r="Z1289" s="480" t="s">
        <v>6842</v>
      </c>
      <c r="AA1289" s="480">
        <f t="shared" ref="AA1289:AA1352" si="20">Z1289*12</f>
        <v>108</v>
      </c>
      <c r="AB1289" s="483">
        <v>0</v>
      </c>
      <c r="AC1289" s="480" t="s">
        <v>465</v>
      </c>
    </row>
    <row r="1290" customHeight="1" spans="1:29">
      <c r="A1290" s="477" t="s">
        <v>192</v>
      </c>
      <c r="B1290" s="480" t="s">
        <v>6129</v>
      </c>
      <c r="C1290" s="480" t="s">
        <v>6130</v>
      </c>
      <c r="D1290" s="480" t="s">
        <v>6843</v>
      </c>
      <c r="E1290" s="481">
        <v>40816</v>
      </c>
      <c r="F1290" s="480" t="s">
        <v>301</v>
      </c>
      <c r="G1290" s="480" t="s">
        <v>6844</v>
      </c>
      <c r="H1290" s="480" t="s">
        <v>6845</v>
      </c>
      <c r="I1290" s="480" t="s">
        <v>304</v>
      </c>
      <c r="J1290" s="482">
        <v>66812.76</v>
      </c>
      <c r="K1290" s="482">
        <v>0</v>
      </c>
      <c r="L1290" s="482">
        <v>66812.76</v>
      </c>
      <c r="M1290" s="482">
        <v>0</v>
      </c>
      <c r="N1290" s="482">
        <v>0</v>
      </c>
      <c r="O1290" s="482">
        <v>0</v>
      </c>
      <c r="P1290" s="480" t="s">
        <v>6846</v>
      </c>
      <c r="Q1290" s="481"/>
      <c r="R1290" s="480" t="s">
        <v>306</v>
      </c>
      <c r="S1290" s="480" t="s">
        <v>307</v>
      </c>
      <c r="T1290" s="480" t="s">
        <v>462</v>
      </c>
      <c r="U1290" s="480" t="s">
        <v>309</v>
      </c>
      <c r="V1290" s="480" t="s">
        <v>463</v>
      </c>
      <c r="W1290" s="480" t="s">
        <v>6847</v>
      </c>
      <c r="X1290" s="480" t="s">
        <v>1057</v>
      </c>
      <c r="Y1290" s="480" t="s">
        <v>313</v>
      </c>
      <c r="Z1290" s="480" t="s">
        <v>2602</v>
      </c>
      <c r="AA1290" s="480">
        <f t="shared" si="20"/>
        <v>72</v>
      </c>
      <c r="AB1290" s="483">
        <v>0</v>
      </c>
      <c r="AC1290" s="480" t="s">
        <v>465</v>
      </c>
    </row>
    <row r="1291" customHeight="1" spans="1:29">
      <c r="A1291" s="477" t="s">
        <v>192</v>
      </c>
      <c r="B1291" s="480" t="s">
        <v>6129</v>
      </c>
      <c r="C1291" s="480" t="s">
        <v>6130</v>
      </c>
      <c r="D1291" s="480" t="s">
        <v>6848</v>
      </c>
      <c r="E1291" s="481">
        <v>40816</v>
      </c>
      <c r="F1291" s="480" t="s">
        <v>301</v>
      </c>
      <c r="G1291" s="480" t="s">
        <v>6849</v>
      </c>
      <c r="H1291" s="480" t="s">
        <v>6845</v>
      </c>
      <c r="I1291" s="480" t="s">
        <v>304</v>
      </c>
      <c r="J1291" s="482">
        <v>66812.76</v>
      </c>
      <c r="K1291" s="482">
        <v>0</v>
      </c>
      <c r="L1291" s="482">
        <v>66812.76</v>
      </c>
      <c r="M1291" s="482">
        <v>0</v>
      </c>
      <c r="N1291" s="482">
        <v>0</v>
      </c>
      <c r="O1291" s="482">
        <v>0</v>
      </c>
      <c r="P1291" s="480" t="s">
        <v>6850</v>
      </c>
      <c r="Q1291" s="481"/>
      <c r="R1291" s="480" t="s">
        <v>306</v>
      </c>
      <c r="S1291" s="480" t="s">
        <v>307</v>
      </c>
      <c r="T1291" s="480" t="s">
        <v>462</v>
      </c>
      <c r="U1291" s="480" t="s">
        <v>309</v>
      </c>
      <c r="V1291" s="480" t="s">
        <v>463</v>
      </c>
      <c r="W1291" s="480" t="s">
        <v>6847</v>
      </c>
      <c r="X1291" s="480" t="s">
        <v>1057</v>
      </c>
      <c r="Y1291" s="480" t="s">
        <v>313</v>
      </c>
      <c r="Z1291" s="480" t="s">
        <v>2602</v>
      </c>
      <c r="AA1291" s="480">
        <f t="shared" si="20"/>
        <v>72</v>
      </c>
      <c r="AB1291" s="483">
        <v>0</v>
      </c>
      <c r="AC1291" s="480" t="s">
        <v>465</v>
      </c>
    </row>
    <row r="1292" customHeight="1" spans="1:29">
      <c r="A1292" s="477" t="s">
        <v>192</v>
      </c>
      <c r="B1292" s="480" t="s">
        <v>6129</v>
      </c>
      <c r="C1292" s="480" t="s">
        <v>6130</v>
      </c>
      <c r="D1292" s="480" t="s">
        <v>6851</v>
      </c>
      <c r="E1292" s="481">
        <v>40816</v>
      </c>
      <c r="F1292" s="480" t="s">
        <v>301</v>
      </c>
      <c r="G1292" s="480" t="s">
        <v>6852</v>
      </c>
      <c r="H1292" s="480" t="s">
        <v>6853</v>
      </c>
      <c r="I1292" s="480" t="s">
        <v>304</v>
      </c>
      <c r="J1292" s="482">
        <v>176830.95</v>
      </c>
      <c r="K1292" s="482">
        <v>0</v>
      </c>
      <c r="L1292" s="482">
        <v>176830.95</v>
      </c>
      <c r="M1292" s="482">
        <v>0</v>
      </c>
      <c r="N1292" s="482">
        <v>0</v>
      </c>
      <c r="O1292" s="482">
        <v>0</v>
      </c>
      <c r="P1292" s="480" t="s">
        <v>6854</v>
      </c>
      <c r="Q1292" s="481"/>
      <c r="R1292" s="480" t="s">
        <v>306</v>
      </c>
      <c r="S1292" s="480" t="s">
        <v>307</v>
      </c>
      <c r="T1292" s="480" t="s">
        <v>453</v>
      </c>
      <c r="U1292" s="480" t="s">
        <v>309</v>
      </c>
      <c r="V1292" s="480" t="s">
        <v>1210</v>
      </c>
      <c r="W1292" s="480" t="s">
        <v>6855</v>
      </c>
      <c r="X1292" s="480" t="s">
        <v>1052</v>
      </c>
      <c r="Y1292" s="480" t="s">
        <v>313</v>
      </c>
      <c r="Z1292" s="480" t="s">
        <v>3274</v>
      </c>
      <c r="AA1292" s="480">
        <f t="shared" si="20"/>
        <v>120</v>
      </c>
      <c r="AB1292" s="483">
        <v>0</v>
      </c>
      <c r="AC1292" s="480" t="s">
        <v>456</v>
      </c>
    </row>
    <row r="1293" customHeight="1" spans="1:29">
      <c r="A1293" s="477" t="s">
        <v>192</v>
      </c>
      <c r="B1293" s="480" t="s">
        <v>6129</v>
      </c>
      <c r="C1293" s="480" t="s">
        <v>6130</v>
      </c>
      <c r="D1293" s="480" t="s">
        <v>6856</v>
      </c>
      <c r="E1293" s="481">
        <v>40897</v>
      </c>
      <c r="F1293" s="480" t="s">
        <v>301</v>
      </c>
      <c r="G1293" s="480" t="s">
        <v>6857</v>
      </c>
      <c r="H1293" s="480" t="s">
        <v>6858</v>
      </c>
      <c r="I1293" s="480" t="s">
        <v>304</v>
      </c>
      <c r="J1293" s="482">
        <v>51901.48</v>
      </c>
      <c r="K1293" s="482">
        <v>0</v>
      </c>
      <c r="L1293" s="482">
        <v>51901.48</v>
      </c>
      <c r="M1293" s="482">
        <v>0</v>
      </c>
      <c r="N1293" s="482">
        <v>0</v>
      </c>
      <c r="O1293" s="482">
        <v>0</v>
      </c>
      <c r="P1293" s="480" t="s">
        <v>6859</v>
      </c>
      <c r="Q1293" s="481"/>
      <c r="R1293" s="480" t="s">
        <v>306</v>
      </c>
      <c r="S1293" s="480" t="s">
        <v>307</v>
      </c>
      <c r="T1293" s="480" t="s">
        <v>462</v>
      </c>
      <c r="U1293" s="480" t="s">
        <v>309</v>
      </c>
      <c r="V1293" s="480" t="s">
        <v>613</v>
      </c>
      <c r="W1293" s="480" t="s">
        <v>6860</v>
      </c>
      <c r="X1293" s="480" t="s">
        <v>1057</v>
      </c>
      <c r="Y1293" s="480" t="s">
        <v>313</v>
      </c>
      <c r="Z1293" s="480" t="s">
        <v>2602</v>
      </c>
      <c r="AA1293" s="480">
        <f t="shared" si="20"/>
        <v>72</v>
      </c>
      <c r="AB1293" s="483">
        <v>0</v>
      </c>
      <c r="AC1293" s="480" t="s">
        <v>614</v>
      </c>
    </row>
    <row r="1294" customHeight="1" spans="1:29">
      <c r="A1294" s="477" t="s">
        <v>192</v>
      </c>
      <c r="B1294" s="480" t="s">
        <v>6129</v>
      </c>
      <c r="C1294" s="480" t="s">
        <v>6130</v>
      </c>
      <c r="D1294" s="480" t="s">
        <v>6861</v>
      </c>
      <c r="E1294" s="481">
        <v>40897</v>
      </c>
      <c r="F1294" s="480" t="s">
        <v>301</v>
      </c>
      <c r="G1294" s="480" t="s">
        <v>6862</v>
      </c>
      <c r="H1294" s="480" t="s">
        <v>6863</v>
      </c>
      <c r="I1294" s="480" t="s">
        <v>304</v>
      </c>
      <c r="J1294" s="482">
        <v>11025.77</v>
      </c>
      <c r="K1294" s="482">
        <v>0</v>
      </c>
      <c r="L1294" s="482">
        <v>11025.77</v>
      </c>
      <c r="M1294" s="482">
        <v>0</v>
      </c>
      <c r="N1294" s="482">
        <v>0</v>
      </c>
      <c r="O1294" s="482">
        <v>0</v>
      </c>
      <c r="P1294" s="480" t="s">
        <v>6864</v>
      </c>
      <c r="Q1294" s="481"/>
      <c r="R1294" s="480" t="s">
        <v>306</v>
      </c>
      <c r="S1294" s="480" t="s">
        <v>307</v>
      </c>
      <c r="T1294" s="480" t="s">
        <v>453</v>
      </c>
      <c r="U1294" s="480" t="s">
        <v>309</v>
      </c>
      <c r="V1294" s="480" t="s">
        <v>454</v>
      </c>
      <c r="W1294" s="480" t="s">
        <v>6865</v>
      </c>
      <c r="X1294" s="480" t="s">
        <v>6799</v>
      </c>
      <c r="Y1294" s="480" t="s">
        <v>313</v>
      </c>
      <c r="Z1294" s="480" t="s">
        <v>2602</v>
      </c>
      <c r="AA1294" s="480">
        <f t="shared" si="20"/>
        <v>72</v>
      </c>
      <c r="AB1294" s="483">
        <v>0</v>
      </c>
      <c r="AC1294" s="480" t="s">
        <v>456</v>
      </c>
    </row>
    <row r="1295" customHeight="1" spans="1:29">
      <c r="A1295" s="477" t="s">
        <v>192</v>
      </c>
      <c r="B1295" s="480" t="s">
        <v>6129</v>
      </c>
      <c r="C1295" s="480" t="s">
        <v>6130</v>
      </c>
      <c r="D1295" s="480" t="s">
        <v>6866</v>
      </c>
      <c r="E1295" s="481">
        <v>40897</v>
      </c>
      <c r="F1295" s="480" t="s">
        <v>301</v>
      </c>
      <c r="G1295" s="480" t="s">
        <v>6867</v>
      </c>
      <c r="H1295" s="480" t="s">
        <v>6868</v>
      </c>
      <c r="I1295" s="480" t="s">
        <v>304</v>
      </c>
      <c r="J1295" s="482">
        <v>80899.46</v>
      </c>
      <c r="K1295" s="482">
        <v>0</v>
      </c>
      <c r="L1295" s="482">
        <v>80899.46</v>
      </c>
      <c r="M1295" s="482">
        <v>0</v>
      </c>
      <c r="N1295" s="482">
        <v>0</v>
      </c>
      <c r="O1295" s="482">
        <v>0</v>
      </c>
      <c r="P1295" s="480" t="s">
        <v>6869</v>
      </c>
      <c r="Q1295" s="481"/>
      <c r="R1295" s="480" t="s">
        <v>306</v>
      </c>
      <c r="S1295" s="480" t="s">
        <v>307</v>
      </c>
      <c r="T1295" s="480" t="s">
        <v>462</v>
      </c>
      <c r="U1295" s="480" t="s">
        <v>309</v>
      </c>
      <c r="V1295" s="480" t="s">
        <v>463</v>
      </c>
      <c r="W1295" s="480" t="s">
        <v>6870</v>
      </c>
      <c r="X1295" s="480" t="s">
        <v>1057</v>
      </c>
      <c r="Y1295" s="480" t="s">
        <v>313</v>
      </c>
      <c r="Z1295" s="480" t="s">
        <v>2602</v>
      </c>
      <c r="AA1295" s="480">
        <f t="shared" si="20"/>
        <v>72</v>
      </c>
      <c r="AB1295" s="483">
        <v>0</v>
      </c>
      <c r="AC1295" s="480" t="s">
        <v>465</v>
      </c>
    </row>
    <row r="1296" customHeight="1" spans="1:29">
      <c r="A1296" s="477" t="s">
        <v>192</v>
      </c>
      <c r="B1296" s="480" t="s">
        <v>6129</v>
      </c>
      <c r="C1296" s="480" t="s">
        <v>6130</v>
      </c>
      <c r="D1296" s="480" t="s">
        <v>6871</v>
      </c>
      <c r="E1296" s="481">
        <v>40897</v>
      </c>
      <c r="F1296" s="480" t="s">
        <v>301</v>
      </c>
      <c r="G1296" s="480" t="s">
        <v>6872</v>
      </c>
      <c r="H1296" s="480" t="s">
        <v>6873</v>
      </c>
      <c r="I1296" s="480" t="s">
        <v>304</v>
      </c>
      <c r="J1296" s="482">
        <v>53454.76</v>
      </c>
      <c r="K1296" s="482">
        <v>0</v>
      </c>
      <c r="L1296" s="482">
        <v>53454.76</v>
      </c>
      <c r="M1296" s="482">
        <v>0</v>
      </c>
      <c r="N1296" s="482">
        <v>0</v>
      </c>
      <c r="O1296" s="482">
        <v>0</v>
      </c>
      <c r="P1296" s="480" t="s">
        <v>6874</v>
      </c>
      <c r="Q1296" s="481"/>
      <c r="R1296" s="480" t="s">
        <v>306</v>
      </c>
      <c r="S1296" s="480" t="s">
        <v>307</v>
      </c>
      <c r="T1296" s="480" t="s">
        <v>462</v>
      </c>
      <c r="U1296" s="480" t="s">
        <v>309</v>
      </c>
      <c r="V1296" s="480" t="s">
        <v>478</v>
      </c>
      <c r="W1296" s="480" t="s">
        <v>6875</v>
      </c>
      <c r="X1296" s="480" t="s">
        <v>1057</v>
      </c>
      <c r="Y1296" s="480" t="s">
        <v>313</v>
      </c>
      <c r="Z1296" s="480" t="s">
        <v>2602</v>
      </c>
      <c r="AA1296" s="480">
        <f t="shared" si="20"/>
        <v>72</v>
      </c>
      <c r="AB1296" s="483">
        <v>0</v>
      </c>
      <c r="AC1296" s="480" t="s">
        <v>481</v>
      </c>
    </row>
    <row r="1297" customHeight="1" spans="1:29">
      <c r="A1297" s="477" t="s">
        <v>192</v>
      </c>
      <c r="B1297" s="480" t="s">
        <v>6129</v>
      </c>
      <c r="C1297" s="480" t="s">
        <v>6130</v>
      </c>
      <c r="D1297" s="480" t="s">
        <v>6876</v>
      </c>
      <c r="E1297" s="481">
        <v>40897</v>
      </c>
      <c r="F1297" s="480" t="s">
        <v>301</v>
      </c>
      <c r="G1297" s="480" t="s">
        <v>6877</v>
      </c>
      <c r="H1297" s="480" t="s">
        <v>6878</v>
      </c>
      <c r="I1297" s="480" t="s">
        <v>304</v>
      </c>
      <c r="J1297" s="482">
        <v>295200.77</v>
      </c>
      <c r="K1297" s="482">
        <v>0</v>
      </c>
      <c r="L1297" s="482">
        <v>295200.77</v>
      </c>
      <c r="M1297" s="482">
        <v>0</v>
      </c>
      <c r="N1297" s="482">
        <v>0</v>
      </c>
      <c r="O1297" s="482">
        <v>0</v>
      </c>
      <c r="P1297" s="480" t="s">
        <v>6879</v>
      </c>
      <c r="Q1297" s="481"/>
      <c r="R1297" s="480" t="s">
        <v>306</v>
      </c>
      <c r="S1297" s="480" t="s">
        <v>307</v>
      </c>
      <c r="T1297" s="480" t="s">
        <v>453</v>
      </c>
      <c r="U1297" s="480" t="s">
        <v>309</v>
      </c>
      <c r="V1297" s="480" t="s">
        <v>454</v>
      </c>
      <c r="W1297" s="480" t="s">
        <v>6880</v>
      </c>
      <c r="X1297" s="480" t="s">
        <v>6881</v>
      </c>
      <c r="Y1297" s="480" t="s">
        <v>313</v>
      </c>
      <c r="Z1297" s="480" t="s">
        <v>2602</v>
      </c>
      <c r="AA1297" s="480">
        <f t="shared" si="20"/>
        <v>72</v>
      </c>
      <c r="AB1297" s="483">
        <v>0</v>
      </c>
      <c r="AC1297" s="480" t="s">
        <v>456</v>
      </c>
    </row>
    <row r="1298" customHeight="1" spans="1:29">
      <c r="A1298" s="477" t="s">
        <v>192</v>
      </c>
      <c r="B1298" s="480" t="s">
        <v>6129</v>
      </c>
      <c r="C1298" s="480" t="s">
        <v>6130</v>
      </c>
      <c r="D1298" s="480" t="s">
        <v>6882</v>
      </c>
      <c r="E1298" s="481">
        <v>40897</v>
      </c>
      <c r="F1298" s="480" t="s">
        <v>301</v>
      </c>
      <c r="G1298" s="480" t="s">
        <v>6883</v>
      </c>
      <c r="H1298" s="480" t="s">
        <v>6884</v>
      </c>
      <c r="I1298" s="480" t="s">
        <v>6885</v>
      </c>
      <c r="J1298" s="482">
        <v>85299.15</v>
      </c>
      <c r="K1298" s="482">
        <v>0</v>
      </c>
      <c r="L1298" s="482">
        <v>85299.15</v>
      </c>
      <c r="M1298" s="482">
        <v>0</v>
      </c>
      <c r="N1298" s="482">
        <v>0</v>
      </c>
      <c r="O1298" s="482">
        <v>0</v>
      </c>
      <c r="P1298" s="480" t="s">
        <v>6886</v>
      </c>
      <c r="Q1298" s="481"/>
      <c r="R1298" s="480" t="s">
        <v>630</v>
      </c>
      <c r="S1298" s="480" t="s">
        <v>889</v>
      </c>
      <c r="T1298" s="480" t="s">
        <v>3280</v>
      </c>
      <c r="U1298" s="480" t="s">
        <v>309</v>
      </c>
      <c r="V1298" s="480" t="s">
        <v>3281</v>
      </c>
      <c r="W1298" s="480" t="s">
        <v>6887</v>
      </c>
      <c r="X1298" s="480" t="s">
        <v>6888</v>
      </c>
      <c r="Y1298" s="480" t="s">
        <v>313</v>
      </c>
      <c r="Z1298" s="480" t="s">
        <v>2602</v>
      </c>
      <c r="AA1298" s="480">
        <f t="shared" si="20"/>
        <v>72</v>
      </c>
      <c r="AB1298" s="483">
        <v>0</v>
      </c>
      <c r="AC1298" s="480" t="s">
        <v>891</v>
      </c>
    </row>
    <row r="1299" customHeight="1" spans="1:29">
      <c r="A1299" s="477" t="s">
        <v>192</v>
      </c>
      <c r="B1299" s="480" t="s">
        <v>6129</v>
      </c>
      <c r="C1299" s="480" t="s">
        <v>6130</v>
      </c>
      <c r="D1299" s="480" t="s">
        <v>6889</v>
      </c>
      <c r="E1299" s="481">
        <v>41261</v>
      </c>
      <c r="F1299" s="480" t="s">
        <v>301</v>
      </c>
      <c r="G1299" s="480" t="s">
        <v>6890</v>
      </c>
      <c r="H1299" s="480" t="s">
        <v>6891</v>
      </c>
      <c r="I1299" s="480" t="s">
        <v>304</v>
      </c>
      <c r="J1299" s="482">
        <v>32853.61</v>
      </c>
      <c r="K1299" s="482">
        <v>0</v>
      </c>
      <c r="L1299" s="482">
        <v>32853.61</v>
      </c>
      <c r="M1299" s="482">
        <v>0</v>
      </c>
      <c r="N1299" s="482">
        <v>0</v>
      </c>
      <c r="O1299" s="482">
        <v>0</v>
      </c>
      <c r="P1299" s="480" t="s">
        <v>6892</v>
      </c>
      <c r="Q1299" s="481"/>
      <c r="R1299" s="480" t="s">
        <v>306</v>
      </c>
      <c r="S1299" s="480" t="s">
        <v>307</v>
      </c>
      <c r="T1299" s="480" t="s">
        <v>453</v>
      </c>
      <c r="U1299" s="480" t="s">
        <v>309</v>
      </c>
      <c r="V1299" s="480" t="s">
        <v>1210</v>
      </c>
      <c r="W1299" s="480" t="s">
        <v>6893</v>
      </c>
      <c r="X1299" s="480" t="s">
        <v>3954</v>
      </c>
      <c r="Y1299" s="480" t="s">
        <v>313</v>
      </c>
      <c r="Z1299" s="480" t="s">
        <v>2602</v>
      </c>
      <c r="AA1299" s="480">
        <f t="shared" si="20"/>
        <v>72</v>
      </c>
      <c r="AB1299" s="483">
        <v>0</v>
      </c>
      <c r="AC1299" s="480" t="s">
        <v>456</v>
      </c>
    </row>
    <row r="1300" customHeight="1" spans="1:29">
      <c r="A1300" s="477" t="s">
        <v>192</v>
      </c>
      <c r="B1300" s="480" t="s">
        <v>6129</v>
      </c>
      <c r="C1300" s="480" t="s">
        <v>6130</v>
      </c>
      <c r="D1300" s="480" t="s">
        <v>6894</v>
      </c>
      <c r="E1300" s="481">
        <v>41261</v>
      </c>
      <c r="F1300" s="480" t="s">
        <v>301</v>
      </c>
      <c r="G1300" s="480" t="s">
        <v>6895</v>
      </c>
      <c r="H1300" s="480" t="s">
        <v>6891</v>
      </c>
      <c r="I1300" s="480" t="s">
        <v>304</v>
      </c>
      <c r="J1300" s="482">
        <v>32853.62</v>
      </c>
      <c r="K1300" s="482">
        <v>0</v>
      </c>
      <c r="L1300" s="482">
        <v>32853.62</v>
      </c>
      <c r="M1300" s="482">
        <v>0</v>
      </c>
      <c r="N1300" s="482">
        <v>0</v>
      </c>
      <c r="O1300" s="482">
        <v>0</v>
      </c>
      <c r="P1300" s="480" t="s">
        <v>6896</v>
      </c>
      <c r="Q1300" s="481"/>
      <c r="R1300" s="480" t="s">
        <v>306</v>
      </c>
      <c r="S1300" s="480" t="s">
        <v>307</v>
      </c>
      <c r="T1300" s="480" t="s">
        <v>453</v>
      </c>
      <c r="U1300" s="480" t="s">
        <v>309</v>
      </c>
      <c r="V1300" s="480" t="s">
        <v>1210</v>
      </c>
      <c r="W1300" s="480" t="s">
        <v>6893</v>
      </c>
      <c r="X1300" s="480" t="s">
        <v>3954</v>
      </c>
      <c r="Y1300" s="480" t="s">
        <v>313</v>
      </c>
      <c r="Z1300" s="480" t="s">
        <v>2602</v>
      </c>
      <c r="AA1300" s="480">
        <f t="shared" si="20"/>
        <v>72</v>
      </c>
      <c r="AB1300" s="483">
        <v>0</v>
      </c>
      <c r="AC1300" s="480" t="s">
        <v>456</v>
      </c>
    </row>
    <row r="1301" customHeight="1" spans="1:29">
      <c r="A1301" s="477" t="s">
        <v>192</v>
      </c>
      <c r="B1301" s="480" t="s">
        <v>6129</v>
      </c>
      <c r="C1301" s="480" t="s">
        <v>6130</v>
      </c>
      <c r="D1301" s="480" t="s">
        <v>6897</v>
      </c>
      <c r="E1301" s="481">
        <v>41261</v>
      </c>
      <c r="F1301" s="480" t="s">
        <v>301</v>
      </c>
      <c r="G1301" s="480" t="s">
        <v>6898</v>
      </c>
      <c r="H1301" s="480" t="s">
        <v>5958</v>
      </c>
      <c r="I1301" s="480" t="s">
        <v>304</v>
      </c>
      <c r="J1301" s="482">
        <v>36417.72</v>
      </c>
      <c r="K1301" s="482">
        <v>0</v>
      </c>
      <c r="L1301" s="482">
        <v>36417.72</v>
      </c>
      <c r="M1301" s="482">
        <v>0</v>
      </c>
      <c r="N1301" s="482">
        <v>0</v>
      </c>
      <c r="O1301" s="482">
        <v>0</v>
      </c>
      <c r="P1301" s="480" t="s">
        <v>6899</v>
      </c>
      <c r="Q1301" s="481"/>
      <c r="R1301" s="480" t="s">
        <v>306</v>
      </c>
      <c r="S1301" s="480" t="s">
        <v>307</v>
      </c>
      <c r="T1301" s="480" t="s">
        <v>453</v>
      </c>
      <c r="U1301" s="480" t="s">
        <v>309</v>
      </c>
      <c r="V1301" s="480" t="s">
        <v>2948</v>
      </c>
      <c r="W1301" s="480" t="s">
        <v>6900</v>
      </c>
      <c r="X1301" s="480" t="s">
        <v>3954</v>
      </c>
      <c r="Y1301" s="480" t="s">
        <v>313</v>
      </c>
      <c r="Z1301" s="480" t="s">
        <v>2602</v>
      </c>
      <c r="AA1301" s="480">
        <f t="shared" si="20"/>
        <v>72</v>
      </c>
      <c r="AB1301" s="483">
        <v>0</v>
      </c>
      <c r="AC1301" s="480" t="s">
        <v>2950</v>
      </c>
    </row>
    <row r="1302" customHeight="1" spans="1:29">
      <c r="A1302" s="477" t="s">
        <v>192</v>
      </c>
      <c r="B1302" s="480" t="s">
        <v>6129</v>
      </c>
      <c r="C1302" s="480" t="s">
        <v>6130</v>
      </c>
      <c r="D1302" s="480" t="s">
        <v>6901</v>
      </c>
      <c r="E1302" s="481">
        <v>41261</v>
      </c>
      <c r="F1302" s="480" t="s">
        <v>301</v>
      </c>
      <c r="G1302" s="480" t="s">
        <v>6902</v>
      </c>
      <c r="H1302" s="480" t="s">
        <v>6903</v>
      </c>
      <c r="I1302" s="480" t="s">
        <v>304</v>
      </c>
      <c r="J1302" s="482">
        <v>145299.14</v>
      </c>
      <c r="K1302" s="482">
        <v>0</v>
      </c>
      <c r="L1302" s="482">
        <v>145299.14</v>
      </c>
      <c r="M1302" s="482">
        <v>0</v>
      </c>
      <c r="N1302" s="482">
        <v>0</v>
      </c>
      <c r="O1302" s="482">
        <v>0</v>
      </c>
      <c r="P1302" s="480" t="s">
        <v>6904</v>
      </c>
      <c r="Q1302" s="481"/>
      <c r="R1302" s="480" t="s">
        <v>306</v>
      </c>
      <c r="S1302" s="480" t="s">
        <v>307</v>
      </c>
      <c r="T1302" s="480" t="s">
        <v>453</v>
      </c>
      <c r="U1302" s="480" t="s">
        <v>309</v>
      </c>
      <c r="V1302" s="480" t="s">
        <v>454</v>
      </c>
      <c r="W1302" s="480" t="s">
        <v>6905</v>
      </c>
      <c r="X1302" s="480" t="s">
        <v>6906</v>
      </c>
      <c r="Y1302" s="480" t="s">
        <v>313</v>
      </c>
      <c r="Z1302" s="480" t="s">
        <v>2602</v>
      </c>
      <c r="AA1302" s="480">
        <f t="shared" si="20"/>
        <v>72</v>
      </c>
      <c r="AB1302" s="483">
        <v>0</v>
      </c>
      <c r="AC1302" s="480" t="s">
        <v>456</v>
      </c>
    </row>
    <row r="1303" customHeight="1" spans="1:29">
      <c r="A1303" s="477" t="s">
        <v>192</v>
      </c>
      <c r="B1303" s="480" t="s">
        <v>6129</v>
      </c>
      <c r="C1303" s="480" t="s">
        <v>6130</v>
      </c>
      <c r="D1303" s="480" t="s">
        <v>6907</v>
      </c>
      <c r="E1303" s="481">
        <v>41261</v>
      </c>
      <c r="F1303" s="480" t="s">
        <v>301</v>
      </c>
      <c r="G1303" s="480" t="s">
        <v>6908</v>
      </c>
      <c r="H1303" s="480" t="s">
        <v>6909</v>
      </c>
      <c r="I1303" s="480" t="s">
        <v>304</v>
      </c>
      <c r="J1303" s="482">
        <v>146794.86</v>
      </c>
      <c r="K1303" s="482">
        <v>0</v>
      </c>
      <c r="L1303" s="482">
        <v>146794.86</v>
      </c>
      <c r="M1303" s="482">
        <v>0</v>
      </c>
      <c r="N1303" s="482">
        <v>0</v>
      </c>
      <c r="O1303" s="482">
        <v>0</v>
      </c>
      <c r="P1303" s="480" t="s">
        <v>6910</v>
      </c>
      <c r="Q1303" s="481"/>
      <c r="R1303" s="480" t="s">
        <v>306</v>
      </c>
      <c r="S1303" s="480" t="s">
        <v>307</v>
      </c>
      <c r="T1303" s="480" t="s">
        <v>453</v>
      </c>
      <c r="U1303" s="480" t="s">
        <v>309</v>
      </c>
      <c r="V1303" s="480" t="s">
        <v>454</v>
      </c>
      <c r="W1303" s="480" t="s">
        <v>6911</v>
      </c>
      <c r="X1303" s="480" t="s">
        <v>6906</v>
      </c>
      <c r="Y1303" s="480" t="s">
        <v>313</v>
      </c>
      <c r="Z1303" s="480" t="s">
        <v>2602</v>
      </c>
      <c r="AA1303" s="480">
        <f t="shared" si="20"/>
        <v>72</v>
      </c>
      <c r="AB1303" s="483">
        <v>0</v>
      </c>
      <c r="AC1303" s="480" t="s">
        <v>456</v>
      </c>
    </row>
    <row r="1304" customHeight="1" spans="1:29">
      <c r="A1304" s="477" t="s">
        <v>192</v>
      </c>
      <c r="B1304" s="480" t="s">
        <v>6129</v>
      </c>
      <c r="C1304" s="480" t="s">
        <v>6130</v>
      </c>
      <c r="D1304" s="480" t="s">
        <v>6912</v>
      </c>
      <c r="E1304" s="481">
        <v>41453</v>
      </c>
      <c r="F1304" s="480" t="s">
        <v>301</v>
      </c>
      <c r="G1304" s="480" t="s">
        <v>6913</v>
      </c>
      <c r="H1304" s="480" t="s">
        <v>6914</v>
      </c>
      <c r="I1304" s="480" t="s">
        <v>6915</v>
      </c>
      <c r="J1304" s="482">
        <v>303418.78</v>
      </c>
      <c r="K1304" s="482">
        <v>0</v>
      </c>
      <c r="L1304" s="482">
        <v>303418.78</v>
      </c>
      <c r="M1304" s="482">
        <v>0</v>
      </c>
      <c r="N1304" s="482">
        <v>0</v>
      </c>
      <c r="O1304" s="482">
        <v>0</v>
      </c>
      <c r="P1304" s="480" t="s">
        <v>6916</v>
      </c>
      <c r="Q1304" s="481"/>
      <c r="R1304" s="480" t="s">
        <v>630</v>
      </c>
      <c r="S1304" s="480" t="s">
        <v>889</v>
      </c>
      <c r="T1304" s="480" t="s">
        <v>3280</v>
      </c>
      <c r="U1304" s="480" t="s">
        <v>309</v>
      </c>
      <c r="V1304" s="480" t="s">
        <v>3281</v>
      </c>
      <c r="W1304" s="480" t="s">
        <v>6917</v>
      </c>
      <c r="X1304" s="480" t="s">
        <v>6918</v>
      </c>
      <c r="Y1304" s="480" t="s">
        <v>313</v>
      </c>
      <c r="Z1304" s="480" t="s">
        <v>2602</v>
      </c>
      <c r="AA1304" s="480">
        <f t="shared" si="20"/>
        <v>72</v>
      </c>
      <c r="AB1304" s="483">
        <v>0</v>
      </c>
      <c r="AC1304" s="480" t="s">
        <v>891</v>
      </c>
    </row>
    <row r="1305" customHeight="1" spans="1:29">
      <c r="A1305" s="477" t="s">
        <v>192</v>
      </c>
      <c r="B1305" s="480" t="s">
        <v>6129</v>
      </c>
      <c r="C1305" s="480" t="s">
        <v>6130</v>
      </c>
      <c r="D1305" s="480" t="s">
        <v>6919</v>
      </c>
      <c r="E1305" s="481">
        <v>41453</v>
      </c>
      <c r="F1305" s="480" t="s">
        <v>301</v>
      </c>
      <c r="G1305" s="480" t="s">
        <v>6920</v>
      </c>
      <c r="H1305" s="480" t="s">
        <v>6921</v>
      </c>
      <c r="I1305" s="480" t="s">
        <v>304</v>
      </c>
      <c r="J1305" s="482">
        <v>29571.36</v>
      </c>
      <c r="K1305" s="482">
        <v>0</v>
      </c>
      <c r="L1305" s="482">
        <v>29571.36</v>
      </c>
      <c r="M1305" s="482">
        <v>0</v>
      </c>
      <c r="N1305" s="482">
        <v>0</v>
      </c>
      <c r="O1305" s="482">
        <v>0</v>
      </c>
      <c r="P1305" s="480" t="s">
        <v>6922</v>
      </c>
      <c r="Q1305" s="481"/>
      <c r="R1305" s="480" t="s">
        <v>306</v>
      </c>
      <c r="S1305" s="480" t="s">
        <v>307</v>
      </c>
      <c r="T1305" s="480" t="s">
        <v>331</v>
      </c>
      <c r="U1305" s="480" t="s">
        <v>309</v>
      </c>
      <c r="V1305" s="480" t="s">
        <v>5155</v>
      </c>
      <c r="W1305" s="480" t="s">
        <v>6923</v>
      </c>
      <c r="X1305" s="480" t="s">
        <v>3290</v>
      </c>
      <c r="Y1305" s="480" t="s">
        <v>313</v>
      </c>
      <c r="Z1305" s="480" t="s">
        <v>2602</v>
      </c>
      <c r="AA1305" s="480">
        <f t="shared" si="20"/>
        <v>72</v>
      </c>
      <c r="AB1305" s="483">
        <v>0</v>
      </c>
      <c r="AC1305" s="480" t="s">
        <v>335</v>
      </c>
    </row>
    <row r="1306" customHeight="1" spans="1:29">
      <c r="A1306" s="477" t="s">
        <v>192</v>
      </c>
      <c r="B1306" s="480" t="s">
        <v>6129</v>
      </c>
      <c r="C1306" s="480" t="s">
        <v>6130</v>
      </c>
      <c r="D1306" s="480" t="s">
        <v>6924</v>
      </c>
      <c r="E1306" s="481">
        <v>41453</v>
      </c>
      <c r="F1306" s="480" t="s">
        <v>301</v>
      </c>
      <c r="G1306" s="480" t="s">
        <v>6925</v>
      </c>
      <c r="H1306" s="480" t="s">
        <v>6926</v>
      </c>
      <c r="I1306" s="480" t="s">
        <v>304</v>
      </c>
      <c r="J1306" s="482">
        <v>90285.72</v>
      </c>
      <c r="K1306" s="482">
        <v>0</v>
      </c>
      <c r="L1306" s="482">
        <v>90285.72</v>
      </c>
      <c r="M1306" s="482">
        <v>0</v>
      </c>
      <c r="N1306" s="482">
        <v>0</v>
      </c>
      <c r="O1306" s="482">
        <v>0</v>
      </c>
      <c r="P1306" s="480" t="s">
        <v>6927</v>
      </c>
      <c r="Q1306" s="481"/>
      <c r="R1306" s="480" t="s">
        <v>306</v>
      </c>
      <c r="S1306" s="480" t="s">
        <v>307</v>
      </c>
      <c r="T1306" s="480" t="s">
        <v>331</v>
      </c>
      <c r="U1306" s="480" t="s">
        <v>309</v>
      </c>
      <c r="V1306" s="480" t="s">
        <v>5155</v>
      </c>
      <c r="W1306" s="480" t="s">
        <v>6928</v>
      </c>
      <c r="X1306" s="480" t="s">
        <v>3290</v>
      </c>
      <c r="Y1306" s="480" t="s">
        <v>313</v>
      </c>
      <c r="Z1306" s="480" t="s">
        <v>2602</v>
      </c>
      <c r="AA1306" s="480">
        <f t="shared" si="20"/>
        <v>72</v>
      </c>
      <c r="AB1306" s="483">
        <v>0</v>
      </c>
      <c r="AC1306" s="480" t="s">
        <v>335</v>
      </c>
    </row>
    <row r="1307" customHeight="1" spans="1:29">
      <c r="A1307" s="477" t="s">
        <v>192</v>
      </c>
      <c r="B1307" s="480" t="s">
        <v>6129</v>
      </c>
      <c r="C1307" s="480" t="s">
        <v>6130</v>
      </c>
      <c r="D1307" s="480" t="s">
        <v>6929</v>
      </c>
      <c r="E1307" s="481">
        <v>41453</v>
      </c>
      <c r="F1307" s="480" t="s">
        <v>301</v>
      </c>
      <c r="G1307" s="480" t="s">
        <v>6930</v>
      </c>
      <c r="H1307" s="480" t="s">
        <v>6931</v>
      </c>
      <c r="I1307" s="480" t="s">
        <v>304</v>
      </c>
      <c r="J1307" s="482">
        <v>239459.84</v>
      </c>
      <c r="K1307" s="482">
        <v>0</v>
      </c>
      <c r="L1307" s="482">
        <v>239459.84</v>
      </c>
      <c r="M1307" s="482">
        <v>0</v>
      </c>
      <c r="N1307" s="482">
        <v>0</v>
      </c>
      <c r="O1307" s="482">
        <v>0</v>
      </c>
      <c r="P1307" s="480" t="s">
        <v>6932</v>
      </c>
      <c r="Q1307" s="481"/>
      <c r="R1307" s="480" t="s">
        <v>306</v>
      </c>
      <c r="S1307" s="480" t="s">
        <v>307</v>
      </c>
      <c r="T1307" s="480" t="s">
        <v>462</v>
      </c>
      <c r="U1307" s="480" t="s">
        <v>309</v>
      </c>
      <c r="V1307" s="480" t="s">
        <v>613</v>
      </c>
      <c r="W1307" s="480" t="s">
        <v>6933</v>
      </c>
      <c r="X1307" s="480" t="s">
        <v>6934</v>
      </c>
      <c r="Y1307" s="480" t="s">
        <v>313</v>
      </c>
      <c r="Z1307" s="480" t="s">
        <v>2602</v>
      </c>
      <c r="AA1307" s="480">
        <f t="shared" si="20"/>
        <v>72</v>
      </c>
      <c r="AB1307" s="483">
        <v>0</v>
      </c>
      <c r="AC1307" s="480" t="s">
        <v>614</v>
      </c>
    </row>
    <row r="1308" customHeight="1" spans="1:29">
      <c r="A1308" s="477" t="s">
        <v>192</v>
      </c>
      <c r="B1308" s="480" t="s">
        <v>6129</v>
      </c>
      <c r="C1308" s="480" t="s">
        <v>6130</v>
      </c>
      <c r="D1308" s="480" t="s">
        <v>6935</v>
      </c>
      <c r="E1308" s="481">
        <v>41453</v>
      </c>
      <c r="F1308" s="480" t="s">
        <v>301</v>
      </c>
      <c r="G1308" s="480" t="s">
        <v>6936</v>
      </c>
      <c r="H1308" s="480" t="s">
        <v>6937</v>
      </c>
      <c r="I1308" s="480" t="s">
        <v>304</v>
      </c>
      <c r="J1308" s="482">
        <v>308419.22</v>
      </c>
      <c r="K1308" s="482">
        <v>0</v>
      </c>
      <c r="L1308" s="482">
        <v>308419.22</v>
      </c>
      <c r="M1308" s="482">
        <v>0</v>
      </c>
      <c r="N1308" s="482">
        <v>0</v>
      </c>
      <c r="O1308" s="482">
        <v>0</v>
      </c>
      <c r="P1308" s="480" t="s">
        <v>6938</v>
      </c>
      <c r="Q1308" s="481"/>
      <c r="R1308" s="480" t="s">
        <v>306</v>
      </c>
      <c r="S1308" s="480" t="s">
        <v>307</v>
      </c>
      <c r="T1308" s="480" t="s">
        <v>462</v>
      </c>
      <c r="U1308" s="480" t="s">
        <v>309</v>
      </c>
      <c r="V1308" s="480" t="s">
        <v>463</v>
      </c>
      <c r="W1308" s="480" t="s">
        <v>6939</v>
      </c>
      <c r="X1308" s="480" t="s">
        <v>1057</v>
      </c>
      <c r="Y1308" s="480" t="s">
        <v>313</v>
      </c>
      <c r="Z1308" s="480" t="s">
        <v>2602</v>
      </c>
      <c r="AA1308" s="480">
        <f t="shared" si="20"/>
        <v>72</v>
      </c>
      <c r="AB1308" s="483">
        <v>0</v>
      </c>
      <c r="AC1308" s="480" t="s">
        <v>465</v>
      </c>
    </row>
    <row r="1309" customHeight="1" spans="1:29">
      <c r="A1309" s="477" t="s">
        <v>192</v>
      </c>
      <c r="B1309" s="480" t="s">
        <v>6129</v>
      </c>
      <c r="C1309" s="480" t="s">
        <v>6130</v>
      </c>
      <c r="D1309" s="480" t="s">
        <v>6940</v>
      </c>
      <c r="E1309" s="481">
        <v>41453</v>
      </c>
      <c r="F1309" s="480" t="s">
        <v>301</v>
      </c>
      <c r="G1309" s="480" t="s">
        <v>6941</v>
      </c>
      <c r="H1309" s="480" t="s">
        <v>6942</v>
      </c>
      <c r="I1309" s="480" t="s">
        <v>304</v>
      </c>
      <c r="J1309" s="482">
        <v>343910.77</v>
      </c>
      <c r="K1309" s="482">
        <v>0</v>
      </c>
      <c r="L1309" s="482">
        <v>343910.77</v>
      </c>
      <c r="M1309" s="482">
        <v>0</v>
      </c>
      <c r="N1309" s="482">
        <v>0</v>
      </c>
      <c r="O1309" s="482">
        <v>0</v>
      </c>
      <c r="P1309" s="480" t="s">
        <v>6943</v>
      </c>
      <c r="Q1309" s="481"/>
      <c r="R1309" s="480" t="s">
        <v>306</v>
      </c>
      <c r="S1309" s="480" t="s">
        <v>307</v>
      </c>
      <c r="T1309" s="480" t="s">
        <v>462</v>
      </c>
      <c r="U1309" s="480" t="s">
        <v>309</v>
      </c>
      <c r="V1309" s="480" t="s">
        <v>478</v>
      </c>
      <c r="W1309" s="480" t="s">
        <v>6944</v>
      </c>
      <c r="X1309" s="480" t="s">
        <v>6945</v>
      </c>
      <c r="Y1309" s="480" t="s">
        <v>313</v>
      </c>
      <c r="Z1309" s="480" t="s">
        <v>2602</v>
      </c>
      <c r="AA1309" s="480">
        <f t="shared" si="20"/>
        <v>72</v>
      </c>
      <c r="AB1309" s="483">
        <v>0</v>
      </c>
      <c r="AC1309" s="480" t="s">
        <v>481</v>
      </c>
    </row>
    <row r="1310" customHeight="1" spans="1:29">
      <c r="A1310" s="477" t="s">
        <v>192</v>
      </c>
      <c r="B1310" s="480" t="s">
        <v>6129</v>
      </c>
      <c r="C1310" s="480" t="s">
        <v>6130</v>
      </c>
      <c r="D1310" s="480" t="s">
        <v>6946</v>
      </c>
      <c r="E1310" s="481">
        <v>41453</v>
      </c>
      <c r="F1310" s="480" t="s">
        <v>301</v>
      </c>
      <c r="G1310" s="480" t="s">
        <v>6947</v>
      </c>
      <c r="H1310" s="480" t="s">
        <v>6076</v>
      </c>
      <c r="I1310" s="480" t="s">
        <v>304</v>
      </c>
      <c r="J1310" s="482">
        <v>300529.63</v>
      </c>
      <c r="K1310" s="482">
        <v>0</v>
      </c>
      <c r="L1310" s="482">
        <v>300529.63</v>
      </c>
      <c r="M1310" s="482">
        <v>0</v>
      </c>
      <c r="N1310" s="482">
        <v>0</v>
      </c>
      <c r="O1310" s="482">
        <v>0</v>
      </c>
      <c r="P1310" s="480" t="s">
        <v>6948</v>
      </c>
      <c r="Q1310" s="481"/>
      <c r="R1310" s="480" t="s">
        <v>306</v>
      </c>
      <c r="S1310" s="480" t="s">
        <v>307</v>
      </c>
      <c r="T1310" s="480" t="s">
        <v>462</v>
      </c>
      <c r="U1310" s="480" t="s">
        <v>309</v>
      </c>
      <c r="V1310" s="480" t="s">
        <v>463</v>
      </c>
      <c r="W1310" s="480" t="s">
        <v>6949</v>
      </c>
      <c r="X1310" s="480" t="s">
        <v>1057</v>
      </c>
      <c r="Y1310" s="480" t="s">
        <v>313</v>
      </c>
      <c r="Z1310" s="480" t="s">
        <v>2602</v>
      </c>
      <c r="AA1310" s="480">
        <f t="shared" si="20"/>
        <v>72</v>
      </c>
      <c r="AB1310" s="483">
        <v>0</v>
      </c>
      <c r="AC1310" s="480" t="s">
        <v>465</v>
      </c>
    </row>
    <row r="1311" customHeight="1" spans="1:29">
      <c r="A1311" s="477" t="s">
        <v>192</v>
      </c>
      <c r="B1311" s="480" t="s">
        <v>6129</v>
      </c>
      <c r="C1311" s="480" t="s">
        <v>6130</v>
      </c>
      <c r="D1311" s="480" t="s">
        <v>6950</v>
      </c>
      <c r="E1311" s="481">
        <v>41453</v>
      </c>
      <c r="F1311" s="480" t="s">
        <v>301</v>
      </c>
      <c r="G1311" s="480" t="s">
        <v>6951</v>
      </c>
      <c r="H1311" s="480" t="s">
        <v>6952</v>
      </c>
      <c r="I1311" s="480" t="s">
        <v>304</v>
      </c>
      <c r="J1311" s="482">
        <v>142764.95</v>
      </c>
      <c r="K1311" s="482">
        <v>0</v>
      </c>
      <c r="L1311" s="482">
        <v>142764.95</v>
      </c>
      <c r="M1311" s="482">
        <v>0</v>
      </c>
      <c r="N1311" s="482">
        <v>0</v>
      </c>
      <c r="O1311" s="482">
        <v>0</v>
      </c>
      <c r="P1311" s="480" t="s">
        <v>6953</v>
      </c>
      <c r="Q1311" s="481"/>
      <c r="R1311" s="480" t="s">
        <v>306</v>
      </c>
      <c r="S1311" s="480" t="s">
        <v>307</v>
      </c>
      <c r="T1311" s="480" t="s">
        <v>453</v>
      </c>
      <c r="U1311" s="480" t="s">
        <v>309</v>
      </c>
      <c r="V1311" s="480" t="s">
        <v>454</v>
      </c>
      <c r="W1311" s="480" t="s">
        <v>6954</v>
      </c>
      <c r="X1311" s="480" t="s">
        <v>6955</v>
      </c>
      <c r="Y1311" s="480" t="s">
        <v>313</v>
      </c>
      <c r="Z1311" s="480" t="s">
        <v>2602</v>
      </c>
      <c r="AA1311" s="480">
        <f t="shared" si="20"/>
        <v>72</v>
      </c>
      <c r="AB1311" s="483">
        <v>0</v>
      </c>
      <c r="AC1311" s="480" t="s">
        <v>456</v>
      </c>
    </row>
    <row r="1312" customHeight="1" spans="1:29">
      <c r="A1312" s="477" t="s">
        <v>192</v>
      </c>
      <c r="B1312" s="480" t="s">
        <v>6129</v>
      </c>
      <c r="C1312" s="480" t="s">
        <v>6130</v>
      </c>
      <c r="D1312" s="480" t="s">
        <v>6956</v>
      </c>
      <c r="E1312" s="481">
        <v>41453</v>
      </c>
      <c r="F1312" s="480" t="s">
        <v>301</v>
      </c>
      <c r="G1312" s="480" t="s">
        <v>6957</v>
      </c>
      <c r="H1312" s="480" t="s">
        <v>6958</v>
      </c>
      <c r="I1312" s="480" t="s">
        <v>6959</v>
      </c>
      <c r="J1312" s="482">
        <v>142764.95</v>
      </c>
      <c r="K1312" s="482">
        <v>0</v>
      </c>
      <c r="L1312" s="482">
        <v>142764.95</v>
      </c>
      <c r="M1312" s="482">
        <v>0</v>
      </c>
      <c r="N1312" s="482">
        <v>0</v>
      </c>
      <c r="O1312" s="482">
        <v>0</v>
      </c>
      <c r="P1312" s="480" t="s">
        <v>6960</v>
      </c>
      <c r="Q1312" s="481"/>
      <c r="R1312" s="480" t="s">
        <v>306</v>
      </c>
      <c r="S1312" s="480" t="s">
        <v>307</v>
      </c>
      <c r="T1312" s="480" t="s">
        <v>453</v>
      </c>
      <c r="U1312" s="480" t="s">
        <v>309</v>
      </c>
      <c r="V1312" s="480" t="s">
        <v>2948</v>
      </c>
      <c r="W1312" s="480" t="s">
        <v>6954</v>
      </c>
      <c r="X1312" s="480" t="s">
        <v>6955</v>
      </c>
      <c r="Y1312" s="480" t="s">
        <v>313</v>
      </c>
      <c r="Z1312" s="480" t="s">
        <v>2602</v>
      </c>
      <c r="AA1312" s="480">
        <f t="shared" si="20"/>
        <v>72</v>
      </c>
      <c r="AB1312" s="483">
        <v>0</v>
      </c>
      <c r="AC1312" s="480" t="s">
        <v>2950</v>
      </c>
    </row>
    <row r="1313" customHeight="1" spans="1:29">
      <c r="A1313" s="477" t="s">
        <v>192</v>
      </c>
      <c r="B1313" s="480" t="s">
        <v>6129</v>
      </c>
      <c r="C1313" s="480" t="s">
        <v>6130</v>
      </c>
      <c r="D1313" s="480" t="s">
        <v>6961</v>
      </c>
      <c r="E1313" s="481">
        <v>41453</v>
      </c>
      <c r="F1313" s="480" t="s">
        <v>301</v>
      </c>
      <c r="G1313" s="480" t="s">
        <v>6962</v>
      </c>
      <c r="H1313" s="480" t="s">
        <v>6963</v>
      </c>
      <c r="I1313" s="480" t="s">
        <v>6964</v>
      </c>
      <c r="J1313" s="482">
        <v>142764.96</v>
      </c>
      <c r="K1313" s="482">
        <v>0</v>
      </c>
      <c r="L1313" s="482">
        <v>142764.96</v>
      </c>
      <c r="M1313" s="482">
        <v>0</v>
      </c>
      <c r="N1313" s="482">
        <v>0</v>
      </c>
      <c r="O1313" s="482">
        <v>0</v>
      </c>
      <c r="P1313" s="480" t="s">
        <v>6965</v>
      </c>
      <c r="Q1313" s="481"/>
      <c r="R1313" s="480" t="s">
        <v>306</v>
      </c>
      <c r="S1313" s="480" t="s">
        <v>307</v>
      </c>
      <c r="T1313" s="480" t="s">
        <v>453</v>
      </c>
      <c r="U1313" s="480" t="s">
        <v>309</v>
      </c>
      <c r="V1313" s="480" t="s">
        <v>454</v>
      </c>
      <c r="W1313" s="480" t="s">
        <v>6954</v>
      </c>
      <c r="X1313" s="480" t="s">
        <v>6955</v>
      </c>
      <c r="Y1313" s="480" t="s">
        <v>313</v>
      </c>
      <c r="Z1313" s="480" t="s">
        <v>2602</v>
      </c>
      <c r="AA1313" s="480">
        <f t="shared" si="20"/>
        <v>72</v>
      </c>
      <c r="AB1313" s="483">
        <v>0</v>
      </c>
      <c r="AC1313" s="480" t="s">
        <v>456</v>
      </c>
    </row>
    <row r="1314" customHeight="1" spans="1:29">
      <c r="A1314" s="477" t="s">
        <v>192</v>
      </c>
      <c r="B1314" s="480" t="s">
        <v>6129</v>
      </c>
      <c r="C1314" s="480" t="s">
        <v>6130</v>
      </c>
      <c r="D1314" s="480" t="s">
        <v>6966</v>
      </c>
      <c r="E1314" s="481">
        <v>41453</v>
      </c>
      <c r="F1314" s="480" t="s">
        <v>301</v>
      </c>
      <c r="G1314" s="480" t="s">
        <v>6967</v>
      </c>
      <c r="H1314" s="480" t="s">
        <v>6968</v>
      </c>
      <c r="I1314" s="480" t="s">
        <v>304</v>
      </c>
      <c r="J1314" s="482">
        <v>142764.97</v>
      </c>
      <c r="K1314" s="482">
        <v>0</v>
      </c>
      <c r="L1314" s="482">
        <v>142764.97</v>
      </c>
      <c r="M1314" s="482">
        <v>0</v>
      </c>
      <c r="N1314" s="482">
        <v>0</v>
      </c>
      <c r="O1314" s="482">
        <v>0</v>
      </c>
      <c r="P1314" s="480" t="s">
        <v>6969</v>
      </c>
      <c r="Q1314" s="481"/>
      <c r="R1314" s="480" t="s">
        <v>306</v>
      </c>
      <c r="S1314" s="480" t="s">
        <v>307</v>
      </c>
      <c r="T1314" s="480" t="s">
        <v>453</v>
      </c>
      <c r="U1314" s="480" t="s">
        <v>309</v>
      </c>
      <c r="V1314" s="480" t="s">
        <v>454</v>
      </c>
      <c r="W1314" s="480" t="s">
        <v>6954</v>
      </c>
      <c r="X1314" s="480" t="s">
        <v>6955</v>
      </c>
      <c r="Y1314" s="480" t="s">
        <v>313</v>
      </c>
      <c r="Z1314" s="480" t="s">
        <v>2602</v>
      </c>
      <c r="AA1314" s="480">
        <f t="shared" si="20"/>
        <v>72</v>
      </c>
      <c r="AB1314" s="483">
        <v>0</v>
      </c>
      <c r="AC1314" s="480" t="s">
        <v>456</v>
      </c>
    </row>
    <row r="1315" customHeight="1" spans="1:29">
      <c r="A1315" s="477" t="s">
        <v>192</v>
      </c>
      <c r="B1315" s="480" t="s">
        <v>6129</v>
      </c>
      <c r="C1315" s="480" t="s">
        <v>6130</v>
      </c>
      <c r="D1315" s="480" t="s">
        <v>6970</v>
      </c>
      <c r="E1315" s="481">
        <v>41453</v>
      </c>
      <c r="F1315" s="480" t="s">
        <v>301</v>
      </c>
      <c r="G1315" s="480" t="s">
        <v>6971</v>
      </c>
      <c r="H1315" s="480" t="s">
        <v>6972</v>
      </c>
      <c r="I1315" s="480" t="s">
        <v>304</v>
      </c>
      <c r="J1315" s="482">
        <v>145299.14</v>
      </c>
      <c r="K1315" s="482">
        <v>0</v>
      </c>
      <c r="L1315" s="482">
        <v>145299.14</v>
      </c>
      <c r="M1315" s="482">
        <v>0</v>
      </c>
      <c r="N1315" s="482">
        <v>0</v>
      </c>
      <c r="O1315" s="482">
        <v>0</v>
      </c>
      <c r="P1315" s="480" t="s">
        <v>6973</v>
      </c>
      <c r="Q1315" s="481"/>
      <c r="R1315" s="480" t="s">
        <v>306</v>
      </c>
      <c r="S1315" s="480" t="s">
        <v>307</v>
      </c>
      <c r="T1315" s="480" t="s">
        <v>462</v>
      </c>
      <c r="U1315" s="480" t="s">
        <v>309</v>
      </c>
      <c r="V1315" s="480" t="s">
        <v>463</v>
      </c>
      <c r="W1315" s="480" t="s">
        <v>6974</v>
      </c>
      <c r="X1315" s="480" t="s">
        <v>6975</v>
      </c>
      <c r="Y1315" s="480" t="s">
        <v>313</v>
      </c>
      <c r="Z1315" s="480" t="s">
        <v>2602</v>
      </c>
      <c r="AA1315" s="480">
        <f t="shared" si="20"/>
        <v>72</v>
      </c>
      <c r="AB1315" s="483">
        <v>0</v>
      </c>
      <c r="AC1315" s="480" t="s">
        <v>465</v>
      </c>
    </row>
    <row r="1316" customHeight="1" spans="1:29">
      <c r="A1316" s="477" t="s">
        <v>192</v>
      </c>
      <c r="B1316" s="480" t="s">
        <v>6129</v>
      </c>
      <c r="C1316" s="480" t="s">
        <v>6130</v>
      </c>
      <c r="D1316" s="480" t="s">
        <v>6976</v>
      </c>
      <c r="E1316" s="481">
        <v>41625</v>
      </c>
      <c r="F1316" s="480" t="s">
        <v>301</v>
      </c>
      <c r="G1316" s="480" t="s">
        <v>6977</v>
      </c>
      <c r="H1316" s="480" t="s">
        <v>6978</v>
      </c>
      <c r="I1316" s="480" t="s">
        <v>304</v>
      </c>
      <c r="J1316" s="482">
        <v>278327.01</v>
      </c>
      <c r="K1316" s="482">
        <v>0</v>
      </c>
      <c r="L1316" s="482">
        <v>278327.01</v>
      </c>
      <c r="M1316" s="482">
        <v>0</v>
      </c>
      <c r="N1316" s="482">
        <v>0</v>
      </c>
      <c r="O1316" s="482">
        <v>0</v>
      </c>
      <c r="P1316" s="480" t="s">
        <v>6979</v>
      </c>
      <c r="Q1316" s="481"/>
      <c r="R1316" s="480" t="s">
        <v>306</v>
      </c>
      <c r="S1316" s="480" t="s">
        <v>307</v>
      </c>
      <c r="T1316" s="480" t="s">
        <v>462</v>
      </c>
      <c r="U1316" s="480" t="s">
        <v>309</v>
      </c>
      <c r="V1316" s="480" t="s">
        <v>463</v>
      </c>
      <c r="W1316" s="480" t="s">
        <v>6980</v>
      </c>
      <c r="X1316" s="480" t="s">
        <v>1057</v>
      </c>
      <c r="Y1316" s="480" t="s">
        <v>313</v>
      </c>
      <c r="Z1316" s="480" t="s">
        <v>2602</v>
      </c>
      <c r="AA1316" s="480">
        <f t="shared" si="20"/>
        <v>72</v>
      </c>
      <c r="AB1316" s="483">
        <v>0</v>
      </c>
      <c r="AC1316" s="480" t="s">
        <v>465</v>
      </c>
    </row>
    <row r="1317" customHeight="1" spans="1:29">
      <c r="A1317" s="477" t="s">
        <v>192</v>
      </c>
      <c r="B1317" s="480" t="s">
        <v>6129</v>
      </c>
      <c r="C1317" s="480" t="s">
        <v>6130</v>
      </c>
      <c r="D1317" s="480" t="s">
        <v>6981</v>
      </c>
      <c r="E1317" s="481">
        <v>41625</v>
      </c>
      <c r="F1317" s="480" t="s">
        <v>301</v>
      </c>
      <c r="G1317" s="480" t="s">
        <v>6982</v>
      </c>
      <c r="H1317" s="480" t="s">
        <v>6983</v>
      </c>
      <c r="I1317" s="480" t="s">
        <v>304</v>
      </c>
      <c r="J1317" s="482">
        <v>196117.51</v>
      </c>
      <c r="K1317" s="482">
        <v>0</v>
      </c>
      <c r="L1317" s="482">
        <v>196117.51</v>
      </c>
      <c r="M1317" s="482">
        <v>0</v>
      </c>
      <c r="N1317" s="482">
        <v>0</v>
      </c>
      <c r="O1317" s="482">
        <v>0</v>
      </c>
      <c r="P1317" s="480" t="s">
        <v>6984</v>
      </c>
      <c r="Q1317" s="481"/>
      <c r="R1317" s="480" t="s">
        <v>306</v>
      </c>
      <c r="S1317" s="480" t="s">
        <v>307</v>
      </c>
      <c r="T1317" s="480" t="s">
        <v>462</v>
      </c>
      <c r="U1317" s="480" t="s">
        <v>309</v>
      </c>
      <c r="V1317" s="480" t="s">
        <v>463</v>
      </c>
      <c r="W1317" s="480" t="s">
        <v>6985</v>
      </c>
      <c r="X1317" s="480" t="s">
        <v>1057</v>
      </c>
      <c r="Y1317" s="480" t="s">
        <v>313</v>
      </c>
      <c r="Z1317" s="480" t="s">
        <v>2602</v>
      </c>
      <c r="AA1317" s="480">
        <f t="shared" si="20"/>
        <v>72</v>
      </c>
      <c r="AB1317" s="483">
        <v>0</v>
      </c>
      <c r="AC1317" s="480" t="s">
        <v>465</v>
      </c>
    </row>
    <row r="1318" customHeight="1" spans="1:29">
      <c r="A1318" s="477" t="s">
        <v>192</v>
      </c>
      <c r="B1318" s="480" t="s">
        <v>6129</v>
      </c>
      <c r="C1318" s="480" t="s">
        <v>6130</v>
      </c>
      <c r="D1318" s="480" t="s">
        <v>6986</v>
      </c>
      <c r="E1318" s="481">
        <v>41625</v>
      </c>
      <c r="F1318" s="480" t="s">
        <v>301</v>
      </c>
      <c r="G1318" s="480" t="s">
        <v>6987</v>
      </c>
      <c r="H1318" s="480" t="s">
        <v>6988</v>
      </c>
      <c r="I1318" s="480" t="s">
        <v>6989</v>
      </c>
      <c r="J1318" s="482">
        <v>30000</v>
      </c>
      <c r="K1318" s="482">
        <v>0</v>
      </c>
      <c r="L1318" s="482">
        <v>30000</v>
      </c>
      <c r="M1318" s="482">
        <v>0</v>
      </c>
      <c r="N1318" s="482">
        <v>0</v>
      </c>
      <c r="O1318" s="482">
        <v>0</v>
      </c>
      <c r="P1318" s="480" t="s">
        <v>6990</v>
      </c>
      <c r="Q1318" s="481"/>
      <c r="R1318" s="480" t="s">
        <v>306</v>
      </c>
      <c r="S1318" s="480" t="s">
        <v>307</v>
      </c>
      <c r="T1318" s="480" t="s">
        <v>462</v>
      </c>
      <c r="U1318" s="480" t="s">
        <v>309</v>
      </c>
      <c r="V1318" s="480" t="s">
        <v>487</v>
      </c>
      <c r="W1318" s="480" t="s">
        <v>3305</v>
      </c>
      <c r="X1318" s="480" t="s">
        <v>3306</v>
      </c>
      <c r="Y1318" s="480" t="s">
        <v>313</v>
      </c>
      <c r="Z1318" s="480" t="s">
        <v>2602</v>
      </c>
      <c r="AA1318" s="480">
        <f t="shared" si="20"/>
        <v>72</v>
      </c>
      <c r="AB1318" s="483">
        <v>0</v>
      </c>
      <c r="AC1318" s="480" t="s">
        <v>489</v>
      </c>
    </row>
    <row r="1319" customHeight="1" spans="1:29">
      <c r="A1319" s="477" t="s">
        <v>192</v>
      </c>
      <c r="B1319" s="480" t="s">
        <v>6129</v>
      </c>
      <c r="C1319" s="480" t="s">
        <v>6130</v>
      </c>
      <c r="D1319" s="480" t="s">
        <v>6991</v>
      </c>
      <c r="E1319" s="481">
        <v>41625</v>
      </c>
      <c r="F1319" s="480" t="s">
        <v>301</v>
      </c>
      <c r="G1319" s="480" t="s">
        <v>6992</v>
      </c>
      <c r="H1319" s="480" t="s">
        <v>6993</v>
      </c>
      <c r="I1319" s="480" t="s">
        <v>304</v>
      </c>
      <c r="J1319" s="482">
        <v>177204.67</v>
      </c>
      <c r="K1319" s="482">
        <v>0</v>
      </c>
      <c r="L1319" s="482">
        <v>177204.67</v>
      </c>
      <c r="M1319" s="482">
        <v>0</v>
      </c>
      <c r="N1319" s="482">
        <v>0</v>
      </c>
      <c r="O1319" s="482">
        <v>0</v>
      </c>
      <c r="P1319" s="480" t="s">
        <v>6994</v>
      </c>
      <c r="Q1319" s="481"/>
      <c r="R1319" s="480" t="s">
        <v>306</v>
      </c>
      <c r="S1319" s="480" t="s">
        <v>307</v>
      </c>
      <c r="T1319" s="480" t="s">
        <v>453</v>
      </c>
      <c r="U1319" s="480" t="s">
        <v>309</v>
      </c>
      <c r="V1319" s="480" t="s">
        <v>2948</v>
      </c>
      <c r="W1319" s="480" t="s">
        <v>6995</v>
      </c>
      <c r="X1319" s="480" t="s">
        <v>6996</v>
      </c>
      <c r="Y1319" s="480" t="s">
        <v>313</v>
      </c>
      <c r="Z1319" s="480" t="s">
        <v>2602</v>
      </c>
      <c r="AA1319" s="480">
        <f t="shared" si="20"/>
        <v>72</v>
      </c>
      <c r="AB1319" s="483">
        <v>0</v>
      </c>
      <c r="AC1319" s="480" t="s">
        <v>2950</v>
      </c>
    </row>
    <row r="1320" customHeight="1" spans="1:29">
      <c r="A1320" s="477" t="s">
        <v>192</v>
      </c>
      <c r="B1320" s="480" t="s">
        <v>6129</v>
      </c>
      <c r="C1320" s="480" t="s">
        <v>6130</v>
      </c>
      <c r="D1320" s="480" t="s">
        <v>6997</v>
      </c>
      <c r="E1320" s="481">
        <v>41625</v>
      </c>
      <c r="F1320" s="480" t="s">
        <v>301</v>
      </c>
      <c r="G1320" s="480" t="s">
        <v>6998</v>
      </c>
      <c r="H1320" s="480" t="s">
        <v>6993</v>
      </c>
      <c r="I1320" s="480" t="s">
        <v>304</v>
      </c>
      <c r="J1320" s="482">
        <v>177204.66</v>
      </c>
      <c r="K1320" s="482">
        <v>0</v>
      </c>
      <c r="L1320" s="482">
        <v>177204.66</v>
      </c>
      <c r="M1320" s="482">
        <v>0</v>
      </c>
      <c r="N1320" s="482">
        <v>0</v>
      </c>
      <c r="O1320" s="482">
        <v>0</v>
      </c>
      <c r="P1320" s="480" t="s">
        <v>6999</v>
      </c>
      <c r="Q1320" s="481"/>
      <c r="R1320" s="480" t="s">
        <v>306</v>
      </c>
      <c r="S1320" s="480" t="s">
        <v>307</v>
      </c>
      <c r="T1320" s="480" t="s">
        <v>453</v>
      </c>
      <c r="U1320" s="480" t="s">
        <v>309</v>
      </c>
      <c r="V1320" s="480" t="s">
        <v>454</v>
      </c>
      <c r="W1320" s="480" t="s">
        <v>6995</v>
      </c>
      <c r="X1320" s="480" t="s">
        <v>6996</v>
      </c>
      <c r="Y1320" s="480" t="s">
        <v>313</v>
      </c>
      <c r="Z1320" s="480" t="s">
        <v>2602</v>
      </c>
      <c r="AA1320" s="480">
        <f t="shared" si="20"/>
        <v>72</v>
      </c>
      <c r="AB1320" s="483">
        <v>0</v>
      </c>
      <c r="AC1320" s="480" t="s">
        <v>456</v>
      </c>
    </row>
    <row r="1321" customHeight="1" spans="1:29">
      <c r="A1321" s="477" t="s">
        <v>192</v>
      </c>
      <c r="B1321" s="480" t="s">
        <v>6129</v>
      </c>
      <c r="C1321" s="480" t="s">
        <v>6130</v>
      </c>
      <c r="D1321" s="480" t="s">
        <v>7000</v>
      </c>
      <c r="E1321" s="481">
        <v>41625</v>
      </c>
      <c r="F1321" s="480" t="s">
        <v>301</v>
      </c>
      <c r="G1321" s="480" t="s">
        <v>7001</v>
      </c>
      <c r="H1321" s="480" t="s">
        <v>7002</v>
      </c>
      <c r="I1321" s="480" t="s">
        <v>304</v>
      </c>
      <c r="J1321" s="482">
        <v>92257.16</v>
      </c>
      <c r="K1321" s="482">
        <v>0</v>
      </c>
      <c r="L1321" s="482">
        <v>92257.16</v>
      </c>
      <c r="M1321" s="482">
        <v>0</v>
      </c>
      <c r="N1321" s="482">
        <v>0</v>
      </c>
      <c r="O1321" s="482">
        <v>0</v>
      </c>
      <c r="P1321" s="480" t="s">
        <v>7003</v>
      </c>
      <c r="Q1321" s="481"/>
      <c r="R1321" s="480" t="s">
        <v>306</v>
      </c>
      <c r="S1321" s="480" t="s">
        <v>307</v>
      </c>
      <c r="T1321" s="480" t="s">
        <v>453</v>
      </c>
      <c r="U1321" s="480" t="s">
        <v>309</v>
      </c>
      <c r="V1321" s="480" t="s">
        <v>1210</v>
      </c>
      <c r="W1321" s="480" t="s">
        <v>7004</v>
      </c>
      <c r="X1321" s="480" t="s">
        <v>6996</v>
      </c>
      <c r="Y1321" s="480" t="s">
        <v>313</v>
      </c>
      <c r="Z1321" s="480" t="s">
        <v>2602</v>
      </c>
      <c r="AA1321" s="480">
        <f t="shared" si="20"/>
        <v>72</v>
      </c>
      <c r="AB1321" s="483">
        <v>0</v>
      </c>
      <c r="AC1321" s="480" t="s">
        <v>456</v>
      </c>
    </row>
    <row r="1322" customHeight="1" spans="1:29">
      <c r="A1322" s="477" t="s">
        <v>192</v>
      </c>
      <c r="B1322" s="480" t="s">
        <v>6129</v>
      </c>
      <c r="C1322" s="480" t="s">
        <v>6130</v>
      </c>
      <c r="D1322" s="480" t="s">
        <v>7005</v>
      </c>
      <c r="E1322" s="481">
        <v>41625</v>
      </c>
      <c r="F1322" s="480" t="s">
        <v>301</v>
      </c>
      <c r="G1322" s="480" t="s">
        <v>7006</v>
      </c>
      <c r="H1322" s="480" t="s">
        <v>7007</v>
      </c>
      <c r="I1322" s="480" t="s">
        <v>304</v>
      </c>
      <c r="J1322" s="482">
        <v>88436.67</v>
      </c>
      <c r="K1322" s="482">
        <v>0</v>
      </c>
      <c r="L1322" s="482">
        <v>88436.67</v>
      </c>
      <c r="M1322" s="482">
        <v>0</v>
      </c>
      <c r="N1322" s="482">
        <v>0</v>
      </c>
      <c r="O1322" s="482">
        <v>0</v>
      </c>
      <c r="P1322" s="480" t="s">
        <v>7008</v>
      </c>
      <c r="Q1322" s="481"/>
      <c r="R1322" s="480" t="s">
        <v>306</v>
      </c>
      <c r="S1322" s="480" t="s">
        <v>307</v>
      </c>
      <c r="T1322" s="480" t="s">
        <v>453</v>
      </c>
      <c r="U1322" s="480" t="s">
        <v>309</v>
      </c>
      <c r="V1322" s="480" t="s">
        <v>2948</v>
      </c>
      <c r="W1322" s="480" t="s">
        <v>7009</v>
      </c>
      <c r="X1322" s="480" t="s">
        <v>6996</v>
      </c>
      <c r="Y1322" s="480" t="s">
        <v>313</v>
      </c>
      <c r="Z1322" s="480" t="s">
        <v>6842</v>
      </c>
      <c r="AA1322" s="480">
        <f t="shared" si="20"/>
        <v>108</v>
      </c>
      <c r="AB1322" s="483">
        <v>0</v>
      </c>
      <c r="AC1322" s="480" t="s">
        <v>2950</v>
      </c>
    </row>
    <row r="1323" customHeight="1" spans="1:29">
      <c r="A1323" s="477" t="s">
        <v>192</v>
      </c>
      <c r="B1323" s="480" t="s">
        <v>6129</v>
      </c>
      <c r="C1323" s="480" t="s">
        <v>6130</v>
      </c>
      <c r="D1323" s="480" t="s">
        <v>7010</v>
      </c>
      <c r="E1323" s="481">
        <v>41625</v>
      </c>
      <c r="F1323" s="480" t="s">
        <v>301</v>
      </c>
      <c r="G1323" s="480" t="s">
        <v>7011</v>
      </c>
      <c r="H1323" s="480" t="s">
        <v>7012</v>
      </c>
      <c r="I1323" s="480" t="s">
        <v>7013</v>
      </c>
      <c r="J1323" s="482">
        <v>273504.26</v>
      </c>
      <c r="K1323" s="482">
        <v>0</v>
      </c>
      <c r="L1323" s="482">
        <v>273504.26</v>
      </c>
      <c r="M1323" s="482">
        <v>0</v>
      </c>
      <c r="N1323" s="482">
        <v>0</v>
      </c>
      <c r="O1323" s="482">
        <v>0</v>
      </c>
      <c r="P1323" s="480" t="s">
        <v>7014</v>
      </c>
      <c r="Q1323" s="481"/>
      <c r="R1323" s="480" t="s">
        <v>630</v>
      </c>
      <c r="S1323" s="480" t="s">
        <v>889</v>
      </c>
      <c r="T1323" s="480" t="s">
        <v>3280</v>
      </c>
      <c r="U1323" s="480" t="s">
        <v>309</v>
      </c>
      <c r="V1323" s="480" t="s">
        <v>3281</v>
      </c>
      <c r="W1323" s="480" t="s">
        <v>7015</v>
      </c>
      <c r="X1323" s="480" t="s">
        <v>7016</v>
      </c>
      <c r="Y1323" s="480" t="s">
        <v>313</v>
      </c>
      <c r="Z1323" s="480" t="s">
        <v>2602</v>
      </c>
      <c r="AA1323" s="480">
        <f t="shared" si="20"/>
        <v>72</v>
      </c>
      <c r="AB1323" s="483">
        <v>0</v>
      </c>
      <c r="AC1323" s="480" t="s">
        <v>891</v>
      </c>
    </row>
    <row r="1324" customHeight="1" spans="1:29">
      <c r="A1324" s="477" t="s">
        <v>192</v>
      </c>
      <c r="B1324" s="480" t="s">
        <v>6129</v>
      </c>
      <c r="C1324" s="480" t="s">
        <v>6130</v>
      </c>
      <c r="D1324" s="480" t="s">
        <v>7017</v>
      </c>
      <c r="E1324" s="481">
        <v>41625</v>
      </c>
      <c r="F1324" s="480" t="s">
        <v>301</v>
      </c>
      <c r="G1324" s="480" t="s">
        <v>7018</v>
      </c>
      <c r="H1324" s="480" t="s">
        <v>7019</v>
      </c>
      <c r="I1324" s="480" t="s">
        <v>7020</v>
      </c>
      <c r="J1324" s="482">
        <v>68376.07</v>
      </c>
      <c r="K1324" s="482">
        <v>0</v>
      </c>
      <c r="L1324" s="482">
        <v>68376.07</v>
      </c>
      <c r="M1324" s="482">
        <v>0</v>
      </c>
      <c r="N1324" s="482">
        <v>0</v>
      </c>
      <c r="O1324" s="482">
        <v>0</v>
      </c>
      <c r="P1324" s="480" t="s">
        <v>7021</v>
      </c>
      <c r="Q1324" s="481"/>
      <c r="R1324" s="480" t="s">
        <v>630</v>
      </c>
      <c r="S1324" s="480" t="s">
        <v>889</v>
      </c>
      <c r="T1324" s="480" t="s">
        <v>3280</v>
      </c>
      <c r="U1324" s="480" t="s">
        <v>309</v>
      </c>
      <c r="V1324" s="480" t="s">
        <v>3281</v>
      </c>
      <c r="W1324" s="480" t="s">
        <v>7022</v>
      </c>
      <c r="X1324" s="480" t="s">
        <v>7016</v>
      </c>
      <c r="Y1324" s="480" t="s">
        <v>313</v>
      </c>
      <c r="Z1324" s="480" t="s">
        <v>2602</v>
      </c>
      <c r="AA1324" s="480">
        <f t="shared" si="20"/>
        <v>72</v>
      </c>
      <c r="AB1324" s="483">
        <v>0</v>
      </c>
      <c r="AC1324" s="480" t="s">
        <v>891</v>
      </c>
    </row>
    <row r="1325" customHeight="1" spans="1:29">
      <c r="A1325" s="477" t="s">
        <v>192</v>
      </c>
      <c r="B1325" s="480" t="s">
        <v>6129</v>
      </c>
      <c r="C1325" s="480" t="s">
        <v>6130</v>
      </c>
      <c r="D1325" s="480" t="s">
        <v>7023</v>
      </c>
      <c r="E1325" s="481">
        <v>41625</v>
      </c>
      <c r="F1325" s="480" t="s">
        <v>301</v>
      </c>
      <c r="G1325" s="480" t="s">
        <v>7024</v>
      </c>
      <c r="H1325" s="480" t="s">
        <v>7025</v>
      </c>
      <c r="I1325" s="480" t="s">
        <v>7026</v>
      </c>
      <c r="J1325" s="482">
        <v>47169.81</v>
      </c>
      <c r="K1325" s="482">
        <v>0</v>
      </c>
      <c r="L1325" s="482">
        <v>47169.81</v>
      </c>
      <c r="M1325" s="482">
        <v>0</v>
      </c>
      <c r="N1325" s="482">
        <v>0</v>
      </c>
      <c r="O1325" s="482">
        <v>0</v>
      </c>
      <c r="P1325" s="480" t="s">
        <v>7027</v>
      </c>
      <c r="Q1325" s="481"/>
      <c r="R1325" s="480" t="s">
        <v>630</v>
      </c>
      <c r="S1325" s="480" t="s">
        <v>889</v>
      </c>
      <c r="T1325" s="480" t="s">
        <v>3280</v>
      </c>
      <c r="U1325" s="480" t="s">
        <v>309</v>
      </c>
      <c r="V1325" s="480" t="s">
        <v>3281</v>
      </c>
      <c r="W1325" s="480" t="s">
        <v>7028</v>
      </c>
      <c r="X1325" s="480" t="s">
        <v>7029</v>
      </c>
      <c r="Y1325" s="480" t="s">
        <v>313</v>
      </c>
      <c r="Z1325" s="480" t="s">
        <v>2602</v>
      </c>
      <c r="AA1325" s="480">
        <f t="shared" si="20"/>
        <v>72</v>
      </c>
      <c r="AB1325" s="483">
        <v>0</v>
      </c>
      <c r="AC1325" s="480" t="s">
        <v>891</v>
      </c>
    </row>
    <row r="1326" customHeight="1" spans="1:29">
      <c r="A1326" s="477" t="s">
        <v>192</v>
      </c>
      <c r="B1326" s="480" t="s">
        <v>6129</v>
      </c>
      <c r="C1326" s="480" t="s">
        <v>6130</v>
      </c>
      <c r="D1326" s="480" t="s">
        <v>7030</v>
      </c>
      <c r="E1326" s="481">
        <v>41625</v>
      </c>
      <c r="F1326" s="480" t="s">
        <v>301</v>
      </c>
      <c r="G1326" s="480" t="s">
        <v>7031</v>
      </c>
      <c r="H1326" s="480" t="s">
        <v>7032</v>
      </c>
      <c r="I1326" s="480" t="s">
        <v>7033</v>
      </c>
      <c r="J1326" s="482">
        <v>20000</v>
      </c>
      <c r="K1326" s="482">
        <v>0</v>
      </c>
      <c r="L1326" s="482">
        <v>20000</v>
      </c>
      <c r="M1326" s="482">
        <v>0</v>
      </c>
      <c r="N1326" s="482">
        <v>0</v>
      </c>
      <c r="O1326" s="482">
        <v>0</v>
      </c>
      <c r="P1326" s="480" t="s">
        <v>7034</v>
      </c>
      <c r="Q1326" s="481"/>
      <c r="R1326" s="480" t="s">
        <v>306</v>
      </c>
      <c r="S1326" s="480" t="s">
        <v>307</v>
      </c>
      <c r="T1326" s="480" t="s">
        <v>462</v>
      </c>
      <c r="U1326" s="480" t="s">
        <v>309</v>
      </c>
      <c r="V1326" s="480" t="s">
        <v>487</v>
      </c>
      <c r="W1326" s="480" t="s">
        <v>3305</v>
      </c>
      <c r="X1326" s="480" t="s">
        <v>3306</v>
      </c>
      <c r="Y1326" s="480" t="s">
        <v>313</v>
      </c>
      <c r="Z1326" s="480" t="s">
        <v>2602</v>
      </c>
      <c r="AA1326" s="480">
        <f t="shared" si="20"/>
        <v>72</v>
      </c>
      <c r="AB1326" s="483">
        <v>0</v>
      </c>
      <c r="AC1326" s="480" t="s">
        <v>489</v>
      </c>
    </row>
    <row r="1327" customHeight="1" spans="1:29">
      <c r="A1327" s="477" t="s">
        <v>192</v>
      </c>
      <c r="B1327" s="480" t="s">
        <v>6129</v>
      </c>
      <c r="C1327" s="480" t="s">
        <v>6130</v>
      </c>
      <c r="D1327" s="480" t="s">
        <v>7035</v>
      </c>
      <c r="E1327" s="481">
        <v>41717</v>
      </c>
      <c r="F1327" s="480" t="s">
        <v>301</v>
      </c>
      <c r="G1327" s="480" t="s">
        <v>7036</v>
      </c>
      <c r="H1327" s="480" t="s">
        <v>7037</v>
      </c>
      <c r="I1327" s="480" t="s">
        <v>7038</v>
      </c>
      <c r="J1327" s="482">
        <v>11538.46</v>
      </c>
      <c r="K1327" s="482">
        <v>0</v>
      </c>
      <c r="L1327" s="482">
        <v>11538.46</v>
      </c>
      <c r="M1327" s="482">
        <v>0</v>
      </c>
      <c r="N1327" s="482">
        <v>0</v>
      </c>
      <c r="O1327" s="482">
        <v>0</v>
      </c>
      <c r="P1327" s="480" t="s">
        <v>7039</v>
      </c>
      <c r="Q1327" s="481"/>
      <c r="R1327" s="480" t="s">
        <v>630</v>
      </c>
      <c r="S1327" s="480" t="s">
        <v>889</v>
      </c>
      <c r="T1327" s="480" t="s">
        <v>4347</v>
      </c>
      <c r="U1327" s="480" t="s">
        <v>309</v>
      </c>
      <c r="V1327" s="480" t="s">
        <v>7040</v>
      </c>
      <c r="W1327" s="480" t="s">
        <v>7041</v>
      </c>
      <c r="X1327" s="480" t="s">
        <v>2748</v>
      </c>
      <c r="Y1327" s="480" t="s">
        <v>313</v>
      </c>
      <c r="Z1327" s="480" t="s">
        <v>2602</v>
      </c>
      <c r="AA1327" s="480">
        <f t="shared" si="20"/>
        <v>72</v>
      </c>
      <c r="AB1327" s="483">
        <v>0</v>
      </c>
      <c r="AC1327" s="480" t="s">
        <v>4351</v>
      </c>
    </row>
    <row r="1328" customHeight="1" spans="1:29">
      <c r="A1328" s="477" t="s">
        <v>192</v>
      </c>
      <c r="B1328" s="480" t="s">
        <v>6129</v>
      </c>
      <c r="C1328" s="480" t="s">
        <v>6130</v>
      </c>
      <c r="D1328" s="480" t="s">
        <v>7042</v>
      </c>
      <c r="E1328" s="481">
        <v>41717</v>
      </c>
      <c r="F1328" s="480" t="s">
        <v>301</v>
      </c>
      <c r="G1328" s="480" t="s">
        <v>7043</v>
      </c>
      <c r="H1328" s="480" t="s">
        <v>7044</v>
      </c>
      <c r="I1328" s="480" t="s">
        <v>7045</v>
      </c>
      <c r="J1328" s="482">
        <v>186603.77</v>
      </c>
      <c r="K1328" s="482">
        <v>0</v>
      </c>
      <c r="L1328" s="482">
        <v>186603.77</v>
      </c>
      <c r="M1328" s="482">
        <v>0</v>
      </c>
      <c r="N1328" s="482">
        <v>0</v>
      </c>
      <c r="O1328" s="482">
        <v>0</v>
      </c>
      <c r="P1328" s="480" t="s">
        <v>7046</v>
      </c>
      <c r="Q1328" s="481"/>
      <c r="R1328" s="480" t="s">
        <v>630</v>
      </c>
      <c r="S1328" s="480" t="s">
        <v>889</v>
      </c>
      <c r="T1328" s="480" t="s">
        <v>3280</v>
      </c>
      <c r="U1328" s="480" t="s">
        <v>309</v>
      </c>
      <c r="V1328" s="480" t="s">
        <v>3281</v>
      </c>
      <c r="W1328" s="480" t="s">
        <v>7047</v>
      </c>
      <c r="X1328" s="480" t="s">
        <v>7029</v>
      </c>
      <c r="Y1328" s="480" t="s">
        <v>313</v>
      </c>
      <c r="Z1328" s="480" t="s">
        <v>2602</v>
      </c>
      <c r="AA1328" s="480">
        <f t="shared" si="20"/>
        <v>72</v>
      </c>
      <c r="AB1328" s="483">
        <v>0</v>
      </c>
      <c r="AC1328" s="480" t="s">
        <v>891</v>
      </c>
    </row>
    <row r="1329" customHeight="1" spans="1:29">
      <c r="A1329" s="477" t="s">
        <v>192</v>
      </c>
      <c r="B1329" s="480" t="s">
        <v>6129</v>
      </c>
      <c r="C1329" s="480" t="s">
        <v>6130</v>
      </c>
      <c r="D1329" s="480" t="s">
        <v>7048</v>
      </c>
      <c r="E1329" s="481">
        <v>41717</v>
      </c>
      <c r="F1329" s="480" t="s">
        <v>301</v>
      </c>
      <c r="G1329" s="480" t="s">
        <v>7049</v>
      </c>
      <c r="H1329" s="480" t="s">
        <v>7044</v>
      </c>
      <c r="I1329" s="480" t="s">
        <v>7050</v>
      </c>
      <c r="J1329" s="482">
        <v>231726.94</v>
      </c>
      <c r="K1329" s="482">
        <v>0</v>
      </c>
      <c r="L1329" s="482">
        <v>231726.94</v>
      </c>
      <c r="M1329" s="482">
        <v>0</v>
      </c>
      <c r="N1329" s="482">
        <v>0</v>
      </c>
      <c r="O1329" s="482">
        <v>0</v>
      </c>
      <c r="P1329" s="480" t="s">
        <v>7051</v>
      </c>
      <c r="Q1329" s="481"/>
      <c r="R1329" s="480" t="s">
        <v>630</v>
      </c>
      <c r="S1329" s="480" t="s">
        <v>889</v>
      </c>
      <c r="T1329" s="480" t="s">
        <v>3280</v>
      </c>
      <c r="U1329" s="480" t="s">
        <v>309</v>
      </c>
      <c r="V1329" s="480" t="s">
        <v>3281</v>
      </c>
      <c r="W1329" s="480" t="s">
        <v>7052</v>
      </c>
      <c r="X1329" s="480" t="s">
        <v>7029</v>
      </c>
      <c r="Y1329" s="480" t="s">
        <v>313</v>
      </c>
      <c r="Z1329" s="480" t="s">
        <v>2602</v>
      </c>
      <c r="AA1329" s="480">
        <f t="shared" si="20"/>
        <v>72</v>
      </c>
      <c r="AB1329" s="483">
        <v>0</v>
      </c>
      <c r="AC1329" s="480" t="s">
        <v>891</v>
      </c>
    </row>
    <row r="1330" customHeight="1" spans="1:29">
      <c r="A1330" s="477" t="s">
        <v>192</v>
      </c>
      <c r="B1330" s="480" t="s">
        <v>6129</v>
      </c>
      <c r="C1330" s="480" t="s">
        <v>6130</v>
      </c>
      <c r="D1330" s="480" t="s">
        <v>7053</v>
      </c>
      <c r="E1330" s="481">
        <v>41717</v>
      </c>
      <c r="F1330" s="480" t="s">
        <v>301</v>
      </c>
      <c r="G1330" s="480" t="s">
        <v>7054</v>
      </c>
      <c r="H1330" s="480" t="s">
        <v>7055</v>
      </c>
      <c r="I1330" s="480" t="s">
        <v>304</v>
      </c>
      <c r="J1330" s="482">
        <v>110500.45</v>
      </c>
      <c r="K1330" s="482">
        <v>0</v>
      </c>
      <c r="L1330" s="482">
        <v>110500.45</v>
      </c>
      <c r="M1330" s="482">
        <v>0</v>
      </c>
      <c r="N1330" s="482">
        <v>0</v>
      </c>
      <c r="O1330" s="482">
        <v>0</v>
      </c>
      <c r="P1330" s="480" t="s">
        <v>7056</v>
      </c>
      <c r="Q1330" s="481"/>
      <c r="R1330" s="480" t="s">
        <v>630</v>
      </c>
      <c r="S1330" s="480" t="s">
        <v>889</v>
      </c>
      <c r="T1330" s="480" t="s">
        <v>3280</v>
      </c>
      <c r="U1330" s="480" t="s">
        <v>309</v>
      </c>
      <c r="V1330" s="480" t="s">
        <v>3634</v>
      </c>
      <c r="W1330" s="480" t="s">
        <v>7057</v>
      </c>
      <c r="X1330" s="480" t="s">
        <v>7058</v>
      </c>
      <c r="Y1330" s="480" t="s">
        <v>313</v>
      </c>
      <c r="Z1330" s="480" t="s">
        <v>6842</v>
      </c>
      <c r="AA1330" s="480">
        <f t="shared" si="20"/>
        <v>108</v>
      </c>
      <c r="AB1330" s="483">
        <v>0</v>
      </c>
      <c r="AC1330" s="480" t="s">
        <v>891</v>
      </c>
    </row>
    <row r="1331" customHeight="1" spans="1:29">
      <c r="A1331" s="477" t="s">
        <v>192</v>
      </c>
      <c r="B1331" s="480" t="s">
        <v>6129</v>
      </c>
      <c r="C1331" s="480" t="s">
        <v>6130</v>
      </c>
      <c r="D1331" s="480" t="s">
        <v>7059</v>
      </c>
      <c r="E1331" s="481">
        <v>41717</v>
      </c>
      <c r="F1331" s="480" t="s">
        <v>301</v>
      </c>
      <c r="G1331" s="480" t="s">
        <v>7060</v>
      </c>
      <c r="H1331" s="480" t="s">
        <v>7061</v>
      </c>
      <c r="I1331" s="480" t="s">
        <v>304</v>
      </c>
      <c r="J1331" s="482">
        <v>233717.61</v>
      </c>
      <c r="K1331" s="482">
        <v>0</v>
      </c>
      <c r="L1331" s="482">
        <v>233717.61</v>
      </c>
      <c r="M1331" s="482">
        <v>0</v>
      </c>
      <c r="N1331" s="482">
        <v>0</v>
      </c>
      <c r="O1331" s="482">
        <v>0</v>
      </c>
      <c r="P1331" s="480" t="s">
        <v>7062</v>
      </c>
      <c r="Q1331" s="481"/>
      <c r="R1331" s="480" t="s">
        <v>306</v>
      </c>
      <c r="S1331" s="480" t="s">
        <v>307</v>
      </c>
      <c r="T1331" s="480" t="s">
        <v>462</v>
      </c>
      <c r="U1331" s="480" t="s">
        <v>309</v>
      </c>
      <c r="V1331" s="480" t="s">
        <v>463</v>
      </c>
      <c r="W1331" s="480" t="s">
        <v>7063</v>
      </c>
      <c r="X1331" s="480" t="s">
        <v>1057</v>
      </c>
      <c r="Y1331" s="480" t="s">
        <v>313</v>
      </c>
      <c r="Z1331" s="480" t="s">
        <v>2602</v>
      </c>
      <c r="AA1331" s="480">
        <f t="shared" si="20"/>
        <v>72</v>
      </c>
      <c r="AB1331" s="483">
        <v>0</v>
      </c>
      <c r="AC1331" s="480" t="s">
        <v>465</v>
      </c>
    </row>
    <row r="1332" customHeight="1" spans="1:29">
      <c r="A1332" s="477" t="s">
        <v>192</v>
      </c>
      <c r="B1332" s="480" t="s">
        <v>6129</v>
      </c>
      <c r="C1332" s="480" t="s">
        <v>6130</v>
      </c>
      <c r="D1332" s="480" t="s">
        <v>7064</v>
      </c>
      <c r="E1332" s="481">
        <v>41717</v>
      </c>
      <c r="F1332" s="480" t="s">
        <v>301</v>
      </c>
      <c r="G1332" s="480" t="s">
        <v>7065</v>
      </c>
      <c r="H1332" s="480" t="s">
        <v>7066</v>
      </c>
      <c r="I1332" s="480" t="s">
        <v>304</v>
      </c>
      <c r="J1332" s="482">
        <v>30000</v>
      </c>
      <c r="K1332" s="482">
        <v>0</v>
      </c>
      <c r="L1332" s="482">
        <v>30000</v>
      </c>
      <c r="M1332" s="482">
        <v>0</v>
      </c>
      <c r="N1332" s="482">
        <v>0</v>
      </c>
      <c r="O1332" s="482">
        <v>0</v>
      </c>
      <c r="P1332" s="480" t="s">
        <v>7067</v>
      </c>
      <c r="Q1332" s="481"/>
      <c r="R1332" s="480" t="s">
        <v>306</v>
      </c>
      <c r="S1332" s="480" t="s">
        <v>307</v>
      </c>
      <c r="T1332" s="480" t="s">
        <v>462</v>
      </c>
      <c r="U1332" s="480" t="s">
        <v>309</v>
      </c>
      <c r="V1332" s="480" t="s">
        <v>463</v>
      </c>
      <c r="W1332" s="480" t="s">
        <v>7068</v>
      </c>
      <c r="X1332" s="480" t="s">
        <v>1057</v>
      </c>
      <c r="Y1332" s="480" t="s">
        <v>313</v>
      </c>
      <c r="Z1332" s="480" t="s">
        <v>2602</v>
      </c>
      <c r="AA1332" s="480">
        <f t="shared" si="20"/>
        <v>72</v>
      </c>
      <c r="AB1332" s="483">
        <v>0</v>
      </c>
      <c r="AC1332" s="480" t="s">
        <v>465</v>
      </c>
    </row>
    <row r="1333" customHeight="1" spans="1:29">
      <c r="A1333" s="477" t="s">
        <v>192</v>
      </c>
      <c r="B1333" s="480" t="s">
        <v>6129</v>
      </c>
      <c r="C1333" s="480" t="s">
        <v>6130</v>
      </c>
      <c r="D1333" s="480" t="s">
        <v>7069</v>
      </c>
      <c r="E1333" s="481">
        <v>41780</v>
      </c>
      <c r="F1333" s="480" t="s">
        <v>301</v>
      </c>
      <c r="G1333" s="480" t="s">
        <v>7070</v>
      </c>
      <c r="H1333" s="480" t="s">
        <v>7071</v>
      </c>
      <c r="I1333" s="480" t="s">
        <v>304</v>
      </c>
      <c r="J1333" s="482">
        <v>477702.27</v>
      </c>
      <c r="K1333" s="482">
        <v>0</v>
      </c>
      <c r="L1333" s="482">
        <v>477702.27</v>
      </c>
      <c r="M1333" s="482">
        <v>0</v>
      </c>
      <c r="N1333" s="482">
        <v>0</v>
      </c>
      <c r="O1333" s="482">
        <v>0</v>
      </c>
      <c r="P1333" s="480" t="s">
        <v>7072</v>
      </c>
      <c r="Q1333" s="481"/>
      <c r="R1333" s="480" t="s">
        <v>306</v>
      </c>
      <c r="S1333" s="480" t="s">
        <v>307</v>
      </c>
      <c r="T1333" s="480" t="s">
        <v>453</v>
      </c>
      <c r="U1333" s="480" t="s">
        <v>309</v>
      </c>
      <c r="V1333" s="480" t="s">
        <v>1210</v>
      </c>
      <c r="W1333" s="480" t="s">
        <v>7073</v>
      </c>
      <c r="X1333" s="480" t="s">
        <v>7074</v>
      </c>
      <c r="Y1333" s="480" t="s">
        <v>313</v>
      </c>
      <c r="Z1333" s="480" t="s">
        <v>1588</v>
      </c>
      <c r="AA1333" s="480">
        <f t="shared" si="20"/>
        <v>96</v>
      </c>
      <c r="AB1333" s="483">
        <v>0</v>
      </c>
      <c r="AC1333" s="480" t="s">
        <v>456</v>
      </c>
    </row>
    <row r="1334" customHeight="1" spans="1:29">
      <c r="A1334" s="477" t="s">
        <v>192</v>
      </c>
      <c r="B1334" s="480" t="s">
        <v>6129</v>
      </c>
      <c r="C1334" s="480" t="s">
        <v>6130</v>
      </c>
      <c r="D1334" s="480" t="s">
        <v>7075</v>
      </c>
      <c r="E1334" s="481">
        <v>41836</v>
      </c>
      <c r="F1334" s="480" t="s">
        <v>301</v>
      </c>
      <c r="G1334" s="480" t="s">
        <v>7076</v>
      </c>
      <c r="H1334" s="480" t="s">
        <v>7077</v>
      </c>
      <c r="I1334" s="480" t="s">
        <v>304</v>
      </c>
      <c r="J1334" s="482">
        <v>144510.02</v>
      </c>
      <c r="K1334" s="482">
        <v>0</v>
      </c>
      <c r="L1334" s="482">
        <v>144510.02</v>
      </c>
      <c r="M1334" s="482">
        <v>0</v>
      </c>
      <c r="N1334" s="482">
        <v>0</v>
      </c>
      <c r="O1334" s="482">
        <v>0</v>
      </c>
      <c r="P1334" s="480" t="s">
        <v>7078</v>
      </c>
      <c r="Q1334" s="481"/>
      <c r="R1334" s="480" t="s">
        <v>306</v>
      </c>
      <c r="S1334" s="480" t="s">
        <v>307</v>
      </c>
      <c r="T1334" s="480" t="s">
        <v>462</v>
      </c>
      <c r="U1334" s="480" t="s">
        <v>309</v>
      </c>
      <c r="V1334" s="480" t="s">
        <v>613</v>
      </c>
      <c r="W1334" s="480" t="s">
        <v>7079</v>
      </c>
      <c r="X1334" s="480" t="s">
        <v>1057</v>
      </c>
      <c r="Y1334" s="480" t="s">
        <v>313</v>
      </c>
      <c r="Z1334" s="480" t="s">
        <v>2602</v>
      </c>
      <c r="AA1334" s="480">
        <f t="shared" si="20"/>
        <v>72</v>
      </c>
      <c r="AB1334" s="483">
        <v>0</v>
      </c>
      <c r="AC1334" s="480" t="s">
        <v>614</v>
      </c>
    </row>
    <row r="1335" customHeight="1" spans="1:29">
      <c r="A1335" s="477" t="s">
        <v>192</v>
      </c>
      <c r="B1335" s="480" t="s">
        <v>6129</v>
      </c>
      <c r="C1335" s="480" t="s">
        <v>6130</v>
      </c>
      <c r="D1335" s="480" t="s">
        <v>7080</v>
      </c>
      <c r="E1335" s="481">
        <v>41836</v>
      </c>
      <c r="F1335" s="480" t="s">
        <v>301</v>
      </c>
      <c r="G1335" s="480" t="s">
        <v>7081</v>
      </c>
      <c r="H1335" s="480" t="s">
        <v>7082</v>
      </c>
      <c r="I1335" s="480" t="s">
        <v>304</v>
      </c>
      <c r="J1335" s="482">
        <v>329549.04</v>
      </c>
      <c r="K1335" s="482">
        <v>0</v>
      </c>
      <c r="L1335" s="482">
        <v>329549.04</v>
      </c>
      <c r="M1335" s="482">
        <v>0</v>
      </c>
      <c r="N1335" s="482">
        <v>0</v>
      </c>
      <c r="O1335" s="482">
        <v>0</v>
      </c>
      <c r="P1335" s="480" t="s">
        <v>7083</v>
      </c>
      <c r="Q1335" s="481"/>
      <c r="R1335" s="480" t="s">
        <v>306</v>
      </c>
      <c r="S1335" s="480" t="s">
        <v>307</v>
      </c>
      <c r="T1335" s="480" t="s">
        <v>462</v>
      </c>
      <c r="U1335" s="480" t="s">
        <v>309</v>
      </c>
      <c r="V1335" s="480" t="s">
        <v>478</v>
      </c>
      <c r="W1335" s="480" t="s">
        <v>7084</v>
      </c>
      <c r="X1335" s="480" t="s">
        <v>1057</v>
      </c>
      <c r="Y1335" s="480" t="s">
        <v>313</v>
      </c>
      <c r="Z1335" s="480" t="s">
        <v>2602</v>
      </c>
      <c r="AA1335" s="480">
        <f t="shared" si="20"/>
        <v>72</v>
      </c>
      <c r="AB1335" s="483">
        <v>0</v>
      </c>
      <c r="AC1335" s="480" t="s">
        <v>481</v>
      </c>
    </row>
    <row r="1336" customHeight="1" spans="1:29">
      <c r="A1336" s="477" t="s">
        <v>192</v>
      </c>
      <c r="B1336" s="480" t="s">
        <v>6129</v>
      </c>
      <c r="C1336" s="480" t="s">
        <v>6130</v>
      </c>
      <c r="D1336" s="480" t="s">
        <v>7085</v>
      </c>
      <c r="E1336" s="481">
        <v>41940</v>
      </c>
      <c r="F1336" s="480" t="s">
        <v>301</v>
      </c>
      <c r="G1336" s="480" t="s">
        <v>7086</v>
      </c>
      <c r="H1336" s="480" t="s">
        <v>7087</v>
      </c>
      <c r="I1336" s="480" t="s">
        <v>304</v>
      </c>
      <c r="J1336" s="482">
        <v>521000.53</v>
      </c>
      <c r="K1336" s="482">
        <v>0</v>
      </c>
      <c r="L1336" s="482">
        <v>521000.53</v>
      </c>
      <c r="M1336" s="482">
        <v>0</v>
      </c>
      <c r="N1336" s="482">
        <v>0</v>
      </c>
      <c r="O1336" s="482">
        <v>0</v>
      </c>
      <c r="P1336" s="480" t="s">
        <v>7088</v>
      </c>
      <c r="Q1336" s="481"/>
      <c r="R1336" s="480" t="s">
        <v>306</v>
      </c>
      <c r="S1336" s="480" t="s">
        <v>307</v>
      </c>
      <c r="T1336" s="480" t="s">
        <v>453</v>
      </c>
      <c r="U1336" s="480" t="s">
        <v>309</v>
      </c>
      <c r="V1336" s="480" t="s">
        <v>1683</v>
      </c>
      <c r="W1336" s="480" t="s">
        <v>7089</v>
      </c>
      <c r="X1336" s="480" t="s">
        <v>7090</v>
      </c>
      <c r="Y1336" s="480" t="s">
        <v>313</v>
      </c>
      <c r="Z1336" s="480" t="s">
        <v>2602</v>
      </c>
      <c r="AA1336" s="480">
        <f t="shared" si="20"/>
        <v>72</v>
      </c>
      <c r="AB1336" s="483">
        <v>0</v>
      </c>
      <c r="AC1336" s="480" t="s">
        <v>2950</v>
      </c>
    </row>
    <row r="1337" customHeight="1" spans="1:29">
      <c r="A1337" s="477" t="s">
        <v>192</v>
      </c>
      <c r="B1337" s="480" t="s">
        <v>6129</v>
      </c>
      <c r="C1337" s="480" t="s">
        <v>6130</v>
      </c>
      <c r="D1337" s="480" t="s">
        <v>7091</v>
      </c>
      <c r="E1337" s="481">
        <v>41940</v>
      </c>
      <c r="F1337" s="480" t="s">
        <v>301</v>
      </c>
      <c r="G1337" s="480" t="s">
        <v>7092</v>
      </c>
      <c r="H1337" s="480" t="s">
        <v>7093</v>
      </c>
      <c r="I1337" s="480" t="s">
        <v>304</v>
      </c>
      <c r="J1337" s="482">
        <v>144970</v>
      </c>
      <c r="K1337" s="482">
        <v>0</v>
      </c>
      <c r="L1337" s="482">
        <v>144970</v>
      </c>
      <c r="M1337" s="482">
        <v>0</v>
      </c>
      <c r="N1337" s="482">
        <v>0</v>
      </c>
      <c r="O1337" s="482">
        <v>0</v>
      </c>
      <c r="P1337" s="480" t="s">
        <v>7094</v>
      </c>
      <c r="Q1337" s="481"/>
      <c r="R1337" s="480" t="s">
        <v>306</v>
      </c>
      <c r="S1337" s="480" t="s">
        <v>307</v>
      </c>
      <c r="T1337" s="480" t="s">
        <v>453</v>
      </c>
      <c r="U1337" s="480" t="s">
        <v>309</v>
      </c>
      <c r="V1337" s="480" t="s">
        <v>454</v>
      </c>
      <c r="W1337" s="480" t="s">
        <v>3571</v>
      </c>
      <c r="X1337" s="480" t="s">
        <v>3572</v>
      </c>
      <c r="Y1337" s="480" t="s">
        <v>313</v>
      </c>
      <c r="Z1337" s="480" t="s">
        <v>2602</v>
      </c>
      <c r="AA1337" s="480">
        <f t="shared" si="20"/>
        <v>72</v>
      </c>
      <c r="AB1337" s="483">
        <v>0</v>
      </c>
      <c r="AC1337" s="480" t="s">
        <v>456</v>
      </c>
    </row>
    <row r="1338" customHeight="1" spans="1:29">
      <c r="A1338" s="477" t="s">
        <v>192</v>
      </c>
      <c r="B1338" s="480" t="s">
        <v>6129</v>
      </c>
      <c r="C1338" s="480" t="s">
        <v>6130</v>
      </c>
      <c r="D1338" s="480" t="s">
        <v>7095</v>
      </c>
      <c r="E1338" s="481">
        <v>41940</v>
      </c>
      <c r="F1338" s="480" t="s">
        <v>301</v>
      </c>
      <c r="G1338" s="480" t="s">
        <v>7096</v>
      </c>
      <c r="H1338" s="480" t="s">
        <v>7097</v>
      </c>
      <c r="I1338" s="480" t="s">
        <v>7098</v>
      </c>
      <c r="J1338" s="482">
        <v>52854.54</v>
      </c>
      <c r="K1338" s="482">
        <v>0</v>
      </c>
      <c r="L1338" s="482">
        <v>52854.54</v>
      </c>
      <c r="M1338" s="482">
        <v>0</v>
      </c>
      <c r="N1338" s="482">
        <v>0</v>
      </c>
      <c r="O1338" s="482">
        <v>0</v>
      </c>
      <c r="P1338" s="480" t="s">
        <v>7099</v>
      </c>
      <c r="Q1338" s="481"/>
      <c r="R1338" s="480" t="s">
        <v>306</v>
      </c>
      <c r="S1338" s="480" t="s">
        <v>307</v>
      </c>
      <c r="T1338" s="480" t="s">
        <v>462</v>
      </c>
      <c r="U1338" s="480" t="s">
        <v>309</v>
      </c>
      <c r="V1338" s="480" t="s">
        <v>487</v>
      </c>
      <c r="W1338" s="480" t="s">
        <v>7100</v>
      </c>
      <c r="X1338" s="480" t="s">
        <v>7101</v>
      </c>
      <c r="Y1338" s="480" t="s">
        <v>313</v>
      </c>
      <c r="Z1338" s="480" t="s">
        <v>2602</v>
      </c>
      <c r="AA1338" s="480">
        <f t="shared" si="20"/>
        <v>72</v>
      </c>
      <c r="AB1338" s="483">
        <v>0</v>
      </c>
      <c r="AC1338" s="480" t="s">
        <v>489</v>
      </c>
    </row>
    <row r="1339" customHeight="1" spans="1:29">
      <c r="A1339" s="477" t="s">
        <v>192</v>
      </c>
      <c r="B1339" s="480" t="s">
        <v>6129</v>
      </c>
      <c r="C1339" s="480" t="s">
        <v>6130</v>
      </c>
      <c r="D1339" s="480" t="s">
        <v>7102</v>
      </c>
      <c r="E1339" s="481">
        <v>41940</v>
      </c>
      <c r="F1339" s="480" t="s">
        <v>301</v>
      </c>
      <c r="G1339" s="480" t="s">
        <v>7103</v>
      </c>
      <c r="H1339" s="480" t="s">
        <v>7104</v>
      </c>
      <c r="I1339" s="480" t="s">
        <v>7105</v>
      </c>
      <c r="J1339" s="482">
        <v>67435.89</v>
      </c>
      <c r="K1339" s="482">
        <v>0</v>
      </c>
      <c r="L1339" s="482">
        <v>67435.89</v>
      </c>
      <c r="M1339" s="482">
        <v>0</v>
      </c>
      <c r="N1339" s="482">
        <v>0</v>
      </c>
      <c r="O1339" s="482">
        <v>0</v>
      </c>
      <c r="P1339" s="480" t="s">
        <v>7106</v>
      </c>
      <c r="Q1339" s="481"/>
      <c r="R1339" s="480" t="s">
        <v>630</v>
      </c>
      <c r="S1339" s="480" t="s">
        <v>889</v>
      </c>
      <c r="T1339" s="480" t="s">
        <v>4347</v>
      </c>
      <c r="U1339" s="480" t="s">
        <v>309</v>
      </c>
      <c r="V1339" s="480" t="s">
        <v>4565</v>
      </c>
      <c r="W1339" s="480" t="s">
        <v>7107</v>
      </c>
      <c r="X1339" s="480" t="s">
        <v>7108</v>
      </c>
      <c r="Y1339" s="480" t="s">
        <v>313</v>
      </c>
      <c r="Z1339" s="480" t="s">
        <v>2602</v>
      </c>
      <c r="AA1339" s="480">
        <f t="shared" si="20"/>
        <v>72</v>
      </c>
      <c r="AB1339" s="483">
        <v>0</v>
      </c>
      <c r="AC1339" s="480" t="s">
        <v>4351</v>
      </c>
    </row>
    <row r="1340" customHeight="1" spans="1:29">
      <c r="A1340" s="477" t="s">
        <v>192</v>
      </c>
      <c r="B1340" s="480" t="s">
        <v>6129</v>
      </c>
      <c r="C1340" s="480" t="s">
        <v>6130</v>
      </c>
      <c r="D1340" s="480" t="s">
        <v>7109</v>
      </c>
      <c r="E1340" s="481">
        <v>41990</v>
      </c>
      <c r="F1340" s="480" t="s">
        <v>301</v>
      </c>
      <c r="G1340" s="480" t="s">
        <v>7110</v>
      </c>
      <c r="H1340" s="480" t="s">
        <v>7111</v>
      </c>
      <c r="I1340" s="480" t="s">
        <v>304</v>
      </c>
      <c r="J1340" s="482">
        <v>520329.21</v>
      </c>
      <c r="K1340" s="482">
        <v>0</v>
      </c>
      <c r="L1340" s="482">
        <v>520329.21</v>
      </c>
      <c r="M1340" s="482">
        <v>0</v>
      </c>
      <c r="N1340" s="482">
        <v>0</v>
      </c>
      <c r="O1340" s="482">
        <v>0</v>
      </c>
      <c r="P1340" s="480" t="s">
        <v>7112</v>
      </c>
      <c r="Q1340" s="481"/>
      <c r="R1340" s="480" t="s">
        <v>306</v>
      </c>
      <c r="S1340" s="480" t="s">
        <v>307</v>
      </c>
      <c r="T1340" s="480" t="s">
        <v>453</v>
      </c>
      <c r="U1340" s="480" t="s">
        <v>309</v>
      </c>
      <c r="V1340" s="480" t="s">
        <v>454</v>
      </c>
      <c r="W1340" s="480" t="s">
        <v>7113</v>
      </c>
      <c r="X1340" s="480" t="s">
        <v>7114</v>
      </c>
      <c r="Y1340" s="480" t="s">
        <v>313</v>
      </c>
      <c r="Z1340" s="480" t="s">
        <v>2602</v>
      </c>
      <c r="AA1340" s="480">
        <f t="shared" si="20"/>
        <v>72</v>
      </c>
      <c r="AB1340" s="483">
        <v>0</v>
      </c>
      <c r="AC1340" s="480" t="s">
        <v>456</v>
      </c>
    </row>
    <row r="1341" customHeight="1" spans="1:29">
      <c r="A1341" s="477" t="s">
        <v>192</v>
      </c>
      <c r="B1341" s="480" t="s">
        <v>6129</v>
      </c>
      <c r="C1341" s="480" t="s">
        <v>6130</v>
      </c>
      <c r="D1341" s="480" t="s">
        <v>7115</v>
      </c>
      <c r="E1341" s="481">
        <v>41990</v>
      </c>
      <c r="F1341" s="480" t="s">
        <v>301</v>
      </c>
      <c r="G1341" s="480" t="s">
        <v>7116</v>
      </c>
      <c r="H1341" s="480" t="s">
        <v>7117</v>
      </c>
      <c r="I1341" s="480" t="s">
        <v>304</v>
      </c>
      <c r="J1341" s="482">
        <v>283514.46</v>
      </c>
      <c r="K1341" s="482">
        <v>0</v>
      </c>
      <c r="L1341" s="482">
        <v>283514.46</v>
      </c>
      <c r="M1341" s="482">
        <v>0</v>
      </c>
      <c r="N1341" s="482">
        <v>0</v>
      </c>
      <c r="O1341" s="482">
        <v>0</v>
      </c>
      <c r="P1341" s="480" t="s">
        <v>7118</v>
      </c>
      <c r="Q1341" s="481"/>
      <c r="R1341" s="480" t="s">
        <v>306</v>
      </c>
      <c r="S1341" s="480" t="s">
        <v>307</v>
      </c>
      <c r="T1341" s="480" t="s">
        <v>453</v>
      </c>
      <c r="U1341" s="480" t="s">
        <v>309</v>
      </c>
      <c r="V1341" s="480" t="s">
        <v>1210</v>
      </c>
      <c r="W1341" s="480" t="s">
        <v>7119</v>
      </c>
      <c r="X1341" s="480" t="s">
        <v>7114</v>
      </c>
      <c r="Y1341" s="480" t="s">
        <v>313</v>
      </c>
      <c r="Z1341" s="480" t="s">
        <v>1588</v>
      </c>
      <c r="AA1341" s="480">
        <f t="shared" si="20"/>
        <v>96</v>
      </c>
      <c r="AB1341" s="483">
        <v>0</v>
      </c>
      <c r="AC1341" s="480" t="s">
        <v>456</v>
      </c>
    </row>
    <row r="1342" customHeight="1" spans="1:29">
      <c r="A1342" s="477" t="s">
        <v>192</v>
      </c>
      <c r="B1342" s="480" t="s">
        <v>6129</v>
      </c>
      <c r="C1342" s="480" t="s">
        <v>6130</v>
      </c>
      <c r="D1342" s="480" t="s">
        <v>7120</v>
      </c>
      <c r="E1342" s="481">
        <v>42110</v>
      </c>
      <c r="F1342" s="480" t="s">
        <v>301</v>
      </c>
      <c r="G1342" s="480" t="s">
        <v>7121</v>
      </c>
      <c r="H1342" s="480" t="s">
        <v>7122</v>
      </c>
      <c r="I1342" s="480" t="s">
        <v>304</v>
      </c>
      <c r="J1342" s="482">
        <v>62700.18</v>
      </c>
      <c r="K1342" s="482">
        <v>0</v>
      </c>
      <c r="L1342" s="482">
        <v>62700.18</v>
      </c>
      <c r="M1342" s="482">
        <v>0</v>
      </c>
      <c r="N1342" s="482">
        <v>0</v>
      </c>
      <c r="O1342" s="482">
        <v>0</v>
      </c>
      <c r="P1342" s="480" t="s">
        <v>7123</v>
      </c>
      <c r="Q1342" s="481"/>
      <c r="R1342" s="480" t="s">
        <v>306</v>
      </c>
      <c r="S1342" s="480" t="s">
        <v>307</v>
      </c>
      <c r="T1342" s="480" t="s">
        <v>453</v>
      </c>
      <c r="U1342" s="480" t="s">
        <v>309</v>
      </c>
      <c r="V1342" s="480" t="s">
        <v>1210</v>
      </c>
      <c r="W1342" s="480" t="s">
        <v>7124</v>
      </c>
      <c r="X1342" s="480" t="s">
        <v>7125</v>
      </c>
      <c r="Y1342" s="480" t="s">
        <v>313</v>
      </c>
      <c r="Z1342" s="480" t="s">
        <v>2602</v>
      </c>
      <c r="AA1342" s="480">
        <f t="shared" si="20"/>
        <v>72</v>
      </c>
      <c r="AB1342" s="483">
        <v>0</v>
      </c>
      <c r="AC1342" s="480" t="s">
        <v>456</v>
      </c>
    </row>
    <row r="1343" customHeight="1" spans="1:29">
      <c r="A1343" s="477" t="s">
        <v>192</v>
      </c>
      <c r="B1343" s="480" t="s">
        <v>6129</v>
      </c>
      <c r="C1343" s="480" t="s">
        <v>6130</v>
      </c>
      <c r="D1343" s="480" t="s">
        <v>7126</v>
      </c>
      <c r="E1343" s="481">
        <v>42110</v>
      </c>
      <c r="F1343" s="480" t="s">
        <v>301</v>
      </c>
      <c r="G1343" s="480" t="s">
        <v>7127</v>
      </c>
      <c r="H1343" s="480" t="s">
        <v>7128</v>
      </c>
      <c r="I1343" s="480" t="s">
        <v>304</v>
      </c>
      <c r="J1343" s="482">
        <v>66320.52</v>
      </c>
      <c r="K1343" s="482">
        <v>0</v>
      </c>
      <c r="L1343" s="482">
        <v>66320.52</v>
      </c>
      <c r="M1343" s="482">
        <v>0</v>
      </c>
      <c r="N1343" s="482">
        <v>0</v>
      </c>
      <c r="O1343" s="482">
        <v>0</v>
      </c>
      <c r="P1343" s="480" t="s">
        <v>7129</v>
      </c>
      <c r="Q1343" s="481"/>
      <c r="R1343" s="480" t="s">
        <v>306</v>
      </c>
      <c r="S1343" s="480" t="s">
        <v>307</v>
      </c>
      <c r="T1343" s="480" t="s">
        <v>453</v>
      </c>
      <c r="U1343" s="480" t="s">
        <v>309</v>
      </c>
      <c r="V1343" s="480" t="s">
        <v>1210</v>
      </c>
      <c r="W1343" s="480" t="s">
        <v>7130</v>
      </c>
      <c r="X1343" s="480" t="s">
        <v>7125</v>
      </c>
      <c r="Y1343" s="480" t="s">
        <v>313</v>
      </c>
      <c r="Z1343" s="480" t="s">
        <v>2602</v>
      </c>
      <c r="AA1343" s="480">
        <f t="shared" si="20"/>
        <v>72</v>
      </c>
      <c r="AB1343" s="483">
        <v>0</v>
      </c>
      <c r="AC1343" s="480" t="s">
        <v>456</v>
      </c>
    </row>
    <row r="1344" customHeight="1" spans="1:29">
      <c r="A1344" s="477" t="s">
        <v>192</v>
      </c>
      <c r="B1344" s="480" t="s">
        <v>6129</v>
      </c>
      <c r="C1344" s="480" t="s">
        <v>6130</v>
      </c>
      <c r="D1344" s="480" t="s">
        <v>7131</v>
      </c>
      <c r="E1344" s="481">
        <v>42110</v>
      </c>
      <c r="F1344" s="480" t="s">
        <v>301</v>
      </c>
      <c r="G1344" s="480" t="s">
        <v>7132</v>
      </c>
      <c r="H1344" s="480" t="s">
        <v>7133</v>
      </c>
      <c r="I1344" s="480" t="s">
        <v>304</v>
      </c>
      <c r="J1344" s="482">
        <v>383495.16</v>
      </c>
      <c r="K1344" s="482">
        <v>0</v>
      </c>
      <c r="L1344" s="482">
        <v>383495.16</v>
      </c>
      <c r="M1344" s="482">
        <v>0</v>
      </c>
      <c r="N1344" s="482">
        <v>0</v>
      </c>
      <c r="O1344" s="482">
        <v>0</v>
      </c>
      <c r="P1344" s="480" t="s">
        <v>7134</v>
      </c>
      <c r="Q1344" s="481"/>
      <c r="R1344" s="480" t="s">
        <v>306</v>
      </c>
      <c r="S1344" s="480" t="s">
        <v>307</v>
      </c>
      <c r="T1344" s="480" t="s">
        <v>453</v>
      </c>
      <c r="U1344" s="480" t="s">
        <v>309</v>
      </c>
      <c r="V1344" s="480" t="s">
        <v>2948</v>
      </c>
      <c r="W1344" s="480" t="s">
        <v>7135</v>
      </c>
      <c r="X1344" s="480" t="s">
        <v>7136</v>
      </c>
      <c r="Y1344" s="480" t="s">
        <v>313</v>
      </c>
      <c r="Z1344" s="480" t="s">
        <v>2602</v>
      </c>
      <c r="AA1344" s="480">
        <f t="shared" si="20"/>
        <v>72</v>
      </c>
      <c r="AB1344" s="483">
        <v>0</v>
      </c>
      <c r="AC1344" s="480" t="s">
        <v>2950</v>
      </c>
    </row>
    <row r="1345" customHeight="1" spans="1:29">
      <c r="A1345" s="477" t="s">
        <v>192</v>
      </c>
      <c r="B1345" s="480" t="s">
        <v>6129</v>
      </c>
      <c r="C1345" s="480" t="s">
        <v>6130</v>
      </c>
      <c r="D1345" s="480" t="s">
        <v>7137</v>
      </c>
      <c r="E1345" s="481">
        <v>42110</v>
      </c>
      <c r="F1345" s="480" t="s">
        <v>301</v>
      </c>
      <c r="G1345" s="480" t="s">
        <v>7138</v>
      </c>
      <c r="H1345" s="480" t="s">
        <v>7139</v>
      </c>
      <c r="I1345" s="480" t="s">
        <v>7140</v>
      </c>
      <c r="J1345" s="482">
        <v>98000</v>
      </c>
      <c r="K1345" s="482">
        <v>0</v>
      </c>
      <c r="L1345" s="482">
        <v>98000</v>
      </c>
      <c r="M1345" s="482">
        <v>0</v>
      </c>
      <c r="N1345" s="482">
        <v>0</v>
      </c>
      <c r="O1345" s="482">
        <v>0</v>
      </c>
      <c r="P1345" s="480" t="s">
        <v>7141</v>
      </c>
      <c r="Q1345" s="481"/>
      <c r="R1345" s="480" t="s">
        <v>306</v>
      </c>
      <c r="S1345" s="480" t="s">
        <v>307</v>
      </c>
      <c r="T1345" s="480" t="s">
        <v>462</v>
      </c>
      <c r="U1345" s="480" t="s">
        <v>309</v>
      </c>
      <c r="V1345" s="480" t="s">
        <v>463</v>
      </c>
      <c r="W1345" s="480" t="s">
        <v>7142</v>
      </c>
      <c r="X1345" s="480" t="s">
        <v>7143</v>
      </c>
      <c r="Y1345" s="480" t="s">
        <v>313</v>
      </c>
      <c r="Z1345" s="480" t="s">
        <v>2602</v>
      </c>
      <c r="AA1345" s="480">
        <f t="shared" si="20"/>
        <v>72</v>
      </c>
      <c r="AB1345" s="483">
        <v>0</v>
      </c>
      <c r="AC1345" s="480" t="s">
        <v>465</v>
      </c>
    </row>
    <row r="1346" customHeight="1" spans="1:29">
      <c r="A1346" s="477" t="s">
        <v>192</v>
      </c>
      <c r="B1346" s="480" t="s">
        <v>6129</v>
      </c>
      <c r="C1346" s="480" t="s">
        <v>6130</v>
      </c>
      <c r="D1346" s="480" t="s">
        <v>7144</v>
      </c>
      <c r="E1346" s="481">
        <v>42110</v>
      </c>
      <c r="F1346" s="480" t="s">
        <v>301</v>
      </c>
      <c r="G1346" s="480" t="s">
        <v>7145</v>
      </c>
      <c r="H1346" s="480" t="s">
        <v>7146</v>
      </c>
      <c r="I1346" s="480" t="s">
        <v>304</v>
      </c>
      <c r="J1346" s="482">
        <v>63282.91</v>
      </c>
      <c r="K1346" s="482">
        <v>0</v>
      </c>
      <c r="L1346" s="482">
        <v>63282.91</v>
      </c>
      <c r="M1346" s="482">
        <v>0</v>
      </c>
      <c r="N1346" s="482">
        <v>0</v>
      </c>
      <c r="O1346" s="482">
        <v>0</v>
      </c>
      <c r="P1346" s="480" t="s">
        <v>7147</v>
      </c>
      <c r="Q1346" s="481"/>
      <c r="R1346" s="480" t="s">
        <v>306</v>
      </c>
      <c r="S1346" s="480" t="s">
        <v>307</v>
      </c>
      <c r="T1346" s="480" t="s">
        <v>453</v>
      </c>
      <c r="U1346" s="480" t="s">
        <v>309</v>
      </c>
      <c r="V1346" s="480" t="s">
        <v>454</v>
      </c>
      <c r="W1346" s="480" t="s">
        <v>7148</v>
      </c>
      <c r="X1346" s="480" t="s">
        <v>7125</v>
      </c>
      <c r="Y1346" s="480" t="s">
        <v>313</v>
      </c>
      <c r="Z1346" s="480" t="s">
        <v>2602</v>
      </c>
      <c r="AA1346" s="480">
        <f t="shared" si="20"/>
        <v>72</v>
      </c>
      <c r="AB1346" s="483">
        <v>0</v>
      </c>
      <c r="AC1346" s="480" t="s">
        <v>456</v>
      </c>
    </row>
    <row r="1347" customHeight="1" spans="1:29">
      <c r="A1347" s="477" t="s">
        <v>192</v>
      </c>
      <c r="B1347" s="480" t="s">
        <v>6129</v>
      </c>
      <c r="C1347" s="480" t="s">
        <v>6130</v>
      </c>
      <c r="D1347" s="480" t="s">
        <v>7149</v>
      </c>
      <c r="E1347" s="481">
        <v>42110</v>
      </c>
      <c r="F1347" s="480" t="s">
        <v>301</v>
      </c>
      <c r="G1347" s="480" t="s">
        <v>7150</v>
      </c>
      <c r="H1347" s="480" t="s">
        <v>7151</v>
      </c>
      <c r="I1347" s="480" t="s">
        <v>304</v>
      </c>
      <c r="J1347" s="482">
        <v>60779.85</v>
      </c>
      <c r="K1347" s="482">
        <v>0</v>
      </c>
      <c r="L1347" s="482">
        <v>60779.85</v>
      </c>
      <c r="M1347" s="482">
        <v>0</v>
      </c>
      <c r="N1347" s="482">
        <v>0</v>
      </c>
      <c r="O1347" s="482">
        <v>0</v>
      </c>
      <c r="P1347" s="480" t="s">
        <v>7152</v>
      </c>
      <c r="Q1347" s="481"/>
      <c r="R1347" s="480" t="s">
        <v>306</v>
      </c>
      <c r="S1347" s="480" t="s">
        <v>307</v>
      </c>
      <c r="T1347" s="480" t="s">
        <v>462</v>
      </c>
      <c r="U1347" s="480" t="s">
        <v>309</v>
      </c>
      <c r="V1347" s="480" t="s">
        <v>478</v>
      </c>
      <c r="W1347" s="480" t="s">
        <v>7153</v>
      </c>
      <c r="X1347" s="480" t="s">
        <v>1057</v>
      </c>
      <c r="Y1347" s="480" t="s">
        <v>313</v>
      </c>
      <c r="Z1347" s="480" t="s">
        <v>2602</v>
      </c>
      <c r="AA1347" s="480">
        <f t="shared" si="20"/>
        <v>72</v>
      </c>
      <c r="AB1347" s="483">
        <v>0</v>
      </c>
      <c r="AC1347" s="480" t="s">
        <v>481</v>
      </c>
    </row>
    <row r="1348" customHeight="1" spans="1:29">
      <c r="A1348" s="477" t="s">
        <v>192</v>
      </c>
      <c r="B1348" s="480" t="s">
        <v>6129</v>
      </c>
      <c r="C1348" s="480" t="s">
        <v>6130</v>
      </c>
      <c r="D1348" s="480" t="s">
        <v>7154</v>
      </c>
      <c r="E1348" s="481">
        <v>42268</v>
      </c>
      <c r="F1348" s="480" t="s">
        <v>301</v>
      </c>
      <c r="G1348" s="480" t="s">
        <v>7155</v>
      </c>
      <c r="H1348" s="480" t="s">
        <v>7156</v>
      </c>
      <c r="I1348" s="480" t="s">
        <v>304</v>
      </c>
      <c r="J1348" s="482">
        <v>229743.58</v>
      </c>
      <c r="K1348" s="482">
        <v>0</v>
      </c>
      <c r="L1348" s="482">
        <v>229743.58</v>
      </c>
      <c r="M1348" s="482">
        <v>0</v>
      </c>
      <c r="N1348" s="482">
        <v>0</v>
      </c>
      <c r="O1348" s="482">
        <v>0</v>
      </c>
      <c r="P1348" s="480" t="s">
        <v>7157</v>
      </c>
      <c r="Q1348" s="481"/>
      <c r="R1348" s="480" t="s">
        <v>306</v>
      </c>
      <c r="S1348" s="480" t="s">
        <v>307</v>
      </c>
      <c r="T1348" s="480" t="s">
        <v>453</v>
      </c>
      <c r="U1348" s="480" t="s">
        <v>309</v>
      </c>
      <c r="V1348" s="480" t="s">
        <v>454</v>
      </c>
      <c r="W1348" s="480" t="s">
        <v>7158</v>
      </c>
      <c r="X1348" s="480" t="s">
        <v>7159</v>
      </c>
      <c r="Y1348" s="480" t="s">
        <v>313</v>
      </c>
      <c r="Z1348" s="480" t="s">
        <v>2602</v>
      </c>
      <c r="AA1348" s="480">
        <f t="shared" si="20"/>
        <v>72</v>
      </c>
      <c r="AB1348" s="483">
        <v>0</v>
      </c>
      <c r="AC1348" s="480" t="s">
        <v>456</v>
      </c>
    </row>
    <row r="1349" customHeight="1" spans="1:29">
      <c r="A1349" s="477" t="s">
        <v>192</v>
      </c>
      <c r="B1349" s="480" t="s">
        <v>6129</v>
      </c>
      <c r="C1349" s="480" t="s">
        <v>6130</v>
      </c>
      <c r="D1349" s="480" t="s">
        <v>7160</v>
      </c>
      <c r="E1349" s="481">
        <v>42338</v>
      </c>
      <c r="F1349" s="480" t="s">
        <v>301</v>
      </c>
      <c r="G1349" s="480" t="s">
        <v>7161</v>
      </c>
      <c r="H1349" s="480" t="s">
        <v>7162</v>
      </c>
      <c r="I1349" s="480" t="s">
        <v>304</v>
      </c>
      <c r="J1349" s="482">
        <v>397645.16</v>
      </c>
      <c r="K1349" s="482">
        <v>0</v>
      </c>
      <c r="L1349" s="482">
        <v>397645.16</v>
      </c>
      <c r="M1349" s="482">
        <v>0</v>
      </c>
      <c r="N1349" s="482">
        <v>0</v>
      </c>
      <c r="O1349" s="482">
        <v>0</v>
      </c>
      <c r="P1349" s="480" t="s">
        <v>7163</v>
      </c>
      <c r="Q1349" s="481"/>
      <c r="R1349" s="480" t="s">
        <v>306</v>
      </c>
      <c r="S1349" s="480" t="s">
        <v>307</v>
      </c>
      <c r="T1349" s="480" t="s">
        <v>453</v>
      </c>
      <c r="U1349" s="480" t="s">
        <v>309</v>
      </c>
      <c r="V1349" s="480" t="s">
        <v>2948</v>
      </c>
      <c r="W1349" s="480" t="s">
        <v>7164</v>
      </c>
      <c r="X1349" s="480" t="s">
        <v>7114</v>
      </c>
      <c r="Y1349" s="480" t="s">
        <v>313</v>
      </c>
      <c r="Z1349" s="480" t="s">
        <v>7165</v>
      </c>
      <c r="AA1349" s="480">
        <f t="shared" si="20"/>
        <v>84</v>
      </c>
      <c r="AB1349" s="483">
        <v>0</v>
      </c>
      <c r="AC1349" s="480" t="s">
        <v>2950</v>
      </c>
    </row>
    <row r="1350" customHeight="1" spans="1:29">
      <c r="A1350" s="477" t="s">
        <v>192</v>
      </c>
      <c r="B1350" s="480" t="s">
        <v>6129</v>
      </c>
      <c r="C1350" s="480" t="s">
        <v>6130</v>
      </c>
      <c r="D1350" s="480" t="s">
        <v>7166</v>
      </c>
      <c r="E1350" s="481">
        <v>42338</v>
      </c>
      <c r="F1350" s="480" t="s">
        <v>301</v>
      </c>
      <c r="G1350" s="480" t="s">
        <v>7167</v>
      </c>
      <c r="H1350" s="480" t="s">
        <v>7168</v>
      </c>
      <c r="I1350" s="480" t="s">
        <v>304</v>
      </c>
      <c r="J1350" s="482">
        <v>272350.44</v>
      </c>
      <c r="K1350" s="482">
        <v>0</v>
      </c>
      <c r="L1350" s="482">
        <v>272350.44</v>
      </c>
      <c r="M1350" s="482">
        <v>0</v>
      </c>
      <c r="N1350" s="482">
        <v>0</v>
      </c>
      <c r="O1350" s="482">
        <v>0</v>
      </c>
      <c r="P1350" s="480" t="s">
        <v>7169</v>
      </c>
      <c r="Q1350" s="481"/>
      <c r="R1350" s="480" t="s">
        <v>306</v>
      </c>
      <c r="S1350" s="480" t="s">
        <v>307</v>
      </c>
      <c r="T1350" s="480" t="s">
        <v>453</v>
      </c>
      <c r="U1350" s="480" t="s">
        <v>309</v>
      </c>
      <c r="V1350" s="480" t="s">
        <v>454</v>
      </c>
      <c r="W1350" s="480" t="s">
        <v>7170</v>
      </c>
      <c r="X1350" s="480" t="s">
        <v>7114</v>
      </c>
      <c r="Y1350" s="480" t="s">
        <v>313</v>
      </c>
      <c r="Z1350" s="480" t="s">
        <v>2602</v>
      </c>
      <c r="AA1350" s="480">
        <f t="shared" si="20"/>
        <v>72</v>
      </c>
      <c r="AB1350" s="483">
        <v>0</v>
      </c>
      <c r="AC1350" s="480" t="s">
        <v>456</v>
      </c>
    </row>
    <row r="1351" customHeight="1" spans="1:29">
      <c r="A1351" s="477" t="s">
        <v>192</v>
      </c>
      <c r="B1351" s="480" t="s">
        <v>6129</v>
      </c>
      <c r="C1351" s="480" t="s">
        <v>6130</v>
      </c>
      <c r="D1351" s="480" t="s">
        <v>7171</v>
      </c>
      <c r="E1351" s="481">
        <v>42354</v>
      </c>
      <c r="F1351" s="480" t="s">
        <v>301</v>
      </c>
      <c r="G1351" s="480" t="s">
        <v>7172</v>
      </c>
      <c r="H1351" s="480" t="s">
        <v>7173</v>
      </c>
      <c r="I1351" s="480" t="s">
        <v>7174</v>
      </c>
      <c r="J1351" s="482">
        <v>270640.85</v>
      </c>
      <c r="K1351" s="482">
        <v>0</v>
      </c>
      <c r="L1351" s="482">
        <v>270640.85</v>
      </c>
      <c r="M1351" s="482">
        <v>0</v>
      </c>
      <c r="N1351" s="482">
        <v>0</v>
      </c>
      <c r="O1351" s="482">
        <v>0</v>
      </c>
      <c r="P1351" s="480" t="s">
        <v>7175</v>
      </c>
      <c r="Q1351" s="481"/>
      <c r="R1351" s="480" t="s">
        <v>630</v>
      </c>
      <c r="S1351" s="480" t="s">
        <v>889</v>
      </c>
      <c r="T1351" s="480" t="s">
        <v>3280</v>
      </c>
      <c r="U1351" s="480" t="s">
        <v>309</v>
      </c>
      <c r="V1351" s="480" t="s">
        <v>3281</v>
      </c>
      <c r="W1351" s="480" t="s">
        <v>7176</v>
      </c>
      <c r="X1351" s="480" t="s">
        <v>7177</v>
      </c>
      <c r="Y1351" s="480" t="s">
        <v>313</v>
      </c>
      <c r="Z1351" s="480" t="s">
        <v>2602</v>
      </c>
      <c r="AA1351" s="480">
        <f t="shared" si="20"/>
        <v>72</v>
      </c>
      <c r="AB1351" s="483">
        <v>0</v>
      </c>
      <c r="AC1351" s="480" t="s">
        <v>891</v>
      </c>
    </row>
    <row r="1352" customHeight="1" spans="1:29">
      <c r="A1352" s="477" t="s">
        <v>192</v>
      </c>
      <c r="B1352" s="480" t="s">
        <v>6129</v>
      </c>
      <c r="C1352" s="480" t="s">
        <v>6130</v>
      </c>
      <c r="D1352" s="480" t="s">
        <v>7178</v>
      </c>
      <c r="E1352" s="481">
        <v>42471</v>
      </c>
      <c r="F1352" s="480" t="s">
        <v>301</v>
      </c>
      <c r="G1352" s="480" t="s">
        <v>7179</v>
      </c>
      <c r="H1352" s="480" t="s">
        <v>7180</v>
      </c>
      <c r="I1352" s="480" t="s">
        <v>7181</v>
      </c>
      <c r="J1352" s="482">
        <v>352776.92</v>
      </c>
      <c r="K1352" s="482">
        <v>0</v>
      </c>
      <c r="L1352" s="482">
        <v>352776.92</v>
      </c>
      <c r="M1352" s="482">
        <v>0</v>
      </c>
      <c r="N1352" s="482">
        <v>0</v>
      </c>
      <c r="O1352" s="482">
        <v>0</v>
      </c>
      <c r="P1352" s="480" t="s">
        <v>7182</v>
      </c>
      <c r="Q1352" s="481"/>
      <c r="R1352" s="480" t="s">
        <v>306</v>
      </c>
      <c r="S1352" s="480" t="s">
        <v>307</v>
      </c>
      <c r="T1352" s="480" t="s">
        <v>462</v>
      </c>
      <c r="U1352" s="480" t="s">
        <v>309</v>
      </c>
      <c r="V1352" s="480" t="s">
        <v>613</v>
      </c>
      <c r="W1352" s="480" t="s">
        <v>7183</v>
      </c>
      <c r="X1352" s="480" t="s">
        <v>6945</v>
      </c>
      <c r="Y1352" s="480" t="s">
        <v>313</v>
      </c>
      <c r="Z1352" s="480" t="s">
        <v>2602</v>
      </c>
      <c r="AA1352" s="480">
        <f t="shared" si="20"/>
        <v>72</v>
      </c>
      <c r="AB1352" s="483">
        <v>0</v>
      </c>
      <c r="AC1352" s="480" t="s">
        <v>614</v>
      </c>
    </row>
    <row r="1353" customHeight="1" spans="1:29">
      <c r="A1353" s="477" t="s">
        <v>192</v>
      </c>
      <c r="B1353" s="480" t="s">
        <v>6129</v>
      </c>
      <c r="C1353" s="480" t="s">
        <v>6130</v>
      </c>
      <c r="D1353" s="480" t="s">
        <v>7184</v>
      </c>
      <c r="E1353" s="481">
        <v>42471</v>
      </c>
      <c r="F1353" s="480" t="s">
        <v>301</v>
      </c>
      <c r="G1353" s="480" t="s">
        <v>7185</v>
      </c>
      <c r="H1353" s="480" t="s">
        <v>7186</v>
      </c>
      <c r="I1353" s="480" t="s">
        <v>304</v>
      </c>
      <c r="J1353" s="482">
        <v>131874.78</v>
      </c>
      <c r="K1353" s="482">
        <v>0</v>
      </c>
      <c r="L1353" s="482">
        <v>131874.78</v>
      </c>
      <c r="M1353" s="482">
        <v>0</v>
      </c>
      <c r="N1353" s="482">
        <v>0</v>
      </c>
      <c r="O1353" s="482">
        <v>0</v>
      </c>
      <c r="P1353" s="480" t="s">
        <v>7187</v>
      </c>
      <c r="Q1353" s="481"/>
      <c r="R1353" s="480" t="s">
        <v>306</v>
      </c>
      <c r="S1353" s="480" t="s">
        <v>307</v>
      </c>
      <c r="T1353" s="480" t="s">
        <v>453</v>
      </c>
      <c r="U1353" s="480" t="s">
        <v>309</v>
      </c>
      <c r="V1353" s="480" t="s">
        <v>454</v>
      </c>
      <c r="W1353" s="480" t="s">
        <v>7188</v>
      </c>
      <c r="X1353" s="480" t="s">
        <v>7058</v>
      </c>
      <c r="Y1353" s="480" t="s">
        <v>313</v>
      </c>
      <c r="Z1353" s="480" t="s">
        <v>2602</v>
      </c>
      <c r="AA1353" s="480">
        <f t="shared" ref="AA1353:AA1416" si="21">Z1353*12</f>
        <v>72</v>
      </c>
      <c r="AB1353" s="483">
        <v>0</v>
      </c>
      <c r="AC1353" s="480" t="s">
        <v>456</v>
      </c>
    </row>
    <row r="1354" customHeight="1" spans="1:29">
      <c r="A1354" s="477" t="s">
        <v>192</v>
      </c>
      <c r="B1354" s="480" t="s">
        <v>6129</v>
      </c>
      <c r="C1354" s="480" t="s">
        <v>6130</v>
      </c>
      <c r="D1354" s="480" t="s">
        <v>7189</v>
      </c>
      <c r="E1354" s="481">
        <v>42471</v>
      </c>
      <c r="F1354" s="480" t="s">
        <v>301</v>
      </c>
      <c r="G1354" s="480" t="s">
        <v>7190</v>
      </c>
      <c r="H1354" s="480" t="s">
        <v>7191</v>
      </c>
      <c r="I1354" s="480" t="s">
        <v>304</v>
      </c>
      <c r="J1354" s="482">
        <v>160190.26</v>
      </c>
      <c r="K1354" s="482">
        <v>0</v>
      </c>
      <c r="L1354" s="482">
        <v>160190.26</v>
      </c>
      <c r="M1354" s="482">
        <v>0</v>
      </c>
      <c r="N1354" s="482">
        <v>0</v>
      </c>
      <c r="O1354" s="482">
        <v>0</v>
      </c>
      <c r="P1354" s="480" t="s">
        <v>7192</v>
      </c>
      <c r="Q1354" s="481"/>
      <c r="R1354" s="480" t="s">
        <v>306</v>
      </c>
      <c r="S1354" s="480" t="s">
        <v>307</v>
      </c>
      <c r="T1354" s="480" t="s">
        <v>462</v>
      </c>
      <c r="U1354" s="480" t="s">
        <v>309</v>
      </c>
      <c r="V1354" s="480" t="s">
        <v>613</v>
      </c>
      <c r="W1354" s="480" t="s">
        <v>7193</v>
      </c>
      <c r="X1354" s="480" t="s">
        <v>7194</v>
      </c>
      <c r="Y1354" s="480" t="s">
        <v>313</v>
      </c>
      <c r="Z1354" s="480" t="s">
        <v>2602</v>
      </c>
      <c r="AA1354" s="480">
        <f t="shared" si="21"/>
        <v>72</v>
      </c>
      <c r="AB1354" s="483">
        <v>0</v>
      </c>
      <c r="AC1354" s="480" t="s">
        <v>614</v>
      </c>
    </row>
    <row r="1355" customHeight="1" spans="1:29">
      <c r="A1355" s="477" t="s">
        <v>192</v>
      </c>
      <c r="B1355" s="480" t="s">
        <v>6129</v>
      </c>
      <c r="C1355" s="480" t="s">
        <v>6130</v>
      </c>
      <c r="D1355" s="480" t="s">
        <v>7195</v>
      </c>
      <c r="E1355" s="481">
        <v>42577</v>
      </c>
      <c r="F1355" s="480" t="s">
        <v>301</v>
      </c>
      <c r="G1355" s="480" t="s">
        <v>7196</v>
      </c>
      <c r="H1355" s="480" t="s">
        <v>7197</v>
      </c>
      <c r="I1355" s="480" t="s">
        <v>304</v>
      </c>
      <c r="J1355" s="482">
        <v>127515.75</v>
      </c>
      <c r="K1355" s="482">
        <v>0</v>
      </c>
      <c r="L1355" s="482">
        <v>127515.75</v>
      </c>
      <c r="M1355" s="482">
        <v>0</v>
      </c>
      <c r="N1355" s="482">
        <v>0</v>
      </c>
      <c r="O1355" s="482">
        <v>0</v>
      </c>
      <c r="P1355" s="480" t="s">
        <v>7198</v>
      </c>
      <c r="Q1355" s="481"/>
      <c r="R1355" s="480" t="s">
        <v>306</v>
      </c>
      <c r="S1355" s="480" t="s">
        <v>307</v>
      </c>
      <c r="T1355" s="480" t="s">
        <v>453</v>
      </c>
      <c r="U1355" s="480" t="s">
        <v>309</v>
      </c>
      <c r="V1355" s="480" t="s">
        <v>454</v>
      </c>
      <c r="W1355" s="480" t="s">
        <v>7199</v>
      </c>
      <c r="X1355" s="480" t="s">
        <v>7058</v>
      </c>
      <c r="Y1355" s="480" t="s">
        <v>313</v>
      </c>
      <c r="Z1355" s="480" t="s">
        <v>2602</v>
      </c>
      <c r="AA1355" s="480">
        <f t="shared" si="21"/>
        <v>72</v>
      </c>
      <c r="AB1355" s="483">
        <v>0</v>
      </c>
      <c r="AC1355" s="480" t="s">
        <v>456</v>
      </c>
    </row>
    <row r="1356" customHeight="1" spans="1:29">
      <c r="A1356" s="477" t="s">
        <v>192</v>
      </c>
      <c r="B1356" s="480" t="s">
        <v>6129</v>
      </c>
      <c r="C1356" s="480" t="s">
        <v>6130</v>
      </c>
      <c r="D1356" s="480" t="s">
        <v>7200</v>
      </c>
      <c r="E1356" s="481">
        <v>42577</v>
      </c>
      <c r="F1356" s="480" t="s">
        <v>301</v>
      </c>
      <c r="G1356" s="480" t="s">
        <v>7201</v>
      </c>
      <c r="H1356" s="480" t="s">
        <v>7202</v>
      </c>
      <c r="I1356" s="480" t="s">
        <v>304</v>
      </c>
      <c r="J1356" s="482">
        <v>64786.32</v>
      </c>
      <c r="K1356" s="482">
        <v>0</v>
      </c>
      <c r="L1356" s="482">
        <v>64786.32</v>
      </c>
      <c r="M1356" s="482">
        <v>0</v>
      </c>
      <c r="N1356" s="482">
        <v>0</v>
      </c>
      <c r="O1356" s="482">
        <v>0</v>
      </c>
      <c r="P1356" s="480" t="s">
        <v>7203</v>
      </c>
      <c r="Q1356" s="481"/>
      <c r="R1356" s="480" t="s">
        <v>306</v>
      </c>
      <c r="S1356" s="480" t="s">
        <v>307</v>
      </c>
      <c r="T1356" s="480" t="s">
        <v>462</v>
      </c>
      <c r="U1356" s="480" t="s">
        <v>309</v>
      </c>
      <c r="V1356" s="480" t="s">
        <v>478</v>
      </c>
      <c r="W1356" s="480" t="s">
        <v>7204</v>
      </c>
      <c r="X1356" s="480" t="s">
        <v>7205</v>
      </c>
      <c r="Y1356" s="480" t="s">
        <v>313</v>
      </c>
      <c r="Z1356" s="480" t="s">
        <v>2602</v>
      </c>
      <c r="AA1356" s="480">
        <f t="shared" si="21"/>
        <v>72</v>
      </c>
      <c r="AB1356" s="483">
        <v>0</v>
      </c>
      <c r="AC1356" s="480" t="s">
        <v>481</v>
      </c>
    </row>
    <row r="1357" customHeight="1" spans="1:29">
      <c r="A1357" s="477" t="s">
        <v>192</v>
      </c>
      <c r="B1357" s="480" t="s">
        <v>6129</v>
      </c>
      <c r="C1357" s="480" t="s">
        <v>6130</v>
      </c>
      <c r="D1357" s="480" t="s">
        <v>7206</v>
      </c>
      <c r="E1357" s="481">
        <v>42577</v>
      </c>
      <c r="F1357" s="480" t="s">
        <v>301</v>
      </c>
      <c r="G1357" s="480" t="s">
        <v>7207</v>
      </c>
      <c r="H1357" s="480" t="s">
        <v>7208</v>
      </c>
      <c r="I1357" s="480" t="s">
        <v>304</v>
      </c>
      <c r="J1357" s="482">
        <v>36752.14</v>
      </c>
      <c r="K1357" s="482">
        <v>0</v>
      </c>
      <c r="L1357" s="482">
        <v>36752.14</v>
      </c>
      <c r="M1357" s="482">
        <v>0</v>
      </c>
      <c r="N1357" s="482">
        <v>0</v>
      </c>
      <c r="O1357" s="482">
        <v>0</v>
      </c>
      <c r="P1357" s="480" t="s">
        <v>7209</v>
      </c>
      <c r="Q1357" s="481"/>
      <c r="R1357" s="480" t="s">
        <v>306</v>
      </c>
      <c r="S1357" s="480" t="s">
        <v>307</v>
      </c>
      <c r="T1357" s="480" t="s">
        <v>462</v>
      </c>
      <c r="U1357" s="480" t="s">
        <v>309</v>
      </c>
      <c r="V1357" s="480" t="s">
        <v>478</v>
      </c>
      <c r="W1357" s="480" t="s">
        <v>7204</v>
      </c>
      <c r="X1357" s="480" t="s">
        <v>7205</v>
      </c>
      <c r="Y1357" s="480" t="s">
        <v>313</v>
      </c>
      <c r="Z1357" s="480" t="s">
        <v>2602</v>
      </c>
      <c r="AA1357" s="480">
        <f t="shared" si="21"/>
        <v>72</v>
      </c>
      <c r="AB1357" s="483">
        <v>0</v>
      </c>
      <c r="AC1357" s="480" t="s">
        <v>481</v>
      </c>
    </row>
    <row r="1358" customHeight="1" spans="1:29">
      <c r="A1358" s="477" t="s">
        <v>192</v>
      </c>
      <c r="B1358" s="480" t="s">
        <v>6129</v>
      </c>
      <c r="C1358" s="480" t="s">
        <v>6130</v>
      </c>
      <c r="D1358" s="480" t="s">
        <v>7210</v>
      </c>
      <c r="E1358" s="481">
        <v>42688</v>
      </c>
      <c r="F1358" s="480" t="s">
        <v>301</v>
      </c>
      <c r="G1358" s="480" t="s">
        <v>7211</v>
      </c>
      <c r="H1358" s="480" t="s">
        <v>7212</v>
      </c>
      <c r="I1358" s="480" t="s">
        <v>304</v>
      </c>
      <c r="J1358" s="482">
        <v>225000</v>
      </c>
      <c r="K1358" s="482">
        <v>0</v>
      </c>
      <c r="L1358" s="482">
        <v>225000</v>
      </c>
      <c r="M1358" s="482">
        <v>0</v>
      </c>
      <c r="N1358" s="482">
        <v>0</v>
      </c>
      <c r="O1358" s="482">
        <v>0</v>
      </c>
      <c r="P1358" s="480" t="s">
        <v>7213</v>
      </c>
      <c r="Q1358" s="481"/>
      <c r="R1358" s="480" t="s">
        <v>306</v>
      </c>
      <c r="S1358" s="480" t="s">
        <v>307</v>
      </c>
      <c r="T1358" s="480" t="s">
        <v>453</v>
      </c>
      <c r="U1358" s="480" t="s">
        <v>309</v>
      </c>
      <c r="V1358" s="480" t="s">
        <v>1210</v>
      </c>
      <c r="W1358" s="480" t="s">
        <v>7214</v>
      </c>
      <c r="X1358" s="480" t="s">
        <v>7215</v>
      </c>
      <c r="Y1358" s="480" t="s">
        <v>313</v>
      </c>
      <c r="Z1358" s="480" t="s">
        <v>2602</v>
      </c>
      <c r="AA1358" s="480">
        <f t="shared" si="21"/>
        <v>72</v>
      </c>
      <c r="AB1358" s="483">
        <v>0</v>
      </c>
      <c r="AC1358" s="480" t="s">
        <v>456</v>
      </c>
    </row>
    <row r="1359" customHeight="1" spans="1:29">
      <c r="A1359" s="477" t="s">
        <v>192</v>
      </c>
      <c r="B1359" s="480" t="s">
        <v>6129</v>
      </c>
      <c r="C1359" s="480" t="s">
        <v>6130</v>
      </c>
      <c r="D1359" s="480" t="s">
        <v>7216</v>
      </c>
      <c r="E1359" s="481">
        <v>42688</v>
      </c>
      <c r="F1359" s="480" t="s">
        <v>301</v>
      </c>
      <c r="G1359" s="480" t="s">
        <v>7217</v>
      </c>
      <c r="H1359" s="480" t="s">
        <v>7218</v>
      </c>
      <c r="I1359" s="480" t="s">
        <v>304</v>
      </c>
      <c r="J1359" s="482">
        <v>55993.89</v>
      </c>
      <c r="K1359" s="482">
        <v>0</v>
      </c>
      <c r="L1359" s="482">
        <v>55993.89</v>
      </c>
      <c r="M1359" s="482">
        <v>0</v>
      </c>
      <c r="N1359" s="482">
        <v>0</v>
      </c>
      <c r="O1359" s="482">
        <v>0</v>
      </c>
      <c r="P1359" s="480" t="s">
        <v>7219</v>
      </c>
      <c r="Q1359" s="481"/>
      <c r="R1359" s="480" t="s">
        <v>306</v>
      </c>
      <c r="S1359" s="480" t="s">
        <v>307</v>
      </c>
      <c r="T1359" s="480" t="s">
        <v>462</v>
      </c>
      <c r="U1359" s="480" t="s">
        <v>309</v>
      </c>
      <c r="V1359" s="480" t="s">
        <v>478</v>
      </c>
      <c r="W1359" s="480" t="s">
        <v>7220</v>
      </c>
      <c r="X1359" s="480" t="s">
        <v>1057</v>
      </c>
      <c r="Y1359" s="480" t="s">
        <v>313</v>
      </c>
      <c r="Z1359" s="480" t="s">
        <v>2602</v>
      </c>
      <c r="AA1359" s="480">
        <f t="shared" si="21"/>
        <v>72</v>
      </c>
      <c r="AB1359" s="483">
        <v>0</v>
      </c>
      <c r="AC1359" s="480" t="s">
        <v>481</v>
      </c>
    </row>
    <row r="1360" customHeight="1" spans="1:29">
      <c r="A1360" s="477" t="s">
        <v>192</v>
      </c>
      <c r="B1360" s="480" t="s">
        <v>6129</v>
      </c>
      <c r="C1360" s="480" t="s">
        <v>6130</v>
      </c>
      <c r="D1360" s="480" t="s">
        <v>7221</v>
      </c>
      <c r="E1360" s="481">
        <v>42907</v>
      </c>
      <c r="F1360" s="480" t="s">
        <v>301</v>
      </c>
      <c r="G1360" s="480" t="s">
        <v>7222</v>
      </c>
      <c r="H1360" s="480" t="s">
        <v>7223</v>
      </c>
      <c r="I1360" s="480" t="s">
        <v>304</v>
      </c>
      <c r="J1360" s="482">
        <v>25338.1</v>
      </c>
      <c r="K1360" s="482">
        <v>0</v>
      </c>
      <c r="L1360" s="482">
        <v>25338.1</v>
      </c>
      <c r="M1360" s="482">
        <v>0</v>
      </c>
      <c r="N1360" s="482">
        <v>0</v>
      </c>
      <c r="O1360" s="482">
        <v>0</v>
      </c>
      <c r="P1360" s="480" t="s">
        <v>7224</v>
      </c>
      <c r="Q1360" s="481"/>
      <c r="R1360" s="480" t="s">
        <v>306</v>
      </c>
      <c r="S1360" s="480" t="s">
        <v>307</v>
      </c>
      <c r="T1360" s="480" t="s">
        <v>453</v>
      </c>
      <c r="U1360" s="480" t="s">
        <v>309</v>
      </c>
      <c r="V1360" s="480" t="s">
        <v>2948</v>
      </c>
      <c r="W1360" s="480" t="s">
        <v>7225</v>
      </c>
      <c r="X1360" s="480" t="s">
        <v>7226</v>
      </c>
      <c r="Y1360" s="480" t="s">
        <v>313</v>
      </c>
      <c r="Z1360" s="480" t="s">
        <v>2602</v>
      </c>
      <c r="AA1360" s="480">
        <f t="shared" si="21"/>
        <v>72</v>
      </c>
      <c r="AB1360" s="483">
        <v>0</v>
      </c>
      <c r="AC1360" s="480" t="s">
        <v>2950</v>
      </c>
    </row>
    <row r="1361" customHeight="1" spans="1:29">
      <c r="A1361" s="477" t="s">
        <v>192</v>
      </c>
      <c r="B1361" s="480" t="s">
        <v>6129</v>
      </c>
      <c r="C1361" s="480" t="s">
        <v>6130</v>
      </c>
      <c r="D1361" s="480" t="s">
        <v>7227</v>
      </c>
      <c r="E1361" s="481">
        <v>42907</v>
      </c>
      <c r="F1361" s="480" t="s">
        <v>301</v>
      </c>
      <c r="G1361" s="480" t="s">
        <v>7228</v>
      </c>
      <c r="H1361" s="480" t="s">
        <v>7223</v>
      </c>
      <c r="I1361" s="480" t="s">
        <v>304</v>
      </c>
      <c r="J1361" s="482">
        <v>25338.09</v>
      </c>
      <c r="K1361" s="482">
        <v>0</v>
      </c>
      <c r="L1361" s="482">
        <v>25338.09</v>
      </c>
      <c r="M1361" s="482">
        <v>0</v>
      </c>
      <c r="N1361" s="482">
        <v>0</v>
      </c>
      <c r="O1361" s="482">
        <v>0</v>
      </c>
      <c r="P1361" s="480" t="s">
        <v>7229</v>
      </c>
      <c r="Q1361" s="481"/>
      <c r="R1361" s="480" t="s">
        <v>306</v>
      </c>
      <c r="S1361" s="480" t="s">
        <v>307</v>
      </c>
      <c r="T1361" s="480" t="s">
        <v>453</v>
      </c>
      <c r="U1361" s="480" t="s">
        <v>309</v>
      </c>
      <c r="V1361" s="480" t="s">
        <v>2948</v>
      </c>
      <c r="W1361" s="480" t="s">
        <v>7225</v>
      </c>
      <c r="X1361" s="480" t="s">
        <v>7226</v>
      </c>
      <c r="Y1361" s="480" t="s">
        <v>313</v>
      </c>
      <c r="Z1361" s="480" t="s">
        <v>2602</v>
      </c>
      <c r="AA1361" s="480">
        <f t="shared" si="21"/>
        <v>72</v>
      </c>
      <c r="AB1361" s="483">
        <v>0</v>
      </c>
      <c r="AC1361" s="480" t="s">
        <v>2950</v>
      </c>
    </row>
    <row r="1362" customHeight="1" spans="1:29">
      <c r="A1362" s="477" t="s">
        <v>192</v>
      </c>
      <c r="B1362" s="480" t="s">
        <v>6129</v>
      </c>
      <c r="C1362" s="480" t="s">
        <v>6130</v>
      </c>
      <c r="D1362" s="480" t="s">
        <v>7230</v>
      </c>
      <c r="E1362" s="481">
        <v>42907</v>
      </c>
      <c r="F1362" s="480" t="s">
        <v>301</v>
      </c>
      <c r="G1362" s="480" t="s">
        <v>7231</v>
      </c>
      <c r="H1362" s="480" t="s">
        <v>7232</v>
      </c>
      <c r="I1362" s="480" t="s">
        <v>304</v>
      </c>
      <c r="J1362" s="482">
        <v>185105.45</v>
      </c>
      <c r="K1362" s="482">
        <v>0</v>
      </c>
      <c r="L1362" s="482">
        <v>185105.45</v>
      </c>
      <c r="M1362" s="482">
        <v>0</v>
      </c>
      <c r="N1362" s="482">
        <v>0</v>
      </c>
      <c r="O1362" s="482">
        <v>0</v>
      </c>
      <c r="P1362" s="480" t="s">
        <v>7233</v>
      </c>
      <c r="Q1362" s="481"/>
      <c r="R1362" s="480" t="s">
        <v>306</v>
      </c>
      <c r="S1362" s="480" t="s">
        <v>307</v>
      </c>
      <c r="T1362" s="480" t="s">
        <v>462</v>
      </c>
      <c r="U1362" s="480" t="s">
        <v>309</v>
      </c>
      <c r="V1362" s="480" t="s">
        <v>463</v>
      </c>
      <c r="W1362" s="480" t="s">
        <v>7234</v>
      </c>
      <c r="X1362" s="480" t="s">
        <v>1057</v>
      </c>
      <c r="Y1362" s="480" t="s">
        <v>313</v>
      </c>
      <c r="Z1362" s="480" t="s">
        <v>2602</v>
      </c>
      <c r="AA1362" s="480">
        <f t="shared" si="21"/>
        <v>72</v>
      </c>
      <c r="AB1362" s="483">
        <v>0</v>
      </c>
      <c r="AC1362" s="480" t="s">
        <v>465</v>
      </c>
    </row>
    <row r="1363" customHeight="1" spans="1:29">
      <c r="A1363" s="477" t="s">
        <v>192</v>
      </c>
      <c r="B1363" s="480" t="s">
        <v>6129</v>
      </c>
      <c r="C1363" s="480" t="s">
        <v>6130</v>
      </c>
      <c r="D1363" s="480" t="s">
        <v>7235</v>
      </c>
      <c r="E1363" s="481">
        <v>42907</v>
      </c>
      <c r="F1363" s="480" t="s">
        <v>301</v>
      </c>
      <c r="G1363" s="480" t="s">
        <v>7236</v>
      </c>
      <c r="H1363" s="480" t="s">
        <v>7237</v>
      </c>
      <c r="I1363" s="480" t="s">
        <v>304</v>
      </c>
      <c r="J1363" s="482">
        <v>325000</v>
      </c>
      <c r="K1363" s="482">
        <v>0</v>
      </c>
      <c r="L1363" s="482">
        <v>325000</v>
      </c>
      <c r="M1363" s="482">
        <v>0</v>
      </c>
      <c r="N1363" s="482">
        <v>0</v>
      </c>
      <c r="O1363" s="482">
        <v>0</v>
      </c>
      <c r="P1363" s="480" t="s">
        <v>7238</v>
      </c>
      <c r="Q1363" s="481"/>
      <c r="R1363" s="480" t="s">
        <v>306</v>
      </c>
      <c r="S1363" s="480" t="s">
        <v>307</v>
      </c>
      <c r="T1363" s="480" t="s">
        <v>453</v>
      </c>
      <c r="U1363" s="480" t="s">
        <v>309</v>
      </c>
      <c r="V1363" s="480" t="s">
        <v>1210</v>
      </c>
      <c r="W1363" s="480" t="s">
        <v>7239</v>
      </c>
      <c r="X1363" s="480" t="s">
        <v>7215</v>
      </c>
      <c r="Y1363" s="480" t="s">
        <v>313</v>
      </c>
      <c r="Z1363" s="480" t="s">
        <v>2602</v>
      </c>
      <c r="AA1363" s="480">
        <f t="shared" si="21"/>
        <v>72</v>
      </c>
      <c r="AB1363" s="483">
        <v>0</v>
      </c>
      <c r="AC1363" s="480" t="s">
        <v>456</v>
      </c>
    </row>
    <row r="1364" customHeight="1" spans="1:29">
      <c r="A1364" s="477" t="s">
        <v>192</v>
      </c>
      <c r="B1364" s="480" t="s">
        <v>6129</v>
      </c>
      <c r="C1364" s="480" t="s">
        <v>6130</v>
      </c>
      <c r="D1364" s="480" t="s">
        <v>7240</v>
      </c>
      <c r="E1364" s="481">
        <v>42907</v>
      </c>
      <c r="F1364" s="480" t="s">
        <v>301</v>
      </c>
      <c r="G1364" s="480" t="s">
        <v>7241</v>
      </c>
      <c r="H1364" s="480" t="s">
        <v>7242</v>
      </c>
      <c r="I1364" s="480" t="s">
        <v>304</v>
      </c>
      <c r="J1364" s="482">
        <v>243066.1</v>
      </c>
      <c r="K1364" s="482">
        <v>0</v>
      </c>
      <c r="L1364" s="482">
        <v>243066.1</v>
      </c>
      <c r="M1364" s="482">
        <v>0</v>
      </c>
      <c r="N1364" s="482">
        <v>0</v>
      </c>
      <c r="O1364" s="482">
        <v>0</v>
      </c>
      <c r="P1364" s="480" t="s">
        <v>7243</v>
      </c>
      <c r="Q1364" s="481"/>
      <c r="R1364" s="480" t="s">
        <v>306</v>
      </c>
      <c r="S1364" s="480" t="s">
        <v>307</v>
      </c>
      <c r="T1364" s="480" t="s">
        <v>453</v>
      </c>
      <c r="U1364" s="480" t="s">
        <v>309</v>
      </c>
      <c r="V1364" s="480" t="s">
        <v>454</v>
      </c>
      <c r="W1364" s="480" t="s">
        <v>7244</v>
      </c>
      <c r="X1364" s="480" t="s">
        <v>7215</v>
      </c>
      <c r="Y1364" s="480" t="s">
        <v>313</v>
      </c>
      <c r="Z1364" s="480" t="s">
        <v>2602</v>
      </c>
      <c r="AA1364" s="480">
        <f t="shared" si="21"/>
        <v>72</v>
      </c>
      <c r="AB1364" s="483">
        <v>0</v>
      </c>
      <c r="AC1364" s="480" t="s">
        <v>456</v>
      </c>
    </row>
    <row r="1365" customHeight="1" spans="1:29">
      <c r="A1365" s="477" t="s">
        <v>192</v>
      </c>
      <c r="B1365" s="480" t="s">
        <v>6129</v>
      </c>
      <c r="C1365" s="480" t="s">
        <v>6130</v>
      </c>
      <c r="D1365" s="480" t="s">
        <v>7245</v>
      </c>
      <c r="E1365" s="481">
        <v>42907</v>
      </c>
      <c r="F1365" s="480" t="s">
        <v>301</v>
      </c>
      <c r="G1365" s="480" t="s">
        <v>7246</v>
      </c>
      <c r="H1365" s="480" t="s">
        <v>7247</v>
      </c>
      <c r="I1365" s="480" t="s">
        <v>304</v>
      </c>
      <c r="J1365" s="482">
        <v>273449.37</v>
      </c>
      <c r="K1365" s="482">
        <v>0</v>
      </c>
      <c r="L1365" s="482">
        <v>273449.37</v>
      </c>
      <c r="M1365" s="482">
        <v>0</v>
      </c>
      <c r="N1365" s="482">
        <v>0</v>
      </c>
      <c r="O1365" s="482">
        <v>0</v>
      </c>
      <c r="P1365" s="480" t="s">
        <v>7248</v>
      </c>
      <c r="Q1365" s="481"/>
      <c r="R1365" s="480" t="s">
        <v>306</v>
      </c>
      <c r="S1365" s="480" t="s">
        <v>307</v>
      </c>
      <c r="T1365" s="480" t="s">
        <v>453</v>
      </c>
      <c r="U1365" s="480" t="s">
        <v>309</v>
      </c>
      <c r="V1365" s="480" t="s">
        <v>454</v>
      </c>
      <c r="W1365" s="480" t="s">
        <v>7244</v>
      </c>
      <c r="X1365" s="480" t="s">
        <v>7215</v>
      </c>
      <c r="Y1365" s="480" t="s">
        <v>313</v>
      </c>
      <c r="Z1365" s="480" t="s">
        <v>2602</v>
      </c>
      <c r="AA1365" s="480">
        <f t="shared" si="21"/>
        <v>72</v>
      </c>
      <c r="AB1365" s="483">
        <v>0</v>
      </c>
      <c r="AC1365" s="480" t="s">
        <v>456</v>
      </c>
    </row>
    <row r="1366" customHeight="1" spans="1:29">
      <c r="A1366" s="477" t="s">
        <v>192</v>
      </c>
      <c r="B1366" s="480" t="s">
        <v>6129</v>
      </c>
      <c r="C1366" s="480" t="s">
        <v>6130</v>
      </c>
      <c r="D1366" s="480" t="s">
        <v>7249</v>
      </c>
      <c r="E1366" s="481">
        <v>42907</v>
      </c>
      <c r="F1366" s="480" t="s">
        <v>301</v>
      </c>
      <c r="G1366" s="480" t="s">
        <v>7250</v>
      </c>
      <c r="H1366" s="480" t="s">
        <v>7251</v>
      </c>
      <c r="I1366" s="480" t="s">
        <v>304</v>
      </c>
      <c r="J1366" s="482">
        <v>250000</v>
      </c>
      <c r="K1366" s="482">
        <v>0</v>
      </c>
      <c r="L1366" s="482">
        <v>250000</v>
      </c>
      <c r="M1366" s="482">
        <v>0</v>
      </c>
      <c r="N1366" s="482">
        <v>0</v>
      </c>
      <c r="O1366" s="482">
        <v>0</v>
      </c>
      <c r="P1366" s="480" t="s">
        <v>7252</v>
      </c>
      <c r="Q1366" s="481"/>
      <c r="R1366" s="480" t="s">
        <v>306</v>
      </c>
      <c r="S1366" s="480" t="s">
        <v>307</v>
      </c>
      <c r="T1366" s="480" t="s">
        <v>453</v>
      </c>
      <c r="U1366" s="480" t="s">
        <v>309</v>
      </c>
      <c r="V1366" s="480" t="s">
        <v>454</v>
      </c>
      <c r="W1366" s="480" t="s">
        <v>7253</v>
      </c>
      <c r="X1366" s="480" t="s">
        <v>7215</v>
      </c>
      <c r="Y1366" s="480" t="s">
        <v>313</v>
      </c>
      <c r="Z1366" s="480" t="s">
        <v>2602</v>
      </c>
      <c r="AA1366" s="480">
        <f t="shared" si="21"/>
        <v>72</v>
      </c>
      <c r="AB1366" s="483">
        <v>0</v>
      </c>
      <c r="AC1366" s="480" t="s">
        <v>456</v>
      </c>
    </row>
    <row r="1367" customHeight="1" spans="1:29">
      <c r="A1367" s="477" t="s">
        <v>192</v>
      </c>
      <c r="B1367" s="480" t="s">
        <v>6129</v>
      </c>
      <c r="C1367" s="480" t="s">
        <v>6130</v>
      </c>
      <c r="D1367" s="480" t="s">
        <v>7254</v>
      </c>
      <c r="E1367" s="481">
        <v>42907</v>
      </c>
      <c r="F1367" s="480" t="s">
        <v>301</v>
      </c>
      <c r="G1367" s="480" t="s">
        <v>7255</v>
      </c>
      <c r="H1367" s="480" t="s">
        <v>7256</v>
      </c>
      <c r="I1367" s="480" t="s">
        <v>304</v>
      </c>
      <c r="J1367" s="482">
        <v>215128.21</v>
      </c>
      <c r="K1367" s="482">
        <v>0</v>
      </c>
      <c r="L1367" s="482">
        <v>215128.21</v>
      </c>
      <c r="M1367" s="482">
        <v>0</v>
      </c>
      <c r="N1367" s="482">
        <v>0</v>
      </c>
      <c r="O1367" s="482">
        <v>0</v>
      </c>
      <c r="P1367" s="480" t="s">
        <v>7257</v>
      </c>
      <c r="Q1367" s="481"/>
      <c r="R1367" s="480" t="s">
        <v>306</v>
      </c>
      <c r="S1367" s="480" t="s">
        <v>307</v>
      </c>
      <c r="T1367" s="480" t="s">
        <v>453</v>
      </c>
      <c r="U1367" s="480" t="s">
        <v>309</v>
      </c>
      <c r="V1367" s="480" t="s">
        <v>454</v>
      </c>
      <c r="W1367" s="480" t="s">
        <v>7253</v>
      </c>
      <c r="X1367" s="480" t="s">
        <v>7215</v>
      </c>
      <c r="Y1367" s="480" t="s">
        <v>313</v>
      </c>
      <c r="Z1367" s="480" t="s">
        <v>2602</v>
      </c>
      <c r="AA1367" s="480">
        <f t="shared" si="21"/>
        <v>72</v>
      </c>
      <c r="AB1367" s="483">
        <v>0</v>
      </c>
      <c r="AC1367" s="480" t="s">
        <v>456</v>
      </c>
    </row>
    <row r="1368" customHeight="1" spans="1:29">
      <c r="A1368" s="477" t="s">
        <v>192</v>
      </c>
      <c r="B1368" s="480" t="s">
        <v>6129</v>
      </c>
      <c r="C1368" s="480" t="s">
        <v>6130</v>
      </c>
      <c r="D1368" s="480" t="s">
        <v>7258</v>
      </c>
      <c r="E1368" s="481">
        <v>42907</v>
      </c>
      <c r="F1368" s="480" t="s">
        <v>301</v>
      </c>
      <c r="G1368" s="480" t="s">
        <v>7259</v>
      </c>
      <c r="H1368" s="480" t="s">
        <v>7260</v>
      </c>
      <c r="I1368" s="480" t="s">
        <v>304</v>
      </c>
      <c r="J1368" s="482">
        <v>144433.71</v>
      </c>
      <c r="K1368" s="482">
        <v>0</v>
      </c>
      <c r="L1368" s="482">
        <v>144433.71</v>
      </c>
      <c r="M1368" s="482">
        <v>0</v>
      </c>
      <c r="N1368" s="482">
        <v>0</v>
      </c>
      <c r="O1368" s="482">
        <v>0</v>
      </c>
      <c r="P1368" s="480" t="s">
        <v>7261</v>
      </c>
      <c r="Q1368" s="481"/>
      <c r="R1368" s="480" t="s">
        <v>306</v>
      </c>
      <c r="S1368" s="480" t="s">
        <v>307</v>
      </c>
      <c r="T1368" s="480" t="s">
        <v>453</v>
      </c>
      <c r="U1368" s="480" t="s">
        <v>309</v>
      </c>
      <c r="V1368" s="480" t="s">
        <v>454</v>
      </c>
      <c r="W1368" s="480" t="s">
        <v>7262</v>
      </c>
      <c r="X1368" s="480" t="s">
        <v>7263</v>
      </c>
      <c r="Y1368" s="480" t="s">
        <v>313</v>
      </c>
      <c r="Z1368" s="480" t="s">
        <v>2602</v>
      </c>
      <c r="AA1368" s="480">
        <f t="shared" si="21"/>
        <v>72</v>
      </c>
      <c r="AB1368" s="483">
        <v>0</v>
      </c>
      <c r="AC1368" s="480" t="s">
        <v>456</v>
      </c>
    </row>
    <row r="1369" customHeight="1" spans="1:29">
      <c r="A1369" s="477" t="s">
        <v>192</v>
      </c>
      <c r="B1369" s="480" t="s">
        <v>6129</v>
      </c>
      <c r="C1369" s="480" t="s">
        <v>6130</v>
      </c>
      <c r="D1369" s="480" t="s">
        <v>7264</v>
      </c>
      <c r="E1369" s="481">
        <v>42907</v>
      </c>
      <c r="F1369" s="480" t="s">
        <v>301</v>
      </c>
      <c r="G1369" s="480" t="s">
        <v>7265</v>
      </c>
      <c r="H1369" s="480" t="s">
        <v>7266</v>
      </c>
      <c r="I1369" s="480" t="s">
        <v>304</v>
      </c>
      <c r="J1369" s="482">
        <v>144433.71</v>
      </c>
      <c r="K1369" s="482">
        <v>0</v>
      </c>
      <c r="L1369" s="482">
        <v>144433.71</v>
      </c>
      <c r="M1369" s="482">
        <v>0</v>
      </c>
      <c r="N1369" s="482">
        <v>0</v>
      </c>
      <c r="O1369" s="482">
        <v>0</v>
      </c>
      <c r="P1369" s="480" t="s">
        <v>7267</v>
      </c>
      <c r="Q1369" s="481"/>
      <c r="R1369" s="480" t="s">
        <v>306</v>
      </c>
      <c r="S1369" s="480" t="s">
        <v>307</v>
      </c>
      <c r="T1369" s="480" t="s">
        <v>453</v>
      </c>
      <c r="U1369" s="480" t="s">
        <v>309</v>
      </c>
      <c r="V1369" s="480" t="s">
        <v>454</v>
      </c>
      <c r="W1369" s="480" t="s">
        <v>7262</v>
      </c>
      <c r="X1369" s="480" t="s">
        <v>7263</v>
      </c>
      <c r="Y1369" s="480" t="s">
        <v>313</v>
      </c>
      <c r="Z1369" s="480" t="s">
        <v>2602</v>
      </c>
      <c r="AA1369" s="480">
        <f t="shared" si="21"/>
        <v>72</v>
      </c>
      <c r="AB1369" s="483">
        <v>0</v>
      </c>
      <c r="AC1369" s="480" t="s">
        <v>456</v>
      </c>
    </row>
    <row r="1370" customHeight="1" spans="1:29">
      <c r="A1370" s="477" t="s">
        <v>192</v>
      </c>
      <c r="B1370" s="480" t="s">
        <v>6129</v>
      </c>
      <c r="C1370" s="480" t="s">
        <v>6130</v>
      </c>
      <c r="D1370" s="480" t="s">
        <v>7268</v>
      </c>
      <c r="E1370" s="481">
        <v>42907</v>
      </c>
      <c r="F1370" s="480" t="s">
        <v>301</v>
      </c>
      <c r="G1370" s="480" t="s">
        <v>7269</v>
      </c>
      <c r="H1370" s="480" t="s">
        <v>7270</v>
      </c>
      <c r="I1370" s="480" t="s">
        <v>304</v>
      </c>
      <c r="J1370" s="482">
        <v>81196.58</v>
      </c>
      <c r="K1370" s="482">
        <v>0</v>
      </c>
      <c r="L1370" s="482">
        <v>81196.58</v>
      </c>
      <c r="M1370" s="482">
        <v>0</v>
      </c>
      <c r="N1370" s="482">
        <v>0</v>
      </c>
      <c r="O1370" s="482">
        <v>0</v>
      </c>
      <c r="P1370" s="480" t="s">
        <v>7271</v>
      </c>
      <c r="Q1370" s="481"/>
      <c r="R1370" s="480" t="s">
        <v>306</v>
      </c>
      <c r="S1370" s="480" t="s">
        <v>307</v>
      </c>
      <c r="T1370" s="480" t="s">
        <v>453</v>
      </c>
      <c r="U1370" s="480" t="s">
        <v>309</v>
      </c>
      <c r="V1370" s="480" t="s">
        <v>454</v>
      </c>
      <c r="W1370" s="480" t="s">
        <v>7272</v>
      </c>
      <c r="X1370" s="480" t="s">
        <v>7273</v>
      </c>
      <c r="Y1370" s="480" t="s">
        <v>313</v>
      </c>
      <c r="Z1370" s="480" t="s">
        <v>2602</v>
      </c>
      <c r="AA1370" s="480">
        <f t="shared" si="21"/>
        <v>72</v>
      </c>
      <c r="AB1370" s="483">
        <v>0</v>
      </c>
      <c r="AC1370" s="480" t="s">
        <v>456</v>
      </c>
    </row>
    <row r="1371" customHeight="1" spans="1:29">
      <c r="A1371" s="477" t="s">
        <v>192</v>
      </c>
      <c r="B1371" s="480" t="s">
        <v>6129</v>
      </c>
      <c r="C1371" s="480" t="s">
        <v>6130</v>
      </c>
      <c r="D1371" s="480" t="s">
        <v>7274</v>
      </c>
      <c r="E1371" s="481">
        <v>42907</v>
      </c>
      <c r="F1371" s="480" t="s">
        <v>301</v>
      </c>
      <c r="G1371" s="480" t="s">
        <v>7275</v>
      </c>
      <c r="H1371" s="480" t="s">
        <v>7276</v>
      </c>
      <c r="I1371" s="480" t="s">
        <v>304</v>
      </c>
      <c r="J1371" s="482">
        <v>186689.91</v>
      </c>
      <c r="K1371" s="482">
        <v>0</v>
      </c>
      <c r="L1371" s="482">
        <v>186689.91</v>
      </c>
      <c r="M1371" s="482">
        <v>0</v>
      </c>
      <c r="N1371" s="482">
        <v>0</v>
      </c>
      <c r="O1371" s="482">
        <v>0</v>
      </c>
      <c r="P1371" s="480" t="s">
        <v>7277</v>
      </c>
      <c r="Q1371" s="481"/>
      <c r="R1371" s="480" t="s">
        <v>306</v>
      </c>
      <c r="S1371" s="480" t="s">
        <v>307</v>
      </c>
      <c r="T1371" s="480" t="s">
        <v>453</v>
      </c>
      <c r="U1371" s="480" t="s">
        <v>309</v>
      </c>
      <c r="V1371" s="480" t="s">
        <v>454</v>
      </c>
      <c r="W1371" s="480" t="s">
        <v>7278</v>
      </c>
      <c r="X1371" s="480" t="s">
        <v>1685</v>
      </c>
      <c r="Y1371" s="480" t="s">
        <v>313</v>
      </c>
      <c r="Z1371" s="480" t="s">
        <v>2602</v>
      </c>
      <c r="AA1371" s="480">
        <f t="shared" si="21"/>
        <v>72</v>
      </c>
      <c r="AB1371" s="483">
        <v>0</v>
      </c>
      <c r="AC1371" s="480" t="s">
        <v>456</v>
      </c>
    </row>
    <row r="1372" customHeight="1" spans="1:29">
      <c r="A1372" s="477" t="s">
        <v>192</v>
      </c>
      <c r="B1372" s="480" t="s">
        <v>6129</v>
      </c>
      <c r="C1372" s="480" t="s">
        <v>6130</v>
      </c>
      <c r="D1372" s="480" t="s">
        <v>7279</v>
      </c>
      <c r="E1372" s="481">
        <v>43083</v>
      </c>
      <c r="F1372" s="480" t="s">
        <v>301</v>
      </c>
      <c r="G1372" s="480" t="s">
        <v>7280</v>
      </c>
      <c r="H1372" s="480" t="s">
        <v>7281</v>
      </c>
      <c r="I1372" s="480" t="s">
        <v>304</v>
      </c>
      <c r="J1372" s="482">
        <v>922757.38</v>
      </c>
      <c r="K1372" s="482">
        <v>0</v>
      </c>
      <c r="L1372" s="482">
        <v>922757.38</v>
      </c>
      <c r="M1372" s="482">
        <v>0</v>
      </c>
      <c r="N1372" s="482">
        <v>0</v>
      </c>
      <c r="O1372" s="482">
        <v>0</v>
      </c>
      <c r="P1372" s="480" t="s">
        <v>7282</v>
      </c>
      <c r="Q1372" s="481"/>
      <c r="R1372" s="480" t="s">
        <v>306</v>
      </c>
      <c r="S1372" s="480" t="s">
        <v>307</v>
      </c>
      <c r="T1372" s="480" t="s">
        <v>462</v>
      </c>
      <c r="U1372" s="480" t="s">
        <v>309</v>
      </c>
      <c r="V1372" s="480" t="s">
        <v>463</v>
      </c>
      <c r="W1372" s="480" t="s">
        <v>7283</v>
      </c>
      <c r="X1372" s="480" t="s">
        <v>7284</v>
      </c>
      <c r="Y1372" s="480" t="s">
        <v>313</v>
      </c>
      <c r="Z1372" s="480" t="s">
        <v>2602</v>
      </c>
      <c r="AA1372" s="480">
        <f t="shared" si="21"/>
        <v>72</v>
      </c>
      <c r="AB1372" s="483">
        <v>0</v>
      </c>
      <c r="AC1372" s="480" t="s">
        <v>465</v>
      </c>
    </row>
    <row r="1373" customHeight="1" spans="1:29">
      <c r="A1373" s="477" t="s">
        <v>192</v>
      </c>
      <c r="B1373" s="480" t="s">
        <v>6129</v>
      </c>
      <c r="C1373" s="480" t="s">
        <v>6130</v>
      </c>
      <c r="D1373" s="480" t="s">
        <v>7285</v>
      </c>
      <c r="E1373" s="481">
        <v>43122</v>
      </c>
      <c r="F1373" s="480" t="s">
        <v>301</v>
      </c>
      <c r="G1373" s="480" t="s">
        <v>7286</v>
      </c>
      <c r="H1373" s="480" t="s">
        <v>7287</v>
      </c>
      <c r="I1373" s="480" t="s">
        <v>304</v>
      </c>
      <c r="J1373" s="482">
        <v>81610.91</v>
      </c>
      <c r="K1373" s="482">
        <v>0</v>
      </c>
      <c r="L1373" s="482">
        <v>81610.91</v>
      </c>
      <c r="M1373" s="482">
        <v>0</v>
      </c>
      <c r="N1373" s="482">
        <v>0</v>
      </c>
      <c r="O1373" s="482">
        <v>0</v>
      </c>
      <c r="P1373" s="480" t="s">
        <v>7288</v>
      </c>
      <c r="Q1373" s="481"/>
      <c r="R1373" s="480" t="s">
        <v>306</v>
      </c>
      <c r="S1373" s="480" t="s">
        <v>307</v>
      </c>
      <c r="T1373" s="480" t="s">
        <v>462</v>
      </c>
      <c r="U1373" s="480" t="s">
        <v>309</v>
      </c>
      <c r="V1373" s="480" t="s">
        <v>478</v>
      </c>
      <c r="W1373" s="480" t="s">
        <v>7289</v>
      </c>
      <c r="X1373" s="480" t="s">
        <v>1057</v>
      </c>
      <c r="Y1373" s="480" t="s">
        <v>313</v>
      </c>
      <c r="Z1373" s="480" t="s">
        <v>2602</v>
      </c>
      <c r="AA1373" s="480">
        <f t="shared" si="21"/>
        <v>72</v>
      </c>
      <c r="AB1373" s="483">
        <v>0</v>
      </c>
      <c r="AC1373" s="480" t="s">
        <v>481</v>
      </c>
    </row>
    <row r="1374" customHeight="1" spans="1:29">
      <c r="A1374" s="477" t="s">
        <v>192</v>
      </c>
      <c r="B1374" s="480" t="s">
        <v>6129</v>
      </c>
      <c r="C1374" s="480" t="s">
        <v>6130</v>
      </c>
      <c r="D1374" s="480" t="s">
        <v>7290</v>
      </c>
      <c r="E1374" s="481">
        <v>43122</v>
      </c>
      <c r="F1374" s="480" t="s">
        <v>301</v>
      </c>
      <c r="G1374" s="480" t="s">
        <v>7291</v>
      </c>
      <c r="H1374" s="480" t="s">
        <v>3631</v>
      </c>
      <c r="I1374" s="480" t="s">
        <v>7292</v>
      </c>
      <c r="J1374" s="482">
        <v>36224.81</v>
      </c>
      <c r="K1374" s="482">
        <v>0</v>
      </c>
      <c r="L1374" s="482">
        <v>36224.81</v>
      </c>
      <c r="M1374" s="482">
        <v>0</v>
      </c>
      <c r="N1374" s="482">
        <v>0</v>
      </c>
      <c r="O1374" s="482">
        <v>0</v>
      </c>
      <c r="P1374" s="480" t="s">
        <v>7293</v>
      </c>
      <c r="Q1374" s="481"/>
      <c r="R1374" s="480" t="s">
        <v>630</v>
      </c>
      <c r="S1374" s="480" t="s">
        <v>889</v>
      </c>
      <c r="T1374" s="480" t="s">
        <v>4347</v>
      </c>
      <c r="U1374" s="480" t="s">
        <v>309</v>
      </c>
      <c r="V1374" s="480" t="s">
        <v>4348</v>
      </c>
      <c r="W1374" s="480" t="s">
        <v>7294</v>
      </c>
      <c r="X1374" s="480" t="s">
        <v>7295</v>
      </c>
      <c r="Y1374" s="480" t="s">
        <v>313</v>
      </c>
      <c r="Z1374" s="480" t="s">
        <v>2602</v>
      </c>
      <c r="AA1374" s="480">
        <f t="shared" si="21"/>
        <v>72</v>
      </c>
      <c r="AB1374" s="483">
        <v>0</v>
      </c>
      <c r="AC1374" s="480" t="s">
        <v>4351</v>
      </c>
    </row>
    <row r="1375" customHeight="1" spans="1:29">
      <c r="A1375" s="477" t="s">
        <v>192</v>
      </c>
      <c r="B1375" s="480" t="s">
        <v>6129</v>
      </c>
      <c r="C1375" s="480" t="s">
        <v>6130</v>
      </c>
      <c r="D1375" s="480" t="s">
        <v>7296</v>
      </c>
      <c r="E1375" s="481">
        <v>43122</v>
      </c>
      <c r="F1375" s="480" t="s">
        <v>301</v>
      </c>
      <c r="G1375" s="480" t="s">
        <v>7297</v>
      </c>
      <c r="H1375" s="480" t="s">
        <v>7298</v>
      </c>
      <c r="I1375" s="480" t="s">
        <v>304</v>
      </c>
      <c r="J1375" s="482">
        <v>273159.11</v>
      </c>
      <c r="K1375" s="482">
        <v>0</v>
      </c>
      <c r="L1375" s="482">
        <v>273159.11</v>
      </c>
      <c r="M1375" s="482">
        <v>0</v>
      </c>
      <c r="N1375" s="482">
        <v>0</v>
      </c>
      <c r="O1375" s="482">
        <v>0</v>
      </c>
      <c r="P1375" s="480" t="s">
        <v>7299</v>
      </c>
      <c r="Q1375" s="481"/>
      <c r="R1375" s="480" t="s">
        <v>630</v>
      </c>
      <c r="S1375" s="480" t="s">
        <v>307</v>
      </c>
      <c r="T1375" s="480" t="s">
        <v>3517</v>
      </c>
      <c r="U1375" s="480" t="s">
        <v>309</v>
      </c>
      <c r="V1375" s="480" t="s">
        <v>1561</v>
      </c>
      <c r="W1375" s="480" t="s">
        <v>7300</v>
      </c>
      <c r="X1375" s="480" t="s">
        <v>7301</v>
      </c>
      <c r="Y1375" s="480" t="s">
        <v>313</v>
      </c>
      <c r="Z1375" s="480" t="s">
        <v>2602</v>
      </c>
      <c r="AA1375" s="480">
        <f t="shared" si="21"/>
        <v>72</v>
      </c>
      <c r="AB1375" s="483">
        <v>0</v>
      </c>
      <c r="AC1375" s="480" t="s">
        <v>3520</v>
      </c>
    </row>
    <row r="1376" customHeight="1" spans="1:29">
      <c r="A1376" s="477" t="s">
        <v>192</v>
      </c>
      <c r="B1376" s="480" t="s">
        <v>6129</v>
      </c>
      <c r="C1376" s="480" t="s">
        <v>6130</v>
      </c>
      <c r="D1376" s="480" t="s">
        <v>7302</v>
      </c>
      <c r="E1376" s="481">
        <v>43122</v>
      </c>
      <c r="F1376" s="480" t="s">
        <v>301</v>
      </c>
      <c r="G1376" s="480" t="s">
        <v>7303</v>
      </c>
      <c r="H1376" s="480" t="s">
        <v>7304</v>
      </c>
      <c r="I1376" s="480" t="s">
        <v>304</v>
      </c>
      <c r="J1376" s="482">
        <v>193366.61</v>
      </c>
      <c r="K1376" s="482">
        <v>0</v>
      </c>
      <c r="L1376" s="482">
        <v>193366.61</v>
      </c>
      <c r="M1376" s="482">
        <v>0</v>
      </c>
      <c r="N1376" s="482">
        <v>0</v>
      </c>
      <c r="O1376" s="482">
        <v>0</v>
      </c>
      <c r="P1376" s="480" t="s">
        <v>7305</v>
      </c>
      <c r="Q1376" s="481"/>
      <c r="R1376" s="480" t="s">
        <v>630</v>
      </c>
      <c r="S1376" s="480" t="s">
        <v>307</v>
      </c>
      <c r="T1376" s="480" t="s">
        <v>3517</v>
      </c>
      <c r="U1376" s="480" t="s">
        <v>309</v>
      </c>
      <c r="V1376" s="480" t="s">
        <v>1561</v>
      </c>
      <c r="W1376" s="480" t="s">
        <v>7306</v>
      </c>
      <c r="X1376" s="480" t="s">
        <v>7307</v>
      </c>
      <c r="Y1376" s="480" t="s">
        <v>313</v>
      </c>
      <c r="Z1376" s="480" t="s">
        <v>2602</v>
      </c>
      <c r="AA1376" s="480">
        <f t="shared" si="21"/>
        <v>72</v>
      </c>
      <c r="AB1376" s="483">
        <v>0</v>
      </c>
      <c r="AC1376" s="480" t="s">
        <v>3520</v>
      </c>
    </row>
    <row r="1377" customHeight="1" spans="1:29">
      <c r="A1377" s="477" t="s">
        <v>192</v>
      </c>
      <c r="B1377" s="480" t="s">
        <v>6129</v>
      </c>
      <c r="C1377" s="480" t="s">
        <v>6130</v>
      </c>
      <c r="D1377" s="480" t="s">
        <v>7308</v>
      </c>
      <c r="E1377" s="481">
        <v>43277</v>
      </c>
      <c r="F1377" s="480" t="s">
        <v>301</v>
      </c>
      <c r="G1377" s="480" t="s">
        <v>7309</v>
      </c>
      <c r="H1377" s="480" t="s">
        <v>7310</v>
      </c>
      <c r="I1377" s="480" t="s">
        <v>4628</v>
      </c>
      <c r="J1377" s="482">
        <v>150427.35</v>
      </c>
      <c r="K1377" s="482">
        <v>0</v>
      </c>
      <c r="L1377" s="482">
        <v>150427.35</v>
      </c>
      <c r="M1377" s="482">
        <v>0</v>
      </c>
      <c r="N1377" s="482">
        <v>0</v>
      </c>
      <c r="O1377" s="482">
        <v>0</v>
      </c>
      <c r="P1377" s="480" t="s">
        <v>7311</v>
      </c>
      <c r="Q1377" s="481"/>
      <c r="R1377" s="480" t="s">
        <v>630</v>
      </c>
      <c r="S1377" s="480" t="s">
        <v>307</v>
      </c>
      <c r="T1377" s="480" t="s">
        <v>3517</v>
      </c>
      <c r="U1377" s="480" t="s">
        <v>309</v>
      </c>
      <c r="V1377" s="480" t="s">
        <v>1561</v>
      </c>
      <c r="W1377" s="480" t="s">
        <v>7312</v>
      </c>
      <c r="X1377" s="480" t="s">
        <v>7313</v>
      </c>
      <c r="Y1377" s="480" t="s">
        <v>313</v>
      </c>
      <c r="Z1377" s="480" t="s">
        <v>2602</v>
      </c>
      <c r="AA1377" s="480">
        <f t="shared" si="21"/>
        <v>72</v>
      </c>
      <c r="AB1377" s="483">
        <v>0</v>
      </c>
      <c r="AC1377" s="480" t="s">
        <v>3520</v>
      </c>
    </row>
    <row r="1378" customHeight="1" spans="1:29">
      <c r="A1378" s="477" t="s">
        <v>192</v>
      </c>
      <c r="B1378" s="480" t="s">
        <v>6129</v>
      </c>
      <c r="C1378" s="480" t="s">
        <v>6130</v>
      </c>
      <c r="D1378" s="480" t="s">
        <v>7314</v>
      </c>
      <c r="E1378" s="481">
        <v>43277</v>
      </c>
      <c r="F1378" s="480" t="s">
        <v>301</v>
      </c>
      <c r="G1378" s="480" t="s">
        <v>7315</v>
      </c>
      <c r="H1378" s="480" t="s">
        <v>7316</v>
      </c>
      <c r="I1378" s="480" t="s">
        <v>304</v>
      </c>
      <c r="J1378" s="482">
        <v>658724.76</v>
      </c>
      <c r="K1378" s="482">
        <v>0</v>
      </c>
      <c r="L1378" s="482">
        <v>658724.76</v>
      </c>
      <c r="M1378" s="482">
        <v>0</v>
      </c>
      <c r="N1378" s="482">
        <v>0</v>
      </c>
      <c r="O1378" s="482">
        <v>0</v>
      </c>
      <c r="P1378" s="480" t="s">
        <v>7317</v>
      </c>
      <c r="Q1378" s="481"/>
      <c r="R1378" s="480" t="s">
        <v>630</v>
      </c>
      <c r="S1378" s="480" t="s">
        <v>307</v>
      </c>
      <c r="T1378" s="480" t="s">
        <v>3517</v>
      </c>
      <c r="U1378" s="480" t="s">
        <v>309</v>
      </c>
      <c r="V1378" s="480" t="s">
        <v>1561</v>
      </c>
      <c r="W1378" s="480" t="s">
        <v>7318</v>
      </c>
      <c r="X1378" s="480" t="s">
        <v>7319</v>
      </c>
      <c r="Y1378" s="480" t="s">
        <v>313</v>
      </c>
      <c r="Z1378" s="480" t="s">
        <v>2602</v>
      </c>
      <c r="AA1378" s="480">
        <f t="shared" si="21"/>
        <v>72</v>
      </c>
      <c r="AB1378" s="483">
        <v>0</v>
      </c>
      <c r="AC1378" s="480" t="s">
        <v>3520</v>
      </c>
    </row>
    <row r="1379" customHeight="1" spans="1:29">
      <c r="A1379" s="477" t="s">
        <v>192</v>
      </c>
      <c r="B1379" s="480" t="s">
        <v>6129</v>
      </c>
      <c r="C1379" s="480" t="s">
        <v>6130</v>
      </c>
      <c r="D1379" s="480" t="s">
        <v>7320</v>
      </c>
      <c r="E1379" s="481">
        <v>43277</v>
      </c>
      <c r="F1379" s="480" t="s">
        <v>301</v>
      </c>
      <c r="G1379" s="480" t="s">
        <v>7321</v>
      </c>
      <c r="H1379" s="480" t="s">
        <v>7322</v>
      </c>
      <c r="I1379" s="480" t="s">
        <v>304</v>
      </c>
      <c r="J1379" s="482">
        <v>87921.57</v>
      </c>
      <c r="K1379" s="482">
        <v>0</v>
      </c>
      <c r="L1379" s="482">
        <v>87921.57</v>
      </c>
      <c r="M1379" s="482">
        <v>0</v>
      </c>
      <c r="N1379" s="482">
        <v>0</v>
      </c>
      <c r="O1379" s="482">
        <v>0</v>
      </c>
      <c r="P1379" s="480" t="s">
        <v>7323</v>
      </c>
      <c r="Q1379" s="481"/>
      <c r="R1379" s="480" t="s">
        <v>630</v>
      </c>
      <c r="S1379" s="480" t="s">
        <v>307</v>
      </c>
      <c r="T1379" s="480" t="s">
        <v>3517</v>
      </c>
      <c r="U1379" s="480" t="s">
        <v>309</v>
      </c>
      <c r="V1379" s="480" t="s">
        <v>1561</v>
      </c>
      <c r="W1379" s="480" t="s">
        <v>7324</v>
      </c>
      <c r="X1379" s="480" t="s">
        <v>1057</v>
      </c>
      <c r="Y1379" s="480" t="s">
        <v>313</v>
      </c>
      <c r="Z1379" s="480" t="s">
        <v>2602</v>
      </c>
      <c r="AA1379" s="480">
        <f t="shared" si="21"/>
        <v>72</v>
      </c>
      <c r="AB1379" s="483">
        <v>0</v>
      </c>
      <c r="AC1379" s="480" t="s">
        <v>3520</v>
      </c>
    </row>
    <row r="1380" customHeight="1" spans="1:29">
      <c r="A1380" s="477" t="s">
        <v>192</v>
      </c>
      <c r="B1380" s="480" t="s">
        <v>6129</v>
      </c>
      <c r="C1380" s="480" t="s">
        <v>6130</v>
      </c>
      <c r="D1380" s="480" t="s">
        <v>7325</v>
      </c>
      <c r="E1380" s="481">
        <v>43277</v>
      </c>
      <c r="F1380" s="480" t="s">
        <v>301</v>
      </c>
      <c r="G1380" s="480" t="s">
        <v>7326</v>
      </c>
      <c r="H1380" s="480" t="s">
        <v>7327</v>
      </c>
      <c r="I1380" s="480" t="s">
        <v>304</v>
      </c>
      <c r="J1380" s="482">
        <v>159696.85</v>
      </c>
      <c r="K1380" s="482">
        <v>0</v>
      </c>
      <c r="L1380" s="482">
        <v>159696.85</v>
      </c>
      <c r="M1380" s="482">
        <v>0</v>
      </c>
      <c r="N1380" s="482">
        <v>0</v>
      </c>
      <c r="O1380" s="482">
        <v>0</v>
      </c>
      <c r="P1380" s="480" t="s">
        <v>7328</v>
      </c>
      <c r="Q1380" s="481"/>
      <c r="R1380" s="480" t="s">
        <v>630</v>
      </c>
      <c r="S1380" s="480" t="s">
        <v>307</v>
      </c>
      <c r="T1380" s="480" t="s">
        <v>3517</v>
      </c>
      <c r="U1380" s="480" t="s">
        <v>309</v>
      </c>
      <c r="V1380" s="480" t="s">
        <v>1561</v>
      </c>
      <c r="W1380" s="480" t="s">
        <v>7329</v>
      </c>
      <c r="X1380" s="480" t="s">
        <v>1057</v>
      </c>
      <c r="Y1380" s="480" t="s">
        <v>313</v>
      </c>
      <c r="Z1380" s="480" t="s">
        <v>2602</v>
      </c>
      <c r="AA1380" s="480">
        <f t="shared" si="21"/>
        <v>72</v>
      </c>
      <c r="AB1380" s="483">
        <v>0</v>
      </c>
      <c r="AC1380" s="480" t="s">
        <v>3520</v>
      </c>
    </row>
    <row r="1381" customHeight="1" spans="1:29">
      <c r="A1381" s="477" t="s">
        <v>192</v>
      </c>
      <c r="B1381" s="480" t="s">
        <v>6129</v>
      </c>
      <c r="C1381" s="480" t="s">
        <v>6130</v>
      </c>
      <c r="D1381" s="480" t="s">
        <v>7330</v>
      </c>
      <c r="E1381" s="481">
        <v>43277</v>
      </c>
      <c r="F1381" s="480" t="s">
        <v>301</v>
      </c>
      <c r="G1381" s="480" t="s">
        <v>7331</v>
      </c>
      <c r="H1381" s="480" t="s">
        <v>7332</v>
      </c>
      <c r="I1381" s="480" t="s">
        <v>304</v>
      </c>
      <c r="J1381" s="482">
        <v>159696.85</v>
      </c>
      <c r="K1381" s="482">
        <v>0</v>
      </c>
      <c r="L1381" s="482">
        <v>159696.85</v>
      </c>
      <c r="M1381" s="482">
        <v>0</v>
      </c>
      <c r="N1381" s="482">
        <v>0</v>
      </c>
      <c r="O1381" s="482">
        <v>0</v>
      </c>
      <c r="P1381" s="480" t="s">
        <v>7333</v>
      </c>
      <c r="Q1381" s="481"/>
      <c r="R1381" s="480" t="s">
        <v>630</v>
      </c>
      <c r="S1381" s="480" t="s">
        <v>307</v>
      </c>
      <c r="T1381" s="480" t="s">
        <v>3517</v>
      </c>
      <c r="U1381" s="480" t="s">
        <v>309</v>
      </c>
      <c r="V1381" s="480" t="s">
        <v>1561</v>
      </c>
      <c r="W1381" s="480" t="s">
        <v>7329</v>
      </c>
      <c r="X1381" s="480" t="s">
        <v>1057</v>
      </c>
      <c r="Y1381" s="480" t="s">
        <v>313</v>
      </c>
      <c r="Z1381" s="480" t="s">
        <v>2602</v>
      </c>
      <c r="AA1381" s="480">
        <f t="shared" si="21"/>
        <v>72</v>
      </c>
      <c r="AB1381" s="483">
        <v>0</v>
      </c>
      <c r="AC1381" s="480" t="s">
        <v>3520</v>
      </c>
    </row>
    <row r="1382" customHeight="1" spans="1:29">
      <c r="A1382" s="477" t="s">
        <v>192</v>
      </c>
      <c r="B1382" s="480" t="s">
        <v>6129</v>
      </c>
      <c r="C1382" s="480" t="s">
        <v>6130</v>
      </c>
      <c r="D1382" s="480" t="s">
        <v>7334</v>
      </c>
      <c r="E1382" s="481">
        <v>43277</v>
      </c>
      <c r="F1382" s="480" t="s">
        <v>301</v>
      </c>
      <c r="G1382" s="480" t="s">
        <v>7335</v>
      </c>
      <c r="H1382" s="480" t="s">
        <v>7336</v>
      </c>
      <c r="I1382" s="480" t="s">
        <v>304</v>
      </c>
      <c r="J1382" s="482">
        <v>159696.85</v>
      </c>
      <c r="K1382" s="482">
        <v>0</v>
      </c>
      <c r="L1382" s="482">
        <v>159696.85</v>
      </c>
      <c r="M1382" s="482">
        <v>0</v>
      </c>
      <c r="N1382" s="482">
        <v>0</v>
      </c>
      <c r="O1382" s="482">
        <v>0</v>
      </c>
      <c r="P1382" s="480" t="s">
        <v>7337</v>
      </c>
      <c r="Q1382" s="481"/>
      <c r="R1382" s="480" t="s">
        <v>630</v>
      </c>
      <c r="S1382" s="480" t="s">
        <v>307</v>
      </c>
      <c r="T1382" s="480" t="s">
        <v>3517</v>
      </c>
      <c r="U1382" s="480" t="s">
        <v>309</v>
      </c>
      <c r="V1382" s="480" t="s">
        <v>1561</v>
      </c>
      <c r="W1382" s="480" t="s">
        <v>7329</v>
      </c>
      <c r="X1382" s="480" t="s">
        <v>1057</v>
      </c>
      <c r="Y1382" s="480" t="s">
        <v>313</v>
      </c>
      <c r="Z1382" s="480" t="s">
        <v>2602</v>
      </c>
      <c r="AA1382" s="480">
        <f t="shared" si="21"/>
        <v>72</v>
      </c>
      <c r="AB1382" s="483">
        <v>0</v>
      </c>
      <c r="AC1382" s="480" t="s">
        <v>3520</v>
      </c>
    </row>
    <row r="1383" customHeight="1" spans="1:29">
      <c r="A1383" s="477" t="s">
        <v>192</v>
      </c>
      <c r="B1383" s="480" t="s">
        <v>6129</v>
      </c>
      <c r="C1383" s="480" t="s">
        <v>6130</v>
      </c>
      <c r="D1383" s="480" t="s">
        <v>7338</v>
      </c>
      <c r="E1383" s="481">
        <v>43277</v>
      </c>
      <c r="F1383" s="480" t="s">
        <v>301</v>
      </c>
      <c r="G1383" s="480" t="s">
        <v>7339</v>
      </c>
      <c r="H1383" s="480" t="s">
        <v>7340</v>
      </c>
      <c r="I1383" s="480" t="s">
        <v>7341</v>
      </c>
      <c r="J1383" s="482">
        <v>27538.46</v>
      </c>
      <c r="K1383" s="482">
        <v>0</v>
      </c>
      <c r="L1383" s="482">
        <v>27538.46</v>
      </c>
      <c r="M1383" s="482">
        <v>0</v>
      </c>
      <c r="N1383" s="482">
        <v>0</v>
      </c>
      <c r="O1383" s="482">
        <v>0</v>
      </c>
      <c r="P1383" s="480" t="s">
        <v>7342</v>
      </c>
      <c r="Q1383" s="481"/>
      <c r="R1383" s="480" t="s">
        <v>306</v>
      </c>
      <c r="S1383" s="480" t="s">
        <v>307</v>
      </c>
      <c r="T1383" s="480" t="s">
        <v>453</v>
      </c>
      <c r="U1383" s="480" t="s">
        <v>309</v>
      </c>
      <c r="V1383" s="480" t="s">
        <v>2948</v>
      </c>
      <c r="W1383" s="480" t="s">
        <v>7343</v>
      </c>
      <c r="X1383" s="480" t="s">
        <v>7344</v>
      </c>
      <c r="Y1383" s="480" t="s">
        <v>313</v>
      </c>
      <c r="Z1383" s="480" t="s">
        <v>2602</v>
      </c>
      <c r="AA1383" s="480">
        <f t="shared" si="21"/>
        <v>72</v>
      </c>
      <c r="AB1383" s="483">
        <v>0</v>
      </c>
      <c r="AC1383" s="480" t="s">
        <v>2950</v>
      </c>
    </row>
    <row r="1384" customHeight="1" spans="1:29">
      <c r="A1384" s="477" t="s">
        <v>192</v>
      </c>
      <c r="B1384" s="480" t="s">
        <v>6129</v>
      </c>
      <c r="C1384" s="480" t="s">
        <v>6130</v>
      </c>
      <c r="D1384" s="480" t="s">
        <v>7345</v>
      </c>
      <c r="E1384" s="481">
        <v>43277</v>
      </c>
      <c r="F1384" s="480" t="s">
        <v>301</v>
      </c>
      <c r="G1384" s="480" t="s">
        <v>7346</v>
      </c>
      <c r="H1384" s="480" t="s">
        <v>7347</v>
      </c>
      <c r="I1384" s="480" t="s">
        <v>304</v>
      </c>
      <c r="J1384" s="482">
        <v>260690.22</v>
      </c>
      <c r="K1384" s="482">
        <v>1130.78</v>
      </c>
      <c r="L1384" s="482">
        <v>235813.13</v>
      </c>
      <c r="M1384" s="482">
        <v>13569.32</v>
      </c>
      <c r="N1384" s="482">
        <v>0</v>
      </c>
      <c r="O1384" s="482">
        <v>24877.09</v>
      </c>
      <c r="P1384" s="480" t="s">
        <v>7348</v>
      </c>
      <c r="Q1384" s="481"/>
      <c r="R1384" s="480" t="s">
        <v>306</v>
      </c>
      <c r="S1384" s="480" t="s">
        <v>307</v>
      </c>
      <c r="T1384" s="480" t="s">
        <v>453</v>
      </c>
      <c r="U1384" s="480" t="s">
        <v>309</v>
      </c>
      <c r="V1384" s="480" t="s">
        <v>2948</v>
      </c>
      <c r="W1384" s="480" t="s">
        <v>7349</v>
      </c>
      <c r="X1384" s="480" t="s">
        <v>1057</v>
      </c>
      <c r="Y1384" s="480" t="s">
        <v>313</v>
      </c>
      <c r="Z1384" s="480" t="s">
        <v>6842</v>
      </c>
      <c r="AA1384" s="480">
        <f t="shared" si="21"/>
        <v>108</v>
      </c>
      <c r="AB1384" s="483">
        <v>0</v>
      </c>
      <c r="AC1384" s="480" t="s">
        <v>2950</v>
      </c>
    </row>
    <row r="1385" customHeight="1" spans="1:29">
      <c r="A1385" s="477" t="s">
        <v>192</v>
      </c>
      <c r="B1385" s="480" t="s">
        <v>6129</v>
      </c>
      <c r="C1385" s="480" t="s">
        <v>6130</v>
      </c>
      <c r="D1385" s="480" t="s">
        <v>7350</v>
      </c>
      <c r="E1385" s="481">
        <v>43277</v>
      </c>
      <c r="F1385" s="480" t="s">
        <v>301</v>
      </c>
      <c r="G1385" s="480" t="s">
        <v>7351</v>
      </c>
      <c r="H1385" s="480" t="s">
        <v>7352</v>
      </c>
      <c r="I1385" s="480" t="s">
        <v>304</v>
      </c>
      <c r="J1385" s="482">
        <v>92313.01</v>
      </c>
      <c r="K1385" s="482">
        <v>0</v>
      </c>
      <c r="L1385" s="482">
        <v>92313.01</v>
      </c>
      <c r="M1385" s="482">
        <v>0</v>
      </c>
      <c r="N1385" s="482">
        <v>0</v>
      </c>
      <c r="O1385" s="482">
        <v>0</v>
      </c>
      <c r="P1385" s="480" t="s">
        <v>7353</v>
      </c>
      <c r="Q1385" s="481"/>
      <c r="R1385" s="480" t="s">
        <v>306</v>
      </c>
      <c r="S1385" s="480" t="s">
        <v>307</v>
      </c>
      <c r="T1385" s="480" t="s">
        <v>453</v>
      </c>
      <c r="U1385" s="480" t="s">
        <v>309</v>
      </c>
      <c r="V1385" s="480" t="s">
        <v>2948</v>
      </c>
      <c r="W1385" s="480" t="s">
        <v>7354</v>
      </c>
      <c r="X1385" s="480" t="s">
        <v>1057</v>
      </c>
      <c r="Y1385" s="480" t="s">
        <v>313</v>
      </c>
      <c r="Z1385" s="480" t="s">
        <v>2602</v>
      </c>
      <c r="AA1385" s="480">
        <f t="shared" si="21"/>
        <v>72</v>
      </c>
      <c r="AB1385" s="483">
        <v>0</v>
      </c>
      <c r="AC1385" s="480" t="s">
        <v>2950</v>
      </c>
    </row>
    <row r="1386" customHeight="1" spans="1:29">
      <c r="A1386" s="477" t="s">
        <v>192</v>
      </c>
      <c r="B1386" s="480" t="s">
        <v>6129</v>
      </c>
      <c r="C1386" s="480" t="s">
        <v>6130</v>
      </c>
      <c r="D1386" s="480" t="s">
        <v>7355</v>
      </c>
      <c r="E1386" s="481">
        <v>43277</v>
      </c>
      <c r="F1386" s="480" t="s">
        <v>301</v>
      </c>
      <c r="G1386" s="480" t="s">
        <v>7356</v>
      </c>
      <c r="H1386" s="480" t="s">
        <v>7357</v>
      </c>
      <c r="I1386" s="480" t="s">
        <v>304</v>
      </c>
      <c r="J1386" s="482">
        <v>132222.22</v>
      </c>
      <c r="K1386" s="482">
        <v>0</v>
      </c>
      <c r="L1386" s="482">
        <v>132222.22</v>
      </c>
      <c r="M1386" s="482">
        <v>0</v>
      </c>
      <c r="N1386" s="482">
        <v>0</v>
      </c>
      <c r="O1386" s="482">
        <v>0</v>
      </c>
      <c r="P1386" s="480" t="s">
        <v>7358</v>
      </c>
      <c r="Q1386" s="481"/>
      <c r="R1386" s="480" t="s">
        <v>630</v>
      </c>
      <c r="S1386" s="480" t="s">
        <v>889</v>
      </c>
      <c r="T1386" s="480" t="s">
        <v>3280</v>
      </c>
      <c r="U1386" s="480" t="s">
        <v>309</v>
      </c>
      <c r="V1386" s="480" t="s">
        <v>3281</v>
      </c>
      <c r="W1386" s="480" t="s">
        <v>7359</v>
      </c>
      <c r="X1386" s="480" t="s">
        <v>7360</v>
      </c>
      <c r="Y1386" s="480" t="s">
        <v>313</v>
      </c>
      <c r="Z1386" s="480" t="s">
        <v>2602</v>
      </c>
      <c r="AA1386" s="480">
        <f t="shared" si="21"/>
        <v>72</v>
      </c>
      <c r="AB1386" s="483">
        <v>0</v>
      </c>
      <c r="AC1386" s="480" t="s">
        <v>891</v>
      </c>
    </row>
    <row r="1387" customHeight="1" spans="1:29">
      <c r="A1387" s="477" t="s">
        <v>192</v>
      </c>
      <c r="B1387" s="480" t="s">
        <v>6129</v>
      </c>
      <c r="C1387" s="480" t="s">
        <v>6130</v>
      </c>
      <c r="D1387" s="480" t="s">
        <v>7361</v>
      </c>
      <c r="E1387" s="481">
        <v>43426</v>
      </c>
      <c r="F1387" s="480" t="s">
        <v>301</v>
      </c>
      <c r="G1387" s="480" t="s">
        <v>7362</v>
      </c>
      <c r="H1387" s="480" t="s">
        <v>7363</v>
      </c>
      <c r="I1387" s="480" t="s">
        <v>304</v>
      </c>
      <c r="J1387" s="482">
        <v>366802.96</v>
      </c>
      <c r="K1387" s="482">
        <v>0</v>
      </c>
      <c r="L1387" s="482">
        <v>366802.96</v>
      </c>
      <c r="M1387" s="482">
        <v>0</v>
      </c>
      <c r="N1387" s="482">
        <v>0</v>
      </c>
      <c r="O1387" s="482">
        <v>0</v>
      </c>
      <c r="P1387" s="480" t="s">
        <v>7364</v>
      </c>
      <c r="Q1387" s="481"/>
      <c r="R1387" s="480" t="s">
        <v>306</v>
      </c>
      <c r="S1387" s="480" t="s">
        <v>307</v>
      </c>
      <c r="T1387" s="480" t="s">
        <v>453</v>
      </c>
      <c r="U1387" s="480" t="s">
        <v>309</v>
      </c>
      <c r="V1387" s="480" t="s">
        <v>454</v>
      </c>
      <c r="W1387" s="480" t="s">
        <v>7365</v>
      </c>
      <c r="X1387" s="480" t="s">
        <v>5289</v>
      </c>
      <c r="Y1387" s="480" t="s">
        <v>313</v>
      </c>
      <c r="Z1387" s="480" t="s">
        <v>2602</v>
      </c>
      <c r="AA1387" s="480">
        <f t="shared" si="21"/>
        <v>72</v>
      </c>
      <c r="AB1387" s="483">
        <v>0</v>
      </c>
      <c r="AC1387" s="480" t="s">
        <v>456</v>
      </c>
    </row>
    <row r="1388" customHeight="1" spans="1:29">
      <c r="A1388" s="477" t="s">
        <v>192</v>
      </c>
      <c r="B1388" s="480" t="s">
        <v>6129</v>
      </c>
      <c r="C1388" s="480" t="s">
        <v>6130</v>
      </c>
      <c r="D1388" s="480" t="s">
        <v>7366</v>
      </c>
      <c r="E1388" s="481">
        <v>43426</v>
      </c>
      <c r="F1388" s="480" t="s">
        <v>301</v>
      </c>
      <c r="G1388" s="480" t="s">
        <v>7367</v>
      </c>
      <c r="H1388" s="480" t="s">
        <v>7368</v>
      </c>
      <c r="I1388" s="480" t="s">
        <v>304</v>
      </c>
      <c r="J1388" s="482">
        <v>201709.4</v>
      </c>
      <c r="K1388" s="482">
        <v>0</v>
      </c>
      <c r="L1388" s="482">
        <v>201709.4</v>
      </c>
      <c r="M1388" s="482">
        <v>0</v>
      </c>
      <c r="N1388" s="482">
        <v>0</v>
      </c>
      <c r="O1388" s="482">
        <v>0</v>
      </c>
      <c r="P1388" s="480" t="s">
        <v>7369</v>
      </c>
      <c r="Q1388" s="481"/>
      <c r="R1388" s="480" t="s">
        <v>306</v>
      </c>
      <c r="S1388" s="480" t="s">
        <v>307</v>
      </c>
      <c r="T1388" s="480" t="s">
        <v>453</v>
      </c>
      <c r="U1388" s="480" t="s">
        <v>309</v>
      </c>
      <c r="V1388" s="480" t="s">
        <v>454</v>
      </c>
      <c r="W1388" s="480" t="s">
        <v>7370</v>
      </c>
      <c r="X1388" s="480" t="s">
        <v>5289</v>
      </c>
      <c r="Y1388" s="480" t="s">
        <v>313</v>
      </c>
      <c r="Z1388" s="480" t="s">
        <v>2602</v>
      </c>
      <c r="AA1388" s="480">
        <f t="shared" si="21"/>
        <v>72</v>
      </c>
      <c r="AB1388" s="483">
        <v>0</v>
      </c>
      <c r="AC1388" s="480" t="s">
        <v>456</v>
      </c>
    </row>
    <row r="1389" customHeight="1" spans="1:29">
      <c r="A1389" s="477" t="s">
        <v>192</v>
      </c>
      <c r="B1389" s="480" t="s">
        <v>6129</v>
      </c>
      <c r="C1389" s="480" t="s">
        <v>6130</v>
      </c>
      <c r="D1389" s="480" t="s">
        <v>7371</v>
      </c>
      <c r="E1389" s="481">
        <v>43426</v>
      </c>
      <c r="F1389" s="480" t="s">
        <v>301</v>
      </c>
      <c r="G1389" s="480" t="s">
        <v>7372</v>
      </c>
      <c r="H1389" s="480" t="s">
        <v>7373</v>
      </c>
      <c r="I1389" s="480" t="s">
        <v>304</v>
      </c>
      <c r="J1389" s="482">
        <v>201709.4</v>
      </c>
      <c r="K1389" s="482">
        <v>0</v>
      </c>
      <c r="L1389" s="482">
        <v>201709.4</v>
      </c>
      <c r="M1389" s="482">
        <v>0</v>
      </c>
      <c r="N1389" s="482">
        <v>0</v>
      </c>
      <c r="O1389" s="482">
        <v>0</v>
      </c>
      <c r="P1389" s="480" t="s">
        <v>7374</v>
      </c>
      <c r="Q1389" s="481"/>
      <c r="R1389" s="480" t="s">
        <v>306</v>
      </c>
      <c r="S1389" s="480" t="s">
        <v>307</v>
      </c>
      <c r="T1389" s="480" t="s">
        <v>453</v>
      </c>
      <c r="U1389" s="480" t="s">
        <v>309</v>
      </c>
      <c r="V1389" s="480" t="s">
        <v>454</v>
      </c>
      <c r="W1389" s="480" t="s">
        <v>7370</v>
      </c>
      <c r="X1389" s="480" t="s">
        <v>5289</v>
      </c>
      <c r="Y1389" s="480" t="s">
        <v>313</v>
      </c>
      <c r="Z1389" s="480" t="s">
        <v>2602</v>
      </c>
      <c r="AA1389" s="480">
        <f t="shared" si="21"/>
        <v>72</v>
      </c>
      <c r="AB1389" s="483">
        <v>0</v>
      </c>
      <c r="AC1389" s="480" t="s">
        <v>456</v>
      </c>
    </row>
    <row r="1390" customHeight="1" spans="1:29">
      <c r="A1390" s="477" t="s">
        <v>192</v>
      </c>
      <c r="B1390" s="480" t="s">
        <v>6129</v>
      </c>
      <c r="C1390" s="480" t="s">
        <v>6130</v>
      </c>
      <c r="D1390" s="480" t="s">
        <v>7375</v>
      </c>
      <c r="E1390" s="481">
        <v>43426</v>
      </c>
      <c r="F1390" s="480" t="s">
        <v>301</v>
      </c>
      <c r="G1390" s="480" t="s">
        <v>7376</v>
      </c>
      <c r="H1390" s="480" t="s">
        <v>7377</v>
      </c>
      <c r="I1390" s="480" t="s">
        <v>304</v>
      </c>
      <c r="J1390" s="482">
        <v>300136.28</v>
      </c>
      <c r="K1390" s="482">
        <v>0</v>
      </c>
      <c r="L1390" s="482">
        <v>300136.28</v>
      </c>
      <c r="M1390" s="482">
        <v>0</v>
      </c>
      <c r="N1390" s="482">
        <v>0</v>
      </c>
      <c r="O1390" s="482">
        <v>0</v>
      </c>
      <c r="P1390" s="480" t="s">
        <v>7378</v>
      </c>
      <c r="Q1390" s="481"/>
      <c r="R1390" s="480" t="s">
        <v>306</v>
      </c>
      <c r="S1390" s="480" t="s">
        <v>307</v>
      </c>
      <c r="T1390" s="480" t="s">
        <v>453</v>
      </c>
      <c r="U1390" s="480" t="s">
        <v>309</v>
      </c>
      <c r="V1390" s="480" t="s">
        <v>454</v>
      </c>
      <c r="W1390" s="480" t="s">
        <v>7379</v>
      </c>
      <c r="X1390" s="480" t="s">
        <v>5289</v>
      </c>
      <c r="Y1390" s="480" t="s">
        <v>313</v>
      </c>
      <c r="Z1390" s="480" t="s">
        <v>2602</v>
      </c>
      <c r="AA1390" s="480">
        <f t="shared" si="21"/>
        <v>72</v>
      </c>
      <c r="AB1390" s="483">
        <v>0</v>
      </c>
      <c r="AC1390" s="480" t="s">
        <v>456</v>
      </c>
    </row>
    <row r="1391" customHeight="1" spans="1:29">
      <c r="A1391" s="477" t="s">
        <v>192</v>
      </c>
      <c r="B1391" s="480" t="s">
        <v>6129</v>
      </c>
      <c r="C1391" s="480" t="s">
        <v>6130</v>
      </c>
      <c r="D1391" s="480" t="s">
        <v>7380</v>
      </c>
      <c r="E1391" s="481">
        <v>43426</v>
      </c>
      <c r="F1391" s="480" t="s">
        <v>301</v>
      </c>
      <c r="G1391" s="480" t="s">
        <v>7381</v>
      </c>
      <c r="H1391" s="480" t="s">
        <v>7382</v>
      </c>
      <c r="I1391" s="480" t="s">
        <v>304</v>
      </c>
      <c r="J1391" s="482">
        <v>330598.3</v>
      </c>
      <c r="K1391" s="482">
        <v>0</v>
      </c>
      <c r="L1391" s="482">
        <v>330598.3</v>
      </c>
      <c r="M1391" s="482">
        <v>0</v>
      </c>
      <c r="N1391" s="482">
        <v>0</v>
      </c>
      <c r="O1391" s="482">
        <v>0</v>
      </c>
      <c r="P1391" s="480" t="s">
        <v>7383</v>
      </c>
      <c r="Q1391" s="481"/>
      <c r="R1391" s="480" t="s">
        <v>306</v>
      </c>
      <c r="S1391" s="480" t="s">
        <v>307</v>
      </c>
      <c r="T1391" s="480" t="s">
        <v>453</v>
      </c>
      <c r="U1391" s="480" t="s">
        <v>309</v>
      </c>
      <c r="V1391" s="480" t="s">
        <v>454</v>
      </c>
      <c r="W1391" s="480" t="s">
        <v>7384</v>
      </c>
      <c r="X1391" s="480" t="s">
        <v>5289</v>
      </c>
      <c r="Y1391" s="480" t="s">
        <v>313</v>
      </c>
      <c r="Z1391" s="480" t="s">
        <v>2602</v>
      </c>
      <c r="AA1391" s="480">
        <f t="shared" si="21"/>
        <v>72</v>
      </c>
      <c r="AB1391" s="483">
        <v>0</v>
      </c>
      <c r="AC1391" s="480" t="s">
        <v>456</v>
      </c>
    </row>
    <row r="1392" customHeight="1" spans="1:29">
      <c r="A1392" s="477" t="s">
        <v>192</v>
      </c>
      <c r="B1392" s="480" t="s">
        <v>6129</v>
      </c>
      <c r="C1392" s="480" t="s">
        <v>6130</v>
      </c>
      <c r="D1392" s="480" t="s">
        <v>7385</v>
      </c>
      <c r="E1392" s="481">
        <v>43426</v>
      </c>
      <c r="F1392" s="480" t="s">
        <v>301</v>
      </c>
      <c r="G1392" s="480" t="s">
        <v>7386</v>
      </c>
      <c r="H1392" s="480" t="s">
        <v>7387</v>
      </c>
      <c r="I1392" s="480" t="s">
        <v>304</v>
      </c>
      <c r="J1392" s="482">
        <v>284615.39</v>
      </c>
      <c r="K1392" s="482">
        <v>0</v>
      </c>
      <c r="L1392" s="482">
        <v>284615.39</v>
      </c>
      <c r="M1392" s="482">
        <v>0</v>
      </c>
      <c r="N1392" s="482">
        <v>0</v>
      </c>
      <c r="O1392" s="482">
        <v>0</v>
      </c>
      <c r="P1392" s="480" t="s">
        <v>7388</v>
      </c>
      <c r="Q1392" s="481"/>
      <c r="R1392" s="480" t="s">
        <v>306</v>
      </c>
      <c r="S1392" s="480" t="s">
        <v>307</v>
      </c>
      <c r="T1392" s="480" t="s">
        <v>453</v>
      </c>
      <c r="U1392" s="480" t="s">
        <v>309</v>
      </c>
      <c r="V1392" s="480" t="s">
        <v>454</v>
      </c>
      <c r="W1392" s="480" t="s">
        <v>7389</v>
      </c>
      <c r="X1392" s="480" t="s">
        <v>5289</v>
      </c>
      <c r="Y1392" s="480" t="s">
        <v>313</v>
      </c>
      <c r="Z1392" s="480" t="s">
        <v>2602</v>
      </c>
      <c r="AA1392" s="480">
        <f t="shared" si="21"/>
        <v>72</v>
      </c>
      <c r="AB1392" s="483">
        <v>0</v>
      </c>
      <c r="AC1392" s="480" t="s">
        <v>456</v>
      </c>
    </row>
    <row r="1393" customHeight="1" spans="1:29">
      <c r="A1393" s="477" t="s">
        <v>192</v>
      </c>
      <c r="B1393" s="480" t="s">
        <v>6129</v>
      </c>
      <c r="C1393" s="480" t="s">
        <v>6130</v>
      </c>
      <c r="D1393" s="480" t="s">
        <v>7390</v>
      </c>
      <c r="E1393" s="481">
        <v>43426</v>
      </c>
      <c r="F1393" s="480" t="s">
        <v>301</v>
      </c>
      <c r="G1393" s="480" t="s">
        <v>7391</v>
      </c>
      <c r="H1393" s="480" t="s">
        <v>7392</v>
      </c>
      <c r="I1393" s="480" t="s">
        <v>7393</v>
      </c>
      <c r="J1393" s="482">
        <v>79487.18</v>
      </c>
      <c r="K1393" s="482">
        <v>0</v>
      </c>
      <c r="L1393" s="482">
        <v>79487.18</v>
      </c>
      <c r="M1393" s="482">
        <v>0</v>
      </c>
      <c r="N1393" s="482">
        <v>0</v>
      </c>
      <c r="O1393" s="482">
        <v>0</v>
      </c>
      <c r="P1393" s="480" t="s">
        <v>7394</v>
      </c>
      <c r="Q1393" s="481"/>
      <c r="R1393" s="480" t="s">
        <v>630</v>
      </c>
      <c r="S1393" s="480" t="s">
        <v>307</v>
      </c>
      <c r="T1393" s="480" t="s">
        <v>3517</v>
      </c>
      <c r="U1393" s="480" t="s">
        <v>309</v>
      </c>
      <c r="V1393" s="480" t="s">
        <v>1561</v>
      </c>
      <c r="W1393" s="480" t="s">
        <v>7395</v>
      </c>
      <c r="X1393" s="480" t="s">
        <v>5440</v>
      </c>
      <c r="Y1393" s="480" t="s">
        <v>313</v>
      </c>
      <c r="Z1393" s="480" t="s">
        <v>2602</v>
      </c>
      <c r="AA1393" s="480">
        <f t="shared" si="21"/>
        <v>72</v>
      </c>
      <c r="AB1393" s="483">
        <v>0</v>
      </c>
      <c r="AC1393" s="480" t="s">
        <v>3520</v>
      </c>
    </row>
    <row r="1394" customHeight="1" spans="1:29">
      <c r="A1394" s="477" t="s">
        <v>192</v>
      </c>
      <c r="B1394" s="480" t="s">
        <v>6129</v>
      </c>
      <c r="C1394" s="480" t="s">
        <v>6130</v>
      </c>
      <c r="D1394" s="480" t="s">
        <v>7396</v>
      </c>
      <c r="E1394" s="481">
        <v>43570</v>
      </c>
      <c r="F1394" s="480" t="s">
        <v>301</v>
      </c>
      <c r="G1394" s="480" t="s">
        <v>7397</v>
      </c>
      <c r="H1394" s="480" t="s">
        <v>7398</v>
      </c>
      <c r="I1394" s="480" t="s">
        <v>304</v>
      </c>
      <c r="J1394" s="482">
        <v>563575.71</v>
      </c>
      <c r="K1394" s="482">
        <v>0</v>
      </c>
      <c r="L1394" s="482">
        <v>563575.71</v>
      </c>
      <c r="M1394" s="482">
        <v>35043.78</v>
      </c>
      <c r="N1394" s="482">
        <v>0</v>
      </c>
      <c r="O1394" s="482">
        <v>0</v>
      </c>
      <c r="P1394" s="480" t="s">
        <v>7399</v>
      </c>
      <c r="Q1394" s="481"/>
      <c r="R1394" s="480" t="s">
        <v>306</v>
      </c>
      <c r="S1394" s="480" t="s">
        <v>307</v>
      </c>
      <c r="T1394" s="480" t="s">
        <v>453</v>
      </c>
      <c r="U1394" s="480" t="s">
        <v>309</v>
      </c>
      <c r="V1394" s="480" t="s">
        <v>1210</v>
      </c>
      <c r="W1394" s="480" t="s">
        <v>7400</v>
      </c>
      <c r="X1394" s="480" t="s">
        <v>5324</v>
      </c>
      <c r="Y1394" s="480" t="s">
        <v>313</v>
      </c>
      <c r="Z1394" s="480" t="s">
        <v>2602</v>
      </c>
      <c r="AA1394" s="480">
        <f t="shared" si="21"/>
        <v>72</v>
      </c>
      <c r="AB1394" s="483">
        <v>0</v>
      </c>
      <c r="AC1394" s="480" t="s">
        <v>456</v>
      </c>
    </row>
    <row r="1395" customHeight="1" spans="1:29">
      <c r="A1395" s="477" t="s">
        <v>192</v>
      </c>
      <c r="B1395" s="480" t="s">
        <v>6129</v>
      </c>
      <c r="C1395" s="480" t="s">
        <v>6130</v>
      </c>
      <c r="D1395" s="480" t="s">
        <v>7401</v>
      </c>
      <c r="E1395" s="481">
        <v>43570</v>
      </c>
      <c r="F1395" s="480" t="s">
        <v>301</v>
      </c>
      <c r="G1395" s="480" t="s">
        <v>7402</v>
      </c>
      <c r="H1395" s="480" t="s">
        <v>7403</v>
      </c>
      <c r="I1395" s="480" t="s">
        <v>304</v>
      </c>
      <c r="J1395" s="482">
        <v>482735</v>
      </c>
      <c r="K1395" s="482">
        <v>0</v>
      </c>
      <c r="L1395" s="482">
        <v>482735</v>
      </c>
      <c r="M1395" s="482">
        <v>26818.61</v>
      </c>
      <c r="N1395" s="482">
        <v>0</v>
      </c>
      <c r="O1395" s="482">
        <v>0</v>
      </c>
      <c r="P1395" s="480" t="s">
        <v>7404</v>
      </c>
      <c r="Q1395" s="481"/>
      <c r="R1395" s="480" t="s">
        <v>306</v>
      </c>
      <c r="S1395" s="480" t="s">
        <v>307</v>
      </c>
      <c r="T1395" s="480" t="s">
        <v>453</v>
      </c>
      <c r="U1395" s="480" t="s">
        <v>309</v>
      </c>
      <c r="V1395" s="480" t="s">
        <v>1210</v>
      </c>
      <c r="W1395" s="480" t="s">
        <v>7400</v>
      </c>
      <c r="X1395" s="480" t="s">
        <v>5324</v>
      </c>
      <c r="Y1395" s="480" t="s">
        <v>313</v>
      </c>
      <c r="Z1395" s="480" t="s">
        <v>2602</v>
      </c>
      <c r="AA1395" s="480">
        <f t="shared" si="21"/>
        <v>72</v>
      </c>
      <c r="AB1395" s="483">
        <v>0</v>
      </c>
      <c r="AC1395" s="480" t="s">
        <v>456</v>
      </c>
    </row>
    <row r="1396" customHeight="1" spans="1:29">
      <c r="A1396" s="477" t="s">
        <v>192</v>
      </c>
      <c r="B1396" s="480" t="s">
        <v>6129</v>
      </c>
      <c r="C1396" s="480" t="s">
        <v>6130</v>
      </c>
      <c r="D1396" s="480" t="s">
        <v>7405</v>
      </c>
      <c r="E1396" s="481">
        <v>43570</v>
      </c>
      <c r="F1396" s="480" t="s">
        <v>301</v>
      </c>
      <c r="G1396" s="480" t="s">
        <v>7406</v>
      </c>
      <c r="H1396" s="480" t="s">
        <v>7407</v>
      </c>
      <c r="I1396" s="480" t="s">
        <v>304</v>
      </c>
      <c r="J1396" s="482">
        <v>693576.71</v>
      </c>
      <c r="K1396" s="482">
        <v>0</v>
      </c>
      <c r="L1396" s="482">
        <v>693576.71</v>
      </c>
      <c r="M1396" s="482">
        <v>42266.06</v>
      </c>
      <c r="N1396" s="482">
        <v>0</v>
      </c>
      <c r="O1396" s="482">
        <v>0</v>
      </c>
      <c r="P1396" s="480" t="s">
        <v>7408</v>
      </c>
      <c r="Q1396" s="481"/>
      <c r="R1396" s="480" t="s">
        <v>306</v>
      </c>
      <c r="S1396" s="480" t="s">
        <v>307</v>
      </c>
      <c r="T1396" s="480" t="s">
        <v>453</v>
      </c>
      <c r="U1396" s="480" t="s">
        <v>309</v>
      </c>
      <c r="V1396" s="480" t="s">
        <v>1210</v>
      </c>
      <c r="W1396" s="480" t="s">
        <v>7400</v>
      </c>
      <c r="X1396" s="480" t="s">
        <v>5324</v>
      </c>
      <c r="Y1396" s="480" t="s">
        <v>313</v>
      </c>
      <c r="Z1396" s="480" t="s">
        <v>2602</v>
      </c>
      <c r="AA1396" s="480">
        <f t="shared" si="21"/>
        <v>72</v>
      </c>
      <c r="AB1396" s="483">
        <v>0</v>
      </c>
      <c r="AC1396" s="480" t="s">
        <v>456</v>
      </c>
    </row>
    <row r="1397" customHeight="1" spans="1:29">
      <c r="A1397" s="477" t="s">
        <v>192</v>
      </c>
      <c r="B1397" s="480" t="s">
        <v>6129</v>
      </c>
      <c r="C1397" s="480" t="s">
        <v>6130</v>
      </c>
      <c r="D1397" s="480" t="s">
        <v>7409</v>
      </c>
      <c r="E1397" s="481">
        <v>43570</v>
      </c>
      <c r="F1397" s="480" t="s">
        <v>301</v>
      </c>
      <c r="G1397" s="480" t="s">
        <v>7410</v>
      </c>
      <c r="H1397" s="480" t="s">
        <v>7411</v>
      </c>
      <c r="I1397" s="480" t="s">
        <v>304</v>
      </c>
      <c r="J1397" s="482">
        <v>340840.71</v>
      </c>
      <c r="K1397" s="482">
        <v>0</v>
      </c>
      <c r="L1397" s="482">
        <v>340840.71</v>
      </c>
      <c r="M1397" s="482">
        <v>22669.62</v>
      </c>
      <c r="N1397" s="482">
        <v>0</v>
      </c>
      <c r="O1397" s="482">
        <v>0</v>
      </c>
      <c r="P1397" s="480" t="s">
        <v>7412</v>
      </c>
      <c r="Q1397" s="481"/>
      <c r="R1397" s="480" t="s">
        <v>306</v>
      </c>
      <c r="S1397" s="480" t="s">
        <v>307</v>
      </c>
      <c r="T1397" s="480" t="s">
        <v>453</v>
      </c>
      <c r="U1397" s="480" t="s">
        <v>309</v>
      </c>
      <c r="V1397" s="480" t="s">
        <v>1210</v>
      </c>
      <c r="W1397" s="480" t="s">
        <v>7413</v>
      </c>
      <c r="X1397" s="480" t="s">
        <v>5324</v>
      </c>
      <c r="Y1397" s="480" t="s">
        <v>313</v>
      </c>
      <c r="Z1397" s="480" t="s">
        <v>2602</v>
      </c>
      <c r="AA1397" s="480">
        <f t="shared" si="21"/>
        <v>72</v>
      </c>
      <c r="AB1397" s="483">
        <v>0</v>
      </c>
      <c r="AC1397" s="480" t="s">
        <v>456</v>
      </c>
    </row>
    <row r="1398" customHeight="1" spans="1:29">
      <c r="A1398" s="477" t="s">
        <v>192</v>
      </c>
      <c r="B1398" s="480" t="s">
        <v>6129</v>
      </c>
      <c r="C1398" s="480" t="s">
        <v>6130</v>
      </c>
      <c r="D1398" s="480" t="s">
        <v>7414</v>
      </c>
      <c r="E1398" s="481">
        <v>43570</v>
      </c>
      <c r="F1398" s="480" t="s">
        <v>301</v>
      </c>
      <c r="G1398" s="480" t="s">
        <v>7415</v>
      </c>
      <c r="H1398" s="480" t="s">
        <v>7416</v>
      </c>
      <c r="I1398" s="480" t="s">
        <v>304</v>
      </c>
      <c r="J1398" s="482">
        <v>440000</v>
      </c>
      <c r="K1398" s="482">
        <v>0</v>
      </c>
      <c r="L1398" s="482">
        <v>440000</v>
      </c>
      <c r="M1398" s="482">
        <v>24444.44</v>
      </c>
      <c r="N1398" s="482">
        <v>0</v>
      </c>
      <c r="O1398" s="482">
        <v>0</v>
      </c>
      <c r="P1398" s="480" t="s">
        <v>7417</v>
      </c>
      <c r="Q1398" s="481"/>
      <c r="R1398" s="480" t="s">
        <v>306</v>
      </c>
      <c r="S1398" s="480" t="s">
        <v>307</v>
      </c>
      <c r="T1398" s="480" t="s">
        <v>453</v>
      </c>
      <c r="U1398" s="480" t="s">
        <v>309</v>
      </c>
      <c r="V1398" s="480" t="s">
        <v>1210</v>
      </c>
      <c r="W1398" s="480" t="s">
        <v>7413</v>
      </c>
      <c r="X1398" s="480" t="s">
        <v>5324</v>
      </c>
      <c r="Y1398" s="480" t="s">
        <v>313</v>
      </c>
      <c r="Z1398" s="480" t="s">
        <v>2602</v>
      </c>
      <c r="AA1398" s="480">
        <f t="shared" si="21"/>
        <v>72</v>
      </c>
      <c r="AB1398" s="483">
        <v>0</v>
      </c>
      <c r="AC1398" s="480" t="s">
        <v>456</v>
      </c>
    </row>
    <row r="1399" customHeight="1" spans="1:29">
      <c r="A1399" s="477" t="s">
        <v>192</v>
      </c>
      <c r="B1399" s="480" t="s">
        <v>6129</v>
      </c>
      <c r="C1399" s="480" t="s">
        <v>6130</v>
      </c>
      <c r="D1399" s="480" t="s">
        <v>7418</v>
      </c>
      <c r="E1399" s="481">
        <v>43570</v>
      </c>
      <c r="F1399" s="480" t="s">
        <v>301</v>
      </c>
      <c r="G1399" s="480" t="s">
        <v>7419</v>
      </c>
      <c r="H1399" s="480" t="s">
        <v>7420</v>
      </c>
      <c r="I1399" s="480" t="s">
        <v>304</v>
      </c>
      <c r="J1399" s="482">
        <v>180000</v>
      </c>
      <c r="K1399" s="482">
        <v>0</v>
      </c>
      <c r="L1399" s="482">
        <v>180000</v>
      </c>
      <c r="M1399" s="482">
        <v>10000</v>
      </c>
      <c r="N1399" s="482">
        <v>0</v>
      </c>
      <c r="O1399" s="482">
        <v>0</v>
      </c>
      <c r="P1399" s="480" t="s">
        <v>7421</v>
      </c>
      <c r="Q1399" s="481"/>
      <c r="R1399" s="480" t="s">
        <v>306</v>
      </c>
      <c r="S1399" s="480" t="s">
        <v>307</v>
      </c>
      <c r="T1399" s="480" t="s">
        <v>453</v>
      </c>
      <c r="U1399" s="480" t="s">
        <v>309</v>
      </c>
      <c r="V1399" s="480" t="s">
        <v>1210</v>
      </c>
      <c r="W1399" s="480" t="s">
        <v>7413</v>
      </c>
      <c r="X1399" s="480" t="s">
        <v>5324</v>
      </c>
      <c r="Y1399" s="480" t="s">
        <v>313</v>
      </c>
      <c r="Z1399" s="480" t="s">
        <v>2602</v>
      </c>
      <c r="AA1399" s="480">
        <f t="shared" si="21"/>
        <v>72</v>
      </c>
      <c r="AB1399" s="483">
        <v>0</v>
      </c>
      <c r="AC1399" s="480" t="s">
        <v>456</v>
      </c>
    </row>
    <row r="1400" customHeight="1" spans="1:29">
      <c r="A1400" s="477" t="s">
        <v>192</v>
      </c>
      <c r="B1400" s="480" t="s">
        <v>6129</v>
      </c>
      <c r="C1400" s="480" t="s">
        <v>6130</v>
      </c>
      <c r="D1400" s="480" t="s">
        <v>7422</v>
      </c>
      <c r="E1400" s="481">
        <v>43570</v>
      </c>
      <c r="F1400" s="480" t="s">
        <v>301</v>
      </c>
      <c r="G1400" s="480" t="s">
        <v>7423</v>
      </c>
      <c r="H1400" s="480" t="s">
        <v>7424</v>
      </c>
      <c r="I1400" s="480" t="s">
        <v>304</v>
      </c>
      <c r="J1400" s="482">
        <v>300000</v>
      </c>
      <c r="K1400" s="482">
        <v>0</v>
      </c>
      <c r="L1400" s="482">
        <v>300000</v>
      </c>
      <c r="M1400" s="482">
        <v>16666.66</v>
      </c>
      <c r="N1400" s="482">
        <v>0</v>
      </c>
      <c r="O1400" s="482">
        <v>0</v>
      </c>
      <c r="P1400" s="480" t="s">
        <v>7425</v>
      </c>
      <c r="Q1400" s="481"/>
      <c r="R1400" s="480" t="s">
        <v>306</v>
      </c>
      <c r="S1400" s="480" t="s">
        <v>307</v>
      </c>
      <c r="T1400" s="480" t="s">
        <v>453</v>
      </c>
      <c r="U1400" s="480" t="s">
        <v>309</v>
      </c>
      <c r="V1400" s="480" t="s">
        <v>1210</v>
      </c>
      <c r="W1400" s="480" t="s">
        <v>7413</v>
      </c>
      <c r="X1400" s="480" t="s">
        <v>5324</v>
      </c>
      <c r="Y1400" s="480" t="s">
        <v>313</v>
      </c>
      <c r="Z1400" s="480" t="s">
        <v>2602</v>
      </c>
      <c r="AA1400" s="480">
        <f t="shared" si="21"/>
        <v>72</v>
      </c>
      <c r="AB1400" s="483">
        <v>0</v>
      </c>
      <c r="AC1400" s="480" t="s">
        <v>456</v>
      </c>
    </row>
    <row r="1401" customHeight="1" spans="1:29">
      <c r="A1401" s="477" t="s">
        <v>192</v>
      </c>
      <c r="B1401" s="480" t="s">
        <v>6129</v>
      </c>
      <c r="C1401" s="480" t="s">
        <v>6130</v>
      </c>
      <c r="D1401" s="480" t="s">
        <v>7426</v>
      </c>
      <c r="E1401" s="481">
        <v>43570</v>
      </c>
      <c r="F1401" s="480" t="s">
        <v>301</v>
      </c>
      <c r="G1401" s="480" t="s">
        <v>7427</v>
      </c>
      <c r="H1401" s="480" t="s">
        <v>7428</v>
      </c>
      <c r="I1401" s="480" t="s">
        <v>304</v>
      </c>
      <c r="J1401" s="482">
        <v>264529.9</v>
      </c>
      <c r="K1401" s="482">
        <v>0</v>
      </c>
      <c r="L1401" s="482">
        <v>264529.9</v>
      </c>
      <c r="M1401" s="482">
        <v>14696.1</v>
      </c>
      <c r="N1401" s="482">
        <v>0</v>
      </c>
      <c r="O1401" s="482">
        <v>0</v>
      </c>
      <c r="P1401" s="480" t="s">
        <v>7429</v>
      </c>
      <c r="Q1401" s="481"/>
      <c r="R1401" s="480" t="s">
        <v>306</v>
      </c>
      <c r="S1401" s="480" t="s">
        <v>307</v>
      </c>
      <c r="T1401" s="480" t="s">
        <v>453</v>
      </c>
      <c r="U1401" s="480" t="s">
        <v>309</v>
      </c>
      <c r="V1401" s="480" t="s">
        <v>454</v>
      </c>
      <c r="W1401" s="480" t="s">
        <v>7430</v>
      </c>
      <c r="X1401" s="480" t="s">
        <v>5289</v>
      </c>
      <c r="Y1401" s="480" t="s">
        <v>313</v>
      </c>
      <c r="Z1401" s="480" t="s">
        <v>2602</v>
      </c>
      <c r="AA1401" s="480">
        <f t="shared" si="21"/>
        <v>72</v>
      </c>
      <c r="AB1401" s="483">
        <v>0</v>
      </c>
      <c r="AC1401" s="480" t="s">
        <v>456</v>
      </c>
    </row>
    <row r="1402" customHeight="1" spans="1:29">
      <c r="A1402" s="477" t="s">
        <v>192</v>
      </c>
      <c r="B1402" s="480" t="s">
        <v>6129</v>
      </c>
      <c r="C1402" s="480" t="s">
        <v>6130</v>
      </c>
      <c r="D1402" s="480" t="s">
        <v>7431</v>
      </c>
      <c r="E1402" s="481">
        <v>43570</v>
      </c>
      <c r="F1402" s="480" t="s">
        <v>301</v>
      </c>
      <c r="G1402" s="480" t="s">
        <v>7432</v>
      </c>
      <c r="H1402" s="480" t="s">
        <v>7387</v>
      </c>
      <c r="I1402" s="480" t="s">
        <v>304</v>
      </c>
      <c r="J1402" s="482">
        <v>284615.39</v>
      </c>
      <c r="K1402" s="482">
        <v>0</v>
      </c>
      <c r="L1402" s="482">
        <v>284615.39</v>
      </c>
      <c r="M1402" s="482">
        <v>15811.97</v>
      </c>
      <c r="N1402" s="482">
        <v>0</v>
      </c>
      <c r="O1402" s="482">
        <v>0</v>
      </c>
      <c r="P1402" s="480" t="s">
        <v>7433</v>
      </c>
      <c r="Q1402" s="481"/>
      <c r="R1402" s="480" t="s">
        <v>306</v>
      </c>
      <c r="S1402" s="480" t="s">
        <v>307</v>
      </c>
      <c r="T1402" s="480" t="s">
        <v>453</v>
      </c>
      <c r="U1402" s="480" t="s">
        <v>309</v>
      </c>
      <c r="V1402" s="480" t="s">
        <v>454</v>
      </c>
      <c r="W1402" s="480" t="s">
        <v>7434</v>
      </c>
      <c r="X1402" s="480" t="s">
        <v>5289</v>
      </c>
      <c r="Y1402" s="480" t="s">
        <v>313</v>
      </c>
      <c r="Z1402" s="480" t="s">
        <v>2602</v>
      </c>
      <c r="AA1402" s="480">
        <f t="shared" si="21"/>
        <v>72</v>
      </c>
      <c r="AB1402" s="483">
        <v>0</v>
      </c>
      <c r="AC1402" s="480" t="s">
        <v>456</v>
      </c>
    </row>
    <row r="1403" customHeight="1" spans="1:29">
      <c r="A1403" s="477" t="s">
        <v>192</v>
      </c>
      <c r="B1403" s="480" t="s">
        <v>6129</v>
      </c>
      <c r="C1403" s="480" t="s">
        <v>6130</v>
      </c>
      <c r="D1403" s="480" t="s">
        <v>7435</v>
      </c>
      <c r="E1403" s="481">
        <v>43570</v>
      </c>
      <c r="F1403" s="480" t="s">
        <v>301</v>
      </c>
      <c r="G1403" s="480" t="s">
        <v>7436</v>
      </c>
      <c r="H1403" s="480" t="s">
        <v>7437</v>
      </c>
      <c r="I1403" s="480" t="s">
        <v>304</v>
      </c>
      <c r="J1403" s="482">
        <v>226547.73</v>
      </c>
      <c r="K1403" s="482">
        <v>0</v>
      </c>
      <c r="L1403" s="482">
        <v>226547.73</v>
      </c>
      <c r="M1403" s="482">
        <v>12585.98</v>
      </c>
      <c r="N1403" s="482">
        <v>0</v>
      </c>
      <c r="O1403" s="482">
        <v>0</v>
      </c>
      <c r="P1403" s="480" t="s">
        <v>7438</v>
      </c>
      <c r="Q1403" s="481"/>
      <c r="R1403" s="480" t="s">
        <v>306</v>
      </c>
      <c r="S1403" s="480" t="s">
        <v>307</v>
      </c>
      <c r="T1403" s="480" t="s">
        <v>453</v>
      </c>
      <c r="U1403" s="480" t="s">
        <v>309</v>
      </c>
      <c r="V1403" s="480" t="s">
        <v>454</v>
      </c>
      <c r="W1403" s="480" t="s">
        <v>7439</v>
      </c>
      <c r="X1403" s="480" t="s">
        <v>1212</v>
      </c>
      <c r="Y1403" s="480" t="s">
        <v>313</v>
      </c>
      <c r="Z1403" s="480" t="s">
        <v>2602</v>
      </c>
      <c r="AA1403" s="480">
        <f t="shared" si="21"/>
        <v>72</v>
      </c>
      <c r="AB1403" s="483">
        <v>0</v>
      </c>
      <c r="AC1403" s="480" t="s">
        <v>456</v>
      </c>
    </row>
    <row r="1404" customHeight="1" spans="1:29">
      <c r="A1404" s="477" t="s">
        <v>192</v>
      </c>
      <c r="B1404" s="480" t="s">
        <v>6129</v>
      </c>
      <c r="C1404" s="480" t="s">
        <v>6130</v>
      </c>
      <c r="D1404" s="480" t="s">
        <v>7440</v>
      </c>
      <c r="E1404" s="481">
        <v>43570</v>
      </c>
      <c r="F1404" s="480" t="s">
        <v>301</v>
      </c>
      <c r="G1404" s="480" t="s">
        <v>7441</v>
      </c>
      <c r="H1404" s="480" t="s">
        <v>7442</v>
      </c>
      <c r="I1404" s="480" t="s">
        <v>304</v>
      </c>
      <c r="J1404" s="482">
        <v>500000</v>
      </c>
      <c r="K1404" s="482">
        <v>0</v>
      </c>
      <c r="L1404" s="482">
        <v>500000</v>
      </c>
      <c r="M1404" s="482">
        <v>27777.78</v>
      </c>
      <c r="N1404" s="482">
        <v>0</v>
      </c>
      <c r="O1404" s="482">
        <v>0</v>
      </c>
      <c r="P1404" s="480" t="s">
        <v>7443</v>
      </c>
      <c r="Q1404" s="481"/>
      <c r="R1404" s="480" t="s">
        <v>306</v>
      </c>
      <c r="S1404" s="480" t="s">
        <v>307</v>
      </c>
      <c r="T1404" s="480" t="s">
        <v>453</v>
      </c>
      <c r="U1404" s="480" t="s">
        <v>309</v>
      </c>
      <c r="V1404" s="480" t="s">
        <v>1210</v>
      </c>
      <c r="W1404" s="480" t="s">
        <v>7444</v>
      </c>
      <c r="X1404" s="480" t="s">
        <v>5324</v>
      </c>
      <c r="Y1404" s="480" t="s">
        <v>313</v>
      </c>
      <c r="Z1404" s="480" t="s">
        <v>2602</v>
      </c>
      <c r="AA1404" s="480">
        <f t="shared" si="21"/>
        <v>72</v>
      </c>
      <c r="AB1404" s="483">
        <v>0</v>
      </c>
      <c r="AC1404" s="480" t="s">
        <v>456</v>
      </c>
    </row>
    <row r="1405" customHeight="1" spans="1:29">
      <c r="A1405" s="477" t="s">
        <v>192</v>
      </c>
      <c r="B1405" s="480" t="s">
        <v>6129</v>
      </c>
      <c r="C1405" s="480" t="s">
        <v>6130</v>
      </c>
      <c r="D1405" s="480" t="s">
        <v>7445</v>
      </c>
      <c r="E1405" s="481">
        <v>43570</v>
      </c>
      <c r="F1405" s="480" t="s">
        <v>301</v>
      </c>
      <c r="G1405" s="480" t="s">
        <v>7446</v>
      </c>
      <c r="H1405" s="480" t="s">
        <v>7447</v>
      </c>
      <c r="I1405" s="480" t="s">
        <v>304</v>
      </c>
      <c r="J1405" s="482">
        <v>370000</v>
      </c>
      <c r="K1405" s="482">
        <v>0</v>
      </c>
      <c r="L1405" s="482">
        <v>370000</v>
      </c>
      <c r="M1405" s="482">
        <v>20555.55</v>
      </c>
      <c r="N1405" s="482">
        <v>0</v>
      </c>
      <c r="O1405" s="482">
        <v>0</v>
      </c>
      <c r="P1405" s="480" t="s">
        <v>7448</v>
      </c>
      <c r="Q1405" s="481"/>
      <c r="R1405" s="480" t="s">
        <v>306</v>
      </c>
      <c r="S1405" s="480" t="s">
        <v>307</v>
      </c>
      <c r="T1405" s="480" t="s">
        <v>453</v>
      </c>
      <c r="U1405" s="480" t="s">
        <v>309</v>
      </c>
      <c r="V1405" s="480" t="s">
        <v>1210</v>
      </c>
      <c r="W1405" s="480" t="s">
        <v>7444</v>
      </c>
      <c r="X1405" s="480" t="s">
        <v>5324</v>
      </c>
      <c r="Y1405" s="480" t="s">
        <v>313</v>
      </c>
      <c r="Z1405" s="480" t="s">
        <v>2602</v>
      </c>
      <c r="AA1405" s="480">
        <f t="shared" si="21"/>
        <v>72</v>
      </c>
      <c r="AB1405" s="483">
        <v>0</v>
      </c>
      <c r="AC1405" s="480" t="s">
        <v>456</v>
      </c>
    </row>
    <row r="1406" customHeight="1" spans="1:29">
      <c r="A1406" s="477" t="s">
        <v>192</v>
      </c>
      <c r="B1406" s="480" t="s">
        <v>6129</v>
      </c>
      <c r="C1406" s="480" t="s">
        <v>6130</v>
      </c>
      <c r="D1406" s="480" t="s">
        <v>7449</v>
      </c>
      <c r="E1406" s="481">
        <v>43570</v>
      </c>
      <c r="F1406" s="480" t="s">
        <v>301</v>
      </c>
      <c r="G1406" s="480" t="s">
        <v>7450</v>
      </c>
      <c r="H1406" s="480" t="s">
        <v>7451</v>
      </c>
      <c r="I1406" s="480" t="s">
        <v>304</v>
      </c>
      <c r="J1406" s="482">
        <v>136101.28</v>
      </c>
      <c r="K1406" s="482">
        <v>0</v>
      </c>
      <c r="L1406" s="482">
        <v>136101.28</v>
      </c>
      <c r="M1406" s="482">
        <v>8391.51</v>
      </c>
      <c r="N1406" s="482">
        <v>0</v>
      </c>
      <c r="O1406" s="482">
        <v>0</v>
      </c>
      <c r="P1406" s="480" t="s">
        <v>7452</v>
      </c>
      <c r="Q1406" s="481"/>
      <c r="R1406" s="480" t="s">
        <v>306</v>
      </c>
      <c r="S1406" s="480" t="s">
        <v>307</v>
      </c>
      <c r="T1406" s="480" t="s">
        <v>453</v>
      </c>
      <c r="U1406" s="480" t="s">
        <v>309</v>
      </c>
      <c r="V1406" s="480" t="s">
        <v>2948</v>
      </c>
      <c r="W1406" s="480" t="s">
        <v>7453</v>
      </c>
      <c r="X1406" s="480" t="s">
        <v>7263</v>
      </c>
      <c r="Y1406" s="480" t="s">
        <v>313</v>
      </c>
      <c r="Z1406" s="480" t="s">
        <v>2602</v>
      </c>
      <c r="AA1406" s="480">
        <f t="shared" si="21"/>
        <v>72</v>
      </c>
      <c r="AB1406" s="483">
        <v>0</v>
      </c>
      <c r="AC1406" s="480" t="s">
        <v>2950</v>
      </c>
    </row>
    <row r="1407" customHeight="1" spans="1:29">
      <c r="A1407" s="477" t="s">
        <v>192</v>
      </c>
      <c r="B1407" s="480" t="s">
        <v>6129</v>
      </c>
      <c r="C1407" s="480" t="s">
        <v>6130</v>
      </c>
      <c r="D1407" s="480" t="s">
        <v>7454</v>
      </c>
      <c r="E1407" s="481">
        <v>43570</v>
      </c>
      <c r="F1407" s="480" t="s">
        <v>301</v>
      </c>
      <c r="G1407" s="480" t="s">
        <v>7455</v>
      </c>
      <c r="H1407" s="480" t="s">
        <v>7456</v>
      </c>
      <c r="I1407" s="480" t="s">
        <v>304</v>
      </c>
      <c r="J1407" s="482">
        <v>241698.3</v>
      </c>
      <c r="K1407" s="482">
        <v>0</v>
      </c>
      <c r="L1407" s="482">
        <v>241698.3</v>
      </c>
      <c r="M1407" s="482">
        <v>13427.68</v>
      </c>
      <c r="N1407" s="482">
        <v>0</v>
      </c>
      <c r="O1407" s="482">
        <v>0</v>
      </c>
      <c r="P1407" s="480" t="s">
        <v>7457</v>
      </c>
      <c r="Q1407" s="481"/>
      <c r="R1407" s="480" t="s">
        <v>306</v>
      </c>
      <c r="S1407" s="480" t="s">
        <v>307</v>
      </c>
      <c r="T1407" s="480" t="s">
        <v>453</v>
      </c>
      <c r="U1407" s="480" t="s">
        <v>309</v>
      </c>
      <c r="V1407" s="480" t="s">
        <v>2948</v>
      </c>
      <c r="W1407" s="480" t="s">
        <v>7458</v>
      </c>
      <c r="X1407" s="480" t="s">
        <v>7263</v>
      </c>
      <c r="Y1407" s="480" t="s">
        <v>313</v>
      </c>
      <c r="Z1407" s="480" t="s">
        <v>2602</v>
      </c>
      <c r="AA1407" s="480">
        <f t="shared" si="21"/>
        <v>72</v>
      </c>
      <c r="AB1407" s="483">
        <v>0</v>
      </c>
      <c r="AC1407" s="480" t="s">
        <v>2950</v>
      </c>
    </row>
    <row r="1408" customHeight="1" spans="1:29">
      <c r="A1408" s="477" t="s">
        <v>192</v>
      </c>
      <c r="B1408" s="480" t="s">
        <v>6129</v>
      </c>
      <c r="C1408" s="480" t="s">
        <v>6130</v>
      </c>
      <c r="D1408" s="480" t="s">
        <v>7459</v>
      </c>
      <c r="E1408" s="481">
        <v>43570</v>
      </c>
      <c r="F1408" s="480" t="s">
        <v>301</v>
      </c>
      <c r="G1408" s="480" t="s">
        <v>7460</v>
      </c>
      <c r="H1408" s="480" t="s">
        <v>7461</v>
      </c>
      <c r="I1408" s="480" t="s">
        <v>304</v>
      </c>
      <c r="J1408" s="482">
        <v>250473.55</v>
      </c>
      <c r="K1408" s="482">
        <v>0</v>
      </c>
      <c r="L1408" s="482">
        <v>250473.55</v>
      </c>
      <c r="M1408" s="482">
        <v>14648.22</v>
      </c>
      <c r="N1408" s="482">
        <v>0</v>
      </c>
      <c r="O1408" s="482">
        <v>0</v>
      </c>
      <c r="P1408" s="480" t="s">
        <v>7462</v>
      </c>
      <c r="Q1408" s="481"/>
      <c r="R1408" s="480" t="s">
        <v>306</v>
      </c>
      <c r="S1408" s="480" t="s">
        <v>307</v>
      </c>
      <c r="T1408" s="480" t="s">
        <v>453</v>
      </c>
      <c r="U1408" s="480" t="s">
        <v>309</v>
      </c>
      <c r="V1408" s="480" t="s">
        <v>2948</v>
      </c>
      <c r="W1408" s="480" t="s">
        <v>7463</v>
      </c>
      <c r="X1408" s="480" t="s">
        <v>7263</v>
      </c>
      <c r="Y1408" s="480" t="s">
        <v>313</v>
      </c>
      <c r="Z1408" s="480" t="s">
        <v>2602</v>
      </c>
      <c r="AA1408" s="480">
        <f t="shared" si="21"/>
        <v>72</v>
      </c>
      <c r="AB1408" s="483">
        <v>0</v>
      </c>
      <c r="AC1408" s="480" t="s">
        <v>2950</v>
      </c>
    </row>
    <row r="1409" customHeight="1" spans="1:29">
      <c r="A1409" s="477" t="s">
        <v>192</v>
      </c>
      <c r="B1409" s="480" t="s">
        <v>6129</v>
      </c>
      <c r="C1409" s="480" t="s">
        <v>6130</v>
      </c>
      <c r="D1409" s="480" t="s">
        <v>7464</v>
      </c>
      <c r="E1409" s="481">
        <v>43570</v>
      </c>
      <c r="F1409" s="480" t="s">
        <v>301</v>
      </c>
      <c r="G1409" s="480" t="s">
        <v>7465</v>
      </c>
      <c r="H1409" s="480" t="s">
        <v>7466</v>
      </c>
      <c r="I1409" s="480" t="s">
        <v>304</v>
      </c>
      <c r="J1409" s="482">
        <v>315174.73</v>
      </c>
      <c r="K1409" s="482">
        <v>0</v>
      </c>
      <c r="L1409" s="482">
        <v>315174.73</v>
      </c>
      <c r="M1409" s="482">
        <v>26622.28</v>
      </c>
      <c r="N1409" s="482">
        <v>0</v>
      </c>
      <c r="O1409" s="482">
        <v>0</v>
      </c>
      <c r="P1409" s="480" t="s">
        <v>7467</v>
      </c>
      <c r="Q1409" s="481"/>
      <c r="R1409" s="480" t="s">
        <v>630</v>
      </c>
      <c r="S1409" s="480" t="s">
        <v>307</v>
      </c>
      <c r="T1409" s="480" t="s">
        <v>3280</v>
      </c>
      <c r="U1409" s="480" t="s">
        <v>309</v>
      </c>
      <c r="V1409" s="480" t="s">
        <v>3634</v>
      </c>
      <c r="W1409" s="480" t="s">
        <v>7468</v>
      </c>
      <c r="X1409" s="480" t="s">
        <v>1212</v>
      </c>
      <c r="Y1409" s="480" t="s">
        <v>313</v>
      </c>
      <c r="Z1409" s="480" t="s">
        <v>2602</v>
      </c>
      <c r="AA1409" s="480">
        <f t="shared" si="21"/>
        <v>72</v>
      </c>
      <c r="AB1409" s="483">
        <v>0</v>
      </c>
      <c r="AC1409" s="480" t="s">
        <v>542</v>
      </c>
    </row>
    <row r="1410" customHeight="1" spans="1:29">
      <c r="A1410" s="477" t="s">
        <v>192</v>
      </c>
      <c r="B1410" s="480" t="s">
        <v>6129</v>
      </c>
      <c r="C1410" s="480" t="s">
        <v>6130</v>
      </c>
      <c r="D1410" s="480" t="s">
        <v>7469</v>
      </c>
      <c r="E1410" s="481">
        <v>43570</v>
      </c>
      <c r="F1410" s="480" t="s">
        <v>301</v>
      </c>
      <c r="G1410" s="480" t="s">
        <v>7470</v>
      </c>
      <c r="H1410" s="480" t="s">
        <v>7471</v>
      </c>
      <c r="I1410" s="480" t="s">
        <v>7472</v>
      </c>
      <c r="J1410" s="482">
        <v>361554.69</v>
      </c>
      <c r="K1410" s="482">
        <v>0</v>
      </c>
      <c r="L1410" s="482">
        <v>361554.69</v>
      </c>
      <c r="M1410" s="482">
        <v>20086.37</v>
      </c>
      <c r="N1410" s="482">
        <v>0</v>
      </c>
      <c r="O1410" s="482">
        <v>0</v>
      </c>
      <c r="P1410" s="480" t="s">
        <v>7473</v>
      </c>
      <c r="Q1410" s="481"/>
      <c r="R1410" s="480" t="s">
        <v>630</v>
      </c>
      <c r="S1410" s="480" t="s">
        <v>889</v>
      </c>
      <c r="T1410" s="480" t="s">
        <v>3280</v>
      </c>
      <c r="U1410" s="480" t="s">
        <v>309</v>
      </c>
      <c r="V1410" s="480" t="s">
        <v>3281</v>
      </c>
      <c r="W1410" s="480" t="s">
        <v>7474</v>
      </c>
      <c r="X1410" s="480" t="s">
        <v>5479</v>
      </c>
      <c r="Y1410" s="480" t="s">
        <v>313</v>
      </c>
      <c r="Z1410" s="480" t="s">
        <v>2602</v>
      </c>
      <c r="AA1410" s="480">
        <f t="shared" si="21"/>
        <v>72</v>
      </c>
      <c r="AB1410" s="483">
        <v>0</v>
      </c>
      <c r="AC1410" s="480" t="s">
        <v>891</v>
      </c>
    </row>
    <row r="1411" customHeight="1" spans="1:29">
      <c r="A1411" s="477" t="s">
        <v>192</v>
      </c>
      <c r="B1411" s="480" t="s">
        <v>6129</v>
      </c>
      <c r="C1411" s="480" t="s">
        <v>6130</v>
      </c>
      <c r="D1411" s="480" t="s">
        <v>7475</v>
      </c>
      <c r="E1411" s="481">
        <v>43570</v>
      </c>
      <c r="F1411" s="480" t="s">
        <v>301</v>
      </c>
      <c r="G1411" s="480" t="s">
        <v>7476</v>
      </c>
      <c r="H1411" s="480" t="s">
        <v>7477</v>
      </c>
      <c r="I1411" s="480" t="s">
        <v>7478</v>
      </c>
      <c r="J1411" s="482">
        <v>278587.49</v>
      </c>
      <c r="K1411" s="482">
        <v>0</v>
      </c>
      <c r="L1411" s="482">
        <v>278587.49</v>
      </c>
      <c r="M1411" s="482">
        <v>15477.08</v>
      </c>
      <c r="N1411" s="482">
        <v>0</v>
      </c>
      <c r="O1411" s="482">
        <v>0</v>
      </c>
      <c r="P1411" s="480" t="s">
        <v>7479</v>
      </c>
      <c r="Q1411" s="481"/>
      <c r="R1411" s="480" t="s">
        <v>630</v>
      </c>
      <c r="S1411" s="480" t="s">
        <v>889</v>
      </c>
      <c r="T1411" s="480" t="s">
        <v>3280</v>
      </c>
      <c r="U1411" s="480" t="s">
        <v>309</v>
      </c>
      <c r="V1411" s="480" t="s">
        <v>3281</v>
      </c>
      <c r="W1411" s="480" t="s">
        <v>7480</v>
      </c>
      <c r="X1411" s="480" t="s">
        <v>7481</v>
      </c>
      <c r="Y1411" s="480" t="s">
        <v>313</v>
      </c>
      <c r="Z1411" s="480" t="s">
        <v>2602</v>
      </c>
      <c r="AA1411" s="480">
        <f t="shared" si="21"/>
        <v>72</v>
      </c>
      <c r="AB1411" s="483">
        <v>0</v>
      </c>
      <c r="AC1411" s="480" t="s">
        <v>891</v>
      </c>
    </row>
    <row r="1412" customHeight="1" spans="1:29">
      <c r="A1412" s="477" t="s">
        <v>192</v>
      </c>
      <c r="B1412" s="480" t="s">
        <v>6129</v>
      </c>
      <c r="C1412" s="480" t="s">
        <v>6130</v>
      </c>
      <c r="D1412" s="480" t="s">
        <v>7482</v>
      </c>
      <c r="E1412" s="481">
        <v>43570</v>
      </c>
      <c r="F1412" s="480" t="s">
        <v>301</v>
      </c>
      <c r="G1412" s="480" t="s">
        <v>7483</v>
      </c>
      <c r="H1412" s="480" t="s">
        <v>7484</v>
      </c>
      <c r="I1412" s="480" t="s">
        <v>7485</v>
      </c>
      <c r="J1412" s="482">
        <v>4677.58</v>
      </c>
      <c r="K1412" s="482">
        <v>0</v>
      </c>
      <c r="L1412" s="482">
        <v>4677.58</v>
      </c>
      <c r="M1412" s="482">
        <v>259.86</v>
      </c>
      <c r="N1412" s="482">
        <v>0</v>
      </c>
      <c r="O1412" s="482">
        <v>0</v>
      </c>
      <c r="P1412" s="480" t="s">
        <v>7486</v>
      </c>
      <c r="Q1412" s="481"/>
      <c r="R1412" s="480" t="s">
        <v>630</v>
      </c>
      <c r="S1412" s="480" t="s">
        <v>889</v>
      </c>
      <c r="T1412" s="480" t="s">
        <v>3280</v>
      </c>
      <c r="U1412" s="480" t="s">
        <v>309</v>
      </c>
      <c r="V1412" s="480" t="s">
        <v>3281</v>
      </c>
      <c r="W1412" s="480" t="s">
        <v>7487</v>
      </c>
      <c r="X1412" s="480" t="s">
        <v>7488</v>
      </c>
      <c r="Y1412" s="480" t="s">
        <v>313</v>
      </c>
      <c r="Z1412" s="480" t="s">
        <v>2602</v>
      </c>
      <c r="AA1412" s="480">
        <f t="shared" si="21"/>
        <v>72</v>
      </c>
      <c r="AB1412" s="483">
        <v>0</v>
      </c>
      <c r="AC1412" s="480" t="s">
        <v>891</v>
      </c>
    </row>
    <row r="1413" customHeight="1" spans="1:29">
      <c r="A1413" s="477" t="s">
        <v>192</v>
      </c>
      <c r="B1413" s="480" t="s">
        <v>6129</v>
      </c>
      <c r="C1413" s="480" t="s">
        <v>6130</v>
      </c>
      <c r="D1413" s="480" t="s">
        <v>7489</v>
      </c>
      <c r="E1413" s="481">
        <v>43570</v>
      </c>
      <c r="F1413" s="480" t="s">
        <v>301</v>
      </c>
      <c r="G1413" s="480" t="s">
        <v>7490</v>
      </c>
      <c r="H1413" s="480" t="s">
        <v>7484</v>
      </c>
      <c r="I1413" s="480" t="s">
        <v>7485</v>
      </c>
      <c r="J1413" s="482">
        <v>4677.58</v>
      </c>
      <c r="K1413" s="482">
        <v>0</v>
      </c>
      <c r="L1413" s="482">
        <v>4677.58</v>
      </c>
      <c r="M1413" s="482">
        <v>259.86</v>
      </c>
      <c r="N1413" s="482">
        <v>0</v>
      </c>
      <c r="O1413" s="482">
        <v>0</v>
      </c>
      <c r="P1413" s="480" t="s">
        <v>7491</v>
      </c>
      <c r="Q1413" s="481"/>
      <c r="R1413" s="480" t="s">
        <v>630</v>
      </c>
      <c r="S1413" s="480" t="s">
        <v>889</v>
      </c>
      <c r="T1413" s="480" t="s">
        <v>3280</v>
      </c>
      <c r="U1413" s="480" t="s">
        <v>309</v>
      </c>
      <c r="V1413" s="480" t="s">
        <v>3281</v>
      </c>
      <c r="W1413" s="480" t="s">
        <v>7487</v>
      </c>
      <c r="X1413" s="480" t="s">
        <v>7488</v>
      </c>
      <c r="Y1413" s="480" t="s">
        <v>313</v>
      </c>
      <c r="Z1413" s="480" t="s">
        <v>2602</v>
      </c>
      <c r="AA1413" s="480">
        <f t="shared" si="21"/>
        <v>72</v>
      </c>
      <c r="AB1413" s="483">
        <v>0</v>
      </c>
      <c r="AC1413" s="480" t="s">
        <v>891</v>
      </c>
    </row>
    <row r="1414" customHeight="1" spans="1:29">
      <c r="A1414" s="477" t="s">
        <v>192</v>
      </c>
      <c r="B1414" s="480" t="s">
        <v>6129</v>
      </c>
      <c r="C1414" s="480" t="s">
        <v>6130</v>
      </c>
      <c r="D1414" s="480" t="s">
        <v>7492</v>
      </c>
      <c r="E1414" s="481">
        <v>43570</v>
      </c>
      <c r="F1414" s="480" t="s">
        <v>301</v>
      </c>
      <c r="G1414" s="480" t="s">
        <v>7493</v>
      </c>
      <c r="H1414" s="480" t="s">
        <v>7484</v>
      </c>
      <c r="I1414" s="480" t="s">
        <v>7485</v>
      </c>
      <c r="J1414" s="482">
        <v>4677.58</v>
      </c>
      <c r="K1414" s="482">
        <v>0</v>
      </c>
      <c r="L1414" s="482">
        <v>4677.58</v>
      </c>
      <c r="M1414" s="482">
        <v>259.86</v>
      </c>
      <c r="N1414" s="482">
        <v>0</v>
      </c>
      <c r="O1414" s="482">
        <v>0</v>
      </c>
      <c r="P1414" s="480" t="s">
        <v>7494</v>
      </c>
      <c r="Q1414" s="481"/>
      <c r="R1414" s="480" t="s">
        <v>630</v>
      </c>
      <c r="S1414" s="480" t="s">
        <v>889</v>
      </c>
      <c r="T1414" s="480" t="s">
        <v>3280</v>
      </c>
      <c r="U1414" s="480" t="s">
        <v>309</v>
      </c>
      <c r="V1414" s="480" t="s">
        <v>3281</v>
      </c>
      <c r="W1414" s="480" t="s">
        <v>7487</v>
      </c>
      <c r="X1414" s="480" t="s">
        <v>7488</v>
      </c>
      <c r="Y1414" s="480" t="s">
        <v>313</v>
      </c>
      <c r="Z1414" s="480" t="s">
        <v>2602</v>
      </c>
      <c r="AA1414" s="480">
        <f t="shared" si="21"/>
        <v>72</v>
      </c>
      <c r="AB1414" s="483">
        <v>0</v>
      </c>
      <c r="AC1414" s="480" t="s">
        <v>891</v>
      </c>
    </row>
    <row r="1415" customHeight="1" spans="1:29">
      <c r="A1415" s="477" t="s">
        <v>192</v>
      </c>
      <c r="B1415" s="480" t="s">
        <v>6129</v>
      </c>
      <c r="C1415" s="480" t="s">
        <v>6130</v>
      </c>
      <c r="D1415" s="480" t="s">
        <v>7495</v>
      </c>
      <c r="E1415" s="481">
        <v>43570</v>
      </c>
      <c r="F1415" s="480" t="s">
        <v>301</v>
      </c>
      <c r="G1415" s="480" t="s">
        <v>7496</v>
      </c>
      <c r="H1415" s="480" t="s">
        <v>7484</v>
      </c>
      <c r="I1415" s="480" t="s">
        <v>7485</v>
      </c>
      <c r="J1415" s="482">
        <v>4677.58</v>
      </c>
      <c r="K1415" s="482">
        <v>0</v>
      </c>
      <c r="L1415" s="482">
        <v>4677.58</v>
      </c>
      <c r="M1415" s="482">
        <v>259.86</v>
      </c>
      <c r="N1415" s="482">
        <v>0</v>
      </c>
      <c r="O1415" s="482">
        <v>0</v>
      </c>
      <c r="P1415" s="480" t="s">
        <v>7497</v>
      </c>
      <c r="Q1415" s="481"/>
      <c r="R1415" s="480" t="s">
        <v>630</v>
      </c>
      <c r="S1415" s="480" t="s">
        <v>889</v>
      </c>
      <c r="T1415" s="480" t="s">
        <v>3280</v>
      </c>
      <c r="U1415" s="480" t="s">
        <v>309</v>
      </c>
      <c r="V1415" s="480" t="s">
        <v>3281</v>
      </c>
      <c r="W1415" s="480" t="s">
        <v>7487</v>
      </c>
      <c r="X1415" s="480" t="s">
        <v>7488</v>
      </c>
      <c r="Y1415" s="480" t="s">
        <v>313</v>
      </c>
      <c r="Z1415" s="480" t="s">
        <v>2602</v>
      </c>
      <c r="AA1415" s="480">
        <f t="shared" si="21"/>
        <v>72</v>
      </c>
      <c r="AB1415" s="483">
        <v>0</v>
      </c>
      <c r="AC1415" s="480" t="s">
        <v>891</v>
      </c>
    </row>
    <row r="1416" customHeight="1" spans="1:29">
      <c r="A1416" s="477" t="s">
        <v>192</v>
      </c>
      <c r="B1416" s="480" t="s">
        <v>6129</v>
      </c>
      <c r="C1416" s="480" t="s">
        <v>6130</v>
      </c>
      <c r="D1416" s="480" t="s">
        <v>7498</v>
      </c>
      <c r="E1416" s="481">
        <v>43570</v>
      </c>
      <c r="F1416" s="480" t="s">
        <v>301</v>
      </c>
      <c r="G1416" s="480" t="s">
        <v>7499</v>
      </c>
      <c r="H1416" s="480" t="s">
        <v>7484</v>
      </c>
      <c r="I1416" s="480" t="s">
        <v>7485</v>
      </c>
      <c r="J1416" s="482">
        <v>4677.58</v>
      </c>
      <c r="K1416" s="482">
        <v>0</v>
      </c>
      <c r="L1416" s="482">
        <v>4677.58</v>
      </c>
      <c r="M1416" s="482">
        <v>259.86</v>
      </c>
      <c r="N1416" s="482">
        <v>0</v>
      </c>
      <c r="O1416" s="482">
        <v>0</v>
      </c>
      <c r="P1416" s="480" t="s">
        <v>7500</v>
      </c>
      <c r="Q1416" s="481"/>
      <c r="R1416" s="480" t="s">
        <v>630</v>
      </c>
      <c r="S1416" s="480" t="s">
        <v>889</v>
      </c>
      <c r="T1416" s="480" t="s">
        <v>3280</v>
      </c>
      <c r="U1416" s="480" t="s">
        <v>309</v>
      </c>
      <c r="V1416" s="480" t="s">
        <v>3281</v>
      </c>
      <c r="W1416" s="480" t="s">
        <v>7487</v>
      </c>
      <c r="X1416" s="480" t="s">
        <v>7488</v>
      </c>
      <c r="Y1416" s="480" t="s">
        <v>313</v>
      </c>
      <c r="Z1416" s="480" t="s">
        <v>2602</v>
      </c>
      <c r="AA1416" s="480">
        <f t="shared" si="21"/>
        <v>72</v>
      </c>
      <c r="AB1416" s="483">
        <v>0</v>
      </c>
      <c r="AC1416" s="480" t="s">
        <v>891</v>
      </c>
    </row>
    <row r="1417" customHeight="1" spans="1:29">
      <c r="A1417" s="477" t="s">
        <v>192</v>
      </c>
      <c r="B1417" s="480" t="s">
        <v>6129</v>
      </c>
      <c r="C1417" s="480" t="s">
        <v>6130</v>
      </c>
      <c r="D1417" s="480" t="s">
        <v>7501</v>
      </c>
      <c r="E1417" s="481">
        <v>43570</v>
      </c>
      <c r="F1417" s="480" t="s">
        <v>301</v>
      </c>
      <c r="G1417" s="480" t="s">
        <v>7502</v>
      </c>
      <c r="H1417" s="480" t="s">
        <v>7484</v>
      </c>
      <c r="I1417" s="480" t="s">
        <v>7485</v>
      </c>
      <c r="J1417" s="482">
        <v>4677.58</v>
      </c>
      <c r="K1417" s="482">
        <v>0</v>
      </c>
      <c r="L1417" s="482">
        <v>4677.58</v>
      </c>
      <c r="M1417" s="482">
        <v>259.86</v>
      </c>
      <c r="N1417" s="482">
        <v>0</v>
      </c>
      <c r="O1417" s="482">
        <v>0</v>
      </c>
      <c r="P1417" s="480" t="s">
        <v>7503</v>
      </c>
      <c r="Q1417" s="481"/>
      <c r="R1417" s="480" t="s">
        <v>630</v>
      </c>
      <c r="S1417" s="480" t="s">
        <v>889</v>
      </c>
      <c r="T1417" s="480" t="s">
        <v>3280</v>
      </c>
      <c r="U1417" s="480" t="s">
        <v>309</v>
      </c>
      <c r="V1417" s="480" t="s">
        <v>3281</v>
      </c>
      <c r="W1417" s="480" t="s">
        <v>7487</v>
      </c>
      <c r="X1417" s="480" t="s">
        <v>7488</v>
      </c>
      <c r="Y1417" s="480" t="s">
        <v>313</v>
      </c>
      <c r="Z1417" s="480" t="s">
        <v>2602</v>
      </c>
      <c r="AA1417" s="480">
        <f t="shared" ref="AA1417:AA1480" si="22">Z1417*12</f>
        <v>72</v>
      </c>
      <c r="AB1417" s="483">
        <v>0</v>
      </c>
      <c r="AC1417" s="480" t="s">
        <v>891</v>
      </c>
    </row>
    <row r="1418" customHeight="1" spans="1:29">
      <c r="A1418" s="477" t="s">
        <v>192</v>
      </c>
      <c r="B1418" s="480" t="s">
        <v>6129</v>
      </c>
      <c r="C1418" s="480" t="s">
        <v>6130</v>
      </c>
      <c r="D1418" s="480" t="s">
        <v>7504</v>
      </c>
      <c r="E1418" s="481">
        <v>43570</v>
      </c>
      <c r="F1418" s="480" t="s">
        <v>301</v>
      </c>
      <c r="G1418" s="480" t="s">
        <v>7505</v>
      </c>
      <c r="H1418" s="480" t="s">
        <v>7484</v>
      </c>
      <c r="I1418" s="480" t="s">
        <v>7485</v>
      </c>
      <c r="J1418" s="482">
        <v>4677.58</v>
      </c>
      <c r="K1418" s="482">
        <v>0</v>
      </c>
      <c r="L1418" s="482">
        <v>4677.58</v>
      </c>
      <c r="M1418" s="482">
        <v>259.86</v>
      </c>
      <c r="N1418" s="482">
        <v>0</v>
      </c>
      <c r="O1418" s="482">
        <v>0</v>
      </c>
      <c r="P1418" s="480" t="s">
        <v>7506</v>
      </c>
      <c r="Q1418" s="481"/>
      <c r="R1418" s="480" t="s">
        <v>630</v>
      </c>
      <c r="S1418" s="480" t="s">
        <v>889</v>
      </c>
      <c r="T1418" s="480" t="s">
        <v>3280</v>
      </c>
      <c r="U1418" s="480" t="s">
        <v>309</v>
      </c>
      <c r="V1418" s="480" t="s">
        <v>3281</v>
      </c>
      <c r="W1418" s="480" t="s">
        <v>7487</v>
      </c>
      <c r="X1418" s="480" t="s">
        <v>7488</v>
      </c>
      <c r="Y1418" s="480" t="s">
        <v>313</v>
      </c>
      <c r="Z1418" s="480" t="s">
        <v>2602</v>
      </c>
      <c r="AA1418" s="480">
        <f t="shared" si="22"/>
        <v>72</v>
      </c>
      <c r="AB1418" s="483">
        <v>0</v>
      </c>
      <c r="AC1418" s="480" t="s">
        <v>891</v>
      </c>
    </row>
    <row r="1419" customHeight="1" spans="1:29">
      <c r="A1419" s="477" t="s">
        <v>192</v>
      </c>
      <c r="B1419" s="480" t="s">
        <v>6129</v>
      </c>
      <c r="C1419" s="480" t="s">
        <v>6130</v>
      </c>
      <c r="D1419" s="480" t="s">
        <v>7507</v>
      </c>
      <c r="E1419" s="481">
        <v>43570</v>
      </c>
      <c r="F1419" s="480" t="s">
        <v>301</v>
      </c>
      <c r="G1419" s="480" t="s">
        <v>7508</v>
      </c>
      <c r="H1419" s="480" t="s">
        <v>7484</v>
      </c>
      <c r="I1419" s="480" t="s">
        <v>7485</v>
      </c>
      <c r="J1419" s="482">
        <v>4677.58</v>
      </c>
      <c r="K1419" s="482">
        <v>0</v>
      </c>
      <c r="L1419" s="482">
        <v>4677.58</v>
      </c>
      <c r="M1419" s="482">
        <v>259.86</v>
      </c>
      <c r="N1419" s="482">
        <v>0</v>
      </c>
      <c r="O1419" s="482">
        <v>0</v>
      </c>
      <c r="P1419" s="480" t="s">
        <v>7509</v>
      </c>
      <c r="Q1419" s="481"/>
      <c r="R1419" s="480" t="s">
        <v>630</v>
      </c>
      <c r="S1419" s="480" t="s">
        <v>889</v>
      </c>
      <c r="T1419" s="480" t="s">
        <v>3280</v>
      </c>
      <c r="U1419" s="480" t="s">
        <v>309</v>
      </c>
      <c r="V1419" s="480" t="s">
        <v>3281</v>
      </c>
      <c r="W1419" s="480" t="s">
        <v>7487</v>
      </c>
      <c r="X1419" s="480" t="s">
        <v>7488</v>
      </c>
      <c r="Y1419" s="480" t="s">
        <v>313</v>
      </c>
      <c r="Z1419" s="480" t="s">
        <v>2602</v>
      </c>
      <c r="AA1419" s="480">
        <f t="shared" si="22"/>
        <v>72</v>
      </c>
      <c r="AB1419" s="483">
        <v>0</v>
      </c>
      <c r="AC1419" s="480" t="s">
        <v>891</v>
      </c>
    </row>
    <row r="1420" customHeight="1" spans="1:29">
      <c r="A1420" s="477" t="s">
        <v>192</v>
      </c>
      <c r="B1420" s="480" t="s">
        <v>6129</v>
      </c>
      <c r="C1420" s="480" t="s">
        <v>6130</v>
      </c>
      <c r="D1420" s="480" t="s">
        <v>7510</v>
      </c>
      <c r="E1420" s="481">
        <v>43570</v>
      </c>
      <c r="F1420" s="480" t="s">
        <v>301</v>
      </c>
      <c r="G1420" s="480" t="s">
        <v>7511</v>
      </c>
      <c r="H1420" s="480" t="s">
        <v>7484</v>
      </c>
      <c r="I1420" s="480" t="s">
        <v>7485</v>
      </c>
      <c r="J1420" s="482">
        <v>4677.58</v>
      </c>
      <c r="K1420" s="482">
        <v>0</v>
      </c>
      <c r="L1420" s="482">
        <v>4677.58</v>
      </c>
      <c r="M1420" s="482">
        <v>259.86</v>
      </c>
      <c r="N1420" s="482">
        <v>0</v>
      </c>
      <c r="O1420" s="482">
        <v>0</v>
      </c>
      <c r="P1420" s="480" t="s">
        <v>7512</v>
      </c>
      <c r="Q1420" s="481"/>
      <c r="R1420" s="480" t="s">
        <v>630</v>
      </c>
      <c r="S1420" s="480" t="s">
        <v>889</v>
      </c>
      <c r="T1420" s="480" t="s">
        <v>3280</v>
      </c>
      <c r="U1420" s="480" t="s">
        <v>309</v>
      </c>
      <c r="V1420" s="480" t="s">
        <v>3281</v>
      </c>
      <c r="W1420" s="480" t="s">
        <v>7487</v>
      </c>
      <c r="X1420" s="480" t="s">
        <v>7488</v>
      </c>
      <c r="Y1420" s="480" t="s">
        <v>313</v>
      </c>
      <c r="Z1420" s="480" t="s">
        <v>2602</v>
      </c>
      <c r="AA1420" s="480">
        <f t="shared" si="22"/>
        <v>72</v>
      </c>
      <c r="AB1420" s="483">
        <v>0</v>
      </c>
      <c r="AC1420" s="480" t="s">
        <v>891</v>
      </c>
    </row>
    <row r="1421" customHeight="1" spans="1:29">
      <c r="A1421" s="477" t="s">
        <v>192</v>
      </c>
      <c r="B1421" s="480" t="s">
        <v>6129</v>
      </c>
      <c r="C1421" s="480" t="s">
        <v>6130</v>
      </c>
      <c r="D1421" s="480" t="s">
        <v>7513</v>
      </c>
      <c r="E1421" s="481">
        <v>43570</v>
      </c>
      <c r="F1421" s="480" t="s">
        <v>301</v>
      </c>
      <c r="G1421" s="480" t="s">
        <v>7514</v>
      </c>
      <c r="H1421" s="480" t="s">
        <v>7484</v>
      </c>
      <c r="I1421" s="480" t="s">
        <v>7485</v>
      </c>
      <c r="J1421" s="482">
        <v>4677.58</v>
      </c>
      <c r="K1421" s="482">
        <v>0</v>
      </c>
      <c r="L1421" s="482">
        <v>4677.58</v>
      </c>
      <c r="M1421" s="482">
        <v>259.86</v>
      </c>
      <c r="N1421" s="482">
        <v>0</v>
      </c>
      <c r="O1421" s="482">
        <v>0</v>
      </c>
      <c r="P1421" s="480" t="s">
        <v>7515</v>
      </c>
      <c r="Q1421" s="481"/>
      <c r="R1421" s="480" t="s">
        <v>630</v>
      </c>
      <c r="S1421" s="480" t="s">
        <v>889</v>
      </c>
      <c r="T1421" s="480" t="s">
        <v>3280</v>
      </c>
      <c r="U1421" s="480" t="s">
        <v>309</v>
      </c>
      <c r="V1421" s="480" t="s">
        <v>3281</v>
      </c>
      <c r="W1421" s="480" t="s">
        <v>7487</v>
      </c>
      <c r="X1421" s="480" t="s">
        <v>7488</v>
      </c>
      <c r="Y1421" s="480" t="s">
        <v>313</v>
      </c>
      <c r="Z1421" s="480" t="s">
        <v>2602</v>
      </c>
      <c r="AA1421" s="480">
        <f t="shared" si="22"/>
        <v>72</v>
      </c>
      <c r="AB1421" s="483">
        <v>0</v>
      </c>
      <c r="AC1421" s="480" t="s">
        <v>891</v>
      </c>
    </row>
    <row r="1422" customHeight="1" spans="1:29">
      <c r="A1422" s="477" t="s">
        <v>192</v>
      </c>
      <c r="B1422" s="480" t="s">
        <v>6129</v>
      </c>
      <c r="C1422" s="480" t="s">
        <v>6130</v>
      </c>
      <c r="D1422" s="480" t="s">
        <v>7516</v>
      </c>
      <c r="E1422" s="481">
        <v>43214</v>
      </c>
      <c r="F1422" s="480" t="s">
        <v>301</v>
      </c>
      <c r="G1422" s="480" t="s">
        <v>7517</v>
      </c>
      <c r="H1422" s="480" t="s">
        <v>7518</v>
      </c>
      <c r="I1422" s="480" t="s">
        <v>7519</v>
      </c>
      <c r="J1422" s="482">
        <v>179487.18</v>
      </c>
      <c r="K1422" s="482">
        <v>0</v>
      </c>
      <c r="L1422" s="482">
        <v>179487.18</v>
      </c>
      <c r="M1422" s="482">
        <v>0</v>
      </c>
      <c r="N1422" s="482">
        <v>0</v>
      </c>
      <c r="O1422" s="482">
        <v>0</v>
      </c>
      <c r="P1422" s="480" t="s">
        <v>7520</v>
      </c>
      <c r="Q1422" s="481"/>
      <c r="R1422" s="480" t="s">
        <v>630</v>
      </c>
      <c r="S1422" s="480" t="s">
        <v>307</v>
      </c>
      <c r="T1422" s="480" t="s">
        <v>383</v>
      </c>
      <c r="U1422" s="480" t="s">
        <v>309</v>
      </c>
      <c r="V1422" s="480" t="s">
        <v>309</v>
      </c>
      <c r="W1422" s="480" t="s">
        <v>7521</v>
      </c>
      <c r="X1422" s="480" t="s">
        <v>7522</v>
      </c>
      <c r="Y1422" s="480" t="s">
        <v>313</v>
      </c>
      <c r="Z1422" s="480" t="s">
        <v>2602</v>
      </c>
      <c r="AA1422" s="480">
        <f t="shared" si="22"/>
        <v>72</v>
      </c>
      <c r="AB1422" s="483">
        <v>0</v>
      </c>
      <c r="AC1422" s="480" t="s">
        <v>850</v>
      </c>
    </row>
    <row r="1423" customHeight="1" spans="1:29">
      <c r="A1423" s="477" t="s">
        <v>192</v>
      </c>
      <c r="B1423" s="480" t="s">
        <v>6129</v>
      </c>
      <c r="C1423" s="480" t="s">
        <v>6130</v>
      </c>
      <c r="D1423" s="480" t="s">
        <v>7523</v>
      </c>
      <c r="E1423" s="481">
        <v>33329</v>
      </c>
      <c r="F1423" s="480" t="s">
        <v>301</v>
      </c>
      <c r="G1423" s="480" t="s">
        <v>7524</v>
      </c>
      <c r="H1423" s="480" t="s">
        <v>7525</v>
      </c>
      <c r="I1423" s="480" t="s">
        <v>7526</v>
      </c>
      <c r="J1423" s="482">
        <v>6240</v>
      </c>
      <c r="K1423" s="482">
        <v>0</v>
      </c>
      <c r="L1423" s="482">
        <v>6240</v>
      </c>
      <c r="M1423" s="482">
        <v>0</v>
      </c>
      <c r="N1423" s="482">
        <v>0</v>
      </c>
      <c r="O1423" s="482">
        <v>0</v>
      </c>
      <c r="P1423" s="480" t="s">
        <v>7527</v>
      </c>
      <c r="Q1423" s="481"/>
      <c r="R1423" s="480" t="s">
        <v>306</v>
      </c>
      <c r="S1423" s="480" t="s">
        <v>307</v>
      </c>
      <c r="T1423" s="480" t="s">
        <v>399</v>
      </c>
      <c r="U1423" s="480" t="s">
        <v>309</v>
      </c>
      <c r="V1423" s="480" t="s">
        <v>3618</v>
      </c>
      <c r="W1423" s="480" t="s">
        <v>333</v>
      </c>
      <c r="X1423" s="480" t="s">
        <v>309</v>
      </c>
      <c r="Y1423" s="480" t="s">
        <v>313</v>
      </c>
      <c r="Z1423" s="480" t="s">
        <v>2602</v>
      </c>
      <c r="AA1423" s="480">
        <f t="shared" si="22"/>
        <v>72</v>
      </c>
      <c r="AB1423" s="483">
        <v>0</v>
      </c>
      <c r="AC1423" s="480" t="s">
        <v>403</v>
      </c>
    </row>
    <row r="1424" customHeight="1" spans="1:29">
      <c r="A1424" s="477" t="s">
        <v>192</v>
      </c>
      <c r="B1424" s="480" t="s">
        <v>6129</v>
      </c>
      <c r="C1424" s="480" t="s">
        <v>6130</v>
      </c>
      <c r="D1424" s="480" t="s">
        <v>7528</v>
      </c>
      <c r="E1424" s="481">
        <v>32843</v>
      </c>
      <c r="F1424" s="480" t="s">
        <v>301</v>
      </c>
      <c r="G1424" s="480" t="s">
        <v>7529</v>
      </c>
      <c r="H1424" s="480" t="s">
        <v>7530</v>
      </c>
      <c r="I1424" s="480" t="s">
        <v>111</v>
      </c>
      <c r="J1424" s="482">
        <v>200800</v>
      </c>
      <c r="K1424" s="482">
        <v>0</v>
      </c>
      <c r="L1424" s="482">
        <v>200800</v>
      </c>
      <c r="M1424" s="482">
        <v>0</v>
      </c>
      <c r="N1424" s="482">
        <v>0</v>
      </c>
      <c r="O1424" s="482">
        <v>0</v>
      </c>
      <c r="P1424" s="480" t="s">
        <v>7531</v>
      </c>
      <c r="Q1424" s="481"/>
      <c r="R1424" s="480" t="s">
        <v>306</v>
      </c>
      <c r="S1424" s="480" t="s">
        <v>307</v>
      </c>
      <c r="T1424" s="480" t="s">
        <v>453</v>
      </c>
      <c r="U1424" s="480" t="s">
        <v>309</v>
      </c>
      <c r="V1424" s="480" t="s">
        <v>454</v>
      </c>
      <c r="W1424" s="480" t="s">
        <v>333</v>
      </c>
      <c r="X1424" s="480" t="s">
        <v>1549</v>
      </c>
      <c r="Y1424" s="480" t="s">
        <v>313</v>
      </c>
      <c r="Z1424" s="480" t="s">
        <v>2602</v>
      </c>
      <c r="AA1424" s="480">
        <f t="shared" si="22"/>
        <v>72</v>
      </c>
      <c r="AB1424" s="483">
        <v>0</v>
      </c>
      <c r="AC1424" s="480" t="s">
        <v>456</v>
      </c>
    </row>
    <row r="1425" customHeight="1" spans="1:29">
      <c r="A1425" s="477" t="s">
        <v>192</v>
      </c>
      <c r="B1425" s="480" t="s">
        <v>6129</v>
      </c>
      <c r="C1425" s="480" t="s">
        <v>6130</v>
      </c>
      <c r="D1425" s="480" t="s">
        <v>7532</v>
      </c>
      <c r="E1425" s="481">
        <v>32843</v>
      </c>
      <c r="F1425" s="480" t="s">
        <v>301</v>
      </c>
      <c r="G1425" s="480" t="s">
        <v>7533</v>
      </c>
      <c r="H1425" s="480" t="s">
        <v>7534</v>
      </c>
      <c r="I1425" s="480" t="s">
        <v>7535</v>
      </c>
      <c r="J1425" s="482">
        <v>396900</v>
      </c>
      <c r="K1425" s="482">
        <v>0</v>
      </c>
      <c r="L1425" s="482">
        <v>396900</v>
      </c>
      <c r="M1425" s="482">
        <v>0</v>
      </c>
      <c r="N1425" s="482">
        <v>0</v>
      </c>
      <c r="O1425" s="482">
        <v>0</v>
      </c>
      <c r="P1425" s="480" t="s">
        <v>7536</v>
      </c>
      <c r="Q1425" s="481"/>
      <c r="R1425" s="480" t="s">
        <v>306</v>
      </c>
      <c r="S1425" s="480" t="s">
        <v>307</v>
      </c>
      <c r="T1425" s="480" t="s">
        <v>453</v>
      </c>
      <c r="U1425" s="480" t="s">
        <v>309</v>
      </c>
      <c r="V1425" s="480" t="s">
        <v>454</v>
      </c>
      <c r="W1425" s="480" t="s">
        <v>333</v>
      </c>
      <c r="X1425" s="480" t="s">
        <v>1549</v>
      </c>
      <c r="Y1425" s="480" t="s">
        <v>313</v>
      </c>
      <c r="Z1425" s="480" t="s">
        <v>2602</v>
      </c>
      <c r="AA1425" s="480">
        <f t="shared" si="22"/>
        <v>72</v>
      </c>
      <c r="AB1425" s="483">
        <v>0</v>
      </c>
      <c r="AC1425" s="480" t="s">
        <v>456</v>
      </c>
    </row>
    <row r="1426" customHeight="1" spans="1:29">
      <c r="A1426" s="477" t="s">
        <v>192</v>
      </c>
      <c r="B1426" s="480" t="s">
        <v>6129</v>
      </c>
      <c r="C1426" s="480" t="s">
        <v>6130</v>
      </c>
      <c r="D1426" s="480" t="s">
        <v>7537</v>
      </c>
      <c r="E1426" s="481">
        <v>32843</v>
      </c>
      <c r="F1426" s="480" t="s">
        <v>301</v>
      </c>
      <c r="G1426" s="480" t="s">
        <v>7538</v>
      </c>
      <c r="H1426" s="480" t="s">
        <v>7539</v>
      </c>
      <c r="I1426" s="480" t="s">
        <v>7540</v>
      </c>
      <c r="J1426" s="482">
        <v>82400</v>
      </c>
      <c r="K1426" s="482">
        <v>0</v>
      </c>
      <c r="L1426" s="482">
        <v>82400</v>
      </c>
      <c r="M1426" s="482">
        <v>0</v>
      </c>
      <c r="N1426" s="482">
        <v>0</v>
      </c>
      <c r="O1426" s="482">
        <v>0</v>
      </c>
      <c r="P1426" s="480" t="s">
        <v>7541</v>
      </c>
      <c r="Q1426" s="481"/>
      <c r="R1426" s="480" t="s">
        <v>306</v>
      </c>
      <c r="S1426" s="480" t="s">
        <v>307</v>
      </c>
      <c r="T1426" s="480" t="s">
        <v>453</v>
      </c>
      <c r="U1426" s="480" t="s">
        <v>309</v>
      </c>
      <c r="V1426" s="480" t="s">
        <v>454</v>
      </c>
      <c r="W1426" s="480" t="s">
        <v>333</v>
      </c>
      <c r="X1426" s="480" t="s">
        <v>1549</v>
      </c>
      <c r="Y1426" s="480" t="s">
        <v>313</v>
      </c>
      <c r="Z1426" s="480" t="s">
        <v>2602</v>
      </c>
      <c r="AA1426" s="480">
        <f t="shared" si="22"/>
        <v>72</v>
      </c>
      <c r="AB1426" s="483">
        <v>0</v>
      </c>
      <c r="AC1426" s="480" t="s">
        <v>456</v>
      </c>
    </row>
    <row r="1427" customHeight="1" spans="1:29">
      <c r="A1427" s="477" t="s">
        <v>192</v>
      </c>
      <c r="B1427" s="480" t="s">
        <v>6129</v>
      </c>
      <c r="C1427" s="480" t="s">
        <v>6130</v>
      </c>
      <c r="D1427" s="480" t="s">
        <v>7542</v>
      </c>
      <c r="E1427" s="481">
        <v>33817</v>
      </c>
      <c r="F1427" s="480" t="s">
        <v>301</v>
      </c>
      <c r="G1427" s="480" t="s">
        <v>7543</v>
      </c>
      <c r="H1427" s="480" t="s">
        <v>7544</v>
      </c>
      <c r="I1427" s="480" t="s">
        <v>7545</v>
      </c>
      <c r="J1427" s="482">
        <v>60231.7</v>
      </c>
      <c r="K1427" s="482">
        <v>0</v>
      </c>
      <c r="L1427" s="482">
        <v>60231.7</v>
      </c>
      <c r="M1427" s="482">
        <v>0</v>
      </c>
      <c r="N1427" s="482">
        <v>0</v>
      </c>
      <c r="O1427" s="482">
        <v>0</v>
      </c>
      <c r="P1427" s="480" t="s">
        <v>7546</v>
      </c>
      <c r="Q1427" s="481"/>
      <c r="R1427" s="480" t="s">
        <v>306</v>
      </c>
      <c r="S1427" s="480" t="s">
        <v>307</v>
      </c>
      <c r="T1427" s="480" t="s">
        <v>462</v>
      </c>
      <c r="U1427" s="480" t="s">
        <v>309</v>
      </c>
      <c r="V1427" s="480" t="s">
        <v>478</v>
      </c>
      <c r="W1427" s="480" t="s">
        <v>333</v>
      </c>
      <c r="X1427" s="480" t="s">
        <v>1057</v>
      </c>
      <c r="Y1427" s="480" t="s">
        <v>313</v>
      </c>
      <c r="Z1427" s="480" t="s">
        <v>2602</v>
      </c>
      <c r="AA1427" s="480">
        <f t="shared" si="22"/>
        <v>72</v>
      </c>
      <c r="AB1427" s="483">
        <v>0</v>
      </c>
      <c r="AC1427" s="480" t="s">
        <v>481</v>
      </c>
    </row>
    <row r="1428" customHeight="1" spans="1:29">
      <c r="A1428" s="477" t="s">
        <v>192</v>
      </c>
      <c r="B1428" s="480" t="s">
        <v>6129</v>
      </c>
      <c r="C1428" s="480" t="s">
        <v>6130</v>
      </c>
      <c r="D1428" s="480" t="s">
        <v>7547</v>
      </c>
      <c r="E1428" s="481">
        <v>33970</v>
      </c>
      <c r="F1428" s="480" t="s">
        <v>301</v>
      </c>
      <c r="G1428" s="480" t="s">
        <v>7548</v>
      </c>
      <c r="H1428" s="480" t="s">
        <v>7549</v>
      </c>
      <c r="I1428" s="480" t="s">
        <v>7550</v>
      </c>
      <c r="J1428" s="482">
        <v>5000</v>
      </c>
      <c r="K1428" s="482">
        <v>0</v>
      </c>
      <c r="L1428" s="482">
        <v>5000</v>
      </c>
      <c r="M1428" s="482">
        <v>0</v>
      </c>
      <c r="N1428" s="482">
        <v>0</v>
      </c>
      <c r="O1428" s="482">
        <v>0</v>
      </c>
      <c r="P1428" s="480" t="s">
        <v>7551</v>
      </c>
      <c r="Q1428" s="481"/>
      <c r="R1428" s="480" t="s">
        <v>306</v>
      </c>
      <c r="S1428" s="480" t="s">
        <v>307</v>
      </c>
      <c r="T1428" s="480" t="s">
        <v>399</v>
      </c>
      <c r="U1428" s="480" t="s">
        <v>309</v>
      </c>
      <c r="V1428" s="480" t="s">
        <v>3604</v>
      </c>
      <c r="W1428" s="480" t="s">
        <v>333</v>
      </c>
      <c r="X1428" s="480" t="s">
        <v>7552</v>
      </c>
      <c r="Y1428" s="480" t="s">
        <v>313</v>
      </c>
      <c r="Z1428" s="480" t="s">
        <v>2602</v>
      </c>
      <c r="AA1428" s="480">
        <f t="shared" si="22"/>
        <v>72</v>
      </c>
      <c r="AB1428" s="483">
        <v>0</v>
      </c>
      <c r="AC1428" s="480" t="s">
        <v>403</v>
      </c>
    </row>
    <row r="1429" customHeight="1" spans="1:29">
      <c r="A1429" s="477" t="s">
        <v>192</v>
      </c>
      <c r="B1429" s="480" t="s">
        <v>6129</v>
      </c>
      <c r="C1429" s="480" t="s">
        <v>6130</v>
      </c>
      <c r="D1429" s="480" t="s">
        <v>7553</v>
      </c>
      <c r="E1429" s="481">
        <v>34243</v>
      </c>
      <c r="F1429" s="480" t="s">
        <v>301</v>
      </c>
      <c r="G1429" s="480" t="s">
        <v>7554</v>
      </c>
      <c r="H1429" s="480" t="s">
        <v>7555</v>
      </c>
      <c r="I1429" s="480" t="s">
        <v>304</v>
      </c>
      <c r="J1429" s="482">
        <v>29600</v>
      </c>
      <c r="K1429" s="482">
        <v>0</v>
      </c>
      <c r="L1429" s="482">
        <v>29600</v>
      </c>
      <c r="M1429" s="482">
        <v>0</v>
      </c>
      <c r="N1429" s="482">
        <v>0</v>
      </c>
      <c r="O1429" s="482">
        <v>0</v>
      </c>
      <c r="P1429" s="480" t="s">
        <v>7556</v>
      </c>
      <c r="Q1429" s="481"/>
      <c r="R1429" s="480" t="s">
        <v>306</v>
      </c>
      <c r="S1429" s="480" t="s">
        <v>307</v>
      </c>
      <c r="T1429" s="480" t="s">
        <v>453</v>
      </c>
      <c r="U1429" s="480" t="s">
        <v>309</v>
      </c>
      <c r="V1429" s="480" t="s">
        <v>454</v>
      </c>
      <c r="W1429" s="480" t="s">
        <v>333</v>
      </c>
      <c r="X1429" s="480" t="s">
        <v>7557</v>
      </c>
      <c r="Y1429" s="480" t="s">
        <v>313</v>
      </c>
      <c r="Z1429" s="480" t="s">
        <v>2602</v>
      </c>
      <c r="AA1429" s="480">
        <f t="shared" si="22"/>
        <v>72</v>
      </c>
      <c r="AB1429" s="483">
        <v>0</v>
      </c>
      <c r="AC1429" s="480" t="s">
        <v>456</v>
      </c>
    </row>
    <row r="1430" customHeight="1" spans="1:29">
      <c r="A1430" s="477" t="s">
        <v>192</v>
      </c>
      <c r="B1430" s="480" t="s">
        <v>6129</v>
      </c>
      <c r="C1430" s="480" t="s">
        <v>6130</v>
      </c>
      <c r="D1430" s="480" t="s">
        <v>7558</v>
      </c>
      <c r="E1430" s="481">
        <v>34547</v>
      </c>
      <c r="F1430" s="480" t="s">
        <v>301</v>
      </c>
      <c r="G1430" s="480" t="s">
        <v>7559</v>
      </c>
      <c r="H1430" s="480" t="s">
        <v>7560</v>
      </c>
      <c r="I1430" s="480" t="s">
        <v>7561</v>
      </c>
      <c r="J1430" s="482">
        <v>94000</v>
      </c>
      <c r="K1430" s="482">
        <v>0</v>
      </c>
      <c r="L1430" s="482">
        <v>94000</v>
      </c>
      <c r="M1430" s="482">
        <v>0</v>
      </c>
      <c r="N1430" s="482">
        <v>0</v>
      </c>
      <c r="O1430" s="482">
        <v>0</v>
      </c>
      <c r="P1430" s="480" t="s">
        <v>7562</v>
      </c>
      <c r="Q1430" s="481"/>
      <c r="R1430" s="480" t="s">
        <v>306</v>
      </c>
      <c r="S1430" s="480" t="s">
        <v>307</v>
      </c>
      <c r="T1430" s="480" t="s">
        <v>399</v>
      </c>
      <c r="U1430" s="480" t="s">
        <v>309</v>
      </c>
      <c r="V1430" s="480" t="s">
        <v>3618</v>
      </c>
      <c r="W1430" s="480" t="s">
        <v>333</v>
      </c>
      <c r="X1430" s="480" t="s">
        <v>309</v>
      </c>
      <c r="Y1430" s="480" t="s">
        <v>313</v>
      </c>
      <c r="Z1430" s="480" t="s">
        <v>2602</v>
      </c>
      <c r="AA1430" s="480">
        <f t="shared" si="22"/>
        <v>72</v>
      </c>
      <c r="AB1430" s="483">
        <v>0</v>
      </c>
      <c r="AC1430" s="480" t="s">
        <v>403</v>
      </c>
    </row>
    <row r="1431" customHeight="1" spans="1:29">
      <c r="A1431" s="477" t="s">
        <v>192</v>
      </c>
      <c r="B1431" s="480" t="s">
        <v>6129</v>
      </c>
      <c r="C1431" s="480" t="s">
        <v>6130</v>
      </c>
      <c r="D1431" s="480" t="s">
        <v>7563</v>
      </c>
      <c r="E1431" s="481">
        <v>34639</v>
      </c>
      <c r="F1431" s="480" t="s">
        <v>301</v>
      </c>
      <c r="G1431" s="480" t="s">
        <v>7564</v>
      </c>
      <c r="H1431" s="480" t="s">
        <v>7565</v>
      </c>
      <c r="I1431" s="480" t="s">
        <v>304</v>
      </c>
      <c r="J1431" s="482">
        <v>21400</v>
      </c>
      <c r="K1431" s="482">
        <v>0</v>
      </c>
      <c r="L1431" s="482">
        <v>21400</v>
      </c>
      <c r="M1431" s="482">
        <v>0</v>
      </c>
      <c r="N1431" s="482">
        <v>0</v>
      </c>
      <c r="O1431" s="482">
        <v>0</v>
      </c>
      <c r="P1431" s="480" t="s">
        <v>7566</v>
      </c>
      <c r="Q1431" s="481"/>
      <c r="R1431" s="480" t="s">
        <v>306</v>
      </c>
      <c r="S1431" s="480" t="s">
        <v>307</v>
      </c>
      <c r="T1431" s="480" t="s">
        <v>3610</v>
      </c>
      <c r="U1431" s="480" t="s">
        <v>309</v>
      </c>
      <c r="V1431" s="480" t="s">
        <v>3611</v>
      </c>
      <c r="W1431" s="480" t="s">
        <v>333</v>
      </c>
      <c r="X1431" s="480" t="s">
        <v>7567</v>
      </c>
      <c r="Y1431" s="480" t="s">
        <v>313</v>
      </c>
      <c r="Z1431" s="480" t="s">
        <v>2602</v>
      </c>
      <c r="AA1431" s="480">
        <f t="shared" si="22"/>
        <v>72</v>
      </c>
      <c r="AB1431" s="483">
        <v>0</v>
      </c>
      <c r="AC1431" s="480" t="s">
        <v>819</v>
      </c>
    </row>
    <row r="1432" customHeight="1" spans="1:29">
      <c r="A1432" s="477" t="s">
        <v>192</v>
      </c>
      <c r="B1432" s="480" t="s">
        <v>6129</v>
      </c>
      <c r="C1432" s="480" t="s">
        <v>6130</v>
      </c>
      <c r="D1432" s="480" t="s">
        <v>7568</v>
      </c>
      <c r="E1432" s="481">
        <v>34973</v>
      </c>
      <c r="F1432" s="480" t="s">
        <v>301</v>
      </c>
      <c r="G1432" s="480" t="s">
        <v>7569</v>
      </c>
      <c r="H1432" s="480" t="s">
        <v>7570</v>
      </c>
      <c r="I1432" s="480" t="s">
        <v>7571</v>
      </c>
      <c r="J1432" s="482">
        <v>24098.51</v>
      </c>
      <c r="K1432" s="482">
        <v>0</v>
      </c>
      <c r="L1432" s="482">
        <v>24098.51</v>
      </c>
      <c r="M1432" s="482">
        <v>0</v>
      </c>
      <c r="N1432" s="482">
        <v>0</v>
      </c>
      <c r="O1432" s="482">
        <v>0</v>
      </c>
      <c r="P1432" s="480" t="s">
        <v>7572</v>
      </c>
      <c r="Q1432" s="481"/>
      <c r="R1432" s="480" t="s">
        <v>306</v>
      </c>
      <c r="S1432" s="480" t="s">
        <v>307</v>
      </c>
      <c r="T1432" s="480" t="s">
        <v>462</v>
      </c>
      <c r="U1432" s="480" t="s">
        <v>309</v>
      </c>
      <c r="V1432" s="480" t="s">
        <v>478</v>
      </c>
      <c r="W1432" s="480" t="s">
        <v>333</v>
      </c>
      <c r="X1432" s="480" t="s">
        <v>7573</v>
      </c>
      <c r="Y1432" s="480" t="s">
        <v>313</v>
      </c>
      <c r="Z1432" s="480" t="s">
        <v>2602</v>
      </c>
      <c r="AA1432" s="480">
        <f t="shared" si="22"/>
        <v>72</v>
      </c>
      <c r="AB1432" s="483">
        <v>0</v>
      </c>
      <c r="AC1432" s="480" t="s">
        <v>481</v>
      </c>
    </row>
    <row r="1433" customHeight="1" spans="1:29">
      <c r="A1433" s="477" t="s">
        <v>192</v>
      </c>
      <c r="B1433" s="480" t="s">
        <v>6129</v>
      </c>
      <c r="C1433" s="480" t="s">
        <v>6130</v>
      </c>
      <c r="D1433" s="480" t="s">
        <v>7574</v>
      </c>
      <c r="E1433" s="481">
        <v>35400</v>
      </c>
      <c r="F1433" s="480" t="s">
        <v>301</v>
      </c>
      <c r="G1433" s="480" t="s">
        <v>7575</v>
      </c>
      <c r="H1433" s="480" t="s">
        <v>7576</v>
      </c>
      <c r="I1433" s="480" t="s">
        <v>304</v>
      </c>
      <c r="J1433" s="482">
        <v>10000</v>
      </c>
      <c r="K1433" s="482">
        <v>0</v>
      </c>
      <c r="L1433" s="482">
        <v>10000</v>
      </c>
      <c r="M1433" s="482">
        <v>0</v>
      </c>
      <c r="N1433" s="482">
        <v>0</v>
      </c>
      <c r="O1433" s="482">
        <v>0</v>
      </c>
      <c r="P1433" s="480" t="s">
        <v>7577</v>
      </c>
      <c r="Q1433" s="481"/>
      <c r="R1433" s="480" t="s">
        <v>306</v>
      </c>
      <c r="S1433" s="480" t="s">
        <v>307</v>
      </c>
      <c r="T1433" s="480" t="s">
        <v>462</v>
      </c>
      <c r="U1433" s="480" t="s">
        <v>309</v>
      </c>
      <c r="V1433" s="480" t="s">
        <v>613</v>
      </c>
      <c r="W1433" s="480" t="s">
        <v>333</v>
      </c>
      <c r="X1433" s="480" t="s">
        <v>6737</v>
      </c>
      <c r="Y1433" s="480" t="s">
        <v>313</v>
      </c>
      <c r="Z1433" s="480" t="s">
        <v>2602</v>
      </c>
      <c r="AA1433" s="480">
        <f t="shared" si="22"/>
        <v>72</v>
      </c>
      <c r="AB1433" s="483">
        <v>0</v>
      </c>
      <c r="AC1433" s="480" t="s">
        <v>614</v>
      </c>
    </row>
    <row r="1434" customHeight="1" spans="1:29">
      <c r="A1434" s="477" t="s">
        <v>192</v>
      </c>
      <c r="B1434" s="480" t="s">
        <v>6129</v>
      </c>
      <c r="C1434" s="480" t="s">
        <v>6130</v>
      </c>
      <c r="D1434" s="480" t="s">
        <v>7578</v>
      </c>
      <c r="E1434" s="481">
        <v>35578</v>
      </c>
      <c r="F1434" s="480" t="s">
        <v>301</v>
      </c>
      <c r="G1434" s="480" t="s">
        <v>7579</v>
      </c>
      <c r="H1434" s="480" t="s">
        <v>7576</v>
      </c>
      <c r="I1434" s="480" t="s">
        <v>304</v>
      </c>
      <c r="J1434" s="482">
        <v>10000</v>
      </c>
      <c r="K1434" s="482">
        <v>0</v>
      </c>
      <c r="L1434" s="482">
        <v>10000</v>
      </c>
      <c r="M1434" s="482">
        <v>0</v>
      </c>
      <c r="N1434" s="482">
        <v>0</v>
      </c>
      <c r="O1434" s="482">
        <v>0</v>
      </c>
      <c r="P1434" s="480" t="s">
        <v>7580</v>
      </c>
      <c r="Q1434" s="481"/>
      <c r="R1434" s="480" t="s">
        <v>306</v>
      </c>
      <c r="S1434" s="480" t="s">
        <v>307</v>
      </c>
      <c r="T1434" s="480" t="s">
        <v>462</v>
      </c>
      <c r="U1434" s="480" t="s">
        <v>309</v>
      </c>
      <c r="V1434" s="480" t="s">
        <v>613</v>
      </c>
      <c r="W1434" s="480" t="s">
        <v>333</v>
      </c>
      <c r="X1434" s="480" t="s">
        <v>6737</v>
      </c>
      <c r="Y1434" s="480" t="s">
        <v>313</v>
      </c>
      <c r="Z1434" s="480" t="s">
        <v>2602</v>
      </c>
      <c r="AA1434" s="480">
        <f t="shared" si="22"/>
        <v>72</v>
      </c>
      <c r="AB1434" s="483">
        <v>0</v>
      </c>
      <c r="AC1434" s="480" t="s">
        <v>614</v>
      </c>
    </row>
    <row r="1435" customHeight="1" spans="1:29">
      <c r="A1435" s="477" t="s">
        <v>192</v>
      </c>
      <c r="B1435" s="480" t="s">
        <v>6129</v>
      </c>
      <c r="C1435" s="480" t="s">
        <v>6130</v>
      </c>
      <c r="D1435" s="480" t="s">
        <v>7581</v>
      </c>
      <c r="E1435" s="481">
        <v>43083</v>
      </c>
      <c r="F1435" s="480" t="s">
        <v>301</v>
      </c>
      <c r="G1435" s="480" t="s">
        <v>7582</v>
      </c>
      <c r="H1435" s="480" t="s">
        <v>7583</v>
      </c>
      <c r="I1435" s="480" t="s">
        <v>7584</v>
      </c>
      <c r="J1435" s="482">
        <v>119658.12</v>
      </c>
      <c r="K1435" s="482">
        <v>0</v>
      </c>
      <c r="L1435" s="482">
        <v>119658.12</v>
      </c>
      <c r="M1435" s="482">
        <v>0</v>
      </c>
      <c r="N1435" s="482">
        <v>0</v>
      </c>
      <c r="O1435" s="482">
        <v>0</v>
      </c>
      <c r="P1435" s="480" t="s">
        <v>7585</v>
      </c>
      <c r="Q1435" s="481"/>
      <c r="R1435" s="480" t="s">
        <v>630</v>
      </c>
      <c r="S1435" s="480" t="s">
        <v>889</v>
      </c>
      <c r="T1435" s="480" t="s">
        <v>3280</v>
      </c>
      <c r="U1435" s="480" t="s">
        <v>309</v>
      </c>
      <c r="V1435" s="480" t="s">
        <v>3281</v>
      </c>
      <c r="W1435" s="480" t="s">
        <v>7586</v>
      </c>
      <c r="X1435" s="480" t="s">
        <v>7587</v>
      </c>
      <c r="Y1435" s="480" t="s">
        <v>313</v>
      </c>
      <c r="Z1435" s="480" t="s">
        <v>2602</v>
      </c>
      <c r="AA1435" s="480">
        <f t="shared" si="22"/>
        <v>72</v>
      </c>
      <c r="AB1435" s="483">
        <v>0</v>
      </c>
      <c r="AC1435" s="480" t="s">
        <v>891</v>
      </c>
    </row>
    <row r="1436" customHeight="1" spans="1:29">
      <c r="A1436" s="477" t="s">
        <v>192</v>
      </c>
      <c r="B1436" s="480" t="s">
        <v>6129</v>
      </c>
      <c r="C1436" s="480" t="s">
        <v>6130</v>
      </c>
      <c r="D1436" s="480" t="s">
        <v>7588</v>
      </c>
      <c r="E1436" s="481">
        <v>44147</v>
      </c>
      <c r="F1436" s="480" t="s">
        <v>301</v>
      </c>
      <c r="G1436" s="480" t="s">
        <v>7589</v>
      </c>
      <c r="H1436" s="480" t="s">
        <v>7590</v>
      </c>
      <c r="I1436" s="480" t="s">
        <v>7591</v>
      </c>
      <c r="J1436" s="482">
        <v>681872.4</v>
      </c>
      <c r="K1436" s="482">
        <v>9470.45</v>
      </c>
      <c r="L1436" s="482">
        <v>577697.45</v>
      </c>
      <c r="M1436" s="482">
        <v>113645.4</v>
      </c>
      <c r="N1436" s="482">
        <v>0</v>
      </c>
      <c r="O1436" s="482">
        <v>104174.95</v>
      </c>
      <c r="P1436" s="480" t="s">
        <v>7592</v>
      </c>
      <c r="Q1436" s="481"/>
      <c r="R1436" s="480" t="s">
        <v>630</v>
      </c>
      <c r="S1436" s="480" t="s">
        <v>889</v>
      </c>
      <c r="T1436" s="480" t="s">
        <v>882</v>
      </c>
      <c r="U1436" s="480" t="s">
        <v>309</v>
      </c>
      <c r="V1436" s="480" t="s">
        <v>883</v>
      </c>
      <c r="W1436" s="480" t="s">
        <v>7593</v>
      </c>
      <c r="X1436" s="480" t="s">
        <v>3283</v>
      </c>
      <c r="Y1436" s="480" t="s">
        <v>313</v>
      </c>
      <c r="Z1436" s="480" t="s">
        <v>2602</v>
      </c>
      <c r="AA1436" s="480">
        <f t="shared" si="22"/>
        <v>72</v>
      </c>
      <c r="AB1436" s="483">
        <v>0</v>
      </c>
      <c r="AC1436" s="480" t="s">
        <v>891</v>
      </c>
    </row>
    <row r="1437" customHeight="1" spans="1:29">
      <c r="A1437" s="477" t="s">
        <v>192</v>
      </c>
      <c r="B1437" s="480" t="s">
        <v>6129</v>
      </c>
      <c r="C1437" s="480" t="s">
        <v>6130</v>
      </c>
      <c r="D1437" s="480" t="s">
        <v>7594</v>
      </c>
      <c r="E1437" s="481">
        <v>44175</v>
      </c>
      <c r="F1437" s="480" t="s">
        <v>301</v>
      </c>
      <c r="G1437" s="480" t="s">
        <v>7595</v>
      </c>
      <c r="H1437" s="480" t="s">
        <v>7596</v>
      </c>
      <c r="I1437" s="480" t="s">
        <v>7597</v>
      </c>
      <c r="J1437" s="482">
        <v>176991.16</v>
      </c>
      <c r="K1437" s="482">
        <v>2458.22</v>
      </c>
      <c r="L1437" s="482">
        <v>147492.64</v>
      </c>
      <c r="M1437" s="482">
        <v>29498.53</v>
      </c>
      <c r="N1437" s="482">
        <v>0</v>
      </c>
      <c r="O1437" s="482">
        <v>29498.52</v>
      </c>
      <c r="P1437" s="480" t="s">
        <v>7598</v>
      </c>
      <c r="Q1437" s="481"/>
      <c r="R1437" s="480" t="s">
        <v>630</v>
      </c>
      <c r="S1437" s="480" t="s">
        <v>889</v>
      </c>
      <c r="T1437" s="480" t="s">
        <v>3280</v>
      </c>
      <c r="U1437" s="480" t="s">
        <v>309</v>
      </c>
      <c r="V1437" s="480" t="s">
        <v>3281</v>
      </c>
      <c r="W1437" s="480" t="s">
        <v>7599</v>
      </c>
      <c r="X1437" s="480" t="s">
        <v>7600</v>
      </c>
      <c r="Y1437" s="480" t="s">
        <v>313</v>
      </c>
      <c r="Z1437" s="480" t="s">
        <v>2602</v>
      </c>
      <c r="AA1437" s="480">
        <f t="shared" si="22"/>
        <v>72</v>
      </c>
      <c r="AB1437" s="483">
        <v>0</v>
      </c>
      <c r="AC1437" s="480" t="s">
        <v>891</v>
      </c>
    </row>
    <row r="1438" customHeight="1" spans="1:29">
      <c r="A1438" s="477" t="s">
        <v>192</v>
      </c>
      <c r="B1438" s="480" t="s">
        <v>6129</v>
      </c>
      <c r="C1438" s="480" t="s">
        <v>6130</v>
      </c>
      <c r="D1438" s="480" t="s">
        <v>7601</v>
      </c>
      <c r="E1438" s="481">
        <v>43977</v>
      </c>
      <c r="F1438" s="480" t="s">
        <v>301</v>
      </c>
      <c r="G1438" s="480" t="s">
        <v>7602</v>
      </c>
      <c r="H1438" s="480" t="s">
        <v>7603</v>
      </c>
      <c r="I1438" s="480" t="s">
        <v>7604</v>
      </c>
      <c r="J1438" s="482">
        <v>103448.23</v>
      </c>
      <c r="K1438" s="482">
        <v>1436.78</v>
      </c>
      <c r="L1438" s="482">
        <v>96264.32</v>
      </c>
      <c r="M1438" s="482">
        <v>17241.37</v>
      </c>
      <c r="N1438" s="482">
        <v>0</v>
      </c>
      <c r="O1438" s="482">
        <v>7183.91</v>
      </c>
      <c r="P1438" s="480" t="s">
        <v>7605</v>
      </c>
      <c r="Q1438" s="481"/>
      <c r="R1438" s="480" t="s">
        <v>630</v>
      </c>
      <c r="S1438" s="480" t="s">
        <v>889</v>
      </c>
      <c r="T1438" s="480" t="s">
        <v>882</v>
      </c>
      <c r="U1438" s="480" t="s">
        <v>309</v>
      </c>
      <c r="V1438" s="480" t="s">
        <v>883</v>
      </c>
      <c r="W1438" s="480" t="s">
        <v>7606</v>
      </c>
      <c r="X1438" s="480" t="s">
        <v>7607</v>
      </c>
      <c r="Y1438" s="480" t="s">
        <v>313</v>
      </c>
      <c r="Z1438" s="480" t="s">
        <v>2602</v>
      </c>
      <c r="AA1438" s="480">
        <f t="shared" si="22"/>
        <v>72</v>
      </c>
      <c r="AB1438" s="483">
        <v>0</v>
      </c>
      <c r="AC1438" s="480" t="s">
        <v>891</v>
      </c>
    </row>
    <row r="1439" customHeight="1" spans="1:29">
      <c r="A1439" s="477" t="s">
        <v>192</v>
      </c>
      <c r="B1439" s="480" t="s">
        <v>6129</v>
      </c>
      <c r="C1439" s="480" t="s">
        <v>6130</v>
      </c>
      <c r="D1439" s="480" t="s">
        <v>7608</v>
      </c>
      <c r="E1439" s="481">
        <v>44225</v>
      </c>
      <c r="F1439" s="480" t="s">
        <v>301</v>
      </c>
      <c r="G1439" s="480" t="s">
        <v>7609</v>
      </c>
      <c r="H1439" s="480" t="s">
        <v>7610</v>
      </c>
      <c r="I1439" s="480" t="s">
        <v>304</v>
      </c>
      <c r="J1439" s="482">
        <v>409436.59</v>
      </c>
      <c r="K1439" s="482">
        <v>5686.62</v>
      </c>
      <c r="L1439" s="482">
        <v>335510.54</v>
      </c>
      <c r="M1439" s="482">
        <v>68239.44</v>
      </c>
      <c r="N1439" s="482">
        <v>0</v>
      </c>
      <c r="O1439" s="482">
        <v>73926.05</v>
      </c>
      <c r="P1439" s="480" t="s">
        <v>7611</v>
      </c>
      <c r="Q1439" s="481"/>
      <c r="R1439" s="480" t="s">
        <v>306</v>
      </c>
      <c r="S1439" s="480" t="s">
        <v>307</v>
      </c>
      <c r="T1439" s="480" t="s">
        <v>308</v>
      </c>
      <c r="U1439" s="480" t="s">
        <v>309</v>
      </c>
      <c r="V1439" s="480" t="s">
        <v>309</v>
      </c>
      <c r="W1439" s="480" t="s">
        <v>1629</v>
      </c>
      <c r="X1439" s="480" t="s">
        <v>632</v>
      </c>
      <c r="Y1439" s="480" t="s">
        <v>313</v>
      </c>
      <c r="Z1439" s="480" t="s">
        <v>2602</v>
      </c>
      <c r="AA1439" s="480">
        <f t="shared" si="22"/>
        <v>72</v>
      </c>
      <c r="AB1439" s="483">
        <v>0</v>
      </c>
      <c r="AC1439" s="480" t="s">
        <v>1019</v>
      </c>
    </row>
    <row r="1440" customHeight="1" spans="1:29">
      <c r="A1440" s="477" t="s">
        <v>192</v>
      </c>
      <c r="B1440" s="480" t="s">
        <v>6129</v>
      </c>
      <c r="C1440" s="480" t="s">
        <v>6130</v>
      </c>
      <c r="D1440" s="480" t="s">
        <v>7612</v>
      </c>
      <c r="E1440" s="481">
        <v>44225</v>
      </c>
      <c r="F1440" s="480" t="s">
        <v>301</v>
      </c>
      <c r="G1440" s="480" t="s">
        <v>7613</v>
      </c>
      <c r="H1440" s="480" t="s">
        <v>7614</v>
      </c>
      <c r="I1440" s="480" t="s">
        <v>304</v>
      </c>
      <c r="J1440" s="482">
        <v>391977.13</v>
      </c>
      <c r="K1440" s="482">
        <v>5444.13</v>
      </c>
      <c r="L1440" s="482">
        <v>321203.48</v>
      </c>
      <c r="M1440" s="482">
        <v>65329.53</v>
      </c>
      <c r="N1440" s="482">
        <v>0</v>
      </c>
      <c r="O1440" s="482">
        <v>70773.65</v>
      </c>
      <c r="P1440" s="480" t="s">
        <v>7615</v>
      </c>
      <c r="Q1440" s="481"/>
      <c r="R1440" s="480" t="s">
        <v>306</v>
      </c>
      <c r="S1440" s="480" t="s">
        <v>307</v>
      </c>
      <c r="T1440" s="480" t="s">
        <v>308</v>
      </c>
      <c r="U1440" s="480" t="s">
        <v>309</v>
      </c>
      <c r="V1440" s="480" t="s">
        <v>309</v>
      </c>
      <c r="W1440" s="480" t="s">
        <v>1629</v>
      </c>
      <c r="X1440" s="480" t="s">
        <v>5948</v>
      </c>
      <c r="Y1440" s="480" t="s">
        <v>313</v>
      </c>
      <c r="Z1440" s="480" t="s">
        <v>2602</v>
      </c>
      <c r="AA1440" s="480">
        <f t="shared" si="22"/>
        <v>72</v>
      </c>
      <c r="AB1440" s="483">
        <v>0</v>
      </c>
      <c r="AC1440" s="480" t="s">
        <v>1019</v>
      </c>
    </row>
    <row r="1441" customHeight="1" spans="1:29">
      <c r="A1441" s="477" t="s">
        <v>192</v>
      </c>
      <c r="B1441" s="480" t="s">
        <v>6129</v>
      </c>
      <c r="C1441" s="480" t="s">
        <v>6130</v>
      </c>
      <c r="D1441" s="480" t="s">
        <v>7616</v>
      </c>
      <c r="E1441" s="481">
        <v>44225</v>
      </c>
      <c r="F1441" s="480" t="s">
        <v>301</v>
      </c>
      <c r="G1441" s="480" t="s">
        <v>7617</v>
      </c>
      <c r="H1441" s="480" t="s">
        <v>7618</v>
      </c>
      <c r="I1441" s="480" t="s">
        <v>304</v>
      </c>
      <c r="J1441" s="482">
        <v>380885.54</v>
      </c>
      <c r="K1441" s="482">
        <v>5290.08</v>
      </c>
      <c r="L1441" s="482">
        <v>312114.54</v>
      </c>
      <c r="M1441" s="482">
        <v>63480.93</v>
      </c>
      <c r="N1441" s="482">
        <v>0</v>
      </c>
      <c r="O1441" s="482">
        <v>68771</v>
      </c>
      <c r="P1441" s="480" t="s">
        <v>7619</v>
      </c>
      <c r="Q1441" s="481"/>
      <c r="R1441" s="480" t="s">
        <v>306</v>
      </c>
      <c r="S1441" s="480" t="s">
        <v>307</v>
      </c>
      <c r="T1441" s="480" t="s">
        <v>308</v>
      </c>
      <c r="U1441" s="480" t="s">
        <v>309</v>
      </c>
      <c r="V1441" s="480" t="s">
        <v>309</v>
      </c>
      <c r="W1441" s="480" t="s">
        <v>1629</v>
      </c>
      <c r="X1441" s="480" t="s">
        <v>5948</v>
      </c>
      <c r="Y1441" s="480" t="s">
        <v>313</v>
      </c>
      <c r="Z1441" s="480" t="s">
        <v>2602</v>
      </c>
      <c r="AA1441" s="480">
        <f t="shared" si="22"/>
        <v>72</v>
      </c>
      <c r="AB1441" s="483">
        <v>0</v>
      </c>
      <c r="AC1441" s="480" t="s">
        <v>1019</v>
      </c>
    </row>
    <row r="1442" customHeight="1" spans="1:29">
      <c r="A1442" s="477" t="s">
        <v>192</v>
      </c>
      <c r="B1442" s="480" t="s">
        <v>6129</v>
      </c>
      <c r="C1442" s="480" t="s">
        <v>6130</v>
      </c>
      <c r="D1442" s="480" t="s">
        <v>7620</v>
      </c>
      <c r="E1442" s="481">
        <v>44308</v>
      </c>
      <c r="F1442" s="480" t="s">
        <v>301</v>
      </c>
      <c r="G1442" s="480" t="s">
        <v>7621</v>
      </c>
      <c r="H1442" s="480" t="s">
        <v>7622</v>
      </c>
      <c r="I1442" s="480" t="s">
        <v>7623</v>
      </c>
      <c r="J1442" s="482">
        <v>132758.62</v>
      </c>
      <c r="K1442" s="482">
        <v>1843.87</v>
      </c>
      <c r="L1442" s="482">
        <v>103256.71</v>
      </c>
      <c r="M1442" s="482">
        <v>22126.44</v>
      </c>
      <c r="N1442" s="482">
        <v>0</v>
      </c>
      <c r="O1442" s="482">
        <v>29501.91</v>
      </c>
      <c r="P1442" s="480" t="s">
        <v>7624</v>
      </c>
      <c r="Q1442" s="481"/>
      <c r="R1442" s="480" t="s">
        <v>630</v>
      </c>
      <c r="S1442" s="480" t="s">
        <v>889</v>
      </c>
      <c r="T1442" s="480" t="s">
        <v>882</v>
      </c>
      <c r="U1442" s="480" t="s">
        <v>309</v>
      </c>
      <c r="V1442" s="480" t="s">
        <v>883</v>
      </c>
      <c r="W1442" s="480" t="s">
        <v>7625</v>
      </c>
      <c r="X1442" s="480" t="s">
        <v>5948</v>
      </c>
      <c r="Y1442" s="480" t="s">
        <v>313</v>
      </c>
      <c r="Z1442" s="480" t="s">
        <v>2602</v>
      </c>
      <c r="AA1442" s="480">
        <f t="shared" si="22"/>
        <v>72</v>
      </c>
      <c r="AB1442" s="483">
        <v>0</v>
      </c>
      <c r="AC1442" s="480" t="s">
        <v>891</v>
      </c>
    </row>
    <row r="1443" customHeight="1" spans="1:29">
      <c r="A1443" s="477" t="s">
        <v>192</v>
      </c>
      <c r="B1443" s="480" t="s">
        <v>6129</v>
      </c>
      <c r="C1443" s="480" t="s">
        <v>6130</v>
      </c>
      <c r="D1443" s="480" t="s">
        <v>7626</v>
      </c>
      <c r="E1443" s="481">
        <v>44308</v>
      </c>
      <c r="F1443" s="480" t="s">
        <v>301</v>
      </c>
      <c r="G1443" s="480" t="s">
        <v>7627</v>
      </c>
      <c r="H1443" s="480" t="s">
        <v>7628</v>
      </c>
      <c r="I1443" s="480" t="s">
        <v>304</v>
      </c>
      <c r="J1443" s="482">
        <v>164508.03</v>
      </c>
      <c r="K1443" s="482">
        <v>2284.83</v>
      </c>
      <c r="L1443" s="482">
        <v>127950.69</v>
      </c>
      <c r="M1443" s="482">
        <v>27418</v>
      </c>
      <c r="N1443" s="482">
        <v>0</v>
      </c>
      <c r="O1443" s="482">
        <v>36557.34</v>
      </c>
      <c r="P1443" s="480" t="s">
        <v>7629</v>
      </c>
      <c r="Q1443" s="481"/>
      <c r="R1443" s="480" t="s">
        <v>630</v>
      </c>
      <c r="S1443" s="480" t="s">
        <v>889</v>
      </c>
      <c r="T1443" s="480" t="s">
        <v>882</v>
      </c>
      <c r="U1443" s="480" t="s">
        <v>309</v>
      </c>
      <c r="V1443" s="480" t="s">
        <v>883</v>
      </c>
      <c r="W1443" s="480" t="s">
        <v>7630</v>
      </c>
      <c r="X1443" s="480" t="s">
        <v>5948</v>
      </c>
      <c r="Y1443" s="480" t="s">
        <v>313</v>
      </c>
      <c r="Z1443" s="480" t="s">
        <v>2602</v>
      </c>
      <c r="AA1443" s="480">
        <f t="shared" si="22"/>
        <v>72</v>
      </c>
      <c r="AB1443" s="483">
        <v>0</v>
      </c>
      <c r="AC1443" s="480" t="s">
        <v>891</v>
      </c>
    </row>
    <row r="1444" customHeight="1" spans="1:29">
      <c r="A1444" s="477" t="s">
        <v>192</v>
      </c>
      <c r="B1444" s="480" t="s">
        <v>6129</v>
      </c>
      <c r="C1444" s="480" t="s">
        <v>6130</v>
      </c>
      <c r="D1444" s="480" t="s">
        <v>7631</v>
      </c>
      <c r="E1444" s="481">
        <v>44308</v>
      </c>
      <c r="F1444" s="480" t="s">
        <v>301</v>
      </c>
      <c r="G1444" s="480" t="s">
        <v>7632</v>
      </c>
      <c r="H1444" s="480" t="s">
        <v>7633</v>
      </c>
      <c r="I1444" s="480" t="s">
        <v>304</v>
      </c>
      <c r="J1444" s="482">
        <v>677850.94</v>
      </c>
      <c r="K1444" s="482">
        <v>9414.59</v>
      </c>
      <c r="L1444" s="482">
        <v>527217.4</v>
      </c>
      <c r="M1444" s="482">
        <v>112975.15</v>
      </c>
      <c r="N1444" s="482">
        <v>0</v>
      </c>
      <c r="O1444" s="482">
        <v>150633.54</v>
      </c>
      <c r="P1444" s="480" t="s">
        <v>7634</v>
      </c>
      <c r="Q1444" s="481"/>
      <c r="R1444" s="480" t="s">
        <v>306</v>
      </c>
      <c r="S1444" s="480" t="s">
        <v>889</v>
      </c>
      <c r="T1444" s="480" t="s">
        <v>882</v>
      </c>
      <c r="U1444" s="480" t="s">
        <v>309</v>
      </c>
      <c r="V1444" s="480" t="s">
        <v>883</v>
      </c>
      <c r="W1444" s="480" t="s">
        <v>7635</v>
      </c>
      <c r="X1444" s="480" t="s">
        <v>7636</v>
      </c>
      <c r="Y1444" s="480" t="s">
        <v>313</v>
      </c>
      <c r="Z1444" s="480" t="s">
        <v>2602</v>
      </c>
      <c r="AA1444" s="480">
        <f t="shared" si="22"/>
        <v>72</v>
      </c>
      <c r="AB1444" s="483">
        <v>0</v>
      </c>
      <c r="AC1444" s="480" t="s">
        <v>891</v>
      </c>
    </row>
    <row r="1445" customHeight="1" spans="1:29">
      <c r="A1445" s="477" t="s">
        <v>192</v>
      </c>
      <c r="B1445" s="480" t="s">
        <v>6129</v>
      </c>
      <c r="C1445" s="480" t="s">
        <v>6130</v>
      </c>
      <c r="D1445" s="480" t="s">
        <v>7637</v>
      </c>
      <c r="E1445" s="481">
        <v>44464</v>
      </c>
      <c r="F1445" s="480" t="s">
        <v>301</v>
      </c>
      <c r="G1445" s="480" t="s">
        <v>7638</v>
      </c>
      <c r="H1445" s="480" t="s">
        <v>7639</v>
      </c>
      <c r="I1445" s="480" t="s">
        <v>7640</v>
      </c>
      <c r="J1445" s="482">
        <v>116814.16</v>
      </c>
      <c r="K1445" s="482">
        <v>1622.42</v>
      </c>
      <c r="L1445" s="482">
        <v>82743.37</v>
      </c>
      <c r="M1445" s="482">
        <v>19469.03</v>
      </c>
      <c r="N1445" s="482">
        <v>0</v>
      </c>
      <c r="O1445" s="482">
        <v>34070.79</v>
      </c>
      <c r="P1445" s="480" t="s">
        <v>7641</v>
      </c>
      <c r="Q1445" s="481"/>
      <c r="R1445" s="480" t="s">
        <v>630</v>
      </c>
      <c r="S1445" s="480" t="s">
        <v>889</v>
      </c>
      <c r="T1445" s="480" t="s">
        <v>3280</v>
      </c>
      <c r="U1445" s="480" t="s">
        <v>309</v>
      </c>
      <c r="V1445" s="480" t="s">
        <v>3281</v>
      </c>
      <c r="W1445" s="480" t="s">
        <v>7642</v>
      </c>
      <c r="X1445" s="480" t="s">
        <v>309</v>
      </c>
      <c r="Y1445" s="480" t="s">
        <v>313</v>
      </c>
      <c r="Z1445" s="480" t="s">
        <v>2602</v>
      </c>
      <c r="AA1445" s="480">
        <f t="shared" si="22"/>
        <v>72</v>
      </c>
      <c r="AB1445" s="483">
        <v>0</v>
      </c>
      <c r="AC1445" s="480" t="s">
        <v>891</v>
      </c>
    </row>
    <row r="1446" customHeight="1" spans="1:29">
      <c r="A1446" s="477" t="s">
        <v>192</v>
      </c>
      <c r="B1446" s="480" t="s">
        <v>6129</v>
      </c>
      <c r="C1446" s="480" t="s">
        <v>6130</v>
      </c>
      <c r="D1446" s="480" t="s">
        <v>7643</v>
      </c>
      <c r="E1446" s="481">
        <v>44464</v>
      </c>
      <c r="F1446" s="480" t="s">
        <v>301</v>
      </c>
      <c r="G1446" s="480" t="s">
        <v>7644</v>
      </c>
      <c r="H1446" s="480" t="s">
        <v>7645</v>
      </c>
      <c r="I1446" s="480" t="s">
        <v>304</v>
      </c>
      <c r="J1446" s="482">
        <v>176017.7</v>
      </c>
      <c r="K1446" s="482">
        <v>2444.69</v>
      </c>
      <c r="L1446" s="482">
        <v>124679.2</v>
      </c>
      <c r="M1446" s="482">
        <v>29336.28</v>
      </c>
      <c r="N1446" s="482">
        <v>0</v>
      </c>
      <c r="O1446" s="482">
        <v>51338.5</v>
      </c>
      <c r="P1446" s="480" t="s">
        <v>7646</v>
      </c>
      <c r="Q1446" s="481"/>
      <c r="R1446" s="480" t="s">
        <v>306</v>
      </c>
      <c r="S1446" s="480" t="s">
        <v>307</v>
      </c>
      <c r="T1446" s="480" t="s">
        <v>453</v>
      </c>
      <c r="U1446" s="480" t="s">
        <v>309</v>
      </c>
      <c r="V1446" s="480" t="s">
        <v>1683</v>
      </c>
      <c r="W1446" s="480" t="s">
        <v>7647</v>
      </c>
      <c r="X1446" s="480" t="s">
        <v>5479</v>
      </c>
      <c r="Y1446" s="480" t="s">
        <v>313</v>
      </c>
      <c r="Z1446" s="480" t="s">
        <v>2602</v>
      </c>
      <c r="AA1446" s="480">
        <f t="shared" si="22"/>
        <v>72</v>
      </c>
      <c r="AB1446" s="483">
        <v>0</v>
      </c>
      <c r="AC1446" s="480" t="s">
        <v>542</v>
      </c>
    </row>
    <row r="1447" customHeight="1" spans="1:29">
      <c r="A1447" s="477" t="s">
        <v>192</v>
      </c>
      <c r="B1447" s="480" t="s">
        <v>6129</v>
      </c>
      <c r="C1447" s="480" t="s">
        <v>6130</v>
      </c>
      <c r="D1447" s="480" t="s">
        <v>7648</v>
      </c>
      <c r="E1447" s="481">
        <v>44464</v>
      </c>
      <c r="F1447" s="480" t="s">
        <v>301</v>
      </c>
      <c r="G1447" s="480" t="s">
        <v>7649</v>
      </c>
      <c r="H1447" s="480" t="s">
        <v>7650</v>
      </c>
      <c r="I1447" s="480" t="s">
        <v>304</v>
      </c>
      <c r="J1447" s="482">
        <v>117876.1</v>
      </c>
      <c r="K1447" s="482">
        <v>1637.16</v>
      </c>
      <c r="L1447" s="482">
        <v>83495.57</v>
      </c>
      <c r="M1447" s="482">
        <v>19646.01</v>
      </c>
      <c r="N1447" s="482">
        <v>0</v>
      </c>
      <c r="O1447" s="482">
        <v>34380.53</v>
      </c>
      <c r="P1447" s="480" t="s">
        <v>7651</v>
      </c>
      <c r="Q1447" s="481"/>
      <c r="R1447" s="480" t="s">
        <v>306</v>
      </c>
      <c r="S1447" s="480" t="s">
        <v>307</v>
      </c>
      <c r="T1447" s="480" t="s">
        <v>453</v>
      </c>
      <c r="U1447" s="480" t="s">
        <v>309</v>
      </c>
      <c r="V1447" s="480" t="s">
        <v>454</v>
      </c>
      <c r="W1447" s="480" t="s">
        <v>7652</v>
      </c>
      <c r="X1447" s="480" t="s">
        <v>3678</v>
      </c>
      <c r="Y1447" s="480" t="s">
        <v>313</v>
      </c>
      <c r="Z1447" s="480" t="s">
        <v>2602</v>
      </c>
      <c r="AA1447" s="480">
        <f t="shared" si="22"/>
        <v>72</v>
      </c>
      <c r="AB1447" s="483">
        <v>0</v>
      </c>
      <c r="AC1447" s="480" t="s">
        <v>456</v>
      </c>
    </row>
    <row r="1448" customHeight="1" spans="1:29">
      <c r="A1448" s="477" t="s">
        <v>192</v>
      </c>
      <c r="B1448" s="480" t="s">
        <v>6129</v>
      </c>
      <c r="C1448" s="480" t="s">
        <v>6130</v>
      </c>
      <c r="D1448" s="480" t="s">
        <v>7653</v>
      </c>
      <c r="E1448" s="481">
        <v>44468</v>
      </c>
      <c r="F1448" s="480" t="s">
        <v>301</v>
      </c>
      <c r="G1448" s="480" t="s">
        <v>7654</v>
      </c>
      <c r="H1448" s="480" t="s">
        <v>7655</v>
      </c>
      <c r="I1448" s="480" t="s">
        <v>7656</v>
      </c>
      <c r="J1448" s="482">
        <v>132743.36</v>
      </c>
      <c r="K1448" s="482">
        <v>1843.65</v>
      </c>
      <c r="L1448" s="482">
        <v>94026.54</v>
      </c>
      <c r="M1448" s="482">
        <v>22123.89</v>
      </c>
      <c r="N1448" s="482">
        <v>0</v>
      </c>
      <c r="O1448" s="482">
        <v>38716.82</v>
      </c>
      <c r="P1448" s="480" t="s">
        <v>7657</v>
      </c>
      <c r="Q1448" s="481"/>
      <c r="R1448" s="480" t="s">
        <v>306</v>
      </c>
      <c r="S1448" s="480" t="s">
        <v>307</v>
      </c>
      <c r="T1448" s="480" t="s">
        <v>383</v>
      </c>
      <c r="U1448" s="480" t="s">
        <v>309</v>
      </c>
      <c r="V1448" s="480" t="s">
        <v>384</v>
      </c>
      <c r="W1448" s="480" t="s">
        <v>7658</v>
      </c>
      <c r="X1448" s="480" t="s">
        <v>4289</v>
      </c>
      <c r="Y1448" s="480" t="s">
        <v>313</v>
      </c>
      <c r="Z1448" s="480" t="s">
        <v>2602</v>
      </c>
      <c r="AA1448" s="480">
        <f t="shared" si="22"/>
        <v>72</v>
      </c>
      <c r="AB1448" s="483">
        <v>0</v>
      </c>
      <c r="AC1448" s="480" t="s">
        <v>387</v>
      </c>
    </row>
    <row r="1449" customHeight="1" spans="1:29">
      <c r="A1449" s="477" t="s">
        <v>192</v>
      </c>
      <c r="B1449" s="480" t="s">
        <v>6129</v>
      </c>
      <c r="C1449" s="480" t="s">
        <v>6130</v>
      </c>
      <c r="D1449" s="480" t="s">
        <v>7659</v>
      </c>
      <c r="E1449" s="481">
        <v>44468</v>
      </c>
      <c r="F1449" s="480" t="s">
        <v>301</v>
      </c>
      <c r="G1449" s="480" t="s">
        <v>7660</v>
      </c>
      <c r="H1449" s="480" t="s">
        <v>7655</v>
      </c>
      <c r="I1449" s="480" t="s">
        <v>7656</v>
      </c>
      <c r="J1449" s="482">
        <v>132743.37</v>
      </c>
      <c r="K1449" s="482">
        <v>1843.65</v>
      </c>
      <c r="L1449" s="482">
        <v>94026.55</v>
      </c>
      <c r="M1449" s="482">
        <v>22123.89</v>
      </c>
      <c r="N1449" s="482">
        <v>0</v>
      </c>
      <c r="O1449" s="482">
        <v>38716.82</v>
      </c>
      <c r="P1449" s="480" t="s">
        <v>7661</v>
      </c>
      <c r="Q1449" s="481"/>
      <c r="R1449" s="480" t="s">
        <v>306</v>
      </c>
      <c r="S1449" s="480" t="s">
        <v>307</v>
      </c>
      <c r="T1449" s="480" t="s">
        <v>383</v>
      </c>
      <c r="U1449" s="480" t="s">
        <v>309</v>
      </c>
      <c r="V1449" s="480" t="s">
        <v>384</v>
      </c>
      <c r="W1449" s="480" t="s">
        <v>7658</v>
      </c>
      <c r="X1449" s="480" t="s">
        <v>4289</v>
      </c>
      <c r="Y1449" s="480" t="s">
        <v>313</v>
      </c>
      <c r="Z1449" s="480" t="s">
        <v>2602</v>
      </c>
      <c r="AA1449" s="480">
        <f t="shared" si="22"/>
        <v>72</v>
      </c>
      <c r="AB1449" s="483">
        <v>0</v>
      </c>
      <c r="AC1449" s="480" t="s">
        <v>387</v>
      </c>
    </row>
    <row r="1450" customHeight="1" spans="1:29">
      <c r="A1450" s="477" t="s">
        <v>192</v>
      </c>
      <c r="B1450" s="480" t="s">
        <v>6129</v>
      </c>
      <c r="C1450" s="480" t="s">
        <v>6130</v>
      </c>
      <c r="D1450" s="480" t="s">
        <v>7662</v>
      </c>
      <c r="E1450" s="481">
        <v>44467</v>
      </c>
      <c r="F1450" s="480" t="s">
        <v>301</v>
      </c>
      <c r="G1450" s="480" t="s">
        <v>7663</v>
      </c>
      <c r="H1450" s="480" t="s">
        <v>7664</v>
      </c>
      <c r="I1450" s="480" t="s">
        <v>304</v>
      </c>
      <c r="J1450" s="482">
        <v>154867.26</v>
      </c>
      <c r="K1450" s="482">
        <v>2150.93</v>
      </c>
      <c r="L1450" s="482">
        <v>109697.64</v>
      </c>
      <c r="M1450" s="482">
        <v>25811.21</v>
      </c>
      <c r="N1450" s="482">
        <v>0</v>
      </c>
      <c r="O1450" s="482">
        <v>45169.62</v>
      </c>
      <c r="P1450" s="480" t="s">
        <v>7665</v>
      </c>
      <c r="Q1450" s="481"/>
      <c r="R1450" s="480" t="s">
        <v>306</v>
      </c>
      <c r="S1450" s="480" t="s">
        <v>307</v>
      </c>
      <c r="T1450" s="480" t="s">
        <v>321</v>
      </c>
      <c r="U1450" s="480" t="s">
        <v>309</v>
      </c>
      <c r="V1450" s="480" t="s">
        <v>623</v>
      </c>
      <c r="W1450" s="480" t="s">
        <v>7666</v>
      </c>
      <c r="X1450" s="480" t="s">
        <v>5948</v>
      </c>
      <c r="Y1450" s="480" t="s">
        <v>313</v>
      </c>
      <c r="Z1450" s="480" t="s">
        <v>2602</v>
      </c>
      <c r="AA1450" s="480">
        <f t="shared" si="22"/>
        <v>72</v>
      </c>
      <c r="AB1450" s="483">
        <v>0</v>
      </c>
      <c r="AC1450" s="480" t="s">
        <v>701</v>
      </c>
    </row>
    <row r="1451" customHeight="1" spans="1:29">
      <c r="A1451" s="477" t="s">
        <v>192</v>
      </c>
      <c r="B1451" s="480" t="s">
        <v>6129</v>
      </c>
      <c r="C1451" s="480" t="s">
        <v>6130</v>
      </c>
      <c r="D1451" s="480" t="s">
        <v>7667</v>
      </c>
      <c r="E1451" s="481">
        <v>44467</v>
      </c>
      <c r="F1451" s="480" t="s">
        <v>301</v>
      </c>
      <c r="G1451" s="480" t="s">
        <v>7668</v>
      </c>
      <c r="H1451" s="480" t="s">
        <v>4258</v>
      </c>
      <c r="I1451" s="480" t="s">
        <v>4259</v>
      </c>
      <c r="J1451" s="482">
        <v>130973.45</v>
      </c>
      <c r="K1451" s="482">
        <v>1819.08</v>
      </c>
      <c r="L1451" s="482">
        <v>92772.87</v>
      </c>
      <c r="M1451" s="482">
        <v>21828.91</v>
      </c>
      <c r="N1451" s="482">
        <v>0</v>
      </c>
      <c r="O1451" s="482">
        <v>38200.58</v>
      </c>
      <c r="P1451" s="480" t="s">
        <v>7669</v>
      </c>
      <c r="Q1451" s="481"/>
      <c r="R1451" s="480" t="s">
        <v>306</v>
      </c>
      <c r="S1451" s="480" t="s">
        <v>307</v>
      </c>
      <c r="T1451" s="480" t="s">
        <v>308</v>
      </c>
      <c r="U1451" s="480" t="s">
        <v>309</v>
      </c>
      <c r="V1451" s="480" t="s">
        <v>4274</v>
      </c>
      <c r="W1451" s="480" t="s">
        <v>7670</v>
      </c>
      <c r="X1451" s="480" t="s">
        <v>4235</v>
      </c>
      <c r="Y1451" s="480" t="s">
        <v>313</v>
      </c>
      <c r="Z1451" s="480" t="s">
        <v>2602</v>
      </c>
      <c r="AA1451" s="480">
        <f t="shared" si="22"/>
        <v>72</v>
      </c>
      <c r="AB1451" s="483">
        <v>0</v>
      </c>
      <c r="AC1451" s="480" t="s">
        <v>437</v>
      </c>
    </row>
    <row r="1452" customHeight="1" spans="1:29">
      <c r="A1452" s="477" t="s">
        <v>192</v>
      </c>
      <c r="B1452" s="480" t="s">
        <v>6129</v>
      </c>
      <c r="C1452" s="480" t="s">
        <v>6130</v>
      </c>
      <c r="D1452" s="480" t="s">
        <v>7671</v>
      </c>
      <c r="E1452" s="481">
        <v>44504</v>
      </c>
      <c r="F1452" s="480" t="s">
        <v>301</v>
      </c>
      <c r="G1452" s="480" t="s">
        <v>7672</v>
      </c>
      <c r="H1452" s="480" t="s">
        <v>7655</v>
      </c>
      <c r="I1452" s="480" t="s">
        <v>7656</v>
      </c>
      <c r="J1452" s="482">
        <v>132743.36</v>
      </c>
      <c r="K1452" s="482">
        <v>1843.66</v>
      </c>
      <c r="L1452" s="482">
        <v>90339.23</v>
      </c>
      <c r="M1452" s="482">
        <v>22123.9</v>
      </c>
      <c r="N1452" s="482">
        <v>0</v>
      </c>
      <c r="O1452" s="482">
        <v>42404.13</v>
      </c>
      <c r="P1452" s="480" t="s">
        <v>7673</v>
      </c>
      <c r="Q1452" s="481"/>
      <c r="R1452" s="480" t="s">
        <v>630</v>
      </c>
      <c r="S1452" s="480" t="s">
        <v>307</v>
      </c>
      <c r="T1452" s="480" t="s">
        <v>383</v>
      </c>
      <c r="U1452" s="480" t="s">
        <v>309</v>
      </c>
      <c r="V1452" s="480" t="s">
        <v>1567</v>
      </c>
      <c r="W1452" s="480" t="s">
        <v>7674</v>
      </c>
      <c r="X1452" s="480" t="s">
        <v>4289</v>
      </c>
      <c r="Y1452" s="480" t="s">
        <v>313</v>
      </c>
      <c r="Z1452" s="480" t="s">
        <v>2602</v>
      </c>
      <c r="AA1452" s="480">
        <f t="shared" si="22"/>
        <v>72</v>
      </c>
      <c r="AB1452" s="483">
        <v>0</v>
      </c>
      <c r="AC1452" s="480" t="s">
        <v>850</v>
      </c>
    </row>
    <row r="1453" customHeight="1" spans="1:29">
      <c r="A1453" s="477" t="s">
        <v>192</v>
      </c>
      <c r="B1453" s="480" t="s">
        <v>6129</v>
      </c>
      <c r="C1453" s="480" t="s">
        <v>6130</v>
      </c>
      <c r="D1453" s="480" t="s">
        <v>7675</v>
      </c>
      <c r="E1453" s="481">
        <v>44504</v>
      </c>
      <c r="F1453" s="480" t="s">
        <v>301</v>
      </c>
      <c r="G1453" s="480" t="s">
        <v>7676</v>
      </c>
      <c r="H1453" s="480" t="s">
        <v>7677</v>
      </c>
      <c r="I1453" s="480" t="s">
        <v>7678</v>
      </c>
      <c r="J1453" s="482">
        <v>243362.83</v>
      </c>
      <c r="K1453" s="482">
        <v>3380.04</v>
      </c>
      <c r="L1453" s="482">
        <v>165621.92</v>
      </c>
      <c r="M1453" s="482">
        <v>40560.47</v>
      </c>
      <c r="N1453" s="482">
        <v>0</v>
      </c>
      <c r="O1453" s="482">
        <v>77740.91</v>
      </c>
      <c r="P1453" s="480" t="s">
        <v>7679</v>
      </c>
      <c r="Q1453" s="481"/>
      <c r="R1453" s="480" t="s">
        <v>630</v>
      </c>
      <c r="S1453" s="480" t="s">
        <v>307</v>
      </c>
      <c r="T1453" s="480" t="s">
        <v>383</v>
      </c>
      <c r="U1453" s="480" t="s">
        <v>309</v>
      </c>
      <c r="V1453" s="480" t="s">
        <v>1773</v>
      </c>
      <c r="W1453" s="480" t="s">
        <v>7680</v>
      </c>
      <c r="X1453" s="480" t="s">
        <v>5434</v>
      </c>
      <c r="Y1453" s="480" t="s">
        <v>313</v>
      </c>
      <c r="Z1453" s="480" t="s">
        <v>2602</v>
      </c>
      <c r="AA1453" s="480">
        <f t="shared" si="22"/>
        <v>72</v>
      </c>
      <c r="AB1453" s="483">
        <v>0</v>
      </c>
      <c r="AC1453" s="480" t="s">
        <v>387</v>
      </c>
    </row>
    <row r="1454" customHeight="1" spans="1:29">
      <c r="A1454" s="477" t="s">
        <v>192</v>
      </c>
      <c r="B1454" s="480" t="s">
        <v>6129</v>
      </c>
      <c r="C1454" s="480" t="s">
        <v>6130</v>
      </c>
      <c r="D1454" s="480" t="s">
        <v>7681</v>
      </c>
      <c r="E1454" s="481">
        <v>44526</v>
      </c>
      <c r="F1454" s="480" t="s">
        <v>301</v>
      </c>
      <c r="G1454" s="480" t="s">
        <v>7682</v>
      </c>
      <c r="H1454" s="480" t="s">
        <v>7683</v>
      </c>
      <c r="I1454" s="480" t="s">
        <v>7684</v>
      </c>
      <c r="J1454" s="482">
        <v>92920.35</v>
      </c>
      <c r="K1454" s="482">
        <v>1290.56</v>
      </c>
      <c r="L1454" s="482">
        <v>63237.46</v>
      </c>
      <c r="M1454" s="482">
        <v>15486.72</v>
      </c>
      <c r="N1454" s="482">
        <v>0</v>
      </c>
      <c r="O1454" s="482">
        <v>29682.89</v>
      </c>
      <c r="P1454" s="480" t="s">
        <v>7685</v>
      </c>
      <c r="Q1454" s="481"/>
      <c r="R1454" s="480" t="s">
        <v>630</v>
      </c>
      <c r="S1454" s="480" t="s">
        <v>889</v>
      </c>
      <c r="T1454" s="480" t="s">
        <v>882</v>
      </c>
      <c r="U1454" s="480" t="s">
        <v>309</v>
      </c>
      <c r="V1454" s="480" t="s">
        <v>3230</v>
      </c>
      <c r="W1454" s="480" t="s">
        <v>7686</v>
      </c>
      <c r="X1454" s="480" t="s">
        <v>5434</v>
      </c>
      <c r="Y1454" s="480" t="s">
        <v>313</v>
      </c>
      <c r="Z1454" s="480" t="s">
        <v>2602</v>
      </c>
      <c r="AA1454" s="480">
        <f t="shared" si="22"/>
        <v>72</v>
      </c>
      <c r="AB1454" s="483">
        <v>0</v>
      </c>
      <c r="AC1454" s="480" t="s">
        <v>891</v>
      </c>
    </row>
    <row r="1455" customHeight="1" spans="1:29">
      <c r="A1455" s="477" t="s">
        <v>192</v>
      </c>
      <c r="B1455" s="480" t="s">
        <v>6129</v>
      </c>
      <c r="C1455" s="480" t="s">
        <v>6130</v>
      </c>
      <c r="D1455" s="480" t="s">
        <v>7687</v>
      </c>
      <c r="E1455" s="481">
        <v>44526</v>
      </c>
      <c r="F1455" s="480" t="s">
        <v>301</v>
      </c>
      <c r="G1455" s="480" t="s">
        <v>7688</v>
      </c>
      <c r="H1455" s="480" t="s">
        <v>7689</v>
      </c>
      <c r="I1455" s="480" t="s">
        <v>7690</v>
      </c>
      <c r="J1455" s="482">
        <v>389164</v>
      </c>
      <c r="K1455" s="482">
        <v>5405.06</v>
      </c>
      <c r="L1455" s="482">
        <v>264847.73</v>
      </c>
      <c r="M1455" s="482">
        <v>64860.67</v>
      </c>
      <c r="N1455" s="482">
        <v>0</v>
      </c>
      <c r="O1455" s="482">
        <v>124316.27</v>
      </c>
      <c r="P1455" s="480" t="s">
        <v>7691</v>
      </c>
      <c r="Q1455" s="481"/>
      <c r="R1455" s="480" t="s">
        <v>630</v>
      </c>
      <c r="S1455" s="480" t="s">
        <v>889</v>
      </c>
      <c r="T1455" s="480" t="s">
        <v>882</v>
      </c>
      <c r="U1455" s="480" t="s">
        <v>309</v>
      </c>
      <c r="V1455" s="480" t="s">
        <v>3230</v>
      </c>
      <c r="W1455" s="480" t="s">
        <v>7692</v>
      </c>
      <c r="X1455" s="480" t="s">
        <v>1802</v>
      </c>
      <c r="Y1455" s="480" t="s">
        <v>313</v>
      </c>
      <c r="Z1455" s="480" t="s">
        <v>2602</v>
      </c>
      <c r="AA1455" s="480">
        <f t="shared" si="22"/>
        <v>72</v>
      </c>
      <c r="AB1455" s="483">
        <v>0</v>
      </c>
      <c r="AC1455" s="480" t="s">
        <v>891</v>
      </c>
    </row>
    <row r="1456" customHeight="1" spans="1:29">
      <c r="A1456" s="477" t="s">
        <v>192</v>
      </c>
      <c r="B1456" s="480" t="s">
        <v>6129</v>
      </c>
      <c r="C1456" s="480" t="s">
        <v>6130</v>
      </c>
      <c r="D1456" s="480" t="s">
        <v>7693</v>
      </c>
      <c r="E1456" s="481">
        <v>44547</v>
      </c>
      <c r="F1456" s="480" t="s">
        <v>301</v>
      </c>
      <c r="G1456" s="480" t="s">
        <v>7694</v>
      </c>
      <c r="H1456" s="480" t="s">
        <v>1522</v>
      </c>
      <c r="I1456" s="480" t="s">
        <v>7695</v>
      </c>
      <c r="J1456" s="482">
        <v>410904.69</v>
      </c>
      <c r="K1456" s="482">
        <v>6682.8</v>
      </c>
      <c r="L1456" s="482">
        <v>250517.51</v>
      </c>
      <c r="M1456" s="482">
        <v>80193.59</v>
      </c>
      <c r="N1456" s="482">
        <v>0</v>
      </c>
      <c r="O1456" s="482">
        <v>160387.18</v>
      </c>
      <c r="P1456" s="480" t="s">
        <v>7696</v>
      </c>
      <c r="Q1456" s="481"/>
      <c r="R1456" s="480" t="s">
        <v>630</v>
      </c>
      <c r="S1456" s="480" t="s">
        <v>307</v>
      </c>
      <c r="T1456" s="480" t="s">
        <v>383</v>
      </c>
      <c r="U1456" s="480" t="s">
        <v>309</v>
      </c>
      <c r="V1456" s="480" t="s">
        <v>309</v>
      </c>
      <c r="W1456" s="480" t="s">
        <v>7697</v>
      </c>
      <c r="X1456" s="480" t="s">
        <v>7698</v>
      </c>
      <c r="Y1456" s="480" t="s">
        <v>313</v>
      </c>
      <c r="Z1456" s="480" t="s">
        <v>2602</v>
      </c>
      <c r="AA1456" s="480">
        <f t="shared" si="22"/>
        <v>72</v>
      </c>
      <c r="AB1456" s="483">
        <v>0</v>
      </c>
      <c r="AC1456" s="480" t="s">
        <v>387</v>
      </c>
    </row>
    <row r="1457" customHeight="1" spans="1:29">
      <c r="A1457" s="477" t="s">
        <v>192</v>
      </c>
      <c r="B1457" s="480" t="s">
        <v>6129</v>
      </c>
      <c r="C1457" s="480" t="s">
        <v>6130</v>
      </c>
      <c r="D1457" s="480" t="s">
        <v>7699</v>
      </c>
      <c r="E1457" s="481">
        <v>44789</v>
      </c>
      <c r="F1457" s="480" t="s">
        <v>301</v>
      </c>
      <c r="G1457" s="480" t="s">
        <v>7700</v>
      </c>
      <c r="H1457" s="480" t="s">
        <v>7701</v>
      </c>
      <c r="I1457" s="480" t="s">
        <v>7702</v>
      </c>
      <c r="J1457" s="482">
        <v>61061.95</v>
      </c>
      <c r="K1457" s="482">
        <v>848.08</v>
      </c>
      <c r="L1457" s="482">
        <v>33923.3</v>
      </c>
      <c r="M1457" s="482">
        <v>10176.99</v>
      </c>
      <c r="N1457" s="482">
        <v>0</v>
      </c>
      <c r="O1457" s="482">
        <v>27138.65</v>
      </c>
      <c r="P1457" s="480" t="s">
        <v>7703</v>
      </c>
      <c r="Q1457" s="481"/>
      <c r="R1457" s="480" t="s">
        <v>630</v>
      </c>
      <c r="S1457" s="480" t="s">
        <v>889</v>
      </c>
      <c r="T1457" s="480" t="s">
        <v>7704</v>
      </c>
      <c r="U1457" s="480" t="s">
        <v>3253</v>
      </c>
      <c r="V1457" s="480" t="s">
        <v>309</v>
      </c>
      <c r="W1457" s="480" t="s">
        <v>7705</v>
      </c>
      <c r="X1457" s="480" t="s">
        <v>7706</v>
      </c>
      <c r="Y1457" s="480" t="s">
        <v>313</v>
      </c>
      <c r="Z1457" s="480" t="s">
        <v>2602</v>
      </c>
      <c r="AA1457" s="480">
        <f t="shared" si="22"/>
        <v>72</v>
      </c>
      <c r="AB1457" s="483">
        <v>0</v>
      </c>
      <c r="AC1457" s="480" t="s">
        <v>891</v>
      </c>
    </row>
    <row r="1458" customHeight="1" spans="1:29">
      <c r="A1458" s="477" t="s">
        <v>192</v>
      </c>
      <c r="B1458" s="480" t="s">
        <v>6129</v>
      </c>
      <c r="C1458" s="480" t="s">
        <v>6130</v>
      </c>
      <c r="D1458" s="480" t="s">
        <v>7707</v>
      </c>
      <c r="E1458" s="481">
        <v>44789</v>
      </c>
      <c r="F1458" s="480" t="s">
        <v>301</v>
      </c>
      <c r="G1458" s="480" t="s">
        <v>7708</v>
      </c>
      <c r="H1458" s="480" t="s">
        <v>7709</v>
      </c>
      <c r="I1458" s="480" t="s">
        <v>7710</v>
      </c>
      <c r="J1458" s="482">
        <v>131415.92</v>
      </c>
      <c r="K1458" s="482">
        <v>1825.22</v>
      </c>
      <c r="L1458" s="482">
        <v>73008.84</v>
      </c>
      <c r="M1458" s="482">
        <v>21902.65</v>
      </c>
      <c r="N1458" s="482">
        <v>0</v>
      </c>
      <c r="O1458" s="482">
        <v>58407.08</v>
      </c>
      <c r="P1458" s="480" t="s">
        <v>7711</v>
      </c>
      <c r="Q1458" s="481"/>
      <c r="R1458" s="480" t="s">
        <v>630</v>
      </c>
      <c r="S1458" s="480" t="s">
        <v>889</v>
      </c>
      <c r="T1458" s="480" t="s">
        <v>7704</v>
      </c>
      <c r="U1458" s="480" t="s">
        <v>3253</v>
      </c>
      <c r="V1458" s="480" t="s">
        <v>309</v>
      </c>
      <c r="W1458" s="480" t="s">
        <v>7712</v>
      </c>
      <c r="X1458" s="480" t="s">
        <v>7713</v>
      </c>
      <c r="Y1458" s="480" t="s">
        <v>313</v>
      </c>
      <c r="Z1458" s="480" t="s">
        <v>2602</v>
      </c>
      <c r="AA1458" s="480">
        <f t="shared" si="22"/>
        <v>72</v>
      </c>
      <c r="AB1458" s="483">
        <v>0</v>
      </c>
      <c r="AC1458" s="480" t="s">
        <v>891</v>
      </c>
    </row>
    <row r="1459" customHeight="1" spans="1:29">
      <c r="A1459" s="477" t="s">
        <v>192</v>
      </c>
      <c r="B1459" s="480" t="s">
        <v>6129</v>
      </c>
      <c r="C1459" s="480" t="s">
        <v>6130</v>
      </c>
      <c r="D1459" s="480" t="s">
        <v>7714</v>
      </c>
      <c r="E1459" s="481">
        <v>44883</v>
      </c>
      <c r="F1459" s="480" t="s">
        <v>301</v>
      </c>
      <c r="G1459" s="480" t="s">
        <v>7715</v>
      </c>
      <c r="H1459" s="480" t="s">
        <v>7716</v>
      </c>
      <c r="I1459" s="480" t="s">
        <v>7717</v>
      </c>
      <c r="J1459" s="482">
        <v>511019.32</v>
      </c>
      <c r="K1459" s="482">
        <v>7097.5</v>
      </c>
      <c r="L1459" s="482">
        <v>262607.16</v>
      </c>
      <c r="M1459" s="482">
        <v>85169.89</v>
      </c>
      <c r="N1459" s="482">
        <v>0</v>
      </c>
      <c r="O1459" s="482">
        <v>248412.16</v>
      </c>
      <c r="P1459" s="480" t="s">
        <v>7718</v>
      </c>
      <c r="Q1459" s="481"/>
      <c r="R1459" s="480" t="s">
        <v>630</v>
      </c>
      <c r="S1459" s="480" t="s">
        <v>889</v>
      </c>
      <c r="T1459" s="480" t="s">
        <v>882</v>
      </c>
      <c r="U1459" s="480" t="s">
        <v>3253</v>
      </c>
      <c r="V1459" s="480" t="s">
        <v>3230</v>
      </c>
      <c r="W1459" s="480" t="s">
        <v>7719</v>
      </c>
      <c r="X1459" s="480" t="s">
        <v>5434</v>
      </c>
      <c r="Y1459" s="480" t="s">
        <v>313</v>
      </c>
      <c r="Z1459" s="480" t="s">
        <v>2602</v>
      </c>
      <c r="AA1459" s="480">
        <f t="shared" si="22"/>
        <v>72</v>
      </c>
      <c r="AB1459" s="483">
        <v>0</v>
      </c>
      <c r="AC1459" s="480" t="s">
        <v>891</v>
      </c>
    </row>
    <row r="1460" customHeight="1" spans="1:29">
      <c r="A1460" s="477" t="s">
        <v>192</v>
      </c>
      <c r="B1460" s="480" t="s">
        <v>6129</v>
      </c>
      <c r="C1460" s="480" t="s">
        <v>6130</v>
      </c>
      <c r="D1460" s="480" t="s">
        <v>7720</v>
      </c>
      <c r="E1460" s="481">
        <v>44908</v>
      </c>
      <c r="F1460" s="480" t="s">
        <v>301</v>
      </c>
      <c r="G1460" s="480" t="s">
        <v>7721</v>
      </c>
      <c r="H1460" s="480" t="s">
        <v>7722</v>
      </c>
      <c r="I1460" s="480" t="s">
        <v>7723</v>
      </c>
      <c r="J1460" s="482">
        <v>176902.66</v>
      </c>
      <c r="K1460" s="482">
        <v>2456.99</v>
      </c>
      <c r="L1460" s="482">
        <v>88451.34</v>
      </c>
      <c r="M1460" s="482">
        <v>29483.78</v>
      </c>
      <c r="N1460" s="482">
        <v>0</v>
      </c>
      <c r="O1460" s="482">
        <v>88451.32</v>
      </c>
      <c r="P1460" s="480" t="s">
        <v>7724</v>
      </c>
      <c r="Q1460" s="481"/>
      <c r="R1460" s="480" t="s">
        <v>630</v>
      </c>
      <c r="S1460" s="480" t="s">
        <v>889</v>
      </c>
      <c r="T1460" s="480" t="s">
        <v>3280</v>
      </c>
      <c r="U1460" s="480" t="s">
        <v>5694</v>
      </c>
      <c r="V1460" s="480" t="s">
        <v>309</v>
      </c>
      <c r="W1460" s="480" t="s">
        <v>7725</v>
      </c>
      <c r="X1460" s="480" t="s">
        <v>7726</v>
      </c>
      <c r="Y1460" s="480" t="s">
        <v>313</v>
      </c>
      <c r="Z1460" s="480" t="s">
        <v>2602</v>
      </c>
      <c r="AA1460" s="480">
        <f t="shared" si="22"/>
        <v>72</v>
      </c>
      <c r="AB1460" s="483">
        <v>0</v>
      </c>
      <c r="AC1460" s="480" t="s">
        <v>891</v>
      </c>
    </row>
    <row r="1461" customHeight="1" spans="1:29">
      <c r="A1461" s="477" t="s">
        <v>192</v>
      </c>
      <c r="B1461" s="480" t="s">
        <v>6129</v>
      </c>
      <c r="C1461" s="480" t="s">
        <v>6130</v>
      </c>
      <c r="D1461" s="480" t="s">
        <v>7727</v>
      </c>
      <c r="E1461" s="481">
        <v>44908</v>
      </c>
      <c r="F1461" s="480" t="s">
        <v>301</v>
      </c>
      <c r="G1461" s="480" t="s">
        <v>7728</v>
      </c>
      <c r="H1461" s="480" t="s">
        <v>7729</v>
      </c>
      <c r="I1461" s="480" t="s">
        <v>7730</v>
      </c>
      <c r="J1461" s="482">
        <v>265486.73</v>
      </c>
      <c r="K1461" s="482">
        <v>3687.32</v>
      </c>
      <c r="L1461" s="482">
        <v>132743.37</v>
      </c>
      <c r="M1461" s="482">
        <v>44247.79</v>
      </c>
      <c r="N1461" s="482">
        <v>0</v>
      </c>
      <c r="O1461" s="482">
        <v>132743.36</v>
      </c>
      <c r="P1461" s="480" t="s">
        <v>7731</v>
      </c>
      <c r="Q1461" s="481"/>
      <c r="R1461" s="480" t="s">
        <v>630</v>
      </c>
      <c r="S1461" s="480" t="s">
        <v>889</v>
      </c>
      <c r="T1461" s="480" t="s">
        <v>3280</v>
      </c>
      <c r="U1461" s="480" t="s">
        <v>5694</v>
      </c>
      <c r="V1461" s="480" t="s">
        <v>309</v>
      </c>
      <c r="W1461" s="480" t="s">
        <v>7732</v>
      </c>
      <c r="X1461" s="480" t="s">
        <v>3283</v>
      </c>
      <c r="Y1461" s="480" t="s">
        <v>313</v>
      </c>
      <c r="Z1461" s="480" t="s">
        <v>2602</v>
      </c>
      <c r="AA1461" s="480">
        <f t="shared" si="22"/>
        <v>72</v>
      </c>
      <c r="AB1461" s="483">
        <v>0</v>
      </c>
      <c r="AC1461" s="480" t="s">
        <v>891</v>
      </c>
    </row>
    <row r="1462" customHeight="1" spans="1:29">
      <c r="A1462" s="477" t="s">
        <v>192</v>
      </c>
      <c r="B1462" s="480" t="s">
        <v>6129</v>
      </c>
      <c r="C1462" s="480" t="s">
        <v>6130</v>
      </c>
      <c r="D1462" s="480" t="s">
        <v>7733</v>
      </c>
      <c r="E1462" s="481">
        <v>44909</v>
      </c>
      <c r="F1462" s="480" t="s">
        <v>301</v>
      </c>
      <c r="G1462" s="480" t="s">
        <v>7734</v>
      </c>
      <c r="H1462" s="480" t="s">
        <v>7735</v>
      </c>
      <c r="I1462" s="480" t="s">
        <v>7736</v>
      </c>
      <c r="J1462" s="482">
        <v>17256.64</v>
      </c>
      <c r="K1462" s="482">
        <v>239.68</v>
      </c>
      <c r="L1462" s="482">
        <v>8628.33</v>
      </c>
      <c r="M1462" s="482">
        <v>2876.11</v>
      </c>
      <c r="N1462" s="482">
        <v>0</v>
      </c>
      <c r="O1462" s="482">
        <v>8628.31</v>
      </c>
      <c r="P1462" s="480" t="s">
        <v>7737</v>
      </c>
      <c r="Q1462" s="481"/>
      <c r="R1462" s="480" t="s">
        <v>630</v>
      </c>
      <c r="S1462" s="480" t="s">
        <v>889</v>
      </c>
      <c r="T1462" s="480" t="s">
        <v>3280</v>
      </c>
      <c r="U1462" s="480" t="s">
        <v>5694</v>
      </c>
      <c r="V1462" s="480" t="s">
        <v>309</v>
      </c>
      <c r="W1462" s="480" t="s">
        <v>5695</v>
      </c>
      <c r="X1462" s="480" t="s">
        <v>7738</v>
      </c>
      <c r="Y1462" s="480" t="s">
        <v>313</v>
      </c>
      <c r="Z1462" s="480" t="s">
        <v>2602</v>
      </c>
      <c r="AA1462" s="480">
        <f t="shared" si="22"/>
        <v>72</v>
      </c>
      <c r="AB1462" s="483">
        <v>0</v>
      </c>
      <c r="AC1462" s="480" t="s">
        <v>891</v>
      </c>
    </row>
    <row r="1463" customHeight="1" spans="1:29">
      <c r="A1463" s="477" t="s">
        <v>192</v>
      </c>
      <c r="B1463" s="480" t="s">
        <v>6129</v>
      </c>
      <c r="C1463" s="480" t="s">
        <v>6130</v>
      </c>
      <c r="D1463" s="480" t="s">
        <v>7739</v>
      </c>
      <c r="E1463" s="481">
        <v>45002</v>
      </c>
      <c r="F1463" s="480" t="s">
        <v>301</v>
      </c>
      <c r="G1463" s="480" t="s">
        <v>7740</v>
      </c>
      <c r="H1463" s="480" t="s">
        <v>7741</v>
      </c>
      <c r="I1463" s="480" t="s">
        <v>7742</v>
      </c>
      <c r="J1463" s="482">
        <v>358407.08</v>
      </c>
      <c r="K1463" s="482">
        <v>4977.87</v>
      </c>
      <c r="L1463" s="482">
        <v>164269.91</v>
      </c>
      <c r="M1463" s="482">
        <v>59734.51</v>
      </c>
      <c r="N1463" s="482">
        <v>0</v>
      </c>
      <c r="O1463" s="482">
        <v>194137.17</v>
      </c>
      <c r="P1463" s="480" t="s">
        <v>7743</v>
      </c>
      <c r="Q1463" s="481"/>
      <c r="R1463" s="480" t="s">
        <v>630</v>
      </c>
      <c r="S1463" s="480" t="s">
        <v>889</v>
      </c>
      <c r="T1463" s="480" t="s">
        <v>882</v>
      </c>
      <c r="U1463" s="480" t="s">
        <v>309</v>
      </c>
      <c r="V1463" s="480" t="s">
        <v>3230</v>
      </c>
      <c r="W1463" s="480" t="s">
        <v>7744</v>
      </c>
      <c r="X1463" s="480" t="s">
        <v>7745</v>
      </c>
      <c r="Y1463" s="480" t="s">
        <v>313</v>
      </c>
      <c r="Z1463" s="480" t="s">
        <v>2602</v>
      </c>
      <c r="AA1463" s="480">
        <f t="shared" si="22"/>
        <v>72</v>
      </c>
      <c r="AB1463" s="483">
        <v>0</v>
      </c>
      <c r="AC1463" s="480" t="s">
        <v>891</v>
      </c>
    </row>
    <row r="1464" customHeight="1" spans="1:29">
      <c r="A1464" s="477" t="s">
        <v>192</v>
      </c>
      <c r="B1464" s="480" t="s">
        <v>6129</v>
      </c>
      <c r="C1464" s="480" t="s">
        <v>6130</v>
      </c>
      <c r="D1464" s="480" t="s">
        <v>7746</v>
      </c>
      <c r="E1464" s="481">
        <v>45068</v>
      </c>
      <c r="F1464" s="480" t="s">
        <v>301</v>
      </c>
      <c r="G1464" s="480" t="s">
        <v>7747</v>
      </c>
      <c r="H1464" s="480" t="s">
        <v>7748</v>
      </c>
      <c r="I1464" s="480" t="s">
        <v>7749</v>
      </c>
      <c r="J1464" s="482">
        <v>327433.64</v>
      </c>
      <c r="K1464" s="482">
        <v>4547.69</v>
      </c>
      <c r="L1464" s="482">
        <v>140978.37</v>
      </c>
      <c r="M1464" s="482">
        <v>54572.27</v>
      </c>
      <c r="N1464" s="482">
        <v>0</v>
      </c>
      <c r="O1464" s="482">
        <v>186455.27</v>
      </c>
      <c r="P1464" s="480" t="s">
        <v>7750</v>
      </c>
      <c r="Q1464" s="481"/>
      <c r="R1464" s="480" t="s">
        <v>306</v>
      </c>
      <c r="S1464" s="480" t="s">
        <v>307</v>
      </c>
      <c r="T1464" s="480" t="s">
        <v>321</v>
      </c>
      <c r="U1464" s="480" t="s">
        <v>1899</v>
      </c>
      <c r="V1464" s="480" t="s">
        <v>623</v>
      </c>
      <c r="W1464" s="480" t="s">
        <v>7751</v>
      </c>
      <c r="X1464" s="480" t="s">
        <v>5948</v>
      </c>
      <c r="Y1464" s="480" t="s">
        <v>313</v>
      </c>
      <c r="Z1464" s="480" t="s">
        <v>2602</v>
      </c>
      <c r="AA1464" s="480">
        <f t="shared" si="22"/>
        <v>72</v>
      </c>
      <c r="AB1464" s="483">
        <v>0</v>
      </c>
      <c r="AC1464" s="480" t="s">
        <v>701</v>
      </c>
    </row>
    <row r="1465" customHeight="1" spans="1:29">
      <c r="A1465" s="477" t="s">
        <v>192</v>
      </c>
      <c r="B1465" s="480" t="s">
        <v>6129</v>
      </c>
      <c r="C1465" s="480" t="s">
        <v>6130</v>
      </c>
      <c r="D1465" s="480" t="s">
        <v>7752</v>
      </c>
      <c r="E1465" s="481">
        <v>45113</v>
      </c>
      <c r="F1465" s="480" t="s">
        <v>301</v>
      </c>
      <c r="G1465" s="480" t="s">
        <v>7753</v>
      </c>
      <c r="H1465" s="480" t="s">
        <v>7754</v>
      </c>
      <c r="I1465" s="480" t="s">
        <v>7755</v>
      </c>
      <c r="J1465" s="482">
        <v>204867.26</v>
      </c>
      <c r="K1465" s="482">
        <v>2845.37</v>
      </c>
      <c r="L1465" s="482">
        <v>82515.97</v>
      </c>
      <c r="M1465" s="482">
        <v>34144.54</v>
      </c>
      <c r="N1465" s="482">
        <v>0</v>
      </c>
      <c r="O1465" s="482">
        <v>122351.29</v>
      </c>
      <c r="P1465" s="480" t="s">
        <v>7756</v>
      </c>
      <c r="Q1465" s="481"/>
      <c r="R1465" s="480" t="s">
        <v>630</v>
      </c>
      <c r="S1465" s="480" t="s">
        <v>889</v>
      </c>
      <c r="T1465" s="480" t="s">
        <v>7757</v>
      </c>
      <c r="U1465" s="480" t="s">
        <v>7758</v>
      </c>
      <c r="V1465" s="480" t="s">
        <v>309</v>
      </c>
      <c r="W1465" s="480" t="s">
        <v>7759</v>
      </c>
      <c r="X1465" s="480" t="s">
        <v>7760</v>
      </c>
      <c r="Y1465" s="480" t="s">
        <v>313</v>
      </c>
      <c r="Z1465" s="480" t="s">
        <v>2602</v>
      </c>
      <c r="AA1465" s="480">
        <f t="shared" si="22"/>
        <v>72</v>
      </c>
      <c r="AB1465" s="483">
        <v>0</v>
      </c>
      <c r="AC1465" s="480" t="s">
        <v>7761</v>
      </c>
    </row>
    <row r="1466" customHeight="1" spans="1:29">
      <c r="A1466" s="477" t="s">
        <v>192</v>
      </c>
      <c r="B1466" s="480" t="s">
        <v>6129</v>
      </c>
      <c r="C1466" s="480" t="s">
        <v>6130</v>
      </c>
      <c r="D1466" s="480" t="s">
        <v>7762</v>
      </c>
      <c r="E1466" s="481">
        <v>45113</v>
      </c>
      <c r="F1466" s="480" t="s">
        <v>301</v>
      </c>
      <c r="G1466" s="480" t="s">
        <v>7763</v>
      </c>
      <c r="H1466" s="480" t="s">
        <v>7754</v>
      </c>
      <c r="I1466" s="480" t="s">
        <v>7755</v>
      </c>
      <c r="J1466" s="482">
        <v>204867.25</v>
      </c>
      <c r="K1466" s="482">
        <v>2845.38</v>
      </c>
      <c r="L1466" s="482">
        <v>82515.97</v>
      </c>
      <c r="M1466" s="482">
        <v>34144.54</v>
      </c>
      <c r="N1466" s="482">
        <v>0</v>
      </c>
      <c r="O1466" s="482">
        <v>122351.28</v>
      </c>
      <c r="P1466" s="480" t="s">
        <v>7764</v>
      </c>
      <c r="Q1466" s="481"/>
      <c r="R1466" s="480" t="s">
        <v>630</v>
      </c>
      <c r="S1466" s="480" t="s">
        <v>889</v>
      </c>
      <c r="T1466" s="480" t="s">
        <v>7757</v>
      </c>
      <c r="U1466" s="480" t="s">
        <v>7758</v>
      </c>
      <c r="V1466" s="480" t="s">
        <v>309</v>
      </c>
      <c r="W1466" s="480" t="s">
        <v>7759</v>
      </c>
      <c r="X1466" s="480" t="s">
        <v>7760</v>
      </c>
      <c r="Y1466" s="480" t="s">
        <v>313</v>
      </c>
      <c r="Z1466" s="480" t="s">
        <v>2602</v>
      </c>
      <c r="AA1466" s="480">
        <f t="shared" si="22"/>
        <v>72</v>
      </c>
      <c r="AB1466" s="483">
        <v>0</v>
      </c>
      <c r="AC1466" s="480" t="s">
        <v>7761</v>
      </c>
    </row>
    <row r="1467" customHeight="1" spans="1:29">
      <c r="A1467" s="477" t="s">
        <v>192</v>
      </c>
      <c r="B1467" s="480" t="s">
        <v>6129</v>
      </c>
      <c r="C1467" s="480" t="s">
        <v>6130</v>
      </c>
      <c r="D1467" s="480" t="s">
        <v>7765</v>
      </c>
      <c r="E1467" s="481">
        <v>45113</v>
      </c>
      <c r="F1467" s="480" t="s">
        <v>301</v>
      </c>
      <c r="G1467" s="480" t="s">
        <v>7766</v>
      </c>
      <c r="H1467" s="480" t="s">
        <v>7767</v>
      </c>
      <c r="I1467" s="480" t="s">
        <v>7768</v>
      </c>
      <c r="J1467" s="482">
        <v>62860.62</v>
      </c>
      <c r="K1467" s="482">
        <v>873.06</v>
      </c>
      <c r="L1467" s="482">
        <v>25318.86</v>
      </c>
      <c r="M1467" s="482">
        <v>10476.77</v>
      </c>
      <c r="N1467" s="482">
        <v>0</v>
      </c>
      <c r="O1467" s="482">
        <v>37541.76</v>
      </c>
      <c r="P1467" s="480" t="s">
        <v>7769</v>
      </c>
      <c r="Q1467" s="481"/>
      <c r="R1467" s="480" t="s">
        <v>630</v>
      </c>
      <c r="S1467" s="480" t="s">
        <v>889</v>
      </c>
      <c r="T1467" s="480" t="s">
        <v>7757</v>
      </c>
      <c r="U1467" s="480" t="s">
        <v>7758</v>
      </c>
      <c r="V1467" s="480" t="s">
        <v>309</v>
      </c>
      <c r="W1467" s="480" t="s">
        <v>7759</v>
      </c>
      <c r="X1467" s="480" t="s">
        <v>7770</v>
      </c>
      <c r="Y1467" s="480" t="s">
        <v>313</v>
      </c>
      <c r="Z1467" s="480" t="s">
        <v>2602</v>
      </c>
      <c r="AA1467" s="480">
        <f t="shared" si="22"/>
        <v>72</v>
      </c>
      <c r="AB1467" s="483">
        <v>0</v>
      </c>
      <c r="AC1467" s="480" t="s">
        <v>7761</v>
      </c>
    </row>
    <row r="1468" customHeight="1" spans="1:29">
      <c r="A1468" s="477" t="s">
        <v>192</v>
      </c>
      <c r="B1468" s="480" t="s">
        <v>6129</v>
      </c>
      <c r="C1468" s="480" t="s">
        <v>6130</v>
      </c>
      <c r="D1468" s="480" t="s">
        <v>7771</v>
      </c>
      <c r="E1468" s="481">
        <v>45113</v>
      </c>
      <c r="F1468" s="480" t="s">
        <v>301</v>
      </c>
      <c r="G1468" s="480" t="s">
        <v>7772</v>
      </c>
      <c r="H1468" s="480" t="s">
        <v>7767</v>
      </c>
      <c r="I1468" s="480" t="s">
        <v>7768</v>
      </c>
      <c r="J1468" s="482">
        <v>62860.62</v>
      </c>
      <c r="K1468" s="482">
        <v>873.06</v>
      </c>
      <c r="L1468" s="482">
        <v>25318.86</v>
      </c>
      <c r="M1468" s="482">
        <v>10476.77</v>
      </c>
      <c r="N1468" s="482">
        <v>0</v>
      </c>
      <c r="O1468" s="482">
        <v>37541.76</v>
      </c>
      <c r="P1468" s="480" t="s">
        <v>7773</v>
      </c>
      <c r="Q1468" s="481"/>
      <c r="R1468" s="480" t="s">
        <v>630</v>
      </c>
      <c r="S1468" s="480" t="s">
        <v>889</v>
      </c>
      <c r="T1468" s="480" t="s">
        <v>7757</v>
      </c>
      <c r="U1468" s="480" t="s">
        <v>7758</v>
      </c>
      <c r="V1468" s="480" t="s">
        <v>309</v>
      </c>
      <c r="W1468" s="480" t="s">
        <v>7759</v>
      </c>
      <c r="X1468" s="480" t="s">
        <v>7770</v>
      </c>
      <c r="Y1468" s="480" t="s">
        <v>313</v>
      </c>
      <c r="Z1468" s="480" t="s">
        <v>2602</v>
      </c>
      <c r="AA1468" s="480">
        <f t="shared" si="22"/>
        <v>72</v>
      </c>
      <c r="AB1468" s="483">
        <v>0</v>
      </c>
      <c r="AC1468" s="480" t="s">
        <v>7761</v>
      </c>
    </row>
    <row r="1469" customHeight="1" spans="1:29">
      <c r="A1469" s="477" t="s">
        <v>192</v>
      </c>
      <c r="B1469" s="480" t="s">
        <v>6129</v>
      </c>
      <c r="C1469" s="480" t="s">
        <v>6130</v>
      </c>
      <c r="D1469" s="480" t="s">
        <v>7774</v>
      </c>
      <c r="E1469" s="481">
        <v>45226</v>
      </c>
      <c r="F1469" s="480" t="s">
        <v>301</v>
      </c>
      <c r="G1469" s="480" t="s">
        <v>7775</v>
      </c>
      <c r="H1469" s="480" t="s">
        <v>7776</v>
      </c>
      <c r="I1469" s="480" t="s">
        <v>7777</v>
      </c>
      <c r="J1469" s="482">
        <v>392256.64</v>
      </c>
      <c r="K1469" s="482">
        <v>5448.01</v>
      </c>
      <c r="L1469" s="482">
        <v>141648.24</v>
      </c>
      <c r="M1469" s="482">
        <v>65376.11</v>
      </c>
      <c r="N1469" s="482">
        <v>0</v>
      </c>
      <c r="O1469" s="482">
        <v>250608.4</v>
      </c>
      <c r="P1469" s="480" t="s">
        <v>7778</v>
      </c>
      <c r="Q1469" s="481"/>
      <c r="R1469" s="480" t="s">
        <v>306</v>
      </c>
      <c r="S1469" s="480" t="s">
        <v>307</v>
      </c>
      <c r="T1469" s="480" t="s">
        <v>383</v>
      </c>
      <c r="U1469" s="480" t="s">
        <v>1959</v>
      </c>
      <c r="V1469" s="480" t="s">
        <v>384</v>
      </c>
      <c r="W1469" s="480" t="s">
        <v>7779</v>
      </c>
      <c r="X1469" s="480" t="s">
        <v>7780</v>
      </c>
      <c r="Y1469" s="480" t="s">
        <v>313</v>
      </c>
      <c r="Z1469" s="480" t="s">
        <v>2602</v>
      </c>
      <c r="AA1469" s="480">
        <f t="shared" si="22"/>
        <v>72</v>
      </c>
      <c r="AB1469" s="483">
        <v>0</v>
      </c>
      <c r="AC1469" s="480" t="s">
        <v>387</v>
      </c>
    </row>
    <row r="1470" customHeight="1" spans="1:29">
      <c r="A1470" s="477" t="s">
        <v>192</v>
      </c>
      <c r="B1470" s="480" t="s">
        <v>6129</v>
      </c>
      <c r="C1470" s="480" t="s">
        <v>6130</v>
      </c>
      <c r="D1470" s="480" t="s">
        <v>7781</v>
      </c>
      <c r="E1470" s="481">
        <v>45226</v>
      </c>
      <c r="F1470" s="480" t="s">
        <v>301</v>
      </c>
      <c r="G1470" s="480" t="s">
        <v>7782</v>
      </c>
      <c r="H1470" s="480" t="s">
        <v>7783</v>
      </c>
      <c r="I1470" s="480" t="s">
        <v>7784</v>
      </c>
      <c r="J1470" s="482">
        <v>140142.28</v>
      </c>
      <c r="K1470" s="482">
        <v>1946.42</v>
      </c>
      <c r="L1470" s="482">
        <v>50606.93</v>
      </c>
      <c r="M1470" s="482">
        <v>23357.05</v>
      </c>
      <c r="N1470" s="482">
        <v>0</v>
      </c>
      <c r="O1470" s="482">
        <v>89535.35</v>
      </c>
      <c r="P1470" s="480" t="s">
        <v>7785</v>
      </c>
      <c r="Q1470" s="481"/>
      <c r="R1470" s="480" t="s">
        <v>306</v>
      </c>
      <c r="S1470" s="480" t="s">
        <v>307</v>
      </c>
      <c r="T1470" s="480" t="s">
        <v>383</v>
      </c>
      <c r="U1470" s="480" t="s">
        <v>1959</v>
      </c>
      <c r="V1470" s="480" t="s">
        <v>384</v>
      </c>
      <c r="W1470" s="480" t="s">
        <v>5878</v>
      </c>
      <c r="X1470" s="480" t="s">
        <v>4289</v>
      </c>
      <c r="Y1470" s="480" t="s">
        <v>313</v>
      </c>
      <c r="Z1470" s="480" t="s">
        <v>2602</v>
      </c>
      <c r="AA1470" s="480">
        <f t="shared" si="22"/>
        <v>72</v>
      </c>
      <c r="AB1470" s="483">
        <v>0</v>
      </c>
      <c r="AC1470" s="480" t="s">
        <v>387</v>
      </c>
    </row>
    <row r="1471" customHeight="1" spans="1:29">
      <c r="A1471" s="477" t="s">
        <v>192</v>
      </c>
      <c r="B1471" s="480" t="s">
        <v>6129</v>
      </c>
      <c r="C1471" s="480" t="s">
        <v>6130</v>
      </c>
      <c r="D1471" s="480" t="s">
        <v>7786</v>
      </c>
      <c r="E1471" s="481">
        <v>45226</v>
      </c>
      <c r="F1471" s="480" t="s">
        <v>301</v>
      </c>
      <c r="G1471" s="480" t="s">
        <v>7787</v>
      </c>
      <c r="H1471" s="480" t="s">
        <v>7783</v>
      </c>
      <c r="I1471" s="480" t="s">
        <v>7784</v>
      </c>
      <c r="J1471" s="482">
        <v>140142.28</v>
      </c>
      <c r="K1471" s="482">
        <v>1946.42</v>
      </c>
      <c r="L1471" s="482">
        <v>50606.94</v>
      </c>
      <c r="M1471" s="482">
        <v>23357.05</v>
      </c>
      <c r="N1471" s="482">
        <v>0</v>
      </c>
      <c r="O1471" s="482">
        <v>89535.34</v>
      </c>
      <c r="P1471" s="480" t="s">
        <v>7788</v>
      </c>
      <c r="Q1471" s="481"/>
      <c r="R1471" s="480" t="s">
        <v>306</v>
      </c>
      <c r="S1471" s="480" t="s">
        <v>307</v>
      </c>
      <c r="T1471" s="480" t="s">
        <v>383</v>
      </c>
      <c r="U1471" s="480" t="s">
        <v>1959</v>
      </c>
      <c r="V1471" s="480" t="s">
        <v>384</v>
      </c>
      <c r="W1471" s="480" t="s">
        <v>5878</v>
      </c>
      <c r="X1471" s="480" t="s">
        <v>4289</v>
      </c>
      <c r="Y1471" s="480" t="s">
        <v>313</v>
      </c>
      <c r="Z1471" s="480" t="s">
        <v>2602</v>
      </c>
      <c r="AA1471" s="480">
        <f t="shared" si="22"/>
        <v>72</v>
      </c>
      <c r="AB1471" s="483">
        <v>0</v>
      </c>
      <c r="AC1471" s="480" t="s">
        <v>387</v>
      </c>
    </row>
    <row r="1472" customHeight="1" spans="1:29">
      <c r="A1472" s="477" t="s">
        <v>192</v>
      </c>
      <c r="B1472" s="480" t="s">
        <v>6129</v>
      </c>
      <c r="C1472" s="480" t="s">
        <v>6130</v>
      </c>
      <c r="D1472" s="480" t="s">
        <v>7789</v>
      </c>
      <c r="E1472" s="481">
        <v>45226</v>
      </c>
      <c r="F1472" s="480" t="s">
        <v>301</v>
      </c>
      <c r="G1472" s="480" t="s">
        <v>7790</v>
      </c>
      <c r="H1472" s="480" t="s">
        <v>7791</v>
      </c>
      <c r="I1472" s="480" t="s">
        <v>7784</v>
      </c>
      <c r="J1472" s="482">
        <v>140142.28</v>
      </c>
      <c r="K1472" s="482">
        <v>1946.42</v>
      </c>
      <c r="L1472" s="482">
        <v>50606.94</v>
      </c>
      <c r="M1472" s="482">
        <v>23357.05</v>
      </c>
      <c r="N1472" s="482">
        <v>0</v>
      </c>
      <c r="O1472" s="482">
        <v>89535.34</v>
      </c>
      <c r="P1472" s="480" t="s">
        <v>7792</v>
      </c>
      <c r="Q1472" s="481"/>
      <c r="R1472" s="480" t="s">
        <v>306</v>
      </c>
      <c r="S1472" s="480" t="s">
        <v>307</v>
      </c>
      <c r="T1472" s="480" t="s">
        <v>383</v>
      </c>
      <c r="U1472" s="480" t="s">
        <v>1959</v>
      </c>
      <c r="V1472" s="480" t="s">
        <v>384</v>
      </c>
      <c r="W1472" s="480" t="s">
        <v>5878</v>
      </c>
      <c r="X1472" s="480" t="s">
        <v>4289</v>
      </c>
      <c r="Y1472" s="480" t="s">
        <v>313</v>
      </c>
      <c r="Z1472" s="480" t="s">
        <v>2602</v>
      </c>
      <c r="AA1472" s="480">
        <f t="shared" si="22"/>
        <v>72</v>
      </c>
      <c r="AB1472" s="483">
        <v>0</v>
      </c>
      <c r="AC1472" s="480" t="s">
        <v>387</v>
      </c>
    </row>
    <row r="1473" customHeight="1" spans="1:29">
      <c r="A1473" s="477" t="s">
        <v>192</v>
      </c>
      <c r="B1473" s="480" t="s">
        <v>6129</v>
      </c>
      <c r="C1473" s="480" t="s">
        <v>6130</v>
      </c>
      <c r="D1473" s="480" t="s">
        <v>7793</v>
      </c>
      <c r="E1473" s="481">
        <v>45226</v>
      </c>
      <c r="F1473" s="480" t="s">
        <v>301</v>
      </c>
      <c r="G1473" s="480" t="s">
        <v>7794</v>
      </c>
      <c r="H1473" s="480" t="s">
        <v>7791</v>
      </c>
      <c r="I1473" s="480" t="s">
        <v>7784</v>
      </c>
      <c r="J1473" s="482">
        <v>140142.28</v>
      </c>
      <c r="K1473" s="482">
        <v>1946.42</v>
      </c>
      <c r="L1473" s="482">
        <v>50606.94</v>
      </c>
      <c r="M1473" s="482">
        <v>23357.05</v>
      </c>
      <c r="N1473" s="482">
        <v>0</v>
      </c>
      <c r="O1473" s="482">
        <v>89535.34</v>
      </c>
      <c r="P1473" s="480" t="s">
        <v>7795</v>
      </c>
      <c r="Q1473" s="481"/>
      <c r="R1473" s="480" t="s">
        <v>306</v>
      </c>
      <c r="S1473" s="480" t="s">
        <v>307</v>
      </c>
      <c r="T1473" s="480" t="s">
        <v>383</v>
      </c>
      <c r="U1473" s="480" t="s">
        <v>1959</v>
      </c>
      <c r="V1473" s="480" t="s">
        <v>384</v>
      </c>
      <c r="W1473" s="480" t="s">
        <v>5878</v>
      </c>
      <c r="X1473" s="480" t="s">
        <v>4289</v>
      </c>
      <c r="Y1473" s="480" t="s">
        <v>313</v>
      </c>
      <c r="Z1473" s="480" t="s">
        <v>2602</v>
      </c>
      <c r="AA1473" s="480">
        <f t="shared" si="22"/>
        <v>72</v>
      </c>
      <c r="AB1473" s="483">
        <v>0</v>
      </c>
      <c r="AC1473" s="480" t="s">
        <v>387</v>
      </c>
    </row>
    <row r="1474" customHeight="1" spans="1:29">
      <c r="A1474" s="477" t="s">
        <v>192</v>
      </c>
      <c r="B1474" s="480" t="s">
        <v>6129</v>
      </c>
      <c r="C1474" s="480" t="s">
        <v>6130</v>
      </c>
      <c r="D1474" s="480" t="s">
        <v>7796</v>
      </c>
      <c r="E1474" s="481">
        <v>45280</v>
      </c>
      <c r="F1474" s="480" t="s">
        <v>301</v>
      </c>
      <c r="G1474" s="480" t="s">
        <v>7797</v>
      </c>
      <c r="H1474" s="480" t="s">
        <v>1522</v>
      </c>
      <c r="I1474" s="480" t="s">
        <v>2095</v>
      </c>
      <c r="J1474" s="482">
        <v>382491.3</v>
      </c>
      <c r="K1474" s="482">
        <v>5312.38</v>
      </c>
      <c r="L1474" s="482">
        <v>127497.1</v>
      </c>
      <c r="M1474" s="482">
        <v>63748.55</v>
      </c>
      <c r="N1474" s="482">
        <v>0</v>
      </c>
      <c r="O1474" s="482">
        <v>254994.2</v>
      </c>
      <c r="P1474" s="480" t="s">
        <v>7798</v>
      </c>
      <c r="Q1474" s="481"/>
      <c r="R1474" s="480" t="s">
        <v>306</v>
      </c>
      <c r="S1474" s="480" t="s">
        <v>307</v>
      </c>
      <c r="T1474" s="480" t="s">
        <v>383</v>
      </c>
      <c r="U1474" s="480" t="s">
        <v>1986</v>
      </c>
      <c r="V1474" s="480" t="s">
        <v>487</v>
      </c>
      <c r="W1474" s="480" t="s">
        <v>2028</v>
      </c>
      <c r="X1474" s="480" t="s">
        <v>2097</v>
      </c>
      <c r="Y1474" s="480" t="s">
        <v>313</v>
      </c>
      <c r="Z1474" s="480" t="s">
        <v>2602</v>
      </c>
      <c r="AA1474" s="480">
        <f t="shared" si="22"/>
        <v>72</v>
      </c>
      <c r="AB1474" s="483">
        <v>0</v>
      </c>
      <c r="AC1474" s="480" t="s">
        <v>387</v>
      </c>
    </row>
    <row r="1475" customHeight="1" spans="1:29">
      <c r="A1475" s="477" t="s">
        <v>192</v>
      </c>
      <c r="B1475" s="480" t="s">
        <v>6129</v>
      </c>
      <c r="C1475" s="480" t="s">
        <v>6130</v>
      </c>
      <c r="D1475" s="480" t="s">
        <v>7799</v>
      </c>
      <c r="E1475" s="481">
        <v>45517</v>
      </c>
      <c r="F1475" s="480" t="s">
        <v>301</v>
      </c>
      <c r="G1475" s="480" t="s">
        <v>7800</v>
      </c>
      <c r="H1475" s="480" t="s">
        <v>7801</v>
      </c>
      <c r="I1475" s="480" t="s">
        <v>304</v>
      </c>
      <c r="J1475" s="482">
        <v>42654.87</v>
      </c>
      <c r="K1475" s="482">
        <v>592.42</v>
      </c>
      <c r="L1475" s="482">
        <v>9478.86</v>
      </c>
      <c r="M1475" s="482">
        <v>7109.14</v>
      </c>
      <c r="N1475" s="482">
        <v>0</v>
      </c>
      <c r="O1475" s="482">
        <v>33176.01</v>
      </c>
      <c r="P1475" s="480" t="s">
        <v>7802</v>
      </c>
      <c r="Q1475" s="481"/>
      <c r="R1475" s="480" t="s">
        <v>306</v>
      </c>
      <c r="S1475" s="480" t="s">
        <v>307</v>
      </c>
      <c r="T1475" s="480" t="s">
        <v>7803</v>
      </c>
      <c r="U1475" s="480" t="s">
        <v>7804</v>
      </c>
      <c r="V1475" s="480" t="s">
        <v>309</v>
      </c>
      <c r="W1475" s="480" t="s">
        <v>7805</v>
      </c>
      <c r="X1475" s="480" t="s">
        <v>7806</v>
      </c>
      <c r="Y1475" s="480" t="s">
        <v>313</v>
      </c>
      <c r="Z1475" s="480" t="s">
        <v>2602</v>
      </c>
      <c r="AA1475" s="480">
        <f t="shared" si="22"/>
        <v>72</v>
      </c>
      <c r="AB1475" s="483">
        <v>0</v>
      </c>
      <c r="AC1475" s="480" t="s">
        <v>819</v>
      </c>
    </row>
    <row r="1476" customHeight="1" spans="1:29">
      <c r="A1476" s="477" t="s">
        <v>192</v>
      </c>
      <c r="B1476" s="480" t="s">
        <v>6129</v>
      </c>
      <c r="C1476" s="480" t="s">
        <v>6130</v>
      </c>
      <c r="D1476" s="480" t="s">
        <v>7807</v>
      </c>
      <c r="E1476" s="481">
        <v>45517</v>
      </c>
      <c r="F1476" s="480" t="s">
        <v>301</v>
      </c>
      <c r="G1476" s="480" t="s">
        <v>7808</v>
      </c>
      <c r="H1476" s="480" t="s">
        <v>7801</v>
      </c>
      <c r="I1476" s="480" t="s">
        <v>304</v>
      </c>
      <c r="J1476" s="482">
        <v>42654.87</v>
      </c>
      <c r="K1476" s="482">
        <v>592.42</v>
      </c>
      <c r="L1476" s="482">
        <v>9478.86</v>
      </c>
      <c r="M1476" s="482">
        <v>7109.14</v>
      </c>
      <c r="N1476" s="482">
        <v>0</v>
      </c>
      <c r="O1476" s="482">
        <v>33176.01</v>
      </c>
      <c r="P1476" s="480" t="s">
        <v>7809</v>
      </c>
      <c r="Q1476" s="481"/>
      <c r="R1476" s="480" t="s">
        <v>306</v>
      </c>
      <c r="S1476" s="480" t="s">
        <v>307</v>
      </c>
      <c r="T1476" s="480" t="s">
        <v>7803</v>
      </c>
      <c r="U1476" s="480" t="s">
        <v>7804</v>
      </c>
      <c r="V1476" s="480" t="s">
        <v>309</v>
      </c>
      <c r="W1476" s="480" t="s">
        <v>7805</v>
      </c>
      <c r="X1476" s="480" t="s">
        <v>7806</v>
      </c>
      <c r="Y1476" s="480" t="s">
        <v>313</v>
      </c>
      <c r="Z1476" s="480" t="s">
        <v>2602</v>
      </c>
      <c r="AA1476" s="480">
        <f t="shared" si="22"/>
        <v>72</v>
      </c>
      <c r="AB1476" s="483">
        <v>0</v>
      </c>
      <c r="AC1476" s="480" t="s">
        <v>819</v>
      </c>
    </row>
    <row r="1477" customHeight="1" spans="1:29">
      <c r="A1477" s="477" t="s">
        <v>192</v>
      </c>
      <c r="B1477" s="480" t="s">
        <v>6129</v>
      </c>
      <c r="C1477" s="480" t="s">
        <v>6130</v>
      </c>
      <c r="D1477" s="480" t="s">
        <v>7810</v>
      </c>
      <c r="E1477" s="481">
        <v>45610</v>
      </c>
      <c r="F1477" s="480" t="s">
        <v>301</v>
      </c>
      <c r="G1477" s="480" t="s">
        <v>7811</v>
      </c>
      <c r="H1477" s="480" t="s">
        <v>7812</v>
      </c>
      <c r="I1477" s="480" t="s">
        <v>7813</v>
      </c>
      <c r="J1477" s="482">
        <v>352212.39</v>
      </c>
      <c r="K1477" s="482">
        <v>4891.83</v>
      </c>
      <c r="L1477" s="482">
        <v>63593.9</v>
      </c>
      <c r="M1477" s="482">
        <v>58702.06</v>
      </c>
      <c r="N1477" s="482">
        <v>0</v>
      </c>
      <c r="O1477" s="482">
        <v>288618.49</v>
      </c>
      <c r="P1477" s="480" t="s">
        <v>7814</v>
      </c>
      <c r="Q1477" s="481"/>
      <c r="R1477" s="480" t="s">
        <v>630</v>
      </c>
      <c r="S1477" s="480" t="s">
        <v>889</v>
      </c>
      <c r="T1477" s="480" t="s">
        <v>882</v>
      </c>
      <c r="U1477" s="480" t="s">
        <v>3253</v>
      </c>
      <c r="V1477" s="480" t="s">
        <v>309</v>
      </c>
      <c r="W1477" s="480" t="s">
        <v>3783</v>
      </c>
      <c r="X1477" s="480" t="s">
        <v>7815</v>
      </c>
      <c r="Y1477" s="480" t="s">
        <v>313</v>
      </c>
      <c r="Z1477" s="480" t="s">
        <v>2602</v>
      </c>
      <c r="AA1477" s="480">
        <f t="shared" si="22"/>
        <v>72</v>
      </c>
      <c r="AB1477" s="483">
        <v>0</v>
      </c>
      <c r="AC1477" s="480" t="s">
        <v>891</v>
      </c>
    </row>
    <row r="1478" customHeight="1" spans="1:29">
      <c r="A1478" s="477" t="s">
        <v>192</v>
      </c>
      <c r="B1478" s="480" t="s">
        <v>6129</v>
      </c>
      <c r="C1478" s="480" t="s">
        <v>6130</v>
      </c>
      <c r="D1478" s="480" t="s">
        <v>7816</v>
      </c>
      <c r="E1478" s="481">
        <v>45733</v>
      </c>
      <c r="F1478" s="480" t="s">
        <v>301</v>
      </c>
      <c r="G1478" s="480" t="s">
        <v>7817</v>
      </c>
      <c r="H1478" s="480" t="s">
        <v>7818</v>
      </c>
      <c r="I1478" s="480" t="s">
        <v>7819</v>
      </c>
      <c r="J1478" s="482">
        <v>277433.63</v>
      </c>
      <c r="K1478" s="482">
        <v>3853.24</v>
      </c>
      <c r="L1478" s="482">
        <v>34679.2</v>
      </c>
      <c r="M1478" s="482">
        <v>34679.2</v>
      </c>
      <c r="N1478" s="482">
        <v>0</v>
      </c>
      <c r="O1478" s="482">
        <v>242754.43</v>
      </c>
      <c r="P1478" s="480" t="s">
        <v>5983</v>
      </c>
      <c r="Q1478" s="481"/>
      <c r="R1478" s="480" t="s">
        <v>630</v>
      </c>
      <c r="S1478" s="480" t="s">
        <v>889</v>
      </c>
      <c r="T1478" s="480" t="s">
        <v>882</v>
      </c>
      <c r="U1478" s="480" t="s">
        <v>3253</v>
      </c>
      <c r="V1478" s="480" t="s">
        <v>3230</v>
      </c>
      <c r="W1478" s="480" t="s">
        <v>7820</v>
      </c>
      <c r="X1478" s="480" t="s">
        <v>3283</v>
      </c>
      <c r="Y1478" s="480" t="s">
        <v>313</v>
      </c>
      <c r="Z1478" s="480" t="s">
        <v>2602</v>
      </c>
      <c r="AA1478" s="480">
        <f t="shared" si="22"/>
        <v>72</v>
      </c>
      <c r="AB1478" s="483">
        <v>0</v>
      </c>
      <c r="AC1478" s="480" t="s">
        <v>891</v>
      </c>
    </row>
    <row r="1479" customHeight="1" spans="1:29">
      <c r="A1479" s="477" t="s">
        <v>192</v>
      </c>
      <c r="B1479" s="480" t="s">
        <v>6129</v>
      </c>
      <c r="C1479" s="480" t="s">
        <v>6130</v>
      </c>
      <c r="D1479" s="480" t="s">
        <v>7821</v>
      </c>
      <c r="E1479" s="481">
        <v>45733</v>
      </c>
      <c r="F1479" s="480" t="s">
        <v>301</v>
      </c>
      <c r="G1479" s="480" t="s">
        <v>7822</v>
      </c>
      <c r="H1479" s="480" t="s">
        <v>3277</v>
      </c>
      <c r="I1479" s="480" t="s">
        <v>7823</v>
      </c>
      <c r="J1479" s="482">
        <v>43510.32</v>
      </c>
      <c r="K1479" s="482">
        <v>604.31</v>
      </c>
      <c r="L1479" s="482">
        <v>5438.79</v>
      </c>
      <c r="M1479" s="482">
        <v>5438.79</v>
      </c>
      <c r="N1479" s="482">
        <v>0</v>
      </c>
      <c r="O1479" s="482">
        <v>38071.53</v>
      </c>
      <c r="P1479" s="480" t="s">
        <v>5987</v>
      </c>
      <c r="Q1479" s="481"/>
      <c r="R1479" s="480" t="s">
        <v>630</v>
      </c>
      <c r="S1479" s="480" t="s">
        <v>889</v>
      </c>
      <c r="T1479" s="480" t="s">
        <v>882</v>
      </c>
      <c r="U1479" s="480" t="s">
        <v>3253</v>
      </c>
      <c r="V1479" s="480" t="s">
        <v>3230</v>
      </c>
      <c r="W1479" s="480" t="s">
        <v>7824</v>
      </c>
      <c r="X1479" s="480" t="s">
        <v>3283</v>
      </c>
      <c r="Y1479" s="480" t="s">
        <v>313</v>
      </c>
      <c r="Z1479" s="480" t="s">
        <v>2602</v>
      </c>
      <c r="AA1479" s="480">
        <f t="shared" si="22"/>
        <v>72</v>
      </c>
      <c r="AB1479" s="483">
        <v>0</v>
      </c>
      <c r="AC1479" s="480" t="s">
        <v>891</v>
      </c>
    </row>
    <row r="1480" customHeight="1" spans="1:29">
      <c r="A1480" s="477" t="s">
        <v>192</v>
      </c>
      <c r="B1480" s="480" t="s">
        <v>6129</v>
      </c>
      <c r="C1480" s="480" t="s">
        <v>6130</v>
      </c>
      <c r="D1480" s="480" t="s">
        <v>7825</v>
      </c>
      <c r="E1480" s="481">
        <v>45733</v>
      </c>
      <c r="F1480" s="480" t="s">
        <v>301</v>
      </c>
      <c r="G1480" s="480" t="s">
        <v>7826</v>
      </c>
      <c r="H1480" s="480" t="s">
        <v>3277</v>
      </c>
      <c r="I1480" s="480" t="s">
        <v>7823</v>
      </c>
      <c r="J1480" s="482">
        <v>43510.32</v>
      </c>
      <c r="K1480" s="482">
        <v>604.31</v>
      </c>
      <c r="L1480" s="482">
        <v>5438.79</v>
      </c>
      <c r="M1480" s="482">
        <v>5438.79</v>
      </c>
      <c r="N1480" s="482">
        <v>0</v>
      </c>
      <c r="O1480" s="482">
        <v>38071.53</v>
      </c>
      <c r="P1480" s="480" t="s">
        <v>5991</v>
      </c>
      <c r="Q1480" s="481"/>
      <c r="R1480" s="480" t="s">
        <v>630</v>
      </c>
      <c r="S1480" s="480" t="s">
        <v>889</v>
      </c>
      <c r="T1480" s="480" t="s">
        <v>882</v>
      </c>
      <c r="U1480" s="480" t="s">
        <v>3253</v>
      </c>
      <c r="V1480" s="480" t="s">
        <v>3230</v>
      </c>
      <c r="W1480" s="480" t="s">
        <v>7824</v>
      </c>
      <c r="X1480" s="480" t="s">
        <v>3283</v>
      </c>
      <c r="Y1480" s="480" t="s">
        <v>313</v>
      </c>
      <c r="Z1480" s="480" t="s">
        <v>2602</v>
      </c>
      <c r="AA1480" s="480">
        <f t="shared" si="22"/>
        <v>72</v>
      </c>
      <c r="AB1480" s="483">
        <v>0</v>
      </c>
      <c r="AC1480" s="480" t="s">
        <v>891</v>
      </c>
    </row>
    <row r="1481" customHeight="1" spans="1:29">
      <c r="A1481" s="477" t="s">
        <v>192</v>
      </c>
      <c r="B1481" s="480" t="s">
        <v>6129</v>
      </c>
      <c r="C1481" s="480" t="s">
        <v>6130</v>
      </c>
      <c r="D1481" s="480" t="s">
        <v>7827</v>
      </c>
      <c r="E1481" s="481">
        <v>45733</v>
      </c>
      <c r="F1481" s="480" t="s">
        <v>301</v>
      </c>
      <c r="G1481" s="480" t="s">
        <v>7828</v>
      </c>
      <c r="H1481" s="480" t="s">
        <v>3277</v>
      </c>
      <c r="I1481" s="480" t="s">
        <v>7823</v>
      </c>
      <c r="J1481" s="482">
        <v>43510.33</v>
      </c>
      <c r="K1481" s="482">
        <v>604.31</v>
      </c>
      <c r="L1481" s="482">
        <v>5438.79</v>
      </c>
      <c r="M1481" s="482">
        <v>5438.79</v>
      </c>
      <c r="N1481" s="482">
        <v>0</v>
      </c>
      <c r="O1481" s="482">
        <v>38071.54</v>
      </c>
      <c r="P1481" s="480" t="s">
        <v>5995</v>
      </c>
      <c r="Q1481" s="481"/>
      <c r="R1481" s="480" t="s">
        <v>630</v>
      </c>
      <c r="S1481" s="480" t="s">
        <v>889</v>
      </c>
      <c r="T1481" s="480" t="s">
        <v>882</v>
      </c>
      <c r="U1481" s="480" t="s">
        <v>3253</v>
      </c>
      <c r="V1481" s="480" t="s">
        <v>3230</v>
      </c>
      <c r="W1481" s="480" t="s">
        <v>7824</v>
      </c>
      <c r="X1481" s="480" t="s">
        <v>3283</v>
      </c>
      <c r="Y1481" s="480" t="s">
        <v>313</v>
      </c>
      <c r="Z1481" s="480" t="s">
        <v>2602</v>
      </c>
      <c r="AA1481" s="480">
        <f t="shared" ref="AA1481:AA1544" si="23">Z1481*12</f>
        <v>72</v>
      </c>
      <c r="AB1481" s="483">
        <v>0</v>
      </c>
      <c r="AC1481" s="480" t="s">
        <v>891</v>
      </c>
    </row>
    <row r="1482" customHeight="1" spans="1:29">
      <c r="A1482" s="477" t="s">
        <v>192</v>
      </c>
      <c r="B1482" s="480" t="s">
        <v>6129</v>
      </c>
      <c r="C1482" s="480" t="s">
        <v>6130</v>
      </c>
      <c r="D1482" s="480" t="s">
        <v>7829</v>
      </c>
      <c r="E1482" s="481">
        <v>45854</v>
      </c>
      <c r="F1482" s="480" t="s">
        <v>301</v>
      </c>
      <c r="G1482" s="480" t="s">
        <v>7830</v>
      </c>
      <c r="H1482" s="480" t="s">
        <v>5582</v>
      </c>
      <c r="I1482" s="480" t="s">
        <v>5583</v>
      </c>
      <c r="J1482" s="482">
        <v>35988.2</v>
      </c>
      <c r="K1482" s="482">
        <v>499.84</v>
      </c>
      <c r="L1482" s="482">
        <v>2499.18</v>
      </c>
      <c r="M1482" s="482">
        <v>2499.18</v>
      </c>
      <c r="N1482" s="482">
        <v>0</v>
      </c>
      <c r="O1482" s="482">
        <v>33489.02</v>
      </c>
      <c r="P1482" s="480" t="s">
        <v>7831</v>
      </c>
      <c r="Q1482" s="481"/>
      <c r="R1482" s="480" t="s">
        <v>630</v>
      </c>
      <c r="S1482" s="480" t="s">
        <v>889</v>
      </c>
      <c r="T1482" s="480" t="s">
        <v>882</v>
      </c>
      <c r="U1482" s="480" t="s">
        <v>3253</v>
      </c>
      <c r="V1482" s="480" t="s">
        <v>309</v>
      </c>
      <c r="W1482" s="480" t="s">
        <v>7832</v>
      </c>
      <c r="X1482" s="480" t="s">
        <v>7488</v>
      </c>
      <c r="Y1482" s="480" t="s">
        <v>313</v>
      </c>
      <c r="Z1482" s="480" t="s">
        <v>2602</v>
      </c>
      <c r="AA1482" s="480">
        <f t="shared" si="23"/>
        <v>72</v>
      </c>
      <c r="AB1482" s="483">
        <v>0</v>
      </c>
      <c r="AC1482" s="480" t="s">
        <v>891</v>
      </c>
    </row>
    <row r="1483" customHeight="1" spans="1:29">
      <c r="A1483" s="477" t="s">
        <v>192</v>
      </c>
      <c r="B1483" s="480" t="s">
        <v>6129</v>
      </c>
      <c r="C1483" s="480" t="s">
        <v>6130</v>
      </c>
      <c r="D1483" s="480" t="s">
        <v>7833</v>
      </c>
      <c r="E1483" s="481">
        <v>45854</v>
      </c>
      <c r="F1483" s="480" t="s">
        <v>301</v>
      </c>
      <c r="G1483" s="480" t="s">
        <v>7834</v>
      </c>
      <c r="H1483" s="480" t="s">
        <v>5582</v>
      </c>
      <c r="I1483" s="480" t="s">
        <v>5583</v>
      </c>
      <c r="J1483" s="482">
        <v>35988.2</v>
      </c>
      <c r="K1483" s="482">
        <v>499.84</v>
      </c>
      <c r="L1483" s="482">
        <v>2499.18</v>
      </c>
      <c r="M1483" s="482">
        <v>2499.18</v>
      </c>
      <c r="N1483" s="482">
        <v>0</v>
      </c>
      <c r="O1483" s="482">
        <v>33489.02</v>
      </c>
      <c r="P1483" s="480" t="s">
        <v>7814</v>
      </c>
      <c r="Q1483" s="481"/>
      <c r="R1483" s="480" t="s">
        <v>630</v>
      </c>
      <c r="S1483" s="480" t="s">
        <v>889</v>
      </c>
      <c r="T1483" s="480" t="s">
        <v>882</v>
      </c>
      <c r="U1483" s="480" t="s">
        <v>3253</v>
      </c>
      <c r="V1483" s="480" t="s">
        <v>309</v>
      </c>
      <c r="W1483" s="480" t="s">
        <v>7832</v>
      </c>
      <c r="X1483" s="480" t="s">
        <v>7488</v>
      </c>
      <c r="Y1483" s="480" t="s">
        <v>313</v>
      </c>
      <c r="Z1483" s="480" t="s">
        <v>2602</v>
      </c>
      <c r="AA1483" s="480">
        <f t="shared" si="23"/>
        <v>72</v>
      </c>
      <c r="AB1483" s="483">
        <v>0</v>
      </c>
      <c r="AC1483" s="480" t="s">
        <v>891</v>
      </c>
    </row>
    <row r="1484" customHeight="1" spans="1:29">
      <c r="A1484" s="477" t="s">
        <v>192</v>
      </c>
      <c r="B1484" s="480" t="s">
        <v>6129</v>
      </c>
      <c r="C1484" s="480" t="s">
        <v>6130</v>
      </c>
      <c r="D1484" s="480" t="s">
        <v>7835</v>
      </c>
      <c r="E1484" s="481">
        <v>45854</v>
      </c>
      <c r="F1484" s="480" t="s">
        <v>301</v>
      </c>
      <c r="G1484" s="480" t="s">
        <v>7836</v>
      </c>
      <c r="H1484" s="480" t="s">
        <v>5582</v>
      </c>
      <c r="I1484" s="480" t="s">
        <v>5583</v>
      </c>
      <c r="J1484" s="482">
        <v>35988.2</v>
      </c>
      <c r="K1484" s="482">
        <v>499.84</v>
      </c>
      <c r="L1484" s="482">
        <v>2499.18</v>
      </c>
      <c r="M1484" s="482">
        <v>2499.18</v>
      </c>
      <c r="N1484" s="482">
        <v>0</v>
      </c>
      <c r="O1484" s="482">
        <v>33489.02</v>
      </c>
      <c r="P1484" s="480" t="s">
        <v>7837</v>
      </c>
      <c r="Q1484" s="481"/>
      <c r="R1484" s="480" t="s">
        <v>630</v>
      </c>
      <c r="S1484" s="480" t="s">
        <v>889</v>
      </c>
      <c r="T1484" s="480" t="s">
        <v>882</v>
      </c>
      <c r="U1484" s="480" t="s">
        <v>3253</v>
      </c>
      <c r="V1484" s="480" t="s">
        <v>309</v>
      </c>
      <c r="W1484" s="480" t="s">
        <v>7832</v>
      </c>
      <c r="X1484" s="480" t="s">
        <v>7488</v>
      </c>
      <c r="Y1484" s="480" t="s">
        <v>313</v>
      </c>
      <c r="Z1484" s="480" t="s">
        <v>2602</v>
      </c>
      <c r="AA1484" s="480">
        <f t="shared" si="23"/>
        <v>72</v>
      </c>
      <c r="AB1484" s="483">
        <v>0</v>
      </c>
      <c r="AC1484" s="480" t="s">
        <v>891</v>
      </c>
    </row>
    <row r="1485" customHeight="1" spans="1:29">
      <c r="A1485" s="477" t="s">
        <v>192</v>
      </c>
      <c r="B1485" s="480" t="s">
        <v>6129</v>
      </c>
      <c r="C1485" s="480" t="s">
        <v>6130</v>
      </c>
      <c r="D1485" s="480" t="s">
        <v>7838</v>
      </c>
      <c r="E1485" s="481">
        <v>45863</v>
      </c>
      <c r="F1485" s="480" t="s">
        <v>301</v>
      </c>
      <c r="G1485" s="480" t="s">
        <v>7839</v>
      </c>
      <c r="H1485" s="480" t="s">
        <v>7840</v>
      </c>
      <c r="I1485" s="480" t="s">
        <v>7841</v>
      </c>
      <c r="J1485" s="482">
        <v>27853.97</v>
      </c>
      <c r="K1485" s="482">
        <v>386.86</v>
      </c>
      <c r="L1485" s="482">
        <v>1934.3</v>
      </c>
      <c r="M1485" s="482">
        <v>1934.3</v>
      </c>
      <c r="N1485" s="482">
        <v>0</v>
      </c>
      <c r="O1485" s="482">
        <v>25919.67</v>
      </c>
      <c r="P1485" s="480" t="s">
        <v>7842</v>
      </c>
      <c r="Q1485" s="481"/>
      <c r="R1485" s="480" t="s">
        <v>306</v>
      </c>
      <c r="S1485" s="480" t="s">
        <v>307</v>
      </c>
      <c r="T1485" s="480" t="s">
        <v>2113</v>
      </c>
      <c r="U1485" s="480" t="s">
        <v>2114</v>
      </c>
      <c r="V1485" s="480" t="s">
        <v>309</v>
      </c>
      <c r="W1485" s="480" t="s">
        <v>2115</v>
      </c>
      <c r="X1485" s="480" t="s">
        <v>7843</v>
      </c>
      <c r="Y1485" s="480" t="s">
        <v>313</v>
      </c>
      <c r="Z1485" s="480" t="s">
        <v>2602</v>
      </c>
      <c r="AA1485" s="480">
        <f t="shared" si="23"/>
        <v>72</v>
      </c>
      <c r="AB1485" s="483">
        <v>0</v>
      </c>
      <c r="AC1485" s="480" t="s">
        <v>2117</v>
      </c>
    </row>
    <row r="1486" customHeight="1" spans="1:29">
      <c r="A1486" s="477" t="s">
        <v>192</v>
      </c>
      <c r="B1486" s="480" t="s">
        <v>6129</v>
      </c>
      <c r="C1486" s="480" t="s">
        <v>6130</v>
      </c>
      <c r="D1486" s="480" t="s">
        <v>7844</v>
      </c>
      <c r="E1486" s="481">
        <v>45863</v>
      </c>
      <c r="F1486" s="480" t="s">
        <v>301</v>
      </c>
      <c r="G1486" s="480" t="s">
        <v>7845</v>
      </c>
      <c r="H1486" s="480" t="s">
        <v>7840</v>
      </c>
      <c r="I1486" s="480" t="s">
        <v>7841</v>
      </c>
      <c r="J1486" s="482">
        <v>27853.98</v>
      </c>
      <c r="K1486" s="482">
        <v>386.86</v>
      </c>
      <c r="L1486" s="482">
        <v>1934.3</v>
      </c>
      <c r="M1486" s="482">
        <v>1934.3</v>
      </c>
      <c r="N1486" s="482">
        <v>0</v>
      </c>
      <c r="O1486" s="482">
        <v>25919.68</v>
      </c>
      <c r="P1486" s="480" t="s">
        <v>7846</v>
      </c>
      <c r="Q1486" s="481"/>
      <c r="R1486" s="480" t="s">
        <v>306</v>
      </c>
      <c r="S1486" s="480" t="s">
        <v>307</v>
      </c>
      <c r="T1486" s="480" t="s">
        <v>2113</v>
      </c>
      <c r="U1486" s="480" t="s">
        <v>2114</v>
      </c>
      <c r="V1486" s="480" t="s">
        <v>309</v>
      </c>
      <c r="W1486" s="480" t="s">
        <v>2115</v>
      </c>
      <c r="X1486" s="480" t="s">
        <v>7843</v>
      </c>
      <c r="Y1486" s="480" t="s">
        <v>313</v>
      </c>
      <c r="Z1486" s="480" t="s">
        <v>2602</v>
      </c>
      <c r="AA1486" s="480">
        <f t="shared" si="23"/>
        <v>72</v>
      </c>
      <c r="AB1486" s="483">
        <v>0</v>
      </c>
      <c r="AC1486" s="480" t="s">
        <v>2117</v>
      </c>
    </row>
    <row r="1487" customHeight="1" spans="1:29">
      <c r="A1487" s="477" t="s">
        <v>192</v>
      </c>
      <c r="B1487" s="480" t="s">
        <v>6129</v>
      </c>
      <c r="C1487" s="480" t="s">
        <v>6130</v>
      </c>
      <c r="D1487" s="480" t="s">
        <v>7847</v>
      </c>
      <c r="E1487" s="481">
        <v>45863</v>
      </c>
      <c r="F1487" s="480" t="s">
        <v>301</v>
      </c>
      <c r="G1487" s="480" t="s">
        <v>7848</v>
      </c>
      <c r="H1487" s="480" t="s">
        <v>7840</v>
      </c>
      <c r="I1487" s="480" t="s">
        <v>7841</v>
      </c>
      <c r="J1487" s="482">
        <v>27853.98</v>
      </c>
      <c r="K1487" s="482">
        <v>386.86</v>
      </c>
      <c r="L1487" s="482">
        <v>1934.3</v>
      </c>
      <c r="M1487" s="482">
        <v>1934.3</v>
      </c>
      <c r="N1487" s="482">
        <v>0</v>
      </c>
      <c r="O1487" s="482">
        <v>25919.68</v>
      </c>
      <c r="P1487" s="480" t="s">
        <v>7849</v>
      </c>
      <c r="Q1487" s="481"/>
      <c r="R1487" s="480" t="s">
        <v>306</v>
      </c>
      <c r="S1487" s="480" t="s">
        <v>307</v>
      </c>
      <c r="T1487" s="480" t="s">
        <v>2113</v>
      </c>
      <c r="U1487" s="480" t="s">
        <v>2114</v>
      </c>
      <c r="V1487" s="480" t="s">
        <v>309</v>
      </c>
      <c r="W1487" s="480" t="s">
        <v>2115</v>
      </c>
      <c r="X1487" s="480" t="s">
        <v>7843</v>
      </c>
      <c r="Y1487" s="480" t="s">
        <v>313</v>
      </c>
      <c r="Z1487" s="480" t="s">
        <v>2602</v>
      </c>
      <c r="AA1487" s="480">
        <f t="shared" si="23"/>
        <v>72</v>
      </c>
      <c r="AB1487" s="483">
        <v>0</v>
      </c>
      <c r="AC1487" s="480" t="s">
        <v>2117</v>
      </c>
    </row>
    <row r="1488" customHeight="1" spans="1:29">
      <c r="A1488" s="477" t="s">
        <v>192</v>
      </c>
      <c r="B1488" s="480" t="s">
        <v>6129</v>
      </c>
      <c r="C1488" s="480" t="s">
        <v>6130</v>
      </c>
      <c r="D1488" s="480" t="s">
        <v>7850</v>
      </c>
      <c r="E1488" s="481">
        <v>45863</v>
      </c>
      <c r="F1488" s="480" t="s">
        <v>301</v>
      </c>
      <c r="G1488" s="480" t="s">
        <v>7851</v>
      </c>
      <c r="H1488" s="480" t="s">
        <v>7840</v>
      </c>
      <c r="I1488" s="480" t="s">
        <v>7841</v>
      </c>
      <c r="J1488" s="482">
        <v>27853.99</v>
      </c>
      <c r="K1488" s="482">
        <v>386.86</v>
      </c>
      <c r="L1488" s="482">
        <v>1934.3</v>
      </c>
      <c r="M1488" s="482">
        <v>1934.3</v>
      </c>
      <c r="N1488" s="482">
        <v>0</v>
      </c>
      <c r="O1488" s="482">
        <v>25919.69</v>
      </c>
      <c r="P1488" s="480" t="s">
        <v>7852</v>
      </c>
      <c r="Q1488" s="481"/>
      <c r="R1488" s="480" t="s">
        <v>306</v>
      </c>
      <c r="S1488" s="480" t="s">
        <v>307</v>
      </c>
      <c r="T1488" s="480" t="s">
        <v>2113</v>
      </c>
      <c r="U1488" s="480" t="s">
        <v>2114</v>
      </c>
      <c r="V1488" s="480" t="s">
        <v>309</v>
      </c>
      <c r="W1488" s="480" t="s">
        <v>2115</v>
      </c>
      <c r="X1488" s="480" t="s">
        <v>7843</v>
      </c>
      <c r="Y1488" s="480" t="s">
        <v>313</v>
      </c>
      <c r="Z1488" s="480" t="s">
        <v>2602</v>
      </c>
      <c r="AA1488" s="480">
        <f t="shared" si="23"/>
        <v>72</v>
      </c>
      <c r="AB1488" s="483">
        <v>0</v>
      </c>
      <c r="AC1488" s="480" t="s">
        <v>2117</v>
      </c>
    </row>
    <row r="1489" customHeight="1" spans="1:29">
      <c r="A1489" s="477" t="s">
        <v>192</v>
      </c>
      <c r="B1489" s="480" t="s">
        <v>6129</v>
      </c>
      <c r="C1489" s="480" t="s">
        <v>6130</v>
      </c>
      <c r="D1489" s="480" t="s">
        <v>7853</v>
      </c>
      <c r="E1489" s="481">
        <v>45924</v>
      </c>
      <c r="F1489" s="480" t="s">
        <v>301</v>
      </c>
      <c r="G1489" s="480" t="s">
        <v>7854</v>
      </c>
      <c r="H1489" s="480" t="s">
        <v>7855</v>
      </c>
      <c r="I1489" s="480" t="s">
        <v>304</v>
      </c>
      <c r="J1489" s="482">
        <v>24267.68</v>
      </c>
      <c r="K1489" s="482">
        <v>337.05</v>
      </c>
      <c r="L1489" s="482">
        <v>1011.15</v>
      </c>
      <c r="M1489" s="482">
        <v>1011.15</v>
      </c>
      <c r="N1489" s="482">
        <v>0</v>
      </c>
      <c r="O1489" s="482">
        <v>23256.53</v>
      </c>
      <c r="P1489" s="480" t="s">
        <v>7856</v>
      </c>
      <c r="Q1489" s="481"/>
      <c r="R1489" s="480" t="s">
        <v>306</v>
      </c>
      <c r="S1489" s="480" t="s">
        <v>307</v>
      </c>
      <c r="T1489" s="480" t="s">
        <v>453</v>
      </c>
      <c r="U1489" s="480" t="s">
        <v>2132</v>
      </c>
      <c r="V1489" s="480" t="s">
        <v>1683</v>
      </c>
      <c r="W1489" s="480" t="s">
        <v>2133</v>
      </c>
      <c r="X1489" s="480" t="s">
        <v>2124</v>
      </c>
      <c r="Y1489" s="480" t="s">
        <v>313</v>
      </c>
      <c r="Z1489" s="480" t="s">
        <v>2602</v>
      </c>
      <c r="AA1489" s="480">
        <f t="shared" si="23"/>
        <v>72</v>
      </c>
      <c r="AB1489" s="483">
        <v>0</v>
      </c>
      <c r="AC1489" s="480" t="s">
        <v>542</v>
      </c>
    </row>
    <row r="1490" customHeight="1" spans="1:29">
      <c r="A1490" s="477" t="s">
        <v>192</v>
      </c>
      <c r="B1490" s="480" t="s">
        <v>6129</v>
      </c>
      <c r="C1490" s="480" t="s">
        <v>6130</v>
      </c>
      <c r="D1490" s="480" t="s">
        <v>7857</v>
      </c>
      <c r="E1490" s="481">
        <v>45924</v>
      </c>
      <c r="F1490" s="480" t="s">
        <v>301</v>
      </c>
      <c r="G1490" s="480" t="s">
        <v>7858</v>
      </c>
      <c r="H1490" s="480" t="s">
        <v>7859</v>
      </c>
      <c r="I1490" s="480" t="s">
        <v>304</v>
      </c>
      <c r="J1490" s="482">
        <v>24267.68</v>
      </c>
      <c r="K1490" s="482">
        <v>337.05</v>
      </c>
      <c r="L1490" s="482">
        <v>1011.15</v>
      </c>
      <c r="M1490" s="482">
        <v>1011.15</v>
      </c>
      <c r="N1490" s="482">
        <v>0</v>
      </c>
      <c r="O1490" s="482">
        <v>23256.53</v>
      </c>
      <c r="P1490" s="480" t="s">
        <v>7860</v>
      </c>
      <c r="Q1490" s="481"/>
      <c r="R1490" s="480" t="s">
        <v>306</v>
      </c>
      <c r="S1490" s="480" t="s">
        <v>307</v>
      </c>
      <c r="T1490" s="480" t="s">
        <v>453</v>
      </c>
      <c r="U1490" s="480" t="s">
        <v>2132</v>
      </c>
      <c r="V1490" s="480" t="s">
        <v>1683</v>
      </c>
      <c r="W1490" s="480" t="s">
        <v>2133</v>
      </c>
      <c r="X1490" s="480" t="s">
        <v>2124</v>
      </c>
      <c r="Y1490" s="480" t="s">
        <v>313</v>
      </c>
      <c r="Z1490" s="480" t="s">
        <v>2602</v>
      </c>
      <c r="AA1490" s="480">
        <f t="shared" si="23"/>
        <v>72</v>
      </c>
      <c r="AB1490" s="483">
        <v>0</v>
      </c>
      <c r="AC1490" s="480" t="s">
        <v>542</v>
      </c>
    </row>
    <row r="1491" customHeight="1" spans="1:29">
      <c r="A1491" s="477" t="s">
        <v>192</v>
      </c>
      <c r="B1491" s="480" t="s">
        <v>6129</v>
      </c>
      <c r="C1491" s="480" t="s">
        <v>6130</v>
      </c>
      <c r="D1491" s="480" t="s">
        <v>7861</v>
      </c>
      <c r="E1491" s="481">
        <v>45924</v>
      </c>
      <c r="F1491" s="480" t="s">
        <v>301</v>
      </c>
      <c r="G1491" s="480" t="s">
        <v>7862</v>
      </c>
      <c r="H1491" s="480" t="s">
        <v>7863</v>
      </c>
      <c r="I1491" s="480" t="s">
        <v>304</v>
      </c>
      <c r="J1491" s="482">
        <v>24267.68</v>
      </c>
      <c r="K1491" s="482">
        <v>337.05</v>
      </c>
      <c r="L1491" s="482">
        <v>1011.15</v>
      </c>
      <c r="M1491" s="482">
        <v>1011.15</v>
      </c>
      <c r="N1491" s="482">
        <v>0</v>
      </c>
      <c r="O1491" s="482">
        <v>23256.53</v>
      </c>
      <c r="P1491" s="480" t="s">
        <v>7864</v>
      </c>
      <c r="Q1491" s="481"/>
      <c r="R1491" s="480" t="s">
        <v>306</v>
      </c>
      <c r="S1491" s="480" t="s">
        <v>307</v>
      </c>
      <c r="T1491" s="480" t="s">
        <v>453</v>
      </c>
      <c r="U1491" s="480" t="s">
        <v>2132</v>
      </c>
      <c r="V1491" s="480" t="s">
        <v>1683</v>
      </c>
      <c r="W1491" s="480" t="s">
        <v>2133</v>
      </c>
      <c r="X1491" s="480" t="s">
        <v>2124</v>
      </c>
      <c r="Y1491" s="480" t="s">
        <v>313</v>
      </c>
      <c r="Z1491" s="480" t="s">
        <v>2602</v>
      </c>
      <c r="AA1491" s="480">
        <f t="shared" si="23"/>
        <v>72</v>
      </c>
      <c r="AB1491" s="483">
        <v>0</v>
      </c>
      <c r="AC1491" s="480" t="s">
        <v>542</v>
      </c>
    </row>
    <row r="1492" customHeight="1" spans="1:29">
      <c r="A1492" s="477" t="s">
        <v>192</v>
      </c>
      <c r="B1492" s="480" t="s">
        <v>6129</v>
      </c>
      <c r="C1492" s="480" t="s">
        <v>6130</v>
      </c>
      <c r="D1492" s="480" t="s">
        <v>7865</v>
      </c>
      <c r="E1492" s="481">
        <v>45924</v>
      </c>
      <c r="F1492" s="480" t="s">
        <v>301</v>
      </c>
      <c r="G1492" s="480" t="s">
        <v>7866</v>
      </c>
      <c r="H1492" s="480" t="s">
        <v>7867</v>
      </c>
      <c r="I1492" s="480" t="s">
        <v>304</v>
      </c>
      <c r="J1492" s="482">
        <v>24267.68</v>
      </c>
      <c r="K1492" s="482">
        <v>337.05</v>
      </c>
      <c r="L1492" s="482">
        <v>1011.15</v>
      </c>
      <c r="M1492" s="482">
        <v>1011.15</v>
      </c>
      <c r="N1492" s="482">
        <v>0</v>
      </c>
      <c r="O1492" s="482">
        <v>23256.53</v>
      </c>
      <c r="P1492" s="480" t="s">
        <v>7868</v>
      </c>
      <c r="Q1492" s="481"/>
      <c r="R1492" s="480" t="s">
        <v>306</v>
      </c>
      <c r="S1492" s="480" t="s">
        <v>307</v>
      </c>
      <c r="T1492" s="480" t="s">
        <v>453</v>
      </c>
      <c r="U1492" s="480" t="s">
        <v>2132</v>
      </c>
      <c r="V1492" s="480" t="s">
        <v>1683</v>
      </c>
      <c r="W1492" s="480" t="s">
        <v>2133</v>
      </c>
      <c r="X1492" s="480" t="s">
        <v>2124</v>
      </c>
      <c r="Y1492" s="480" t="s">
        <v>313</v>
      </c>
      <c r="Z1492" s="480" t="s">
        <v>2602</v>
      </c>
      <c r="AA1492" s="480">
        <f t="shared" si="23"/>
        <v>72</v>
      </c>
      <c r="AB1492" s="483">
        <v>0</v>
      </c>
      <c r="AC1492" s="480" t="s">
        <v>542</v>
      </c>
    </row>
    <row r="1493" customHeight="1" spans="1:29">
      <c r="A1493" s="477" t="s">
        <v>192</v>
      </c>
      <c r="B1493" s="480" t="s">
        <v>6129</v>
      </c>
      <c r="C1493" s="480" t="s">
        <v>6130</v>
      </c>
      <c r="D1493" s="480" t="s">
        <v>7869</v>
      </c>
      <c r="E1493" s="481">
        <v>45924</v>
      </c>
      <c r="F1493" s="480" t="s">
        <v>301</v>
      </c>
      <c r="G1493" s="480" t="s">
        <v>7870</v>
      </c>
      <c r="H1493" s="480" t="s">
        <v>7871</v>
      </c>
      <c r="I1493" s="480" t="s">
        <v>304</v>
      </c>
      <c r="J1493" s="482">
        <v>24267.68</v>
      </c>
      <c r="K1493" s="482">
        <v>337.05</v>
      </c>
      <c r="L1493" s="482">
        <v>1011.15</v>
      </c>
      <c r="M1493" s="482">
        <v>1011.15</v>
      </c>
      <c r="N1493" s="482">
        <v>0</v>
      </c>
      <c r="O1493" s="482">
        <v>23256.53</v>
      </c>
      <c r="P1493" s="480" t="s">
        <v>7872</v>
      </c>
      <c r="Q1493" s="481"/>
      <c r="R1493" s="480" t="s">
        <v>306</v>
      </c>
      <c r="S1493" s="480" t="s">
        <v>307</v>
      </c>
      <c r="T1493" s="480" t="s">
        <v>453</v>
      </c>
      <c r="U1493" s="480" t="s">
        <v>2132</v>
      </c>
      <c r="V1493" s="480" t="s">
        <v>1683</v>
      </c>
      <c r="W1493" s="480" t="s">
        <v>2133</v>
      </c>
      <c r="X1493" s="480" t="s">
        <v>2124</v>
      </c>
      <c r="Y1493" s="480" t="s">
        <v>313</v>
      </c>
      <c r="Z1493" s="480" t="s">
        <v>2602</v>
      </c>
      <c r="AA1493" s="480">
        <f t="shared" si="23"/>
        <v>72</v>
      </c>
      <c r="AB1493" s="483">
        <v>0</v>
      </c>
      <c r="AC1493" s="480" t="s">
        <v>542</v>
      </c>
    </row>
    <row r="1494" customHeight="1" spans="1:29">
      <c r="A1494" s="477" t="s">
        <v>192</v>
      </c>
      <c r="B1494" s="480" t="s">
        <v>6129</v>
      </c>
      <c r="C1494" s="480" t="s">
        <v>6130</v>
      </c>
      <c r="D1494" s="480" t="s">
        <v>7873</v>
      </c>
      <c r="E1494" s="481">
        <v>45924</v>
      </c>
      <c r="F1494" s="480" t="s">
        <v>301</v>
      </c>
      <c r="G1494" s="480" t="s">
        <v>7874</v>
      </c>
      <c r="H1494" s="480" t="s">
        <v>7875</v>
      </c>
      <c r="I1494" s="480" t="s">
        <v>304</v>
      </c>
      <c r="J1494" s="482">
        <v>24267.68</v>
      </c>
      <c r="K1494" s="482">
        <v>337.05</v>
      </c>
      <c r="L1494" s="482">
        <v>1011.15</v>
      </c>
      <c r="M1494" s="482">
        <v>1011.15</v>
      </c>
      <c r="N1494" s="482">
        <v>0</v>
      </c>
      <c r="O1494" s="482">
        <v>23256.53</v>
      </c>
      <c r="P1494" s="480" t="s">
        <v>7876</v>
      </c>
      <c r="Q1494" s="481"/>
      <c r="R1494" s="480" t="s">
        <v>306</v>
      </c>
      <c r="S1494" s="480" t="s">
        <v>307</v>
      </c>
      <c r="T1494" s="480" t="s">
        <v>453</v>
      </c>
      <c r="U1494" s="480" t="s">
        <v>2132</v>
      </c>
      <c r="V1494" s="480" t="s">
        <v>1683</v>
      </c>
      <c r="W1494" s="480" t="s">
        <v>2133</v>
      </c>
      <c r="X1494" s="480" t="s">
        <v>2124</v>
      </c>
      <c r="Y1494" s="480" t="s">
        <v>313</v>
      </c>
      <c r="Z1494" s="480" t="s">
        <v>2602</v>
      </c>
      <c r="AA1494" s="480">
        <f t="shared" si="23"/>
        <v>72</v>
      </c>
      <c r="AB1494" s="483">
        <v>0</v>
      </c>
      <c r="AC1494" s="480" t="s">
        <v>542</v>
      </c>
    </row>
    <row r="1495" customHeight="1" spans="1:29">
      <c r="A1495" s="460" t="s">
        <v>194</v>
      </c>
      <c r="B1495" s="480" t="s">
        <v>7877</v>
      </c>
      <c r="C1495" s="480" t="s">
        <v>7878</v>
      </c>
      <c r="D1495" s="480" t="s">
        <v>7879</v>
      </c>
      <c r="E1495" s="481">
        <v>39531</v>
      </c>
      <c r="F1495" s="480" t="s">
        <v>301</v>
      </c>
      <c r="G1495" s="480" t="s">
        <v>7880</v>
      </c>
      <c r="H1495" s="480" t="s">
        <v>7881</v>
      </c>
      <c r="I1495" s="480" t="s">
        <v>7882</v>
      </c>
      <c r="J1495" s="482">
        <v>24358.97</v>
      </c>
      <c r="K1495" s="482">
        <v>0</v>
      </c>
      <c r="L1495" s="482">
        <v>24358.97</v>
      </c>
      <c r="M1495" s="482">
        <v>0</v>
      </c>
      <c r="N1495" s="482">
        <v>0</v>
      </c>
      <c r="O1495" s="482">
        <v>0</v>
      </c>
      <c r="P1495" s="480" t="s">
        <v>7883</v>
      </c>
      <c r="Q1495" s="481"/>
      <c r="R1495" s="480" t="s">
        <v>7884</v>
      </c>
      <c r="S1495" s="480" t="s">
        <v>7885</v>
      </c>
      <c r="T1495" s="480" t="s">
        <v>2337</v>
      </c>
      <c r="U1495" s="480" t="s">
        <v>309</v>
      </c>
      <c r="V1495" s="480" t="s">
        <v>309</v>
      </c>
      <c r="W1495" s="480" t="s">
        <v>7886</v>
      </c>
      <c r="X1495" s="480" t="s">
        <v>7887</v>
      </c>
      <c r="Y1495" s="480" t="s">
        <v>313</v>
      </c>
      <c r="Z1495" s="480" t="s">
        <v>7888</v>
      </c>
      <c r="AA1495" s="480">
        <f t="shared" si="23"/>
        <v>60</v>
      </c>
      <c r="AB1495" s="483">
        <v>0</v>
      </c>
      <c r="AC1495" s="480" t="s">
        <v>7889</v>
      </c>
    </row>
    <row r="1496" customHeight="1" spans="1:29">
      <c r="A1496" s="460" t="s">
        <v>194</v>
      </c>
      <c r="B1496" s="480" t="s">
        <v>7877</v>
      </c>
      <c r="C1496" s="480" t="s">
        <v>7878</v>
      </c>
      <c r="D1496" s="480" t="s">
        <v>7890</v>
      </c>
      <c r="E1496" s="481">
        <v>38604</v>
      </c>
      <c r="F1496" s="480" t="s">
        <v>301</v>
      </c>
      <c r="G1496" s="480" t="s">
        <v>7891</v>
      </c>
      <c r="H1496" s="480" t="s">
        <v>7892</v>
      </c>
      <c r="I1496" s="480" t="s">
        <v>7893</v>
      </c>
      <c r="J1496" s="482">
        <v>4850</v>
      </c>
      <c r="K1496" s="482">
        <v>0</v>
      </c>
      <c r="L1496" s="482">
        <v>4850</v>
      </c>
      <c r="M1496" s="482">
        <v>0</v>
      </c>
      <c r="N1496" s="482">
        <v>0</v>
      </c>
      <c r="O1496" s="482">
        <v>0</v>
      </c>
      <c r="P1496" s="480" t="s">
        <v>7894</v>
      </c>
      <c r="Q1496" s="481"/>
      <c r="R1496" s="480" t="s">
        <v>7884</v>
      </c>
      <c r="S1496" s="480" t="s">
        <v>7885</v>
      </c>
      <c r="T1496" s="480" t="s">
        <v>2337</v>
      </c>
      <c r="U1496" s="480" t="s">
        <v>309</v>
      </c>
      <c r="V1496" s="480" t="s">
        <v>309</v>
      </c>
      <c r="W1496" s="480" t="s">
        <v>7895</v>
      </c>
      <c r="X1496" s="480" t="s">
        <v>7896</v>
      </c>
      <c r="Y1496" s="480" t="s">
        <v>313</v>
      </c>
      <c r="Z1496" s="480" t="s">
        <v>7888</v>
      </c>
      <c r="AA1496" s="480">
        <f t="shared" si="23"/>
        <v>60</v>
      </c>
      <c r="AB1496" s="483">
        <v>0</v>
      </c>
      <c r="AC1496" s="480" t="s">
        <v>7889</v>
      </c>
    </row>
    <row r="1497" customHeight="1" spans="1:29">
      <c r="A1497" s="460" t="s">
        <v>194</v>
      </c>
      <c r="B1497" s="480" t="s">
        <v>7877</v>
      </c>
      <c r="C1497" s="480" t="s">
        <v>7878</v>
      </c>
      <c r="D1497" s="480" t="s">
        <v>7897</v>
      </c>
      <c r="E1497" s="481">
        <v>41106</v>
      </c>
      <c r="F1497" s="480" t="s">
        <v>301</v>
      </c>
      <c r="G1497" s="480" t="s">
        <v>7898</v>
      </c>
      <c r="H1497" s="480" t="s">
        <v>7899</v>
      </c>
      <c r="I1497" s="480" t="s">
        <v>7900</v>
      </c>
      <c r="J1497" s="482">
        <v>84358.98</v>
      </c>
      <c r="K1497" s="482">
        <v>0</v>
      </c>
      <c r="L1497" s="482">
        <v>84358.98</v>
      </c>
      <c r="M1497" s="482">
        <v>0</v>
      </c>
      <c r="N1497" s="482">
        <v>0</v>
      </c>
      <c r="O1497" s="482">
        <v>0</v>
      </c>
      <c r="P1497" s="480" t="s">
        <v>7901</v>
      </c>
      <c r="Q1497" s="481"/>
      <c r="R1497" s="480" t="s">
        <v>7884</v>
      </c>
      <c r="S1497" s="480" t="s">
        <v>7885</v>
      </c>
      <c r="T1497" s="480" t="s">
        <v>2337</v>
      </c>
      <c r="U1497" s="480" t="s">
        <v>309</v>
      </c>
      <c r="V1497" s="480" t="s">
        <v>309</v>
      </c>
      <c r="W1497" s="480" t="s">
        <v>7902</v>
      </c>
      <c r="X1497" s="480" t="s">
        <v>7903</v>
      </c>
      <c r="Y1497" s="480" t="s">
        <v>313</v>
      </c>
      <c r="Z1497" s="480" t="s">
        <v>7888</v>
      </c>
      <c r="AA1497" s="480">
        <f t="shared" si="23"/>
        <v>60</v>
      </c>
      <c r="AB1497" s="483">
        <v>0</v>
      </c>
      <c r="AC1497" s="480" t="s">
        <v>7889</v>
      </c>
    </row>
    <row r="1498" customHeight="1" spans="1:29">
      <c r="A1498" s="460" t="s">
        <v>194</v>
      </c>
      <c r="B1498" s="480" t="s">
        <v>7877</v>
      </c>
      <c r="C1498" s="480" t="s">
        <v>7878</v>
      </c>
      <c r="D1498" s="480" t="s">
        <v>7904</v>
      </c>
      <c r="E1498" s="481">
        <v>41666</v>
      </c>
      <c r="F1498" s="480" t="s">
        <v>301</v>
      </c>
      <c r="G1498" s="480" t="s">
        <v>7905</v>
      </c>
      <c r="H1498" s="480" t="s">
        <v>7906</v>
      </c>
      <c r="I1498" s="480" t="s">
        <v>7907</v>
      </c>
      <c r="J1498" s="482">
        <v>113675.22</v>
      </c>
      <c r="K1498" s="482">
        <v>0</v>
      </c>
      <c r="L1498" s="482">
        <v>113675.22</v>
      </c>
      <c r="M1498" s="482">
        <v>0</v>
      </c>
      <c r="N1498" s="482">
        <v>0</v>
      </c>
      <c r="O1498" s="482">
        <v>0</v>
      </c>
      <c r="P1498" s="480" t="s">
        <v>7908</v>
      </c>
      <c r="Q1498" s="481"/>
      <c r="R1498" s="480" t="s">
        <v>7884</v>
      </c>
      <c r="S1498" s="480" t="s">
        <v>7885</v>
      </c>
      <c r="T1498" s="480" t="s">
        <v>2337</v>
      </c>
      <c r="U1498" s="480" t="s">
        <v>309</v>
      </c>
      <c r="V1498" s="480" t="s">
        <v>309</v>
      </c>
      <c r="W1498" s="480" t="s">
        <v>7909</v>
      </c>
      <c r="X1498" s="480" t="s">
        <v>7910</v>
      </c>
      <c r="Y1498" s="480" t="s">
        <v>313</v>
      </c>
      <c r="Z1498" s="480" t="s">
        <v>7888</v>
      </c>
      <c r="AA1498" s="480">
        <f t="shared" si="23"/>
        <v>60</v>
      </c>
      <c r="AB1498" s="483">
        <v>0</v>
      </c>
      <c r="AC1498" s="480" t="s">
        <v>7889</v>
      </c>
    </row>
    <row r="1499" customHeight="1" spans="1:29">
      <c r="A1499" s="460" t="s">
        <v>194</v>
      </c>
      <c r="B1499" s="480" t="s">
        <v>7877</v>
      </c>
      <c r="C1499" s="480" t="s">
        <v>7878</v>
      </c>
      <c r="D1499" s="480" t="s">
        <v>7911</v>
      </c>
      <c r="E1499" s="481">
        <v>41960</v>
      </c>
      <c r="F1499" s="480" t="s">
        <v>301</v>
      </c>
      <c r="G1499" s="480" t="s">
        <v>7912</v>
      </c>
      <c r="H1499" s="480" t="s">
        <v>7913</v>
      </c>
      <c r="I1499" s="480" t="s">
        <v>7914</v>
      </c>
      <c r="J1499" s="482">
        <v>40598.29</v>
      </c>
      <c r="K1499" s="482">
        <v>0</v>
      </c>
      <c r="L1499" s="482">
        <v>40598.29</v>
      </c>
      <c r="M1499" s="482">
        <v>0</v>
      </c>
      <c r="N1499" s="482">
        <v>0</v>
      </c>
      <c r="O1499" s="482">
        <v>0</v>
      </c>
      <c r="P1499" s="480" t="s">
        <v>7915</v>
      </c>
      <c r="Q1499" s="481"/>
      <c r="R1499" s="480" t="s">
        <v>7884</v>
      </c>
      <c r="S1499" s="480" t="s">
        <v>7885</v>
      </c>
      <c r="T1499" s="480" t="s">
        <v>2337</v>
      </c>
      <c r="U1499" s="480" t="s">
        <v>309</v>
      </c>
      <c r="V1499" s="480" t="s">
        <v>309</v>
      </c>
      <c r="W1499" s="480" t="s">
        <v>7916</v>
      </c>
      <c r="X1499" s="480" t="s">
        <v>7917</v>
      </c>
      <c r="Y1499" s="480" t="s">
        <v>313</v>
      </c>
      <c r="Z1499" s="480" t="s">
        <v>7888</v>
      </c>
      <c r="AA1499" s="480">
        <f t="shared" si="23"/>
        <v>60</v>
      </c>
      <c r="AB1499" s="483">
        <v>0</v>
      </c>
      <c r="AC1499" s="480" t="s">
        <v>7889</v>
      </c>
    </row>
    <row r="1500" customHeight="1" spans="1:29">
      <c r="A1500" s="460" t="s">
        <v>194</v>
      </c>
      <c r="B1500" s="480" t="s">
        <v>7877</v>
      </c>
      <c r="C1500" s="480" t="s">
        <v>7878</v>
      </c>
      <c r="D1500" s="480" t="s">
        <v>7918</v>
      </c>
      <c r="E1500" s="481">
        <v>41960</v>
      </c>
      <c r="F1500" s="480" t="s">
        <v>301</v>
      </c>
      <c r="G1500" s="480" t="s">
        <v>7919</v>
      </c>
      <c r="H1500" s="480" t="s">
        <v>7913</v>
      </c>
      <c r="I1500" s="480" t="s">
        <v>7914</v>
      </c>
      <c r="J1500" s="482">
        <v>40598.28</v>
      </c>
      <c r="K1500" s="482">
        <v>0</v>
      </c>
      <c r="L1500" s="482">
        <v>40598.28</v>
      </c>
      <c r="M1500" s="482">
        <v>0</v>
      </c>
      <c r="N1500" s="482">
        <v>0</v>
      </c>
      <c r="O1500" s="482">
        <v>0</v>
      </c>
      <c r="P1500" s="480" t="s">
        <v>7920</v>
      </c>
      <c r="Q1500" s="481"/>
      <c r="R1500" s="480" t="s">
        <v>7884</v>
      </c>
      <c r="S1500" s="480" t="s">
        <v>7885</v>
      </c>
      <c r="T1500" s="480" t="s">
        <v>2337</v>
      </c>
      <c r="U1500" s="480" t="s">
        <v>309</v>
      </c>
      <c r="V1500" s="480" t="s">
        <v>309</v>
      </c>
      <c r="W1500" s="480" t="s">
        <v>7916</v>
      </c>
      <c r="X1500" s="480" t="s">
        <v>7917</v>
      </c>
      <c r="Y1500" s="480" t="s">
        <v>313</v>
      </c>
      <c r="Z1500" s="480" t="s">
        <v>7888</v>
      </c>
      <c r="AA1500" s="480">
        <f t="shared" si="23"/>
        <v>60</v>
      </c>
      <c r="AB1500" s="483">
        <v>0</v>
      </c>
      <c r="AC1500" s="480" t="s">
        <v>7889</v>
      </c>
    </row>
    <row r="1501" customHeight="1" spans="1:29">
      <c r="A1501" s="460" t="s">
        <v>194</v>
      </c>
      <c r="B1501" s="480" t="s">
        <v>7877</v>
      </c>
      <c r="C1501" s="480" t="s">
        <v>7878</v>
      </c>
      <c r="D1501" s="480" t="s">
        <v>7921</v>
      </c>
      <c r="E1501" s="481">
        <v>42899</v>
      </c>
      <c r="F1501" s="480" t="s">
        <v>301</v>
      </c>
      <c r="G1501" s="480" t="s">
        <v>7922</v>
      </c>
      <c r="H1501" s="480" t="s">
        <v>7913</v>
      </c>
      <c r="I1501" s="480" t="s">
        <v>7923</v>
      </c>
      <c r="J1501" s="482">
        <v>34871.79</v>
      </c>
      <c r="K1501" s="482">
        <v>0</v>
      </c>
      <c r="L1501" s="482">
        <v>34871.79</v>
      </c>
      <c r="M1501" s="482">
        <v>0</v>
      </c>
      <c r="N1501" s="482">
        <v>0</v>
      </c>
      <c r="O1501" s="482">
        <v>0</v>
      </c>
      <c r="P1501" s="480" t="s">
        <v>7924</v>
      </c>
      <c r="Q1501" s="481"/>
      <c r="R1501" s="480" t="s">
        <v>7884</v>
      </c>
      <c r="S1501" s="480" t="s">
        <v>7885</v>
      </c>
      <c r="T1501" s="480" t="s">
        <v>2372</v>
      </c>
      <c r="U1501" s="480" t="s">
        <v>309</v>
      </c>
      <c r="V1501" s="480" t="s">
        <v>7925</v>
      </c>
      <c r="W1501" s="480" t="s">
        <v>7926</v>
      </c>
      <c r="X1501" s="480" t="s">
        <v>7927</v>
      </c>
      <c r="Y1501" s="480" t="s">
        <v>313</v>
      </c>
      <c r="Z1501" s="480" t="s">
        <v>7888</v>
      </c>
      <c r="AA1501" s="480">
        <f t="shared" si="23"/>
        <v>60</v>
      </c>
      <c r="AB1501" s="483">
        <v>0</v>
      </c>
      <c r="AC1501" s="480" t="s">
        <v>7928</v>
      </c>
    </row>
    <row r="1502" customHeight="1" spans="1:29">
      <c r="A1502" s="460" t="s">
        <v>194</v>
      </c>
      <c r="B1502" s="480" t="s">
        <v>7877</v>
      </c>
      <c r="C1502" s="480" t="s">
        <v>7878</v>
      </c>
      <c r="D1502" s="480" t="s">
        <v>7929</v>
      </c>
      <c r="E1502" s="481">
        <v>42899</v>
      </c>
      <c r="F1502" s="480" t="s">
        <v>301</v>
      </c>
      <c r="G1502" s="480" t="s">
        <v>7930</v>
      </c>
      <c r="H1502" s="480" t="s">
        <v>7913</v>
      </c>
      <c r="I1502" s="480" t="s">
        <v>7931</v>
      </c>
      <c r="J1502" s="482">
        <v>25641.03</v>
      </c>
      <c r="K1502" s="482">
        <v>0</v>
      </c>
      <c r="L1502" s="482">
        <v>25641.03</v>
      </c>
      <c r="M1502" s="482">
        <v>0</v>
      </c>
      <c r="N1502" s="482">
        <v>0</v>
      </c>
      <c r="O1502" s="482">
        <v>0</v>
      </c>
      <c r="P1502" s="480" t="s">
        <v>7932</v>
      </c>
      <c r="Q1502" s="481"/>
      <c r="R1502" s="480" t="s">
        <v>7884</v>
      </c>
      <c r="S1502" s="480" t="s">
        <v>7885</v>
      </c>
      <c r="T1502" s="480" t="s">
        <v>882</v>
      </c>
      <c r="U1502" s="480" t="s">
        <v>309</v>
      </c>
      <c r="V1502" s="480" t="s">
        <v>309</v>
      </c>
      <c r="W1502" s="480" t="s">
        <v>7933</v>
      </c>
      <c r="X1502" s="480" t="s">
        <v>7927</v>
      </c>
      <c r="Y1502" s="480" t="s">
        <v>313</v>
      </c>
      <c r="Z1502" s="480" t="s">
        <v>7888</v>
      </c>
      <c r="AA1502" s="480">
        <f t="shared" si="23"/>
        <v>60</v>
      </c>
      <c r="AB1502" s="483">
        <v>0</v>
      </c>
      <c r="AC1502" s="480" t="s">
        <v>7889</v>
      </c>
    </row>
    <row r="1503" customHeight="1" spans="1:29">
      <c r="A1503" s="460" t="s">
        <v>194</v>
      </c>
      <c r="B1503" s="480" t="s">
        <v>7877</v>
      </c>
      <c r="C1503" s="480" t="s">
        <v>7878</v>
      </c>
      <c r="D1503" s="480" t="s">
        <v>7934</v>
      </c>
      <c r="E1503" s="481">
        <v>42899</v>
      </c>
      <c r="F1503" s="480" t="s">
        <v>301</v>
      </c>
      <c r="G1503" s="480" t="s">
        <v>7935</v>
      </c>
      <c r="H1503" s="480" t="s">
        <v>7913</v>
      </c>
      <c r="I1503" s="480" t="s">
        <v>7936</v>
      </c>
      <c r="J1503" s="482">
        <v>45525.5</v>
      </c>
      <c r="K1503" s="482">
        <v>0</v>
      </c>
      <c r="L1503" s="482">
        <v>45525.5</v>
      </c>
      <c r="M1503" s="482">
        <v>0</v>
      </c>
      <c r="N1503" s="482">
        <v>0</v>
      </c>
      <c r="O1503" s="482">
        <v>0</v>
      </c>
      <c r="P1503" s="480" t="s">
        <v>7937</v>
      </c>
      <c r="Q1503" s="481"/>
      <c r="R1503" s="480" t="s">
        <v>7884</v>
      </c>
      <c r="S1503" s="480" t="s">
        <v>7885</v>
      </c>
      <c r="T1503" s="480" t="s">
        <v>882</v>
      </c>
      <c r="U1503" s="480" t="s">
        <v>309</v>
      </c>
      <c r="V1503" s="480" t="s">
        <v>309</v>
      </c>
      <c r="W1503" s="480" t="s">
        <v>7938</v>
      </c>
      <c r="X1503" s="480" t="s">
        <v>7927</v>
      </c>
      <c r="Y1503" s="480" t="s">
        <v>313</v>
      </c>
      <c r="Z1503" s="480" t="s">
        <v>7888</v>
      </c>
      <c r="AA1503" s="480">
        <f t="shared" si="23"/>
        <v>60</v>
      </c>
      <c r="AB1503" s="483">
        <v>0</v>
      </c>
      <c r="AC1503" s="480" t="s">
        <v>7889</v>
      </c>
    </row>
    <row r="1504" customHeight="1" spans="1:29">
      <c r="A1504" s="460" t="s">
        <v>194</v>
      </c>
      <c r="B1504" s="480" t="s">
        <v>7877</v>
      </c>
      <c r="C1504" s="480" t="s">
        <v>7878</v>
      </c>
      <c r="D1504" s="480" t="s">
        <v>7939</v>
      </c>
      <c r="E1504" s="481">
        <v>40816</v>
      </c>
      <c r="F1504" s="480" t="s">
        <v>301</v>
      </c>
      <c r="G1504" s="480" t="s">
        <v>7940</v>
      </c>
      <c r="H1504" s="480" t="s">
        <v>7941</v>
      </c>
      <c r="I1504" s="480" t="s">
        <v>7942</v>
      </c>
      <c r="J1504" s="482">
        <v>11880.34</v>
      </c>
      <c r="K1504" s="482">
        <v>0</v>
      </c>
      <c r="L1504" s="482">
        <v>11880.34</v>
      </c>
      <c r="M1504" s="482">
        <v>0</v>
      </c>
      <c r="N1504" s="482">
        <v>0</v>
      </c>
      <c r="O1504" s="482">
        <v>0</v>
      </c>
      <c r="P1504" s="480" t="s">
        <v>7943</v>
      </c>
      <c r="Q1504" s="481"/>
      <c r="R1504" s="480" t="s">
        <v>7884</v>
      </c>
      <c r="S1504" s="480" t="s">
        <v>7885</v>
      </c>
      <c r="T1504" s="480" t="s">
        <v>462</v>
      </c>
      <c r="U1504" s="480" t="s">
        <v>309</v>
      </c>
      <c r="V1504" s="480" t="s">
        <v>487</v>
      </c>
      <c r="W1504" s="480" t="s">
        <v>7944</v>
      </c>
      <c r="X1504" s="480" t="s">
        <v>7945</v>
      </c>
      <c r="Y1504" s="480" t="s">
        <v>313</v>
      </c>
      <c r="Z1504" s="480" t="s">
        <v>7888</v>
      </c>
      <c r="AA1504" s="480">
        <f t="shared" si="23"/>
        <v>60</v>
      </c>
      <c r="AB1504" s="483">
        <v>0</v>
      </c>
      <c r="AC1504" s="480" t="s">
        <v>7946</v>
      </c>
    </row>
    <row r="1505" customHeight="1" spans="1:29">
      <c r="A1505" s="460" t="s">
        <v>194</v>
      </c>
      <c r="B1505" s="480" t="s">
        <v>7877</v>
      </c>
      <c r="C1505" s="480" t="s">
        <v>7878</v>
      </c>
      <c r="D1505" s="480" t="s">
        <v>7947</v>
      </c>
      <c r="E1505" s="481">
        <v>41990</v>
      </c>
      <c r="F1505" s="480" t="s">
        <v>301</v>
      </c>
      <c r="G1505" s="480" t="s">
        <v>7948</v>
      </c>
      <c r="H1505" s="480" t="s">
        <v>7941</v>
      </c>
      <c r="I1505" s="480" t="s">
        <v>7949</v>
      </c>
      <c r="J1505" s="482">
        <v>13167</v>
      </c>
      <c r="K1505" s="482">
        <v>0</v>
      </c>
      <c r="L1505" s="482">
        <v>13167</v>
      </c>
      <c r="M1505" s="482">
        <v>0</v>
      </c>
      <c r="N1505" s="482">
        <v>0</v>
      </c>
      <c r="O1505" s="482">
        <v>0</v>
      </c>
      <c r="P1505" s="480" t="s">
        <v>7950</v>
      </c>
      <c r="Q1505" s="481"/>
      <c r="R1505" s="480" t="s">
        <v>630</v>
      </c>
      <c r="S1505" s="480" t="s">
        <v>889</v>
      </c>
      <c r="T1505" s="480" t="s">
        <v>7951</v>
      </c>
      <c r="U1505" s="480" t="s">
        <v>309</v>
      </c>
      <c r="V1505" s="480" t="s">
        <v>7952</v>
      </c>
      <c r="W1505" s="480" t="s">
        <v>7953</v>
      </c>
      <c r="X1505" s="480" t="s">
        <v>7917</v>
      </c>
      <c r="Y1505" s="480" t="s">
        <v>313</v>
      </c>
      <c r="Z1505" s="480" t="s">
        <v>7888</v>
      </c>
      <c r="AA1505" s="480">
        <f t="shared" si="23"/>
        <v>60</v>
      </c>
      <c r="AB1505" s="483">
        <v>0</v>
      </c>
      <c r="AC1505" s="480" t="s">
        <v>7954</v>
      </c>
    </row>
    <row r="1506" customHeight="1" spans="1:29">
      <c r="A1506" s="460" t="s">
        <v>194</v>
      </c>
      <c r="B1506" s="480" t="s">
        <v>7877</v>
      </c>
      <c r="C1506" s="480" t="s">
        <v>7878</v>
      </c>
      <c r="D1506" s="480" t="s">
        <v>7955</v>
      </c>
      <c r="E1506" s="481">
        <v>41990</v>
      </c>
      <c r="F1506" s="480" t="s">
        <v>301</v>
      </c>
      <c r="G1506" s="480" t="s">
        <v>7956</v>
      </c>
      <c r="H1506" s="480" t="s">
        <v>7941</v>
      </c>
      <c r="I1506" s="480" t="s">
        <v>7949</v>
      </c>
      <c r="J1506" s="482">
        <v>13167</v>
      </c>
      <c r="K1506" s="482">
        <v>0</v>
      </c>
      <c r="L1506" s="482">
        <v>13167</v>
      </c>
      <c r="M1506" s="482">
        <v>0</v>
      </c>
      <c r="N1506" s="482">
        <v>0</v>
      </c>
      <c r="O1506" s="482">
        <v>0</v>
      </c>
      <c r="P1506" s="480" t="s">
        <v>7957</v>
      </c>
      <c r="Q1506" s="481"/>
      <c r="R1506" s="480" t="s">
        <v>630</v>
      </c>
      <c r="S1506" s="480" t="s">
        <v>889</v>
      </c>
      <c r="T1506" s="480" t="s">
        <v>3610</v>
      </c>
      <c r="U1506" s="480" t="s">
        <v>309</v>
      </c>
      <c r="V1506" s="480" t="s">
        <v>7958</v>
      </c>
      <c r="W1506" s="480" t="s">
        <v>7953</v>
      </c>
      <c r="X1506" s="480" t="s">
        <v>7917</v>
      </c>
      <c r="Y1506" s="480" t="s">
        <v>313</v>
      </c>
      <c r="Z1506" s="480" t="s">
        <v>7888</v>
      </c>
      <c r="AA1506" s="480">
        <f t="shared" si="23"/>
        <v>60</v>
      </c>
      <c r="AB1506" s="483">
        <v>0</v>
      </c>
      <c r="AC1506" s="480" t="s">
        <v>7954</v>
      </c>
    </row>
    <row r="1507" customHeight="1" spans="1:29">
      <c r="A1507" s="460" t="s">
        <v>194</v>
      </c>
      <c r="B1507" s="480" t="s">
        <v>7877</v>
      </c>
      <c r="C1507" s="480" t="s">
        <v>7878</v>
      </c>
      <c r="D1507" s="480" t="s">
        <v>7959</v>
      </c>
      <c r="E1507" s="481">
        <v>41990</v>
      </c>
      <c r="F1507" s="480" t="s">
        <v>301</v>
      </c>
      <c r="G1507" s="480" t="s">
        <v>7960</v>
      </c>
      <c r="H1507" s="480" t="s">
        <v>7941</v>
      </c>
      <c r="I1507" s="480" t="s">
        <v>7949</v>
      </c>
      <c r="J1507" s="482">
        <v>13167</v>
      </c>
      <c r="K1507" s="482">
        <v>0</v>
      </c>
      <c r="L1507" s="482">
        <v>13167</v>
      </c>
      <c r="M1507" s="482">
        <v>0</v>
      </c>
      <c r="N1507" s="482">
        <v>0</v>
      </c>
      <c r="O1507" s="482">
        <v>0</v>
      </c>
      <c r="P1507" s="480" t="s">
        <v>7961</v>
      </c>
      <c r="Q1507" s="481"/>
      <c r="R1507" s="480" t="s">
        <v>630</v>
      </c>
      <c r="S1507" s="480" t="s">
        <v>889</v>
      </c>
      <c r="T1507" s="480" t="s">
        <v>3610</v>
      </c>
      <c r="U1507" s="480" t="s">
        <v>309</v>
      </c>
      <c r="V1507" s="480" t="s">
        <v>7962</v>
      </c>
      <c r="W1507" s="480" t="s">
        <v>7953</v>
      </c>
      <c r="X1507" s="480" t="s">
        <v>7917</v>
      </c>
      <c r="Y1507" s="480" t="s">
        <v>313</v>
      </c>
      <c r="Z1507" s="480" t="s">
        <v>7888</v>
      </c>
      <c r="AA1507" s="480">
        <f t="shared" si="23"/>
        <v>60</v>
      </c>
      <c r="AB1507" s="483">
        <v>0</v>
      </c>
      <c r="AC1507" s="480" t="s">
        <v>7954</v>
      </c>
    </row>
    <row r="1508" customHeight="1" spans="1:29">
      <c r="A1508" s="460" t="s">
        <v>194</v>
      </c>
      <c r="B1508" s="480" t="s">
        <v>7877</v>
      </c>
      <c r="C1508" s="480" t="s">
        <v>7878</v>
      </c>
      <c r="D1508" s="480" t="s">
        <v>7963</v>
      </c>
      <c r="E1508" s="481">
        <v>41990</v>
      </c>
      <c r="F1508" s="480" t="s">
        <v>301</v>
      </c>
      <c r="G1508" s="480" t="s">
        <v>7964</v>
      </c>
      <c r="H1508" s="480" t="s">
        <v>7941</v>
      </c>
      <c r="I1508" s="480" t="s">
        <v>7949</v>
      </c>
      <c r="J1508" s="482">
        <v>13167</v>
      </c>
      <c r="K1508" s="482">
        <v>0</v>
      </c>
      <c r="L1508" s="482">
        <v>13167</v>
      </c>
      <c r="M1508" s="482">
        <v>0</v>
      </c>
      <c r="N1508" s="482">
        <v>0</v>
      </c>
      <c r="O1508" s="482">
        <v>0</v>
      </c>
      <c r="P1508" s="480" t="s">
        <v>7965</v>
      </c>
      <c r="Q1508" s="481"/>
      <c r="R1508" s="480" t="s">
        <v>630</v>
      </c>
      <c r="S1508" s="480" t="s">
        <v>889</v>
      </c>
      <c r="T1508" s="480" t="s">
        <v>3610</v>
      </c>
      <c r="U1508" s="480" t="s">
        <v>309</v>
      </c>
      <c r="V1508" s="480" t="s">
        <v>7966</v>
      </c>
      <c r="W1508" s="480" t="s">
        <v>7953</v>
      </c>
      <c r="X1508" s="480" t="s">
        <v>7917</v>
      </c>
      <c r="Y1508" s="480" t="s">
        <v>313</v>
      </c>
      <c r="Z1508" s="480" t="s">
        <v>7888</v>
      </c>
      <c r="AA1508" s="480">
        <f t="shared" si="23"/>
        <v>60</v>
      </c>
      <c r="AB1508" s="483">
        <v>0</v>
      </c>
      <c r="AC1508" s="480" t="s">
        <v>7954</v>
      </c>
    </row>
    <row r="1509" customHeight="1" spans="1:29">
      <c r="A1509" s="460" t="s">
        <v>194</v>
      </c>
      <c r="B1509" s="480" t="s">
        <v>7877</v>
      </c>
      <c r="C1509" s="480" t="s">
        <v>7878</v>
      </c>
      <c r="D1509" s="480" t="s">
        <v>7967</v>
      </c>
      <c r="E1509" s="481">
        <v>41990</v>
      </c>
      <c r="F1509" s="480" t="s">
        <v>301</v>
      </c>
      <c r="G1509" s="480" t="s">
        <v>7968</v>
      </c>
      <c r="H1509" s="480" t="s">
        <v>7941</v>
      </c>
      <c r="I1509" s="480" t="s">
        <v>7949</v>
      </c>
      <c r="J1509" s="482">
        <v>13167</v>
      </c>
      <c r="K1509" s="482">
        <v>0</v>
      </c>
      <c r="L1509" s="482">
        <v>13167</v>
      </c>
      <c r="M1509" s="482">
        <v>0</v>
      </c>
      <c r="N1509" s="482">
        <v>0</v>
      </c>
      <c r="O1509" s="482">
        <v>0</v>
      </c>
      <c r="P1509" s="480" t="s">
        <v>7969</v>
      </c>
      <c r="Q1509" s="481"/>
      <c r="R1509" s="480" t="s">
        <v>630</v>
      </c>
      <c r="S1509" s="480" t="s">
        <v>889</v>
      </c>
      <c r="T1509" s="480" t="s">
        <v>4347</v>
      </c>
      <c r="U1509" s="480" t="s">
        <v>309</v>
      </c>
      <c r="V1509" s="480" t="s">
        <v>7970</v>
      </c>
      <c r="W1509" s="480" t="s">
        <v>7953</v>
      </c>
      <c r="X1509" s="480" t="s">
        <v>7917</v>
      </c>
      <c r="Y1509" s="480" t="s">
        <v>313</v>
      </c>
      <c r="Z1509" s="480" t="s">
        <v>7888</v>
      </c>
      <c r="AA1509" s="480">
        <f t="shared" si="23"/>
        <v>60</v>
      </c>
      <c r="AB1509" s="483">
        <v>0</v>
      </c>
      <c r="AC1509" s="480" t="s">
        <v>4351</v>
      </c>
    </row>
    <row r="1510" customHeight="1" spans="1:29">
      <c r="A1510" s="460" t="s">
        <v>194</v>
      </c>
      <c r="B1510" s="480" t="s">
        <v>7877</v>
      </c>
      <c r="C1510" s="480" t="s">
        <v>7878</v>
      </c>
      <c r="D1510" s="480" t="s">
        <v>7971</v>
      </c>
      <c r="E1510" s="481">
        <v>43426</v>
      </c>
      <c r="F1510" s="480" t="s">
        <v>301</v>
      </c>
      <c r="G1510" s="480" t="s">
        <v>7972</v>
      </c>
      <c r="H1510" s="480" t="s">
        <v>7941</v>
      </c>
      <c r="I1510" s="480" t="s">
        <v>7973</v>
      </c>
      <c r="J1510" s="482">
        <v>6006.9</v>
      </c>
      <c r="K1510" s="482">
        <v>0</v>
      </c>
      <c r="L1510" s="482">
        <v>6006.9</v>
      </c>
      <c r="M1510" s="482">
        <v>0</v>
      </c>
      <c r="N1510" s="482">
        <v>0</v>
      </c>
      <c r="O1510" s="482">
        <v>0</v>
      </c>
      <c r="P1510" s="480" t="s">
        <v>7974</v>
      </c>
      <c r="Q1510" s="481"/>
      <c r="R1510" s="480" t="s">
        <v>630</v>
      </c>
      <c r="S1510" s="480" t="s">
        <v>889</v>
      </c>
      <c r="T1510" s="480" t="s">
        <v>4347</v>
      </c>
      <c r="U1510" s="480" t="s">
        <v>309</v>
      </c>
      <c r="V1510" s="480" t="s">
        <v>7975</v>
      </c>
      <c r="W1510" s="480" t="s">
        <v>7976</v>
      </c>
      <c r="X1510" s="480" t="s">
        <v>7977</v>
      </c>
      <c r="Y1510" s="480" t="s">
        <v>313</v>
      </c>
      <c r="Z1510" s="480" t="s">
        <v>7888</v>
      </c>
      <c r="AA1510" s="480">
        <f t="shared" si="23"/>
        <v>60</v>
      </c>
      <c r="AB1510" s="483">
        <v>0</v>
      </c>
      <c r="AC1510" s="480" t="s">
        <v>4351</v>
      </c>
    </row>
    <row r="1511" customHeight="1" spans="1:29">
      <c r="A1511" s="460" t="s">
        <v>194</v>
      </c>
      <c r="B1511" s="480" t="s">
        <v>7877</v>
      </c>
      <c r="C1511" s="480" t="s">
        <v>7878</v>
      </c>
      <c r="D1511" s="480" t="s">
        <v>7978</v>
      </c>
      <c r="E1511" s="481">
        <v>43426</v>
      </c>
      <c r="F1511" s="480" t="s">
        <v>301</v>
      </c>
      <c r="G1511" s="480" t="s">
        <v>7979</v>
      </c>
      <c r="H1511" s="480" t="s">
        <v>7941</v>
      </c>
      <c r="I1511" s="480" t="s">
        <v>7973</v>
      </c>
      <c r="J1511" s="482">
        <v>6006.9</v>
      </c>
      <c r="K1511" s="482">
        <v>0</v>
      </c>
      <c r="L1511" s="482">
        <v>6006.9</v>
      </c>
      <c r="M1511" s="482">
        <v>0</v>
      </c>
      <c r="N1511" s="482">
        <v>0</v>
      </c>
      <c r="O1511" s="482">
        <v>0</v>
      </c>
      <c r="P1511" s="480" t="s">
        <v>7980</v>
      </c>
      <c r="Q1511" s="481"/>
      <c r="R1511" s="480" t="s">
        <v>630</v>
      </c>
      <c r="S1511" s="480" t="s">
        <v>889</v>
      </c>
      <c r="T1511" s="480" t="s">
        <v>3610</v>
      </c>
      <c r="U1511" s="480" t="s">
        <v>309</v>
      </c>
      <c r="V1511" s="480" t="s">
        <v>7981</v>
      </c>
      <c r="W1511" s="480" t="s">
        <v>7976</v>
      </c>
      <c r="X1511" s="480" t="s">
        <v>7977</v>
      </c>
      <c r="Y1511" s="480" t="s">
        <v>313</v>
      </c>
      <c r="Z1511" s="480" t="s">
        <v>7888</v>
      </c>
      <c r="AA1511" s="480">
        <f t="shared" si="23"/>
        <v>60</v>
      </c>
      <c r="AB1511" s="483">
        <v>0</v>
      </c>
      <c r="AC1511" s="480" t="s">
        <v>7954</v>
      </c>
    </row>
    <row r="1512" customHeight="1" spans="1:29">
      <c r="A1512" s="460" t="s">
        <v>194</v>
      </c>
      <c r="B1512" s="480" t="s">
        <v>7877</v>
      </c>
      <c r="C1512" s="480" t="s">
        <v>7878</v>
      </c>
      <c r="D1512" s="480" t="s">
        <v>7982</v>
      </c>
      <c r="E1512" s="481">
        <v>43426</v>
      </c>
      <c r="F1512" s="480" t="s">
        <v>301</v>
      </c>
      <c r="G1512" s="480" t="s">
        <v>7983</v>
      </c>
      <c r="H1512" s="480" t="s">
        <v>7941</v>
      </c>
      <c r="I1512" s="480" t="s">
        <v>7973</v>
      </c>
      <c r="J1512" s="482">
        <v>6006.9</v>
      </c>
      <c r="K1512" s="482">
        <v>0</v>
      </c>
      <c r="L1512" s="482">
        <v>6006.9</v>
      </c>
      <c r="M1512" s="482">
        <v>0</v>
      </c>
      <c r="N1512" s="482">
        <v>0</v>
      </c>
      <c r="O1512" s="482">
        <v>0</v>
      </c>
      <c r="P1512" s="480" t="s">
        <v>7984</v>
      </c>
      <c r="Q1512" s="481"/>
      <c r="R1512" s="480" t="s">
        <v>630</v>
      </c>
      <c r="S1512" s="480" t="s">
        <v>889</v>
      </c>
      <c r="T1512" s="480" t="s">
        <v>3610</v>
      </c>
      <c r="U1512" s="480" t="s">
        <v>309</v>
      </c>
      <c r="V1512" s="480" t="s">
        <v>7985</v>
      </c>
      <c r="W1512" s="480" t="s">
        <v>7976</v>
      </c>
      <c r="X1512" s="480" t="s">
        <v>7977</v>
      </c>
      <c r="Y1512" s="480" t="s">
        <v>313</v>
      </c>
      <c r="Z1512" s="480" t="s">
        <v>7888</v>
      </c>
      <c r="AA1512" s="480">
        <f t="shared" si="23"/>
        <v>60</v>
      </c>
      <c r="AB1512" s="483">
        <v>0</v>
      </c>
      <c r="AC1512" s="480" t="s">
        <v>7954</v>
      </c>
    </row>
    <row r="1513" customHeight="1" spans="1:29">
      <c r="A1513" s="460" t="s">
        <v>194</v>
      </c>
      <c r="B1513" s="480" t="s">
        <v>7877</v>
      </c>
      <c r="C1513" s="480" t="s">
        <v>7878</v>
      </c>
      <c r="D1513" s="480" t="s">
        <v>7986</v>
      </c>
      <c r="E1513" s="481">
        <v>43426</v>
      </c>
      <c r="F1513" s="480" t="s">
        <v>301</v>
      </c>
      <c r="G1513" s="480" t="s">
        <v>7987</v>
      </c>
      <c r="H1513" s="480" t="s">
        <v>7941</v>
      </c>
      <c r="I1513" s="480" t="s">
        <v>7973</v>
      </c>
      <c r="J1513" s="482">
        <v>6006.9</v>
      </c>
      <c r="K1513" s="482">
        <v>0</v>
      </c>
      <c r="L1513" s="482">
        <v>6006.9</v>
      </c>
      <c r="M1513" s="482">
        <v>0</v>
      </c>
      <c r="N1513" s="482">
        <v>0</v>
      </c>
      <c r="O1513" s="482">
        <v>0</v>
      </c>
      <c r="P1513" s="480" t="s">
        <v>7988</v>
      </c>
      <c r="Q1513" s="481"/>
      <c r="R1513" s="480" t="s">
        <v>630</v>
      </c>
      <c r="S1513" s="480" t="s">
        <v>889</v>
      </c>
      <c r="T1513" s="480" t="s">
        <v>7757</v>
      </c>
      <c r="U1513" s="480" t="s">
        <v>309</v>
      </c>
      <c r="V1513" s="480" t="s">
        <v>7989</v>
      </c>
      <c r="W1513" s="480" t="s">
        <v>7976</v>
      </c>
      <c r="X1513" s="480" t="s">
        <v>7977</v>
      </c>
      <c r="Y1513" s="480" t="s">
        <v>313</v>
      </c>
      <c r="Z1513" s="480" t="s">
        <v>7888</v>
      </c>
      <c r="AA1513" s="480">
        <f t="shared" si="23"/>
        <v>60</v>
      </c>
      <c r="AB1513" s="483">
        <v>0</v>
      </c>
      <c r="AC1513" s="480" t="s">
        <v>7990</v>
      </c>
    </row>
    <row r="1514" customHeight="1" spans="1:29">
      <c r="A1514" s="460" t="s">
        <v>194</v>
      </c>
      <c r="B1514" s="480" t="s">
        <v>7877</v>
      </c>
      <c r="C1514" s="480" t="s">
        <v>7878</v>
      </c>
      <c r="D1514" s="480" t="s">
        <v>7991</v>
      </c>
      <c r="E1514" s="481">
        <v>43426</v>
      </c>
      <c r="F1514" s="480" t="s">
        <v>301</v>
      </c>
      <c r="G1514" s="480" t="s">
        <v>7992</v>
      </c>
      <c r="H1514" s="480" t="s">
        <v>7941</v>
      </c>
      <c r="I1514" s="480" t="s">
        <v>7993</v>
      </c>
      <c r="J1514" s="482">
        <v>11555.06</v>
      </c>
      <c r="K1514" s="482">
        <v>0</v>
      </c>
      <c r="L1514" s="482">
        <v>11555.06</v>
      </c>
      <c r="M1514" s="482">
        <v>464.6</v>
      </c>
      <c r="N1514" s="482">
        <v>0</v>
      </c>
      <c r="O1514" s="482">
        <v>0</v>
      </c>
      <c r="P1514" s="480" t="s">
        <v>7994</v>
      </c>
      <c r="Q1514" s="481"/>
      <c r="R1514" s="480" t="s">
        <v>630</v>
      </c>
      <c r="S1514" s="480" t="s">
        <v>889</v>
      </c>
      <c r="T1514" s="480" t="s">
        <v>4347</v>
      </c>
      <c r="U1514" s="480" t="s">
        <v>309</v>
      </c>
      <c r="V1514" s="480" t="s">
        <v>7995</v>
      </c>
      <c r="W1514" s="480" t="s">
        <v>7976</v>
      </c>
      <c r="X1514" s="480" t="s">
        <v>7977</v>
      </c>
      <c r="Y1514" s="480" t="s">
        <v>313</v>
      </c>
      <c r="Z1514" s="480" t="s">
        <v>2602</v>
      </c>
      <c r="AA1514" s="480">
        <f t="shared" si="23"/>
        <v>72</v>
      </c>
      <c r="AB1514" s="483">
        <v>0</v>
      </c>
      <c r="AC1514" s="480" t="s">
        <v>4351</v>
      </c>
    </row>
    <row r="1515" customHeight="1" spans="1:29">
      <c r="A1515" s="460" t="s">
        <v>194</v>
      </c>
      <c r="B1515" s="480" t="s">
        <v>7877</v>
      </c>
      <c r="C1515" s="480" t="s">
        <v>7878</v>
      </c>
      <c r="D1515" s="480" t="s">
        <v>7996</v>
      </c>
      <c r="E1515" s="481">
        <v>43426</v>
      </c>
      <c r="F1515" s="480" t="s">
        <v>301</v>
      </c>
      <c r="G1515" s="480" t="s">
        <v>7997</v>
      </c>
      <c r="H1515" s="480" t="s">
        <v>7941</v>
      </c>
      <c r="I1515" s="480" t="s">
        <v>7993</v>
      </c>
      <c r="J1515" s="482">
        <v>10625.86</v>
      </c>
      <c r="K1515" s="482">
        <v>0</v>
      </c>
      <c r="L1515" s="482">
        <v>10625.86</v>
      </c>
      <c r="M1515" s="482">
        <v>0</v>
      </c>
      <c r="N1515" s="482">
        <v>0</v>
      </c>
      <c r="O1515" s="482">
        <v>0</v>
      </c>
      <c r="P1515" s="480" t="s">
        <v>7998</v>
      </c>
      <c r="Q1515" s="481"/>
      <c r="R1515" s="480" t="s">
        <v>630</v>
      </c>
      <c r="S1515" s="480" t="s">
        <v>889</v>
      </c>
      <c r="T1515" s="480" t="s">
        <v>4347</v>
      </c>
      <c r="U1515" s="480" t="s">
        <v>309</v>
      </c>
      <c r="V1515" s="480" t="s">
        <v>7999</v>
      </c>
      <c r="W1515" s="480" t="s">
        <v>7976</v>
      </c>
      <c r="X1515" s="480" t="s">
        <v>7977</v>
      </c>
      <c r="Y1515" s="480" t="s">
        <v>313</v>
      </c>
      <c r="Z1515" s="480" t="s">
        <v>7888</v>
      </c>
      <c r="AA1515" s="480">
        <f t="shared" si="23"/>
        <v>60</v>
      </c>
      <c r="AB1515" s="483">
        <v>0</v>
      </c>
      <c r="AC1515" s="480" t="s">
        <v>4351</v>
      </c>
    </row>
    <row r="1516" customHeight="1" spans="1:29">
      <c r="A1516" s="460" t="s">
        <v>194</v>
      </c>
      <c r="B1516" s="480" t="s">
        <v>7877</v>
      </c>
      <c r="C1516" s="480" t="s">
        <v>7878</v>
      </c>
      <c r="D1516" s="480" t="s">
        <v>8000</v>
      </c>
      <c r="E1516" s="481">
        <v>43426</v>
      </c>
      <c r="F1516" s="480" t="s">
        <v>301</v>
      </c>
      <c r="G1516" s="480" t="s">
        <v>8001</v>
      </c>
      <c r="H1516" s="480" t="s">
        <v>7941</v>
      </c>
      <c r="I1516" s="480" t="s">
        <v>7993</v>
      </c>
      <c r="J1516" s="482">
        <v>10625.86</v>
      </c>
      <c r="K1516" s="482">
        <v>0</v>
      </c>
      <c r="L1516" s="482">
        <v>10625.86</v>
      </c>
      <c r="M1516" s="482">
        <v>0</v>
      </c>
      <c r="N1516" s="482">
        <v>0</v>
      </c>
      <c r="O1516" s="482">
        <v>0</v>
      </c>
      <c r="P1516" s="480" t="s">
        <v>8002</v>
      </c>
      <c r="Q1516" s="481"/>
      <c r="R1516" s="480" t="s">
        <v>630</v>
      </c>
      <c r="S1516" s="480" t="s">
        <v>889</v>
      </c>
      <c r="T1516" s="480" t="s">
        <v>5568</v>
      </c>
      <c r="U1516" s="480" t="s">
        <v>309</v>
      </c>
      <c r="V1516" s="480" t="s">
        <v>8003</v>
      </c>
      <c r="W1516" s="480" t="s">
        <v>7976</v>
      </c>
      <c r="X1516" s="480" t="s">
        <v>7977</v>
      </c>
      <c r="Y1516" s="480" t="s">
        <v>313</v>
      </c>
      <c r="Z1516" s="480" t="s">
        <v>7888</v>
      </c>
      <c r="AA1516" s="480">
        <f t="shared" si="23"/>
        <v>60</v>
      </c>
      <c r="AB1516" s="483">
        <v>0</v>
      </c>
      <c r="AC1516" s="480" t="s">
        <v>5572</v>
      </c>
    </row>
    <row r="1517" customHeight="1" spans="1:29">
      <c r="A1517" s="460" t="s">
        <v>194</v>
      </c>
      <c r="B1517" s="480" t="s">
        <v>7877</v>
      </c>
      <c r="C1517" s="480" t="s">
        <v>7878</v>
      </c>
      <c r="D1517" s="480" t="s">
        <v>8004</v>
      </c>
      <c r="E1517" s="481">
        <v>43426</v>
      </c>
      <c r="F1517" s="480" t="s">
        <v>301</v>
      </c>
      <c r="G1517" s="480" t="s">
        <v>8005</v>
      </c>
      <c r="H1517" s="480" t="s">
        <v>7941</v>
      </c>
      <c r="I1517" s="480" t="s">
        <v>7993</v>
      </c>
      <c r="J1517" s="482">
        <v>10625.86</v>
      </c>
      <c r="K1517" s="482">
        <v>0</v>
      </c>
      <c r="L1517" s="482">
        <v>10625.86</v>
      </c>
      <c r="M1517" s="482">
        <v>0</v>
      </c>
      <c r="N1517" s="482">
        <v>0</v>
      </c>
      <c r="O1517" s="482">
        <v>0</v>
      </c>
      <c r="P1517" s="480" t="s">
        <v>8006</v>
      </c>
      <c r="Q1517" s="481"/>
      <c r="R1517" s="480" t="s">
        <v>630</v>
      </c>
      <c r="S1517" s="480" t="s">
        <v>889</v>
      </c>
      <c r="T1517" s="480" t="s">
        <v>4347</v>
      </c>
      <c r="U1517" s="480" t="s">
        <v>309</v>
      </c>
      <c r="V1517" s="480" t="s">
        <v>8007</v>
      </c>
      <c r="W1517" s="480" t="s">
        <v>7976</v>
      </c>
      <c r="X1517" s="480" t="s">
        <v>7977</v>
      </c>
      <c r="Y1517" s="480" t="s">
        <v>313</v>
      </c>
      <c r="Z1517" s="480" t="s">
        <v>7888</v>
      </c>
      <c r="AA1517" s="480">
        <f t="shared" si="23"/>
        <v>60</v>
      </c>
      <c r="AB1517" s="483">
        <v>0</v>
      </c>
      <c r="AC1517" s="480" t="s">
        <v>4351</v>
      </c>
    </row>
    <row r="1518" customHeight="1" spans="1:29">
      <c r="A1518" s="460" t="s">
        <v>194</v>
      </c>
      <c r="B1518" s="480" t="s">
        <v>7877</v>
      </c>
      <c r="C1518" s="480" t="s">
        <v>7878</v>
      </c>
      <c r="D1518" s="480" t="s">
        <v>8008</v>
      </c>
      <c r="E1518" s="481">
        <v>43426</v>
      </c>
      <c r="F1518" s="480" t="s">
        <v>301</v>
      </c>
      <c r="G1518" s="480" t="s">
        <v>8009</v>
      </c>
      <c r="H1518" s="480" t="s">
        <v>7941</v>
      </c>
      <c r="I1518" s="480" t="s">
        <v>7993</v>
      </c>
      <c r="J1518" s="482">
        <v>18871.21</v>
      </c>
      <c r="K1518" s="482">
        <v>0</v>
      </c>
      <c r="L1518" s="482">
        <v>18871.21</v>
      </c>
      <c r="M1518" s="482">
        <v>0</v>
      </c>
      <c r="N1518" s="482">
        <v>0</v>
      </c>
      <c r="O1518" s="482">
        <v>0</v>
      </c>
      <c r="P1518" s="480" t="s">
        <v>8010</v>
      </c>
      <c r="Q1518" s="481"/>
      <c r="R1518" s="480" t="s">
        <v>630</v>
      </c>
      <c r="S1518" s="480" t="s">
        <v>889</v>
      </c>
      <c r="T1518" s="480" t="s">
        <v>4347</v>
      </c>
      <c r="U1518" s="480" t="s">
        <v>309</v>
      </c>
      <c r="V1518" s="480" t="s">
        <v>4565</v>
      </c>
      <c r="W1518" s="480" t="s">
        <v>7976</v>
      </c>
      <c r="X1518" s="480" t="s">
        <v>7977</v>
      </c>
      <c r="Y1518" s="480" t="s">
        <v>313</v>
      </c>
      <c r="Z1518" s="480" t="s">
        <v>7888</v>
      </c>
      <c r="AA1518" s="480">
        <f t="shared" si="23"/>
        <v>60</v>
      </c>
      <c r="AB1518" s="483">
        <v>0</v>
      </c>
      <c r="AC1518" s="480" t="s">
        <v>4351</v>
      </c>
    </row>
    <row r="1519" customHeight="1" spans="1:29">
      <c r="A1519" s="460" t="s">
        <v>194</v>
      </c>
      <c r="B1519" s="480" t="s">
        <v>7877</v>
      </c>
      <c r="C1519" s="480" t="s">
        <v>7878</v>
      </c>
      <c r="D1519" s="480" t="s">
        <v>8011</v>
      </c>
      <c r="E1519" s="481">
        <v>43426</v>
      </c>
      <c r="F1519" s="480" t="s">
        <v>301</v>
      </c>
      <c r="G1519" s="480" t="s">
        <v>8012</v>
      </c>
      <c r="H1519" s="480" t="s">
        <v>7941</v>
      </c>
      <c r="I1519" s="480" t="s">
        <v>7993</v>
      </c>
      <c r="J1519" s="482">
        <v>13162.08</v>
      </c>
      <c r="K1519" s="482">
        <v>0</v>
      </c>
      <c r="L1519" s="482">
        <v>13162.08</v>
      </c>
      <c r="M1519" s="482">
        <v>0</v>
      </c>
      <c r="N1519" s="482">
        <v>0</v>
      </c>
      <c r="O1519" s="482">
        <v>0</v>
      </c>
      <c r="P1519" s="480" t="s">
        <v>8013</v>
      </c>
      <c r="Q1519" s="481"/>
      <c r="R1519" s="480" t="s">
        <v>630</v>
      </c>
      <c r="S1519" s="480" t="s">
        <v>889</v>
      </c>
      <c r="T1519" s="480" t="s">
        <v>5568</v>
      </c>
      <c r="U1519" s="480" t="s">
        <v>309</v>
      </c>
      <c r="V1519" s="480" t="s">
        <v>8014</v>
      </c>
      <c r="W1519" s="480" t="s">
        <v>7976</v>
      </c>
      <c r="X1519" s="480" t="s">
        <v>7977</v>
      </c>
      <c r="Y1519" s="480" t="s">
        <v>313</v>
      </c>
      <c r="Z1519" s="480" t="s">
        <v>7888</v>
      </c>
      <c r="AA1519" s="480">
        <f t="shared" si="23"/>
        <v>60</v>
      </c>
      <c r="AB1519" s="483">
        <v>0</v>
      </c>
      <c r="AC1519" s="480" t="s">
        <v>5572</v>
      </c>
    </row>
    <row r="1520" customHeight="1" spans="1:29">
      <c r="A1520" s="460" t="s">
        <v>194</v>
      </c>
      <c r="B1520" s="480" t="s">
        <v>7877</v>
      </c>
      <c r="C1520" s="480" t="s">
        <v>7878</v>
      </c>
      <c r="D1520" s="480" t="s">
        <v>8015</v>
      </c>
      <c r="E1520" s="481">
        <v>43426</v>
      </c>
      <c r="F1520" s="480" t="s">
        <v>301</v>
      </c>
      <c r="G1520" s="480" t="s">
        <v>8016</v>
      </c>
      <c r="H1520" s="480" t="s">
        <v>7941</v>
      </c>
      <c r="I1520" s="480" t="s">
        <v>7993</v>
      </c>
      <c r="J1520" s="482">
        <v>13162.08</v>
      </c>
      <c r="K1520" s="482">
        <v>0</v>
      </c>
      <c r="L1520" s="482">
        <v>13162.08</v>
      </c>
      <c r="M1520" s="482">
        <v>0</v>
      </c>
      <c r="N1520" s="482">
        <v>0</v>
      </c>
      <c r="O1520" s="482">
        <v>0</v>
      </c>
      <c r="P1520" s="480" t="s">
        <v>8017</v>
      </c>
      <c r="Q1520" s="481"/>
      <c r="R1520" s="480" t="s">
        <v>630</v>
      </c>
      <c r="S1520" s="480" t="s">
        <v>889</v>
      </c>
      <c r="T1520" s="480" t="s">
        <v>5568</v>
      </c>
      <c r="U1520" s="480" t="s">
        <v>309</v>
      </c>
      <c r="V1520" s="480" t="s">
        <v>8018</v>
      </c>
      <c r="W1520" s="480" t="s">
        <v>7976</v>
      </c>
      <c r="X1520" s="480" t="s">
        <v>7977</v>
      </c>
      <c r="Y1520" s="480" t="s">
        <v>313</v>
      </c>
      <c r="Z1520" s="480" t="s">
        <v>7888</v>
      </c>
      <c r="AA1520" s="480">
        <f t="shared" si="23"/>
        <v>60</v>
      </c>
      <c r="AB1520" s="483">
        <v>0</v>
      </c>
      <c r="AC1520" s="480" t="s">
        <v>5572</v>
      </c>
    </row>
    <row r="1521" customHeight="1" spans="1:29">
      <c r="A1521" s="460" t="s">
        <v>194</v>
      </c>
      <c r="B1521" s="480" t="s">
        <v>7877</v>
      </c>
      <c r="C1521" s="480" t="s">
        <v>7878</v>
      </c>
      <c r="D1521" s="480" t="s">
        <v>8019</v>
      </c>
      <c r="E1521" s="481">
        <v>43426</v>
      </c>
      <c r="F1521" s="480" t="s">
        <v>301</v>
      </c>
      <c r="G1521" s="480" t="s">
        <v>8020</v>
      </c>
      <c r="H1521" s="480" t="s">
        <v>7941</v>
      </c>
      <c r="I1521" s="480" t="s">
        <v>7973</v>
      </c>
      <c r="J1521" s="482">
        <v>9482.75</v>
      </c>
      <c r="K1521" s="482">
        <v>0</v>
      </c>
      <c r="L1521" s="482">
        <v>9482.75</v>
      </c>
      <c r="M1521" s="482">
        <v>0</v>
      </c>
      <c r="N1521" s="482">
        <v>0</v>
      </c>
      <c r="O1521" s="482">
        <v>0</v>
      </c>
      <c r="P1521" s="480" t="s">
        <v>8021</v>
      </c>
      <c r="Q1521" s="481"/>
      <c r="R1521" s="480" t="s">
        <v>630</v>
      </c>
      <c r="S1521" s="480" t="s">
        <v>889</v>
      </c>
      <c r="T1521" s="480" t="s">
        <v>5568</v>
      </c>
      <c r="U1521" s="480" t="s">
        <v>309</v>
      </c>
      <c r="V1521" s="480" t="s">
        <v>8022</v>
      </c>
      <c r="W1521" s="480" t="s">
        <v>7976</v>
      </c>
      <c r="X1521" s="480" t="s">
        <v>7977</v>
      </c>
      <c r="Y1521" s="480" t="s">
        <v>313</v>
      </c>
      <c r="Z1521" s="480" t="s">
        <v>7888</v>
      </c>
      <c r="AA1521" s="480">
        <f t="shared" si="23"/>
        <v>60</v>
      </c>
      <c r="AB1521" s="483">
        <v>0</v>
      </c>
      <c r="AC1521" s="480" t="s">
        <v>5572</v>
      </c>
    </row>
    <row r="1522" customHeight="1" spans="1:29">
      <c r="A1522" s="460" t="s">
        <v>194</v>
      </c>
      <c r="B1522" s="480" t="s">
        <v>7877</v>
      </c>
      <c r="C1522" s="480" t="s">
        <v>7878</v>
      </c>
      <c r="D1522" s="480" t="s">
        <v>8023</v>
      </c>
      <c r="E1522" s="481">
        <v>43426</v>
      </c>
      <c r="F1522" s="480" t="s">
        <v>301</v>
      </c>
      <c r="G1522" s="480" t="s">
        <v>8024</v>
      </c>
      <c r="H1522" s="480" t="s">
        <v>7941</v>
      </c>
      <c r="I1522" s="480" t="s">
        <v>7973</v>
      </c>
      <c r="J1522" s="482">
        <v>9482.75</v>
      </c>
      <c r="K1522" s="482">
        <v>0</v>
      </c>
      <c r="L1522" s="482">
        <v>9482.75</v>
      </c>
      <c r="M1522" s="482">
        <v>0</v>
      </c>
      <c r="N1522" s="482">
        <v>0</v>
      </c>
      <c r="O1522" s="482">
        <v>0</v>
      </c>
      <c r="P1522" s="480" t="s">
        <v>8025</v>
      </c>
      <c r="Q1522" s="481"/>
      <c r="R1522" s="480" t="s">
        <v>630</v>
      </c>
      <c r="S1522" s="480" t="s">
        <v>889</v>
      </c>
      <c r="T1522" s="480" t="s">
        <v>5568</v>
      </c>
      <c r="U1522" s="480" t="s">
        <v>309</v>
      </c>
      <c r="V1522" s="480" t="s">
        <v>8026</v>
      </c>
      <c r="W1522" s="480" t="s">
        <v>7976</v>
      </c>
      <c r="X1522" s="480" t="s">
        <v>7977</v>
      </c>
      <c r="Y1522" s="480" t="s">
        <v>313</v>
      </c>
      <c r="Z1522" s="480" t="s">
        <v>7888</v>
      </c>
      <c r="AA1522" s="480">
        <f t="shared" si="23"/>
        <v>60</v>
      </c>
      <c r="AB1522" s="483">
        <v>0</v>
      </c>
      <c r="AC1522" s="480" t="s">
        <v>5572</v>
      </c>
    </row>
    <row r="1523" customHeight="1" spans="1:29">
      <c r="A1523" s="460" t="s">
        <v>194</v>
      </c>
      <c r="B1523" s="480" t="s">
        <v>7877</v>
      </c>
      <c r="C1523" s="480" t="s">
        <v>7878</v>
      </c>
      <c r="D1523" s="480" t="s">
        <v>8027</v>
      </c>
      <c r="E1523" s="481">
        <v>43426</v>
      </c>
      <c r="F1523" s="480" t="s">
        <v>301</v>
      </c>
      <c r="G1523" s="480" t="s">
        <v>8028</v>
      </c>
      <c r="H1523" s="480" t="s">
        <v>7941</v>
      </c>
      <c r="I1523" s="480" t="s">
        <v>7973</v>
      </c>
      <c r="J1523" s="482">
        <v>9482.75</v>
      </c>
      <c r="K1523" s="482">
        <v>0</v>
      </c>
      <c r="L1523" s="482">
        <v>9482.75</v>
      </c>
      <c r="M1523" s="482">
        <v>0</v>
      </c>
      <c r="N1523" s="482">
        <v>0</v>
      </c>
      <c r="O1523" s="482">
        <v>0</v>
      </c>
      <c r="P1523" s="480" t="s">
        <v>8029</v>
      </c>
      <c r="Q1523" s="481"/>
      <c r="R1523" s="480" t="s">
        <v>630</v>
      </c>
      <c r="S1523" s="480" t="s">
        <v>889</v>
      </c>
      <c r="T1523" s="480" t="s">
        <v>5568</v>
      </c>
      <c r="U1523" s="480" t="s">
        <v>309</v>
      </c>
      <c r="V1523" s="480" t="s">
        <v>8030</v>
      </c>
      <c r="W1523" s="480" t="s">
        <v>7976</v>
      </c>
      <c r="X1523" s="480" t="s">
        <v>7977</v>
      </c>
      <c r="Y1523" s="480" t="s">
        <v>313</v>
      </c>
      <c r="Z1523" s="480" t="s">
        <v>7888</v>
      </c>
      <c r="AA1523" s="480">
        <f t="shared" si="23"/>
        <v>60</v>
      </c>
      <c r="AB1523" s="483">
        <v>0</v>
      </c>
      <c r="AC1523" s="480" t="s">
        <v>5572</v>
      </c>
    </row>
    <row r="1524" customHeight="1" spans="1:29">
      <c r="A1524" s="460" t="s">
        <v>194</v>
      </c>
      <c r="B1524" s="480" t="s">
        <v>7877</v>
      </c>
      <c r="C1524" s="480" t="s">
        <v>7878</v>
      </c>
      <c r="D1524" s="480" t="s">
        <v>8031</v>
      </c>
      <c r="E1524" s="481">
        <v>43426</v>
      </c>
      <c r="F1524" s="480" t="s">
        <v>301</v>
      </c>
      <c r="G1524" s="480" t="s">
        <v>8032</v>
      </c>
      <c r="H1524" s="480" t="s">
        <v>7941</v>
      </c>
      <c r="I1524" s="480" t="s">
        <v>8033</v>
      </c>
      <c r="J1524" s="482">
        <v>13162.08</v>
      </c>
      <c r="K1524" s="482">
        <v>0</v>
      </c>
      <c r="L1524" s="482">
        <v>13162.08</v>
      </c>
      <c r="M1524" s="482">
        <v>0</v>
      </c>
      <c r="N1524" s="482">
        <v>0</v>
      </c>
      <c r="O1524" s="482">
        <v>0</v>
      </c>
      <c r="P1524" s="480" t="s">
        <v>8034</v>
      </c>
      <c r="Q1524" s="481"/>
      <c r="R1524" s="480" t="s">
        <v>630</v>
      </c>
      <c r="S1524" s="480" t="s">
        <v>889</v>
      </c>
      <c r="T1524" s="480" t="s">
        <v>5568</v>
      </c>
      <c r="U1524" s="480" t="s">
        <v>309</v>
      </c>
      <c r="V1524" s="480" t="s">
        <v>8035</v>
      </c>
      <c r="W1524" s="480" t="s">
        <v>7976</v>
      </c>
      <c r="X1524" s="480" t="s">
        <v>7977</v>
      </c>
      <c r="Y1524" s="480" t="s">
        <v>313</v>
      </c>
      <c r="Z1524" s="480" t="s">
        <v>7888</v>
      </c>
      <c r="AA1524" s="480">
        <f t="shared" si="23"/>
        <v>60</v>
      </c>
      <c r="AB1524" s="483">
        <v>0</v>
      </c>
      <c r="AC1524" s="480" t="s">
        <v>5572</v>
      </c>
    </row>
    <row r="1525" customHeight="1" spans="1:29">
      <c r="A1525" s="460" t="s">
        <v>194</v>
      </c>
      <c r="B1525" s="480" t="s">
        <v>7877</v>
      </c>
      <c r="C1525" s="480" t="s">
        <v>7878</v>
      </c>
      <c r="D1525" s="480" t="s">
        <v>8036</v>
      </c>
      <c r="E1525" s="481">
        <v>43426</v>
      </c>
      <c r="F1525" s="480" t="s">
        <v>301</v>
      </c>
      <c r="G1525" s="480" t="s">
        <v>8037</v>
      </c>
      <c r="H1525" s="480" t="s">
        <v>7941</v>
      </c>
      <c r="I1525" s="480" t="s">
        <v>8033</v>
      </c>
      <c r="J1525" s="482">
        <v>13162.08</v>
      </c>
      <c r="K1525" s="482">
        <v>0</v>
      </c>
      <c r="L1525" s="482">
        <v>13162.08</v>
      </c>
      <c r="M1525" s="482">
        <v>0</v>
      </c>
      <c r="N1525" s="482">
        <v>0</v>
      </c>
      <c r="O1525" s="482">
        <v>0</v>
      </c>
      <c r="P1525" s="480" t="s">
        <v>8038</v>
      </c>
      <c r="Q1525" s="481"/>
      <c r="R1525" s="480" t="s">
        <v>630</v>
      </c>
      <c r="S1525" s="480" t="s">
        <v>889</v>
      </c>
      <c r="T1525" s="480" t="s">
        <v>5568</v>
      </c>
      <c r="U1525" s="480" t="s">
        <v>309</v>
      </c>
      <c r="V1525" s="480" t="s">
        <v>8039</v>
      </c>
      <c r="W1525" s="480" t="s">
        <v>7976</v>
      </c>
      <c r="X1525" s="480" t="s">
        <v>7977</v>
      </c>
      <c r="Y1525" s="480" t="s">
        <v>313</v>
      </c>
      <c r="Z1525" s="480" t="s">
        <v>7888</v>
      </c>
      <c r="AA1525" s="480">
        <f t="shared" si="23"/>
        <v>60</v>
      </c>
      <c r="AB1525" s="483">
        <v>0</v>
      </c>
      <c r="AC1525" s="480" t="s">
        <v>5572</v>
      </c>
    </row>
    <row r="1526" customHeight="1" spans="1:29">
      <c r="A1526" s="460" t="s">
        <v>194</v>
      </c>
      <c r="B1526" s="480" t="s">
        <v>7877</v>
      </c>
      <c r="C1526" s="480" t="s">
        <v>7878</v>
      </c>
      <c r="D1526" s="480" t="s">
        <v>8040</v>
      </c>
      <c r="E1526" s="481">
        <v>43426</v>
      </c>
      <c r="F1526" s="480" t="s">
        <v>301</v>
      </c>
      <c r="G1526" s="480" t="s">
        <v>8041</v>
      </c>
      <c r="H1526" s="480" t="s">
        <v>7941</v>
      </c>
      <c r="I1526" s="480" t="s">
        <v>8033</v>
      </c>
      <c r="J1526" s="482">
        <v>13162.08</v>
      </c>
      <c r="K1526" s="482">
        <v>0</v>
      </c>
      <c r="L1526" s="482">
        <v>13162.08</v>
      </c>
      <c r="M1526" s="482">
        <v>0</v>
      </c>
      <c r="N1526" s="482">
        <v>0</v>
      </c>
      <c r="O1526" s="482">
        <v>0</v>
      </c>
      <c r="P1526" s="480" t="s">
        <v>8042</v>
      </c>
      <c r="Q1526" s="481"/>
      <c r="R1526" s="480" t="s">
        <v>630</v>
      </c>
      <c r="S1526" s="480" t="s">
        <v>889</v>
      </c>
      <c r="T1526" s="480" t="s">
        <v>5568</v>
      </c>
      <c r="U1526" s="480" t="s">
        <v>309</v>
      </c>
      <c r="V1526" s="480" t="s">
        <v>8043</v>
      </c>
      <c r="W1526" s="480" t="s">
        <v>7976</v>
      </c>
      <c r="X1526" s="480" t="s">
        <v>7977</v>
      </c>
      <c r="Y1526" s="480" t="s">
        <v>313</v>
      </c>
      <c r="Z1526" s="480" t="s">
        <v>7888</v>
      </c>
      <c r="AA1526" s="480">
        <f t="shared" si="23"/>
        <v>60</v>
      </c>
      <c r="AB1526" s="483">
        <v>0</v>
      </c>
      <c r="AC1526" s="480" t="s">
        <v>5572</v>
      </c>
    </row>
    <row r="1527" customHeight="1" spans="1:29">
      <c r="A1527" s="460" t="s">
        <v>194</v>
      </c>
      <c r="B1527" s="480" t="s">
        <v>7877</v>
      </c>
      <c r="C1527" s="480" t="s">
        <v>7878</v>
      </c>
      <c r="D1527" s="480" t="s">
        <v>8044</v>
      </c>
      <c r="E1527" s="481">
        <v>43752</v>
      </c>
      <c r="F1527" s="480" t="s">
        <v>301</v>
      </c>
      <c r="G1527" s="480" t="s">
        <v>8045</v>
      </c>
      <c r="H1527" s="480" t="s">
        <v>7941</v>
      </c>
      <c r="I1527" s="480" t="s">
        <v>8033</v>
      </c>
      <c r="J1527" s="482">
        <v>13362.07</v>
      </c>
      <c r="K1527" s="482">
        <v>0</v>
      </c>
      <c r="L1527" s="482">
        <v>13362.07</v>
      </c>
      <c r="M1527" s="482">
        <v>0</v>
      </c>
      <c r="N1527" s="482">
        <v>0</v>
      </c>
      <c r="O1527" s="482">
        <v>0</v>
      </c>
      <c r="P1527" s="480" t="s">
        <v>8046</v>
      </c>
      <c r="Q1527" s="481"/>
      <c r="R1527" s="480" t="s">
        <v>630</v>
      </c>
      <c r="S1527" s="480" t="s">
        <v>889</v>
      </c>
      <c r="T1527" s="480" t="s">
        <v>4347</v>
      </c>
      <c r="U1527" s="480" t="s">
        <v>309</v>
      </c>
      <c r="V1527" s="480" t="s">
        <v>8047</v>
      </c>
      <c r="W1527" s="480" t="s">
        <v>8048</v>
      </c>
      <c r="X1527" s="480" t="s">
        <v>7977</v>
      </c>
      <c r="Y1527" s="480" t="s">
        <v>313</v>
      </c>
      <c r="Z1527" s="480" t="s">
        <v>7888</v>
      </c>
      <c r="AA1527" s="480">
        <f t="shared" si="23"/>
        <v>60</v>
      </c>
      <c r="AB1527" s="483">
        <v>0</v>
      </c>
      <c r="AC1527" s="480" t="s">
        <v>4351</v>
      </c>
    </row>
    <row r="1528" customHeight="1" spans="1:29">
      <c r="A1528" s="460" t="s">
        <v>194</v>
      </c>
      <c r="B1528" s="480" t="s">
        <v>7877</v>
      </c>
      <c r="C1528" s="480" t="s">
        <v>7878</v>
      </c>
      <c r="D1528" s="480" t="s">
        <v>8049</v>
      </c>
      <c r="E1528" s="481">
        <v>43752</v>
      </c>
      <c r="F1528" s="480" t="s">
        <v>301</v>
      </c>
      <c r="G1528" s="480" t="s">
        <v>8050</v>
      </c>
      <c r="H1528" s="480" t="s">
        <v>7941</v>
      </c>
      <c r="I1528" s="480" t="s">
        <v>8033</v>
      </c>
      <c r="J1528" s="482">
        <v>13362.07</v>
      </c>
      <c r="K1528" s="482">
        <v>0</v>
      </c>
      <c r="L1528" s="482">
        <v>13362.07</v>
      </c>
      <c r="M1528" s="482">
        <v>0</v>
      </c>
      <c r="N1528" s="482">
        <v>0</v>
      </c>
      <c r="O1528" s="482">
        <v>0</v>
      </c>
      <c r="P1528" s="480" t="s">
        <v>8051</v>
      </c>
      <c r="Q1528" s="481"/>
      <c r="R1528" s="480" t="s">
        <v>630</v>
      </c>
      <c r="S1528" s="480" t="s">
        <v>889</v>
      </c>
      <c r="T1528" s="480" t="s">
        <v>3280</v>
      </c>
      <c r="U1528" s="480" t="s">
        <v>309</v>
      </c>
      <c r="V1528" s="480" t="s">
        <v>3634</v>
      </c>
      <c r="W1528" s="480" t="s">
        <v>8048</v>
      </c>
      <c r="X1528" s="480" t="s">
        <v>7977</v>
      </c>
      <c r="Y1528" s="480" t="s">
        <v>313</v>
      </c>
      <c r="Z1528" s="480" t="s">
        <v>7888</v>
      </c>
      <c r="AA1528" s="480">
        <f t="shared" si="23"/>
        <v>60</v>
      </c>
      <c r="AB1528" s="483">
        <v>0</v>
      </c>
      <c r="AC1528" s="480" t="s">
        <v>891</v>
      </c>
    </row>
    <row r="1529" customHeight="1" spans="1:29">
      <c r="A1529" s="460" t="s">
        <v>194</v>
      </c>
      <c r="B1529" s="480" t="s">
        <v>7877</v>
      </c>
      <c r="C1529" s="480" t="s">
        <v>7878</v>
      </c>
      <c r="D1529" s="480" t="s">
        <v>8052</v>
      </c>
      <c r="E1529" s="481">
        <v>43752</v>
      </c>
      <c r="F1529" s="480" t="s">
        <v>301</v>
      </c>
      <c r="G1529" s="480" t="s">
        <v>8053</v>
      </c>
      <c r="H1529" s="480" t="s">
        <v>7941</v>
      </c>
      <c r="I1529" s="480" t="s">
        <v>8033</v>
      </c>
      <c r="J1529" s="482">
        <v>13362.07</v>
      </c>
      <c r="K1529" s="482">
        <v>0</v>
      </c>
      <c r="L1529" s="482">
        <v>13362.07</v>
      </c>
      <c r="M1529" s="482">
        <v>0</v>
      </c>
      <c r="N1529" s="482">
        <v>0</v>
      </c>
      <c r="O1529" s="482">
        <v>0</v>
      </c>
      <c r="P1529" s="480" t="s">
        <v>8054</v>
      </c>
      <c r="Q1529" s="481"/>
      <c r="R1529" s="480" t="s">
        <v>630</v>
      </c>
      <c r="S1529" s="480" t="s">
        <v>889</v>
      </c>
      <c r="T1529" s="480" t="s">
        <v>3280</v>
      </c>
      <c r="U1529" s="480" t="s">
        <v>309</v>
      </c>
      <c r="V1529" s="480" t="s">
        <v>3634</v>
      </c>
      <c r="W1529" s="480" t="s">
        <v>8048</v>
      </c>
      <c r="X1529" s="480" t="s">
        <v>7977</v>
      </c>
      <c r="Y1529" s="480" t="s">
        <v>313</v>
      </c>
      <c r="Z1529" s="480" t="s">
        <v>7888</v>
      </c>
      <c r="AA1529" s="480">
        <f t="shared" si="23"/>
        <v>60</v>
      </c>
      <c r="AB1529" s="483">
        <v>0</v>
      </c>
      <c r="AC1529" s="480" t="s">
        <v>891</v>
      </c>
    </row>
    <row r="1530" customHeight="1" spans="1:29">
      <c r="A1530" s="460" t="s">
        <v>194</v>
      </c>
      <c r="B1530" s="480" t="s">
        <v>7877</v>
      </c>
      <c r="C1530" s="480" t="s">
        <v>7878</v>
      </c>
      <c r="D1530" s="480" t="s">
        <v>8055</v>
      </c>
      <c r="E1530" s="481">
        <v>43752</v>
      </c>
      <c r="F1530" s="480" t="s">
        <v>301</v>
      </c>
      <c r="G1530" s="480" t="s">
        <v>8056</v>
      </c>
      <c r="H1530" s="480" t="s">
        <v>7941</v>
      </c>
      <c r="I1530" s="480" t="s">
        <v>8033</v>
      </c>
      <c r="J1530" s="482">
        <v>13362.07</v>
      </c>
      <c r="K1530" s="482">
        <v>0</v>
      </c>
      <c r="L1530" s="482">
        <v>13362.07</v>
      </c>
      <c r="M1530" s="482">
        <v>0</v>
      </c>
      <c r="N1530" s="482">
        <v>0</v>
      </c>
      <c r="O1530" s="482">
        <v>0</v>
      </c>
      <c r="P1530" s="480" t="s">
        <v>8057</v>
      </c>
      <c r="Q1530" s="481"/>
      <c r="R1530" s="480" t="s">
        <v>630</v>
      </c>
      <c r="S1530" s="480" t="s">
        <v>889</v>
      </c>
      <c r="T1530" s="480" t="s">
        <v>7757</v>
      </c>
      <c r="U1530" s="480" t="s">
        <v>309</v>
      </c>
      <c r="V1530" s="480" t="s">
        <v>8058</v>
      </c>
      <c r="W1530" s="480" t="s">
        <v>8048</v>
      </c>
      <c r="X1530" s="480" t="s">
        <v>7977</v>
      </c>
      <c r="Y1530" s="480" t="s">
        <v>313</v>
      </c>
      <c r="Z1530" s="480" t="s">
        <v>7888</v>
      </c>
      <c r="AA1530" s="480">
        <f t="shared" si="23"/>
        <v>60</v>
      </c>
      <c r="AB1530" s="483">
        <v>0</v>
      </c>
      <c r="AC1530" s="480" t="s">
        <v>7990</v>
      </c>
    </row>
    <row r="1531" customHeight="1" spans="1:29">
      <c r="A1531" s="460" t="s">
        <v>194</v>
      </c>
      <c r="B1531" s="480" t="s">
        <v>7877</v>
      </c>
      <c r="C1531" s="480" t="s">
        <v>7878</v>
      </c>
      <c r="D1531" s="480" t="s">
        <v>8059</v>
      </c>
      <c r="E1531" s="481">
        <v>43752</v>
      </c>
      <c r="F1531" s="480" t="s">
        <v>301</v>
      </c>
      <c r="G1531" s="480" t="s">
        <v>8060</v>
      </c>
      <c r="H1531" s="480" t="s">
        <v>7941</v>
      </c>
      <c r="I1531" s="480" t="s">
        <v>8033</v>
      </c>
      <c r="J1531" s="482">
        <v>13362.07</v>
      </c>
      <c r="K1531" s="482">
        <v>0</v>
      </c>
      <c r="L1531" s="482">
        <v>13362.07</v>
      </c>
      <c r="M1531" s="482">
        <v>0</v>
      </c>
      <c r="N1531" s="482">
        <v>0</v>
      </c>
      <c r="O1531" s="482">
        <v>0</v>
      </c>
      <c r="P1531" s="480" t="s">
        <v>8061</v>
      </c>
      <c r="Q1531" s="481"/>
      <c r="R1531" s="480" t="s">
        <v>630</v>
      </c>
      <c r="S1531" s="480" t="s">
        <v>889</v>
      </c>
      <c r="T1531" s="480" t="s">
        <v>7757</v>
      </c>
      <c r="U1531" s="480" t="s">
        <v>309</v>
      </c>
      <c r="V1531" s="480" t="s">
        <v>8062</v>
      </c>
      <c r="W1531" s="480" t="s">
        <v>8048</v>
      </c>
      <c r="X1531" s="480" t="s">
        <v>7977</v>
      </c>
      <c r="Y1531" s="480" t="s">
        <v>313</v>
      </c>
      <c r="Z1531" s="480" t="s">
        <v>7888</v>
      </c>
      <c r="AA1531" s="480">
        <f t="shared" si="23"/>
        <v>60</v>
      </c>
      <c r="AB1531" s="483">
        <v>0</v>
      </c>
      <c r="AC1531" s="480" t="s">
        <v>7990</v>
      </c>
    </row>
    <row r="1532" customHeight="1" spans="1:29">
      <c r="A1532" s="460" t="s">
        <v>194</v>
      </c>
      <c r="B1532" s="480" t="s">
        <v>7877</v>
      </c>
      <c r="C1532" s="480" t="s">
        <v>7878</v>
      </c>
      <c r="D1532" s="480" t="s">
        <v>8063</v>
      </c>
      <c r="E1532" s="481">
        <v>43752</v>
      </c>
      <c r="F1532" s="480" t="s">
        <v>301</v>
      </c>
      <c r="G1532" s="480" t="s">
        <v>8064</v>
      </c>
      <c r="H1532" s="480" t="s">
        <v>7941</v>
      </c>
      <c r="I1532" s="480" t="s">
        <v>7973</v>
      </c>
      <c r="J1532" s="482">
        <v>6258.62</v>
      </c>
      <c r="K1532" s="482">
        <v>0</v>
      </c>
      <c r="L1532" s="482">
        <v>6258.62</v>
      </c>
      <c r="M1532" s="482">
        <v>0</v>
      </c>
      <c r="N1532" s="482">
        <v>0</v>
      </c>
      <c r="O1532" s="482">
        <v>0</v>
      </c>
      <c r="P1532" s="480" t="s">
        <v>8065</v>
      </c>
      <c r="Q1532" s="481"/>
      <c r="R1532" s="480" t="s">
        <v>630</v>
      </c>
      <c r="S1532" s="480" t="s">
        <v>889</v>
      </c>
      <c r="T1532" s="480" t="s">
        <v>7757</v>
      </c>
      <c r="U1532" s="480" t="s">
        <v>309</v>
      </c>
      <c r="V1532" s="480" t="s">
        <v>8066</v>
      </c>
      <c r="W1532" s="480" t="s">
        <v>8048</v>
      </c>
      <c r="X1532" s="480" t="s">
        <v>7977</v>
      </c>
      <c r="Y1532" s="480" t="s">
        <v>313</v>
      </c>
      <c r="Z1532" s="480" t="s">
        <v>7888</v>
      </c>
      <c r="AA1532" s="480">
        <f t="shared" si="23"/>
        <v>60</v>
      </c>
      <c r="AB1532" s="483">
        <v>0</v>
      </c>
      <c r="AC1532" s="480" t="s">
        <v>7990</v>
      </c>
    </row>
    <row r="1533" customHeight="1" spans="1:29">
      <c r="A1533" s="460" t="s">
        <v>194</v>
      </c>
      <c r="B1533" s="480" t="s">
        <v>7877</v>
      </c>
      <c r="C1533" s="480" t="s">
        <v>7878</v>
      </c>
      <c r="D1533" s="480" t="s">
        <v>8067</v>
      </c>
      <c r="E1533" s="481">
        <v>43752</v>
      </c>
      <c r="F1533" s="480" t="s">
        <v>301</v>
      </c>
      <c r="G1533" s="480" t="s">
        <v>8068</v>
      </c>
      <c r="H1533" s="480" t="s">
        <v>7941</v>
      </c>
      <c r="I1533" s="480" t="s">
        <v>7973</v>
      </c>
      <c r="J1533" s="482">
        <v>6258.62</v>
      </c>
      <c r="K1533" s="482">
        <v>0</v>
      </c>
      <c r="L1533" s="482">
        <v>6258.62</v>
      </c>
      <c r="M1533" s="482">
        <v>0</v>
      </c>
      <c r="N1533" s="482">
        <v>0</v>
      </c>
      <c r="O1533" s="482">
        <v>0</v>
      </c>
      <c r="P1533" s="480" t="s">
        <v>8069</v>
      </c>
      <c r="Q1533" s="481"/>
      <c r="R1533" s="480" t="s">
        <v>630</v>
      </c>
      <c r="S1533" s="480" t="s">
        <v>889</v>
      </c>
      <c r="T1533" s="480" t="s">
        <v>7757</v>
      </c>
      <c r="U1533" s="480" t="s">
        <v>309</v>
      </c>
      <c r="V1533" s="480" t="s">
        <v>8070</v>
      </c>
      <c r="W1533" s="480" t="s">
        <v>8048</v>
      </c>
      <c r="X1533" s="480" t="s">
        <v>7977</v>
      </c>
      <c r="Y1533" s="480" t="s">
        <v>313</v>
      </c>
      <c r="Z1533" s="480" t="s">
        <v>7888</v>
      </c>
      <c r="AA1533" s="480">
        <f t="shared" si="23"/>
        <v>60</v>
      </c>
      <c r="AB1533" s="483">
        <v>0</v>
      </c>
      <c r="AC1533" s="480" t="s">
        <v>7990</v>
      </c>
    </row>
    <row r="1534" customHeight="1" spans="1:29">
      <c r="A1534" s="460" t="s">
        <v>194</v>
      </c>
      <c r="B1534" s="480" t="s">
        <v>7877</v>
      </c>
      <c r="C1534" s="480" t="s">
        <v>7878</v>
      </c>
      <c r="D1534" s="480" t="s">
        <v>8071</v>
      </c>
      <c r="E1534" s="481">
        <v>43752</v>
      </c>
      <c r="F1534" s="480" t="s">
        <v>301</v>
      </c>
      <c r="G1534" s="480" t="s">
        <v>8072</v>
      </c>
      <c r="H1534" s="480" t="s">
        <v>7941</v>
      </c>
      <c r="I1534" s="480" t="s">
        <v>7973</v>
      </c>
      <c r="J1534" s="482">
        <v>7187.82</v>
      </c>
      <c r="K1534" s="482">
        <v>0</v>
      </c>
      <c r="L1534" s="482">
        <v>7187.82</v>
      </c>
      <c r="M1534" s="482">
        <v>0</v>
      </c>
      <c r="N1534" s="482">
        <v>0</v>
      </c>
      <c r="O1534" s="482">
        <v>0</v>
      </c>
      <c r="P1534" s="480" t="s">
        <v>8073</v>
      </c>
      <c r="Q1534" s="481"/>
      <c r="R1534" s="480" t="s">
        <v>630</v>
      </c>
      <c r="S1534" s="480" t="s">
        <v>889</v>
      </c>
      <c r="T1534" s="480" t="s">
        <v>4347</v>
      </c>
      <c r="U1534" s="480" t="s">
        <v>309</v>
      </c>
      <c r="V1534" s="480" t="s">
        <v>8074</v>
      </c>
      <c r="W1534" s="480" t="s">
        <v>8048</v>
      </c>
      <c r="X1534" s="480" t="s">
        <v>7977</v>
      </c>
      <c r="Y1534" s="480" t="s">
        <v>313</v>
      </c>
      <c r="Z1534" s="480" t="s">
        <v>7888</v>
      </c>
      <c r="AA1534" s="480">
        <f t="shared" si="23"/>
        <v>60</v>
      </c>
      <c r="AB1534" s="483">
        <v>0</v>
      </c>
      <c r="AC1534" s="480" t="s">
        <v>4351</v>
      </c>
    </row>
    <row r="1535" customHeight="1" spans="1:29">
      <c r="A1535" s="460" t="s">
        <v>194</v>
      </c>
      <c r="B1535" s="480" t="s">
        <v>7877</v>
      </c>
      <c r="C1535" s="480" t="s">
        <v>7878</v>
      </c>
      <c r="D1535" s="480" t="s">
        <v>8075</v>
      </c>
      <c r="E1535" s="481">
        <v>41514</v>
      </c>
      <c r="F1535" s="480" t="s">
        <v>301</v>
      </c>
      <c r="G1535" s="480" t="s">
        <v>8076</v>
      </c>
      <c r="H1535" s="480" t="s">
        <v>8077</v>
      </c>
      <c r="I1535" s="480" t="s">
        <v>8078</v>
      </c>
      <c r="J1535" s="482">
        <v>4358.97</v>
      </c>
      <c r="K1535" s="482">
        <v>0</v>
      </c>
      <c r="L1535" s="482">
        <v>4358.97</v>
      </c>
      <c r="M1535" s="482">
        <v>0</v>
      </c>
      <c r="N1535" s="482">
        <v>0</v>
      </c>
      <c r="O1535" s="482">
        <v>0</v>
      </c>
      <c r="P1535" s="480" t="s">
        <v>8079</v>
      </c>
      <c r="Q1535" s="481"/>
      <c r="R1535" s="480" t="s">
        <v>7884</v>
      </c>
      <c r="S1535" s="480" t="s">
        <v>7885</v>
      </c>
      <c r="T1535" s="480" t="s">
        <v>462</v>
      </c>
      <c r="U1535" s="480" t="s">
        <v>309</v>
      </c>
      <c r="V1535" s="480" t="s">
        <v>613</v>
      </c>
      <c r="W1535" s="480" t="s">
        <v>8080</v>
      </c>
      <c r="X1535" s="480" t="s">
        <v>7917</v>
      </c>
      <c r="Y1535" s="480" t="s">
        <v>313</v>
      </c>
      <c r="Z1535" s="480" t="s">
        <v>7888</v>
      </c>
      <c r="AA1535" s="480">
        <f t="shared" si="23"/>
        <v>60</v>
      </c>
      <c r="AB1535" s="483">
        <v>0</v>
      </c>
      <c r="AC1535" s="480" t="s">
        <v>8081</v>
      </c>
    </row>
    <row r="1536" customHeight="1" spans="1:29">
      <c r="A1536" s="460" t="s">
        <v>194</v>
      </c>
      <c r="B1536" s="480" t="s">
        <v>7877</v>
      </c>
      <c r="C1536" s="480" t="s">
        <v>7878</v>
      </c>
      <c r="D1536" s="480" t="s">
        <v>8082</v>
      </c>
      <c r="E1536" s="481">
        <v>41514</v>
      </c>
      <c r="F1536" s="480" t="s">
        <v>301</v>
      </c>
      <c r="G1536" s="480" t="s">
        <v>8083</v>
      </c>
      <c r="H1536" s="480" t="s">
        <v>8077</v>
      </c>
      <c r="I1536" s="480" t="s">
        <v>8078</v>
      </c>
      <c r="J1536" s="482">
        <v>4358.97</v>
      </c>
      <c r="K1536" s="482">
        <v>0</v>
      </c>
      <c r="L1536" s="482">
        <v>4358.97</v>
      </c>
      <c r="M1536" s="482">
        <v>0</v>
      </c>
      <c r="N1536" s="482">
        <v>0</v>
      </c>
      <c r="O1536" s="482">
        <v>0</v>
      </c>
      <c r="P1536" s="480" t="s">
        <v>8084</v>
      </c>
      <c r="Q1536" s="481"/>
      <c r="R1536" s="480" t="s">
        <v>7884</v>
      </c>
      <c r="S1536" s="480" t="s">
        <v>7885</v>
      </c>
      <c r="T1536" s="480" t="s">
        <v>3610</v>
      </c>
      <c r="U1536" s="480" t="s">
        <v>309</v>
      </c>
      <c r="V1536" s="480" t="s">
        <v>8085</v>
      </c>
      <c r="W1536" s="480" t="s">
        <v>8080</v>
      </c>
      <c r="X1536" s="480" t="s">
        <v>7917</v>
      </c>
      <c r="Y1536" s="480" t="s">
        <v>313</v>
      </c>
      <c r="Z1536" s="480" t="s">
        <v>7888</v>
      </c>
      <c r="AA1536" s="480">
        <f t="shared" si="23"/>
        <v>60</v>
      </c>
      <c r="AB1536" s="483">
        <v>0</v>
      </c>
      <c r="AC1536" s="480" t="s">
        <v>8086</v>
      </c>
    </row>
    <row r="1537" customHeight="1" spans="1:29">
      <c r="A1537" s="460" t="s">
        <v>194</v>
      </c>
      <c r="B1537" s="480" t="s">
        <v>7877</v>
      </c>
      <c r="C1537" s="480" t="s">
        <v>7878</v>
      </c>
      <c r="D1537" s="480" t="s">
        <v>8087</v>
      </c>
      <c r="E1537" s="481">
        <v>41514</v>
      </c>
      <c r="F1537" s="480" t="s">
        <v>301</v>
      </c>
      <c r="G1537" s="480" t="s">
        <v>8088</v>
      </c>
      <c r="H1537" s="480" t="s">
        <v>8077</v>
      </c>
      <c r="I1537" s="480" t="s">
        <v>8078</v>
      </c>
      <c r="J1537" s="482">
        <v>4358.97</v>
      </c>
      <c r="K1537" s="482">
        <v>0</v>
      </c>
      <c r="L1537" s="482">
        <v>4358.97</v>
      </c>
      <c r="M1537" s="482">
        <v>0</v>
      </c>
      <c r="N1537" s="482">
        <v>0</v>
      </c>
      <c r="O1537" s="482">
        <v>0</v>
      </c>
      <c r="P1537" s="480" t="s">
        <v>8089</v>
      </c>
      <c r="Q1537" s="481"/>
      <c r="R1537" s="480" t="s">
        <v>7884</v>
      </c>
      <c r="S1537" s="480" t="s">
        <v>7885</v>
      </c>
      <c r="T1537" s="480" t="s">
        <v>453</v>
      </c>
      <c r="U1537" s="480" t="s">
        <v>309</v>
      </c>
      <c r="V1537" s="480" t="s">
        <v>8090</v>
      </c>
      <c r="W1537" s="480" t="s">
        <v>8080</v>
      </c>
      <c r="X1537" s="480" t="s">
        <v>7917</v>
      </c>
      <c r="Y1537" s="480" t="s">
        <v>313</v>
      </c>
      <c r="Z1537" s="480" t="s">
        <v>7888</v>
      </c>
      <c r="AA1537" s="480">
        <f t="shared" si="23"/>
        <v>60</v>
      </c>
      <c r="AB1537" s="483">
        <v>0</v>
      </c>
      <c r="AC1537" s="480" t="s">
        <v>8086</v>
      </c>
    </row>
    <row r="1538" customHeight="1" spans="1:29">
      <c r="A1538" s="460" t="s">
        <v>194</v>
      </c>
      <c r="B1538" s="480" t="s">
        <v>7877</v>
      </c>
      <c r="C1538" s="480" t="s">
        <v>7878</v>
      </c>
      <c r="D1538" s="480" t="s">
        <v>8091</v>
      </c>
      <c r="E1538" s="481">
        <v>41514</v>
      </c>
      <c r="F1538" s="480" t="s">
        <v>301</v>
      </c>
      <c r="G1538" s="480" t="s">
        <v>8092</v>
      </c>
      <c r="H1538" s="480" t="s">
        <v>8077</v>
      </c>
      <c r="I1538" s="480" t="s">
        <v>8078</v>
      </c>
      <c r="J1538" s="482">
        <v>4358.97</v>
      </c>
      <c r="K1538" s="482">
        <v>0</v>
      </c>
      <c r="L1538" s="482">
        <v>4358.97</v>
      </c>
      <c r="M1538" s="482">
        <v>0</v>
      </c>
      <c r="N1538" s="482">
        <v>0</v>
      </c>
      <c r="O1538" s="482">
        <v>0</v>
      </c>
      <c r="P1538" s="480" t="s">
        <v>8093</v>
      </c>
      <c r="Q1538" s="481"/>
      <c r="R1538" s="480" t="s">
        <v>7884</v>
      </c>
      <c r="S1538" s="480" t="s">
        <v>7885</v>
      </c>
      <c r="T1538" s="480" t="s">
        <v>462</v>
      </c>
      <c r="U1538" s="480" t="s">
        <v>309</v>
      </c>
      <c r="V1538" s="480" t="s">
        <v>1173</v>
      </c>
      <c r="W1538" s="480" t="s">
        <v>8080</v>
      </c>
      <c r="X1538" s="480" t="s">
        <v>7917</v>
      </c>
      <c r="Y1538" s="480" t="s">
        <v>313</v>
      </c>
      <c r="Z1538" s="480" t="s">
        <v>7888</v>
      </c>
      <c r="AA1538" s="480">
        <f t="shared" si="23"/>
        <v>60</v>
      </c>
      <c r="AB1538" s="483">
        <v>0</v>
      </c>
      <c r="AC1538" s="480" t="s">
        <v>8094</v>
      </c>
    </row>
    <row r="1539" customHeight="1" spans="1:29">
      <c r="A1539" s="460" t="s">
        <v>194</v>
      </c>
      <c r="B1539" s="480" t="s">
        <v>7877</v>
      </c>
      <c r="C1539" s="480" t="s">
        <v>7878</v>
      </c>
      <c r="D1539" s="480" t="s">
        <v>8095</v>
      </c>
      <c r="E1539" s="481">
        <v>41514</v>
      </c>
      <c r="F1539" s="480" t="s">
        <v>301</v>
      </c>
      <c r="G1539" s="480" t="s">
        <v>8096</v>
      </c>
      <c r="H1539" s="480" t="s">
        <v>8077</v>
      </c>
      <c r="I1539" s="480" t="s">
        <v>8078</v>
      </c>
      <c r="J1539" s="482">
        <v>4358.97</v>
      </c>
      <c r="K1539" s="482">
        <v>0</v>
      </c>
      <c r="L1539" s="482">
        <v>4358.97</v>
      </c>
      <c r="M1539" s="482">
        <v>0</v>
      </c>
      <c r="N1539" s="482">
        <v>0</v>
      </c>
      <c r="O1539" s="482">
        <v>0</v>
      </c>
      <c r="P1539" s="480" t="s">
        <v>8097</v>
      </c>
      <c r="Q1539" s="481"/>
      <c r="R1539" s="480" t="s">
        <v>7884</v>
      </c>
      <c r="S1539" s="480" t="s">
        <v>7885</v>
      </c>
      <c r="T1539" s="480" t="s">
        <v>8098</v>
      </c>
      <c r="U1539" s="480" t="s">
        <v>309</v>
      </c>
      <c r="V1539" s="480" t="s">
        <v>8099</v>
      </c>
      <c r="W1539" s="480" t="s">
        <v>8080</v>
      </c>
      <c r="X1539" s="480" t="s">
        <v>7917</v>
      </c>
      <c r="Y1539" s="480" t="s">
        <v>313</v>
      </c>
      <c r="Z1539" s="480" t="s">
        <v>7888</v>
      </c>
      <c r="AA1539" s="480">
        <f t="shared" si="23"/>
        <v>60</v>
      </c>
      <c r="AB1539" s="483">
        <v>0</v>
      </c>
      <c r="AC1539" s="480" t="s">
        <v>8086</v>
      </c>
    </row>
    <row r="1540" customHeight="1" spans="1:29">
      <c r="A1540" s="460" t="s">
        <v>194</v>
      </c>
      <c r="B1540" s="480" t="s">
        <v>7877</v>
      </c>
      <c r="C1540" s="480" t="s">
        <v>7878</v>
      </c>
      <c r="D1540" s="480" t="s">
        <v>8100</v>
      </c>
      <c r="E1540" s="481">
        <v>41514</v>
      </c>
      <c r="F1540" s="480" t="s">
        <v>301</v>
      </c>
      <c r="G1540" s="480" t="s">
        <v>8101</v>
      </c>
      <c r="H1540" s="480" t="s">
        <v>8077</v>
      </c>
      <c r="I1540" s="480" t="s">
        <v>8078</v>
      </c>
      <c r="J1540" s="482">
        <v>4358.97</v>
      </c>
      <c r="K1540" s="482">
        <v>0</v>
      </c>
      <c r="L1540" s="482">
        <v>4358.97</v>
      </c>
      <c r="M1540" s="482">
        <v>0</v>
      </c>
      <c r="N1540" s="482">
        <v>0</v>
      </c>
      <c r="O1540" s="482">
        <v>0</v>
      </c>
      <c r="P1540" s="480" t="s">
        <v>8102</v>
      </c>
      <c r="Q1540" s="481"/>
      <c r="R1540" s="480" t="s">
        <v>7884</v>
      </c>
      <c r="S1540" s="480" t="s">
        <v>7885</v>
      </c>
      <c r="T1540" s="480" t="s">
        <v>2113</v>
      </c>
      <c r="U1540" s="480" t="s">
        <v>309</v>
      </c>
      <c r="V1540" s="480" t="s">
        <v>8103</v>
      </c>
      <c r="W1540" s="480" t="s">
        <v>8080</v>
      </c>
      <c r="X1540" s="480" t="s">
        <v>7917</v>
      </c>
      <c r="Y1540" s="480" t="s">
        <v>313</v>
      </c>
      <c r="Z1540" s="480" t="s">
        <v>7888</v>
      </c>
      <c r="AA1540" s="480">
        <f t="shared" si="23"/>
        <v>60</v>
      </c>
      <c r="AB1540" s="483">
        <v>0</v>
      </c>
      <c r="AC1540" s="480" t="s">
        <v>8086</v>
      </c>
    </row>
    <row r="1541" customHeight="1" spans="1:29">
      <c r="A1541" s="460" t="s">
        <v>194</v>
      </c>
      <c r="B1541" s="480" t="s">
        <v>7877</v>
      </c>
      <c r="C1541" s="480" t="s">
        <v>7878</v>
      </c>
      <c r="D1541" s="480" t="s">
        <v>8104</v>
      </c>
      <c r="E1541" s="481">
        <v>41514</v>
      </c>
      <c r="F1541" s="480" t="s">
        <v>301</v>
      </c>
      <c r="G1541" s="480" t="s">
        <v>8105</v>
      </c>
      <c r="H1541" s="480" t="s">
        <v>8077</v>
      </c>
      <c r="I1541" s="480" t="s">
        <v>8078</v>
      </c>
      <c r="J1541" s="482">
        <v>4358.97</v>
      </c>
      <c r="K1541" s="482">
        <v>0</v>
      </c>
      <c r="L1541" s="482">
        <v>4358.97</v>
      </c>
      <c r="M1541" s="482">
        <v>0</v>
      </c>
      <c r="N1541" s="482">
        <v>0</v>
      </c>
      <c r="O1541" s="482">
        <v>0</v>
      </c>
      <c r="P1541" s="480" t="s">
        <v>8106</v>
      </c>
      <c r="Q1541" s="481"/>
      <c r="R1541" s="480" t="s">
        <v>7884</v>
      </c>
      <c r="S1541" s="480" t="s">
        <v>7885</v>
      </c>
      <c r="T1541" s="480" t="s">
        <v>816</v>
      </c>
      <c r="U1541" s="480" t="s">
        <v>309</v>
      </c>
      <c r="V1541" s="480" t="s">
        <v>8107</v>
      </c>
      <c r="W1541" s="480" t="s">
        <v>8080</v>
      </c>
      <c r="X1541" s="480" t="s">
        <v>7917</v>
      </c>
      <c r="Y1541" s="480" t="s">
        <v>313</v>
      </c>
      <c r="Z1541" s="480" t="s">
        <v>7888</v>
      </c>
      <c r="AA1541" s="480">
        <f t="shared" si="23"/>
        <v>60</v>
      </c>
      <c r="AB1541" s="483">
        <v>0</v>
      </c>
      <c r="AC1541" s="480" t="s">
        <v>8108</v>
      </c>
    </row>
    <row r="1542" customHeight="1" spans="1:29">
      <c r="A1542" s="460" t="s">
        <v>194</v>
      </c>
      <c r="B1542" s="480" t="s">
        <v>7877</v>
      </c>
      <c r="C1542" s="480" t="s">
        <v>7878</v>
      </c>
      <c r="D1542" s="480" t="s">
        <v>8109</v>
      </c>
      <c r="E1542" s="481">
        <v>41514</v>
      </c>
      <c r="F1542" s="480" t="s">
        <v>301</v>
      </c>
      <c r="G1542" s="480" t="s">
        <v>8110</v>
      </c>
      <c r="H1542" s="480" t="s">
        <v>8077</v>
      </c>
      <c r="I1542" s="480" t="s">
        <v>8078</v>
      </c>
      <c r="J1542" s="482">
        <v>4358.97</v>
      </c>
      <c r="K1542" s="482">
        <v>0</v>
      </c>
      <c r="L1542" s="482">
        <v>4358.97</v>
      </c>
      <c r="M1542" s="482">
        <v>0</v>
      </c>
      <c r="N1542" s="482">
        <v>0</v>
      </c>
      <c r="O1542" s="482">
        <v>0</v>
      </c>
      <c r="P1542" s="480" t="s">
        <v>8111</v>
      </c>
      <c r="Q1542" s="481"/>
      <c r="R1542" s="480" t="s">
        <v>7884</v>
      </c>
      <c r="S1542" s="480" t="s">
        <v>7885</v>
      </c>
      <c r="T1542" s="480" t="s">
        <v>462</v>
      </c>
      <c r="U1542" s="480" t="s">
        <v>309</v>
      </c>
      <c r="V1542" s="480" t="s">
        <v>8112</v>
      </c>
      <c r="W1542" s="480" t="s">
        <v>8080</v>
      </c>
      <c r="X1542" s="480" t="s">
        <v>7917</v>
      </c>
      <c r="Y1542" s="480" t="s">
        <v>313</v>
      </c>
      <c r="Z1542" s="480" t="s">
        <v>7888</v>
      </c>
      <c r="AA1542" s="480">
        <f t="shared" si="23"/>
        <v>60</v>
      </c>
      <c r="AB1542" s="483">
        <v>0</v>
      </c>
      <c r="AC1542" s="480" t="s">
        <v>8086</v>
      </c>
    </row>
    <row r="1543" customHeight="1" spans="1:29">
      <c r="A1543" s="460" t="s">
        <v>194</v>
      </c>
      <c r="B1543" s="480" t="s">
        <v>7877</v>
      </c>
      <c r="C1543" s="480" t="s">
        <v>7878</v>
      </c>
      <c r="D1543" s="480" t="s">
        <v>8113</v>
      </c>
      <c r="E1543" s="481">
        <v>41514</v>
      </c>
      <c r="F1543" s="480" t="s">
        <v>301</v>
      </c>
      <c r="G1543" s="480" t="s">
        <v>8114</v>
      </c>
      <c r="H1543" s="480" t="s">
        <v>8077</v>
      </c>
      <c r="I1543" s="480" t="s">
        <v>8078</v>
      </c>
      <c r="J1543" s="482">
        <v>4358.97</v>
      </c>
      <c r="K1543" s="482">
        <v>0</v>
      </c>
      <c r="L1543" s="482">
        <v>4358.97</v>
      </c>
      <c r="M1543" s="482">
        <v>0</v>
      </c>
      <c r="N1543" s="482">
        <v>0</v>
      </c>
      <c r="O1543" s="482">
        <v>0</v>
      </c>
      <c r="P1543" s="480" t="s">
        <v>8115</v>
      </c>
      <c r="Q1543" s="481"/>
      <c r="R1543" s="480" t="s">
        <v>7884</v>
      </c>
      <c r="S1543" s="480" t="s">
        <v>7885</v>
      </c>
      <c r="T1543" s="480" t="s">
        <v>816</v>
      </c>
      <c r="U1543" s="480" t="s">
        <v>309</v>
      </c>
      <c r="V1543" s="480" t="s">
        <v>8116</v>
      </c>
      <c r="W1543" s="480" t="s">
        <v>8080</v>
      </c>
      <c r="X1543" s="480" t="s">
        <v>7917</v>
      </c>
      <c r="Y1543" s="480" t="s">
        <v>313</v>
      </c>
      <c r="Z1543" s="480" t="s">
        <v>7888</v>
      </c>
      <c r="AA1543" s="480">
        <f t="shared" si="23"/>
        <v>60</v>
      </c>
      <c r="AB1543" s="483">
        <v>0</v>
      </c>
      <c r="AC1543" s="480" t="s">
        <v>8108</v>
      </c>
    </row>
    <row r="1544" customHeight="1" spans="1:29">
      <c r="A1544" s="460" t="s">
        <v>194</v>
      </c>
      <c r="B1544" s="480" t="s">
        <v>7877</v>
      </c>
      <c r="C1544" s="480" t="s">
        <v>7878</v>
      </c>
      <c r="D1544" s="480" t="s">
        <v>8117</v>
      </c>
      <c r="E1544" s="481">
        <v>41514</v>
      </c>
      <c r="F1544" s="480" t="s">
        <v>301</v>
      </c>
      <c r="G1544" s="480" t="s">
        <v>8118</v>
      </c>
      <c r="H1544" s="480" t="s">
        <v>8077</v>
      </c>
      <c r="I1544" s="480" t="s">
        <v>8078</v>
      </c>
      <c r="J1544" s="482">
        <v>4358.97</v>
      </c>
      <c r="K1544" s="482">
        <v>0</v>
      </c>
      <c r="L1544" s="482">
        <v>4358.97</v>
      </c>
      <c r="M1544" s="482">
        <v>0</v>
      </c>
      <c r="N1544" s="482">
        <v>0</v>
      </c>
      <c r="O1544" s="482">
        <v>0</v>
      </c>
      <c r="P1544" s="480" t="s">
        <v>8119</v>
      </c>
      <c r="Q1544" s="481"/>
      <c r="R1544" s="480" t="s">
        <v>7884</v>
      </c>
      <c r="S1544" s="480" t="s">
        <v>7885</v>
      </c>
      <c r="T1544" s="480" t="s">
        <v>399</v>
      </c>
      <c r="U1544" s="480" t="s">
        <v>309</v>
      </c>
      <c r="V1544" s="480" t="s">
        <v>8120</v>
      </c>
      <c r="W1544" s="480" t="s">
        <v>8080</v>
      </c>
      <c r="X1544" s="480" t="s">
        <v>7917</v>
      </c>
      <c r="Y1544" s="480" t="s">
        <v>313</v>
      </c>
      <c r="Z1544" s="480" t="s">
        <v>7888</v>
      </c>
      <c r="AA1544" s="480">
        <f t="shared" si="23"/>
        <v>60</v>
      </c>
      <c r="AB1544" s="483">
        <v>0</v>
      </c>
      <c r="AC1544" s="480" t="s">
        <v>8121</v>
      </c>
    </row>
    <row r="1545" customHeight="1" spans="1:29">
      <c r="A1545" s="460" t="s">
        <v>194</v>
      </c>
      <c r="B1545" s="480" t="s">
        <v>7877</v>
      </c>
      <c r="C1545" s="480" t="s">
        <v>7878</v>
      </c>
      <c r="D1545" s="480" t="s">
        <v>8122</v>
      </c>
      <c r="E1545" s="481">
        <v>41514</v>
      </c>
      <c r="F1545" s="480" t="s">
        <v>301</v>
      </c>
      <c r="G1545" s="480" t="s">
        <v>8123</v>
      </c>
      <c r="H1545" s="480" t="s">
        <v>8077</v>
      </c>
      <c r="I1545" s="480" t="s">
        <v>8078</v>
      </c>
      <c r="J1545" s="482">
        <v>4358.97</v>
      </c>
      <c r="K1545" s="482">
        <v>0</v>
      </c>
      <c r="L1545" s="482">
        <v>4358.97</v>
      </c>
      <c r="M1545" s="482">
        <v>0</v>
      </c>
      <c r="N1545" s="482">
        <v>0</v>
      </c>
      <c r="O1545" s="482">
        <v>0</v>
      </c>
      <c r="P1545" s="480" t="s">
        <v>8124</v>
      </c>
      <c r="Q1545" s="481"/>
      <c r="R1545" s="480" t="s">
        <v>7884</v>
      </c>
      <c r="S1545" s="480" t="s">
        <v>7885</v>
      </c>
      <c r="T1545" s="480" t="s">
        <v>399</v>
      </c>
      <c r="U1545" s="480" t="s">
        <v>309</v>
      </c>
      <c r="V1545" s="480" t="s">
        <v>8125</v>
      </c>
      <c r="W1545" s="480" t="s">
        <v>8080</v>
      </c>
      <c r="X1545" s="480" t="s">
        <v>7917</v>
      </c>
      <c r="Y1545" s="480" t="s">
        <v>313</v>
      </c>
      <c r="Z1545" s="480" t="s">
        <v>7888</v>
      </c>
      <c r="AA1545" s="480">
        <f t="shared" ref="AA1545:AA1608" si="24">Z1545*12</f>
        <v>60</v>
      </c>
      <c r="AB1545" s="483">
        <v>0</v>
      </c>
      <c r="AC1545" s="480" t="s">
        <v>8121</v>
      </c>
    </row>
    <row r="1546" customHeight="1" spans="1:29">
      <c r="A1546" s="460" t="s">
        <v>194</v>
      </c>
      <c r="B1546" s="480" t="s">
        <v>7877</v>
      </c>
      <c r="C1546" s="480" t="s">
        <v>7878</v>
      </c>
      <c r="D1546" s="480" t="s">
        <v>8126</v>
      </c>
      <c r="E1546" s="481">
        <v>41514</v>
      </c>
      <c r="F1546" s="480" t="s">
        <v>301</v>
      </c>
      <c r="G1546" s="480" t="s">
        <v>8127</v>
      </c>
      <c r="H1546" s="480" t="s">
        <v>8077</v>
      </c>
      <c r="I1546" s="480" t="s">
        <v>8078</v>
      </c>
      <c r="J1546" s="482">
        <v>4358.97</v>
      </c>
      <c r="K1546" s="482">
        <v>0</v>
      </c>
      <c r="L1546" s="482">
        <v>4358.97</v>
      </c>
      <c r="M1546" s="482">
        <v>0</v>
      </c>
      <c r="N1546" s="482">
        <v>0</v>
      </c>
      <c r="O1546" s="482">
        <v>0</v>
      </c>
      <c r="P1546" s="480" t="s">
        <v>8128</v>
      </c>
      <c r="Q1546" s="481"/>
      <c r="R1546" s="480" t="s">
        <v>7884</v>
      </c>
      <c r="S1546" s="480" t="s">
        <v>7885</v>
      </c>
      <c r="T1546" s="480" t="s">
        <v>816</v>
      </c>
      <c r="U1546" s="480" t="s">
        <v>309</v>
      </c>
      <c r="V1546" s="480" t="s">
        <v>8129</v>
      </c>
      <c r="W1546" s="480" t="s">
        <v>8080</v>
      </c>
      <c r="X1546" s="480" t="s">
        <v>7917</v>
      </c>
      <c r="Y1546" s="480" t="s">
        <v>313</v>
      </c>
      <c r="Z1546" s="480" t="s">
        <v>7888</v>
      </c>
      <c r="AA1546" s="480">
        <f t="shared" si="24"/>
        <v>60</v>
      </c>
      <c r="AB1546" s="483">
        <v>0</v>
      </c>
      <c r="AC1546" s="480" t="s">
        <v>8108</v>
      </c>
    </row>
    <row r="1547" customHeight="1" spans="1:29">
      <c r="A1547" s="460" t="s">
        <v>194</v>
      </c>
      <c r="B1547" s="480" t="s">
        <v>7877</v>
      </c>
      <c r="C1547" s="480" t="s">
        <v>7878</v>
      </c>
      <c r="D1547" s="480" t="s">
        <v>8130</v>
      </c>
      <c r="E1547" s="481">
        <v>41514</v>
      </c>
      <c r="F1547" s="480" t="s">
        <v>301</v>
      </c>
      <c r="G1547" s="480" t="s">
        <v>8131</v>
      </c>
      <c r="H1547" s="480" t="s">
        <v>8077</v>
      </c>
      <c r="I1547" s="480" t="s">
        <v>8078</v>
      </c>
      <c r="J1547" s="482">
        <v>4358.97</v>
      </c>
      <c r="K1547" s="482">
        <v>0</v>
      </c>
      <c r="L1547" s="482">
        <v>4358.97</v>
      </c>
      <c r="M1547" s="482">
        <v>0</v>
      </c>
      <c r="N1547" s="482">
        <v>0</v>
      </c>
      <c r="O1547" s="482">
        <v>0</v>
      </c>
      <c r="P1547" s="480" t="s">
        <v>8132</v>
      </c>
      <c r="Q1547" s="481"/>
      <c r="R1547" s="480" t="s">
        <v>7884</v>
      </c>
      <c r="S1547" s="480" t="s">
        <v>7885</v>
      </c>
      <c r="T1547" s="480" t="s">
        <v>816</v>
      </c>
      <c r="U1547" s="480" t="s">
        <v>309</v>
      </c>
      <c r="V1547" s="480" t="s">
        <v>8133</v>
      </c>
      <c r="W1547" s="480" t="s">
        <v>8080</v>
      </c>
      <c r="X1547" s="480" t="s">
        <v>7917</v>
      </c>
      <c r="Y1547" s="480" t="s">
        <v>313</v>
      </c>
      <c r="Z1547" s="480" t="s">
        <v>7888</v>
      </c>
      <c r="AA1547" s="480">
        <f t="shared" si="24"/>
        <v>60</v>
      </c>
      <c r="AB1547" s="483">
        <v>0</v>
      </c>
      <c r="AC1547" s="480" t="s">
        <v>8108</v>
      </c>
    </row>
    <row r="1548" customHeight="1" spans="1:29">
      <c r="A1548" s="460" t="s">
        <v>194</v>
      </c>
      <c r="B1548" s="480" t="s">
        <v>7877</v>
      </c>
      <c r="C1548" s="480" t="s">
        <v>7878</v>
      </c>
      <c r="D1548" s="480" t="s">
        <v>8134</v>
      </c>
      <c r="E1548" s="481">
        <v>41514</v>
      </c>
      <c r="F1548" s="480" t="s">
        <v>301</v>
      </c>
      <c r="G1548" s="480" t="s">
        <v>8135</v>
      </c>
      <c r="H1548" s="480" t="s">
        <v>8077</v>
      </c>
      <c r="I1548" s="480" t="s">
        <v>8078</v>
      </c>
      <c r="J1548" s="482">
        <v>4358.97</v>
      </c>
      <c r="K1548" s="482">
        <v>0</v>
      </c>
      <c r="L1548" s="482">
        <v>4358.97</v>
      </c>
      <c r="M1548" s="482">
        <v>0</v>
      </c>
      <c r="N1548" s="482">
        <v>0</v>
      </c>
      <c r="O1548" s="482">
        <v>0</v>
      </c>
      <c r="P1548" s="480" t="s">
        <v>8136</v>
      </c>
      <c r="Q1548" s="481"/>
      <c r="R1548" s="480" t="s">
        <v>7884</v>
      </c>
      <c r="S1548" s="480" t="s">
        <v>7885</v>
      </c>
      <c r="T1548" s="480" t="s">
        <v>816</v>
      </c>
      <c r="U1548" s="480" t="s">
        <v>309</v>
      </c>
      <c r="V1548" s="480" t="s">
        <v>8137</v>
      </c>
      <c r="W1548" s="480" t="s">
        <v>8080</v>
      </c>
      <c r="X1548" s="480" t="s">
        <v>7917</v>
      </c>
      <c r="Y1548" s="480" t="s">
        <v>313</v>
      </c>
      <c r="Z1548" s="480" t="s">
        <v>7888</v>
      </c>
      <c r="AA1548" s="480">
        <f t="shared" si="24"/>
        <v>60</v>
      </c>
      <c r="AB1548" s="483">
        <v>0</v>
      </c>
      <c r="AC1548" s="480" t="s">
        <v>8108</v>
      </c>
    </row>
    <row r="1549" customHeight="1" spans="1:29">
      <c r="A1549" s="460" t="s">
        <v>194</v>
      </c>
      <c r="B1549" s="480" t="s">
        <v>7877</v>
      </c>
      <c r="C1549" s="480" t="s">
        <v>7878</v>
      </c>
      <c r="D1549" s="480" t="s">
        <v>8138</v>
      </c>
      <c r="E1549" s="481">
        <v>41514</v>
      </c>
      <c r="F1549" s="480" t="s">
        <v>301</v>
      </c>
      <c r="G1549" s="480" t="s">
        <v>8139</v>
      </c>
      <c r="H1549" s="480" t="s">
        <v>8077</v>
      </c>
      <c r="I1549" s="480" t="s">
        <v>8078</v>
      </c>
      <c r="J1549" s="482">
        <v>4358.97</v>
      </c>
      <c r="K1549" s="482">
        <v>0</v>
      </c>
      <c r="L1549" s="482">
        <v>4358.97</v>
      </c>
      <c r="M1549" s="482">
        <v>0</v>
      </c>
      <c r="N1549" s="482">
        <v>0</v>
      </c>
      <c r="O1549" s="482">
        <v>0</v>
      </c>
      <c r="P1549" s="480" t="s">
        <v>8140</v>
      </c>
      <c r="Q1549" s="481"/>
      <c r="R1549" s="480" t="s">
        <v>7884</v>
      </c>
      <c r="S1549" s="480" t="s">
        <v>7885</v>
      </c>
      <c r="T1549" s="480" t="s">
        <v>816</v>
      </c>
      <c r="U1549" s="480" t="s">
        <v>309</v>
      </c>
      <c r="V1549" s="480" t="s">
        <v>8141</v>
      </c>
      <c r="W1549" s="480" t="s">
        <v>8080</v>
      </c>
      <c r="X1549" s="480" t="s">
        <v>7917</v>
      </c>
      <c r="Y1549" s="480" t="s">
        <v>313</v>
      </c>
      <c r="Z1549" s="480" t="s">
        <v>7888</v>
      </c>
      <c r="AA1549" s="480">
        <f t="shared" si="24"/>
        <v>60</v>
      </c>
      <c r="AB1549" s="483">
        <v>0</v>
      </c>
      <c r="AC1549" s="480" t="s">
        <v>8108</v>
      </c>
    </row>
    <row r="1550" customHeight="1" spans="1:29">
      <c r="A1550" s="460" t="s">
        <v>194</v>
      </c>
      <c r="B1550" s="480" t="s">
        <v>7877</v>
      </c>
      <c r="C1550" s="480" t="s">
        <v>7878</v>
      </c>
      <c r="D1550" s="480" t="s">
        <v>8142</v>
      </c>
      <c r="E1550" s="481">
        <v>41514</v>
      </c>
      <c r="F1550" s="480" t="s">
        <v>301</v>
      </c>
      <c r="G1550" s="480" t="s">
        <v>8143</v>
      </c>
      <c r="H1550" s="480" t="s">
        <v>8077</v>
      </c>
      <c r="I1550" s="480" t="s">
        <v>8078</v>
      </c>
      <c r="J1550" s="482">
        <v>4358.97</v>
      </c>
      <c r="K1550" s="482">
        <v>0</v>
      </c>
      <c r="L1550" s="482">
        <v>4358.97</v>
      </c>
      <c r="M1550" s="482">
        <v>0</v>
      </c>
      <c r="N1550" s="482">
        <v>0</v>
      </c>
      <c r="O1550" s="482">
        <v>0</v>
      </c>
      <c r="P1550" s="480" t="s">
        <v>8144</v>
      </c>
      <c r="Q1550" s="481"/>
      <c r="R1550" s="480" t="s">
        <v>7884</v>
      </c>
      <c r="S1550" s="480" t="s">
        <v>7885</v>
      </c>
      <c r="T1550" s="480" t="s">
        <v>816</v>
      </c>
      <c r="U1550" s="480" t="s">
        <v>309</v>
      </c>
      <c r="V1550" s="480" t="s">
        <v>8145</v>
      </c>
      <c r="W1550" s="480" t="s">
        <v>8080</v>
      </c>
      <c r="X1550" s="480" t="s">
        <v>7917</v>
      </c>
      <c r="Y1550" s="480" t="s">
        <v>313</v>
      </c>
      <c r="Z1550" s="480" t="s">
        <v>7888</v>
      </c>
      <c r="AA1550" s="480">
        <f t="shared" si="24"/>
        <v>60</v>
      </c>
      <c r="AB1550" s="483">
        <v>0</v>
      </c>
      <c r="AC1550" s="480" t="s">
        <v>8108</v>
      </c>
    </row>
    <row r="1551" customHeight="1" spans="1:29">
      <c r="A1551" s="460" t="s">
        <v>194</v>
      </c>
      <c r="B1551" s="480" t="s">
        <v>7877</v>
      </c>
      <c r="C1551" s="480" t="s">
        <v>7878</v>
      </c>
      <c r="D1551" s="480" t="s">
        <v>8146</v>
      </c>
      <c r="E1551" s="481">
        <v>41514</v>
      </c>
      <c r="F1551" s="480" t="s">
        <v>301</v>
      </c>
      <c r="G1551" s="480" t="s">
        <v>8147</v>
      </c>
      <c r="H1551" s="480" t="s">
        <v>8077</v>
      </c>
      <c r="I1551" s="480" t="s">
        <v>8078</v>
      </c>
      <c r="J1551" s="482">
        <v>4358.97</v>
      </c>
      <c r="K1551" s="482">
        <v>0</v>
      </c>
      <c r="L1551" s="482">
        <v>4358.97</v>
      </c>
      <c r="M1551" s="482">
        <v>0</v>
      </c>
      <c r="N1551" s="482">
        <v>0</v>
      </c>
      <c r="O1551" s="482">
        <v>0</v>
      </c>
      <c r="P1551" s="480" t="s">
        <v>8148</v>
      </c>
      <c r="Q1551" s="481"/>
      <c r="R1551" s="480" t="s">
        <v>7884</v>
      </c>
      <c r="S1551" s="480" t="s">
        <v>7885</v>
      </c>
      <c r="T1551" s="480" t="s">
        <v>816</v>
      </c>
      <c r="U1551" s="480" t="s">
        <v>309</v>
      </c>
      <c r="V1551" s="480" t="s">
        <v>8141</v>
      </c>
      <c r="W1551" s="480" t="s">
        <v>8080</v>
      </c>
      <c r="X1551" s="480" t="s">
        <v>7917</v>
      </c>
      <c r="Y1551" s="480" t="s">
        <v>313</v>
      </c>
      <c r="Z1551" s="480" t="s">
        <v>7888</v>
      </c>
      <c r="AA1551" s="480">
        <f t="shared" si="24"/>
        <v>60</v>
      </c>
      <c r="AB1551" s="483">
        <v>0</v>
      </c>
      <c r="AC1551" s="480" t="s">
        <v>8108</v>
      </c>
    </row>
    <row r="1552" customHeight="1" spans="1:29">
      <c r="A1552" s="460" t="s">
        <v>194</v>
      </c>
      <c r="B1552" s="480" t="s">
        <v>7877</v>
      </c>
      <c r="C1552" s="480" t="s">
        <v>7878</v>
      </c>
      <c r="D1552" s="480" t="s">
        <v>8149</v>
      </c>
      <c r="E1552" s="481">
        <v>41514</v>
      </c>
      <c r="F1552" s="480" t="s">
        <v>301</v>
      </c>
      <c r="G1552" s="480" t="s">
        <v>8150</v>
      </c>
      <c r="H1552" s="480" t="s">
        <v>8077</v>
      </c>
      <c r="I1552" s="480" t="s">
        <v>8078</v>
      </c>
      <c r="J1552" s="482">
        <v>4358.97</v>
      </c>
      <c r="K1552" s="482">
        <v>0</v>
      </c>
      <c r="L1552" s="482">
        <v>4358.97</v>
      </c>
      <c r="M1552" s="482">
        <v>0</v>
      </c>
      <c r="N1552" s="482">
        <v>0</v>
      </c>
      <c r="O1552" s="482">
        <v>0</v>
      </c>
      <c r="P1552" s="480" t="s">
        <v>8151</v>
      </c>
      <c r="Q1552" s="481"/>
      <c r="R1552" s="480" t="s">
        <v>7884</v>
      </c>
      <c r="S1552" s="480" t="s">
        <v>7885</v>
      </c>
      <c r="T1552" s="480" t="s">
        <v>816</v>
      </c>
      <c r="U1552" s="480" t="s">
        <v>309</v>
      </c>
      <c r="V1552" s="480" t="s">
        <v>8152</v>
      </c>
      <c r="W1552" s="480" t="s">
        <v>8080</v>
      </c>
      <c r="X1552" s="480" t="s">
        <v>7917</v>
      </c>
      <c r="Y1552" s="480" t="s">
        <v>313</v>
      </c>
      <c r="Z1552" s="480" t="s">
        <v>7888</v>
      </c>
      <c r="AA1552" s="480">
        <f t="shared" si="24"/>
        <v>60</v>
      </c>
      <c r="AB1552" s="483">
        <v>0</v>
      </c>
      <c r="AC1552" s="480" t="s">
        <v>8108</v>
      </c>
    </row>
    <row r="1553" customHeight="1" spans="1:29">
      <c r="A1553" s="460" t="s">
        <v>194</v>
      </c>
      <c r="B1553" s="480" t="s">
        <v>7877</v>
      </c>
      <c r="C1553" s="480" t="s">
        <v>7878</v>
      </c>
      <c r="D1553" s="480" t="s">
        <v>8153</v>
      </c>
      <c r="E1553" s="481">
        <v>41990</v>
      </c>
      <c r="F1553" s="480" t="s">
        <v>301</v>
      </c>
      <c r="G1553" s="480" t="s">
        <v>8154</v>
      </c>
      <c r="H1553" s="480" t="s">
        <v>8155</v>
      </c>
      <c r="I1553" s="480" t="s">
        <v>8156</v>
      </c>
      <c r="J1553" s="482">
        <v>4683.8</v>
      </c>
      <c r="K1553" s="482">
        <v>0</v>
      </c>
      <c r="L1553" s="482">
        <v>4683.8</v>
      </c>
      <c r="M1553" s="482">
        <v>0</v>
      </c>
      <c r="N1553" s="482">
        <v>0</v>
      </c>
      <c r="O1553" s="482">
        <v>0</v>
      </c>
      <c r="P1553" s="480" t="s">
        <v>8157</v>
      </c>
      <c r="Q1553" s="481"/>
      <c r="R1553" s="480" t="s">
        <v>7884</v>
      </c>
      <c r="S1553" s="480" t="s">
        <v>7885</v>
      </c>
      <c r="T1553" s="480" t="s">
        <v>8158</v>
      </c>
      <c r="U1553" s="480" t="s">
        <v>309</v>
      </c>
      <c r="V1553" s="480" t="s">
        <v>8159</v>
      </c>
      <c r="W1553" s="480" t="s">
        <v>7953</v>
      </c>
      <c r="X1553" s="480" t="s">
        <v>7917</v>
      </c>
      <c r="Y1553" s="480" t="s">
        <v>313</v>
      </c>
      <c r="Z1553" s="480" t="s">
        <v>7888</v>
      </c>
      <c r="AA1553" s="480">
        <f t="shared" si="24"/>
        <v>60</v>
      </c>
      <c r="AB1553" s="483">
        <v>0</v>
      </c>
      <c r="AC1553" s="480" t="s">
        <v>8160</v>
      </c>
    </row>
    <row r="1554" customHeight="1" spans="1:29">
      <c r="A1554" s="460" t="s">
        <v>194</v>
      </c>
      <c r="B1554" s="480" t="s">
        <v>7877</v>
      </c>
      <c r="C1554" s="480" t="s">
        <v>7878</v>
      </c>
      <c r="D1554" s="480" t="s">
        <v>8161</v>
      </c>
      <c r="E1554" s="481">
        <v>41990</v>
      </c>
      <c r="F1554" s="480" t="s">
        <v>301</v>
      </c>
      <c r="G1554" s="480" t="s">
        <v>8162</v>
      </c>
      <c r="H1554" s="480" t="s">
        <v>8155</v>
      </c>
      <c r="I1554" s="480" t="s">
        <v>8156</v>
      </c>
      <c r="J1554" s="482">
        <v>4683.8</v>
      </c>
      <c r="K1554" s="482">
        <v>0</v>
      </c>
      <c r="L1554" s="482">
        <v>4683.8</v>
      </c>
      <c r="M1554" s="482">
        <v>0</v>
      </c>
      <c r="N1554" s="482">
        <v>0</v>
      </c>
      <c r="O1554" s="482">
        <v>0</v>
      </c>
      <c r="P1554" s="480" t="s">
        <v>8163</v>
      </c>
      <c r="Q1554" s="481"/>
      <c r="R1554" s="480" t="s">
        <v>7884</v>
      </c>
      <c r="S1554" s="480" t="s">
        <v>7885</v>
      </c>
      <c r="T1554" s="480" t="s">
        <v>2372</v>
      </c>
      <c r="U1554" s="480" t="s">
        <v>309</v>
      </c>
      <c r="V1554" s="480" t="s">
        <v>8164</v>
      </c>
      <c r="W1554" s="480" t="s">
        <v>7953</v>
      </c>
      <c r="X1554" s="480" t="s">
        <v>7917</v>
      </c>
      <c r="Y1554" s="480" t="s">
        <v>313</v>
      </c>
      <c r="Z1554" s="480" t="s">
        <v>7888</v>
      </c>
      <c r="AA1554" s="480">
        <f t="shared" si="24"/>
        <v>60</v>
      </c>
      <c r="AB1554" s="483">
        <v>0</v>
      </c>
      <c r="AC1554" s="480" t="s">
        <v>7928</v>
      </c>
    </row>
    <row r="1555" customHeight="1" spans="1:29">
      <c r="A1555" s="460" t="s">
        <v>194</v>
      </c>
      <c r="B1555" s="480" t="s">
        <v>7877</v>
      </c>
      <c r="C1555" s="480" t="s">
        <v>7878</v>
      </c>
      <c r="D1555" s="480" t="s">
        <v>8165</v>
      </c>
      <c r="E1555" s="481">
        <v>41990</v>
      </c>
      <c r="F1555" s="480" t="s">
        <v>301</v>
      </c>
      <c r="G1555" s="480" t="s">
        <v>8166</v>
      </c>
      <c r="H1555" s="480" t="s">
        <v>8155</v>
      </c>
      <c r="I1555" s="480" t="s">
        <v>8156</v>
      </c>
      <c r="J1555" s="482">
        <v>4683.8</v>
      </c>
      <c r="K1555" s="482">
        <v>0</v>
      </c>
      <c r="L1555" s="482">
        <v>4683.8</v>
      </c>
      <c r="M1555" s="482">
        <v>0</v>
      </c>
      <c r="N1555" s="482">
        <v>0</v>
      </c>
      <c r="O1555" s="482">
        <v>0</v>
      </c>
      <c r="P1555" s="480" t="s">
        <v>8167</v>
      </c>
      <c r="Q1555" s="481"/>
      <c r="R1555" s="480" t="s">
        <v>630</v>
      </c>
      <c r="S1555" s="480" t="s">
        <v>889</v>
      </c>
      <c r="T1555" s="480" t="s">
        <v>3280</v>
      </c>
      <c r="U1555" s="480" t="s">
        <v>309</v>
      </c>
      <c r="V1555" s="480" t="s">
        <v>3634</v>
      </c>
      <c r="W1555" s="480" t="s">
        <v>7953</v>
      </c>
      <c r="X1555" s="480" t="s">
        <v>7917</v>
      </c>
      <c r="Y1555" s="480" t="s">
        <v>313</v>
      </c>
      <c r="Z1555" s="480" t="s">
        <v>7888</v>
      </c>
      <c r="AA1555" s="480">
        <f t="shared" si="24"/>
        <v>60</v>
      </c>
      <c r="AB1555" s="483">
        <v>0</v>
      </c>
      <c r="AC1555" s="480" t="s">
        <v>891</v>
      </c>
    </row>
    <row r="1556" customHeight="1" spans="1:29">
      <c r="A1556" s="460" t="s">
        <v>194</v>
      </c>
      <c r="B1556" s="480" t="s">
        <v>7877</v>
      </c>
      <c r="C1556" s="480" t="s">
        <v>7878</v>
      </c>
      <c r="D1556" s="480" t="s">
        <v>8168</v>
      </c>
      <c r="E1556" s="481">
        <v>41990</v>
      </c>
      <c r="F1556" s="480" t="s">
        <v>301</v>
      </c>
      <c r="G1556" s="480" t="s">
        <v>8169</v>
      </c>
      <c r="H1556" s="480" t="s">
        <v>8155</v>
      </c>
      <c r="I1556" s="480" t="s">
        <v>8156</v>
      </c>
      <c r="J1556" s="482">
        <v>4683.8</v>
      </c>
      <c r="K1556" s="482">
        <v>0</v>
      </c>
      <c r="L1556" s="482">
        <v>4683.8</v>
      </c>
      <c r="M1556" s="482">
        <v>0</v>
      </c>
      <c r="N1556" s="482">
        <v>0</v>
      </c>
      <c r="O1556" s="482">
        <v>0</v>
      </c>
      <c r="P1556" s="480" t="s">
        <v>8170</v>
      </c>
      <c r="Q1556" s="481"/>
      <c r="R1556" s="480" t="s">
        <v>7884</v>
      </c>
      <c r="S1556" s="480" t="s">
        <v>7885</v>
      </c>
      <c r="T1556" s="480" t="s">
        <v>462</v>
      </c>
      <c r="U1556" s="480" t="s">
        <v>309</v>
      </c>
      <c r="V1556" s="480" t="s">
        <v>478</v>
      </c>
      <c r="W1556" s="480" t="s">
        <v>7953</v>
      </c>
      <c r="X1556" s="480" t="s">
        <v>7917</v>
      </c>
      <c r="Y1556" s="480" t="s">
        <v>313</v>
      </c>
      <c r="Z1556" s="480" t="s">
        <v>7888</v>
      </c>
      <c r="AA1556" s="480">
        <f t="shared" si="24"/>
        <v>60</v>
      </c>
      <c r="AB1556" s="483">
        <v>0</v>
      </c>
      <c r="AC1556" s="480" t="s">
        <v>8171</v>
      </c>
    </row>
    <row r="1557" customHeight="1" spans="1:29">
      <c r="A1557" s="460" t="s">
        <v>194</v>
      </c>
      <c r="B1557" s="480" t="s">
        <v>7877</v>
      </c>
      <c r="C1557" s="480" t="s">
        <v>7878</v>
      </c>
      <c r="D1557" s="480" t="s">
        <v>8172</v>
      </c>
      <c r="E1557" s="481">
        <v>41990</v>
      </c>
      <c r="F1557" s="480" t="s">
        <v>301</v>
      </c>
      <c r="G1557" s="480" t="s">
        <v>8173</v>
      </c>
      <c r="H1557" s="480" t="s">
        <v>8155</v>
      </c>
      <c r="I1557" s="480" t="s">
        <v>8156</v>
      </c>
      <c r="J1557" s="482">
        <v>4683.8</v>
      </c>
      <c r="K1557" s="482">
        <v>0</v>
      </c>
      <c r="L1557" s="482">
        <v>4683.8</v>
      </c>
      <c r="M1557" s="482">
        <v>0</v>
      </c>
      <c r="N1557" s="482">
        <v>0</v>
      </c>
      <c r="O1557" s="482">
        <v>0</v>
      </c>
      <c r="P1557" s="480" t="s">
        <v>8174</v>
      </c>
      <c r="Q1557" s="481"/>
      <c r="R1557" s="480" t="s">
        <v>7884</v>
      </c>
      <c r="S1557" s="480" t="s">
        <v>7885</v>
      </c>
      <c r="T1557" s="480" t="s">
        <v>462</v>
      </c>
      <c r="U1557" s="480" t="s">
        <v>309</v>
      </c>
      <c r="V1557" s="480" t="s">
        <v>8175</v>
      </c>
      <c r="W1557" s="480" t="s">
        <v>7953</v>
      </c>
      <c r="X1557" s="480" t="s">
        <v>7917</v>
      </c>
      <c r="Y1557" s="480" t="s">
        <v>313</v>
      </c>
      <c r="Z1557" s="480" t="s">
        <v>7888</v>
      </c>
      <c r="AA1557" s="480">
        <f t="shared" si="24"/>
        <v>60</v>
      </c>
      <c r="AB1557" s="483">
        <v>0</v>
      </c>
      <c r="AC1557" s="480" t="s">
        <v>8081</v>
      </c>
    </row>
    <row r="1558" customHeight="1" spans="1:29">
      <c r="A1558" s="460" t="s">
        <v>194</v>
      </c>
      <c r="B1558" s="480" t="s">
        <v>7877</v>
      </c>
      <c r="C1558" s="480" t="s">
        <v>7878</v>
      </c>
      <c r="D1558" s="480" t="s">
        <v>8176</v>
      </c>
      <c r="E1558" s="481">
        <v>41990</v>
      </c>
      <c r="F1558" s="480" t="s">
        <v>301</v>
      </c>
      <c r="G1558" s="480" t="s">
        <v>8177</v>
      </c>
      <c r="H1558" s="480" t="s">
        <v>8155</v>
      </c>
      <c r="I1558" s="480" t="s">
        <v>8156</v>
      </c>
      <c r="J1558" s="482">
        <v>4683.8</v>
      </c>
      <c r="K1558" s="482">
        <v>0</v>
      </c>
      <c r="L1558" s="482">
        <v>4683.8</v>
      </c>
      <c r="M1558" s="482">
        <v>0</v>
      </c>
      <c r="N1558" s="482">
        <v>0</v>
      </c>
      <c r="O1558" s="482">
        <v>0</v>
      </c>
      <c r="P1558" s="480" t="s">
        <v>8178</v>
      </c>
      <c r="Q1558" s="481"/>
      <c r="R1558" s="480" t="s">
        <v>7884</v>
      </c>
      <c r="S1558" s="480" t="s">
        <v>7885</v>
      </c>
      <c r="T1558" s="480" t="s">
        <v>816</v>
      </c>
      <c r="U1558" s="480" t="s">
        <v>309</v>
      </c>
      <c r="V1558" s="480" t="s">
        <v>8179</v>
      </c>
      <c r="W1558" s="480" t="s">
        <v>7953</v>
      </c>
      <c r="X1558" s="480" t="s">
        <v>7917</v>
      </c>
      <c r="Y1558" s="480" t="s">
        <v>313</v>
      </c>
      <c r="Z1558" s="480" t="s">
        <v>7888</v>
      </c>
      <c r="AA1558" s="480">
        <f t="shared" si="24"/>
        <v>60</v>
      </c>
      <c r="AB1558" s="483">
        <v>0</v>
      </c>
      <c r="AC1558" s="480" t="s">
        <v>8108</v>
      </c>
    </row>
    <row r="1559" customHeight="1" spans="1:29">
      <c r="A1559" s="460" t="s">
        <v>194</v>
      </c>
      <c r="B1559" s="480" t="s">
        <v>7877</v>
      </c>
      <c r="C1559" s="480" t="s">
        <v>7878</v>
      </c>
      <c r="D1559" s="480" t="s">
        <v>8180</v>
      </c>
      <c r="E1559" s="481">
        <v>41990</v>
      </c>
      <c r="F1559" s="480" t="s">
        <v>301</v>
      </c>
      <c r="G1559" s="480" t="s">
        <v>8181</v>
      </c>
      <c r="H1559" s="480" t="s">
        <v>8155</v>
      </c>
      <c r="I1559" s="480" t="s">
        <v>8156</v>
      </c>
      <c r="J1559" s="482">
        <v>4683.8</v>
      </c>
      <c r="K1559" s="482">
        <v>0</v>
      </c>
      <c r="L1559" s="482">
        <v>4683.8</v>
      </c>
      <c r="M1559" s="482">
        <v>0</v>
      </c>
      <c r="N1559" s="482">
        <v>0</v>
      </c>
      <c r="O1559" s="482">
        <v>0</v>
      </c>
      <c r="P1559" s="480" t="s">
        <v>8182</v>
      </c>
      <c r="Q1559" s="481"/>
      <c r="R1559" s="480" t="s">
        <v>7884</v>
      </c>
      <c r="S1559" s="480" t="s">
        <v>7885</v>
      </c>
      <c r="T1559" s="480" t="s">
        <v>462</v>
      </c>
      <c r="U1559" s="480" t="s">
        <v>309</v>
      </c>
      <c r="V1559" s="480" t="s">
        <v>8112</v>
      </c>
      <c r="W1559" s="480" t="s">
        <v>7953</v>
      </c>
      <c r="X1559" s="480" t="s">
        <v>7917</v>
      </c>
      <c r="Y1559" s="480" t="s">
        <v>313</v>
      </c>
      <c r="Z1559" s="480" t="s">
        <v>7888</v>
      </c>
      <c r="AA1559" s="480">
        <f t="shared" si="24"/>
        <v>60</v>
      </c>
      <c r="AB1559" s="483">
        <v>0</v>
      </c>
      <c r="AC1559" s="480" t="s">
        <v>8086</v>
      </c>
    </row>
    <row r="1560" customHeight="1" spans="1:29">
      <c r="A1560" s="460" t="s">
        <v>194</v>
      </c>
      <c r="B1560" s="480" t="s">
        <v>7877</v>
      </c>
      <c r="C1560" s="480" t="s">
        <v>7878</v>
      </c>
      <c r="D1560" s="480" t="s">
        <v>8183</v>
      </c>
      <c r="E1560" s="481">
        <v>41990</v>
      </c>
      <c r="F1560" s="480" t="s">
        <v>301</v>
      </c>
      <c r="G1560" s="480" t="s">
        <v>8184</v>
      </c>
      <c r="H1560" s="480" t="s">
        <v>8155</v>
      </c>
      <c r="I1560" s="480" t="s">
        <v>8156</v>
      </c>
      <c r="J1560" s="482">
        <v>4683.8</v>
      </c>
      <c r="K1560" s="482">
        <v>0</v>
      </c>
      <c r="L1560" s="482">
        <v>4683.8</v>
      </c>
      <c r="M1560" s="482">
        <v>0</v>
      </c>
      <c r="N1560" s="482">
        <v>0</v>
      </c>
      <c r="O1560" s="482">
        <v>0</v>
      </c>
      <c r="P1560" s="480" t="s">
        <v>8185</v>
      </c>
      <c r="Q1560" s="481"/>
      <c r="R1560" s="480" t="s">
        <v>7884</v>
      </c>
      <c r="S1560" s="480" t="s">
        <v>7885</v>
      </c>
      <c r="T1560" s="480" t="s">
        <v>462</v>
      </c>
      <c r="U1560" s="480" t="s">
        <v>309</v>
      </c>
      <c r="V1560" s="480" t="s">
        <v>6264</v>
      </c>
      <c r="W1560" s="480" t="s">
        <v>7953</v>
      </c>
      <c r="X1560" s="480" t="s">
        <v>7917</v>
      </c>
      <c r="Y1560" s="480" t="s">
        <v>313</v>
      </c>
      <c r="Z1560" s="480" t="s">
        <v>7888</v>
      </c>
      <c r="AA1560" s="480">
        <f t="shared" si="24"/>
        <v>60</v>
      </c>
      <c r="AB1560" s="483">
        <v>0</v>
      </c>
      <c r="AC1560" s="480" t="s">
        <v>8094</v>
      </c>
    </row>
    <row r="1561" customHeight="1" spans="1:29">
      <c r="A1561" s="460" t="s">
        <v>194</v>
      </c>
      <c r="B1561" s="480" t="s">
        <v>7877</v>
      </c>
      <c r="C1561" s="480" t="s">
        <v>7878</v>
      </c>
      <c r="D1561" s="480" t="s">
        <v>8186</v>
      </c>
      <c r="E1561" s="481">
        <v>41990</v>
      </c>
      <c r="F1561" s="480" t="s">
        <v>301</v>
      </c>
      <c r="G1561" s="480" t="s">
        <v>8187</v>
      </c>
      <c r="H1561" s="480" t="s">
        <v>8155</v>
      </c>
      <c r="I1561" s="480" t="s">
        <v>8156</v>
      </c>
      <c r="J1561" s="482">
        <v>4683.8</v>
      </c>
      <c r="K1561" s="482">
        <v>0</v>
      </c>
      <c r="L1561" s="482">
        <v>4683.8</v>
      </c>
      <c r="M1561" s="482">
        <v>0</v>
      </c>
      <c r="N1561" s="482">
        <v>0</v>
      </c>
      <c r="O1561" s="482">
        <v>0</v>
      </c>
      <c r="P1561" s="480" t="s">
        <v>8188</v>
      </c>
      <c r="Q1561" s="481"/>
      <c r="R1561" s="480" t="s">
        <v>7884</v>
      </c>
      <c r="S1561" s="480" t="s">
        <v>7885</v>
      </c>
      <c r="T1561" s="480" t="s">
        <v>462</v>
      </c>
      <c r="U1561" s="480" t="s">
        <v>309</v>
      </c>
      <c r="V1561" s="480" t="s">
        <v>8189</v>
      </c>
      <c r="W1561" s="480" t="s">
        <v>7953</v>
      </c>
      <c r="X1561" s="480" t="s">
        <v>7917</v>
      </c>
      <c r="Y1561" s="480" t="s">
        <v>313</v>
      </c>
      <c r="Z1561" s="480" t="s">
        <v>7888</v>
      </c>
      <c r="AA1561" s="480">
        <f t="shared" si="24"/>
        <v>60</v>
      </c>
      <c r="AB1561" s="483">
        <v>0</v>
      </c>
      <c r="AC1561" s="480" t="s">
        <v>7946</v>
      </c>
    </row>
    <row r="1562" customHeight="1" spans="1:29">
      <c r="A1562" s="460" t="s">
        <v>194</v>
      </c>
      <c r="B1562" s="480" t="s">
        <v>7877</v>
      </c>
      <c r="C1562" s="480" t="s">
        <v>7878</v>
      </c>
      <c r="D1562" s="480" t="s">
        <v>8190</v>
      </c>
      <c r="E1562" s="481">
        <v>41990</v>
      </c>
      <c r="F1562" s="480" t="s">
        <v>301</v>
      </c>
      <c r="G1562" s="480" t="s">
        <v>8191</v>
      </c>
      <c r="H1562" s="480" t="s">
        <v>8155</v>
      </c>
      <c r="I1562" s="480" t="s">
        <v>8156</v>
      </c>
      <c r="J1562" s="482">
        <v>4683.8</v>
      </c>
      <c r="K1562" s="482">
        <v>0</v>
      </c>
      <c r="L1562" s="482">
        <v>4683.8</v>
      </c>
      <c r="M1562" s="482">
        <v>0</v>
      </c>
      <c r="N1562" s="482">
        <v>0</v>
      </c>
      <c r="O1562" s="482">
        <v>0</v>
      </c>
      <c r="P1562" s="480" t="s">
        <v>8192</v>
      </c>
      <c r="Q1562" s="481"/>
      <c r="R1562" s="480" t="s">
        <v>7884</v>
      </c>
      <c r="S1562" s="480" t="s">
        <v>7885</v>
      </c>
      <c r="T1562" s="480" t="s">
        <v>2337</v>
      </c>
      <c r="U1562" s="480" t="s">
        <v>309</v>
      </c>
      <c r="V1562" s="480" t="s">
        <v>8193</v>
      </c>
      <c r="W1562" s="480" t="s">
        <v>7953</v>
      </c>
      <c r="X1562" s="480" t="s">
        <v>7917</v>
      </c>
      <c r="Y1562" s="480" t="s">
        <v>313</v>
      </c>
      <c r="Z1562" s="480" t="s">
        <v>7888</v>
      </c>
      <c r="AA1562" s="480">
        <f t="shared" si="24"/>
        <v>60</v>
      </c>
      <c r="AB1562" s="483">
        <v>0</v>
      </c>
      <c r="AC1562" s="480" t="s">
        <v>7889</v>
      </c>
    </row>
    <row r="1563" customHeight="1" spans="1:29">
      <c r="A1563" s="460" t="s">
        <v>194</v>
      </c>
      <c r="B1563" s="480" t="s">
        <v>7877</v>
      </c>
      <c r="C1563" s="480" t="s">
        <v>7878</v>
      </c>
      <c r="D1563" s="480" t="s">
        <v>8194</v>
      </c>
      <c r="E1563" s="481">
        <v>41990</v>
      </c>
      <c r="F1563" s="480" t="s">
        <v>301</v>
      </c>
      <c r="G1563" s="480" t="s">
        <v>8195</v>
      </c>
      <c r="H1563" s="480" t="s">
        <v>8155</v>
      </c>
      <c r="I1563" s="480" t="s">
        <v>8156</v>
      </c>
      <c r="J1563" s="482">
        <v>4683.8</v>
      </c>
      <c r="K1563" s="482">
        <v>0</v>
      </c>
      <c r="L1563" s="482">
        <v>4683.8</v>
      </c>
      <c r="M1563" s="482">
        <v>0</v>
      </c>
      <c r="N1563" s="482">
        <v>0</v>
      </c>
      <c r="O1563" s="482">
        <v>0</v>
      </c>
      <c r="P1563" s="480" t="s">
        <v>8196</v>
      </c>
      <c r="Q1563" s="481"/>
      <c r="R1563" s="480" t="s">
        <v>7884</v>
      </c>
      <c r="S1563" s="480" t="s">
        <v>7885</v>
      </c>
      <c r="T1563" s="480" t="s">
        <v>462</v>
      </c>
      <c r="U1563" s="480" t="s">
        <v>309</v>
      </c>
      <c r="V1563" s="480" t="s">
        <v>8197</v>
      </c>
      <c r="W1563" s="480" t="s">
        <v>7953</v>
      </c>
      <c r="X1563" s="480" t="s">
        <v>7917</v>
      </c>
      <c r="Y1563" s="480" t="s">
        <v>313</v>
      </c>
      <c r="Z1563" s="480" t="s">
        <v>7888</v>
      </c>
      <c r="AA1563" s="480">
        <f t="shared" si="24"/>
        <v>60</v>
      </c>
      <c r="AB1563" s="483">
        <v>0</v>
      </c>
      <c r="AC1563" s="480" t="s">
        <v>8081</v>
      </c>
    </row>
    <row r="1564" customHeight="1" spans="1:29">
      <c r="A1564" s="460" t="s">
        <v>194</v>
      </c>
      <c r="B1564" s="480" t="s">
        <v>7877</v>
      </c>
      <c r="C1564" s="480" t="s">
        <v>7878</v>
      </c>
      <c r="D1564" s="480" t="s">
        <v>8198</v>
      </c>
      <c r="E1564" s="481">
        <v>41990</v>
      </c>
      <c r="F1564" s="480" t="s">
        <v>301</v>
      </c>
      <c r="G1564" s="480" t="s">
        <v>8199</v>
      </c>
      <c r="H1564" s="480" t="s">
        <v>8155</v>
      </c>
      <c r="I1564" s="480" t="s">
        <v>8156</v>
      </c>
      <c r="J1564" s="482">
        <v>4683.8</v>
      </c>
      <c r="K1564" s="482">
        <v>0</v>
      </c>
      <c r="L1564" s="482">
        <v>4683.8</v>
      </c>
      <c r="M1564" s="482">
        <v>0</v>
      </c>
      <c r="N1564" s="482">
        <v>0</v>
      </c>
      <c r="O1564" s="482">
        <v>0</v>
      </c>
      <c r="P1564" s="480" t="s">
        <v>8200</v>
      </c>
      <c r="Q1564" s="481"/>
      <c r="R1564" s="480" t="s">
        <v>7884</v>
      </c>
      <c r="S1564" s="480" t="s">
        <v>7885</v>
      </c>
      <c r="T1564" s="480" t="s">
        <v>453</v>
      </c>
      <c r="U1564" s="480" t="s">
        <v>309</v>
      </c>
      <c r="V1564" s="480" t="s">
        <v>8201</v>
      </c>
      <c r="W1564" s="480" t="s">
        <v>7953</v>
      </c>
      <c r="X1564" s="480" t="s">
        <v>7917</v>
      </c>
      <c r="Y1564" s="480" t="s">
        <v>313</v>
      </c>
      <c r="Z1564" s="480" t="s">
        <v>7888</v>
      </c>
      <c r="AA1564" s="480">
        <f t="shared" si="24"/>
        <v>60</v>
      </c>
      <c r="AB1564" s="483">
        <v>0</v>
      </c>
      <c r="AC1564" s="480" t="s">
        <v>8202</v>
      </c>
    </row>
    <row r="1565" customHeight="1" spans="1:29">
      <c r="A1565" s="460" t="s">
        <v>194</v>
      </c>
      <c r="B1565" s="480" t="s">
        <v>7877</v>
      </c>
      <c r="C1565" s="480" t="s">
        <v>7878</v>
      </c>
      <c r="D1565" s="480" t="s">
        <v>8203</v>
      </c>
      <c r="E1565" s="481">
        <v>41990</v>
      </c>
      <c r="F1565" s="480" t="s">
        <v>301</v>
      </c>
      <c r="G1565" s="480" t="s">
        <v>8204</v>
      </c>
      <c r="H1565" s="480" t="s">
        <v>8155</v>
      </c>
      <c r="I1565" s="480" t="s">
        <v>8156</v>
      </c>
      <c r="J1565" s="482">
        <v>4683.8</v>
      </c>
      <c r="K1565" s="482">
        <v>0</v>
      </c>
      <c r="L1565" s="482">
        <v>4683.8</v>
      </c>
      <c r="M1565" s="482">
        <v>0</v>
      </c>
      <c r="N1565" s="482">
        <v>0</v>
      </c>
      <c r="O1565" s="482">
        <v>0</v>
      </c>
      <c r="P1565" s="480" t="s">
        <v>8205</v>
      </c>
      <c r="Q1565" s="481"/>
      <c r="R1565" s="480" t="s">
        <v>7884</v>
      </c>
      <c r="S1565" s="480" t="s">
        <v>7885</v>
      </c>
      <c r="T1565" s="480" t="s">
        <v>453</v>
      </c>
      <c r="U1565" s="480" t="s">
        <v>309</v>
      </c>
      <c r="V1565" s="480" t="s">
        <v>454</v>
      </c>
      <c r="W1565" s="480" t="s">
        <v>7953</v>
      </c>
      <c r="X1565" s="480" t="s">
        <v>7917</v>
      </c>
      <c r="Y1565" s="480" t="s">
        <v>313</v>
      </c>
      <c r="Z1565" s="480" t="s">
        <v>7888</v>
      </c>
      <c r="AA1565" s="480">
        <f t="shared" si="24"/>
        <v>60</v>
      </c>
      <c r="AB1565" s="483">
        <v>0</v>
      </c>
      <c r="AC1565" s="480" t="s">
        <v>8202</v>
      </c>
    </row>
    <row r="1566" customHeight="1" spans="1:29">
      <c r="A1566" s="460" t="s">
        <v>194</v>
      </c>
      <c r="B1566" s="480" t="s">
        <v>7877</v>
      </c>
      <c r="C1566" s="480" t="s">
        <v>7878</v>
      </c>
      <c r="D1566" s="480" t="s">
        <v>8206</v>
      </c>
      <c r="E1566" s="481">
        <v>41990</v>
      </c>
      <c r="F1566" s="480" t="s">
        <v>301</v>
      </c>
      <c r="G1566" s="480" t="s">
        <v>8207</v>
      </c>
      <c r="H1566" s="480" t="s">
        <v>8155</v>
      </c>
      <c r="I1566" s="480" t="s">
        <v>8156</v>
      </c>
      <c r="J1566" s="482">
        <v>4683.8</v>
      </c>
      <c r="K1566" s="482">
        <v>0</v>
      </c>
      <c r="L1566" s="482">
        <v>4683.8</v>
      </c>
      <c r="M1566" s="482">
        <v>0</v>
      </c>
      <c r="N1566" s="482">
        <v>0</v>
      </c>
      <c r="O1566" s="482">
        <v>0</v>
      </c>
      <c r="P1566" s="480" t="s">
        <v>8208</v>
      </c>
      <c r="Q1566" s="481"/>
      <c r="R1566" s="480" t="s">
        <v>7884</v>
      </c>
      <c r="S1566" s="480" t="s">
        <v>7885</v>
      </c>
      <c r="T1566" s="480" t="s">
        <v>453</v>
      </c>
      <c r="U1566" s="480" t="s">
        <v>309</v>
      </c>
      <c r="V1566" s="480" t="s">
        <v>1210</v>
      </c>
      <c r="W1566" s="480" t="s">
        <v>7953</v>
      </c>
      <c r="X1566" s="480" t="s">
        <v>7917</v>
      </c>
      <c r="Y1566" s="480" t="s">
        <v>313</v>
      </c>
      <c r="Z1566" s="480" t="s">
        <v>7888</v>
      </c>
      <c r="AA1566" s="480">
        <f t="shared" si="24"/>
        <v>60</v>
      </c>
      <c r="AB1566" s="483">
        <v>0</v>
      </c>
      <c r="AC1566" s="480" t="s">
        <v>8202</v>
      </c>
    </row>
    <row r="1567" customHeight="1" spans="1:29">
      <c r="A1567" s="460" t="s">
        <v>194</v>
      </c>
      <c r="B1567" s="480" t="s">
        <v>7877</v>
      </c>
      <c r="C1567" s="480" t="s">
        <v>7878</v>
      </c>
      <c r="D1567" s="480" t="s">
        <v>8209</v>
      </c>
      <c r="E1567" s="481">
        <v>41990</v>
      </c>
      <c r="F1567" s="480" t="s">
        <v>301</v>
      </c>
      <c r="G1567" s="480" t="s">
        <v>8210</v>
      </c>
      <c r="H1567" s="480" t="s">
        <v>8155</v>
      </c>
      <c r="I1567" s="480" t="s">
        <v>8156</v>
      </c>
      <c r="J1567" s="482">
        <v>4683.8</v>
      </c>
      <c r="K1567" s="482">
        <v>0</v>
      </c>
      <c r="L1567" s="482">
        <v>4683.8</v>
      </c>
      <c r="M1567" s="482">
        <v>0</v>
      </c>
      <c r="N1567" s="482">
        <v>0</v>
      </c>
      <c r="O1567" s="482">
        <v>0</v>
      </c>
      <c r="P1567" s="480" t="s">
        <v>8211</v>
      </c>
      <c r="Q1567" s="481"/>
      <c r="R1567" s="480" t="s">
        <v>7884</v>
      </c>
      <c r="S1567" s="480" t="s">
        <v>7885</v>
      </c>
      <c r="T1567" s="480" t="s">
        <v>453</v>
      </c>
      <c r="U1567" s="480" t="s">
        <v>309</v>
      </c>
      <c r="V1567" s="480" t="s">
        <v>8212</v>
      </c>
      <c r="W1567" s="480" t="s">
        <v>7953</v>
      </c>
      <c r="X1567" s="480" t="s">
        <v>7917</v>
      </c>
      <c r="Y1567" s="480" t="s">
        <v>313</v>
      </c>
      <c r="Z1567" s="480" t="s">
        <v>7888</v>
      </c>
      <c r="AA1567" s="480">
        <f t="shared" si="24"/>
        <v>60</v>
      </c>
      <c r="AB1567" s="483">
        <v>0</v>
      </c>
      <c r="AC1567" s="480" t="s">
        <v>8213</v>
      </c>
    </row>
    <row r="1568" customHeight="1" spans="1:29">
      <c r="A1568" s="460" t="s">
        <v>194</v>
      </c>
      <c r="B1568" s="480" t="s">
        <v>7877</v>
      </c>
      <c r="C1568" s="480" t="s">
        <v>7878</v>
      </c>
      <c r="D1568" s="480" t="s">
        <v>8214</v>
      </c>
      <c r="E1568" s="481">
        <v>41990</v>
      </c>
      <c r="F1568" s="480" t="s">
        <v>301</v>
      </c>
      <c r="G1568" s="480" t="s">
        <v>8215</v>
      </c>
      <c r="H1568" s="480" t="s">
        <v>8155</v>
      </c>
      <c r="I1568" s="480" t="s">
        <v>8156</v>
      </c>
      <c r="J1568" s="482">
        <v>4683.8</v>
      </c>
      <c r="K1568" s="482">
        <v>0</v>
      </c>
      <c r="L1568" s="482">
        <v>4683.8</v>
      </c>
      <c r="M1568" s="482">
        <v>0</v>
      </c>
      <c r="N1568" s="482">
        <v>0</v>
      </c>
      <c r="O1568" s="482">
        <v>0</v>
      </c>
      <c r="P1568" s="480" t="s">
        <v>8216</v>
      </c>
      <c r="Q1568" s="481"/>
      <c r="R1568" s="480" t="s">
        <v>7884</v>
      </c>
      <c r="S1568" s="480" t="s">
        <v>7885</v>
      </c>
      <c r="T1568" s="480" t="s">
        <v>462</v>
      </c>
      <c r="U1568" s="480" t="s">
        <v>309</v>
      </c>
      <c r="V1568" s="480" t="s">
        <v>8217</v>
      </c>
      <c r="W1568" s="480" t="s">
        <v>7953</v>
      </c>
      <c r="X1568" s="480" t="s">
        <v>7917</v>
      </c>
      <c r="Y1568" s="480" t="s">
        <v>313</v>
      </c>
      <c r="Z1568" s="480" t="s">
        <v>7888</v>
      </c>
      <c r="AA1568" s="480">
        <f t="shared" si="24"/>
        <v>60</v>
      </c>
      <c r="AB1568" s="483">
        <v>0</v>
      </c>
      <c r="AC1568" s="480" t="s">
        <v>7946</v>
      </c>
    </row>
    <row r="1569" customHeight="1" spans="1:29">
      <c r="A1569" s="460" t="s">
        <v>194</v>
      </c>
      <c r="B1569" s="480" t="s">
        <v>7877</v>
      </c>
      <c r="C1569" s="480" t="s">
        <v>7878</v>
      </c>
      <c r="D1569" s="480" t="s">
        <v>8218</v>
      </c>
      <c r="E1569" s="481">
        <v>41990</v>
      </c>
      <c r="F1569" s="480" t="s">
        <v>301</v>
      </c>
      <c r="G1569" s="480" t="s">
        <v>8219</v>
      </c>
      <c r="H1569" s="480" t="s">
        <v>8155</v>
      </c>
      <c r="I1569" s="480" t="s">
        <v>8156</v>
      </c>
      <c r="J1569" s="482">
        <v>4683.8</v>
      </c>
      <c r="K1569" s="482">
        <v>0</v>
      </c>
      <c r="L1569" s="482">
        <v>4683.8</v>
      </c>
      <c r="M1569" s="482">
        <v>0</v>
      </c>
      <c r="N1569" s="482">
        <v>0</v>
      </c>
      <c r="O1569" s="482">
        <v>0</v>
      </c>
      <c r="P1569" s="480" t="s">
        <v>8220</v>
      </c>
      <c r="Q1569" s="481"/>
      <c r="R1569" s="480" t="s">
        <v>7884</v>
      </c>
      <c r="S1569" s="480" t="s">
        <v>7885</v>
      </c>
      <c r="T1569" s="480" t="s">
        <v>399</v>
      </c>
      <c r="U1569" s="480" t="s">
        <v>309</v>
      </c>
      <c r="V1569" s="480" t="s">
        <v>8221</v>
      </c>
      <c r="W1569" s="480" t="s">
        <v>7953</v>
      </c>
      <c r="X1569" s="480" t="s">
        <v>7917</v>
      </c>
      <c r="Y1569" s="480" t="s">
        <v>313</v>
      </c>
      <c r="Z1569" s="480" t="s">
        <v>7888</v>
      </c>
      <c r="AA1569" s="480">
        <f t="shared" si="24"/>
        <v>60</v>
      </c>
      <c r="AB1569" s="483">
        <v>0</v>
      </c>
      <c r="AC1569" s="480" t="s">
        <v>8121</v>
      </c>
    </row>
    <row r="1570" customHeight="1" spans="1:29">
      <c r="A1570" s="460" t="s">
        <v>194</v>
      </c>
      <c r="B1570" s="480" t="s">
        <v>7877</v>
      </c>
      <c r="C1570" s="480" t="s">
        <v>7878</v>
      </c>
      <c r="D1570" s="480" t="s">
        <v>8222</v>
      </c>
      <c r="E1570" s="481">
        <v>41990</v>
      </c>
      <c r="F1570" s="480" t="s">
        <v>301</v>
      </c>
      <c r="G1570" s="480" t="s">
        <v>8223</v>
      </c>
      <c r="H1570" s="480" t="s">
        <v>8155</v>
      </c>
      <c r="I1570" s="480" t="s">
        <v>8156</v>
      </c>
      <c r="J1570" s="482">
        <v>4683.8</v>
      </c>
      <c r="K1570" s="482">
        <v>0</v>
      </c>
      <c r="L1570" s="482">
        <v>4683.8</v>
      </c>
      <c r="M1570" s="482">
        <v>0</v>
      </c>
      <c r="N1570" s="482">
        <v>0</v>
      </c>
      <c r="O1570" s="482">
        <v>0</v>
      </c>
      <c r="P1570" s="480" t="s">
        <v>8224</v>
      </c>
      <c r="Q1570" s="481"/>
      <c r="R1570" s="480" t="s">
        <v>7884</v>
      </c>
      <c r="S1570" s="480" t="s">
        <v>7885</v>
      </c>
      <c r="T1570" s="480" t="s">
        <v>3610</v>
      </c>
      <c r="U1570" s="480" t="s">
        <v>309</v>
      </c>
      <c r="V1570" s="480" t="s">
        <v>8225</v>
      </c>
      <c r="W1570" s="480" t="s">
        <v>7953</v>
      </c>
      <c r="X1570" s="480" t="s">
        <v>7917</v>
      </c>
      <c r="Y1570" s="480" t="s">
        <v>313</v>
      </c>
      <c r="Z1570" s="480" t="s">
        <v>7888</v>
      </c>
      <c r="AA1570" s="480">
        <f t="shared" si="24"/>
        <v>60</v>
      </c>
      <c r="AB1570" s="483">
        <v>0</v>
      </c>
      <c r="AC1570" s="480" t="s">
        <v>8086</v>
      </c>
    </row>
    <row r="1571" customHeight="1" spans="1:29">
      <c r="A1571" s="460" t="s">
        <v>194</v>
      </c>
      <c r="B1571" s="480" t="s">
        <v>7877</v>
      </c>
      <c r="C1571" s="480" t="s">
        <v>7878</v>
      </c>
      <c r="D1571" s="480" t="s">
        <v>8226</v>
      </c>
      <c r="E1571" s="481">
        <v>41990</v>
      </c>
      <c r="F1571" s="480" t="s">
        <v>301</v>
      </c>
      <c r="G1571" s="480" t="s">
        <v>8227</v>
      </c>
      <c r="H1571" s="480" t="s">
        <v>8155</v>
      </c>
      <c r="I1571" s="480" t="s">
        <v>8156</v>
      </c>
      <c r="J1571" s="482">
        <v>4683.8</v>
      </c>
      <c r="K1571" s="482">
        <v>0</v>
      </c>
      <c r="L1571" s="482">
        <v>4683.8</v>
      </c>
      <c r="M1571" s="482">
        <v>0</v>
      </c>
      <c r="N1571" s="482">
        <v>0</v>
      </c>
      <c r="O1571" s="482">
        <v>0</v>
      </c>
      <c r="P1571" s="480" t="s">
        <v>8228</v>
      </c>
      <c r="Q1571" s="481"/>
      <c r="R1571" s="480" t="s">
        <v>7884</v>
      </c>
      <c r="S1571" s="480" t="s">
        <v>7885</v>
      </c>
      <c r="T1571" s="480" t="s">
        <v>3610</v>
      </c>
      <c r="U1571" s="480" t="s">
        <v>309</v>
      </c>
      <c r="V1571" s="480" t="s">
        <v>8229</v>
      </c>
      <c r="W1571" s="480" t="s">
        <v>7953</v>
      </c>
      <c r="X1571" s="480" t="s">
        <v>7917</v>
      </c>
      <c r="Y1571" s="480" t="s">
        <v>313</v>
      </c>
      <c r="Z1571" s="480" t="s">
        <v>7888</v>
      </c>
      <c r="AA1571" s="480">
        <f t="shared" si="24"/>
        <v>60</v>
      </c>
      <c r="AB1571" s="483">
        <v>0</v>
      </c>
      <c r="AC1571" s="480" t="s">
        <v>8086</v>
      </c>
    </row>
    <row r="1572" customHeight="1" spans="1:29">
      <c r="A1572" s="460" t="s">
        <v>194</v>
      </c>
      <c r="B1572" s="480" t="s">
        <v>7877</v>
      </c>
      <c r="C1572" s="480" t="s">
        <v>7878</v>
      </c>
      <c r="D1572" s="480" t="s">
        <v>8230</v>
      </c>
      <c r="E1572" s="481">
        <v>41990</v>
      </c>
      <c r="F1572" s="480" t="s">
        <v>301</v>
      </c>
      <c r="G1572" s="480" t="s">
        <v>8231</v>
      </c>
      <c r="H1572" s="480" t="s">
        <v>8155</v>
      </c>
      <c r="I1572" s="480" t="s">
        <v>8156</v>
      </c>
      <c r="J1572" s="482">
        <v>4683.8</v>
      </c>
      <c r="K1572" s="482">
        <v>0</v>
      </c>
      <c r="L1572" s="482">
        <v>4683.8</v>
      </c>
      <c r="M1572" s="482">
        <v>0</v>
      </c>
      <c r="N1572" s="482">
        <v>0</v>
      </c>
      <c r="O1572" s="482">
        <v>0</v>
      </c>
      <c r="P1572" s="480" t="s">
        <v>8232</v>
      </c>
      <c r="Q1572" s="481"/>
      <c r="R1572" s="480" t="s">
        <v>7884</v>
      </c>
      <c r="S1572" s="480" t="s">
        <v>7885</v>
      </c>
      <c r="T1572" s="480" t="s">
        <v>3610</v>
      </c>
      <c r="U1572" s="480" t="s">
        <v>309</v>
      </c>
      <c r="V1572" s="480" t="s">
        <v>8233</v>
      </c>
      <c r="W1572" s="480" t="s">
        <v>7953</v>
      </c>
      <c r="X1572" s="480" t="s">
        <v>7917</v>
      </c>
      <c r="Y1572" s="480" t="s">
        <v>313</v>
      </c>
      <c r="Z1572" s="480" t="s">
        <v>7888</v>
      </c>
      <c r="AA1572" s="480">
        <f t="shared" si="24"/>
        <v>60</v>
      </c>
      <c r="AB1572" s="483">
        <v>0</v>
      </c>
      <c r="AC1572" s="480" t="s">
        <v>8086</v>
      </c>
    </row>
    <row r="1573" customHeight="1" spans="1:29">
      <c r="A1573" s="460" t="s">
        <v>194</v>
      </c>
      <c r="B1573" s="480" t="s">
        <v>7877</v>
      </c>
      <c r="C1573" s="480" t="s">
        <v>7878</v>
      </c>
      <c r="D1573" s="480" t="s">
        <v>8234</v>
      </c>
      <c r="E1573" s="481">
        <v>42354</v>
      </c>
      <c r="F1573" s="480" t="s">
        <v>301</v>
      </c>
      <c r="G1573" s="480" t="s">
        <v>8235</v>
      </c>
      <c r="H1573" s="480" t="s">
        <v>8236</v>
      </c>
      <c r="I1573" s="480" t="s">
        <v>8237</v>
      </c>
      <c r="J1573" s="482">
        <v>6000</v>
      </c>
      <c r="K1573" s="482">
        <v>0</v>
      </c>
      <c r="L1573" s="482">
        <v>6000</v>
      </c>
      <c r="M1573" s="482">
        <v>0</v>
      </c>
      <c r="N1573" s="482">
        <v>0</v>
      </c>
      <c r="O1573" s="482">
        <v>0</v>
      </c>
      <c r="P1573" s="480" t="s">
        <v>8238</v>
      </c>
      <c r="Q1573" s="481"/>
      <c r="R1573" s="480" t="s">
        <v>7884</v>
      </c>
      <c r="S1573" s="480" t="s">
        <v>7885</v>
      </c>
      <c r="T1573" s="480" t="s">
        <v>816</v>
      </c>
      <c r="U1573" s="480" t="s">
        <v>309</v>
      </c>
      <c r="V1573" s="480" t="s">
        <v>8239</v>
      </c>
      <c r="W1573" s="480" t="s">
        <v>8240</v>
      </c>
      <c r="X1573" s="480" t="s">
        <v>7945</v>
      </c>
      <c r="Y1573" s="480" t="s">
        <v>313</v>
      </c>
      <c r="Z1573" s="480" t="s">
        <v>7888</v>
      </c>
      <c r="AA1573" s="480">
        <f t="shared" si="24"/>
        <v>60</v>
      </c>
      <c r="AB1573" s="483">
        <v>0</v>
      </c>
      <c r="AC1573" s="480" t="s">
        <v>8108</v>
      </c>
    </row>
    <row r="1574" customHeight="1" spans="1:29">
      <c r="A1574" s="460" t="s">
        <v>194</v>
      </c>
      <c r="B1574" s="480" t="s">
        <v>7877</v>
      </c>
      <c r="C1574" s="480" t="s">
        <v>7878</v>
      </c>
      <c r="D1574" s="480" t="s">
        <v>8241</v>
      </c>
      <c r="E1574" s="481">
        <v>43426</v>
      </c>
      <c r="F1574" s="480" t="s">
        <v>301</v>
      </c>
      <c r="G1574" s="480" t="s">
        <v>8242</v>
      </c>
      <c r="H1574" s="480" t="s">
        <v>8077</v>
      </c>
      <c r="I1574" s="480" t="s">
        <v>8243</v>
      </c>
      <c r="J1574" s="482">
        <v>4529.91</v>
      </c>
      <c r="K1574" s="482">
        <v>0</v>
      </c>
      <c r="L1574" s="482">
        <v>4529.91</v>
      </c>
      <c r="M1574" s="482">
        <v>0</v>
      </c>
      <c r="N1574" s="482">
        <v>0</v>
      </c>
      <c r="O1574" s="482">
        <v>0</v>
      </c>
      <c r="P1574" s="480" t="s">
        <v>8244</v>
      </c>
      <c r="Q1574" s="481"/>
      <c r="R1574" s="480" t="s">
        <v>7884</v>
      </c>
      <c r="S1574" s="480" t="s">
        <v>7885</v>
      </c>
      <c r="T1574" s="480" t="s">
        <v>2356</v>
      </c>
      <c r="U1574" s="480" t="s">
        <v>309</v>
      </c>
      <c r="V1574" s="480" t="s">
        <v>8245</v>
      </c>
      <c r="W1574" s="480" t="s">
        <v>7976</v>
      </c>
      <c r="X1574" s="480" t="s">
        <v>7977</v>
      </c>
      <c r="Y1574" s="480" t="s">
        <v>313</v>
      </c>
      <c r="Z1574" s="480" t="s">
        <v>7888</v>
      </c>
      <c r="AA1574" s="480">
        <f t="shared" si="24"/>
        <v>60</v>
      </c>
      <c r="AB1574" s="483">
        <v>0</v>
      </c>
      <c r="AC1574" s="480" t="s">
        <v>8246</v>
      </c>
    </row>
    <row r="1575" customHeight="1" spans="1:29">
      <c r="A1575" s="460" t="s">
        <v>194</v>
      </c>
      <c r="B1575" s="480" t="s">
        <v>7877</v>
      </c>
      <c r="C1575" s="480" t="s">
        <v>7878</v>
      </c>
      <c r="D1575" s="480" t="s">
        <v>8247</v>
      </c>
      <c r="E1575" s="481">
        <v>43426</v>
      </c>
      <c r="F1575" s="480" t="s">
        <v>301</v>
      </c>
      <c r="G1575" s="480" t="s">
        <v>8248</v>
      </c>
      <c r="H1575" s="480" t="s">
        <v>8077</v>
      </c>
      <c r="I1575" s="480" t="s">
        <v>8243</v>
      </c>
      <c r="J1575" s="482">
        <v>4529.91</v>
      </c>
      <c r="K1575" s="482">
        <v>0</v>
      </c>
      <c r="L1575" s="482">
        <v>4529.91</v>
      </c>
      <c r="M1575" s="482">
        <v>0</v>
      </c>
      <c r="N1575" s="482">
        <v>0</v>
      </c>
      <c r="O1575" s="482">
        <v>0</v>
      </c>
      <c r="P1575" s="480" t="s">
        <v>8249</v>
      </c>
      <c r="Q1575" s="481"/>
      <c r="R1575" s="480" t="s">
        <v>7884</v>
      </c>
      <c r="S1575" s="480" t="s">
        <v>7885</v>
      </c>
      <c r="T1575" s="480" t="s">
        <v>2356</v>
      </c>
      <c r="U1575" s="480" t="s">
        <v>309</v>
      </c>
      <c r="V1575" s="480" t="s">
        <v>8250</v>
      </c>
      <c r="W1575" s="480" t="s">
        <v>7976</v>
      </c>
      <c r="X1575" s="480" t="s">
        <v>7977</v>
      </c>
      <c r="Y1575" s="480" t="s">
        <v>313</v>
      </c>
      <c r="Z1575" s="480" t="s">
        <v>7888</v>
      </c>
      <c r="AA1575" s="480">
        <f t="shared" si="24"/>
        <v>60</v>
      </c>
      <c r="AB1575" s="483">
        <v>0</v>
      </c>
      <c r="AC1575" s="480" t="s">
        <v>8246</v>
      </c>
    </row>
    <row r="1576" customHeight="1" spans="1:29">
      <c r="A1576" s="460" t="s">
        <v>194</v>
      </c>
      <c r="B1576" s="480" t="s">
        <v>7877</v>
      </c>
      <c r="C1576" s="480" t="s">
        <v>7878</v>
      </c>
      <c r="D1576" s="480" t="s">
        <v>8251</v>
      </c>
      <c r="E1576" s="481">
        <v>43426</v>
      </c>
      <c r="F1576" s="480" t="s">
        <v>301</v>
      </c>
      <c r="G1576" s="480" t="s">
        <v>8252</v>
      </c>
      <c r="H1576" s="480" t="s">
        <v>8077</v>
      </c>
      <c r="I1576" s="480" t="s">
        <v>8243</v>
      </c>
      <c r="J1576" s="482">
        <v>4529.91</v>
      </c>
      <c r="K1576" s="482">
        <v>0</v>
      </c>
      <c r="L1576" s="482">
        <v>4529.91</v>
      </c>
      <c r="M1576" s="482">
        <v>0</v>
      </c>
      <c r="N1576" s="482">
        <v>0</v>
      </c>
      <c r="O1576" s="482">
        <v>0</v>
      </c>
      <c r="P1576" s="480" t="s">
        <v>8253</v>
      </c>
      <c r="Q1576" s="481"/>
      <c r="R1576" s="480" t="s">
        <v>7884</v>
      </c>
      <c r="S1576" s="480" t="s">
        <v>7885</v>
      </c>
      <c r="T1576" s="480" t="s">
        <v>2356</v>
      </c>
      <c r="U1576" s="480" t="s">
        <v>309</v>
      </c>
      <c r="V1576" s="480" t="s">
        <v>8254</v>
      </c>
      <c r="W1576" s="480" t="s">
        <v>7976</v>
      </c>
      <c r="X1576" s="480" t="s">
        <v>7977</v>
      </c>
      <c r="Y1576" s="480" t="s">
        <v>313</v>
      </c>
      <c r="Z1576" s="480" t="s">
        <v>7888</v>
      </c>
      <c r="AA1576" s="480">
        <f t="shared" si="24"/>
        <v>60</v>
      </c>
      <c r="AB1576" s="483">
        <v>0</v>
      </c>
      <c r="AC1576" s="480" t="s">
        <v>8246</v>
      </c>
    </row>
    <row r="1577" customHeight="1" spans="1:29">
      <c r="A1577" s="460" t="s">
        <v>194</v>
      </c>
      <c r="B1577" s="480" t="s">
        <v>7877</v>
      </c>
      <c r="C1577" s="480" t="s">
        <v>7878</v>
      </c>
      <c r="D1577" s="480" t="s">
        <v>8255</v>
      </c>
      <c r="E1577" s="481">
        <v>43426</v>
      </c>
      <c r="F1577" s="480" t="s">
        <v>301</v>
      </c>
      <c r="G1577" s="480" t="s">
        <v>8256</v>
      </c>
      <c r="H1577" s="480" t="s">
        <v>8077</v>
      </c>
      <c r="I1577" s="480" t="s">
        <v>8243</v>
      </c>
      <c r="J1577" s="482">
        <v>4529.91</v>
      </c>
      <c r="K1577" s="482">
        <v>0</v>
      </c>
      <c r="L1577" s="482">
        <v>4529.91</v>
      </c>
      <c r="M1577" s="482">
        <v>0</v>
      </c>
      <c r="N1577" s="482">
        <v>0</v>
      </c>
      <c r="O1577" s="482">
        <v>0</v>
      </c>
      <c r="P1577" s="480" t="s">
        <v>8257</v>
      </c>
      <c r="Q1577" s="481"/>
      <c r="R1577" s="480" t="s">
        <v>7884</v>
      </c>
      <c r="S1577" s="480" t="s">
        <v>7885</v>
      </c>
      <c r="T1577" s="480" t="s">
        <v>2356</v>
      </c>
      <c r="U1577" s="480" t="s">
        <v>309</v>
      </c>
      <c r="V1577" s="480" t="s">
        <v>8258</v>
      </c>
      <c r="W1577" s="480" t="s">
        <v>7976</v>
      </c>
      <c r="X1577" s="480" t="s">
        <v>7977</v>
      </c>
      <c r="Y1577" s="480" t="s">
        <v>313</v>
      </c>
      <c r="Z1577" s="480" t="s">
        <v>7888</v>
      </c>
      <c r="AA1577" s="480">
        <f t="shared" si="24"/>
        <v>60</v>
      </c>
      <c r="AB1577" s="483">
        <v>0</v>
      </c>
      <c r="AC1577" s="480" t="s">
        <v>8246</v>
      </c>
    </row>
    <row r="1578" customHeight="1" spans="1:29">
      <c r="A1578" s="460" t="s">
        <v>194</v>
      </c>
      <c r="B1578" s="480" t="s">
        <v>7877</v>
      </c>
      <c r="C1578" s="480" t="s">
        <v>7878</v>
      </c>
      <c r="D1578" s="480" t="s">
        <v>8259</v>
      </c>
      <c r="E1578" s="481">
        <v>43426</v>
      </c>
      <c r="F1578" s="480" t="s">
        <v>301</v>
      </c>
      <c r="G1578" s="480" t="s">
        <v>8260</v>
      </c>
      <c r="H1578" s="480" t="s">
        <v>8077</v>
      </c>
      <c r="I1578" s="480" t="s">
        <v>8243</v>
      </c>
      <c r="J1578" s="482">
        <v>4529.91</v>
      </c>
      <c r="K1578" s="482">
        <v>0</v>
      </c>
      <c r="L1578" s="482">
        <v>4529.91</v>
      </c>
      <c r="M1578" s="482">
        <v>0</v>
      </c>
      <c r="N1578" s="482">
        <v>0</v>
      </c>
      <c r="O1578" s="482">
        <v>0</v>
      </c>
      <c r="P1578" s="480" t="s">
        <v>8261</v>
      </c>
      <c r="Q1578" s="481"/>
      <c r="R1578" s="480" t="s">
        <v>7884</v>
      </c>
      <c r="S1578" s="480" t="s">
        <v>7885</v>
      </c>
      <c r="T1578" s="480" t="s">
        <v>2356</v>
      </c>
      <c r="U1578" s="480" t="s">
        <v>309</v>
      </c>
      <c r="V1578" s="480" t="s">
        <v>8262</v>
      </c>
      <c r="W1578" s="480" t="s">
        <v>7976</v>
      </c>
      <c r="X1578" s="480" t="s">
        <v>7977</v>
      </c>
      <c r="Y1578" s="480" t="s">
        <v>313</v>
      </c>
      <c r="Z1578" s="480" t="s">
        <v>7888</v>
      </c>
      <c r="AA1578" s="480">
        <f t="shared" si="24"/>
        <v>60</v>
      </c>
      <c r="AB1578" s="483">
        <v>0</v>
      </c>
      <c r="AC1578" s="480" t="s">
        <v>8246</v>
      </c>
    </row>
    <row r="1579" customHeight="1" spans="1:29">
      <c r="A1579" s="460" t="s">
        <v>194</v>
      </c>
      <c r="B1579" s="480" t="s">
        <v>7877</v>
      </c>
      <c r="C1579" s="480" t="s">
        <v>7878</v>
      </c>
      <c r="D1579" s="480" t="s">
        <v>8263</v>
      </c>
      <c r="E1579" s="481">
        <v>43426</v>
      </c>
      <c r="F1579" s="480" t="s">
        <v>301</v>
      </c>
      <c r="G1579" s="480" t="s">
        <v>8264</v>
      </c>
      <c r="H1579" s="480" t="s">
        <v>8077</v>
      </c>
      <c r="I1579" s="480" t="s">
        <v>8243</v>
      </c>
      <c r="J1579" s="482">
        <v>4529.91</v>
      </c>
      <c r="K1579" s="482">
        <v>0</v>
      </c>
      <c r="L1579" s="482">
        <v>4529.91</v>
      </c>
      <c r="M1579" s="482">
        <v>0</v>
      </c>
      <c r="N1579" s="482">
        <v>0</v>
      </c>
      <c r="O1579" s="482">
        <v>0</v>
      </c>
      <c r="P1579" s="480" t="s">
        <v>8265</v>
      </c>
      <c r="Q1579" s="481"/>
      <c r="R1579" s="480" t="s">
        <v>7884</v>
      </c>
      <c r="S1579" s="480" t="s">
        <v>7885</v>
      </c>
      <c r="T1579" s="480" t="s">
        <v>2356</v>
      </c>
      <c r="U1579" s="480" t="s">
        <v>309</v>
      </c>
      <c r="V1579" s="480" t="s">
        <v>8266</v>
      </c>
      <c r="W1579" s="480" t="s">
        <v>7976</v>
      </c>
      <c r="X1579" s="480" t="s">
        <v>7977</v>
      </c>
      <c r="Y1579" s="480" t="s">
        <v>313</v>
      </c>
      <c r="Z1579" s="480" t="s">
        <v>7888</v>
      </c>
      <c r="AA1579" s="480">
        <f t="shared" si="24"/>
        <v>60</v>
      </c>
      <c r="AB1579" s="483">
        <v>0</v>
      </c>
      <c r="AC1579" s="480" t="s">
        <v>8246</v>
      </c>
    </row>
    <row r="1580" customHeight="1" spans="1:29">
      <c r="A1580" s="460" t="s">
        <v>194</v>
      </c>
      <c r="B1580" s="480" t="s">
        <v>7877</v>
      </c>
      <c r="C1580" s="480" t="s">
        <v>7878</v>
      </c>
      <c r="D1580" s="480" t="s">
        <v>8267</v>
      </c>
      <c r="E1580" s="481">
        <v>43426</v>
      </c>
      <c r="F1580" s="480" t="s">
        <v>301</v>
      </c>
      <c r="G1580" s="480" t="s">
        <v>8268</v>
      </c>
      <c r="H1580" s="480" t="s">
        <v>8077</v>
      </c>
      <c r="I1580" s="480" t="s">
        <v>8243</v>
      </c>
      <c r="J1580" s="482">
        <v>4529.91</v>
      </c>
      <c r="K1580" s="482">
        <v>0</v>
      </c>
      <c r="L1580" s="482">
        <v>4529.91</v>
      </c>
      <c r="M1580" s="482">
        <v>0</v>
      </c>
      <c r="N1580" s="482">
        <v>0</v>
      </c>
      <c r="O1580" s="482">
        <v>0</v>
      </c>
      <c r="P1580" s="480" t="s">
        <v>8269</v>
      </c>
      <c r="Q1580" s="481"/>
      <c r="R1580" s="480" t="s">
        <v>7884</v>
      </c>
      <c r="S1580" s="480" t="s">
        <v>7885</v>
      </c>
      <c r="T1580" s="480" t="s">
        <v>2356</v>
      </c>
      <c r="U1580" s="480" t="s">
        <v>309</v>
      </c>
      <c r="V1580" s="480" t="s">
        <v>8270</v>
      </c>
      <c r="W1580" s="480" t="s">
        <v>7976</v>
      </c>
      <c r="X1580" s="480" t="s">
        <v>7977</v>
      </c>
      <c r="Y1580" s="480" t="s">
        <v>313</v>
      </c>
      <c r="Z1580" s="480" t="s">
        <v>7888</v>
      </c>
      <c r="AA1580" s="480">
        <f t="shared" si="24"/>
        <v>60</v>
      </c>
      <c r="AB1580" s="483">
        <v>0</v>
      </c>
      <c r="AC1580" s="480" t="s">
        <v>8246</v>
      </c>
    </row>
    <row r="1581" customHeight="1" spans="1:29">
      <c r="A1581" s="460" t="s">
        <v>194</v>
      </c>
      <c r="B1581" s="480" t="s">
        <v>7877</v>
      </c>
      <c r="C1581" s="480" t="s">
        <v>7878</v>
      </c>
      <c r="D1581" s="480" t="s">
        <v>8271</v>
      </c>
      <c r="E1581" s="481">
        <v>43426</v>
      </c>
      <c r="F1581" s="480" t="s">
        <v>301</v>
      </c>
      <c r="G1581" s="480" t="s">
        <v>8272</v>
      </c>
      <c r="H1581" s="480" t="s">
        <v>8077</v>
      </c>
      <c r="I1581" s="480" t="s">
        <v>8243</v>
      </c>
      <c r="J1581" s="482">
        <v>3461.38</v>
      </c>
      <c r="K1581" s="482">
        <v>0</v>
      </c>
      <c r="L1581" s="482">
        <v>3461.38</v>
      </c>
      <c r="M1581" s="482">
        <v>0</v>
      </c>
      <c r="N1581" s="482">
        <v>0</v>
      </c>
      <c r="O1581" s="482">
        <v>0</v>
      </c>
      <c r="P1581" s="480" t="s">
        <v>8273</v>
      </c>
      <c r="Q1581" s="481"/>
      <c r="R1581" s="480" t="s">
        <v>7884</v>
      </c>
      <c r="S1581" s="480" t="s">
        <v>7885</v>
      </c>
      <c r="T1581" s="480" t="s">
        <v>331</v>
      </c>
      <c r="U1581" s="480" t="s">
        <v>309</v>
      </c>
      <c r="V1581" s="480" t="s">
        <v>8274</v>
      </c>
      <c r="W1581" s="480" t="s">
        <v>7976</v>
      </c>
      <c r="X1581" s="480" t="s">
        <v>7977</v>
      </c>
      <c r="Y1581" s="480" t="s">
        <v>313</v>
      </c>
      <c r="Z1581" s="480" t="s">
        <v>7888</v>
      </c>
      <c r="AA1581" s="480">
        <f t="shared" si="24"/>
        <v>60</v>
      </c>
      <c r="AB1581" s="483">
        <v>0</v>
      </c>
      <c r="AC1581" s="480" t="s">
        <v>8086</v>
      </c>
    </row>
    <row r="1582" customHeight="1" spans="1:29">
      <c r="A1582" s="460" t="s">
        <v>194</v>
      </c>
      <c r="B1582" s="480" t="s">
        <v>7877</v>
      </c>
      <c r="C1582" s="480" t="s">
        <v>7878</v>
      </c>
      <c r="D1582" s="480" t="s">
        <v>8275</v>
      </c>
      <c r="E1582" s="481">
        <v>43426</v>
      </c>
      <c r="F1582" s="480" t="s">
        <v>301</v>
      </c>
      <c r="G1582" s="480" t="s">
        <v>8276</v>
      </c>
      <c r="H1582" s="480" t="s">
        <v>8077</v>
      </c>
      <c r="I1582" s="480" t="s">
        <v>8243</v>
      </c>
      <c r="J1582" s="482">
        <v>3461.38</v>
      </c>
      <c r="K1582" s="482">
        <v>0</v>
      </c>
      <c r="L1582" s="482">
        <v>3461.38</v>
      </c>
      <c r="M1582" s="482">
        <v>0</v>
      </c>
      <c r="N1582" s="482">
        <v>0</v>
      </c>
      <c r="O1582" s="482">
        <v>0</v>
      </c>
      <c r="P1582" s="480" t="s">
        <v>8277</v>
      </c>
      <c r="Q1582" s="481"/>
      <c r="R1582" s="480" t="s">
        <v>7884</v>
      </c>
      <c r="S1582" s="480" t="s">
        <v>7885</v>
      </c>
      <c r="T1582" s="480" t="s">
        <v>816</v>
      </c>
      <c r="U1582" s="480" t="s">
        <v>309</v>
      </c>
      <c r="V1582" s="480" t="s">
        <v>1070</v>
      </c>
      <c r="W1582" s="480" t="s">
        <v>7976</v>
      </c>
      <c r="X1582" s="480" t="s">
        <v>7977</v>
      </c>
      <c r="Y1582" s="480" t="s">
        <v>313</v>
      </c>
      <c r="Z1582" s="480" t="s">
        <v>7888</v>
      </c>
      <c r="AA1582" s="480">
        <f t="shared" si="24"/>
        <v>60</v>
      </c>
      <c r="AB1582" s="483">
        <v>0</v>
      </c>
      <c r="AC1582" s="480" t="s">
        <v>8108</v>
      </c>
    </row>
    <row r="1583" customHeight="1" spans="1:29">
      <c r="A1583" s="460" t="s">
        <v>194</v>
      </c>
      <c r="B1583" s="480" t="s">
        <v>7877</v>
      </c>
      <c r="C1583" s="480" t="s">
        <v>7878</v>
      </c>
      <c r="D1583" s="480" t="s">
        <v>8278</v>
      </c>
      <c r="E1583" s="481">
        <v>43426</v>
      </c>
      <c r="F1583" s="480" t="s">
        <v>301</v>
      </c>
      <c r="G1583" s="480" t="s">
        <v>8279</v>
      </c>
      <c r="H1583" s="480" t="s">
        <v>8077</v>
      </c>
      <c r="I1583" s="480" t="s">
        <v>8243</v>
      </c>
      <c r="J1583" s="482">
        <v>3461.38</v>
      </c>
      <c r="K1583" s="482">
        <v>0</v>
      </c>
      <c r="L1583" s="482">
        <v>3461.38</v>
      </c>
      <c r="M1583" s="482">
        <v>0</v>
      </c>
      <c r="N1583" s="482">
        <v>0</v>
      </c>
      <c r="O1583" s="482">
        <v>0</v>
      </c>
      <c r="P1583" s="480" t="s">
        <v>8280</v>
      </c>
      <c r="Q1583" s="481"/>
      <c r="R1583" s="480" t="s">
        <v>7884</v>
      </c>
      <c r="S1583" s="480" t="s">
        <v>7885</v>
      </c>
      <c r="T1583" s="480" t="s">
        <v>2113</v>
      </c>
      <c r="U1583" s="480" t="s">
        <v>309</v>
      </c>
      <c r="V1583" s="480" t="s">
        <v>8281</v>
      </c>
      <c r="W1583" s="480" t="s">
        <v>7976</v>
      </c>
      <c r="X1583" s="480" t="s">
        <v>7977</v>
      </c>
      <c r="Y1583" s="480" t="s">
        <v>313</v>
      </c>
      <c r="Z1583" s="480" t="s">
        <v>7888</v>
      </c>
      <c r="AA1583" s="480">
        <f t="shared" si="24"/>
        <v>60</v>
      </c>
      <c r="AB1583" s="483">
        <v>0</v>
      </c>
      <c r="AC1583" s="480" t="s">
        <v>8086</v>
      </c>
    </row>
    <row r="1584" customHeight="1" spans="1:29">
      <c r="A1584" s="460" t="s">
        <v>194</v>
      </c>
      <c r="B1584" s="480" t="s">
        <v>7877</v>
      </c>
      <c r="C1584" s="480" t="s">
        <v>7878</v>
      </c>
      <c r="D1584" s="480" t="s">
        <v>8282</v>
      </c>
      <c r="E1584" s="481">
        <v>43426</v>
      </c>
      <c r="F1584" s="480" t="s">
        <v>301</v>
      </c>
      <c r="G1584" s="480" t="s">
        <v>8283</v>
      </c>
      <c r="H1584" s="480" t="s">
        <v>8077</v>
      </c>
      <c r="I1584" s="480" t="s">
        <v>8243</v>
      </c>
      <c r="J1584" s="482">
        <v>3461.38</v>
      </c>
      <c r="K1584" s="482">
        <v>0</v>
      </c>
      <c r="L1584" s="482">
        <v>3461.38</v>
      </c>
      <c r="M1584" s="482">
        <v>0</v>
      </c>
      <c r="N1584" s="482">
        <v>0</v>
      </c>
      <c r="O1584" s="482">
        <v>0</v>
      </c>
      <c r="P1584" s="480" t="s">
        <v>8284</v>
      </c>
      <c r="Q1584" s="481"/>
      <c r="R1584" s="480" t="s">
        <v>7884</v>
      </c>
      <c r="S1584" s="480" t="s">
        <v>7885</v>
      </c>
      <c r="T1584" s="480" t="s">
        <v>2113</v>
      </c>
      <c r="U1584" s="480" t="s">
        <v>309</v>
      </c>
      <c r="V1584" s="480" t="s">
        <v>8285</v>
      </c>
      <c r="W1584" s="480" t="s">
        <v>7976</v>
      </c>
      <c r="X1584" s="480" t="s">
        <v>7977</v>
      </c>
      <c r="Y1584" s="480" t="s">
        <v>313</v>
      </c>
      <c r="Z1584" s="480" t="s">
        <v>7888</v>
      </c>
      <c r="AA1584" s="480">
        <f t="shared" si="24"/>
        <v>60</v>
      </c>
      <c r="AB1584" s="483">
        <v>0</v>
      </c>
      <c r="AC1584" s="480" t="s">
        <v>8086</v>
      </c>
    </row>
    <row r="1585" customHeight="1" spans="1:29">
      <c r="A1585" s="460" t="s">
        <v>194</v>
      </c>
      <c r="B1585" s="480" t="s">
        <v>7877</v>
      </c>
      <c r="C1585" s="480" t="s">
        <v>7878</v>
      </c>
      <c r="D1585" s="480" t="s">
        <v>8286</v>
      </c>
      <c r="E1585" s="481">
        <v>43426</v>
      </c>
      <c r="F1585" s="480" t="s">
        <v>301</v>
      </c>
      <c r="G1585" s="480" t="s">
        <v>8287</v>
      </c>
      <c r="H1585" s="480" t="s">
        <v>8077</v>
      </c>
      <c r="I1585" s="480" t="s">
        <v>8243</v>
      </c>
      <c r="J1585" s="482">
        <v>3461.38</v>
      </c>
      <c r="K1585" s="482">
        <v>0</v>
      </c>
      <c r="L1585" s="482">
        <v>3461.38</v>
      </c>
      <c r="M1585" s="482">
        <v>0</v>
      </c>
      <c r="N1585" s="482">
        <v>0</v>
      </c>
      <c r="O1585" s="482">
        <v>0</v>
      </c>
      <c r="P1585" s="480" t="s">
        <v>8288</v>
      </c>
      <c r="Q1585" s="481"/>
      <c r="R1585" s="480" t="s">
        <v>7884</v>
      </c>
      <c r="S1585" s="480" t="s">
        <v>7885</v>
      </c>
      <c r="T1585" s="480" t="s">
        <v>2113</v>
      </c>
      <c r="U1585" s="480" t="s">
        <v>309</v>
      </c>
      <c r="V1585" s="480" t="s">
        <v>8289</v>
      </c>
      <c r="W1585" s="480" t="s">
        <v>7976</v>
      </c>
      <c r="X1585" s="480" t="s">
        <v>7977</v>
      </c>
      <c r="Y1585" s="480" t="s">
        <v>313</v>
      </c>
      <c r="Z1585" s="480" t="s">
        <v>7888</v>
      </c>
      <c r="AA1585" s="480">
        <f t="shared" si="24"/>
        <v>60</v>
      </c>
      <c r="AB1585" s="483">
        <v>0</v>
      </c>
      <c r="AC1585" s="480" t="s">
        <v>8086</v>
      </c>
    </row>
    <row r="1586" customHeight="1" spans="1:29">
      <c r="A1586" s="460" t="s">
        <v>194</v>
      </c>
      <c r="B1586" s="480" t="s">
        <v>7877</v>
      </c>
      <c r="C1586" s="480" t="s">
        <v>7878</v>
      </c>
      <c r="D1586" s="480" t="s">
        <v>8290</v>
      </c>
      <c r="E1586" s="481">
        <v>43426</v>
      </c>
      <c r="F1586" s="480" t="s">
        <v>301</v>
      </c>
      <c r="G1586" s="480" t="s">
        <v>8291</v>
      </c>
      <c r="H1586" s="480" t="s">
        <v>8077</v>
      </c>
      <c r="I1586" s="480" t="s">
        <v>8243</v>
      </c>
      <c r="J1586" s="482">
        <v>3461.38</v>
      </c>
      <c r="K1586" s="482">
        <v>0</v>
      </c>
      <c r="L1586" s="482">
        <v>3461.38</v>
      </c>
      <c r="M1586" s="482">
        <v>0</v>
      </c>
      <c r="N1586" s="482">
        <v>0</v>
      </c>
      <c r="O1586" s="482">
        <v>0</v>
      </c>
      <c r="P1586" s="480" t="s">
        <v>8292</v>
      </c>
      <c r="Q1586" s="481"/>
      <c r="R1586" s="480" t="s">
        <v>7884</v>
      </c>
      <c r="S1586" s="480" t="s">
        <v>7885</v>
      </c>
      <c r="T1586" s="480" t="s">
        <v>8293</v>
      </c>
      <c r="U1586" s="480" t="s">
        <v>309</v>
      </c>
      <c r="V1586" s="480" t="s">
        <v>8294</v>
      </c>
      <c r="W1586" s="480" t="s">
        <v>7976</v>
      </c>
      <c r="X1586" s="480" t="s">
        <v>7977</v>
      </c>
      <c r="Y1586" s="480" t="s">
        <v>313</v>
      </c>
      <c r="Z1586" s="480" t="s">
        <v>7888</v>
      </c>
      <c r="AA1586" s="480">
        <f t="shared" si="24"/>
        <v>60</v>
      </c>
      <c r="AB1586" s="483">
        <v>0</v>
      </c>
      <c r="AC1586" s="480" t="s">
        <v>8295</v>
      </c>
    </row>
    <row r="1587" customHeight="1" spans="1:29">
      <c r="A1587" s="460" t="s">
        <v>194</v>
      </c>
      <c r="B1587" s="480" t="s">
        <v>7877</v>
      </c>
      <c r="C1587" s="480" t="s">
        <v>7878</v>
      </c>
      <c r="D1587" s="480" t="s">
        <v>8296</v>
      </c>
      <c r="E1587" s="481">
        <v>43426</v>
      </c>
      <c r="F1587" s="480" t="s">
        <v>301</v>
      </c>
      <c r="G1587" s="480" t="s">
        <v>8297</v>
      </c>
      <c r="H1587" s="480" t="s">
        <v>8077</v>
      </c>
      <c r="I1587" s="480" t="s">
        <v>8243</v>
      </c>
      <c r="J1587" s="482">
        <v>3461.38</v>
      </c>
      <c r="K1587" s="482">
        <v>0</v>
      </c>
      <c r="L1587" s="482">
        <v>3461.38</v>
      </c>
      <c r="M1587" s="482">
        <v>0</v>
      </c>
      <c r="N1587" s="482">
        <v>0</v>
      </c>
      <c r="O1587" s="482">
        <v>0</v>
      </c>
      <c r="P1587" s="480" t="s">
        <v>8298</v>
      </c>
      <c r="Q1587" s="481"/>
      <c r="R1587" s="480" t="s">
        <v>7884</v>
      </c>
      <c r="S1587" s="480" t="s">
        <v>7885</v>
      </c>
      <c r="T1587" s="480" t="s">
        <v>816</v>
      </c>
      <c r="U1587" s="480" t="s">
        <v>309</v>
      </c>
      <c r="V1587" s="480" t="s">
        <v>8299</v>
      </c>
      <c r="W1587" s="480" t="s">
        <v>7976</v>
      </c>
      <c r="X1587" s="480" t="s">
        <v>7977</v>
      </c>
      <c r="Y1587" s="480" t="s">
        <v>313</v>
      </c>
      <c r="Z1587" s="480" t="s">
        <v>7888</v>
      </c>
      <c r="AA1587" s="480">
        <f t="shared" si="24"/>
        <v>60</v>
      </c>
      <c r="AB1587" s="483">
        <v>0</v>
      </c>
      <c r="AC1587" s="480" t="s">
        <v>8108</v>
      </c>
    </row>
    <row r="1588" customHeight="1" spans="1:29">
      <c r="A1588" s="460" t="s">
        <v>194</v>
      </c>
      <c r="B1588" s="480" t="s">
        <v>7877</v>
      </c>
      <c r="C1588" s="480" t="s">
        <v>7878</v>
      </c>
      <c r="D1588" s="480" t="s">
        <v>8300</v>
      </c>
      <c r="E1588" s="481">
        <v>43752</v>
      </c>
      <c r="F1588" s="480" t="s">
        <v>301</v>
      </c>
      <c r="G1588" s="480" t="s">
        <v>8301</v>
      </c>
      <c r="H1588" s="480" t="s">
        <v>8302</v>
      </c>
      <c r="I1588" s="480" t="s">
        <v>8303</v>
      </c>
      <c r="J1588" s="482">
        <v>4482.76</v>
      </c>
      <c r="K1588" s="482">
        <v>0</v>
      </c>
      <c r="L1588" s="482">
        <v>4482.76</v>
      </c>
      <c r="M1588" s="482">
        <v>0</v>
      </c>
      <c r="N1588" s="482">
        <v>0</v>
      </c>
      <c r="O1588" s="482">
        <v>0</v>
      </c>
      <c r="P1588" s="480" t="s">
        <v>8304</v>
      </c>
      <c r="Q1588" s="481"/>
      <c r="R1588" s="480" t="s">
        <v>7884</v>
      </c>
      <c r="S1588" s="480" t="s">
        <v>7885</v>
      </c>
      <c r="T1588" s="480" t="s">
        <v>2337</v>
      </c>
      <c r="U1588" s="480" t="s">
        <v>309</v>
      </c>
      <c r="V1588" s="480" t="s">
        <v>8305</v>
      </c>
      <c r="W1588" s="480" t="s">
        <v>8048</v>
      </c>
      <c r="X1588" s="480" t="s">
        <v>7977</v>
      </c>
      <c r="Y1588" s="480" t="s">
        <v>313</v>
      </c>
      <c r="Z1588" s="480" t="s">
        <v>7888</v>
      </c>
      <c r="AA1588" s="480">
        <f t="shared" si="24"/>
        <v>60</v>
      </c>
      <c r="AB1588" s="483">
        <v>0</v>
      </c>
      <c r="AC1588" s="480" t="s">
        <v>7889</v>
      </c>
    </row>
    <row r="1589" customHeight="1" spans="1:29">
      <c r="A1589" s="460" t="s">
        <v>194</v>
      </c>
      <c r="B1589" s="480" t="s">
        <v>7877</v>
      </c>
      <c r="C1589" s="480" t="s">
        <v>7878</v>
      </c>
      <c r="D1589" s="480" t="s">
        <v>8306</v>
      </c>
      <c r="E1589" s="481">
        <v>43752</v>
      </c>
      <c r="F1589" s="480" t="s">
        <v>301</v>
      </c>
      <c r="G1589" s="480" t="s">
        <v>8307</v>
      </c>
      <c r="H1589" s="480" t="s">
        <v>8302</v>
      </c>
      <c r="I1589" s="480" t="s">
        <v>8303</v>
      </c>
      <c r="J1589" s="482">
        <v>4482.76</v>
      </c>
      <c r="K1589" s="482">
        <v>0</v>
      </c>
      <c r="L1589" s="482">
        <v>4482.76</v>
      </c>
      <c r="M1589" s="482">
        <v>0</v>
      </c>
      <c r="N1589" s="482">
        <v>0</v>
      </c>
      <c r="O1589" s="482">
        <v>0</v>
      </c>
      <c r="P1589" s="480" t="s">
        <v>8308</v>
      </c>
      <c r="Q1589" s="481"/>
      <c r="R1589" s="480" t="s">
        <v>7884</v>
      </c>
      <c r="S1589" s="480" t="s">
        <v>7885</v>
      </c>
      <c r="T1589" s="480" t="s">
        <v>816</v>
      </c>
      <c r="U1589" s="480" t="s">
        <v>309</v>
      </c>
      <c r="V1589" s="480" t="s">
        <v>8309</v>
      </c>
      <c r="W1589" s="480" t="s">
        <v>8048</v>
      </c>
      <c r="X1589" s="480" t="s">
        <v>7977</v>
      </c>
      <c r="Y1589" s="480" t="s">
        <v>313</v>
      </c>
      <c r="Z1589" s="480" t="s">
        <v>7888</v>
      </c>
      <c r="AA1589" s="480">
        <f t="shared" si="24"/>
        <v>60</v>
      </c>
      <c r="AB1589" s="483">
        <v>0</v>
      </c>
      <c r="AC1589" s="480" t="s">
        <v>8108</v>
      </c>
    </row>
    <row r="1590" customHeight="1" spans="1:29">
      <c r="A1590" s="460" t="s">
        <v>194</v>
      </c>
      <c r="B1590" s="480" t="s">
        <v>7877</v>
      </c>
      <c r="C1590" s="480" t="s">
        <v>7878</v>
      </c>
      <c r="D1590" s="480" t="s">
        <v>8310</v>
      </c>
      <c r="E1590" s="481">
        <v>43752</v>
      </c>
      <c r="F1590" s="480" t="s">
        <v>301</v>
      </c>
      <c r="G1590" s="480" t="s">
        <v>8311</v>
      </c>
      <c r="H1590" s="480" t="s">
        <v>8302</v>
      </c>
      <c r="I1590" s="480" t="s">
        <v>8303</v>
      </c>
      <c r="J1590" s="482">
        <v>4482.76</v>
      </c>
      <c r="K1590" s="482">
        <v>0</v>
      </c>
      <c r="L1590" s="482">
        <v>4482.76</v>
      </c>
      <c r="M1590" s="482">
        <v>0</v>
      </c>
      <c r="N1590" s="482">
        <v>0</v>
      </c>
      <c r="O1590" s="482">
        <v>0</v>
      </c>
      <c r="P1590" s="480" t="s">
        <v>8312</v>
      </c>
      <c r="Q1590" s="481"/>
      <c r="R1590" s="480" t="s">
        <v>7884</v>
      </c>
      <c r="S1590" s="480" t="s">
        <v>7885</v>
      </c>
      <c r="T1590" s="480" t="s">
        <v>8313</v>
      </c>
      <c r="U1590" s="480" t="s">
        <v>309</v>
      </c>
      <c r="V1590" s="480" t="s">
        <v>8314</v>
      </c>
      <c r="W1590" s="480" t="s">
        <v>8048</v>
      </c>
      <c r="X1590" s="480" t="s">
        <v>7977</v>
      </c>
      <c r="Y1590" s="480" t="s">
        <v>313</v>
      </c>
      <c r="Z1590" s="480" t="s">
        <v>7888</v>
      </c>
      <c r="AA1590" s="480">
        <f t="shared" si="24"/>
        <v>60</v>
      </c>
      <c r="AB1590" s="483">
        <v>0</v>
      </c>
      <c r="AC1590" s="480" t="s">
        <v>8086</v>
      </c>
    </row>
    <row r="1591" customHeight="1" spans="1:29">
      <c r="A1591" s="460" t="s">
        <v>194</v>
      </c>
      <c r="B1591" s="480" t="s">
        <v>7877</v>
      </c>
      <c r="C1591" s="480" t="s">
        <v>7878</v>
      </c>
      <c r="D1591" s="480" t="s">
        <v>8315</v>
      </c>
      <c r="E1591" s="481">
        <v>43752</v>
      </c>
      <c r="F1591" s="480" t="s">
        <v>301</v>
      </c>
      <c r="G1591" s="480" t="s">
        <v>8316</v>
      </c>
      <c r="H1591" s="480" t="s">
        <v>8302</v>
      </c>
      <c r="I1591" s="480" t="s">
        <v>8303</v>
      </c>
      <c r="J1591" s="482">
        <v>4482.76</v>
      </c>
      <c r="K1591" s="482">
        <v>0</v>
      </c>
      <c r="L1591" s="482">
        <v>4482.76</v>
      </c>
      <c r="M1591" s="482">
        <v>0</v>
      </c>
      <c r="N1591" s="482">
        <v>0</v>
      </c>
      <c r="O1591" s="482">
        <v>0</v>
      </c>
      <c r="P1591" s="480" t="s">
        <v>8317</v>
      </c>
      <c r="Q1591" s="481"/>
      <c r="R1591" s="480" t="s">
        <v>7884</v>
      </c>
      <c r="S1591" s="480" t="s">
        <v>7885</v>
      </c>
      <c r="T1591" s="480" t="s">
        <v>8158</v>
      </c>
      <c r="U1591" s="480" t="s">
        <v>309</v>
      </c>
      <c r="V1591" s="480" t="s">
        <v>8318</v>
      </c>
      <c r="W1591" s="480" t="s">
        <v>8048</v>
      </c>
      <c r="X1591" s="480" t="s">
        <v>7977</v>
      </c>
      <c r="Y1591" s="480" t="s">
        <v>313</v>
      </c>
      <c r="Z1591" s="480" t="s">
        <v>7888</v>
      </c>
      <c r="AA1591" s="480">
        <f t="shared" si="24"/>
        <v>60</v>
      </c>
      <c r="AB1591" s="483">
        <v>0</v>
      </c>
      <c r="AC1591" s="480" t="s">
        <v>8160</v>
      </c>
    </row>
    <row r="1592" customHeight="1" spans="1:29">
      <c r="A1592" s="460" t="s">
        <v>194</v>
      </c>
      <c r="B1592" s="480" t="s">
        <v>7877</v>
      </c>
      <c r="C1592" s="480" t="s">
        <v>7878</v>
      </c>
      <c r="D1592" s="480" t="s">
        <v>8319</v>
      </c>
      <c r="E1592" s="481">
        <v>43752</v>
      </c>
      <c r="F1592" s="480" t="s">
        <v>301</v>
      </c>
      <c r="G1592" s="480" t="s">
        <v>8320</v>
      </c>
      <c r="H1592" s="480" t="s">
        <v>8302</v>
      </c>
      <c r="I1592" s="480" t="s">
        <v>8303</v>
      </c>
      <c r="J1592" s="482">
        <v>4482.76</v>
      </c>
      <c r="K1592" s="482">
        <v>0</v>
      </c>
      <c r="L1592" s="482">
        <v>4482.76</v>
      </c>
      <c r="M1592" s="482">
        <v>0</v>
      </c>
      <c r="N1592" s="482">
        <v>0</v>
      </c>
      <c r="O1592" s="482">
        <v>0</v>
      </c>
      <c r="P1592" s="480" t="s">
        <v>8321</v>
      </c>
      <c r="Q1592" s="481"/>
      <c r="R1592" s="480" t="s">
        <v>7884</v>
      </c>
      <c r="S1592" s="480" t="s">
        <v>7885</v>
      </c>
      <c r="T1592" s="480" t="s">
        <v>8158</v>
      </c>
      <c r="U1592" s="480" t="s">
        <v>309</v>
      </c>
      <c r="V1592" s="480" t="s">
        <v>8322</v>
      </c>
      <c r="W1592" s="480" t="s">
        <v>8048</v>
      </c>
      <c r="X1592" s="480" t="s">
        <v>7977</v>
      </c>
      <c r="Y1592" s="480" t="s">
        <v>313</v>
      </c>
      <c r="Z1592" s="480" t="s">
        <v>7888</v>
      </c>
      <c r="AA1592" s="480">
        <f t="shared" si="24"/>
        <v>60</v>
      </c>
      <c r="AB1592" s="483">
        <v>0</v>
      </c>
      <c r="AC1592" s="480" t="s">
        <v>8160</v>
      </c>
    </row>
    <row r="1593" customHeight="1" spans="1:29">
      <c r="A1593" s="460" t="s">
        <v>194</v>
      </c>
      <c r="B1593" s="480" t="s">
        <v>7877</v>
      </c>
      <c r="C1593" s="480" t="s">
        <v>7878</v>
      </c>
      <c r="D1593" s="480" t="s">
        <v>8323</v>
      </c>
      <c r="E1593" s="481">
        <v>43752</v>
      </c>
      <c r="F1593" s="480" t="s">
        <v>301</v>
      </c>
      <c r="G1593" s="480" t="s">
        <v>8324</v>
      </c>
      <c r="H1593" s="480" t="s">
        <v>8302</v>
      </c>
      <c r="I1593" s="480" t="s">
        <v>8303</v>
      </c>
      <c r="J1593" s="482">
        <v>4482.76</v>
      </c>
      <c r="K1593" s="482">
        <v>0</v>
      </c>
      <c r="L1593" s="482">
        <v>4482.76</v>
      </c>
      <c r="M1593" s="482">
        <v>0</v>
      </c>
      <c r="N1593" s="482">
        <v>0</v>
      </c>
      <c r="O1593" s="482">
        <v>0</v>
      </c>
      <c r="P1593" s="480" t="s">
        <v>8325</v>
      </c>
      <c r="Q1593" s="481"/>
      <c r="R1593" s="480" t="s">
        <v>7884</v>
      </c>
      <c r="S1593" s="480" t="s">
        <v>7885</v>
      </c>
      <c r="T1593" s="480" t="s">
        <v>816</v>
      </c>
      <c r="U1593" s="480" t="s">
        <v>309</v>
      </c>
      <c r="V1593" s="480" t="s">
        <v>8326</v>
      </c>
      <c r="W1593" s="480" t="s">
        <v>8048</v>
      </c>
      <c r="X1593" s="480" t="s">
        <v>7977</v>
      </c>
      <c r="Y1593" s="480" t="s">
        <v>313</v>
      </c>
      <c r="Z1593" s="480" t="s">
        <v>7888</v>
      </c>
      <c r="AA1593" s="480">
        <f t="shared" si="24"/>
        <v>60</v>
      </c>
      <c r="AB1593" s="483">
        <v>0</v>
      </c>
      <c r="AC1593" s="480" t="s">
        <v>8108</v>
      </c>
    </row>
    <row r="1594" customHeight="1" spans="1:29">
      <c r="A1594" s="460" t="s">
        <v>194</v>
      </c>
      <c r="B1594" s="480" t="s">
        <v>7877</v>
      </c>
      <c r="C1594" s="480" t="s">
        <v>7878</v>
      </c>
      <c r="D1594" s="480" t="s">
        <v>8327</v>
      </c>
      <c r="E1594" s="481">
        <v>43752</v>
      </c>
      <c r="F1594" s="480" t="s">
        <v>301</v>
      </c>
      <c r="G1594" s="480" t="s">
        <v>8328</v>
      </c>
      <c r="H1594" s="480" t="s">
        <v>8302</v>
      </c>
      <c r="I1594" s="480" t="s">
        <v>8303</v>
      </c>
      <c r="J1594" s="482">
        <v>4482.76</v>
      </c>
      <c r="K1594" s="482">
        <v>0</v>
      </c>
      <c r="L1594" s="482">
        <v>4482.76</v>
      </c>
      <c r="M1594" s="482">
        <v>0</v>
      </c>
      <c r="N1594" s="482">
        <v>0</v>
      </c>
      <c r="O1594" s="482">
        <v>0</v>
      </c>
      <c r="P1594" s="480" t="s">
        <v>8329</v>
      </c>
      <c r="Q1594" s="481"/>
      <c r="R1594" s="480" t="s">
        <v>7884</v>
      </c>
      <c r="S1594" s="480" t="s">
        <v>7885</v>
      </c>
      <c r="T1594" s="480" t="s">
        <v>816</v>
      </c>
      <c r="U1594" s="480" t="s">
        <v>309</v>
      </c>
      <c r="V1594" s="480" t="s">
        <v>8330</v>
      </c>
      <c r="W1594" s="480" t="s">
        <v>8048</v>
      </c>
      <c r="X1594" s="480" t="s">
        <v>7977</v>
      </c>
      <c r="Y1594" s="480" t="s">
        <v>313</v>
      </c>
      <c r="Z1594" s="480" t="s">
        <v>7888</v>
      </c>
      <c r="AA1594" s="480">
        <f t="shared" si="24"/>
        <v>60</v>
      </c>
      <c r="AB1594" s="483">
        <v>0</v>
      </c>
      <c r="AC1594" s="480" t="s">
        <v>8108</v>
      </c>
    </row>
    <row r="1595" customHeight="1" spans="1:29">
      <c r="A1595" s="460" t="s">
        <v>194</v>
      </c>
      <c r="B1595" s="480" t="s">
        <v>7877</v>
      </c>
      <c r="C1595" s="480" t="s">
        <v>7878</v>
      </c>
      <c r="D1595" s="480" t="s">
        <v>8331</v>
      </c>
      <c r="E1595" s="481">
        <v>43752</v>
      </c>
      <c r="F1595" s="480" t="s">
        <v>301</v>
      </c>
      <c r="G1595" s="480" t="s">
        <v>8332</v>
      </c>
      <c r="H1595" s="480" t="s">
        <v>8302</v>
      </c>
      <c r="I1595" s="480" t="s">
        <v>8303</v>
      </c>
      <c r="J1595" s="482">
        <v>4482.76</v>
      </c>
      <c r="K1595" s="482">
        <v>0</v>
      </c>
      <c r="L1595" s="482">
        <v>4482.76</v>
      </c>
      <c r="M1595" s="482">
        <v>0</v>
      </c>
      <c r="N1595" s="482">
        <v>0</v>
      </c>
      <c r="O1595" s="482">
        <v>0</v>
      </c>
      <c r="P1595" s="480" t="s">
        <v>8333</v>
      </c>
      <c r="Q1595" s="481"/>
      <c r="R1595" s="480" t="s">
        <v>7884</v>
      </c>
      <c r="S1595" s="480" t="s">
        <v>7885</v>
      </c>
      <c r="T1595" s="480" t="s">
        <v>816</v>
      </c>
      <c r="U1595" s="480" t="s">
        <v>309</v>
      </c>
      <c r="V1595" s="480" t="s">
        <v>3956</v>
      </c>
      <c r="W1595" s="480" t="s">
        <v>8048</v>
      </c>
      <c r="X1595" s="480" t="s">
        <v>7977</v>
      </c>
      <c r="Y1595" s="480" t="s">
        <v>313</v>
      </c>
      <c r="Z1595" s="480" t="s">
        <v>7888</v>
      </c>
      <c r="AA1595" s="480">
        <f t="shared" si="24"/>
        <v>60</v>
      </c>
      <c r="AB1595" s="483">
        <v>0</v>
      </c>
      <c r="AC1595" s="480" t="s">
        <v>8108</v>
      </c>
    </row>
    <row r="1596" customHeight="1" spans="1:29">
      <c r="A1596" s="460" t="s">
        <v>194</v>
      </c>
      <c r="B1596" s="480" t="s">
        <v>7877</v>
      </c>
      <c r="C1596" s="480" t="s">
        <v>7878</v>
      </c>
      <c r="D1596" s="480" t="s">
        <v>8334</v>
      </c>
      <c r="E1596" s="481">
        <v>43752</v>
      </c>
      <c r="F1596" s="480" t="s">
        <v>301</v>
      </c>
      <c r="G1596" s="480" t="s">
        <v>8335</v>
      </c>
      <c r="H1596" s="480" t="s">
        <v>8302</v>
      </c>
      <c r="I1596" s="480" t="s">
        <v>8303</v>
      </c>
      <c r="J1596" s="482">
        <v>4482.76</v>
      </c>
      <c r="K1596" s="482">
        <v>0</v>
      </c>
      <c r="L1596" s="482">
        <v>4482.76</v>
      </c>
      <c r="M1596" s="482">
        <v>0</v>
      </c>
      <c r="N1596" s="482">
        <v>0</v>
      </c>
      <c r="O1596" s="482">
        <v>0</v>
      </c>
      <c r="P1596" s="480" t="s">
        <v>8336</v>
      </c>
      <c r="Q1596" s="481"/>
      <c r="R1596" s="480" t="s">
        <v>7884</v>
      </c>
      <c r="S1596" s="480" t="s">
        <v>7885</v>
      </c>
      <c r="T1596" s="480" t="s">
        <v>2317</v>
      </c>
      <c r="U1596" s="480" t="s">
        <v>309</v>
      </c>
      <c r="V1596" s="480" t="s">
        <v>8337</v>
      </c>
      <c r="W1596" s="480" t="s">
        <v>8048</v>
      </c>
      <c r="X1596" s="480" t="s">
        <v>7977</v>
      </c>
      <c r="Y1596" s="480" t="s">
        <v>313</v>
      </c>
      <c r="Z1596" s="480" t="s">
        <v>7888</v>
      </c>
      <c r="AA1596" s="480">
        <f t="shared" si="24"/>
        <v>60</v>
      </c>
      <c r="AB1596" s="483">
        <v>0</v>
      </c>
      <c r="AC1596" s="480" t="s">
        <v>8338</v>
      </c>
    </row>
    <row r="1597" customHeight="1" spans="1:29">
      <c r="A1597" s="460" t="s">
        <v>194</v>
      </c>
      <c r="B1597" s="480" t="s">
        <v>7877</v>
      </c>
      <c r="C1597" s="480" t="s">
        <v>7878</v>
      </c>
      <c r="D1597" s="480" t="s">
        <v>8339</v>
      </c>
      <c r="E1597" s="481">
        <v>43752</v>
      </c>
      <c r="F1597" s="480" t="s">
        <v>301</v>
      </c>
      <c r="G1597" s="480" t="s">
        <v>8340</v>
      </c>
      <c r="H1597" s="480" t="s">
        <v>8302</v>
      </c>
      <c r="I1597" s="480" t="s">
        <v>8303</v>
      </c>
      <c r="J1597" s="482">
        <v>4482.76</v>
      </c>
      <c r="K1597" s="482">
        <v>0</v>
      </c>
      <c r="L1597" s="482">
        <v>4482.76</v>
      </c>
      <c r="M1597" s="482">
        <v>0</v>
      </c>
      <c r="N1597" s="482">
        <v>0</v>
      </c>
      <c r="O1597" s="482">
        <v>0</v>
      </c>
      <c r="P1597" s="480" t="s">
        <v>8341</v>
      </c>
      <c r="Q1597" s="481"/>
      <c r="R1597" s="480" t="s">
        <v>7884</v>
      </c>
      <c r="S1597" s="480" t="s">
        <v>7885</v>
      </c>
      <c r="T1597" s="480" t="s">
        <v>816</v>
      </c>
      <c r="U1597" s="480" t="s">
        <v>309</v>
      </c>
      <c r="V1597" s="480" t="s">
        <v>8342</v>
      </c>
      <c r="W1597" s="480" t="s">
        <v>8048</v>
      </c>
      <c r="X1597" s="480" t="s">
        <v>7977</v>
      </c>
      <c r="Y1597" s="480" t="s">
        <v>313</v>
      </c>
      <c r="Z1597" s="480" t="s">
        <v>7888</v>
      </c>
      <c r="AA1597" s="480">
        <f t="shared" si="24"/>
        <v>60</v>
      </c>
      <c r="AB1597" s="483">
        <v>0</v>
      </c>
      <c r="AC1597" s="480" t="s">
        <v>8108</v>
      </c>
    </row>
    <row r="1598" customHeight="1" spans="1:29">
      <c r="A1598" s="460" t="s">
        <v>194</v>
      </c>
      <c r="B1598" s="480" t="s">
        <v>7877</v>
      </c>
      <c r="C1598" s="480" t="s">
        <v>7878</v>
      </c>
      <c r="D1598" s="480" t="s">
        <v>8343</v>
      </c>
      <c r="E1598" s="481">
        <v>43752</v>
      </c>
      <c r="F1598" s="480" t="s">
        <v>301</v>
      </c>
      <c r="G1598" s="480" t="s">
        <v>8344</v>
      </c>
      <c r="H1598" s="480" t="s">
        <v>8302</v>
      </c>
      <c r="I1598" s="480" t="s">
        <v>8303</v>
      </c>
      <c r="J1598" s="482">
        <v>4482.76</v>
      </c>
      <c r="K1598" s="482">
        <v>0</v>
      </c>
      <c r="L1598" s="482">
        <v>4482.76</v>
      </c>
      <c r="M1598" s="482">
        <v>0</v>
      </c>
      <c r="N1598" s="482">
        <v>0</v>
      </c>
      <c r="O1598" s="482">
        <v>0</v>
      </c>
      <c r="P1598" s="480" t="s">
        <v>8345</v>
      </c>
      <c r="Q1598" s="481"/>
      <c r="R1598" s="480" t="s">
        <v>7884</v>
      </c>
      <c r="S1598" s="480" t="s">
        <v>7885</v>
      </c>
      <c r="T1598" s="480" t="s">
        <v>816</v>
      </c>
      <c r="U1598" s="480" t="s">
        <v>309</v>
      </c>
      <c r="V1598" s="480" t="s">
        <v>7981</v>
      </c>
      <c r="W1598" s="480" t="s">
        <v>8048</v>
      </c>
      <c r="X1598" s="480" t="s">
        <v>7977</v>
      </c>
      <c r="Y1598" s="480" t="s">
        <v>313</v>
      </c>
      <c r="Z1598" s="480" t="s">
        <v>7888</v>
      </c>
      <c r="AA1598" s="480">
        <f t="shared" si="24"/>
        <v>60</v>
      </c>
      <c r="AB1598" s="483">
        <v>0</v>
      </c>
      <c r="AC1598" s="480" t="s">
        <v>8108</v>
      </c>
    </row>
    <row r="1599" customHeight="1" spans="1:29">
      <c r="A1599" s="460" t="s">
        <v>194</v>
      </c>
      <c r="B1599" s="480" t="s">
        <v>7877</v>
      </c>
      <c r="C1599" s="480" t="s">
        <v>7878</v>
      </c>
      <c r="D1599" s="480" t="s">
        <v>8346</v>
      </c>
      <c r="E1599" s="481">
        <v>43752</v>
      </c>
      <c r="F1599" s="480" t="s">
        <v>301</v>
      </c>
      <c r="G1599" s="480" t="s">
        <v>8347</v>
      </c>
      <c r="H1599" s="480" t="s">
        <v>8302</v>
      </c>
      <c r="I1599" s="480" t="s">
        <v>8303</v>
      </c>
      <c r="J1599" s="482">
        <v>4482.76</v>
      </c>
      <c r="K1599" s="482">
        <v>0</v>
      </c>
      <c r="L1599" s="482">
        <v>4482.76</v>
      </c>
      <c r="M1599" s="482">
        <v>0</v>
      </c>
      <c r="N1599" s="482">
        <v>0</v>
      </c>
      <c r="O1599" s="482">
        <v>0</v>
      </c>
      <c r="P1599" s="480" t="s">
        <v>8348</v>
      </c>
      <c r="Q1599" s="481"/>
      <c r="R1599" s="480" t="s">
        <v>7884</v>
      </c>
      <c r="S1599" s="480" t="s">
        <v>7885</v>
      </c>
      <c r="T1599" s="480" t="s">
        <v>816</v>
      </c>
      <c r="U1599" s="480" t="s">
        <v>309</v>
      </c>
      <c r="V1599" s="480" t="s">
        <v>8349</v>
      </c>
      <c r="W1599" s="480" t="s">
        <v>8048</v>
      </c>
      <c r="X1599" s="480" t="s">
        <v>7977</v>
      </c>
      <c r="Y1599" s="480" t="s">
        <v>313</v>
      </c>
      <c r="Z1599" s="480" t="s">
        <v>7888</v>
      </c>
      <c r="AA1599" s="480">
        <f t="shared" si="24"/>
        <v>60</v>
      </c>
      <c r="AB1599" s="483">
        <v>0</v>
      </c>
      <c r="AC1599" s="480" t="s">
        <v>8108</v>
      </c>
    </row>
    <row r="1600" customHeight="1" spans="1:29">
      <c r="A1600" s="460" t="s">
        <v>194</v>
      </c>
      <c r="B1600" s="480" t="s">
        <v>7877</v>
      </c>
      <c r="C1600" s="480" t="s">
        <v>7878</v>
      </c>
      <c r="D1600" s="480" t="s">
        <v>8350</v>
      </c>
      <c r="E1600" s="481">
        <v>43752</v>
      </c>
      <c r="F1600" s="480" t="s">
        <v>301</v>
      </c>
      <c r="G1600" s="480" t="s">
        <v>8351</v>
      </c>
      <c r="H1600" s="480" t="s">
        <v>8302</v>
      </c>
      <c r="I1600" s="480" t="s">
        <v>8303</v>
      </c>
      <c r="J1600" s="482">
        <v>4482.76</v>
      </c>
      <c r="K1600" s="482">
        <v>0</v>
      </c>
      <c r="L1600" s="482">
        <v>4482.76</v>
      </c>
      <c r="M1600" s="482">
        <v>0</v>
      </c>
      <c r="N1600" s="482">
        <v>0</v>
      </c>
      <c r="O1600" s="482">
        <v>0</v>
      </c>
      <c r="P1600" s="480" t="s">
        <v>8352</v>
      </c>
      <c r="Q1600" s="481"/>
      <c r="R1600" s="480" t="s">
        <v>7884</v>
      </c>
      <c r="S1600" s="480" t="s">
        <v>7885</v>
      </c>
      <c r="T1600" s="480" t="s">
        <v>3610</v>
      </c>
      <c r="U1600" s="480" t="s">
        <v>309</v>
      </c>
      <c r="V1600" s="480" t="s">
        <v>3611</v>
      </c>
      <c r="W1600" s="480" t="s">
        <v>8048</v>
      </c>
      <c r="X1600" s="480" t="s">
        <v>7977</v>
      </c>
      <c r="Y1600" s="480" t="s">
        <v>313</v>
      </c>
      <c r="Z1600" s="480" t="s">
        <v>7888</v>
      </c>
      <c r="AA1600" s="480">
        <f t="shared" si="24"/>
        <v>60</v>
      </c>
      <c r="AB1600" s="483">
        <v>0</v>
      </c>
      <c r="AC1600" s="480" t="s">
        <v>8086</v>
      </c>
    </row>
    <row r="1601" customHeight="1" spans="1:29">
      <c r="A1601" s="460" t="s">
        <v>194</v>
      </c>
      <c r="B1601" s="480" t="s">
        <v>7877</v>
      </c>
      <c r="C1601" s="480" t="s">
        <v>7878</v>
      </c>
      <c r="D1601" s="480" t="s">
        <v>8353</v>
      </c>
      <c r="E1601" s="481">
        <v>43752</v>
      </c>
      <c r="F1601" s="480" t="s">
        <v>301</v>
      </c>
      <c r="G1601" s="480" t="s">
        <v>8354</v>
      </c>
      <c r="H1601" s="480" t="s">
        <v>8302</v>
      </c>
      <c r="I1601" s="480" t="s">
        <v>8303</v>
      </c>
      <c r="J1601" s="482">
        <v>4482.76</v>
      </c>
      <c r="K1601" s="482">
        <v>0</v>
      </c>
      <c r="L1601" s="482">
        <v>4482.76</v>
      </c>
      <c r="M1601" s="482">
        <v>0</v>
      </c>
      <c r="N1601" s="482">
        <v>0</v>
      </c>
      <c r="O1601" s="482">
        <v>0</v>
      </c>
      <c r="P1601" s="480" t="s">
        <v>8355</v>
      </c>
      <c r="Q1601" s="481"/>
      <c r="R1601" s="480" t="s">
        <v>7884</v>
      </c>
      <c r="S1601" s="480" t="s">
        <v>7885</v>
      </c>
      <c r="T1601" s="480" t="s">
        <v>3610</v>
      </c>
      <c r="U1601" s="480" t="s">
        <v>309</v>
      </c>
      <c r="V1601" s="480" t="s">
        <v>8356</v>
      </c>
      <c r="W1601" s="480" t="s">
        <v>8048</v>
      </c>
      <c r="X1601" s="480" t="s">
        <v>7977</v>
      </c>
      <c r="Y1601" s="480" t="s">
        <v>313</v>
      </c>
      <c r="Z1601" s="480" t="s">
        <v>7888</v>
      </c>
      <c r="AA1601" s="480">
        <f t="shared" si="24"/>
        <v>60</v>
      </c>
      <c r="AB1601" s="483">
        <v>0</v>
      </c>
      <c r="AC1601" s="480" t="s">
        <v>8086</v>
      </c>
    </row>
    <row r="1602" customHeight="1" spans="1:29">
      <c r="A1602" s="460" t="s">
        <v>194</v>
      </c>
      <c r="B1602" s="480" t="s">
        <v>7877</v>
      </c>
      <c r="C1602" s="480" t="s">
        <v>7878</v>
      </c>
      <c r="D1602" s="480" t="s">
        <v>8357</v>
      </c>
      <c r="E1602" s="481">
        <v>43752</v>
      </c>
      <c r="F1602" s="480" t="s">
        <v>301</v>
      </c>
      <c r="G1602" s="480" t="s">
        <v>8358</v>
      </c>
      <c r="H1602" s="480" t="s">
        <v>8302</v>
      </c>
      <c r="I1602" s="480" t="s">
        <v>8303</v>
      </c>
      <c r="J1602" s="482">
        <v>4482.76</v>
      </c>
      <c r="K1602" s="482">
        <v>0</v>
      </c>
      <c r="L1602" s="482">
        <v>4482.76</v>
      </c>
      <c r="M1602" s="482">
        <v>0</v>
      </c>
      <c r="N1602" s="482">
        <v>0</v>
      </c>
      <c r="O1602" s="482">
        <v>0</v>
      </c>
      <c r="P1602" s="480" t="s">
        <v>8359</v>
      </c>
      <c r="Q1602" s="481"/>
      <c r="R1602" s="480" t="s">
        <v>7884</v>
      </c>
      <c r="S1602" s="480" t="s">
        <v>7885</v>
      </c>
      <c r="T1602" s="480" t="s">
        <v>8293</v>
      </c>
      <c r="U1602" s="480" t="s">
        <v>309</v>
      </c>
      <c r="V1602" s="480" t="s">
        <v>8360</v>
      </c>
      <c r="W1602" s="480" t="s">
        <v>8048</v>
      </c>
      <c r="X1602" s="480" t="s">
        <v>7977</v>
      </c>
      <c r="Y1602" s="480" t="s">
        <v>313</v>
      </c>
      <c r="Z1602" s="480" t="s">
        <v>7888</v>
      </c>
      <c r="AA1602" s="480">
        <f t="shared" si="24"/>
        <v>60</v>
      </c>
      <c r="AB1602" s="483">
        <v>0</v>
      </c>
      <c r="AC1602" s="480" t="s">
        <v>8295</v>
      </c>
    </row>
    <row r="1603" customHeight="1" spans="1:29">
      <c r="A1603" s="460" t="s">
        <v>194</v>
      </c>
      <c r="B1603" s="480" t="s">
        <v>7877</v>
      </c>
      <c r="C1603" s="480" t="s">
        <v>7878</v>
      </c>
      <c r="D1603" s="480" t="s">
        <v>8361</v>
      </c>
      <c r="E1603" s="481">
        <v>43752</v>
      </c>
      <c r="F1603" s="480" t="s">
        <v>301</v>
      </c>
      <c r="G1603" s="480" t="s">
        <v>8362</v>
      </c>
      <c r="H1603" s="480" t="s">
        <v>8302</v>
      </c>
      <c r="I1603" s="480" t="s">
        <v>8303</v>
      </c>
      <c r="J1603" s="482">
        <v>4482.76</v>
      </c>
      <c r="K1603" s="482">
        <v>0</v>
      </c>
      <c r="L1603" s="482">
        <v>4482.76</v>
      </c>
      <c r="M1603" s="482">
        <v>0</v>
      </c>
      <c r="N1603" s="482">
        <v>0</v>
      </c>
      <c r="O1603" s="482">
        <v>0</v>
      </c>
      <c r="P1603" s="480" t="s">
        <v>8363</v>
      </c>
      <c r="Q1603" s="481"/>
      <c r="R1603" s="480" t="s">
        <v>7884</v>
      </c>
      <c r="S1603" s="480" t="s">
        <v>7885</v>
      </c>
      <c r="T1603" s="480" t="s">
        <v>2461</v>
      </c>
      <c r="U1603" s="480" t="s">
        <v>309</v>
      </c>
      <c r="V1603" s="480" t="s">
        <v>8364</v>
      </c>
      <c r="W1603" s="480" t="s">
        <v>8048</v>
      </c>
      <c r="X1603" s="480" t="s">
        <v>7977</v>
      </c>
      <c r="Y1603" s="480" t="s">
        <v>313</v>
      </c>
      <c r="Z1603" s="480" t="s">
        <v>7888</v>
      </c>
      <c r="AA1603" s="480">
        <f t="shared" si="24"/>
        <v>60</v>
      </c>
      <c r="AB1603" s="483">
        <v>0</v>
      </c>
      <c r="AC1603" s="480" t="s">
        <v>8365</v>
      </c>
    </row>
    <row r="1604" customHeight="1" spans="1:29">
      <c r="A1604" s="460" t="s">
        <v>194</v>
      </c>
      <c r="B1604" s="480" t="s">
        <v>7877</v>
      </c>
      <c r="C1604" s="480" t="s">
        <v>7878</v>
      </c>
      <c r="D1604" s="480" t="s">
        <v>8366</v>
      </c>
      <c r="E1604" s="481">
        <v>43752</v>
      </c>
      <c r="F1604" s="480" t="s">
        <v>301</v>
      </c>
      <c r="G1604" s="480" t="s">
        <v>8367</v>
      </c>
      <c r="H1604" s="480" t="s">
        <v>8302</v>
      </c>
      <c r="I1604" s="480" t="s">
        <v>8303</v>
      </c>
      <c r="J1604" s="482">
        <v>4482.76</v>
      </c>
      <c r="K1604" s="482">
        <v>0</v>
      </c>
      <c r="L1604" s="482">
        <v>4482.76</v>
      </c>
      <c r="M1604" s="482">
        <v>0</v>
      </c>
      <c r="N1604" s="482">
        <v>0</v>
      </c>
      <c r="O1604" s="482">
        <v>0</v>
      </c>
      <c r="P1604" s="480" t="s">
        <v>8368</v>
      </c>
      <c r="Q1604" s="481"/>
      <c r="R1604" s="480" t="s">
        <v>7884</v>
      </c>
      <c r="S1604" s="480" t="s">
        <v>7885</v>
      </c>
      <c r="T1604" s="480" t="s">
        <v>816</v>
      </c>
      <c r="U1604" s="480" t="s">
        <v>309</v>
      </c>
      <c r="V1604" s="480" t="s">
        <v>8369</v>
      </c>
      <c r="W1604" s="480" t="s">
        <v>8048</v>
      </c>
      <c r="X1604" s="480" t="s">
        <v>7977</v>
      </c>
      <c r="Y1604" s="480" t="s">
        <v>313</v>
      </c>
      <c r="Z1604" s="480" t="s">
        <v>7888</v>
      </c>
      <c r="AA1604" s="480">
        <f t="shared" si="24"/>
        <v>60</v>
      </c>
      <c r="AB1604" s="483">
        <v>0</v>
      </c>
      <c r="AC1604" s="480" t="s">
        <v>8108</v>
      </c>
    </row>
    <row r="1605" customHeight="1" spans="1:29">
      <c r="A1605" s="460" t="s">
        <v>194</v>
      </c>
      <c r="B1605" s="480" t="s">
        <v>7877</v>
      </c>
      <c r="C1605" s="480" t="s">
        <v>7878</v>
      </c>
      <c r="D1605" s="480" t="s">
        <v>8370</v>
      </c>
      <c r="E1605" s="481">
        <v>43752</v>
      </c>
      <c r="F1605" s="480" t="s">
        <v>301</v>
      </c>
      <c r="G1605" s="480" t="s">
        <v>8371</v>
      </c>
      <c r="H1605" s="480" t="s">
        <v>8302</v>
      </c>
      <c r="I1605" s="480" t="s">
        <v>8303</v>
      </c>
      <c r="J1605" s="482">
        <v>4482.76</v>
      </c>
      <c r="K1605" s="482">
        <v>0</v>
      </c>
      <c r="L1605" s="482">
        <v>4482.76</v>
      </c>
      <c r="M1605" s="482">
        <v>0</v>
      </c>
      <c r="N1605" s="482">
        <v>0</v>
      </c>
      <c r="O1605" s="482">
        <v>0</v>
      </c>
      <c r="P1605" s="480" t="s">
        <v>8372</v>
      </c>
      <c r="Q1605" s="481"/>
      <c r="R1605" s="480" t="s">
        <v>7884</v>
      </c>
      <c r="S1605" s="480" t="s">
        <v>7885</v>
      </c>
      <c r="T1605" s="480" t="s">
        <v>816</v>
      </c>
      <c r="U1605" s="480" t="s">
        <v>309</v>
      </c>
      <c r="V1605" s="480" t="s">
        <v>8373</v>
      </c>
      <c r="W1605" s="480" t="s">
        <v>8048</v>
      </c>
      <c r="X1605" s="480" t="s">
        <v>7977</v>
      </c>
      <c r="Y1605" s="480" t="s">
        <v>313</v>
      </c>
      <c r="Z1605" s="480" t="s">
        <v>7888</v>
      </c>
      <c r="AA1605" s="480">
        <f t="shared" si="24"/>
        <v>60</v>
      </c>
      <c r="AB1605" s="483">
        <v>0</v>
      </c>
      <c r="AC1605" s="480" t="s">
        <v>8108</v>
      </c>
    </row>
    <row r="1606" customHeight="1" spans="1:29">
      <c r="A1606" s="460" t="s">
        <v>194</v>
      </c>
      <c r="B1606" s="480" t="s">
        <v>7877</v>
      </c>
      <c r="C1606" s="480" t="s">
        <v>7878</v>
      </c>
      <c r="D1606" s="480" t="s">
        <v>8374</v>
      </c>
      <c r="E1606" s="481">
        <v>43752</v>
      </c>
      <c r="F1606" s="480" t="s">
        <v>301</v>
      </c>
      <c r="G1606" s="480" t="s">
        <v>8375</v>
      </c>
      <c r="H1606" s="480" t="s">
        <v>8302</v>
      </c>
      <c r="I1606" s="480" t="s">
        <v>8303</v>
      </c>
      <c r="J1606" s="482">
        <v>4482.76</v>
      </c>
      <c r="K1606" s="482">
        <v>0</v>
      </c>
      <c r="L1606" s="482">
        <v>4482.76</v>
      </c>
      <c r="M1606" s="482">
        <v>0</v>
      </c>
      <c r="N1606" s="482">
        <v>0</v>
      </c>
      <c r="O1606" s="482">
        <v>0</v>
      </c>
      <c r="P1606" s="480" t="s">
        <v>8376</v>
      </c>
      <c r="Q1606" s="481"/>
      <c r="R1606" s="480" t="s">
        <v>7884</v>
      </c>
      <c r="S1606" s="480" t="s">
        <v>7885</v>
      </c>
      <c r="T1606" s="480" t="s">
        <v>2461</v>
      </c>
      <c r="U1606" s="480" t="s">
        <v>309</v>
      </c>
      <c r="V1606" s="480" t="s">
        <v>8377</v>
      </c>
      <c r="W1606" s="480" t="s">
        <v>8048</v>
      </c>
      <c r="X1606" s="480" t="s">
        <v>7977</v>
      </c>
      <c r="Y1606" s="480" t="s">
        <v>313</v>
      </c>
      <c r="Z1606" s="480" t="s">
        <v>7888</v>
      </c>
      <c r="AA1606" s="480">
        <f t="shared" si="24"/>
        <v>60</v>
      </c>
      <c r="AB1606" s="483">
        <v>0</v>
      </c>
      <c r="AC1606" s="480" t="s">
        <v>8365</v>
      </c>
    </row>
    <row r="1607" customHeight="1" spans="1:29">
      <c r="A1607" s="460" t="s">
        <v>194</v>
      </c>
      <c r="B1607" s="480" t="s">
        <v>7877</v>
      </c>
      <c r="C1607" s="480" t="s">
        <v>7878</v>
      </c>
      <c r="D1607" s="480" t="s">
        <v>8378</v>
      </c>
      <c r="E1607" s="481">
        <v>43752</v>
      </c>
      <c r="F1607" s="480" t="s">
        <v>301</v>
      </c>
      <c r="G1607" s="480" t="s">
        <v>8379</v>
      </c>
      <c r="H1607" s="480" t="s">
        <v>8302</v>
      </c>
      <c r="I1607" s="480" t="s">
        <v>8303</v>
      </c>
      <c r="J1607" s="482">
        <v>4482.76</v>
      </c>
      <c r="K1607" s="482">
        <v>0</v>
      </c>
      <c r="L1607" s="482">
        <v>4482.76</v>
      </c>
      <c r="M1607" s="482">
        <v>0</v>
      </c>
      <c r="N1607" s="482">
        <v>0</v>
      </c>
      <c r="O1607" s="482">
        <v>0</v>
      </c>
      <c r="P1607" s="480" t="s">
        <v>8380</v>
      </c>
      <c r="Q1607" s="481"/>
      <c r="R1607" s="480" t="s">
        <v>7884</v>
      </c>
      <c r="S1607" s="480" t="s">
        <v>7885</v>
      </c>
      <c r="T1607" s="480" t="s">
        <v>8158</v>
      </c>
      <c r="U1607" s="480" t="s">
        <v>309</v>
      </c>
      <c r="V1607" s="480" t="s">
        <v>8381</v>
      </c>
      <c r="W1607" s="480" t="s">
        <v>8048</v>
      </c>
      <c r="X1607" s="480" t="s">
        <v>7977</v>
      </c>
      <c r="Y1607" s="480" t="s">
        <v>313</v>
      </c>
      <c r="Z1607" s="480" t="s">
        <v>7888</v>
      </c>
      <c r="AA1607" s="480">
        <f t="shared" si="24"/>
        <v>60</v>
      </c>
      <c r="AB1607" s="483">
        <v>0</v>
      </c>
      <c r="AC1607" s="480" t="s">
        <v>8160</v>
      </c>
    </row>
    <row r="1608" customHeight="1" spans="1:29">
      <c r="A1608" s="460" t="s">
        <v>194</v>
      </c>
      <c r="B1608" s="480" t="s">
        <v>7877</v>
      </c>
      <c r="C1608" s="480" t="s">
        <v>7878</v>
      </c>
      <c r="D1608" s="480" t="s">
        <v>8382</v>
      </c>
      <c r="E1608" s="481">
        <v>43752</v>
      </c>
      <c r="F1608" s="480" t="s">
        <v>301</v>
      </c>
      <c r="G1608" s="480" t="s">
        <v>8383</v>
      </c>
      <c r="H1608" s="480" t="s">
        <v>8302</v>
      </c>
      <c r="I1608" s="480" t="s">
        <v>8303</v>
      </c>
      <c r="J1608" s="482">
        <v>4482.76</v>
      </c>
      <c r="K1608" s="482">
        <v>0</v>
      </c>
      <c r="L1608" s="482">
        <v>4482.76</v>
      </c>
      <c r="M1608" s="482">
        <v>0</v>
      </c>
      <c r="N1608" s="482">
        <v>0</v>
      </c>
      <c r="O1608" s="482">
        <v>0</v>
      </c>
      <c r="P1608" s="480" t="s">
        <v>8384</v>
      </c>
      <c r="Q1608" s="481"/>
      <c r="R1608" s="480" t="s">
        <v>7884</v>
      </c>
      <c r="S1608" s="480" t="s">
        <v>7885</v>
      </c>
      <c r="T1608" s="480" t="s">
        <v>399</v>
      </c>
      <c r="U1608" s="480" t="s">
        <v>309</v>
      </c>
      <c r="V1608" s="480" t="s">
        <v>8385</v>
      </c>
      <c r="W1608" s="480" t="s">
        <v>8048</v>
      </c>
      <c r="X1608" s="480" t="s">
        <v>7977</v>
      </c>
      <c r="Y1608" s="480" t="s">
        <v>313</v>
      </c>
      <c r="Z1608" s="480" t="s">
        <v>7888</v>
      </c>
      <c r="AA1608" s="480">
        <f t="shared" si="24"/>
        <v>60</v>
      </c>
      <c r="AB1608" s="483">
        <v>0</v>
      </c>
      <c r="AC1608" s="480" t="s">
        <v>8121</v>
      </c>
    </row>
    <row r="1609" customHeight="1" spans="1:29">
      <c r="A1609" s="460" t="s">
        <v>194</v>
      </c>
      <c r="B1609" s="480" t="s">
        <v>7877</v>
      </c>
      <c r="C1609" s="480" t="s">
        <v>7878</v>
      </c>
      <c r="D1609" s="480" t="s">
        <v>8386</v>
      </c>
      <c r="E1609" s="481">
        <v>43752</v>
      </c>
      <c r="F1609" s="480" t="s">
        <v>301</v>
      </c>
      <c r="G1609" s="480" t="s">
        <v>8387</v>
      </c>
      <c r="H1609" s="480" t="s">
        <v>8302</v>
      </c>
      <c r="I1609" s="480" t="s">
        <v>8303</v>
      </c>
      <c r="J1609" s="482">
        <v>4482.76</v>
      </c>
      <c r="K1609" s="482">
        <v>0</v>
      </c>
      <c r="L1609" s="482">
        <v>4482.76</v>
      </c>
      <c r="M1609" s="482">
        <v>0</v>
      </c>
      <c r="N1609" s="482">
        <v>0</v>
      </c>
      <c r="O1609" s="482">
        <v>0</v>
      </c>
      <c r="P1609" s="480" t="s">
        <v>8388</v>
      </c>
      <c r="Q1609" s="481"/>
      <c r="R1609" s="480" t="s">
        <v>7884</v>
      </c>
      <c r="S1609" s="480" t="s">
        <v>7885</v>
      </c>
      <c r="T1609" s="480" t="s">
        <v>4011</v>
      </c>
      <c r="U1609" s="480" t="s">
        <v>309</v>
      </c>
      <c r="V1609" s="480" t="s">
        <v>8389</v>
      </c>
      <c r="W1609" s="480" t="s">
        <v>8048</v>
      </c>
      <c r="X1609" s="480" t="s">
        <v>7977</v>
      </c>
      <c r="Y1609" s="480" t="s">
        <v>313</v>
      </c>
      <c r="Z1609" s="480" t="s">
        <v>7888</v>
      </c>
      <c r="AA1609" s="480">
        <f t="shared" ref="AA1609:AA1672" si="25">Z1609*12</f>
        <v>60</v>
      </c>
      <c r="AB1609" s="483">
        <v>0</v>
      </c>
      <c r="AC1609" s="480" t="s">
        <v>8390</v>
      </c>
    </row>
    <row r="1610" customHeight="1" spans="1:29">
      <c r="A1610" s="460" t="s">
        <v>194</v>
      </c>
      <c r="B1610" s="480" t="s">
        <v>7877</v>
      </c>
      <c r="C1610" s="480" t="s">
        <v>7878</v>
      </c>
      <c r="D1610" s="480" t="s">
        <v>8391</v>
      </c>
      <c r="E1610" s="481">
        <v>43752</v>
      </c>
      <c r="F1610" s="480" t="s">
        <v>301</v>
      </c>
      <c r="G1610" s="480" t="s">
        <v>8392</v>
      </c>
      <c r="H1610" s="480" t="s">
        <v>8302</v>
      </c>
      <c r="I1610" s="480" t="s">
        <v>8303</v>
      </c>
      <c r="J1610" s="482">
        <v>4482.76</v>
      </c>
      <c r="K1610" s="482">
        <v>0</v>
      </c>
      <c r="L1610" s="482">
        <v>4482.76</v>
      </c>
      <c r="M1610" s="482">
        <v>0</v>
      </c>
      <c r="N1610" s="482">
        <v>0</v>
      </c>
      <c r="O1610" s="482">
        <v>0</v>
      </c>
      <c r="P1610" s="480" t="s">
        <v>8393</v>
      </c>
      <c r="Q1610" s="481"/>
      <c r="R1610" s="480" t="s">
        <v>7884</v>
      </c>
      <c r="S1610" s="480" t="s">
        <v>7885</v>
      </c>
      <c r="T1610" s="480" t="s">
        <v>399</v>
      </c>
      <c r="U1610" s="480" t="s">
        <v>309</v>
      </c>
      <c r="V1610" s="480" t="s">
        <v>8394</v>
      </c>
      <c r="W1610" s="480" t="s">
        <v>8048</v>
      </c>
      <c r="X1610" s="480" t="s">
        <v>7977</v>
      </c>
      <c r="Y1610" s="480" t="s">
        <v>313</v>
      </c>
      <c r="Z1610" s="480" t="s">
        <v>7888</v>
      </c>
      <c r="AA1610" s="480">
        <f t="shared" si="25"/>
        <v>60</v>
      </c>
      <c r="AB1610" s="483">
        <v>0</v>
      </c>
      <c r="AC1610" s="480" t="s">
        <v>8121</v>
      </c>
    </row>
    <row r="1611" customHeight="1" spans="1:29">
      <c r="A1611" s="460" t="s">
        <v>194</v>
      </c>
      <c r="B1611" s="480" t="s">
        <v>7877</v>
      </c>
      <c r="C1611" s="480" t="s">
        <v>7878</v>
      </c>
      <c r="D1611" s="480" t="s">
        <v>8395</v>
      </c>
      <c r="E1611" s="481">
        <v>43752</v>
      </c>
      <c r="F1611" s="480" t="s">
        <v>301</v>
      </c>
      <c r="G1611" s="480" t="s">
        <v>8396</v>
      </c>
      <c r="H1611" s="480" t="s">
        <v>8302</v>
      </c>
      <c r="I1611" s="480" t="s">
        <v>8303</v>
      </c>
      <c r="J1611" s="482">
        <v>4482.76</v>
      </c>
      <c r="K1611" s="482">
        <v>0</v>
      </c>
      <c r="L1611" s="482">
        <v>4482.76</v>
      </c>
      <c r="M1611" s="482">
        <v>0</v>
      </c>
      <c r="N1611" s="482">
        <v>0</v>
      </c>
      <c r="O1611" s="482">
        <v>0</v>
      </c>
      <c r="P1611" s="480" t="s">
        <v>8397</v>
      </c>
      <c r="Q1611" s="481"/>
      <c r="R1611" s="480" t="s">
        <v>7884</v>
      </c>
      <c r="S1611" s="480" t="s">
        <v>7885</v>
      </c>
      <c r="T1611" s="480" t="s">
        <v>816</v>
      </c>
      <c r="U1611" s="480" t="s">
        <v>309</v>
      </c>
      <c r="V1611" s="480" t="s">
        <v>8141</v>
      </c>
      <c r="W1611" s="480" t="s">
        <v>8048</v>
      </c>
      <c r="X1611" s="480" t="s">
        <v>7977</v>
      </c>
      <c r="Y1611" s="480" t="s">
        <v>313</v>
      </c>
      <c r="Z1611" s="480" t="s">
        <v>7888</v>
      </c>
      <c r="AA1611" s="480">
        <f t="shared" si="25"/>
        <v>60</v>
      </c>
      <c r="AB1611" s="483">
        <v>0</v>
      </c>
      <c r="AC1611" s="480" t="s">
        <v>8108</v>
      </c>
    </row>
    <row r="1612" customHeight="1" spans="1:29">
      <c r="A1612" s="460" t="s">
        <v>194</v>
      </c>
      <c r="B1612" s="480" t="s">
        <v>7877</v>
      </c>
      <c r="C1612" s="480" t="s">
        <v>7878</v>
      </c>
      <c r="D1612" s="480" t="s">
        <v>8398</v>
      </c>
      <c r="E1612" s="481">
        <v>43752</v>
      </c>
      <c r="F1612" s="480" t="s">
        <v>301</v>
      </c>
      <c r="G1612" s="480" t="s">
        <v>8399</v>
      </c>
      <c r="H1612" s="480" t="s">
        <v>8302</v>
      </c>
      <c r="I1612" s="480" t="s">
        <v>8303</v>
      </c>
      <c r="J1612" s="482">
        <v>4482.76</v>
      </c>
      <c r="K1612" s="482">
        <v>0</v>
      </c>
      <c r="L1612" s="482">
        <v>4482.76</v>
      </c>
      <c r="M1612" s="482">
        <v>0</v>
      </c>
      <c r="N1612" s="482">
        <v>0</v>
      </c>
      <c r="O1612" s="482">
        <v>0</v>
      </c>
      <c r="P1612" s="480" t="s">
        <v>8400</v>
      </c>
      <c r="Q1612" s="481"/>
      <c r="R1612" s="480" t="s">
        <v>7884</v>
      </c>
      <c r="S1612" s="480" t="s">
        <v>7885</v>
      </c>
      <c r="T1612" s="480" t="s">
        <v>2461</v>
      </c>
      <c r="U1612" s="480" t="s">
        <v>309</v>
      </c>
      <c r="V1612" s="480" t="s">
        <v>8401</v>
      </c>
      <c r="W1612" s="480" t="s">
        <v>8048</v>
      </c>
      <c r="X1612" s="480" t="s">
        <v>7977</v>
      </c>
      <c r="Y1612" s="480" t="s">
        <v>313</v>
      </c>
      <c r="Z1612" s="480" t="s">
        <v>7888</v>
      </c>
      <c r="AA1612" s="480">
        <f t="shared" si="25"/>
        <v>60</v>
      </c>
      <c r="AB1612" s="483">
        <v>0</v>
      </c>
      <c r="AC1612" s="480" t="s">
        <v>8365</v>
      </c>
    </row>
    <row r="1613" customHeight="1" spans="1:29">
      <c r="A1613" s="460" t="s">
        <v>194</v>
      </c>
      <c r="B1613" s="480" t="s">
        <v>7877</v>
      </c>
      <c r="C1613" s="480" t="s">
        <v>7878</v>
      </c>
      <c r="D1613" s="480" t="s">
        <v>8402</v>
      </c>
      <c r="E1613" s="481">
        <v>43752</v>
      </c>
      <c r="F1613" s="480" t="s">
        <v>301</v>
      </c>
      <c r="G1613" s="480" t="s">
        <v>8403</v>
      </c>
      <c r="H1613" s="480" t="s">
        <v>8302</v>
      </c>
      <c r="I1613" s="480" t="s">
        <v>8303</v>
      </c>
      <c r="J1613" s="482">
        <v>4482.76</v>
      </c>
      <c r="K1613" s="482">
        <v>0</v>
      </c>
      <c r="L1613" s="482">
        <v>4482.76</v>
      </c>
      <c r="M1613" s="482">
        <v>0</v>
      </c>
      <c r="N1613" s="482">
        <v>0</v>
      </c>
      <c r="O1613" s="482">
        <v>0</v>
      </c>
      <c r="P1613" s="480" t="s">
        <v>8404</v>
      </c>
      <c r="Q1613" s="481"/>
      <c r="R1613" s="480" t="s">
        <v>7884</v>
      </c>
      <c r="S1613" s="480" t="s">
        <v>7885</v>
      </c>
      <c r="T1613" s="480" t="s">
        <v>399</v>
      </c>
      <c r="U1613" s="480" t="s">
        <v>309</v>
      </c>
      <c r="V1613" s="480" t="s">
        <v>8405</v>
      </c>
      <c r="W1613" s="480" t="s">
        <v>8048</v>
      </c>
      <c r="X1613" s="480" t="s">
        <v>7977</v>
      </c>
      <c r="Y1613" s="480" t="s">
        <v>313</v>
      </c>
      <c r="Z1613" s="480" t="s">
        <v>7888</v>
      </c>
      <c r="AA1613" s="480">
        <f t="shared" si="25"/>
        <v>60</v>
      </c>
      <c r="AB1613" s="483">
        <v>0</v>
      </c>
      <c r="AC1613" s="480" t="s">
        <v>8121</v>
      </c>
    </row>
    <row r="1614" customHeight="1" spans="1:29">
      <c r="A1614" s="460" t="s">
        <v>194</v>
      </c>
      <c r="B1614" s="480" t="s">
        <v>7877</v>
      </c>
      <c r="C1614" s="480" t="s">
        <v>7878</v>
      </c>
      <c r="D1614" s="480" t="s">
        <v>8406</v>
      </c>
      <c r="E1614" s="481">
        <v>43752</v>
      </c>
      <c r="F1614" s="480" t="s">
        <v>301</v>
      </c>
      <c r="G1614" s="480" t="s">
        <v>8407</v>
      </c>
      <c r="H1614" s="480" t="s">
        <v>8302</v>
      </c>
      <c r="I1614" s="480" t="s">
        <v>8303</v>
      </c>
      <c r="J1614" s="482">
        <v>4482.76</v>
      </c>
      <c r="K1614" s="482">
        <v>0</v>
      </c>
      <c r="L1614" s="482">
        <v>4482.76</v>
      </c>
      <c r="M1614" s="482">
        <v>0</v>
      </c>
      <c r="N1614" s="482">
        <v>0</v>
      </c>
      <c r="O1614" s="482">
        <v>0</v>
      </c>
      <c r="P1614" s="480" t="s">
        <v>8408</v>
      </c>
      <c r="Q1614" s="481"/>
      <c r="R1614" s="480" t="s">
        <v>7884</v>
      </c>
      <c r="S1614" s="480" t="s">
        <v>7885</v>
      </c>
      <c r="T1614" s="480" t="s">
        <v>2337</v>
      </c>
      <c r="U1614" s="480" t="s">
        <v>309</v>
      </c>
      <c r="V1614" s="480" t="s">
        <v>8193</v>
      </c>
      <c r="W1614" s="480" t="s">
        <v>8048</v>
      </c>
      <c r="X1614" s="480" t="s">
        <v>7977</v>
      </c>
      <c r="Y1614" s="480" t="s">
        <v>313</v>
      </c>
      <c r="Z1614" s="480" t="s">
        <v>7888</v>
      </c>
      <c r="AA1614" s="480">
        <f t="shared" si="25"/>
        <v>60</v>
      </c>
      <c r="AB1614" s="483">
        <v>0</v>
      </c>
      <c r="AC1614" s="480" t="s">
        <v>7889</v>
      </c>
    </row>
    <row r="1615" customHeight="1" spans="1:29">
      <c r="A1615" s="460" t="s">
        <v>194</v>
      </c>
      <c r="B1615" s="480" t="s">
        <v>7877</v>
      </c>
      <c r="C1615" s="480" t="s">
        <v>7878</v>
      </c>
      <c r="D1615" s="480" t="s">
        <v>8409</v>
      </c>
      <c r="E1615" s="481">
        <v>43752</v>
      </c>
      <c r="F1615" s="480" t="s">
        <v>301</v>
      </c>
      <c r="G1615" s="480" t="s">
        <v>8410</v>
      </c>
      <c r="H1615" s="480" t="s">
        <v>8302</v>
      </c>
      <c r="I1615" s="480" t="s">
        <v>8303</v>
      </c>
      <c r="J1615" s="482">
        <v>4482.76</v>
      </c>
      <c r="K1615" s="482">
        <v>0</v>
      </c>
      <c r="L1615" s="482">
        <v>4482.76</v>
      </c>
      <c r="M1615" s="482">
        <v>0</v>
      </c>
      <c r="N1615" s="482">
        <v>0</v>
      </c>
      <c r="O1615" s="482">
        <v>0</v>
      </c>
      <c r="P1615" s="480" t="s">
        <v>8411</v>
      </c>
      <c r="Q1615" s="481"/>
      <c r="R1615" s="480" t="s">
        <v>7884</v>
      </c>
      <c r="S1615" s="480" t="s">
        <v>7885</v>
      </c>
      <c r="T1615" s="480" t="s">
        <v>331</v>
      </c>
      <c r="U1615" s="480" t="s">
        <v>309</v>
      </c>
      <c r="V1615" s="480" t="s">
        <v>8412</v>
      </c>
      <c r="W1615" s="480" t="s">
        <v>8048</v>
      </c>
      <c r="X1615" s="480" t="s">
        <v>7977</v>
      </c>
      <c r="Y1615" s="480" t="s">
        <v>313</v>
      </c>
      <c r="Z1615" s="480" t="s">
        <v>7888</v>
      </c>
      <c r="AA1615" s="480">
        <f t="shared" si="25"/>
        <v>60</v>
      </c>
      <c r="AB1615" s="483">
        <v>0</v>
      </c>
      <c r="AC1615" s="480" t="s">
        <v>8086</v>
      </c>
    </row>
    <row r="1616" customHeight="1" spans="1:29">
      <c r="A1616" s="460" t="s">
        <v>194</v>
      </c>
      <c r="B1616" s="480" t="s">
        <v>7877</v>
      </c>
      <c r="C1616" s="480" t="s">
        <v>7878</v>
      </c>
      <c r="D1616" s="480" t="s">
        <v>8413</v>
      </c>
      <c r="E1616" s="481">
        <v>41837</v>
      </c>
      <c r="F1616" s="480" t="s">
        <v>301</v>
      </c>
      <c r="G1616" s="480" t="s">
        <v>8414</v>
      </c>
      <c r="H1616" s="480" t="s">
        <v>8236</v>
      </c>
      <c r="I1616" s="480" t="s">
        <v>8415</v>
      </c>
      <c r="J1616" s="482">
        <v>4041.46</v>
      </c>
      <c r="K1616" s="482">
        <v>0</v>
      </c>
      <c r="L1616" s="482">
        <v>4041.46</v>
      </c>
      <c r="M1616" s="482">
        <v>0</v>
      </c>
      <c r="N1616" s="482">
        <v>0</v>
      </c>
      <c r="O1616" s="482">
        <v>0</v>
      </c>
      <c r="P1616" s="480" t="s">
        <v>8416</v>
      </c>
      <c r="Q1616" s="481"/>
      <c r="R1616" s="480" t="s">
        <v>7884</v>
      </c>
      <c r="S1616" s="480" t="s">
        <v>7885</v>
      </c>
      <c r="T1616" s="480" t="s">
        <v>8417</v>
      </c>
      <c r="U1616" s="480" t="s">
        <v>309</v>
      </c>
      <c r="V1616" s="480" t="s">
        <v>309</v>
      </c>
      <c r="W1616" s="480" t="s">
        <v>8418</v>
      </c>
      <c r="X1616" s="480" t="s">
        <v>7917</v>
      </c>
      <c r="Y1616" s="480" t="s">
        <v>313</v>
      </c>
      <c r="Z1616" s="480" t="s">
        <v>7888</v>
      </c>
      <c r="AA1616" s="480">
        <f t="shared" si="25"/>
        <v>60</v>
      </c>
      <c r="AB1616" s="483">
        <v>0</v>
      </c>
      <c r="AC1616" s="480" t="s">
        <v>8419</v>
      </c>
    </row>
    <row r="1617" customHeight="1" spans="1:29">
      <c r="A1617" s="460" t="s">
        <v>194</v>
      </c>
      <c r="B1617" s="480" t="s">
        <v>7877</v>
      </c>
      <c r="C1617" s="480" t="s">
        <v>7878</v>
      </c>
      <c r="D1617" s="480" t="s">
        <v>8420</v>
      </c>
      <c r="E1617" s="481">
        <v>41837</v>
      </c>
      <c r="F1617" s="480" t="s">
        <v>301</v>
      </c>
      <c r="G1617" s="480" t="s">
        <v>8421</v>
      </c>
      <c r="H1617" s="480" t="s">
        <v>8236</v>
      </c>
      <c r="I1617" s="480" t="s">
        <v>8422</v>
      </c>
      <c r="J1617" s="482">
        <v>4041.45</v>
      </c>
      <c r="K1617" s="482">
        <v>0</v>
      </c>
      <c r="L1617" s="482">
        <v>4041.45</v>
      </c>
      <c r="M1617" s="482">
        <v>0</v>
      </c>
      <c r="N1617" s="482">
        <v>0</v>
      </c>
      <c r="O1617" s="482">
        <v>0</v>
      </c>
      <c r="P1617" s="480" t="s">
        <v>8423</v>
      </c>
      <c r="Q1617" s="481"/>
      <c r="R1617" s="480" t="s">
        <v>7884</v>
      </c>
      <c r="S1617" s="480" t="s">
        <v>7885</v>
      </c>
      <c r="T1617" s="480" t="s">
        <v>2483</v>
      </c>
      <c r="U1617" s="480" t="s">
        <v>309</v>
      </c>
      <c r="V1617" s="480" t="s">
        <v>309</v>
      </c>
      <c r="W1617" s="480" t="s">
        <v>8418</v>
      </c>
      <c r="X1617" s="480" t="s">
        <v>7917</v>
      </c>
      <c r="Y1617" s="480" t="s">
        <v>313</v>
      </c>
      <c r="Z1617" s="480" t="s">
        <v>7888</v>
      </c>
      <c r="AA1617" s="480">
        <f t="shared" si="25"/>
        <v>60</v>
      </c>
      <c r="AB1617" s="483">
        <v>0</v>
      </c>
      <c r="AC1617" s="480" t="s">
        <v>8424</v>
      </c>
    </row>
    <row r="1618" customHeight="1" spans="1:29">
      <c r="A1618" s="460" t="s">
        <v>194</v>
      </c>
      <c r="B1618" s="480" t="s">
        <v>7877</v>
      </c>
      <c r="C1618" s="480" t="s">
        <v>7878</v>
      </c>
      <c r="D1618" s="480" t="s">
        <v>8425</v>
      </c>
      <c r="E1618" s="481">
        <v>41837</v>
      </c>
      <c r="F1618" s="480" t="s">
        <v>301</v>
      </c>
      <c r="G1618" s="480" t="s">
        <v>8426</v>
      </c>
      <c r="H1618" s="480" t="s">
        <v>8236</v>
      </c>
      <c r="I1618" s="480" t="s">
        <v>8422</v>
      </c>
      <c r="J1618" s="482">
        <v>4041.45</v>
      </c>
      <c r="K1618" s="482">
        <v>0</v>
      </c>
      <c r="L1618" s="482">
        <v>4041.45</v>
      </c>
      <c r="M1618" s="482">
        <v>0</v>
      </c>
      <c r="N1618" s="482">
        <v>0</v>
      </c>
      <c r="O1618" s="482">
        <v>0</v>
      </c>
      <c r="P1618" s="480" t="s">
        <v>8427</v>
      </c>
      <c r="Q1618" s="481"/>
      <c r="R1618" s="480" t="s">
        <v>7884</v>
      </c>
      <c r="S1618" s="480" t="s">
        <v>7885</v>
      </c>
      <c r="T1618" s="480" t="s">
        <v>2356</v>
      </c>
      <c r="U1618" s="480" t="s">
        <v>309</v>
      </c>
      <c r="V1618" s="480" t="s">
        <v>8428</v>
      </c>
      <c r="W1618" s="480" t="s">
        <v>8418</v>
      </c>
      <c r="X1618" s="480" t="s">
        <v>7917</v>
      </c>
      <c r="Y1618" s="480" t="s">
        <v>313</v>
      </c>
      <c r="Z1618" s="480" t="s">
        <v>7888</v>
      </c>
      <c r="AA1618" s="480">
        <f t="shared" si="25"/>
        <v>60</v>
      </c>
      <c r="AB1618" s="483">
        <v>0</v>
      </c>
      <c r="AC1618" s="480" t="s">
        <v>8246</v>
      </c>
    </row>
    <row r="1619" customHeight="1" spans="1:29">
      <c r="A1619" s="460" t="s">
        <v>194</v>
      </c>
      <c r="B1619" s="480" t="s">
        <v>7877</v>
      </c>
      <c r="C1619" s="480" t="s">
        <v>7878</v>
      </c>
      <c r="D1619" s="480" t="s">
        <v>8429</v>
      </c>
      <c r="E1619" s="481">
        <v>41837</v>
      </c>
      <c r="F1619" s="480" t="s">
        <v>301</v>
      </c>
      <c r="G1619" s="480" t="s">
        <v>8430</v>
      </c>
      <c r="H1619" s="480" t="s">
        <v>8236</v>
      </c>
      <c r="I1619" s="480" t="s">
        <v>8422</v>
      </c>
      <c r="J1619" s="482">
        <v>4041.45</v>
      </c>
      <c r="K1619" s="482">
        <v>0</v>
      </c>
      <c r="L1619" s="482">
        <v>4041.45</v>
      </c>
      <c r="M1619" s="482">
        <v>0</v>
      </c>
      <c r="N1619" s="482">
        <v>0</v>
      </c>
      <c r="O1619" s="482">
        <v>0</v>
      </c>
      <c r="P1619" s="480" t="s">
        <v>8431</v>
      </c>
      <c r="Q1619" s="481"/>
      <c r="R1619" s="480" t="s">
        <v>7884</v>
      </c>
      <c r="S1619" s="480" t="s">
        <v>7885</v>
      </c>
      <c r="T1619" s="480" t="s">
        <v>308</v>
      </c>
      <c r="U1619" s="480" t="s">
        <v>309</v>
      </c>
      <c r="V1619" s="480" t="s">
        <v>309</v>
      </c>
      <c r="W1619" s="480" t="s">
        <v>8418</v>
      </c>
      <c r="X1619" s="480" t="s">
        <v>7917</v>
      </c>
      <c r="Y1619" s="480" t="s">
        <v>313</v>
      </c>
      <c r="Z1619" s="480" t="s">
        <v>7888</v>
      </c>
      <c r="AA1619" s="480">
        <f t="shared" si="25"/>
        <v>60</v>
      </c>
      <c r="AB1619" s="483">
        <v>0</v>
      </c>
      <c r="AC1619" s="480" t="s">
        <v>8432</v>
      </c>
    </row>
    <row r="1620" customHeight="1" spans="1:29">
      <c r="A1620" s="460" t="s">
        <v>194</v>
      </c>
      <c r="B1620" s="480" t="s">
        <v>7877</v>
      </c>
      <c r="C1620" s="480" t="s">
        <v>7878</v>
      </c>
      <c r="D1620" s="480" t="s">
        <v>8433</v>
      </c>
      <c r="E1620" s="481">
        <v>42303</v>
      </c>
      <c r="F1620" s="480" t="s">
        <v>301</v>
      </c>
      <c r="G1620" s="480" t="s">
        <v>8434</v>
      </c>
      <c r="H1620" s="480" t="s">
        <v>8236</v>
      </c>
      <c r="I1620" s="480" t="s">
        <v>8435</v>
      </c>
      <c r="J1620" s="482">
        <v>6968.38</v>
      </c>
      <c r="K1620" s="482">
        <v>0</v>
      </c>
      <c r="L1620" s="482">
        <v>6968.38</v>
      </c>
      <c r="M1620" s="482">
        <v>0</v>
      </c>
      <c r="N1620" s="482">
        <v>0</v>
      </c>
      <c r="O1620" s="482">
        <v>0</v>
      </c>
      <c r="P1620" s="480" t="s">
        <v>8436</v>
      </c>
      <c r="Q1620" s="481"/>
      <c r="R1620" s="480" t="s">
        <v>7884</v>
      </c>
      <c r="S1620" s="480" t="s">
        <v>7885</v>
      </c>
      <c r="T1620" s="480" t="s">
        <v>882</v>
      </c>
      <c r="U1620" s="480" t="s">
        <v>309</v>
      </c>
      <c r="V1620" s="480" t="s">
        <v>309</v>
      </c>
      <c r="W1620" s="480" t="s">
        <v>8437</v>
      </c>
      <c r="X1620" s="480" t="s">
        <v>7917</v>
      </c>
      <c r="Y1620" s="480" t="s">
        <v>313</v>
      </c>
      <c r="Z1620" s="480" t="s">
        <v>7888</v>
      </c>
      <c r="AA1620" s="480">
        <f t="shared" si="25"/>
        <v>60</v>
      </c>
      <c r="AB1620" s="483">
        <v>0</v>
      </c>
      <c r="AC1620" s="480" t="s">
        <v>8438</v>
      </c>
    </row>
    <row r="1621" customHeight="1" spans="1:29">
      <c r="A1621" s="460" t="s">
        <v>194</v>
      </c>
      <c r="B1621" s="480" t="s">
        <v>7877</v>
      </c>
      <c r="C1621" s="480" t="s">
        <v>7878</v>
      </c>
      <c r="D1621" s="480" t="s">
        <v>8439</v>
      </c>
      <c r="E1621" s="481">
        <v>42303</v>
      </c>
      <c r="F1621" s="480" t="s">
        <v>301</v>
      </c>
      <c r="G1621" s="480" t="s">
        <v>8440</v>
      </c>
      <c r="H1621" s="480" t="s">
        <v>8236</v>
      </c>
      <c r="I1621" s="480" t="s">
        <v>8435</v>
      </c>
      <c r="J1621" s="482">
        <v>6968.38</v>
      </c>
      <c r="K1621" s="482">
        <v>0</v>
      </c>
      <c r="L1621" s="482">
        <v>6968.38</v>
      </c>
      <c r="M1621" s="482">
        <v>0</v>
      </c>
      <c r="N1621" s="482">
        <v>0</v>
      </c>
      <c r="O1621" s="482">
        <v>0</v>
      </c>
      <c r="P1621" s="480" t="s">
        <v>8441</v>
      </c>
      <c r="Q1621" s="481"/>
      <c r="R1621" s="480" t="s">
        <v>7884</v>
      </c>
      <c r="S1621" s="480" t="s">
        <v>7885</v>
      </c>
      <c r="T1621" s="480" t="s">
        <v>4083</v>
      </c>
      <c r="U1621" s="480" t="s">
        <v>309</v>
      </c>
      <c r="V1621" s="480" t="s">
        <v>8442</v>
      </c>
      <c r="W1621" s="480" t="s">
        <v>8437</v>
      </c>
      <c r="X1621" s="480" t="s">
        <v>7917</v>
      </c>
      <c r="Y1621" s="480" t="s">
        <v>313</v>
      </c>
      <c r="Z1621" s="480" t="s">
        <v>7888</v>
      </c>
      <c r="AA1621" s="480">
        <f t="shared" si="25"/>
        <v>60</v>
      </c>
      <c r="AB1621" s="483">
        <v>0</v>
      </c>
      <c r="AC1621" s="480" t="s">
        <v>8419</v>
      </c>
    </row>
    <row r="1622" customHeight="1" spans="1:29">
      <c r="A1622" s="460" t="s">
        <v>194</v>
      </c>
      <c r="B1622" s="480" t="s">
        <v>7877</v>
      </c>
      <c r="C1622" s="480" t="s">
        <v>7878</v>
      </c>
      <c r="D1622" s="480" t="s">
        <v>8443</v>
      </c>
      <c r="E1622" s="481">
        <v>42303</v>
      </c>
      <c r="F1622" s="480" t="s">
        <v>301</v>
      </c>
      <c r="G1622" s="480" t="s">
        <v>8444</v>
      </c>
      <c r="H1622" s="480" t="s">
        <v>8236</v>
      </c>
      <c r="I1622" s="480" t="s">
        <v>8435</v>
      </c>
      <c r="J1622" s="482">
        <v>6968.38</v>
      </c>
      <c r="K1622" s="482">
        <v>0</v>
      </c>
      <c r="L1622" s="482">
        <v>6968.38</v>
      </c>
      <c r="M1622" s="482">
        <v>0</v>
      </c>
      <c r="N1622" s="482">
        <v>0</v>
      </c>
      <c r="O1622" s="482">
        <v>0</v>
      </c>
      <c r="P1622" s="480" t="s">
        <v>8445</v>
      </c>
      <c r="Q1622" s="481"/>
      <c r="R1622" s="480" t="s">
        <v>7884</v>
      </c>
      <c r="S1622" s="480" t="s">
        <v>7885</v>
      </c>
      <c r="T1622" s="480" t="s">
        <v>4083</v>
      </c>
      <c r="U1622" s="480" t="s">
        <v>309</v>
      </c>
      <c r="V1622" s="480" t="s">
        <v>8446</v>
      </c>
      <c r="W1622" s="480" t="s">
        <v>8437</v>
      </c>
      <c r="X1622" s="480" t="s">
        <v>7917</v>
      </c>
      <c r="Y1622" s="480" t="s">
        <v>313</v>
      </c>
      <c r="Z1622" s="480" t="s">
        <v>7888</v>
      </c>
      <c r="AA1622" s="480">
        <f t="shared" si="25"/>
        <v>60</v>
      </c>
      <c r="AB1622" s="483">
        <v>0</v>
      </c>
      <c r="AC1622" s="480" t="s">
        <v>8419</v>
      </c>
    </row>
    <row r="1623" customHeight="1" spans="1:29">
      <c r="A1623" s="460" t="s">
        <v>194</v>
      </c>
      <c r="B1623" s="480" t="s">
        <v>7877</v>
      </c>
      <c r="C1623" s="480" t="s">
        <v>7878</v>
      </c>
      <c r="D1623" s="480" t="s">
        <v>8447</v>
      </c>
      <c r="E1623" s="481">
        <v>42303</v>
      </c>
      <c r="F1623" s="480" t="s">
        <v>301</v>
      </c>
      <c r="G1623" s="480" t="s">
        <v>8448</v>
      </c>
      <c r="H1623" s="480" t="s">
        <v>8236</v>
      </c>
      <c r="I1623" s="480" t="s">
        <v>8435</v>
      </c>
      <c r="J1623" s="482">
        <v>6968.38</v>
      </c>
      <c r="K1623" s="482">
        <v>0</v>
      </c>
      <c r="L1623" s="482">
        <v>6968.38</v>
      </c>
      <c r="M1623" s="482">
        <v>0</v>
      </c>
      <c r="N1623" s="482">
        <v>0</v>
      </c>
      <c r="O1623" s="482">
        <v>0</v>
      </c>
      <c r="P1623" s="480" t="s">
        <v>8449</v>
      </c>
      <c r="Q1623" s="481"/>
      <c r="R1623" s="480" t="s">
        <v>7884</v>
      </c>
      <c r="S1623" s="480" t="s">
        <v>7885</v>
      </c>
      <c r="T1623" s="480" t="s">
        <v>7757</v>
      </c>
      <c r="U1623" s="480" t="s">
        <v>309</v>
      </c>
      <c r="V1623" s="480" t="s">
        <v>8450</v>
      </c>
      <c r="W1623" s="480" t="s">
        <v>8437</v>
      </c>
      <c r="X1623" s="480" t="s">
        <v>7917</v>
      </c>
      <c r="Y1623" s="480" t="s">
        <v>313</v>
      </c>
      <c r="Z1623" s="480" t="s">
        <v>7888</v>
      </c>
      <c r="AA1623" s="480">
        <f t="shared" si="25"/>
        <v>60</v>
      </c>
      <c r="AB1623" s="483">
        <v>0</v>
      </c>
      <c r="AC1623" s="480" t="s">
        <v>8451</v>
      </c>
    </row>
    <row r="1624" customHeight="1" spans="1:29">
      <c r="A1624" s="460" t="s">
        <v>194</v>
      </c>
      <c r="B1624" s="480" t="s">
        <v>7877</v>
      </c>
      <c r="C1624" s="480" t="s">
        <v>7878</v>
      </c>
      <c r="D1624" s="480" t="s">
        <v>8452</v>
      </c>
      <c r="E1624" s="481">
        <v>42303</v>
      </c>
      <c r="F1624" s="480" t="s">
        <v>301</v>
      </c>
      <c r="G1624" s="480" t="s">
        <v>8453</v>
      </c>
      <c r="H1624" s="480" t="s">
        <v>8236</v>
      </c>
      <c r="I1624" s="480" t="s">
        <v>8435</v>
      </c>
      <c r="J1624" s="482">
        <v>6968.38</v>
      </c>
      <c r="K1624" s="482">
        <v>0</v>
      </c>
      <c r="L1624" s="482">
        <v>6968.38</v>
      </c>
      <c r="M1624" s="482">
        <v>0</v>
      </c>
      <c r="N1624" s="482">
        <v>0</v>
      </c>
      <c r="O1624" s="482">
        <v>0</v>
      </c>
      <c r="P1624" s="480" t="s">
        <v>8454</v>
      </c>
      <c r="Q1624" s="481"/>
      <c r="R1624" s="480" t="s">
        <v>7884</v>
      </c>
      <c r="S1624" s="480" t="s">
        <v>7885</v>
      </c>
      <c r="T1624" s="480" t="s">
        <v>7757</v>
      </c>
      <c r="U1624" s="480" t="s">
        <v>309</v>
      </c>
      <c r="V1624" s="480" t="s">
        <v>6284</v>
      </c>
      <c r="W1624" s="480" t="s">
        <v>8437</v>
      </c>
      <c r="X1624" s="480" t="s">
        <v>7917</v>
      </c>
      <c r="Y1624" s="480" t="s">
        <v>313</v>
      </c>
      <c r="Z1624" s="480" t="s">
        <v>7888</v>
      </c>
      <c r="AA1624" s="480">
        <f t="shared" si="25"/>
        <v>60</v>
      </c>
      <c r="AB1624" s="483">
        <v>0</v>
      </c>
      <c r="AC1624" s="480" t="s">
        <v>8451</v>
      </c>
    </row>
    <row r="1625" customHeight="1" spans="1:29">
      <c r="A1625" s="460" t="s">
        <v>194</v>
      </c>
      <c r="B1625" s="480" t="s">
        <v>7877</v>
      </c>
      <c r="C1625" s="480" t="s">
        <v>7878</v>
      </c>
      <c r="D1625" s="480" t="s">
        <v>8455</v>
      </c>
      <c r="E1625" s="481">
        <v>42303</v>
      </c>
      <c r="F1625" s="480" t="s">
        <v>301</v>
      </c>
      <c r="G1625" s="480" t="s">
        <v>8456</v>
      </c>
      <c r="H1625" s="480" t="s">
        <v>8236</v>
      </c>
      <c r="I1625" s="480" t="s">
        <v>8435</v>
      </c>
      <c r="J1625" s="482">
        <v>6968.38</v>
      </c>
      <c r="K1625" s="482">
        <v>0</v>
      </c>
      <c r="L1625" s="482">
        <v>6968.38</v>
      </c>
      <c r="M1625" s="482">
        <v>0</v>
      </c>
      <c r="N1625" s="482">
        <v>0</v>
      </c>
      <c r="O1625" s="482">
        <v>0</v>
      </c>
      <c r="P1625" s="480" t="s">
        <v>8457</v>
      </c>
      <c r="Q1625" s="481"/>
      <c r="R1625" s="480" t="s">
        <v>7884</v>
      </c>
      <c r="S1625" s="480" t="s">
        <v>7885</v>
      </c>
      <c r="T1625" s="480" t="s">
        <v>4083</v>
      </c>
      <c r="U1625" s="480" t="s">
        <v>309</v>
      </c>
      <c r="V1625" s="480" t="s">
        <v>8458</v>
      </c>
      <c r="W1625" s="480" t="s">
        <v>8437</v>
      </c>
      <c r="X1625" s="480" t="s">
        <v>7917</v>
      </c>
      <c r="Y1625" s="480" t="s">
        <v>313</v>
      </c>
      <c r="Z1625" s="480" t="s">
        <v>7888</v>
      </c>
      <c r="AA1625" s="480">
        <f t="shared" si="25"/>
        <v>60</v>
      </c>
      <c r="AB1625" s="483">
        <v>0</v>
      </c>
      <c r="AC1625" s="480" t="s">
        <v>8419</v>
      </c>
    </row>
    <row r="1626" customHeight="1" spans="1:29">
      <c r="A1626" s="460" t="s">
        <v>194</v>
      </c>
      <c r="B1626" s="480" t="s">
        <v>7877</v>
      </c>
      <c r="C1626" s="480" t="s">
        <v>7878</v>
      </c>
      <c r="D1626" s="480" t="s">
        <v>8459</v>
      </c>
      <c r="E1626" s="481">
        <v>42303</v>
      </c>
      <c r="F1626" s="480" t="s">
        <v>301</v>
      </c>
      <c r="G1626" s="480" t="s">
        <v>8460</v>
      </c>
      <c r="H1626" s="480" t="s">
        <v>8236</v>
      </c>
      <c r="I1626" s="480" t="s">
        <v>8435</v>
      </c>
      <c r="J1626" s="482">
        <v>6968.38</v>
      </c>
      <c r="K1626" s="482">
        <v>0</v>
      </c>
      <c r="L1626" s="482">
        <v>6968.38</v>
      </c>
      <c r="M1626" s="482">
        <v>0</v>
      </c>
      <c r="N1626" s="482">
        <v>0</v>
      </c>
      <c r="O1626" s="482">
        <v>0</v>
      </c>
      <c r="P1626" s="480" t="s">
        <v>8461</v>
      </c>
      <c r="Q1626" s="481"/>
      <c r="R1626" s="480" t="s">
        <v>7884</v>
      </c>
      <c r="S1626" s="480" t="s">
        <v>7885</v>
      </c>
      <c r="T1626" s="480" t="s">
        <v>882</v>
      </c>
      <c r="U1626" s="480" t="s">
        <v>309</v>
      </c>
      <c r="V1626" s="480" t="s">
        <v>8462</v>
      </c>
      <c r="W1626" s="480" t="s">
        <v>8437</v>
      </c>
      <c r="X1626" s="480" t="s">
        <v>7917</v>
      </c>
      <c r="Y1626" s="480" t="s">
        <v>313</v>
      </c>
      <c r="Z1626" s="480" t="s">
        <v>7888</v>
      </c>
      <c r="AA1626" s="480">
        <f t="shared" si="25"/>
        <v>60</v>
      </c>
      <c r="AB1626" s="483">
        <v>0</v>
      </c>
      <c r="AC1626" s="480" t="s">
        <v>8451</v>
      </c>
    </row>
    <row r="1627" customHeight="1" spans="1:29">
      <c r="A1627" s="460" t="s">
        <v>194</v>
      </c>
      <c r="B1627" s="480" t="s">
        <v>7877</v>
      </c>
      <c r="C1627" s="480" t="s">
        <v>7878</v>
      </c>
      <c r="D1627" s="480" t="s">
        <v>8463</v>
      </c>
      <c r="E1627" s="481">
        <v>42303</v>
      </c>
      <c r="F1627" s="480" t="s">
        <v>301</v>
      </c>
      <c r="G1627" s="480" t="s">
        <v>8464</v>
      </c>
      <c r="H1627" s="480" t="s">
        <v>8236</v>
      </c>
      <c r="I1627" s="480" t="s">
        <v>8435</v>
      </c>
      <c r="J1627" s="482">
        <v>6968.38</v>
      </c>
      <c r="K1627" s="482">
        <v>0</v>
      </c>
      <c r="L1627" s="482">
        <v>6968.38</v>
      </c>
      <c r="M1627" s="482">
        <v>0</v>
      </c>
      <c r="N1627" s="482">
        <v>0</v>
      </c>
      <c r="O1627" s="482">
        <v>0</v>
      </c>
      <c r="P1627" s="480" t="s">
        <v>8465</v>
      </c>
      <c r="Q1627" s="481"/>
      <c r="R1627" s="480" t="s">
        <v>7884</v>
      </c>
      <c r="S1627" s="480" t="s">
        <v>7885</v>
      </c>
      <c r="T1627" s="480" t="s">
        <v>3517</v>
      </c>
      <c r="U1627" s="480" t="s">
        <v>309</v>
      </c>
      <c r="V1627" s="480" t="s">
        <v>8466</v>
      </c>
      <c r="W1627" s="480" t="s">
        <v>8437</v>
      </c>
      <c r="X1627" s="480" t="s">
        <v>7917</v>
      </c>
      <c r="Y1627" s="480" t="s">
        <v>313</v>
      </c>
      <c r="Z1627" s="480" t="s">
        <v>7888</v>
      </c>
      <c r="AA1627" s="480">
        <f t="shared" si="25"/>
        <v>60</v>
      </c>
      <c r="AB1627" s="483">
        <v>0</v>
      </c>
      <c r="AC1627" s="480" t="s">
        <v>8451</v>
      </c>
    </row>
    <row r="1628" customHeight="1" spans="1:29">
      <c r="A1628" s="460" t="s">
        <v>194</v>
      </c>
      <c r="B1628" s="480" t="s">
        <v>7877</v>
      </c>
      <c r="C1628" s="480" t="s">
        <v>7878</v>
      </c>
      <c r="D1628" s="480" t="s">
        <v>8467</v>
      </c>
      <c r="E1628" s="481">
        <v>42303</v>
      </c>
      <c r="F1628" s="480" t="s">
        <v>301</v>
      </c>
      <c r="G1628" s="480" t="s">
        <v>8468</v>
      </c>
      <c r="H1628" s="480" t="s">
        <v>8236</v>
      </c>
      <c r="I1628" s="480" t="s">
        <v>8435</v>
      </c>
      <c r="J1628" s="482">
        <v>6968.36</v>
      </c>
      <c r="K1628" s="482">
        <v>0</v>
      </c>
      <c r="L1628" s="482">
        <v>6968.36</v>
      </c>
      <c r="M1628" s="482">
        <v>0</v>
      </c>
      <c r="N1628" s="482">
        <v>0</v>
      </c>
      <c r="O1628" s="482">
        <v>0</v>
      </c>
      <c r="P1628" s="480" t="s">
        <v>8469</v>
      </c>
      <c r="Q1628" s="481"/>
      <c r="R1628" s="480" t="s">
        <v>7884</v>
      </c>
      <c r="S1628" s="480" t="s">
        <v>7885</v>
      </c>
      <c r="T1628" s="480" t="s">
        <v>7757</v>
      </c>
      <c r="U1628" s="480" t="s">
        <v>309</v>
      </c>
      <c r="V1628" s="480" t="s">
        <v>8470</v>
      </c>
      <c r="W1628" s="480" t="s">
        <v>8437</v>
      </c>
      <c r="X1628" s="480" t="s">
        <v>7917</v>
      </c>
      <c r="Y1628" s="480" t="s">
        <v>313</v>
      </c>
      <c r="Z1628" s="480" t="s">
        <v>7888</v>
      </c>
      <c r="AA1628" s="480">
        <f t="shared" si="25"/>
        <v>60</v>
      </c>
      <c r="AB1628" s="483">
        <v>0</v>
      </c>
      <c r="AC1628" s="480" t="s">
        <v>8438</v>
      </c>
    </row>
    <row r="1629" customHeight="1" spans="1:29">
      <c r="A1629" s="460" t="s">
        <v>194</v>
      </c>
      <c r="B1629" s="480" t="s">
        <v>7877</v>
      </c>
      <c r="C1629" s="480" t="s">
        <v>7878</v>
      </c>
      <c r="D1629" s="480" t="s">
        <v>8471</v>
      </c>
      <c r="E1629" s="481">
        <v>42303</v>
      </c>
      <c r="F1629" s="480" t="s">
        <v>301</v>
      </c>
      <c r="G1629" s="480" t="s">
        <v>8472</v>
      </c>
      <c r="H1629" s="480" t="s">
        <v>8236</v>
      </c>
      <c r="I1629" s="480" t="s">
        <v>8435</v>
      </c>
      <c r="J1629" s="482">
        <v>6968.36</v>
      </c>
      <c r="K1629" s="482">
        <v>0</v>
      </c>
      <c r="L1629" s="482">
        <v>6968.36</v>
      </c>
      <c r="M1629" s="482">
        <v>0</v>
      </c>
      <c r="N1629" s="482">
        <v>0</v>
      </c>
      <c r="O1629" s="482">
        <v>0</v>
      </c>
      <c r="P1629" s="480" t="s">
        <v>8473</v>
      </c>
      <c r="Q1629" s="481"/>
      <c r="R1629" s="480" t="s">
        <v>7884</v>
      </c>
      <c r="S1629" s="480" t="s">
        <v>7885</v>
      </c>
      <c r="T1629" s="480" t="s">
        <v>8474</v>
      </c>
      <c r="U1629" s="480" t="s">
        <v>309</v>
      </c>
      <c r="V1629" s="480" t="s">
        <v>309</v>
      </c>
      <c r="W1629" s="480" t="s">
        <v>8437</v>
      </c>
      <c r="X1629" s="480" t="s">
        <v>7917</v>
      </c>
      <c r="Y1629" s="480" t="s">
        <v>313</v>
      </c>
      <c r="Z1629" s="480" t="s">
        <v>7888</v>
      </c>
      <c r="AA1629" s="480">
        <f t="shared" si="25"/>
        <v>60</v>
      </c>
      <c r="AB1629" s="483">
        <v>0</v>
      </c>
      <c r="AC1629" s="480" t="s">
        <v>8438</v>
      </c>
    </row>
    <row r="1630" customHeight="1" spans="1:29">
      <c r="A1630" s="460" t="s">
        <v>194</v>
      </c>
      <c r="B1630" s="480" t="s">
        <v>7877</v>
      </c>
      <c r="C1630" s="480" t="s">
        <v>7878</v>
      </c>
      <c r="D1630" s="480" t="s">
        <v>8475</v>
      </c>
      <c r="E1630" s="481">
        <v>42303</v>
      </c>
      <c r="F1630" s="480" t="s">
        <v>301</v>
      </c>
      <c r="G1630" s="480" t="s">
        <v>8476</v>
      </c>
      <c r="H1630" s="480" t="s">
        <v>8236</v>
      </c>
      <c r="I1630" s="480" t="s">
        <v>8156</v>
      </c>
      <c r="J1630" s="482">
        <v>4343.59</v>
      </c>
      <c r="K1630" s="482">
        <v>0</v>
      </c>
      <c r="L1630" s="482">
        <v>4343.59</v>
      </c>
      <c r="M1630" s="482">
        <v>0</v>
      </c>
      <c r="N1630" s="482">
        <v>0</v>
      </c>
      <c r="O1630" s="482">
        <v>0</v>
      </c>
      <c r="P1630" s="480" t="s">
        <v>8477</v>
      </c>
      <c r="Q1630" s="481"/>
      <c r="R1630" s="480" t="s">
        <v>7884</v>
      </c>
      <c r="S1630" s="480" t="s">
        <v>7885</v>
      </c>
      <c r="T1630" s="480" t="s">
        <v>8478</v>
      </c>
      <c r="U1630" s="480" t="s">
        <v>309</v>
      </c>
      <c r="V1630" s="480" t="s">
        <v>8479</v>
      </c>
      <c r="W1630" s="480" t="s">
        <v>8437</v>
      </c>
      <c r="X1630" s="480" t="s">
        <v>7917</v>
      </c>
      <c r="Y1630" s="480" t="s">
        <v>313</v>
      </c>
      <c r="Z1630" s="480" t="s">
        <v>7888</v>
      </c>
      <c r="AA1630" s="480">
        <f t="shared" si="25"/>
        <v>60</v>
      </c>
      <c r="AB1630" s="483">
        <v>0</v>
      </c>
      <c r="AC1630" s="480" t="s">
        <v>8480</v>
      </c>
    </row>
    <row r="1631" customHeight="1" spans="1:29">
      <c r="A1631" s="460" t="s">
        <v>194</v>
      </c>
      <c r="B1631" s="480" t="s">
        <v>7877</v>
      </c>
      <c r="C1631" s="480" t="s">
        <v>7878</v>
      </c>
      <c r="D1631" s="480" t="s">
        <v>8481</v>
      </c>
      <c r="E1631" s="481">
        <v>42303</v>
      </c>
      <c r="F1631" s="480" t="s">
        <v>301</v>
      </c>
      <c r="G1631" s="480" t="s">
        <v>8482</v>
      </c>
      <c r="H1631" s="480" t="s">
        <v>8236</v>
      </c>
      <c r="I1631" s="480" t="s">
        <v>8156</v>
      </c>
      <c r="J1631" s="482">
        <v>4343.59</v>
      </c>
      <c r="K1631" s="482">
        <v>0</v>
      </c>
      <c r="L1631" s="482">
        <v>4343.59</v>
      </c>
      <c r="M1631" s="482">
        <v>0</v>
      </c>
      <c r="N1631" s="482">
        <v>0</v>
      </c>
      <c r="O1631" s="482">
        <v>0</v>
      </c>
      <c r="P1631" s="480" t="s">
        <v>8483</v>
      </c>
      <c r="Q1631" s="481"/>
      <c r="R1631" s="480" t="s">
        <v>7884</v>
      </c>
      <c r="S1631" s="480" t="s">
        <v>7885</v>
      </c>
      <c r="T1631" s="480" t="s">
        <v>8478</v>
      </c>
      <c r="U1631" s="480" t="s">
        <v>309</v>
      </c>
      <c r="V1631" s="480" t="s">
        <v>8484</v>
      </c>
      <c r="W1631" s="480" t="s">
        <v>8437</v>
      </c>
      <c r="X1631" s="480" t="s">
        <v>7917</v>
      </c>
      <c r="Y1631" s="480" t="s">
        <v>313</v>
      </c>
      <c r="Z1631" s="480" t="s">
        <v>7888</v>
      </c>
      <c r="AA1631" s="480">
        <f t="shared" si="25"/>
        <v>60</v>
      </c>
      <c r="AB1631" s="483">
        <v>0</v>
      </c>
      <c r="AC1631" s="480" t="s">
        <v>8480</v>
      </c>
    </row>
    <row r="1632" customHeight="1" spans="1:29">
      <c r="A1632" s="460" t="s">
        <v>194</v>
      </c>
      <c r="B1632" s="480" t="s">
        <v>7877</v>
      </c>
      <c r="C1632" s="480" t="s">
        <v>7878</v>
      </c>
      <c r="D1632" s="480" t="s">
        <v>8485</v>
      </c>
      <c r="E1632" s="481">
        <v>42303</v>
      </c>
      <c r="F1632" s="480" t="s">
        <v>301</v>
      </c>
      <c r="G1632" s="480" t="s">
        <v>8486</v>
      </c>
      <c r="H1632" s="480" t="s">
        <v>8236</v>
      </c>
      <c r="I1632" s="480" t="s">
        <v>8156</v>
      </c>
      <c r="J1632" s="482">
        <v>4343.59</v>
      </c>
      <c r="K1632" s="482">
        <v>0</v>
      </c>
      <c r="L1632" s="482">
        <v>4343.59</v>
      </c>
      <c r="M1632" s="482">
        <v>0</v>
      </c>
      <c r="N1632" s="482">
        <v>0</v>
      </c>
      <c r="O1632" s="482">
        <v>0</v>
      </c>
      <c r="P1632" s="480" t="s">
        <v>8487</v>
      </c>
      <c r="Q1632" s="481"/>
      <c r="R1632" s="480" t="s">
        <v>7884</v>
      </c>
      <c r="S1632" s="480" t="s">
        <v>7885</v>
      </c>
      <c r="T1632" s="480" t="s">
        <v>882</v>
      </c>
      <c r="U1632" s="480" t="s">
        <v>309</v>
      </c>
      <c r="V1632" s="480" t="s">
        <v>8488</v>
      </c>
      <c r="W1632" s="480" t="s">
        <v>8437</v>
      </c>
      <c r="X1632" s="480" t="s">
        <v>7917</v>
      </c>
      <c r="Y1632" s="480" t="s">
        <v>313</v>
      </c>
      <c r="Z1632" s="480" t="s">
        <v>7888</v>
      </c>
      <c r="AA1632" s="480">
        <f t="shared" si="25"/>
        <v>60</v>
      </c>
      <c r="AB1632" s="483">
        <v>0</v>
      </c>
      <c r="AC1632" s="480" t="s">
        <v>7889</v>
      </c>
    </row>
    <row r="1633" customHeight="1" spans="1:29">
      <c r="A1633" s="460" t="s">
        <v>194</v>
      </c>
      <c r="B1633" s="480" t="s">
        <v>7877</v>
      </c>
      <c r="C1633" s="480" t="s">
        <v>7878</v>
      </c>
      <c r="D1633" s="480" t="s">
        <v>8489</v>
      </c>
      <c r="E1633" s="481">
        <v>42303</v>
      </c>
      <c r="F1633" s="480" t="s">
        <v>301</v>
      </c>
      <c r="G1633" s="480" t="s">
        <v>8490</v>
      </c>
      <c r="H1633" s="480" t="s">
        <v>8236</v>
      </c>
      <c r="I1633" s="480" t="s">
        <v>8156</v>
      </c>
      <c r="J1633" s="482">
        <v>4343.59</v>
      </c>
      <c r="K1633" s="482">
        <v>0</v>
      </c>
      <c r="L1633" s="482">
        <v>4343.59</v>
      </c>
      <c r="M1633" s="482">
        <v>0</v>
      </c>
      <c r="N1633" s="482">
        <v>0</v>
      </c>
      <c r="O1633" s="482">
        <v>0</v>
      </c>
      <c r="P1633" s="480" t="s">
        <v>8491</v>
      </c>
      <c r="Q1633" s="481"/>
      <c r="R1633" s="480" t="s">
        <v>7884</v>
      </c>
      <c r="S1633" s="480" t="s">
        <v>7885</v>
      </c>
      <c r="T1633" s="480" t="s">
        <v>882</v>
      </c>
      <c r="U1633" s="480" t="s">
        <v>309</v>
      </c>
      <c r="V1633" s="480" t="s">
        <v>8492</v>
      </c>
      <c r="W1633" s="480" t="s">
        <v>8437</v>
      </c>
      <c r="X1633" s="480" t="s">
        <v>7917</v>
      </c>
      <c r="Y1633" s="480" t="s">
        <v>313</v>
      </c>
      <c r="Z1633" s="480" t="s">
        <v>7888</v>
      </c>
      <c r="AA1633" s="480">
        <f t="shared" si="25"/>
        <v>60</v>
      </c>
      <c r="AB1633" s="483">
        <v>0</v>
      </c>
      <c r="AC1633" s="480" t="s">
        <v>8438</v>
      </c>
    </row>
    <row r="1634" customHeight="1" spans="1:29">
      <c r="A1634" s="460" t="s">
        <v>194</v>
      </c>
      <c r="B1634" s="480" t="s">
        <v>7877</v>
      </c>
      <c r="C1634" s="480" t="s">
        <v>7878</v>
      </c>
      <c r="D1634" s="480" t="s">
        <v>8493</v>
      </c>
      <c r="E1634" s="481">
        <v>42303</v>
      </c>
      <c r="F1634" s="480" t="s">
        <v>301</v>
      </c>
      <c r="G1634" s="480" t="s">
        <v>8494</v>
      </c>
      <c r="H1634" s="480" t="s">
        <v>8236</v>
      </c>
      <c r="I1634" s="480" t="s">
        <v>8156</v>
      </c>
      <c r="J1634" s="482">
        <v>4343.59</v>
      </c>
      <c r="K1634" s="482">
        <v>0</v>
      </c>
      <c r="L1634" s="482">
        <v>4343.59</v>
      </c>
      <c r="M1634" s="482">
        <v>0</v>
      </c>
      <c r="N1634" s="482">
        <v>0</v>
      </c>
      <c r="O1634" s="482">
        <v>0</v>
      </c>
      <c r="P1634" s="480" t="s">
        <v>8495</v>
      </c>
      <c r="Q1634" s="481"/>
      <c r="R1634" s="480" t="s">
        <v>7884</v>
      </c>
      <c r="S1634" s="480" t="s">
        <v>7885</v>
      </c>
      <c r="T1634" s="480" t="s">
        <v>882</v>
      </c>
      <c r="U1634" s="480" t="s">
        <v>309</v>
      </c>
      <c r="V1634" s="480" t="s">
        <v>8496</v>
      </c>
      <c r="W1634" s="480" t="s">
        <v>8437</v>
      </c>
      <c r="X1634" s="480" t="s">
        <v>7917</v>
      </c>
      <c r="Y1634" s="480" t="s">
        <v>313</v>
      </c>
      <c r="Z1634" s="480" t="s">
        <v>7888</v>
      </c>
      <c r="AA1634" s="480">
        <f t="shared" si="25"/>
        <v>60</v>
      </c>
      <c r="AB1634" s="483">
        <v>0</v>
      </c>
      <c r="AC1634" s="480" t="s">
        <v>8419</v>
      </c>
    </row>
    <row r="1635" customHeight="1" spans="1:29">
      <c r="A1635" s="460" t="s">
        <v>194</v>
      </c>
      <c r="B1635" s="480" t="s">
        <v>7877</v>
      </c>
      <c r="C1635" s="480" t="s">
        <v>7878</v>
      </c>
      <c r="D1635" s="480" t="s">
        <v>8497</v>
      </c>
      <c r="E1635" s="481">
        <v>42303</v>
      </c>
      <c r="F1635" s="480" t="s">
        <v>301</v>
      </c>
      <c r="G1635" s="480" t="s">
        <v>8498</v>
      </c>
      <c r="H1635" s="480" t="s">
        <v>8236</v>
      </c>
      <c r="I1635" s="480" t="s">
        <v>8156</v>
      </c>
      <c r="J1635" s="482">
        <v>4343.59</v>
      </c>
      <c r="K1635" s="482">
        <v>0</v>
      </c>
      <c r="L1635" s="482">
        <v>4343.59</v>
      </c>
      <c r="M1635" s="482">
        <v>0</v>
      </c>
      <c r="N1635" s="482">
        <v>0</v>
      </c>
      <c r="O1635" s="482">
        <v>0</v>
      </c>
      <c r="P1635" s="480" t="s">
        <v>8499</v>
      </c>
      <c r="Q1635" s="481"/>
      <c r="R1635" s="480" t="s">
        <v>7884</v>
      </c>
      <c r="S1635" s="480" t="s">
        <v>7885</v>
      </c>
      <c r="T1635" s="480" t="s">
        <v>8158</v>
      </c>
      <c r="U1635" s="480" t="s">
        <v>309</v>
      </c>
      <c r="V1635" s="480" t="s">
        <v>8500</v>
      </c>
      <c r="W1635" s="480" t="s">
        <v>8437</v>
      </c>
      <c r="X1635" s="480" t="s">
        <v>7917</v>
      </c>
      <c r="Y1635" s="480" t="s">
        <v>313</v>
      </c>
      <c r="Z1635" s="480" t="s">
        <v>7888</v>
      </c>
      <c r="AA1635" s="480">
        <f t="shared" si="25"/>
        <v>60</v>
      </c>
      <c r="AB1635" s="483">
        <v>0</v>
      </c>
      <c r="AC1635" s="480" t="s">
        <v>8160</v>
      </c>
    </row>
    <row r="1636" customHeight="1" spans="1:29">
      <c r="A1636" s="460" t="s">
        <v>194</v>
      </c>
      <c r="B1636" s="480" t="s">
        <v>7877</v>
      </c>
      <c r="C1636" s="480" t="s">
        <v>7878</v>
      </c>
      <c r="D1636" s="480" t="s">
        <v>8501</v>
      </c>
      <c r="E1636" s="481">
        <v>42303</v>
      </c>
      <c r="F1636" s="480" t="s">
        <v>301</v>
      </c>
      <c r="G1636" s="480" t="s">
        <v>8502</v>
      </c>
      <c r="H1636" s="480" t="s">
        <v>8236</v>
      </c>
      <c r="I1636" s="480" t="s">
        <v>8156</v>
      </c>
      <c r="J1636" s="482">
        <v>4343.59</v>
      </c>
      <c r="K1636" s="482">
        <v>0</v>
      </c>
      <c r="L1636" s="482">
        <v>4343.59</v>
      </c>
      <c r="M1636" s="482">
        <v>0</v>
      </c>
      <c r="N1636" s="482">
        <v>0</v>
      </c>
      <c r="O1636" s="482">
        <v>0</v>
      </c>
      <c r="P1636" s="480" t="s">
        <v>8503</v>
      </c>
      <c r="Q1636" s="481"/>
      <c r="R1636" s="480" t="s">
        <v>7884</v>
      </c>
      <c r="S1636" s="480" t="s">
        <v>7885</v>
      </c>
      <c r="T1636" s="480" t="s">
        <v>8158</v>
      </c>
      <c r="U1636" s="480" t="s">
        <v>309</v>
      </c>
      <c r="V1636" s="480" t="s">
        <v>8504</v>
      </c>
      <c r="W1636" s="480" t="s">
        <v>8437</v>
      </c>
      <c r="X1636" s="480" t="s">
        <v>7917</v>
      </c>
      <c r="Y1636" s="480" t="s">
        <v>313</v>
      </c>
      <c r="Z1636" s="480" t="s">
        <v>7888</v>
      </c>
      <c r="AA1636" s="480">
        <f t="shared" si="25"/>
        <v>60</v>
      </c>
      <c r="AB1636" s="483">
        <v>0</v>
      </c>
      <c r="AC1636" s="480" t="s">
        <v>8160</v>
      </c>
    </row>
    <row r="1637" customHeight="1" spans="1:29">
      <c r="A1637" s="460" t="s">
        <v>194</v>
      </c>
      <c r="B1637" s="480" t="s">
        <v>7877</v>
      </c>
      <c r="C1637" s="480" t="s">
        <v>7878</v>
      </c>
      <c r="D1637" s="480" t="s">
        <v>8505</v>
      </c>
      <c r="E1637" s="481">
        <v>42303</v>
      </c>
      <c r="F1637" s="480" t="s">
        <v>301</v>
      </c>
      <c r="G1637" s="480" t="s">
        <v>8506</v>
      </c>
      <c r="H1637" s="480" t="s">
        <v>8236</v>
      </c>
      <c r="I1637" s="480" t="s">
        <v>8156</v>
      </c>
      <c r="J1637" s="482">
        <v>4343.59</v>
      </c>
      <c r="K1637" s="482">
        <v>0</v>
      </c>
      <c r="L1637" s="482">
        <v>4343.59</v>
      </c>
      <c r="M1637" s="482">
        <v>0</v>
      </c>
      <c r="N1637" s="482">
        <v>0</v>
      </c>
      <c r="O1637" s="482">
        <v>0</v>
      </c>
      <c r="P1637" s="480" t="s">
        <v>8507</v>
      </c>
      <c r="Q1637" s="481"/>
      <c r="R1637" s="480" t="s">
        <v>7884</v>
      </c>
      <c r="S1637" s="480" t="s">
        <v>7885</v>
      </c>
      <c r="T1637" s="480" t="s">
        <v>8158</v>
      </c>
      <c r="U1637" s="480" t="s">
        <v>309</v>
      </c>
      <c r="V1637" s="480" t="s">
        <v>8508</v>
      </c>
      <c r="W1637" s="480" t="s">
        <v>8437</v>
      </c>
      <c r="X1637" s="480" t="s">
        <v>7917</v>
      </c>
      <c r="Y1637" s="480" t="s">
        <v>313</v>
      </c>
      <c r="Z1637" s="480" t="s">
        <v>7888</v>
      </c>
      <c r="AA1637" s="480">
        <f t="shared" si="25"/>
        <v>60</v>
      </c>
      <c r="AB1637" s="483">
        <v>0</v>
      </c>
      <c r="AC1637" s="480" t="s">
        <v>8160</v>
      </c>
    </row>
    <row r="1638" customHeight="1" spans="1:29">
      <c r="A1638" s="460" t="s">
        <v>194</v>
      </c>
      <c r="B1638" s="480" t="s">
        <v>7877</v>
      </c>
      <c r="C1638" s="480" t="s">
        <v>7878</v>
      </c>
      <c r="D1638" s="480" t="s">
        <v>8509</v>
      </c>
      <c r="E1638" s="481">
        <v>42303</v>
      </c>
      <c r="F1638" s="480" t="s">
        <v>301</v>
      </c>
      <c r="G1638" s="480" t="s">
        <v>8510</v>
      </c>
      <c r="H1638" s="480" t="s">
        <v>8236</v>
      </c>
      <c r="I1638" s="480" t="s">
        <v>8156</v>
      </c>
      <c r="J1638" s="482">
        <v>4343.59</v>
      </c>
      <c r="K1638" s="482">
        <v>0</v>
      </c>
      <c r="L1638" s="482">
        <v>4343.59</v>
      </c>
      <c r="M1638" s="482">
        <v>0</v>
      </c>
      <c r="N1638" s="482">
        <v>0</v>
      </c>
      <c r="O1638" s="482">
        <v>0</v>
      </c>
      <c r="P1638" s="480" t="s">
        <v>8511</v>
      </c>
      <c r="Q1638" s="481"/>
      <c r="R1638" s="480" t="s">
        <v>7884</v>
      </c>
      <c r="S1638" s="480" t="s">
        <v>7885</v>
      </c>
      <c r="T1638" s="480" t="s">
        <v>2372</v>
      </c>
      <c r="U1638" s="480" t="s">
        <v>309</v>
      </c>
      <c r="V1638" s="480" t="s">
        <v>8512</v>
      </c>
      <c r="W1638" s="480" t="s">
        <v>8437</v>
      </c>
      <c r="X1638" s="480" t="s">
        <v>7917</v>
      </c>
      <c r="Y1638" s="480" t="s">
        <v>313</v>
      </c>
      <c r="Z1638" s="480" t="s">
        <v>7888</v>
      </c>
      <c r="AA1638" s="480">
        <f t="shared" si="25"/>
        <v>60</v>
      </c>
      <c r="AB1638" s="483">
        <v>0</v>
      </c>
      <c r="AC1638" s="480" t="s">
        <v>7928</v>
      </c>
    </row>
    <row r="1639" customHeight="1" spans="1:29">
      <c r="A1639" s="460" t="s">
        <v>194</v>
      </c>
      <c r="B1639" s="480" t="s">
        <v>7877</v>
      </c>
      <c r="C1639" s="480" t="s">
        <v>7878</v>
      </c>
      <c r="D1639" s="480" t="s">
        <v>8513</v>
      </c>
      <c r="E1639" s="481">
        <v>42303</v>
      </c>
      <c r="F1639" s="480" t="s">
        <v>301</v>
      </c>
      <c r="G1639" s="480" t="s">
        <v>8514</v>
      </c>
      <c r="H1639" s="480" t="s">
        <v>8236</v>
      </c>
      <c r="I1639" s="480" t="s">
        <v>8156</v>
      </c>
      <c r="J1639" s="482">
        <v>4343.59</v>
      </c>
      <c r="K1639" s="482">
        <v>0</v>
      </c>
      <c r="L1639" s="482">
        <v>4343.59</v>
      </c>
      <c r="M1639" s="482">
        <v>0</v>
      </c>
      <c r="N1639" s="482">
        <v>0</v>
      </c>
      <c r="O1639" s="482">
        <v>0</v>
      </c>
      <c r="P1639" s="480" t="s">
        <v>8515</v>
      </c>
      <c r="Q1639" s="481"/>
      <c r="R1639" s="480" t="s">
        <v>7884</v>
      </c>
      <c r="S1639" s="480" t="s">
        <v>7885</v>
      </c>
      <c r="T1639" s="480" t="s">
        <v>321</v>
      </c>
      <c r="U1639" s="480" t="s">
        <v>309</v>
      </c>
      <c r="V1639" s="480" t="s">
        <v>8516</v>
      </c>
      <c r="W1639" s="480" t="s">
        <v>8437</v>
      </c>
      <c r="X1639" s="480" t="s">
        <v>7917</v>
      </c>
      <c r="Y1639" s="480" t="s">
        <v>313</v>
      </c>
      <c r="Z1639" s="480" t="s">
        <v>7888</v>
      </c>
      <c r="AA1639" s="480">
        <f t="shared" si="25"/>
        <v>60</v>
      </c>
      <c r="AB1639" s="483">
        <v>0</v>
      </c>
      <c r="AC1639" s="480" t="s">
        <v>8517</v>
      </c>
    </row>
    <row r="1640" customHeight="1" spans="1:29">
      <c r="A1640" s="460" t="s">
        <v>194</v>
      </c>
      <c r="B1640" s="480" t="s">
        <v>7877</v>
      </c>
      <c r="C1640" s="480" t="s">
        <v>7878</v>
      </c>
      <c r="D1640" s="480" t="s">
        <v>8518</v>
      </c>
      <c r="E1640" s="481">
        <v>42303</v>
      </c>
      <c r="F1640" s="480" t="s">
        <v>301</v>
      </c>
      <c r="G1640" s="480" t="s">
        <v>8519</v>
      </c>
      <c r="H1640" s="480" t="s">
        <v>8236</v>
      </c>
      <c r="I1640" s="480" t="s">
        <v>8156</v>
      </c>
      <c r="J1640" s="482">
        <v>4343.59</v>
      </c>
      <c r="K1640" s="482">
        <v>0</v>
      </c>
      <c r="L1640" s="482">
        <v>4343.59</v>
      </c>
      <c r="M1640" s="482">
        <v>0</v>
      </c>
      <c r="N1640" s="482">
        <v>0</v>
      </c>
      <c r="O1640" s="482">
        <v>0</v>
      </c>
      <c r="P1640" s="480" t="s">
        <v>8520</v>
      </c>
      <c r="Q1640" s="481"/>
      <c r="R1640" s="480" t="s">
        <v>7884</v>
      </c>
      <c r="S1640" s="480" t="s">
        <v>7885</v>
      </c>
      <c r="T1640" s="480" t="s">
        <v>2324</v>
      </c>
      <c r="U1640" s="480" t="s">
        <v>309</v>
      </c>
      <c r="V1640" s="480" t="s">
        <v>8521</v>
      </c>
      <c r="W1640" s="480" t="s">
        <v>8437</v>
      </c>
      <c r="X1640" s="480" t="s">
        <v>7917</v>
      </c>
      <c r="Y1640" s="480" t="s">
        <v>313</v>
      </c>
      <c r="Z1640" s="480" t="s">
        <v>7888</v>
      </c>
      <c r="AA1640" s="480">
        <f t="shared" si="25"/>
        <v>60</v>
      </c>
      <c r="AB1640" s="483">
        <v>0</v>
      </c>
      <c r="AC1640" s="480" t="s">
        <v>8522</v>
      </c>
    </row>
    <row r="1641" customHeight="1" spans="1:29">
      <c r="A1641" s="460" t="s">
        <v>194</v>
      </c>
      <c r="B1641" s="480" t="s">
        <v>7877</v>
      </c>
      <c r="C1641" s="480" t="s">
        <v>7878</v>
      </c>
      <c r="D1641" s="480" t="s">
        <v>8523</v>
      </c>
      <c r="E1641" s="481">
        <v>42303</v>
      </c>
      <c r="F1641" s="480" t="s">
        <v>301</v>
      </c>
      <c r="G1641" s="480" t="s">
        <v>8524</v>
      </c>
      <c r="H1641" s="480" t="s">
        <v>8236</v>
      </c>
      <c r="I1641" s="480" t="s">
        <v>8156</v>
      </c>
      <c r="J1641" s="482">
        <v>4343.59</v>
      </c>
      <c r="K1641" s="482">
        <v>0</v>
      </c>
      <c r="L1641" s="482">
        <v>4343.59</v>
      </c>
      <c r="M1641" s="482">
        <v>0</v>
      </c>
      <c r="N1641" s="482">
        <v>0</v>
      </c>
      <c r="O1641" s="482">
        <v>0</v>
      </c>
      <c r="P1641" s="480" t="s">
        <v>8525</v>
      </c>
      <c r="Q1641" s="481"/>
      <c r="R1641" s="480" t="s">
        <v>7884</v>
      </c>
      <c r="S1641" s="480" t="s">
        <v>7885</v>
      </c>
      <c r="T1641" s="480" t="s">
        <v>816</v>
      </c>
      <c r="U1641" s="480" t="s">
        <v>309</v>
      </c>
      <c r="V1641" s="480" t="s">
        <v>4147</v>
      </c>
      <c r="W1641" s="480" t="s">
        <v>8437</v>
      </c>
      <c r="X1641" s="480" t="s">
        <v>7917</v>
      </c>
      <c r="Y1641" s="480" t="s">
        <v>313</v>
      </c>
      <c r="Z1641" s="480" t="s">
        <v>7888</v>
      </c>
      <c r="AA1641" s="480">
        <f t="shared" si="25"/>
        <v>60</v>
      </c>
      <c r="AB1641" s="483">
        <v>0</v>
      </c>
      <c r="AC1641" s="480" t="s">
        <v>8526</v>
      </c>
    </row>
    <row r="1642" customHeight="1" spans="1:29">
      <c r="A1642" s="460" t="s">
        <v>194</v>
      </c>
      <c r="B1642" s="480" t="s">
        <v>7877</v>
      </c>
      <c r="C1642" s="480" t="s">
        <v>7878</v>
      </c>
      <c r="D1642" s="480" t="s">
        <v>8527</v>
      </c>
      <c r="E1642" s="481">
        <v>42303</v>
      </c>
      <c r="F1642" s="480" t="s">
        <v>301</v>
      </c>
      <c r="G1642" s="480" t="s">
        <v>8528</v>
      </c>
      <c r="H1642" s="480" t="s">
        <v>8236</v>
      </c>
      <c r="I1642" s="480" t="s">
        <v>8156</v>
      </c>
      <c r="J1642" s="482">
        <v>4343.59</v>
      </c>
      <c r="K1642" s="482">
        <v>0</v>
      </c>
      <c r="L1642" s="482">
        <v>4343.59</v>
      </c>
      <c r="M1642" s="482">
        <v>0</v>
      </c>
      <c r="N1642" s="482">
        <v>0</v>
      </c>
      <c r="O1642" s="482">
        <v>0</v>
      </c>
      <c r="P1642" s="480" t="s">
        <v>8529</v>
      </c>
      <c r="Q1642" s="481"/>
      <c r="R1642" s="480" t="s">
        <v>7884</v>
      </c>
      <c r="S1642" s="480" t="s">
        <v>7885</v>
      </c>
      <c r="T1642" s="480" t="s">
        <v>348</v>
      </c>
      <c r="U1642" s="480" t="s">
        <v>309</v>
      </c>
      <c r="V1642" s="480" t="s">
        <v>8530</v>
      </c>
      <c r="W1642" s="480" t="s">
        <v>8437</v>
      </c>
      <c r="X1642" s="480" t="s">
        <v>7917</v>
      </c>
      <c r="Y1642" s="480" t="s">
        <v>313</v>
      </c>
      <c r="Z1642" s="480" t="s">
        <v>7888</v>
      </c>
      <c r="AA1642" s="480">
        <f t="shared" si="25"/>
        <v>60</v>
      </c>
      <c r="AB1642" s="483">
        <v>0</v>
      </c>
      <c r="AC1642" s="480" t="s">
        <v>8419</v>
      </c>
    </row>
    <row r="1643" customHeight="1" spans="1:29">
      <c r="A1643" s="460" t="s">
        <v>194</v>
      </c>
      <c r="B1643" s="480" t="s">
        <v>7877</v>
      </c>
      <c r="C1643" s="480" t="s">
        <v>7878</v>
      </c>
      <c r="D1643" s="480" t="s">
        <v>8531</v>
      </c>
      <c r="E1643" s="481">
        <v>42303</v>
      </c>
      <c r="F1643" s="480" t="s">
        <v>301</v>
      </c>
      <c r="G1643" s="480" t="s">
        <v>8532</v>
      </c>
      <c r="H1643" s="480" t="s">
        <v>8236</v>
      </c>
      <c r="I1643" s="480" t="s">
        <v>8156</v>
      </c>
      <c r="J1643" s="482">
        <v>4343.59</v>
      </c>
      <c r="K1643" s="482">
        <v>0</v>
      </c>
      <c r="L1643" s="482">
        <v>4343.59</v>
      </c>
      <c r="M1643" s="482">
        <v>0</v>
      </c>
      <c r="N1643" s="482">
        <v>0</v>
      </c>
      <c r="O1643" s="482">
        <v>0</v>
      </c>
      <c r="P1643" s="480" t="s">
        <v>8533</v>
      </c>
      <c r="Q1643" s="481"/>
      <c r="R1643" s="480" t="s">
        <v>7884</v>
      </c>
      <c r="S1643" s="480" t="s">
        <v>7885</v>
      </c>
      <c r="T1643" s="480" t="s">
        <v>4083</v>
      </c>
      <c r="U1643" s="480" t="s">
        <v>309</v>
      </c>
      <c r="V1643" s="480" t="s">
        <v>8534</v>
      </c>
      <c r="W1643" s="480" t="s">
        <v>8437</v>
      </c>
      <c r="X1643" s="480" t="s">
        <v>7917</v>
      </c>
      <c r="Y1643" s="480" t="s">
        <v>313</v>
      </c>
      <c r="Z1643" s="480" t="s">
        <v>7888</v>
      </c>
      <c r="AA1643" s="480">
        <f t="shared" si="25"/>
        <v>60</v>
      </c>
      <c r="AB1643" s="483">
        <v>0</v>
      </c>
      <c r="AC1643" s="480" t="s">
        <v>8419</v>
      </c>
    </row>
    <row r="1644" customHeight="1" spans="1:29">
      <c r="A1644" s="460" t="s">
        <v>194</v>
      </c>
      <c r="B1644" s="480" t="s">
        <v>7877</v>
      </c>
      <c r="C1644" s="480" t="s">
        <v>7878</v>
      </c>
      <c r="D1644" s="480" t="s">
        <v>8535</v>
      </c>
      <c r="E1644" s="481">
        <v>42303</v>
      </c>
      <c r="F1644" s="480" t="s">
        <v>301</v>
      </c>
      <c r="G1644" s="480" t="s">
        <v>8536</v>
      </c>
      <c r="H1644" s="480" t="s">
        <v>8236</v>
      </c>
      <c r="I1644" s="480" t="s">
        <v>8156</v>
      </c>
      <c r="J1644" s="482">
        <v>4343.59</v>
      </c>
      <c r="K1644" s="482">
        <v>0</v>
      </c>
      <c r="L1644" s="482">
        <v>4343.59</v>
      </c>
      <c r="M1644" s="482">
        <v>0</v>
      </c>
      <c r="N1644" s="482">
        <v>0</v>
      </c>
      <c r="O1644" s="482">
        <v>0</v>
      </c>
      <c r="P1644" s="480" t="s">
        <v>8537</v>
      </c>
      <c r="Q1644" s="481"/>
      <c r="R1644" s="480" t="s">
        <v>7884</v>
      </c>
      <c r="S1644" s="480" t="s">
        <v>7885</v>
      </c>
      <c r="T1644" s="480" t="s">
        <v>816</v>
      </c>
      <c r="U1644" s="480" t="s">
        <v>309</v>
      </c>
      <c r="V1644" s="480" t="s">
        <v>309</v>
      </c>
      <c r="W1644" s="480" t="s">
        <v>8437</v>
      </c>
      <c r="X1644" s="480" t="s">
        <v>7917</v>
      </c>
      <c r="Y1644" s="480" t="s">
        <v>313</v>
      </c>
      <c r="Z1644" s="480" t="s">
        <v>7888</v>
      </c>
      <c r="AA1644" s="480">
        <f t="shared" si="25"/>
        <v>60</v>
      </c>
      <c r="AB1644" s="483">
        <v>0</v>
      </c>
      <c r="AC1644" s="480" t="s">
        <v>8108</v>
      </c>
    </row>
    <row r="1645" customHeight="1" spans="1:29">
      <c r="A1645" s="460" t="s">
        <v>194</v>
      </c>
      <c r="B1645" s="480" t="s">
        <v>7877</v>
      </c>
      <c r="C1645" s="480" t="s">
        <v>7878</v>
      </c>
      <c r="D1645" s="480" t="s">
        <v>8538</v>
      </c>
      <c r="E1645" s="481">
        <v>42303</v>
      </c>
      <c r="F1645" s="480" t="s">
        <v>301</v>
      </c>
      <c r="G1645" s="480" t="s">
        <v>8539</v>
      </c>
      <c r="H1645" s="480" t="s">
        <v>8236</v>
      </c>
      <c r="I1645" s="480" t="s">
        <v>8156</v>
      </c>
      <c r="J1645" s="482">
        <v>4343.59</v>
      </c>
      <c r="K1645" s="482">
        <v>0</v>
      </c>
      <c r="L1645" s="482">
        <v>4343.59</v>
      </c>
      <c r="M1645" s="482">
        <v>0</v>
      </c>
      <c r="N1645" s="482">
        <v>0</v>
      </c>
      <c r="O1645" s="482">
        <v>0</v>
      </c>
      <c r="P1645" s="480" t="s">
        <v>8540</v>
      </c>
      <c r="Q1645" s="481"/>
      <c r="R1645" s="480" t="s">
        <v>7884</v>
      </c>
      <c r="S1645" s="480" t="s">
        <v>7885</v>
      </c>
      <c r="T1645" s="480" t="s">
        <v>308</v>
      </c>
      <c r="U1645" s="480" t="s">
        <v>309</v>
      </c>
      <c r="V1645" s="480" t="s">
        <v>3982</v>
      </c>
      <c r="W1645" s="480" t="s">
        <v>8437</v>
      </c>
      <c r="X1645" s="480" t="s">
        <v>7917</v>
      </c>
      <c r="Y1645" s="480" t="s">
        <v>313</v>
      </c>
      <c r="Z1645" s="480" t="s">
        <v>7888</v>
      </c>
      <c r="AA1645" s="480">
        <f t="shared" si="25"/>
        <v>60</v>
      </c>
      <c r="AB1645" s="483">
        <v>0</v>
      </c>
      <c r="AC1645" s="480" t="s">
        <v>8419</v>
      </c>
    </row>
    <row r="1646" customHeight="1" spans="1:29">
      <c r="A1646" s="460" t="s">
        <v>194</v>
      </c>
      <c r="B1646" s="480" t="s">
        <v>7877</v>
      </c>
      <c r="C1646" s="480" t="s">
        <v>7878</v>
      </c>
      <c r="D1646" s="480" t="s">
        <v>8541</v>
      </c>
      <c r="E1646" s="481">
        <v>42303</v>
      </c>
      <c r="F1646" s="480" t="s">
        <v>301</v>
      </c>
      <c r="G1646" s="480" t="s">
        <v>8542</v>
      </c>
      <c r="H1646" s="480" t="s">
        <v>8236</v>
      </c>
      <c r="I1646" s="480" t="s">
        <v>8156</v>
      </c>
      <c r="J1646" s="482">
        <v>4343.59</v>
      </c>
      <c r="K1646" s="482">
        <v>0</v>
      </c>
      <c r="L1646" s="482">
        <v>4343.59</v>
      </c>
      <c r="M1646" s="482">
        <v>0</v>
      </c>
      <c r="N1646" s="482">
        <v>0</v>
      </c>
      <c r="O1646" s="482">
        <v>0</v>
      </c>
      <c r="P1646" s="480" t="s">
        <v>8543</v>
      </c>
      <c r="Q1646" s="481"/>
      <c r="R1646" s="480" t="s">
        <v>7884</v>
      </c>
      <c r="S1646" s="480" t="s">
        <v>7885</v>
      </c>
      <c r="T1646" s="480" t="s">
        <v>308</v>
      </c>
      <c r="U1646" s="480" t="s">
        <v>309</v>
      </c>
      <c r="V1646" s="480" t="s">
        <v>8544</v>
      </c>
      <c r="W1646" s="480" t="s">
        <v>8437</v>
      </c>
      <c r="X1646" s="480" t="s">
        <v>7917</v>
      </c>
      <c r="Y1646" s="480" t="s">
        <v>313</v>
      </c>
      <c r="Z1646" s="480" t="s">
        <v>7888</v>
      </c>
      <c r="AA1646" s="480">
        <f t="shared" si="25"/>
        <v>60</v>
      </c>
      <c r="AB1646" s="483">
        <v>0</v>
      </c>
      <c r="AC1646" s="480" t="s">
        <v>8432</v>
      </c>
    </row>
    <row r="1647" customHeight="1" spans="1:29">
      <c r="A1647" s="460" t="s">
        <v>194</v>
      </c>
      <c r="B1647" s="480" t="s">
        <v>7877</v>
      </c>
      <c r="C1647" s="480" t="s">
        <v>7878</v>
      </c>
      <c r="D1647" s="480" t="s">
        <v>8545</v>
      </c>
      <c r="E1647" s="481">
        <v>42303</v>
      </c>
      <c r="F1647" s="480" t="s">
        <v>301</v>
      </c>
      <c r="G1647" s="480" t="s">
        <v>8546</v>
      </c>
      <c r="H1647" s="480" t="s">
        <v>8236</v>
      </c>
      <c r="I1647" s="480" t="s">
        <v>8156</v>
      </c>
      <c r="J1647" s="482">
        <v>4343.59</v>
      </c>
      <c r="K1647" s="482">
        <v>0</v>
      </c>
      <c r="L1647" s="482">
        <v>4343.59</v>
      </c>
      <c r="M1647" s="482">
        <v>0</v>
      </c>
      <c r="N1647" s="482">
        <v>0</v>
      </c>
      <c r="O1647" s="482">
        <v>0</v>
      </c>
      <c r="P1647" s="480" t="s">
        <v>8547</v>
      </c>
      <c r="Q1647" s="481"/>
      <c r="R1647" s="480" t="s">
        <v>7884</v>
      </c>
      <c r="S1647" s="480" t="s">
        <v>7885</v>
      </c>
      <c r="T1647" s="480" t="s">
        <v>383</v>
      </c>
      <c r="U1647" s="480" t="s">
        <v>309</v>
      </c>
      <c r="V1647" s="480" t="s">
        <v>309</v>
      </c>
      <c r="W1647" s="480" t="s">
        <v>8437</v>
      </c>
      <c r="X1647" s="480" t="s">
        <v>7917</v>
      </c>
      <c r="Y1647" s="480" t="s">
        <v>313</v>
      </c>
      <c r="Z1647" s="480" t="s">
        <v>7888</v>
      </c>
      <c r="AA1647" s="480">
        <f t="shared" si="25"/>
        <v>60</v>
      </c>
      <c r="AB1647" s="483">
        <v>0</v>
      </c>
      <c r="AC1647" s="480" t="s">
        <v>8548</v>
      </c>
    </row>
    <row r="1648" customHeight="1" spans="1:29">
      <c r="A1648" s="460" t="s">
        <v>194</v>
      </c>
      <c r="B1648" s="480" t="s">
        <v>7877</v>
      </c>
      <c r="C1648" s="480" t="s">
        <v>7878</v>
      </c>
      <c r="D1648" s="480" t="s">
        <v>8549</v>
      </c>
      <c r="E1648" s="481">
        <v>42303</v>
      </c>
      <c r="F1648" s="480" t="s">
        <v>301</v>
      </c>
      <c r="G1648" s="480" t="s">
        <v>8550</v>
      </c>
      <c r="H1648" s="480" t="s">
        <v>8236</v>
      </c>
      <c r="I1648" s="480" t="s">
        <v>8156</v>
      </c>
      <c r="J1648" s="482">
        <v>4343.59</v>
      </c>
      <c r="K1648" s="482">
        <v>0</v>
      </c>
      <c r="L1648" s="482">
        <v>4343.59</v>
      </c>
      <c r="M1648" s="482">
        <v>0</v>
      </c>
      <c r="N1648" s="482">
        <v>0</v>
      </c>
      <c r="O1648" s="482">
        <v>0</v>
      </c>
      <c r="P1648" s="480" t="s">
        <v>8551</v>
      </c>
      <c r="Q1648" s="481"/>
      <c r="R1648" s="480" t="s">
        <v>7884</v>
      </c>
      <c r="S1648" s="480" t="s">
        <v>7885</v>
      </c>
      <c r="T1648" s="480" t="s">
        <v>348</v>
      </c>
      <c r="U1648" s="480" t="s">
        <v>309</v>
      </c>
      <c r="V1648" s="480" t="s">
        <v>8552</v>
      </c>
      <c r="W1648" s="480" t="s">
        <v>8437</v>
      </c>
      <c r="X1648" s="480" t="s">
        <v>7917</v>
      </c>
      <c r="Y1648" s="480" t="s">
        <v>313</v>
      </c>
      <c r="Z1648" s="480" t="s">
        <v>7888</v>
      </c>
      <c r="AA1648" s="480">
        <f t="shared" si="25"/>
        <v>60</v>
      </c>
      <c r="AB1648" s="483">
        <v>0</v>
      </c>
      <c r="AC1648" s="480" t="s">
        <v>8419</v>
      </c>
    </row>
    <row r="1649" customHeight="1" spans="1:29">
      <c r="A1649" s="460" t="s">
        <v>194</v>
      </c>
      <c r="B1649" s="480" t="s">
        <v>7877</v>
      </c>
      <c r="C1649" s="480" t="s">
        <v>7878</v>
      </c>
      <c r="D1649" s="480" t="s">
        <v>8553</v>
      </c>
      <c r="E1649" s="481">
        <v>42303</v>
      </c>
      <c r="F1649" s="480" t="s">
        <v>301</v>
      </c>
      <c r="G1649" s="480" t="s">
        <v>8554</v>
      </c>
      <c r="H1649" s="480" t="s">
        <v>8236</v>
      </c>
      <c r="I1649" s="480" t="s">
        <v>8156</v>
      </c>
      <c r="J1649" s="482">
        <v>4343.58</v>
      </c>
      <c r="K1649" s="482">
        <v>0</v>
      </c>
      <c r="L1649" s="482">
        <v>4343.58</v>
      </c>
      <c r="M1649" s="482">
        <v>0</v>
      </c>
      <c r="N1649" s="482">
        <v>0</v>
      </c>
      <c r="O1649" s="482">
        <v>0</v>
      </c>
      <c r="P1649" s="480" t="s">
        <v>8555</v>
      </c>
      <c r="Q1649" s="481"/>
      <c r="R1649" s="480" t="s">
        <v>7884</v>
      </c>
      <c r="S1649" s="480" t="s">
        <v>7885</v>
      </c>
      <c r="T1649" s="480" t="s">
        <v>4011</v>
      </c>
      <c r="U1649" s="480" t="s">
        <v>309</v>
      </c>
      <c r="V1649" s="480" t="s">
        <v>8556</v>
      </c>
      <c r="W1649" s="480" t="s">
        <v>8437</v>
      </c>
      <c r="X1649" s="480" t="s">
        <v>7917</v>
      </c>
      <c r="Y1649" s="480" t="s">
        <v>313</v>
      </c>
      <c r="Z1649" s="480" t="s">
        <v>7888</v>
      </c>
      <c r="AA1649" s="480">
        <f t="shared" si="25"/>
        <v>60</v>
      </c>
      <c r="AB1649" s="483">
        <v>0</v>
      </c>
      <c r="AC1649" s="480" t="s">
        <v>8390</v>
      </c>
    </row>
    <row r="1650" customHeight="1" spans="1:29">
      <c r="A1650" s="460" t="s">
        <v>194</v>
      </c>
      <c r="B1650" s="480" t="s">
        <v>7877</v>
      </c>
      <c r="C1650" s="480" t="s">
        <v>7878</v>
      </c>
      <c r="D1650" s="480" t="s">
        <v>8557</v>
      </c>
      <c r="E1650" s="481">
        <v>42333</v>
      </c>
      <c r="F1650" s="480" t="s">
        <v>301</v>
      </c>
      <c r="G1650" s="480" t="s">
        <v>8558</v>
      </c>
      <c r="H1650" s="480" t="s">
        <v>8236</v>
      </c>
      <c r="I1650" s="480" t="s">
        <v>8156</v>
      </c>
      <c r="J1650" s="482">
        <v>4576.92</v>
      </c>
      <c r="K1650" s="482">
        <v>0</v>
      </c>
      <c r="L1650" s="482">
        <v>4576.92</v>
      </c>
      <c r="M1650" s="482">
        <v>0</v>
      </c>
      <c r="N1650" s="482">
        <v>0</v>
      </c>
      <c r="O1650" s="482">
        <v>0</v>
      </c>
      <c r="P1650" s="480" t="s">
        <v>8559</v>
      </c>
      <c r="Q1650" s="481"/>
      <c r="R1650" s="480" t="s">
        <v>7884</v>
      </c>
      <c r="S1650" s="480" t="s">
        <v>7885</v>
      </c>
      <c r="T1650" s="480" t="s">
        <v>2356</v>
      </c>
      <c r="U1650" s="480" t="s">
        <v>309</v>
      </c>
      <c r="V1650" s="480" t="s">
        <v>8560</v>
      </c>
      <c r="W1650" s="480" t="s">
        <v>8418</v>
      </c>
      <c r="X1650" s="480" t="s">
        <v>7917</v>
      </c>
      <c r="Y1650" s="480" t="s">
        <v>313</v>
      </c>
      <c r="Z1650" s="480" t="s">
        <v>7888</v>
      </c>
      <c r="AA1650" s="480">
        <f t="shared" si="25"/>
        <v>60</v>
      </c>
      <c r="AB1650" s="483">
        <v>0</v>
      </c>
      <c r="AC1650" s="480" t="s">
        <v>8246</v>
      </c>
    </row>
    <row r="1651" customHeight="1" spans="1:29">
      <c r="A1651" s="460" t="s">
        <v>194</v>
      </c>
      <c r="B1651" s="480" t="s">
        <v>7877</v>
      </c>
      <c r="C1651" s="480" t="s">
        <v>7878</v>
      </c>
      <c r="D1651" s="480" t="s">
        <v>8561</v>
      </c>
      <c r="E1651" s="481">
        <v>42333</v>
      </c>
      <c r="F1651" s="480" t="s">
        <v>301</v>
      </c>
      <c r="G1651" s="480" t="s">
        <v>8562</v>
      </c>
      <c r="H1651" s="480" t="s">
        <v>8236</v>
      </c>
      <c r="I1651" s="480" t="s">
        <v>8156</v>
      </c>
      <c r="J1651" s="482">
        <v>4576.92</v>
      </c>
      <c r="K1651" s="482">
        <v>0</v>
      </c>
      <c r="L1651" s="482">
        <v>4576.92</v>
      </c>
      <c r="M1651" s="482">
        <v>0</v>
      </c>
      <c r="N1651" s="482">
        <v>0</v>
      </c>
      <c r="O1651" s="482">
        <v>0</v>
      </c>
      <c r="P1651" s="480" t="s">
        <v>8563</v>
      </c>
      <c r="Q1651" s="481"/>
      <c r="R1651" s="480" t="s">
        <v>7884</v>
      </c>
      <c r="S1651" s="480" t="s">
        <v>7885</v>
      </c>
      <c r="T1651" s="480" t="s">
        <v>2356</v>
      </c>
      <c r="U1651" s="480" t="s">
        <v>309</v>
      </c>
      <c r="V1651" s="480" t="s">
        <v>8564</v>
      </c>
      <c r="W1651" s="480" t="s">
        <v>8418</v>
      </c>
      <c r="X1651" s="480" t="s">
        <v>7917</v>
      </c>
      <c r="Y1651" s="480" t="s">
        <v>313</v>
      </c>
      <c r="Z1651" s="480" t="s">
        <v>7888</v>
      </c>
      <c r="AA1651" s="480">
        <f t="shared" si="25"/>
        <v>60</v>
      </c>
      <c r="AB1651" s="483">
        <v>0</v>
      </c>
      <c r="AC1651" s="480" t="s">
        <v>8246</v>
      </c>
    </row>
    <row r="1652" customHeight="1" spans="1:29">
      <c r="A1652" s="460" t="s">
        <v>194</v>
      </c>
      <c r="B1652" s="480" t="s">
        <v>7877</v>
      </c>
      <c r="C1652" s="480" t="s">
        <v>7878</v>
      </c>
      <c r="D1652" s="480" t="s">
        <v>8565</v>
      </c>
      <c r="E1652" s="481">
        <v>42333</v>
      </c>
      <c r="F1652" s="480" t="s">
        <v>301</v>
      </c>
      <c r="G1652" s="480" t="s">
        <v>8566</v>
      </c>
      <c r="H1652" s="480" t="s">
        <v>8236</v>
      </c>
      <c r="I1652" s="480" t="s">
        <v>8156</v>
      </c>
      <c r="J1652" s="482">
        <v>4576.92</v>
      </c>
      <c r="K1652" s="482">
        <v>0</v>
      </c>
      <c r="L1652" s="482">
        <v>4576.92</v>
      </c>
      <c r="M1652" s="482">
        <v>0</v>
      </c>
      <c r="N1652" s="482">
        <v>0</v>
      </c>
      <c r="O1652" s="482">
        <v>0</v>
      </c>
      <c r="P1652" s="480" t="s">
        <v>8567</v>
      </c>
      <c r="Q1652" s="481"/>
      <c r="R1652" s="480" t="s">
        <v>7884</v>
      </c>
      <c r="S1652" s="480" t="s">
        <v>7885</v>
      </c>
      <c r="T1652" s="480" t="s">
        <v>816</v>
      </c>
      <c r="U1652" s="480" t="s">
        <v>309</v>
      </c>
      <c r="V1652" s="480" t="s">
        <v>8568</v>
      </c>
      <c r="W1652" s="480" t="s">
        <v>8418</v>
      </c>
      <c r="X1652" s="480" t="s">
        <v>7917</v>
      </c>
      <c r="Y1652" s="480" t="s">
        <v>313</v>
      </c>
      <c r="Z1652" s="480" t="s">
        <v>7888</v>
      </c>
      <c r="AA1652" s="480">
        <f t="shared" si="25"/>
        <v>60</v>
      </c>
      <c r="AB1652" s="483">
        <v>0</v>
      </c>
      <c r="AC1652" s="480" t="s">
        <v>8108</v>
      </c>
    </row>
    <row r="1653" customHeight="1" spans="1:29">
      <c r="A1653" s="460" t="s">
        <v>194</v>
      </c>
      <c r="B1653" s="480" t="s">
        <v>7877</v>
      </c>
      <c r="C1653" s="480" t="s">
        <v>7878</v>
      </c>
      <c r="D1653" s="480" t="s">
        <v>8569</v>
      </c>
      <c r="E1653" s="481">
        <v>42333</v>
      </c>
      <c r="F1653" s="480" t="s">
        <v>301</v>
      </c>
      <c r="G1653" s="480" t="s">
        <v>8570</v>
      </c>
      <c r="H1653" s="480" t="s">
        <v>8236</v>
      </c>
      <c r="I1653" s="480" t="s">
        <v>8156</v>
      </c>
      <c r="J1653" s="482">
        <v>4576.92</v>
      </c>
      <c r="K1653" s="482">
        <v>0</v>
      </c>
      <c r="L1653" s="482">
        <v>4576.92</v>
      </c>
      <c r="M1653" s="482">
        <v>0</v>
      </c>
      <c r="N1653" s="482">
        <v>0</v>
      </c>
      <c r="O1653" s="482">
        <v>0</v>
      </c>
      <c r="P1653" s="480" t="s">
        <v>8571</v>
      </c>
      <c r="Q1653" s="481"/>
      <c r="R1653" s="480" t="s">
        <v>7884</v>
      </c>
      <c r="S1653" s="480" t="s">
        <v>7885</v>
      </c>
      <c r="T1653" s="480" t="s">
        <v>816</v>
      </c>
      <c r="U1653" s="480" t="s">
        <v>309</v>
      </c>
      <c r="V1653" s="480" t="s">
        <v>309</v>
      </c>
      <c r="W1653" s="480" t="s">
        <v>8418</v>
      </c>
      <c r="X1653" s="480" t="s">
        <v>7917</v>
      </c>
      <c r="Y1653" s="480" t="s">
        <v>313</v>
      </c>
      <c r="Z1653" s="480" t="s">
        <v>7888</v>
      </c>
      <c r="AA1653" s="480">
        <f t="shared" si="25"/>
        <v>60</v>
      </c>
      <c r="AB1653" s="483">
        <v>0</v>
      </c>
      <c r="AC1653" s="480" t="s">
        <v>8108</v>
      </c>
    </row>
    <row r="1654" customHeight="1" spans="1:29">
      <c r="A1654" s="460" t="s">
        <v>194</v>
      </c>
      <c r="B1654" s="480" t="s">
        <v>7877</v>
      </c>
      <c r="C1654" s="480" t="s">
        <v>7878</v>
      </c>
      <c r="D1654" s="480" t="s">
        <v>8572</v>
      </c>
      <c r="E1654" s="481">
        <v>42333</v>
      </c>
      <c r="F1654" s="480" t="s">
        <v>301</v>
      </c>
      <c r="G1654" s="480" t="s">
        <v>8573</v>
      </c>
      <c r="H1654" s="480" t="s">
        <v>8236</v>
      </c>
      <c r="I1654" s="480" t="s">
        <v>8156</v>
      </c>
      <c r="J1654" s="482">
        <v>4576.92</v>
      </c>
      <c r="K1654" s="482">
        <v>0</v>
      </c>
      <c r="L1654" s="482">
        <v>4576.92</v>
      </c>
      <c r="M1654" s="482">
        <v>0</v>
      </c>
      <c r="N1654" s="482">
        <v>0</v>
      </c>
      <c r="O1654" s="482">
        <v>0</v>
      </c>
      <c r="P1654" s="480" t="s">
        <v>8574</v>
      </c>
      <c r="Q1654" s="481"/>
      <c r="R1654" s="480" t="s">
        <v>7884</v>
      </c>
      <c r="S1654" s="480" t="s">
        <v>7885</v>
      </c>
      <c r="T1654" s="480" t="s">
        <v>816</v>
      </c>
      <c r="U1654" s="480" t="s">
        <v>309</v>
      </c>
      <c r="V1654" s="480" t="s">
        <v>8575</v>
      </c>
      <c r="W1654" s="480" t="s">
        <v>8418</v>
      </c>
      <c r="X1654" s="480" t="s">
        <v>7917</v>
      </c>
      <c r="Y1654" s="480" t="s">
        <v>313</v>
      </c>
      <c r="Z1654" s="480" t="s">
        <v>7888</v>
      </c>
      <c r="AA1654" s="480">
        <f t="shared" si="25"/>
        <v>60</v>
      </c>
      <c r="AB1654" s="483">
        <v>0</v>
      </c>
      <c r="AC1654" s="480" t="s">
        <v>8108</v>
      </c>
    </row>
    <row r="1655" customHeight="1" spans="1:29">
      <c r="A1655" s="460" t="s">
        <v>194</v>
      </c>
      <c r="B1655" s="480" t="s">
        <v>7877</v>
      </c>
      <c r="C1655" s="480" t="s">
        <v>7878</v>
      </c>
      <c r="D1655" s="480" t="s">
        <v>8576</v>
      </c>
      <c r="E1655" s="481">
        <v>42333</v>
      </c>
      <c r="F1655" s="480" t="s">
        <v>301</v>
      </c>
      <c r="G1655" s="480" t="s">
        <v>8577</v>
      </c>
      <c r="H1655" s="480" t="s">
        <v>8236</v>
      </c>
      <c r="I1655" s="480" t="s">
        <v>8156</v>
      </c>
      <c r="J1655" s="482">
        <v>4576.92</v>
      </c>
      <c r="K1655" s="482">
        <v>0</v>
      </c>
      <c r="L1655" s="482">
        <v>4576.92</v>
      </c>
      <c r="M1655" s="482">
        <v>0</v>
      </c>
      <c r="N1655" s="482">
        <v>0</v>
      </c>
      <c r="O1655" s="482">
        <v>0</v>
      </c>
      <c r="P1655" s="480" t="s">
        <v>8578</v>
      </c>
      <c r="Q1655" s="481"/>
      <c r="R1655" s="480" t="s">
        <v>7884</v>
      </c>
      <c r="S1655" s="480" t="s">
        <v>7885</v>
      </c>
      <c r="T1655" s="480" t="s">
        <v>816</v>
      </c>
      <c r="U1655" s="480" t="s">
        <v>309</v>
      </c>
      <c r="V1655" s="480" t="s">
        <v>8579</v>
      </c>
      <c r="W1655" s="480" t="s">
        <v>8418</v>
      </c>
      <c r="X1655" s="480" t="s">
        <v>7917</v>
      </c>
      <c r="Y1655" s="480" t="s">
        <v>313</v>
      </c>
      <c r="Z1655" s="480" t="s">
        <v>7888</v>
      </c>
      <c r="AA1655" s="480">
        <f t="shared" si="25"/>
        <v>60</v>
      </c>
      <c r="AB1655" s="483">
        <v>0</v>
      </c>
      <c r="AC1655" s="480" t="s">
        <v>8108</v>
      </c>
    </row>
    <row r="1656" customHeight="1" spans="1:29">
      <c r="A1656" s="460" t="s">
        <v>194</v>
      </c>
      <c r="B1656" s="480" t="s">
        <v>7877</v>
      </c>
      <c r="C1656" s="480" t="s">
        <v>7878</v>
      </c>
      <c r="D1656" s="480" t="s">
        <v>8580</v>
      </c>
      <c r="E1656" s="481">
        <v>42333</v>
      </c>
      <c r="F1656" s="480" t="s">
        <v>301</v>
      </c>
      <c r="G1656" s="480" t="s">
        <v>8581</v>
      </c>
      <c r="H1656" s="480" t="s">
        <v>8236</v>
      </c>
      <c r="I1656" s="480" t="s">
        <v>8156</v>
      </c>
      <c r="J1656" s="482">
        <v>4576.92</v>
      </c>
      <c r="K1656" s="482">
        <v>0</v>
      </c>
      <c r="L1656" s="482">
        <v>4576.92</v>
      </c>
      <c r="M1656" s="482">
        <v>0</v>
      </c>
      <c r="N1656" s="482">
        <v>0</v>
      </c>
      <c r="O1656" s="482">
        <v>0</v>
      </c>
      <c r="P1656" s="480" t="s">
        <v>8582</v>
      </c>
      <c r="Q1656" s="481"/>
      <c r="R1656" s="480" t="s">
        <v>7884</v>
      </c>
      <c r="S1656" s="480" t="s">
        <v>7885</v>
      </c>
      <c r="T1656" s="480" t="s">
        <v>8417</v>
      </c>
      <c r="U1656" s="480" t="s">
        <v>309</v>
      </c>
      <c r="V1656" s="480" t="s">
        <v>8583</v>
      </c>
      <c r="W1656" s="480" t="s">
        <v>8418</v>
      </c>
      <c r="X1656" s="480" t="s">
        <v>7917</v>
      </c>
      <c r="Y1656" s="480" t="s">
        <v>313</v>
      </c>
      <c r="Z1656" s="480" t="s">
        <v>7888</v>
      </c>
      <c r="AA1656" s="480">
        <f t="shared" si="25"/>
        <v>60</v>
      </c>
      <c r="AB1656" s="483">
        <v>0</v>
      </c>
      <c r="AC1656" s="480" t="s">
        <v>8419</v>
      </c>
    </row>
    <row r="1657" customHeight="1" spans="1:29">
      <c r="A1657" s="460" t="s">
        <v>194</v>
      </c>
      <c r="B1657" s="480" t="s">
        <v>7877</v>
      </c>
      <c r="C1657" s="480" t="s">
        <v>7878</v>
      </c>
      <c r="D1657" s="480" t="s">
        <v>8584</v>
      </c>
      <c r="E1657" s="481">
        <v>42333</v>
      </c>
      <c r="F1657" s="480" t="s">
        <v>301</v>
      </c>
      <c r="G1657" s="480" t="s">
        <v>8585</v>
      </c>
      <c r="H1657" s="480" t="s">
        <v>8236</v>
      </c>
      <c r="I1657" s="480" t="s">
        <v>8156</v>
      </c>
      <c r="J1657" s="482">
        <v>4576.92</v>
      </c>
      <c r="K1657" s="482">
        <v>0</v>
      </c>
      <c r="L1657" s="482">
        <v>4576.92</v>
      </c>
      <c r="M1657" s="482">
        <v>0</v>
      </c>
      <c r="N1657" s="482">
        <v>0</v>
      </c>
      <c r="O1657" s="482">
        <v>0</v>
      </c>
      <c r="P1657" s="480" t="s">
        <v>8586</v>
      </c>
      <c r="Q1657" s="481"/>
      <c r="R1657" s="480" t="s">
        <v>7884</v>
      </c>
      <c r="S1657" s="480" t="s">
        <v>7885</v>
      </c>
      <c r="T1657" s="480" t="s">
        <v>348</v>
      </c>
      <c r="U1657" s="480" t="s">
        <v>309</v>
      </c>
      <c r="V1657" s="480" t="s">
        <v>309</v>
      </c>
      <c r="W1657" s="480" t="s">
        <v>8418</v>
      </c>
      <c r="X1657" s="480" t="s">
        <v>7917</v>
      </c>
      <c r="Y1657" s="480" t="s">
        <v>313</v>
      </c>
      <c r="Z1657" s="480" t="s">
        <v>7888</v>
      </c>
      <c r="AA1657" s="480">
        <f t="shared" si="25"/>
        <v>60</v>
      </c>
      <c r="AB1657" s="483">
        <v>0</v>
      </c>
      <c r="AC1657" s="480" t="s">
        <v>8419</v>
      </c>
    </row>
    <row r="1658" customHeight="1" spans="1:29">
      <c r="A1658" s="460" t="s">
        <v>194</v>
      </c>
      <c r="B1658" s="480" t="s">
        <v>7877</v>
      </c>
      <c r="C1658" s="480" t="s">
        <v>7878</v>
      </c>
      <c r="D1658" s="480" t="s">
        <v>8587</v>
      </c>
      <c r="E1658" s="481">
        <v>42333</v>
      </c>
      <c r="F1658" s="480" t="s">
        <v>301</v>
      </c>
      <c r="G1658" s="480" t="s">
        <v>8588</v>
      </c>
      <c r="H1658" s="480" t="s">
        <v>8236</v>
      </c>
      <c r="I1658" s="480" t="s">
        <v>8156</v>
      </c>
      <c r="J1658" s="482">
        <v>4576.92</v>
      </c>
      <c r="K1658" s="482">
        <v>0</v>
      </c>
      <c r="L1658" s="482">
        <v>4576.92</v>
      </c>
      <c r="M1658" s="482">
        <v>0</v>
      </c>
      <c r="N1658" s="482">
        <v>0</v>
      </c>
      <c r="O1658" s="482">
        <v>0</v>
      </c>
      <c r="P1658" s="480" t="s">
        <v>8589</v>
      </c>
      <c r="Q1658" s="481"/>
      <c r="R1658" s="480" t="s">
        <v>7884</v>
      </c>
      <c r="S1658" s="480" t="s">
        <v>7885</v>
      </c>
      <c r="T1658" s="480" t="s">
        <v>4083</v>
      </c>
      <c r="U1658" s="480" t="s">
        <v>309</v>
      </c>
      <c r="V1658" s="480" t="s">
        <v>8590</v>
      </c>
      <c r="W1658" s="480" t="s">
        <v>8418</v>
      </c>
      <c r="X1658" s="480" t="s">
        <v>7917</v>
      </c>
      <c r="Y1658" s="480" t="s">
        <v>313</v>
      </c>
      <c r="Z1658" s="480" t="s">
        <v>7888</v>
      </c>
      <c r="AA1658" s="480">
        <f t="shared" si="25"/>
        <v>60</v>
      </c>
      <c r="AB1658" s="483">
        <v>0</v>
      </c>
      <c r="AC1658" s="480" t="s">
        <v>8419</v>
      </c>
    </row>
    <row r="1659" customHeight="1" spans="1:29">
      <c r="A1659" s="460" t="s">
        <v>194</v>
      </c>
      <c r="B1659" s="480" t="s">
        <v>7877</v>
      </c>
      <c r="C1659" s="480" t="s">
        <v>7878</v>
      </c>
      <c r="D1659" s="480" t="s">
        <v>8591</v>
      </c>
      <c r="E1659" s="481">
        <v>42333</v>
      </c>
      <c r="F1659" s="480" t="s">
        <v>301</v>
      </c>
      <c r="G1659" s="480" t="s">
        <v>8592</v>
      </c>
      <c r="H1659" s="480" t="s">
        <v>8236</v>
      </c>
      <c r="I1659" s="480" t="s">
        <v>8156</v>
      </c>
      <c r="J1659" s="482">
        <v>4576.92</v>
      </c>
      <c r="K1659" s="482">
        <v>0</v>
      </c>
      <c r="L1659" s="482">
        <v>4576.92</v>
      </c>
      <c r="M1659" s="482">
        <v>0</v>
      </c>
      <c r="N1659" s="482">
        <v>0</v>
      </c>
      <c r="O1659" s="482">
        <v>0</v>
      </c>
      <c r="P1659" s="480" t="s">
        <v>8593</v>
      </c>
      <c r="Q1659" s="481"/>
      <c r="R1659" s="480" t="s">
        <v>7884</v>
      </c>
      <c r="S1659" s="480" t="s">
        <v>7885</v>
      </c>
      <c r="T1659" s="480" t="s">
        <v>882</v>
      </c>
      <c r="U1659" s="480" t="s">
        <v>309</v>
      </c>
      <c r="V1659" s="480" t="s">
        <v>8594</v>
      </c>
      <c r="W1659" s="480" t="s">
        <v>8418</v>
      </c>
      <c r="X1659" s="480" t="s">
        <v>7917</v>
      </c>
      <c r="Y1659" s="480" t="s">
        <v>313</v>
      </c>
      <c r="Z1659" s="480" t="s">
        <v>7888</v>
      </c>
      <c r="AA1659" s="480">
        <f t="shared" si="25"/>
        <v>60</v>
      </c>
      <c r="AB1659" s="483">
        <v>0</v>
      </c>
      <c r="AC1659" s="480" t="s">
        <v>8438</v>
      </c>
    </row>
    <row r="1660" customHeight="1" spans="1:29">
      <c r="A1660" s="460" t="s">
        <v>194</v>
      </c>
      <c r="B1660" s="480" t="s">
        <v>7877</v>
      </c>
      <c r="C1660" s="480" t="s">
        <v>7878</v>
      </c>
      <c r="D1660" s="480" t="s">
        <v>8595</v>
      </c>
      <c r="E1660" s="481">
        <v>42333</v>
      </c>
      <c r="F1660" s="480" t="s">
        <v>301</v>
      </c>
      <c r="G1660" s="480" t="s">
        <v>8596</v>
      </c>
      <c r="H1660" s="480" t="s">
        <v>8236</v>
      </c>
      <c r="I1660" s="480" t="s">
        <v>8156</v>
      </c>
      <c r="J1660" s="482">
        <v>4576.95</v>
      </c>
      <c r="K1660" s="482">
        <v>0</v>
      </c>
      <c r="L1660" s="482">
        <v>4576.95</v>
      </c>
      <c r="M1660" s="482">
        <v>0</v>
      </c>
      <c r="N1660" s="482">
        <v>0</v>
      </c>
      <c r="O1660" s="482">
        <v>0</v>
      </c>
      <c r="P1660" s="480" t="s">
        <v>8597</v>
      </c>
      <c r="Q1660" s="481"/>
      <c r="R1660" s="480" t="s">
        <v>7884</v>
      </c>
      <c r="S1660" s="480" t="s">
        <v>7885</v>
      </c>
      <c r="T1660" s="480" t="s">
        <v>2372</v>
      </c>
      <c r="U1660" s="480" t="s">
        <v>309</v>
      </c>
      <c r="V1660" s="480" t="s">
        <v>8598</v>
      </c>
      <c r="W1660" s="480" t="s">
        <v>8418</v>
      </c>
      <c r="X1660" s="480" t="s">
        <v>7917</v>
      </c>
      <c r="Y1660" s="480" t="s">
        <v>313</v>
      </c>
      <c r="Z1660" s="480" t="s">
        <v>7888</v>
      </c>
      <c r="AA1660" s="480">
        <f t="shared" si="25"/>
        <v>60</v>
      </c>
      <c r="AB1660" s="483">
        <v>0</v>
      </c>
      <c r="AC1660" s="480" t="s">
        <v>7928</v>
      </c>
    </row>
    <row r="1661" customHeight="1" spans="1:29">
      <c r="A1661" s="460" t="s">
        <v>194</v>
      </c>
      <c r="B1661" s="480" t="s">
        <v>7877</v>
      </c>
      <c r="C1661" s="480" t="s">
        <v>7878</v>
      </c>
      <c r="D1661" s="480" t="s">
        <v>8599</v>
      </c>
      <c r="E1661" s="481">
        <v>42333</v>
      </c>
      <c r="F1661" s="480" t="s">
        <v>301</v>
      </c>
      <c r="G1661" s="480" t="s">
        <v>8600</v>
      </c>
      <c r="H1661" s="480" t="s">
        <v>8236</v>
      </c>
      <c r="I1661" s="480" t="s">
        <v>8156</v>
      </c>
      <c r="J1661" s="482">
        <v>4576.95</v>
      </c>
      <c r="K1661" s="482">
        <v>0</v>
      </c>
      <c r="L1661" s="482">
        <v>4576.95</v>
      </c>
      <c r="M1661" s="482">
        <v>0</v>
      </c>
      <c r="N1661" s="482">
        <v>0</v>
      </c>
      <c r="O1661" s="482">
        <v>0</v>
      </c>
      <c r="P1661" s="480" t="s">
        <v>8601</v>
      </c>
      <c r="Q1661" s="481"/>
      <c r="R1661" s="480" t="s">
        <v>7884</v>
      </c>
      <c r="S1661" s="480" t="s">
        <v>7885</v>
      </c>
      <c r="T1661" s="480" t="s">
        <v>321</v>
      </c>
      <c r="U1661" s="480" t="s">
        <v>309</v>
      </c>
      <c r="V1661" s="480" t="s">
        <v>623</v>
      </c>
      <c r="W1661" s="480" t="s">
        <v>8418</v>
      </c>
      <c r="X1661" s="480" t="s">
        <v>7917</v>
      </c>
      <c r="Y1661" s="480" t="s">
        <v>313</v>
      </c>
      <c r="Z1661" s="480" t="s">
        <v>7888</v>
      </c>
      <c r="AA1661" s="480">
        <f t="shared" si="25"/>
        <v>60</v>
      </c>
      <c r="AB1661" s="483">
        <v>0</v>
      </c>
      <c r="AC1661" s="480" t="s">
        <v>8517</v>
      </c>
    </row>
    <row r="1662" customHeight="1" spans="1:29">
      <c r="A1662" s="460" t="s">
        <v>194</v>
      </c>
      <c r="B1662" s="480" t="s">
        <v>7877</v>
      </c>
      <c r="C1662" s="480" t="s">
        <v>7878</v>
      </c>
      <c r="D1662" s="480" t="s">
        <v>8602</v>
      </c>
      <c r="E1662" s="481">
        <v>42333</v>
      </c>
      <c r="F1662" s="480" t="s">
        <v>301</v>
      </c>
      <c r="G1662" s="480" t="s">
        <v>8603</v>
      </c>
      <c r="H1662" s="480" t="s">
        <v>8236</v>
      </c>
      <c r="I1662" s="480" t="s">
        <v>8156</v>
      </c>
      <c r="J1662" s="482">
        <v>4576.95</v>
      </c>
      <c r="K1662" s="482">
        <v>0</v>
      </c>
      <c r="L1662" s="482">
        <v>4576.95</v>
      </c>
      <c r="M1662" s="482">
        <v>0</v>
      </c>
      <c r="N1662" s="482">
        <v>0</v>
      </c>
      <c r="O1662" s="482">
        <v>0</v>
      </c>
      <c r="P1662" s="480" t="s">
        <v>8604</v>
      </c>
      <c r="Q1662" s="481"/>
      <c r="R1662" s="480" t="s">
        <v>7884</v>
      </c>
      <c r="S1662" s="480" t="s">
        <v>7885</v>
      </c>
      <c r="T1662" s="480" t="s">
        <v>399</v>
      </c>
      <c r="U1662" s="480" t="s">
        <v>309</v>
      </c>
      <c r="V1662" s="480" t="s">
        <v>8605</v>
      </c>
      <c r="W1662" s="480" t="s">
        <v>8418</v>
      </c>
      <c r="X1662" s="480" t="s">
        <v>7917</v>
      </c>
      <c r="Y1662" s="480" t="s">
        <v>313</v>
      </c>
      <c r="Z1662" s="480" t="s">
        <v>7888</v>
      </c>
      <c r="AA1662" s="480">
        <f t="shared" si="25"/>
        <v>60</v>
      </c>
      <c r="AB1662" s="483">
        <v>0</v>
      </c>
      <c r="AC1662" s="480" t="s">
        <v>8121</v>
      </c>
    </row>
    <row r="1663" customHeight="1" spans="1:29">
      <c r="A1663" s="460" t="s">
        <v>194</v>
      </c>
      <c r="B1663" s="480" t="s">
        <v>7877</v>
      </c>
      <c r="C1663" s="480" t="s">
        <v>7878</v>
      </c>
      <c r="D1663" s="480" t="s">
        <v>8606</v>
      </c>
      <c r="E1663" s="481">
        <v>42333</v>
      </c>
      <c r="F1663" s="480" t="s">
        <v>301</v>
      </c>
      <c r="G1663" s="480" t="s">
        <v>8607</v>
      </c>
      <c r="H1663" s="480" t="s">
        <v>8236</v>
      </c>
      <c r="I1663" s="480" t="s">
        <v>8156</v>
      </c>
      <c r="J1663" s="482">
        <v>4576.92</v>
      </c>
      <c r="K1663" s="482">
        <v>0</v>
      </c>
      <c r="L1663" s="482">
        <v>4576.92</v>
      </c>
      <c r="M1663" s="482">
        <v>0</v>
      </c>
      <c r="N1663" s="482">
        <v>0</v>
      </c>
      <c r="O1663" s="482">
        <v>0</v>
      </c>
      <c r="P1663" s="480" t="s">
        <v>8608</v>
      </c>
      <c r="Q1663" s="481"/>
      <c r="R1663" s="480" t="s">
        <v>7884</v>
      </c>
      <c r="S1663" s="480" t="s">
        <v>7885</v>
      </c>
      <c r="T1663" s="480" t="s">
        <v>816</v>
      </c>
      <c r="U1663" s="480" t="s">
        <v>309</v>
      </c>
      <c r="V1663" s="480" t="s">
        <v>8609</v>
      </c>
      <c r="W1663" s="480" t="s">
        <v>8418</v>
      </c>
      <c r="X1663" s="480" t="s">
        <v>7917</v>
      </c>
      <c r="Y1663" s="480" t="s">
        <v>313</v>
      </c>
      <c r="Z1663" s="480" t="s">
        <v>7888</v>
      </c>
      <c r="AA1663" s="480">
        <f t="shared" si="25"/>
        <v>60</v>
      </c>
      <c r="AB1663" s="483">
        <v>0</v>
      </c>
      <c r="AC1663" s="480" t="s">
        <v>8108</v>
      </c>
    </row>
    <row r="1664" customHeight="1" spans="1:29">
      <c r="A1664" s="460" t="s">
        <v>194</v>
      </c>
      <c r="B1664" s="480" t="s">
        <v>7877</v>
      </c>
      <c r="C1664" s="480" t="s">
        <v>7878</v>
      </c>
      <c r="D1664" s="480" t="s">
        <v>8610</v>
      </c>
      <c r="E1664" s="481">
        <v>42333</v>
      </c>
      <c r="F1664" s="480" t="s">
        <v>301</v>
      </c>
      <c r="G1664" s="480" t="s">
        <v>8611</v>
      </c>
      <c r="H1664" s="480" t="s">
        <v>8236</v>
      </c>
      <c r="I1664" s="480" t="s">
        <v>8156</v>
      </c>
      <c r="J1664" s="482">
        <v>4576.92</v>
      </c>
      <c r="K1664" s="482">
        <v>0</v>
      </c>
      <c r="L1664" s="482">
        <v>4576.92</v>
      </c>
      <c r="M1664" s="482">
        <v>0</v>
      </c>
      <c r="N1664" s="482">
        <v>0</v>
      </c>
      <c r="O1664" s="482">
        <v>0</v>
      </c>
      <c r="P1664" s="480" t="s">
        <v>8612</v>
      </c>
      <c r="Q1664" s="481"/>
      <c r="R1664" s="480" t="s">
        <v>7884</v>
      </c>
      <c r="S1664" s="480" t="s">
        <v>7885</v>
      </c>
      <c r="T1664" s="480" t="s">
        <v>816</v>
      </c>
      <c r="U1664" s="480" t="s">
        <v>309</v>
      </c>
      <c r="V1664" s="480" t="s">
        <v>309</v>
      </c>
      <c r="W1664" s="480" t="s">
        <v>8418</v>
      </c>
      <c r="X1664" s="480" t="s">
        <v>7917</v>
      </c>
      <c r="Y1664" s="480" t="s">
        <v>313</v>
      </c>
      <c r="Z1664" s="480" t="s">
        <v>7888</v>
      </c>
      <c r="AA1664" s="480">
        <f t="shared" si="25"/>
        <v>60</v>
      </c>
      <c r="AB1664" s="483">
        <v>0</v>
      </c>
      <c r="AC1664" s="480" t="s">
        <v>8108</v>
      </c>
    </row>
    <row r="1665" customHeight="1" spans="1:29">
      <c r="A1665" s="460" t="s">
        <v>194</v>
      </c>
      <c r="B1665" s="480" t="s">
        <v>7877</v>
      </c>
      <c r="C1665" s="480" t="s">
        <v>7878</v>
      </c>
      <c r="D1665" s="480" t="s">
        <v>8613</v>
      </c>
      <c r="E1665" s="481">
        <v>42333</v>
      </c>
      <c r="F1665" s="480" t="s">
        <v>301</v>
      </c>
      <c r="G1665" s="480" t="s">
        <v>8614</v>
      </c>
      <c r="H1665" s="480" t="s">
        <v>8236</v>
      </c>
      <c r="I1665" s="480" t="s">
        <v>8156</v>
      </c>
      <c r="J1665" s="482">
        <v>4576.92</v>
      </c>
      <c r="K1665" s="482">
        <v>0</v>
      </c>
      <c r="L1665" s="482">
        <v>4576.92</v>
      </c>
      <c r="M1665" s="482">
        <v>0</v>
      </c>
      <c r="N1665" s="482">
        <v>0</v>
      </c>
      <c r="O1665" s="482">
        <v>0</v>
      </c>
      <c r="P1665" s="480" t="s">
        <v>8615</v>
      </c>
      <c r="Q1665" s="481"/>
      <c r="R1665" s="480" t="s">
        <v>7884</v>
      </c>
      <c r="S1665" s="480" t="s">
        <v>7885</v>
      </c>
      <c r="T1665" s="480" t="s">
        <v>882</v>
      </c>
      <c r="U1665" s="480" t="s">
        <v>309</v>
      </c>
      <c r="V1665" s="480" t="s">
        <v>8616</v>
      </c>
      <c r="W1665" s="480" t="s">
        <v>8418</v>
      </c>
      <c r="X1665" s="480" t="s">
        <v>7917</v>
      </c>
      <c r="Y1665" s="480" t="s">
        <v>313</v>
      </c>
      <c r="Z1665" s="480" t="s">
        <v>7888</v>
      </c>
      <c r="AA1665" s="480">
        <f t="shared" si="25"/>
        <v>60</v>
      </c>
      <c r="AB1665" s="483">
        <v>0</v>
      </c>
      <c r="AC1665" s="480" t="s">
        <v>8438</v>
      </c>
    </row>
    <row r="1666" customHeight="1" spans="1:29">
      <c r="A1666" s="460" t="s">
        <v>194</v>
      </c>
      <c r="B1666" s="480" t="s">
        <v>7877</v>
      </c>
      <c r="C1666" s="480" t="s">
        <v>7878</v>
      </c>
      <c r="D1666" s="480" t="s">
        <v>8617</v>
      </c>
      <c r="E1666" s="481">
        <v>42333</v>
      </c>
      <c r="F1666" s="480" t="s">
        <v>301</v>
      </c>
      <c r="G1666" s="480" t="s">
        <v>8618</v>
      </c>
      <c r="H1666" s="480" t="s">
        <v>8236</v>
      </c>
      <c r="I1666" s="480" t="s">
        <v>8156</v>
      </c>
      <c r="J1666" s="482">
        <v>4576.92</v>
      </c>
      <c r="K1666" s="482">
        <v>0</v>
      </c>
      <c r="L1666" s="482">
        <v>4576.92</v>
      </c>
      <c r="M1666" s="482">
        <v>0</v>
      </c>
      <c r="N1666" s="482">
        <v>0</v>
      </c>
      <c r="O1666" s="482">
        <v>0</v>
      </c>
      <c r="P1666" s="480" t="s">
        <v>8619</v>
      </c>
      <c r="Q1666" s="481"/>
      <c r="R1666" s="480" t="s">
        <v>7884</v>
      </c>
      <c r="S1666" s="480" t="s">
        <v>7885</v>
      </c>
      <c r="T1666" s="480" t="s">
        <v>882</v>
      </c>
      <c r="U1666" s="480" t="s">
        <v>309</v>
      </c>
      <c r="V1666" s="480" t="s">
        <v>883</v>
      </c>
      <c r="W1666" s="480" t="s">
        <v>8418</v>
      </c>
      <c r="X1666" s="480" t="s">
        <v>7917</v>
      </c>
      <c r="Y1666" s="480" t="s">
        <v>313</v>
      </c>
      <c r="Z1666" s="480" t="s">
        <v>7888</v>
      </c>
      <c r="AA1666" s="480">
        <f t="shared" si="25"/>
        <v>60</v>
      </c>
      <c r="AB1666" s="483">
        <v>0</v>
      </c>
      <c r="AC1666" s="480" t="s">
        <v>8438</v>
      </c>
    </row>
    <row r="1667" customHeight="1" spans="1:29">
      <c r="A1667" s="460" t="s">
        <v>194</v>
      </c>
      <c r="B1667" s="480" t="s">
        <v>7877</v>
      </c>
      <c r="C1667" s="480" t="s">
        <v>7878</v>
      </c>
      <c r="D1667" s="480" t="s">
        <v>8620</v>
      </c>
      <c r="E1667" s="481">
        <v>42333</v>
      </c>
      <c r="F1667" s="480" t="s">
        <v>301</v>
      </c>
      <c r="G1667" s="480" t="s">
        <v>8621</v>
      </c>
      <c r="H1667" s="480" t="s">
        <v>8236</v>
      </c>
      <c r="I1667" s="480" t="s">
        <v>8156</v>
      </c>
      <c r="J1667" s="482">
        <v>4576.92</v>
      </c>
      <c r="K1667" s="482">
        <v>0</v>
      </c>
      <c r="L1667" s="482">
        <v>4576.92</v>
      </c>
      <c r="M1667" s="482">
        <v>0</v>
      </c>
      <c r="N1667" s="482">
        <v>0</v>
      </c>
      <c r="O1667" s="482">
        <v>0</v>
      </c>
      <c r="P1667" s="480" t="s">
        <v>8622</v>
      </c>
      <c r="Q1667" s="481"/>
      <c r="R1667" s="480" t="s">
        <v>7884</v>
      </c>
      <c r="S1667" s="480" t="s">
        <v>7885</v>
      </c>
      <c r="T1667" s="480" t="s">
        <v>816</v>
      </c>
      <c r="U1667" s="480" t="s">
        <v>309</v>
      </c>
      <c r="V1667" s="480" t="s">
        <v>8623</v>
      </c>
      <c r="W1667" s="480" t="s">
        <v>8418</v>
      </c>
      <c r="X1667" s="480" t="s">
        <v>7917</v>
      </c>
      <c r="Y1667" s="480" t="s">
        <v>313</v>
      </c>
      <c r="Z1667" s="480" t="s">
        <v>7888</v>
      </c>
      <c r="AA1667" s="480">
        <f t="shared" si="25"/>
        <v>60</v>
      </c>
      <c r="AB1667" s="483">
        <v>0</v>
      </c>
      <c r="AC1667" s="480" t="s">
        <v>8108</v>
      </c>
    </row>
    <row r="1668" customHeight="1" spans="1:29">
      <c r="A1668" s="460" t="s">
        <v>194</v>
      </c>
      <c r="B1668" s="480" t="s">
        <v>7877</v>
      </c>
      <c r="C1668" s="480" t="s">
        <v>7878</v>
      </c>
      <c r="D1668" s="480" t="s">
        <v>8624</v>
      </c>
      <c r="E1668" s="481">
        <v>42333</v>
      </c>
      <c r="F1668" s="480" t="s">
        <v>301</v>
      </c>
      <c r="G1668" s="480" t="s">
        <v>8625</v>
      </c>
      <c r="H1668" s="480" t="s">
        <v>8236</v>
      </c>
      <c r="I1668" s="480" t="s">
        <v>8156</v>
      </c>
      <c r="J1668" s="482">
        <v>4576.92</v>
      </c>
      <c r="K1668" s="482">
        <v>0</v>
      </c>
      <c r="L1668" s="482">
        <v>4576.92</v>
      </c>
      <c r="M1668" s="482">
        <v>0</v>
      </c>
      <c r="N1668" s="482">
        <v>0</v>
      </c>
      <c r="O1668" s="482">
        <v>0</v>
      </c>
      <c r="P1668" s="480" t="s">
        <v>8626</v>
      </c>
      <c r="Q1668" s="481"/>
      <c r="R1668" s="480" t="s">
        <v>7884</v>
      </c>
      <c r="S1668" s="480" t="s">
        <v>7885</v>
      </c>
      <c r="T1668" s="480" t="s">
        <v>2461</v>
      </c>
      <c r="U1668" s="480" t="s">
        <v>309</v>
      </c>
      <c r="V1668" s="480" t="s">
        <v>8627</v>
      </c>
      <c r="W1668" s="480" t="s">
        <v>8418</v>
      </c>
      <c r="X1668" s="480" t="s">
        <v>7917</v>
      </c>
      <c r="Y1668" s="480" t="s">
        <v>313</v>
      </c>
      <c r="Z1668" s="480" t="s">
        <v>7888</v>
      </c>
      <c r="AA1668" s="480">
        <f t="shared" si="25"/>
        <v>60</v>
      </c>
      <c r="AB1668" s="483">
        <v>0</v>
      </c>
      <c r="AC1668" s="480" t="s">
        <v>8365</v>
      </c>
    </row>
    <row r="1669" customHeight="1" spans="1:29">
      <c r="A1669" s="460" t="s">
        <v>194</v>
      </c>
      <c r="B1669" s="480" t="s">
        <v>7877</v>
      </c>
      <c r="C1669" s="480" t="s">
        <v>7878</v>
      </c>
      <c r="D1669" s="480" t="s">
        <v>8628</v>
      </c>
      <c r="E1669" s="481">
        <v>42333</v>
      </c>
      <c r="F1669" s="480" t="s">
        <v>301</v>
      </c>
      <c r="G1669" s="480" t="s">
        <v>8629</v>
      </c>
      <c r="H1669" s="480" t="s">
        <v>8236</v>
      </c>
      <c r="I1669" s="480" t="s">
        <v>8156</v>
      </c>
      <c r="J1669" s="482">
        <v>4576.92</v>
      </c>
      <c r="K1669" s="482">
        <v>0</v>
      </c>
      <c r="L1669" s="482">
        <v>4576.92</v>
      </c>
      <c r="M1669" s="482">
        <v>0</v>
      </c>
      <c r="N1669" s="482">
        <v>0</v>
      </c>
      <c r="O1669" s="482">
        <v>0</v>
      </c>
      <c r="P1669" s="480" t="s">
        <v>8630</v>
      </c>
      <c r="Q1669" s="481"/>
      <c r="R1669" s="480" t="s">
        <v>7884</v>
      </c>
      <c r="S1669" s="480" t="s">
        <v>7885</v>
      </c>
      <c r="T1669" s="480" t="s">
        <v>2461</v>
      </c>
      <c r="U1669" s="480" t="s">
        <v>309</v>
      </c>
      <c r="V1669" s="480" t="s">
        <v>8631</v>
      </c>
      <c r="W1669" s="480" t="s">
        <v>8418</v>
      </c>
      <c r="X1669" s="480" t="s">
        <v>7917</v>
      </c>
      <c r="Y1669" s="480" t="s">
        <v>313</v>
      </c>
      <c r="Z1669" s="480" t="s">
        <v>7888</v>
      </c>
      <c r="AA1669" s="480">
        <f t="shared" si="25"/>
        <v>60</v>
      </c>
      <c r="AB1669" s="483">
        <v>0</v>
      </c>
      <c r="AC1669" s="480" t="s">
        <v>8365</v>
      </c>
    </row>
    <row r="1670" customHeight="1" spans="1:29">
      <c r="A1670" s="460" t="s">
        <v>194</v>
      </c>
      <c r="B1670" s="480" t="s">
        <v>7877</v>
      </c>
      <c r="C1670" s="480" t="s">
        <v>7878</v>
      </c>
      <c r="D1670" s="480" t="s">
        <v>8632</v>
      </c>
      <c r="E1670" s="481">
        <v>42333</v>
      </c>
      <c r="F1670" s="480" t="s">
        <v>301</v>
      </c>
      <c r="G1670" s="480" t="s">
        <v>8633</v>
      </c>
      <c r="H1670" s="480" t="s">
        <v>8236</v>
      </c>
      <c r="I1670" s="480" t="s">
        <v>8156</v>
      </c>
      <c r="J1670" s="482">
        <v>4576.92</v>
      </c>
      <c r="K1670" s="482">
        <v>0</v>
      </c>
      <c r="L1670" s="482">
        <v>4576.92</v>
      </c>
      <c r="M1670" s="482">
        <v>0</v>
      </c>
      <c r="N1670" s="482">
        <v>0</v>
      </c>
      <c r="O1670" s="482">
        <v>0</v>
      </c>
      <c r="P1670" s="480" t="s">
        <v>8634</v>
      </c>
      <c r="Q1670" s="481"/>
      <c r="R1670" s="480" t="s">
        <v>7884</v>
      </c>
      <c r="S1670" s="480" t="s">
        <v>7885</v>
      </c>
      <c r="T1670" s="480" t="s">
        <v>816</v>
      </c>
      <c r="U1670" s="480" t="s">
        <v>309</v>
      </c>
      <c r="V1670" s="480" t="s">
        <v>309</v>
      </c>
      <c r="W1670" s="480" t="s">
        <v>8418</v>
      </c>
      <c r="X1670" s="480" t="s">
        <v>7917</v>
      </c>
      <c r="Y1670" s="480" t="s">
        <v>313</v>
      </c>
      <c r="Z1670" s="480" t="s">
        <v>7888</v>
      </c>
      <c r="AA1670" s="480">
        <f t="shared" si="25"/>
        <v>60</v>
      </c>
      <c r="AB1670" s="483">
        <v>0</v>
      </c>
      <c r="AC1670" s="480" t="s">
        <v>8526</v>
      </c>
    </row>
    <row r="1671" customHeight="1" spans="1:29">
      <c r="A1671" s="460" t="s">
        <v>194</v>
      </c>
      <c r="B1671" s="480" t="s">
        <v>7877</v>
      </c>
      <c r="C1671" s="480" t="s">
        <v>7878</v>
      </c>
      <c r="D1671" s="480" t="s">
        <v>8635</v>
      </c>
      <c r="E1671" s="481">
        <v>42333</v>
      </c>
      <c r="F1671" s="480" t="s">
        <v>301</v>
      </c>
      <c r="G1671" s="480" t="s">
        <v>8636</v>
      </c>
      <c r="H1671" s="480" t="s">
        <v>8236</v>
      </c>
      <c r="I1671" s="480" t="s">
        <v>8156</v>
      </c>
      <c r="J1671" s="482">
        <v>4576.92</v>
      </c>
      <c r="K1671" s="482">
        <v>0</v>
      </c>
      <c r="L1671" s="482">
        <v>4576.92</v>
      </c>
      <c r="M1671" s="482">
        <v>0</v>
      </c>
      <c r="N1671" s="482">
        <v>0</v>
      </c>
      <c r="O1671" s="482">
        <v>0</v>
      </c>
      <c r="P1671" s="480" t="s">
        <v>8637</v>
      </c>
      <c r="Q1671" s="481"/>
      <c r="R1671" s="480" t="s">
        <v>7884</v>
      </c>
      <c r="S1671" s="480" t="s">
        <v>7885</v>
      </c>
      <c r="T1671" s="480" t="s">
        <v>816</v>
      </c>
      <c r="U1671" s="480" t="s">
        <v>309</v>
      </c>
      <c r="V1671" s="480" t="s">
        <v>8638</v>
      </c>
      <c r="W1671" s="480" t="s">
        <v>8418</v>
      </c>
      <c r="X1671" s="480" t="s">
        <v>7917</v>
      </c>
      <c r="Y1671" s="480" t="s">
        <v>313</v>
      </c>
      <c r="Z1671" s="480" t="s">
        <v>7888</v>
      </c>
      <c r="AA1671" s="480">
        <f t="shared" si="25"/>
        <v>60</v>
      </c>
      <c r="AB1671" s="483">
        <v>0</v>
      </c>
      <c r="AC1671" s="480" t="s">
        <v>8108</v>
      </c>
    </row>
    <row r="1672" customHeight="1" spans="1:29">
      <c r="A1672" s="460" t="s">
        <v>194</v>
      </c>
      <c r="B1672" s="480" t="s">
        <v>7877</v>
      </c>
      <c r="C1672" s="480" t="s">
        <v>7878</v>
      </c>
      <c r="D1672" s="480" t="s">
        <v>8639</v>
      </c>
      <c r="E1672" s="481">
        <v>42333</v>
      </c>
      <c r="F1672" s="480" t="s">
        <v>301</v>
      </c>
      <c r="G1672" s="480" t="s">
        <v>8640</v>
      </c>
      <c r="H1672" s="480" t="s">
        <v>8236</v>
      </c>
      <c r="I1672" s="480" t="s">
        <v>8156</v>
      </c>
      <c r="J1672" s="482">
        <v>4576.92</v>
      </c>
      <c r="K1672" s="482">
        <v>0</v>
      </c>
      <c r="L1672" s="482">
        <v>4576.92</v>
      </c>
      <c r="M1672" s="482">
        <v>0</v>
      </c>
      <c r="N1672" s="482">
        <v>0</v>
      </c>
      <c r="O1672" s="482">
        <v>0</v>
      </c>
      <c r="P1672" s="480" t="s">
        <v>8641</v>
      </c>
      <c r="Q1672" s="481"/>
      <c r="R1672" s="480" t="s">
        <v>7884</v>
      </c>
      <c r="S1672" s="480" t="s">
        <v>7885</v>
      </c>
      <c r="T1672" s="480" t="s">
        <v>8158</v>
      </c>
      <c r="U1672" s="480" t="s">
        <v>309</v>
      </c>
      <c r="V1672" s="480" t="s">
        <v>883</v>
      </c>
      <c r="W1672" s="480" t="s">
        <v>8418</v>
      </c>
      <c r="X1672" s="480" t="s">
        <v>7917</v>
      </c>
      <c r="Y1672" s="480" t="s">
        <v>313</v>
      </c>
      <c r="Z1672" s="480" t="s">
        <v>7888</v>
      </c>
      <c r="AA1672" s="480">
        <f t="shared" si="25"/>
        <v>60</v>
      </c>
      <c r="AB1672" s="483">
        <v>0</v>
      </c>
      <c r="AC1672" s="480" t="s">
        <v>8160</v>
      </c>
    </row>
    <row r="1673" customHeight="1" spans="1:29">
      <c r="A1673" s="460" t="s">
        <v>194</v>
      </c>
      <c r="B1673" s="480" t="s">
        <v>7877</v>
      </c>
      <c r="C1673" s="480" t="s">
        <v>7878</v>
      </c>
      <c r="D1673" s="480" t="s">
        <v>8642</v>
      </c>
      <c r="E1673" s="481">
        <v>42333</v>
      </c>
      <c r="F1673" s="480" t="s">
        <v>301</v>
      </c>
      <c r="G1673" s="480" t="s">
        <v>8643</v>
      </c>
      <c r="H1673" s="480" t="s">
        <v>8236</v>
      </c>
      <c r="I1673" s="480" t="s">
        <v>8156</v>
      </c>
      <c r="J1673" s="482">
        <v>4576.92</v>
      </c>
      <c r="K1673" s="482">
        <v>0</v>
      </c>
      <c r="L1673" s="482">
        <v>4576.92</v>
      </c>
      <c r="M1673" s="482">
        <v>0</v>
      </c>
      <c r="N1673" s="482">
        <v>0</v>
      </c>
      <c r="O1673" s="482">
        <v>0</v>
      </c>
      <c r="P1673" s="480" t="s">
        <v>8644</v>
      </c>
      <c r="Q1673" s="481"/>
      <c r="R1673" s="480" t="s">
        <v>7884</v>
      </c>
      <c r="S1673" s="480" t="s">
        <v>7885</v>
      </c>
      <c r="T1673" s="480" t="s">
        <v>8158</v>
      </c>
      <c r="U1673" s="480" t="s">
        <v>309</v>
      </c>
      <c r="V1673" s="480" t="s">
        <v>8645</v>
      </c>
      <c r="W1673" s="480" t="s">
        <v>8418</v>
      </c>
      <c r="X1673" s="480" t="s">
        <v>7917</v>
      </c>
      <c r="Y1673" s="480" t="s">
        <v>313</v>
      </c>
      <c r="Z1673" s="480" t="s">
        <v>7888</v>
      </c>
      <c r="AA1673" s="480">
        <f t="shared" ref="AA1673:AA1736" si="26">Z1673*12</f>
        <v>60</v>
      </c>
      <c r="AB1673" s="483">
        <v>0</v>
      </c>
      <c r="AC1673" s="480" t="s">
        <v>8160</v>
      </c>
    </row>
    <row r="1674" customHeight="1" spans="1:29">
      <c r="A1674" s="460" t="s">
        <v>194</v>
      </c>
      <c r="B1674" s="480" t="s">
        <v>7877</v>
      </c>
      <c r="C1674" s="480" t="s">
        <v>7878</v>
      </c>
      <c r="D1674" s="480" t="s">
        <v>8646</v>
      </c>
      <c r="E1674" s="481">
        <v>42333</v>
      </c>
      <c r="F1674" s="480" t="s">
        <v>301</v>
      </c>
      <c r="G1674" s="480" t="s">
        <v>8647</v>
      </c>
      <c r="H1674" s="480" t="s">
        <v>8236</v>
      </c>
      <c r="I1674" s="480" t="s">
        <v>8156</v>
      </c>
      <c r="J1674" s="482">
        <v>4576.92</v>
      </c>
      <c r="K1674" s="482">
        <v>0</v>
      </c>
      <c r="L1674" s="482">
        <v>4576.92</v>
      </c>
      <c r="M1674" s="482">
        <v>0</v>
      </c>
      <c r="N1674" s="482">
        <v>0</v>
      </c>
      <c r="O1674" s="482">
        <v>0</v>
      </c>
      <c r="P1674" s="480" t="s">
        <v>8648</v>
      </c>
      <c r="Q1674" s="481"/>
      <c r="R1674" s="480" t="s">
        <v>7884</v>
      </c>
      <c r="S1674" s="480" t="s">
        <v>7885</v>
      </c>
      <c r="T1674" s="480" t="s">
        <v>321</v>
      </c>
      <c r="U1674" s="480" t="s">
        <v>309</v>
      </c>
      <c r="V1674" s="480" t="s">
        <v>8649</v>
      </c>
      <c r="W1674" s="480" t="s">
        <v>8418</v>
      </c>
      <c r="X1674" s="480" t="s">
        <v>7917</v>
      </c>
      <c r="Y1674" s="480" t="s">
        <v>313</v>
      </c>
      <c r="Z1674" s="480" t="s">
        <v>7888</v>
      </c>
      <c r="AA1674" s="480">
        <f t="shared" si="26"/>
        <v>60</v>
      </c>
      <c r="AB1674" s="483">
        <v>0</v>
      </c>
      <c r="AC1674" s="480" t="s">
        <v>8451</v>
      </c>
    </row>
    <row r="1675" customHeight="1" spans="1:29">
      <c r="A1675" s="460" t="s">
        <v>194</v>
      </c>
      <c r="B1675" s="480" t="s">
        <v>7877</v>
      </c>
      <c r="C1675" s="480" t="s">
        <v>7878</v>
      </c>
      <c r="D1675" s="480" t="s">
        <v>8650</v>
      </c>
      <c r="E1675" s="481">
        <v>42333</v>
      </c>
      <c r="F1675" s="480" t="s">
        <v>301</v>
      </c>
      <c r="G1675" s="480" t="s">
        <v>8651</v>
      </c>
      <c r="H1675" s="480" t="s">
        <v>8236</v>
      </c>
      <c r="I1675" s="480" t="s">
        <v>8156</v>
      </c>
      <c r="J1675" s="482">
        <v>4576.92</v>
      </c>
      <c r="K1675" s="482">
        <v>0</v>
      </c>
      <c r="L1675" s="482">
        <v>4576.92</v>
      </c>
      <c r="M1675" s="482">
        <v>0</v>
      </c>
      <c r="N1675" s="482">
        <v>0</v>
      </c>
      <c r="O1675" s="482">
        <v>0</v>
      </c>
      <c r="P1675" s="480" t="s">
        <v>8652</v>
      </c>
      <c r="Q1675" s="481"/>
      <c r="R1675" s="480" t="s">
        <v>7884</v>
      </c>
      <c r="S1675" s="480" t="s">
        <v>7885</v>
      </c>
      <c r="T1675" s="480" t="s">
        <v>882</v>
      </c>
      <c r="U1675" s="480" t="s">
        <v>309</v>
      </c>
      <c r="V1675" s="480" t="s">
        <v>8653</v>
      </c>
      <c r="W1675" s="480" t="s">
        <v>8418</v>
      </c>
      <c r="X1675" s="480" t="s">
        <v>7917</v>
      </c>
      <c r="Y1675" s="480" t="s">
        <v>313</v>
      </c>
      <c r="Z1675" s="480" t="s">
        <v>7888</v>
      </c>
      <c r="AA1675" s="480">
        <f t="shared" si="26"/>
        <v>60</v>
      </c>
      <c r="AB1675" s="483">
        <v>0</v>
      </c>
      <c r="AC1675" s="480" t="s">
        <v>8419</v>
      </c>
    </row>
    <row r="1676" customHeight="1" spans="1:29">
      <c r="A1676" s="460" t="s">
        <v>194</v>
      </c>
      <c r="B1676" s="480" t="s">
        <v>7877</v>
      </c>
      <c r="C1676" s="480" t="s">
        <v>7878</v>
      </c>
      <c r="D1676" s="480" t="s">
        <v>8654</v>
      </c>
      <c r="E1676" s="481">
        <v>42713</v>
      </c>
      <c r="F1676" s="480" t="s">
        <v>301</v>
      </c>
      <c r="G1676" s="480" t="s">
        <v>8655</v>
      </c>
      <c r="H1676" s="480" t="s">
        <v>8236</v>
      </c>
      <c r="I1676" s="480" t="s">
        <v>8435</v>
      </c>
      <c r="J1676" s="482">
        <v>6968.38</v>
      </c>
      <c r="K1676" s="482">
        <v>0</v>
      </c>
      <c r="L1676" s="482">
        <v>6968.38</v>
      </c>
      <c r="M1676" s="482">
        <v>0</v>
      </c>
      <c r="N1676" s="482">
        <v>0</v>
      </c>
      <c r="O1676" s="482">
        <v>0</v>
      </c>
      <c r="P1676" s="480" t="s">
        <v>8656</v>
      </c>
      <c r="Q1676" s="481"/>
      <c r="R1676" s="480" t="s">
        <v>7884</v>
      </c>
      <c r="S1676" s="480" t="s">
        <v>7885</v>
      </c>
      <c r="T1676" s="480" t="s">
        <v>882</v>
      </c>
      <c r="U1676" s="480" t="s">
        <v>309</v>
      </c>
      <c r="V1676" s="480" t="s">
        <v>8657</v>
      </c>
      <c r="W1676" s="480" t="s">
        <v>8658</v>
      </c>
      <c r="X1676" s="480" t="s">
        <v>7917</v>
      </c>
      <c r="Y1676" s="480" t="s">
        <v>313</v>
      </c>
      <c r="Z1676" s="480" t="s">
        <v>7888</v>
      </c>
      <c r="AA1676" s="480">
        <f t="shared" si="26"/>
        <v>60</v>
      </c>
      <c r="AB1676" s="483">
        <v>0</v>
      </c>
      <c r="AC1676" s="480" t="s">
        <v>8438</v>
      </c>
    </row>
    <row r="1677" customHeight="1" spans="1:29">
      <c r="A1677" s="460" t="s">
        <v>194</v>
      </c>
      <c r="B1677" s="480" t="s">
        <v>7877</v>
      </c>
      <c r="C1677" s="480" t="s">
        <v>7878</v>
      </c>
      <c r="D1677" s="480" t="s">
        <v>8659</v>
      </c>
      <c r="E1677" s="481">
        <v>42713</v>
      </c>
      <c r="F1677" s="480" t="s">
        <v>301</v>
      </c>
      <c r="G1677" s="480" t="s">
        <v>8660</v>
      </c>
      <c r="H1677" s="480" t="s">
        <v>8236</v>
      </c>
      <c r="I1677" s="480" t="s">
        <v>8435</v>
      </c>
      <c r="J1677" s="482">
        <v>6968.38</v>
      </c>
      <c r="K1677" s="482">
        <v>0</v>
      </c>
      <c r="L1677" s="482">
        <v>6968.38</v>
      </c>
      <c r="M1677" s="482">
        <v>0</v>
      </c>
      <c r="N1677" s="482">
        <v>0</v>
      </c>
      <c r="O1677" s="482">
        <v>0</v>
      </c>
      <c r="P1677" s="480" t="s">
        <v>8661</v>
      </c>
      <c r="Q1677" s="481"/>
      <c r="R1677" s="480" t="s">
        <v>7884</v>
      </c>
      <c r="S1677" s="480" t="s">
        <v>7885</v>
      </c>
      <c r="T1677" s="480" t="s">
        <v>8474</v>
      </c>
      <c r="U1677" s="480" t="s">
        <v>309</v>
      </c>
      <c r="V1677" s="480" t="s">
        <v>8662</v>
      </c>
      <c r="W1677" s="480" t="s">
        <v>8658</v>
      </c>
      <c r="X1677" s="480" t="s">
        <v>7917</v>
      </c>
      <c r="Y1677" s="480" t="s">
        <v>313</v>
      </c>
      <c r="Z1677" s="480" t="s">
        <v>7888</v>
      </c>
      <c r="AA1677" s="480">
        <f t="shared" si="26"/>
        <v>60</v>
      </c>
      <c r="AB1677" s="483">
        <v>0</v>
      </c>
      <c r="AC1677" s="480" t="s">
        <v>8438</v>
      </c>
    </row>
    <row r="1678" customHeight="1" spans="1:29">
      <c r="A1678" s="460" t="s">
        <v>194</v>
      </c>
      <c r="B1678" s="480" t="s">
        <v>7877</v>
      </c>
      <c r="C1678" s="480" t="s">
        <v>7878</v>
      </c>
      <c r="D1678" s="480" t="s">
        <v>8663</v>
      </c>
      <c r="E1678" s="481">
        <v>42713</v>
      </c>
      <c r="F1678" s="480" t="s">
        <v>301</v>
      </c>
      <c r="G1678" s="480" t="s">
        <v>8664</v>
      </c>
      <c r="H1678" s="480" t="s">
        <v>8236</v>
      </c>
      <c r="I1678" s="480" t="s">
        <v>8435</v>
      </c>
      <c r="J1678" s="482">
        <v>6968.38</v>
      </c>
      <c r="K1678" s="482">
        <v>0</v>
      </c>
      <c r="L1678" s="482">
        <v>6968.38</v>
      </c>
      <c r="M1678" s="482">
        <v>0</v>
      </c>
      <c r="N1678" s="482">
        <v>0</v>
      </c>
      <c r="O1678" s="482">
        <v>0</v>
      </c>
      <c r="P1678" s="480" t="s">
        <v>8665</v>
      </c>
      <c r="Q1678" s="481"/>
      <c r="R1678" s="480" t="s">
        <v>7884</v>
      </c>
      <c r="S1678" s="480" t="s">
        <v>7885</v>
      </c>
      <c r="T1678" s="480" t="s">
        <v>882</v>
      </c>
      <c r="U1678" s="480" t="s">
        <v>309</v>
      </c>
      <c r="V1678" s="480" t="s">
        <v>8666</v>
      </c>
      <c r="W1678" s="480" t="s">
        <v>8658</v>
      </c>
      <c r="X1678" s="480" t="s">
        <v>7917</v>
      </c>
      <c r="Y1678" s="480" t="s">
        <v>313</v>
      </c>
      <c r="Z1678" s="480" t="s">
        <v>7888</v>
      </c>
      <c r="AA1678" s="480">
        <f t="shared" si="26"/>
        <v>60</v>
      </c>
      <c r="AB1678" s="483">
        <v>0</v>
      </c>
      <c r="AC1678" s="480" t="s">
        <v>8438</v>
      </c>
    </row>
    <row r="1679" customHeight="1" spans="1:29">
      <c r="A1679" s="460" t="s">
        <v>194</v>
      </c>
      <c r="B1679" s="480" t="s">
        <v>7877</v>
      </c>
      <c r="C1679" s="480" t="s">
        <v>7878</v>
      </c>
      <c r="D1679" s="480" t="s">
        <v>8667</v>
      </c>
      <c r="E1679" s="481">
        <v>42713</v>
      </c>
      <c r="F1679" s="480" t="s">
        <v>301</v>
      </c>
      <c r="G1679" s="480" t="s">
        <v>8668</v>
      </c>
      <c r="H1679" s="480" t="s">
        <v>8236</v>
      </c>
      <c r="I1679" s="480" t="s">
        <v>8435</v>
      </c>
      <c r="J1679" s="482">
        <v>6968.38</v>
      </c>
      <c r="K1679" s="482">
        <v>0</v>
      </c>
      <c r="L1679" s="482">
        <v>6968.38</v>
      </c>
      <c r="M1679" s="482">
        <v>0</v>
      </c>
      <c r="N1679" s="482">
        <v>0</v>
      </c>
      <c r="O1679" s="482">
        <v>0</v>
      </c>
      <c r="P1679" s="480" t="s">
        <v>8669</v>
      </c>
      <c r="Q1679" s="481"/>
      <c r="R1679" s="480" t="s">
        <v>7884</v>
      </c>
      <c r="S1679" s="480" t="s">
        <v>7885</v>
      </c>
      <c r="T1679" s="480" t="s">
        <v>882</v>
      </c>
      <c r="U1679" s="480" t="s">
        <v>309</v>
      </c>
      <c r="V1679" s="480" t="s">
        <v>8670</v>
      </c>
      <c r="W1679" s="480" t="s">
        <v>8658</v>
      </c>
      <c r="X1679" s="480" t="s">
        <v>7917</v>
      </c>
      <c r="Y1679" s="480" t="s">
        <v>313</v>
      </c>
      <c r="Z1679" s="480" t="s">
        <v>7888</v>
      </c>
      <c r="AA1679" s="480">
        <f t="shared" si="26"/>
        <v>60</v>
      </c>
      <c r="AB1679" s="483">
        <v>0</v>
      </c>
      <c r="AC1679" s="480" t="s">
        <v>8451</v>
      </c>
    </row>
    <row r="1680" customHeight="1" spans="1:29">
      <c r="A1680" s="460" t="s">
        <v>194</v>
      </c>
      <c r="B1680" s="480" t="s">
        <v>7877</v>
      </c>
      <c r="C1680" s="480" t="s">
        <v>7878</v>
      </c>
      <c r="D1680" s="480" t="s">
        <v>8671</v>
      </c>
      <c r="E1680" s="481">
        <v>42713</v>
      </c>
      <c r="F1680" s="480" t="s">
        <v>301</v>
      </c>
      <c r="G1680" s="480" t="s">
        <v>8672</v>
      </c>
      <c r="H1680" s="480" t="s">
        <v>8236</v>
      </c>
      <c r="I1680" s="480" t="s">
        <v>8435</v>
      </c>
      <c r="J1680" s="482">
        <v>6968.38</v>
      </c>
      <c r="K1680" s="482">
        <v>0</v>
      </c>
      <c r="L1680" s="482">
        <v>6968.38</v>
      </c>
      <c r="M1680" s="482">
        <v>0</v>
      </c>
      <c r="N1680" s="482">
        <v>0</v>
      </c>
      <c r="O1680" s="482">
        <v>0</v>
      </c>
      <c r="P1680" s="480" t="s">
        <v>8673</v>
      </c>
      <c r="Q1680" s="481"/>
      <c r="R1680" s="480" t="s">
        <v>7884</v>
      </c>
      <c r="S1680" s="480" t="s">
        <v>7885</v>
      </c>
      <c r="T1680" s="480" t="s">
        <v>4083</v>
      </c>
      <c r="U1680" s="480" t="s">
        <v>309</v>
      </c>
      <c r="V1680" s="480" t="s">
        <v>8674</v>
      </c>
      <c r="W1680" s="480" t="s">
        <v>8658</v>
      </c>
      <c r="X1680" s="480" t="s">
        <v>7917</v>
      </c>
      <c r="Y1680" s="480" t="s">
        <v>313</v>
      </c>
      <c r="Z1680" s="480" t="s">
        <v>7888</v>
      </c>
      <c r="AA1680" s="480">
        <f t="shared" si="26"/>
        <v>60</v>
      </c>
      <c r="AB1680" s="483">
        <v>0</v>
      </c>
      <c r="AC1680" s="480" t="s">
        <v>8419</v>
      </c>
    </row>
    <row r="1681" customHeight="1" spans="1:29">
      <c r="A1681" s="460" t="s">
        <v>194</v>
      </c>
      <c r="B1681" s="480" t="s">
        <v>7877</v>
      </c>
      <c r="C1681" s="480" t="s">
        <v>7878</v>
      </c>
      <c r="D1681" s="480" t="s">
        <v>8675</v>
      </c>
      <c r="E1681" s="481">
        <v>42713</v>
      </c>
      <c r="F1681" s="480" t="s">
        <v>301</v>
      </c>
      <c r="G1681" s="480" t="s">
        <v>8676</v>
      </c>
      <c r="H1681" s="480" t="s">
        <v>8236</v>
      </c>
      <c r="I1681" s="480" t="s">
        <v>8435</v>
      </c>
      <c r="J1681" s="482">
        <v>6968.38</v>
      </c>
      <c r="K1681" s="482">
        <v>0</v>
      </c>
      <c r="L1681" s="482">
        <v>6968.38</v>
      </c>
      <c r="M1681" s="482">
        <v>0</v>
      </c>
      <c r="N1681" s="482">
        <v>0</v>
      </c>
      <c r="O1681" s="482">
        <v>0</v>
      </c>
      <c r="P1681" s="480" t="s">
        <v>8677</v>
      </c>
      <c r="Q1681" s="481"/>
      <c r="R1681" s="480" t="s">
        <v>7884</v>
      </c>
      <c r="S1681" s="480" t="s">
        <v>7885</v>
      </c>
      <c r="T1681" s="480" t="s">
        <v>4083</v>
      </c>
      <c r="U1681" s="480" t="s">
        <v>309</v>
      </c>
      <c r="V1681" s="480" t="s">
        <v>8678</v>
      </c>
      <c r="W1681" s="480" t="s">
        <v>8658</v>
      </c>
      <c r="X1681" s="480" t="s">
        <v>7917</v>
      </c>
      <c r="Y1681" s="480" t="s">
        <v>313</v>
      </c>
      <c r="Z1681" s="480" t="s">
        <v>7888</v>
      </c>
      <c r="AA1681" s="480">
        <f t="shared" si="26"/>
        <v>60</v>
      </c>
      <c r="AB1681" s="483">
        <v>0</v>
      </c>
      <c r="AC1681" s="480" t="s">
        <v>8419</v>
      </c>
    </row>
    <row r="1682" customHeight="1" spans="1:29">
      <c r="A1682" s="460" t="s">
        <v>194</v>
      </c>
      <c r="B1682" s="480" t="s">
        <v>7877</v>
      </c>
      <c r="C1682" s="480" t="s">
        <v>7878</v>
      </c>
      <c r="D1682" s="480" t="s">
        <v>8679</v>
      </c>
      <c r="E1682" s="481">
        <v>42713</v>
      </c>
      <c r="F1682" s="480" t="s">
        <v>301</v>
      </c>
      <c r="G1682" s="480" t="s">
        <v>8680</v>
      </c>
      <c r="H1682" s="480" t="s">
        <v>8236</v>
      </c>
      <c r="I1682" s="480" t="s">
        <v>8435</v>
      </c>
      <c r="J1682" s="482">
        <v>6968.37</v>
      </c>
      <c r="K1682" s="482">
        <v>0</v>
      </c>
      <c r="L1682" s="482">
        <v>6968.37</v>
      </c>
      <c r="M1682" s="482">
        <v>0</v>
      </c>
      <c r="N1682" s="482">
        <v>0</v>
      </c>
      <c r="O1682" s="482">
        <v>0</v>
      </c>
      <c r="P1682" s="480" t="s">
        <v>8681</v>
      </c>
      <c r="Q1682" s="481"/>
      <c r="R1682" s="480" t="s">
        <v>7884</v>
      </c>
      <c r="S1682" s="480" t="s">
        <v>7885</v>
      </c>
      <c r="T1682" s="480" t="s">
        <v>882</v>
      </c>
      <c r="U1682" s="480" t="s">
        <v>309</v>
      </c>
      <c r="V1682" s="480" t="s">
        <v>309</v>
      </c>
      <c r="W1682" s="480" t="s">
        <v>8658</v>
      </c>
      <c r="X1682" s="480" t="s">
        <v>7917</v>
      </c>
      <c r="Y1682" s="480" t="s">
        <v>313</v>
      </c>
      <c r="Z1682" s="480" t="s">
        <v>7888</v>
      </c>
      <c r="AA1682" s="480">
        <f t="shared" si="26"/>
        <v>60</v>
      </c>
      <c r="AB1682" s="483">
        <v>0</v>
      </c>
      <c r="AC1682" s="480" t="s">
        <v>8438</v>
      </c>
    </row>
    <row r="1683" customHeight="1" spans="1:29">
      <c r="A1683" s="460" t="s">
        <v>194</v>
      </c>
      <c r="B1683" s="480" t="s">
        <v>7877</v>
      </c>
      <c r="C1683" s="480" t="s">
        <v>7878</v>
      </c>
      <c r="D1683" s="480" t="s">
        <v>8682</v>
      </c>
      <c r="E1683" s="481">
        <v>42713</v>
      </c>
      <c r="F1683" s="480" t="s">
        <v>301</v>
      </c>
      <c r="G1683" s="480" t="s">
        <v>8683</v>
      </c>
      <c r="H1683" s="480" t="s">
        <v>8236</v>
      </c>
      <c r="I1683" s="480" t="s">
        <v>8435</v>
      </c>
      <c r="J1683" s="482">
        <v>6968.37</v>
      </c>
      <c r="K1683" s="482">
        <v>0</v>
      </c>
      <c r="L1683" s="482">
        <v>6968.37</v>
      </c>
      <c r="M1683" s="482">
        <v>0</v>
      </c>
      <c r="N1683" s="482">
        <v>0</v>
      </c>
      <c r="O1683" s="482">
        <v>0</v>
      </c>
      <c r="P1683" s="480" t="s">
        <v>8684</v>
      </c>
      <c r="Q1683" s="481"/>
      <c r="R1683" s="480" t="s">
        <v>7884</v>
      </c>
      <c r="S1683" s="480" t="s">
        <v>7885</v>
      </c>
      <c r="T1683" s="480" t="s">
        <v>399</v>
      </c>
      <c r="U1683" s="480" t="s">
        <v>309</v>
      </c>
      <c r="V1683" s="480" t="s">
        <v>8685</v>
      </c>
      <c r="W1683" s="480" t="s">
        <v>8658</v>
      </c>
      <c r="X1683" s="480" t="s">
        <v>7917</v>
      </c>
      <c r="Y1683" s="480" t="s">
        <v>313</v>
      </c>
      <c r="Z1683" s="480" t="s">
        <v>7888</v>
      </c>
      <c r="AA1683" s="480">
        <f t="shared" si="26"/>
        <v>60</v>
      </c>
      <c r="AB1683" s="483">
        <v>0</v>
      </c>
      <c r="AC1683" s="480" t="s">
        <v>8121</v>
      </c>
    </row>
    <row r="1684" customHeight="1" spans="1:29">
      <c r="A1684" s="460" t="s">
        <v>194</v>
      </c>
      <c r="B1684" s="480" t="s">
        <v>7877</v>
      </c>
      <c r="C1684" s="480" t="s">
        <v>7878</v>
      </c>
      <c r="D1684" s="480" t="s">
        <v>8686</v>
      </c>
      <c r="E1684" s="481">
        <v>42713</v>
      </c>
      <c r="F1684" s="480" t="s">
        <v>301</v>
      </c>
      <c r="G1684" s="480" t="s">
        <v>8687</v>
      </c>
      <c r="H1684" s="480" t="s">
        <v>8236</v>
      </c>
      <c r="I1684" s="480" t="s">
        <v>8435</v>
      </c>
      <c r="J1684" s="482">
        <v>6968.37</v>
      </c>
      <c r="K1684" s="482">
        <v>0</v>
      </c>
      <c r="L1684" s="482">
        <v>6968.37</v>
      </c>
      <c r="M1684" s="482">
        <v>0</v>
      </c>
      <c r="N1684" s="482">
        <v>0</v>
      </c>
      <c r="O1684" s="482">
        <v>0</v>
      </c>
      <c r="P1684" s="480" t="s">
        <v>8688</v>
      </c>
      <c r="Q1684" s="481"/>
      <c r="R1684" s="480" t="s">
        <v>7884</v>
      </c>
      <c r="S1684" s="480" t="s">
        <v>7885</v>
      </c>
      <c r="T1684" s="480" t="s">
        <v>8158</v>
      </c>
      <c r="U1684" s="480" t="s">
        <v>309</v>
      </c>
      <c r="V1684" s="480" t="s">
        <v>8689</v>
      </c>
      <c r="W1684" s="480" t="s">
        <v>8658</v>
      </c>
      <c r="X1684" s="480" t="s">
        <v>7917</v>
      </c>
      <c r="Y1684" s="480" t="s">
        <v>313</v>
      </c>
      <c r="Z1684" s="480" t="s">
        <v>7888</v>
      </c>
      <c r="AA1684" s="480">
        <f t="shared" si="26"/>
        <v>60</v>
      </c>
      <c r="AB1684" s="483">
        <v>0</v>
      </c>
      <c r="AC1684" s="480" t="s">
        <v>8160</v>
      </c>
    </row>
    <row r="1685" customHeight="1" spans="1:29">
      <c r="A1685" s="460" t="s">
        <v>194</v>
      </c>
      <c r="B1685" s="480" t="s">
        <v>7877</v>
      </c>
      <c r="C1685" s="480" t="s">
        <v>7878</v>
      </c>
      <c r="D1685" s="480" t="s">
        <v>8690</v>
      </c>
      <c r="E1685" s="481">
        <v>42713</v>
      </c>
      <c r="F1685" s="480" t="s">
        <v>301</v>
      </c>
      <c r="G1685" s="480" t="s">
        <v>8691</v>
      </c>
      <c r="H1685" s="480" t="s">
        <v>8236</v>
      </c>
      <c r="I1685" s="480" t="s">
        <v>8435</v>
      </c>
      <c r="J1685" s="482">
        <v>6968.37</v>
      </c>
      <c r="K1685" s="482">
        <v>0</v>
      </c>
      <c r="L1685" s="482">
        <v>6968.37</v>
      </c>
      <c r="M1685" s="482">
        <v>0</v>
      </c>
      <c r="N1685" s="482">
        <v>0</v>
      </c>
      <c r="O1685" s="482">
        <v>0</v>
      </c>
      <c r="P1685" s="480" t="s">
        <v>8692</v>
      </c>
      <c r="Q1685" s="481"/>
      <c r="R1685" s="480" t="s">
        <v>7884</v>
      </c>
      <c r="S1685" s="480" t="s">
        <v>7885</v>
      </c>
      <c r="T1685" s="480" t="s">
        <v>8158</v>
      </c>
      <c r="U1685" s="480" t="s">
        <v>309</v>
      </c>
      <c r="V1685" s="480" t="s">
        <v>8693</v>
      </c>
      <c r="W1685" s="480" t="s">
        <v>8658</v>
      </c>
      <c r="X1685" s="480" t="s">
        <v>7917</v>
      </c>
      <c r="Y1685" s="480" t="s">
        <v>313</v>
      </c>
      <c r="Z1685" s="480" t="s">
        <v>7888</v>
      </c>
      <c r="AA1685" s="480">
        <f t="shared" si="26"/>
        <v>60</v>
      </c>
      <c r="AB1685" s="483">
        <v>0</v>
      </c>
      <c r="AC1685" s="480" t="s">
        <v>8160</v>
      </c>
    </row>
    <row r="1686" customHeight="1" spans="1:29">
      <c r="A1686" s="460" t="s">
        <v>194</v>
      </c>
      <c r="B1686" s="480" t="s">
        <v>7877</v>
      </c>
      <c r="C1686" s="480" t="s">
        <v>7878</v>
      </c>
      <c r="D1686" s="480" t="s">
        <v>8694</v>
      </c>
      <c r="E1686" s="481">
        <v>42899</v>
      </c>
      <c r="F1686" s="480" t="s">
        <v>301</v>
      </c>
      <c r="G1686" s="480" t="s">
        <v>8695</v>
      </c>
      <c r="H1686" s="480" t="s">
        <v>8236</v>
      </c>
      <c r="I1686" s="480" t="s">
        <v>8696</v>
      </c>
      <c r="J1686" s="482">
        <v>7358.97</v>
      </c>
      <c r="K1686" s="482">
        <v>0</v>
      </c>
      <c r="L1686" s="482">
        <v>7358.97</v>
      </c>
      <c r="M1686" s="482">
        <v>0</v>
      </c>
      <c r="N1686" s="482">
        <v>0</v>
      </c>
      <c r="O1686" s="482">
        <v>0</v>
      </c>
      <c r="P1686" s="480" t="s">
        <v>8697</v>
      </c>
      <c r="Q1686" s="481"/>
      <c r="R1686" s="480" t="s">
        <v>7884</v>
      </c>
      <c r="S1686" s="480" t="s">
        <v>7885</v>
      </c>
      <c r="T1686" s="480" t="s">
        <v>882</v>
      </c>
      <c r="U1686" s="480" t="s">
        <v>309</v>
      </c>
      <c r="V1686" s="480" t="s">
        <v>8698</v>
      </c>
      <c r="W1686" s="480" t="s">
        <v>8658</v>
      </c>
      <c r="X1686" s="480" t="s">
        <v>7927</v>
      </c>
      <c r="Y1686" s="480" t="s">
        <v>313</v>
      </c>
      <c r="Z1686" s="480" t="s">
        <v>7888</v>
      </c>
      <c r="AA1686" s="480">
        <f t="shared" si="26"/>
        <v>60</v>
      </c>
      <c r="AB1686" s="483">
        <v>0</v>
      </c>
      <c r="AC1686" s="480" t="s">
        <v>8438</v>
      </c>
    </row>
    <row r="1687" customHeight="1" spans="1:29">
      <c r="A1687" s="460" t="s">
        <v>194</v>
      </c>
      <c r="B1687" s="480" t="s">
        <v>7877</v>
      </c>
      <c r="C1687" s="480" t="s">
        <v>7878</v>
      </c>
      <c r="D1687" s="480" t="s">
        <v>8699</v>
      </c>
      <c r="E1687" s="481">
        <v>42899</v>
      </c>
      <c r="F1687" s="480" t="s">
        <v>301</v>
      </c>
      <c r="G1687" s="480" t="s">
        <v>8700</v>
      </c>
      <c r="H1687" s="480" t="s">
        <v>8236</v>
      </c>
      <c r="I1687" s="480" t="s">
        <v>8696</v>
      </c>
      <c r="J1687" s="482">
        <v>7358.97</v>
      </c>
      <c r="K1687" s="482">
        <v>0</v>
      </c>
      <c r="L1687" s="482">
        <v>7358.97</v>
      </c>
      <c r="M1687" s="482">
        <v>0</v>
      </c>
      <c r="N1687" s="482">
        <v>0</v>
      </c>
      <c r="O1687" s="482">
        <v>0</v>
      </c>
      <c r="P1687" s="480" t="s">
        <v>8701</v>
      </c>
      <c r="Q1687" s="481"/>
      <c r="R1687" s="480" t="s">
        <v>7884</v>
      </c>
      <c r="S1687" s="480" t="s">
        <v>7885</v>
      </c>
      <c r="T1687" s="480" t="s">
        <v>4083</v>
      </c>
      <c r="U1687" s="480" t="s">
        <v>309</v>
      </c>
      <c r="V1687" s="480" t="s">
        <v>8702</v>
      </c>
      <c r="W1687" s="480" t="s">
        <v>8658</v>
      </c>
      <c r="X1687" s="480" t="s">
        <v>7927</v>
      </c>
      <c r="Y1687" s="480" t="s">
        <v>313</v>
      </c>
      <c r="Z1687" s="480" t="s">
        <v>7888</v>
      </c>
      <c r="AA1687" s="480">
        <f t="shared" si="26"/>
        <v>60</v>
      </c>
      <c r="AB1687" s="483">
        <v>0</v>
      </c>
      <c r="AC1687" s="480" t="s">
        <v>8419</v>
      </c>
    </row>
    <row r="1688" customHeight="1" spans="1:29">
      <c r="A1688" s="460" t="s">
        <v>194</v>
      </c>
      <c r="B1688" s="480" t="s">
        <v>7877</v>
      </c>
      <c r="C1688" s="480" t="s">
        <v>7878</v>
      </c>
      <c r="D1688" s="480" t="s">
        <v>8703</v>
      </c>
      <c r="E1688" s="481">
        <v>42899</v>
      </c>
      <c r="F1688" s="480" t="s">
        <v>301</v>
      </c>
      <c r="G1688" s="480" t="s">
        <v>8704</v>
      </c>
      <c r="H1688" s="480" t="s">
        <v>8236</v>
      </c>
      <c r="I1688" s="480" t="s">
        <v>8696</v>
      </c>
      <c r="J1688" s="482">
        <v>7358.97</v>
      </c>
      <c r="K1688" s="482">
        <v>0</v>
      </c>
      <c r="L1688" s="482">
        <v>7358.97</v>
      </c>
      <c r="M1688" s="482">
        <v>0</v>
      </c>
      <c r="N1688" s="482">
        <v>0</v>
      </c>
      <c r="O1688" s="482">
        <v>0</v>
      </c>
      <c r="P1688" s="480" t="s">
        <v>8705</v>
      </c>
      <c r="Q1688" s="481"/>
      <c r="R1688" s="480" t="s">
        <v>7884</v>
      </c>
      <c r="S1688" s="480" t="s">
        <v>7885</v>
      </c>
      <c r="T1688" s="480" t="s">
        <v>882</v>
      </c>
      <c r="U1688" s="480" t="s">
        <v>309</v>
      </c>
      <c r="V1688" s="480" t="s">
        <v>8706</v>
      </c>
      <c r="W1688" s="480" t="s">
        <v>8658</v>
      </c>
      <c r="X1688" s="480" t="s">
        <v>7927</v>
      </c>
      <c r="Y1688" s="480" t="s">
        <v>313</v>
      </c>
      <c r="Z1688" s="480" t="s">
        <v>7888</v>
      </c>
      <c r="AA1688" s="480">
        <f t="shared" si="26"/>
        <v>60</v>
      </c>
      <c r="AB1688" s="483">
        <v>0</v>
      </c>
      <c r="AC1688" s="480" t="s">
        <v>7889</v>
      </c>
    </row>
    <row r="1689" customHeight="1" spans="1:29">
      <c r="A1689" s="460" t="s">
        <v>194</v>
      </c>
      <c r="B1689" s="480" t="s">
        <v>7877</v>
      </c>
      <c r="C1689" s="480" t="s">
        <v>7878</v>
      </c>
      <c r="D1689" s="480" t="s">
        <v>8707</v>
      </c>
      <c r="E1689" s="481">
        <v>42899</v>
      </c>
      <c r="F1689" s="480" t="s">
        <v>301</v>
      </c>
      <c r="G1689" s="480" t="s">
        <v>8708</v>
      </c>
      <c r="H1689" s="480" t="s">
        <v>8236</v>
      </c>
      <c r="I1689" s="480" t="s">
        <v>8696</v>
      </c>
      <c r="J1689" s="482">
        <v>7358.97</v>
      </c>
      <c r="K1689" s="482">
        <v>0</v>
      </c>
      <c r="L1689" s="482">
        <v>7358.97</v>
      </c>
      <c r="M1689" s="482">
        <v>0</v>
      </c>
      <c r="N1689" s="482">
        <v>0</v>
      </c>
      <c r="O1689" s="482">
        <v>0</v>
      </c>
      <c r="P1689" s="480" t="s">
        <v>8709</v>
      </c>
      <c r="Q1689" s="481"/>
      <c r="R1689" s="480" t="s">
        <v>7884</v>
      </c>
      <c r="S1689" s="480" t="s">
        <v>7885</v>
      </c>
      <c r="T1689" s="480" t="s">
        <v>882</v>
      </c>
      <c r="U1689" s="480" t="s">
        <v>309</v>
      </c>
      <c r="V1689" s="480" t="s">
        <v>8710</v>
      </c>
      <c r="W1689" s="480" t="s">
        <v>8658</v>
      </c>
      <c r="X1689" s="480" t="s">
        <v>7927</v>
      </c>
      <c r="Y1689" s="480" t="s">
        <v>313</v>
      </c>
      <c r="Z1689" s="480" t="s">
        <v>7888</v>
      </c>
      <c r="AA1689" s="480">
        <f t="shared" si="26"/>
        <v>60</v>
      </c>
      <c r="AB1689" s="483">
        <v>0</v>
      </c>
      <c r="AC1689" s="480" t="s">
        <v>8438</v>
      </c>
    </row>
    <row r="1690" customHeight="1" spans="1:29">
      <c r="A1690" s="460" t="s">
        <v>194</v>
      </c>
      <c r="B1690" s="480" t="s">
        <v>7877</v>
      </c>
      <c r="C1690" s="480" t="s">
        <v>7878</v>
      </c>
      <c r="D1690" s="480" t="s">
        <v>8711</v>
      </c>
      <c r="E1690" s="481">
        <v>42899</v>
      </c>
      <c r="F1690" s="480" t="s">
        <v>301</v>
      </c>
      <c r="G1690" s="480" t="s">
        <v>8712</v>
      </c>
      <c r="H1690" s="480" t="s">
        <v>8236</v>
      </c>
      <c r="I1690" s="480" t="s">
        <v>8696</v>
      </c>
      <c r="J1690" s="482">
        <v>7358.97</v>
      </c>
      <c r="K1690" s="482">
        <v>0</v>
      </c>
      <c r="L1690" s="482">
        <v>7358.97</v>
      </c>
      <c r="M1690" s="482">
        <v>0</v>
      </c>
      <c r="N1690" s="482">
        <v>0</v>
      </c>
      <c r="O1690" s="482">
        <v>0</v>
      </c>
      <c r="P1690" s="480" t="s">
        <v>8713</v>
      </c>
      <c r="Q1690" s="481"/>
      <c r="R1690" s="480" t="s">
        <v>7884</v>
      </c>
      <c r="S1690" s="480" t="s">
        <v>7885</v>
      </c>
      <c r="T1690" s="480" t="s">
        <v>882</v>
      </c>
      <c r="U1690" s="480" t="s">
        <v>309</v>
      </c>
      <c r="V1690" s="480" t="s">
        <v>8714</v>
      </c>
      <c r="W1690" s="480" t="s">
        <v>8658</v>
      </c>
      <c r="X1690" s="480" t="s">
        <v>7927</v>
      </c>
      <c r="Y1690" s="480" t="s">
        <v>313</v>
      </c>
      <c r="Z1690" s="480" t="s">
        <v>7888</v>
      </c>
      <c r="AA1690" s="480">
        <f t="shared" si="26"/>
        <v>60</v>
      </c>
      <c r="AB1690" s="483">
        <v>0</v>
      </c>
      <c r="AC1690" s="480" t="s">
        <v>8438</v>
      </c>
    </row>
    <row r="1691" customHeight="1" spans="1:29">
      <c r="A1691" s="460" t="s">
        <v>194</v>
      </c>
      <c r="B1691" s="480" t="s">
        <v>7877</v>
      </c>
      <c r="C1691" s="480" t="s">
        <v>7878</v>
      </c>
      <c r="D1691" s="480" t="s">
        <v>8715</v>
      </c>
      <c r="E1691" s="481">
        <v>42899</v>
      </c>
      <c r="F1691" s="480" t="s">
        <v>301</v>
      </c>
      <c r="G1691" s="480" t="s">
        <v>8716</v>
      </c>
      <c r="H1691" s="480" t="s">
        <v>8236</v>
      </c>
      <c r="I1691" s="480" t="s">
        <v>8696</v>
      </c>
      <c r="J1691" s="482">
        <v>7358.97</v>
      </c>
      <c r="K1691" s="482">
        <v>0</v>
      </c>
      <c r="L1691" s="482">
        <v>7358.97</v>
      </c>
      <c r="M1691" s="482">
        <v>0</v>
      </c>
      <c r="N1691" s="482">
        <v>0</v>
      </c>
      <c r="O1691" s="482">
        <v>0</v>
      </c>
      <c r="P1691" s="480" t="s">
        <v>8717</v>
      </c>
      <c r="Q1691" s="481"/>
      <c r="R1691" s="480" t="s">
        <v>7884</v>
      </c>
      <c r="S1691" s="480" t="s">
        <v>7885</v>
      </c>
      <c r="T1691" s="480" t="s">
        <v>882</v>
      </c>
      <c r="U1691" s="480" t="s">
        <v>309</v>
      </c>
      <c r="V1691" s="480" t="s">
        <v>8718</v>
      </c>
      <c r="W1691" s="480" t="s">
        <v>8658</v>
      </c>
      <c r="X1691" s="480" t="s">
        <v>7927</v>
      </c>
      <c r="Y1691" s="480" t="s">
        <v>313</v>
      </c>
      <c r="Z1691" s="480" t="s">
        <v>7888</v>
      </c>
      <c r="AA1691" s="480">
        <f t="shared" si="26"/>
        <v>60</v>
      </c>
      <c r="AB1691" s="483">
        <v>0</v>
      </c>
      <c r="AC1691" s="480" t="s">
        <v>7889</v>
      </c>
    </row>
    <row r="1692" customHeight="1" spans="1:29">
      <c r="A1692" s="460" t="s">
        <v>194</v>
      </c>
      <c r="B1692" s="480" t="s">
        <v>7877</v>
      </c>
      <c r="C1692" s="480" t="s">
        <v>7878</v>
      </c>
      <c r="D1692" s="480" t="s">
        <v>8719</v>
      </c>
      <c r="E1692" s="481">
        <v>42899</v>
      </c>
      <c r="F1692" s="480" t="s">
        <v>301</v>
      </c>
      <c r="G1692" s="480" t="s">
        <v>8720</v>
      </c>
      <c r="H1692" s="480" t="s">
        <v>8236</v>
      </c>
      <c r="I1692" s="480" t="s">
        <v>8696</v>
      </c>
      <c r="J1692" s="482">
        <v>7358.97</v>
      </c>
      <c r="K1692" s="482">
        <v>0</v>
      </c>
      <c r="L1692" s="482">
        <v>7358.97</v>
      </c>
      <c r="M1692" s="482">
        <v>0</v>
      </c>
      <c r="N1692" s="482">
        <v>0</v>
      </c>
      <c r="O1692" s="482">
        <v>0</v>
      </c>
      <c r="P1692" s="480" t="s">
        <v>8721</v>
      </c>
      <c r="Q1692" s="481"/>
      <c r="R1692" s="480" t="s">
        <v>7884</v>
      </c>
      <c r="S1692" s="480" t="s">
        <v>7885</v>
      </c>
      <c r="T1692" s="480" t="s">
        <v>882</v>
      </c>
      <c r="U1692" s="480" t="s">
        <v>309</v>
      </c>
      <c r="V1692" s="480" t="s">
        <v>8722</v>
      </c>
      <c r="W1692" s="480" t="s">
        <v>8658</v>
      </c>
      <c r="X1692" s="480" t="s">
        <v>7927</v>
      </c>
      <c r="Y1692" s="480" t="s">
        <v>313</v>
      </c>
      <c r="Z1692" s="480" t="s">
        <v>7888</v>
      </c>
      <c r="AA1692" s="480">
        <f t="shared" si="26"/>
        <v>60</v>
      </c>
      <c r="AB1692" s="483">
        <v>0</v>
      </c>
      <c r="AC1692" s="480" t="s">
        <v>8451</v>
      </c>
    </row>
    <row r="1693" customHeight="1" spans="1:29">
      <c r="A1693" s="460" t="s">
        <v>194</v>
      </c>
      <c r="B1693" s="480" t="s">
        <v>7877</v>
      </c>
      <c r="C1693" s="480" t="s">
        <v>7878</v>
      </c>
      <c r="D1693" s="480" t="s">
        <v>8723</v>
      </c>
      <c r="E1693" s="481">
        <v>42899</v>
      </c>
      <c r="F1693" s="480" t="s">
        <v>301</v>
      </c>
      <c r="G1693" s="480" t="s">
        <v>8724</v>
      </c>
      <c r="H1693" s="480" t="s">
        <v>8236</v>
      </c>
      <c r="I1693" s="480" t="s">
        <v>8696</v>
      </c>
      <c r="J1693" s="482">
        <v>7358.97</v>
      </c>
      <c r="K1693" s="482">
        <v>0</v>
      </c>
      <c r="L1693" s="482">
        <v>7358.97</v>
      </c>
      <c r="M1693" s="482">
        <v>0</v>
      </c>
      <c r="N1693" s="482">
        <v>0</v>
      </c>
      <c r="O1693" s="482">
        <v>0</v>
      </c>
      <c r="P1693" s="480" t="s">
        <v>8725</v>
      </c>
      <c r="Q1693" s="481"/>
      <c r="R1693" s="480" t="s">
        <v>7884</v>
      </c>
      <c r="S1693" s="480" t="s">
        <v>7885</v>
      </c>
      <c r="T1693" s="480" t="s">
        <v>882</v>
      </c>
      <c r="U1693" s="480" t="s">
        <v>309</v>
      </c>
      <c r="V1693" s="480" t="s">
        <v>8726</v>
      </c>
      <c r="W1693" s="480" t="s">
        <v>8658</v>
      </c>
      <c r="X1693" s="480" t="s">
        <v>7927</v>
      </c>
      <c r="Y1693" s="480" t="s">
        <v>313</v>
      </c>
      <c r="Z1693" s="480" t="s">
        <v>7888</v>
      </c>
      <c r="AA1693" s="480">
        <f t="shared" si="26"/>
        <v>60</v>
      </c>
      <c r="AB1693" s="483">
        <v>0</v>
      </c>
      <c r="AC1693" s="480" t="s">
        <v>8438</v>
      </c>
    </row>
    <row r="1694" customHeight="1" spans="1:29">
      <c r="A1694" s="460" t="s">
        <v>194</v>
      </c>
      <c r="B1694" s="480" t="s">
        <v>7877</v>
      </c>
      <c r="C1694" s="480" t="s">
        <v>7878</v>
      </c>
      <c r="D1694" s="480" t="s">
        <v>8727</v>
      </c>
      <c r="E1694" s="481">
        <v>42899</v>
      </c>
      <c r="F1694" s="480" t="s">
        <v>301</v>
      </c>
      <c r="G1694" s="480" t="s">
        <v>8728</v>
      </c>
      <c r="H1694" s="480" t="s">
        <v>8236</v>
      </c>
      <c r="I1694" s="480" t="s">
        <v>8696</v>
      </c>
      <c r="J1694" s="482">
        <v>7358.97</v>
      </c>
      <c r="K1694" s="482">
        <v>0</v>
      </c>
      <c r="L1694" s="482">
        <v>7358.97</v>
      </c>
      <c r="M1694" s="482">
        <v>0</v>
      </c>
      <c r="N1694" s="482">
        <v>0</v>
      </c>
      <c r="O1694" s="482">
        <v>0</v>
      </c>
      <c r="P1694" s="480" t="s">
        <v>8729</v>
      </c>
      <c r="Q1694" s="481"/>
      <c r="R1694" s="480" t="s">
        <v>7884</v>
      </c>
      <c r="S1694" s="480" t="s">
        <v>7885</v>
      </c>
      <c r="T1694" s="480" t="s">
        <v>882</v>
      </c>
      <c r="U1694" s="480" t="s">
        <v>309</v>
      </c>
      <c r="V1694" s="480" t="s">
        <v>8730</v>
      </c>
      <c r="W1694" s="480" t="s">
        <v>8658</v>
      </c>
      <c r="X1694" s="480" t="s">
        <v>7927</v>
      </c>
      <c r="Y1694" s="480" t="s">
        <v>313</v>
      </c>
      <c r="Z1694" s="480" t="s">
        <v>7888</v>
      </c>
      <c r="AA1694" s="480">
        <f t="shared" si="26"/>
        <v>60</v>
      </c>
      <c r="AB1694" s="483">
        <v>0</v>
      </c>
      <c r="AC1694" s="480" t="s">
        <v>8121</v>
      </c>
    </row>
    <row r="1695" customHeight="1" spans="1:29">
      <c r="A1695" s="460" t="s">
        <v>194</v>
      </c>
      <c r="B1695" s="480" t="s">
        <v>7877</v>
      </c>
      <c r="C1695" s="480" t="s">
        <v>7878</v>
      </c>
      <c r="D1695" s="480" t="s">
        <v>8731</v>
      </c>
      <c r="E1695" s="481">
        <v>42899</v>
      </c>
      <c r="F1695" s="480" t="s">
        <v>301</v>
      </c>
      <c r="G1695" s="480" t="s">
        <v>8732</v>
      </c>
      <c r="H1695" s="480" t="s">
        <v>8236</v>
      </c>
      <c r="I1695" s="480" t="s">
        <v>8696</v>
      </c>
      <c r="J1695" s="482">
        <v>7358.97</v>
      </c>
      <c r="K1695" s="482">
        <v>0</v>
      </c>
      <c r="L1695" s="482">
        <v>7358.97</v>
      </c>
      <c r="M1695" s="482">
        <v>0</v>
      </c>
      <c r="N1695" s="482">
        <v>0</v>
      </c>
      <c r="O1695" s="482">
        <v>0</v>
      </c>
      <c r="P1695" s="480" t="s">
        <v>8733</v>
      </c>
      <c r="Q1695" s="481"/>
      <c r="R1695" s="480" t="s">
        <v>7884</v>
      </c>
      <c r="S1695" s="480" t="s">
        <v>7885</v>
      </c>
      <c r="T1695" s="480" t="s">
        <v>882</v>
      </c>
      <c r="U1695" s="480" t="s">
        <v>309</v>
      </c>
      <c r="V1695" s="480" t="s">
        <v>8734</v>
      </c>
      <c r="W1695" s="480" t="s">
        <v>8658</v>
      </c>
      <c r="X1695" s="480" t="s">
        <v>7927</v>
      </c>
      <c r="Y1695" s="480" t="s">
        <v>313</v>
      </c>
      <c r="Z1695" s="480" t="s">
        <v>7888</v>
      </c>
      <c r="AA1695" s="480">
        <f t="shared" si="26"/>
        <v>60</v>
      </c>
      <c r="AB1695" s="483">
        <v>0</v>
      </c>
      <c r="AC1695" s="480" t="s">
        <v>8121</v>
      </c>
    </row>
    <row r="1696" customHeight="1" spans="1:29">
      <c r="A1696" s="460" t="s">
        <v>194</v>
      </c>
      <c r="B1696" s="480" t="s">
        <v>7877</v>
      </c>
      <c r="C1696" s="480" t="s">
        <v>7878</v>
      </c>
      <c r="D1696" s="480" t="s">
        <v>8735</v>
      </c>
      <c r="E1696" s="481">
        <v>42899</v>
      </c>
      <c r="F1696" s="480" t="s">
        <v>301</v>
      </c>
      <c r="G1696" s="480" t="s">
        <v>8736</v>
      </c>
      <c r="H1696" s="480" t="s">
        <v>8236</v>
      </c>
      <c r="I1696" s="480" t="s">
        <v>8737</v>
      </c>
      <c r="J1696" s="482">
        <v>5094.02</v>
      </c>
      <c r="K1696" s="482">
        <v>0</v>
      </c>
      <c r="L1696" s="482">
        <v>5094.02</v>
      </c>
      <c r="M1696" s="482">
        <v>0</v>
      </c>
      <c r="N1696" s="482">
        <v>0</v>
      </c>
      <c r="O1696" s="482">
        <v>0</v>
      </c>
      <c r="P1696" s="480" t="s">
        <v>8738</v>
      </c>
      <c r="Q1696" s="481"/>
      <c r="R1696" s="480" t="s">
        <v>7884</v>
      </c>
      <c r="S1696" s="480" t="s">
        <v>7885</v>
      </c>
      <c r="T1696" s="480" t="s">
        <v>2356</v>
      </c>
      <c r="U1696" s="480" t="s">
        <v>309</v>
      </c>
      <c r="V1696" s="480" t="s">
        <v>8739</v>
      </c>
      <c r="W1696" s="480" t="s">
        <v>8658</v>
      </c>
      <c r="X1696" s="480" t="s">
        <v>7927</v>
      </c>
      <c r="Y1696" s="480" t="s">
        <v>313</v>
      </c>
      <c r="Z1696" s="480" t="s">
        <v>7888</v>
      </c>
      <c r="AA1696" s="480">
        <f t="shared" si="26"/>
        <v>60</v>
      </c>
      <c r="AB1696" s="483">
        <v>0</v>
      </c>
      <c r="AC1696" s="480" t="s">
        <v>8246</v>
      </c>
    </row>
    <row r="1697" customHeight="1" spans="1:29">
      <c r="A1697" s="460" t="s">
        <v>194</v>
      </c>
      <c r="B1697" s="480" t="s">
        <v>7877</v>
      </c>
      <c r="C1697" s="480" t="s">
        <v>7878</v>
      </c>
      <c r="D1697" s="480" t="s">
        <v>8740</v>
      </c>
      <c r="E1697" s="481">
        <v>42899</v>
      </c>
      <c r="F1697" s="480" t="s">
        <v>301</v>
      </c>
      <c r="G1697" s="480" t="s">
        <v>8741</v>
      </c>
      <c r="H1697" s="480" t="s">
        <v>8236</v>
      </c>
      <c r="I1697" s="480" t="s">
        <v>8737</v>
      </c>
      <c r="J1697" s="482">
        <v>5094.02</v>
      </c>
      <c r="K1697" s="482">
        <v>0</v>
      </c>
      <c r="L1697" s="482">
        <v>5094.02</v>
      </c>
      <c r="M1697" s="482">
        <v>0</v>
      </c>
      <c r="N1697" s="482">
        <v>0</v>
      </c>
      <c r="O1697" s="482">
        <v>0</v>
      </c>
      <c r="P1697" s="480" t="s">
        <v>8742</v>
      </c>
      <c r="Q1697" s="481"/>
      <c r="R1697" s="480" t="s">
        <v>7884</v>
      </c>
      <c r="S1697" s="480" t="s">
        <v>7885</v>
      </c>
      <c r="T1697" s="480" t="s">
        <v>2356</v>
      </c>
      <c r="U1697" s="480" t="s">
        <v>309</v>
      </c>
      <c r="V1697" s="480" t="s">
        <v>8743</v>
      </c>
      <c r="W1697" s="480" t="s">
        <v>8658</v>
      </c>
      <c r="X1697" s="480" t="s">
        <v>7927</v>
      </c>
      <c r="Y1697" s="480" t="s">
        <v>313</v>
      </c>
      <c r="Z1697" s="480" t="s">
        <v>7888</v>
      </c>
      <c r="AA1697" s="480">
        <f t="shared" si="26"/>
        <v>60</v>
      </c>
      <c r="AB1697" s="483">
        <v>0</v>
      </c>
      <c r="AC1697" s="480" t="s">
        <v>8246</v>
      </c>
    </row>
    <row r="1698" customHeight="1" spans="1:29">
      <c r="A1698" s="460" t="s">
        <v>194</v>
      </c>
      <c r="B1698" s="480" t="s">
        <v>7877</v>
      </c>
      <c r="C1698" s="480" t="s">
        <v>7878</v>
      </c>
      <c r="D1698" s="480" t="s">
        <v>8744</v>
      </c>
      <c r="E1698" s="481">
        <v>42899</v>
      </c>
      <c r="F1698" s="480" t="s">
        <v>301</v>
      </c>
      <c r="G1698" s="480" t="s">
        <v>8745</v>
      </c>
      <c r="H1698" s="480" t="s">
        <v>8236</v>
      </c>
      <c r="I1698" s="480" t="s">
        <v>8737</v>
      </c>
      <c r="J1698" s="482">
        <v>5094.02</v>
      </c>
      <c r="K1698" s="482">
        <v>0</v>
      </c>
      <c r="L1698" s="482">
        <v>5094.02</v>
      </c>
      <c r="M1698" s="482">
        <v>0</v>
      </c>
      <c r="N1698" s="482">
        <v>0</v>
      </c>
      <c r="O1698" s="482">
        <v>0</v>
      </c>
      <c r="P1698" s="480" t="s">
        <v>8746</v>
      </c>
      <c r="Q1698" s="481"/>
      <c r="R1698" s="480" t="s">
        <v>7884</v>
      </c>
      <c r="S1698" s="480" t="s">
        <v>7885</v>
      </c>
      <c r="T1698" s="480" t="s">
        <v>2324</v>
      </c>
      <c r="U1698" s="480" t="s">
        <v>309</v>
      </c>
      <c r="V1698" s="480" t="s">
        <v>8747</v>
      </c>
      <c r="W1698" s="480" t="s">
        <v>8658</v>
      </c>
      <c r="X1698" s="480" t="s">
        <v>7927</v>
      </c>
      <c r="Y1698" s="480" t="s">
        <v>313</v>
      </c>
      <c r="Z1698" s="480" t="s">
        <v>7888</v>
      </c>
      <c r="AA1698" s="480">
        <f t="shared" si="26"/>
        <v>60</v>
      </c>
      <c r="AB1698" s="483">
        <v>0</v>
      </c>
      <c r="AC1698" s="480" t="s">
        <v>8522</v>
      </c>
    </row>
    <row r="1699" customHeight="1" spans="1:29">
      <c r="A1699" s="460" t="s">
        <v>194</v>
      </c>
      <c r="B1699" s="480" t="s">
        <v>7877</v>
      </c>
      <c r="C1699" s="480" t="s">
        <v>7878</v>
      </c>
      <c r="D1699" s="480" t="s">
        <v>8748</v>
      </c>
      <c r="E1699" s="481">
        <v>42899</v>
      </c>
      <c r="F1699" s="480" t="s">
        <v>301</v>
      </c>
      <c r="G1699" s="480" t="s">
        <v>8749</v>
      </c>
      <c r="H1699" s="480" t="s">
        <v>8236</v>
      </c>
      <c r="I1699" s="480" t="s">
        <v>8737</v>
      </c>
      <c r="J1699" s="482">
        <v>5094.02</v>
      </c>
      <c r="K1699" s="482">
        <v>0</v>
      </c>
      <c r="L1699" s="482">
        <v>5094.02</v>
      </c>
      <c r="M1699" s="482">
        <v>0</v>
      </c>
      <c r="N1699" s="482">
        <v>0</v>
      </c>
      <c r="O1699" s="482">
        <v>0</v>
      </c>
      <c r="P1699" s="480" t="s">
        <v>8750</v>
      </c>
      <c r="Q1699" s="481"/>
      <c r="R1699" s="480" t="s">
        <v>7884</v>
      </c>
      <c r="S1699" s="480" t="s">
        <v>7885</v>
      </c>
      <c r="T1699" s="480" t="s">
        <v>816</v>
      </c>
      <c r="U1699" s="480" t="s">
        <v>309</v>
      </c>
      <c r="V1699" s="480" t="s">
        <v>8568</v>
      </c>
      <c r="W1699" s="480" t="s">
        <v>8658</v>
      </c>
      <c r="X1699" s="480" t="s">
        <v>7927</v>
      </c>
      <c r="Y1699" s="480" t="s">
        <v>313</v>
      </c>
      <c r="Z1699" s="480" t="s">
        <v>7888</v>
      </c>
      <c r="AA1699" s="480">
        <f t="shared" si="26"/>
        <v>60</v>
      </c>
      <c r="AB1699" s="483">
        <v>0</v>
      </c>
      <c r="AC1699" s="480" t="s">
        <v>8526</v>
      </c>
    </row>
    <row r="1700" customHeight="1" spans="1:29">
      <c r="A1700" s="460" t="s">
        <v>194</v>
      </c>
      <c r="B1700" s="480" t="s">
        <v>7877</v>
      </c>
      <c r="C1700" s="480" t="s">
        <v>7878</v>
      </c>
      <c r="D1700" s="480" t="s">
        <v>8751</v>
      </c>
      <c r="E1700" s="481">
        <v>42899</v>
      </c>
      <c r="F1700" s="480" t="s">
        <v>301</v>
      </c>
      <c r="G1700" s="480" t="s">
        <v>8752</v>
      </c>
      <c r="H1700" s="480" t="s">
        <v>8236</v>
      </c>
      <c r="I1700" s="480" t="s">
        <v>8737</v>
      </c>
      <c r="J1700" s="482">
        <v>5094.02</v>
      </c>
      <c r="K1700" s="482">
        <v>0</v>
      </c>
      <c r="L1700" s="482">
        <v>5094.02</v>
      </c>
      <c r="M1700" s="482">
        <v>0</v>
      </c>
      <c r="N1700" s="482">
        <v>0</v>
      </c>
      <c r="O1700" s="482">
        <v>0</v>
      </c>
      <c r="P1700" s="480" t="s">
        <v>8753</v>
      </c>
      <c r="Q1700" s="481"/>
      <c r="R1700" s="480" t="s">
        <v>7884</v>
      </c>
      <c r="S1700" s="480" t="s">
        <v>7885</v>
      </c>
      <c r="T1700" s="480" t="s">
        <v>816</v>
      </c>
      <c r="U1700" s="480" t="s">
        <v>309</v>
      </c>
      <c r="V1700" s="480" t="s">
        <v>3895</v>
      </c>
      <c r="W1700" s="480" t="s">
        <v>8658</v>
      </c>
      <c r="X1700" s="480" t="s">
        <v>7927</v>
      </c>
      <c r="Y1700" s="480" t="s">
        <v>313</v>
      </c>
      <c r="Z1700" s="480" t="s">
        <v>7888</v>
      </c>
      <c r="AA1700" s="480">
        <f t="shared" si="26"/>
        <v>60</v>
      </c>
      <c r="AB1700" s="483">
        <v>0</v>
      </c>
      <c r="AC1700" s="480" t="s">
        <v>8108</v>
      </c>
    </row>
    <row r="1701" customHeight="1" spans="1:29">
      <c r="A1701" s="460" t="s">
        <v>194</v>
      </c>
      <c r="B1701" s="480" t="s">
        <v>7877</v>
      </c>
      <c r="C1701" s="480" t="s">
        <v>7878</v>
      </c>
      <c r="D1701" s="480" t="s">
        <v>8754</v>
      </c>
      <c r="E1701" s="481">
        <v>42899</v>
      </c>
      <c r="F1701" s="480" t="s">
        <v>301</v>
      </c>
      <c r="G1701" s="480" t="s">
        <v>8755</v>
      </c>
      <c r="H1701" s="480" t="s">
        <v>8236</v>
      </c>
      <c r="I1701" s="480" t="s">
        <v>8737</v>
      </c>
      <c r="J1701" s="482">
        <v>5094.02</v>
      </c>
      <c r="K1701" s="482">
        <v>0</v>
      </c>
      <c r="L1701" s="482">
        <v>5094.02</v>
      </c>
      <c r="M1701" s="482">
        <v>0</v>
      </c>
      <c r="N1701" s="482">
        <v>0</v>
      </c>
      <c r="O1701" s="482">
        <v>0</v>
      </c>
      <c r="P1701" s="480" t="s">
        <v>8756</v>
      </c>
      <c r="Q1701" s="481"/>
      <c r="R1701" s="480" t="s">
        <v>7884</v>
      </c>
      <c r="S1701" s="480" t="s">
        <v>7885</v>
      </c>
      <c r="T1701" s="480" t="s">
        <v>816</v>
      </c>
      <c r="U1701" s="480" t="s">
        <v>309</v>
      </c>
      <c r="V1701" s="480" t="s">
        <v>8757</v>
      </c>
      <c r="W1701" s="480" t="s">
        <v>8658</v>
      </c>
      <c r="X1701" s="480" t="s">
        <v>7927</v>
      </c>
      <c r="Y1701" s="480" t="s">
        <v>313</v>
      </c>
      <c r="Z1701" s="480" t="s">
        <v>7888</v>
      </c>
      <c r="AA1701" s="480">
        <f t="shared" si="26"/>
        <v>60</v>
      </c>
      <c r="AB1701" s="483">
        <v>0</v>
      </c>
      <c r="AC1701" s="480" t="s">
        <v>8108</v>
      </c>
    </row>
    <row r="1702" customHeight="1" spans="1:29">
      <c r="A1702" s="460" t="s">
        <v>194</v>
      </c>
      <c r="B1702" s="480" t="s">
        <v>7877</v>
      </c>
      <c r="C1702" s="480" t="s">
        <v>7878</v>
      </c>
      <c r="D1702" s="480" t="s">
        <v>8758</v>
      </c>
      <c r="E1702" s="481">
        <v>42899</v>
      </c>
      <c r="F1702" s="480" t="s">
        <v>301</v>
      </c>
      <c r="G1702" s="480" t="s">
        <v>8759</v>
      </c>
      <c r="H1702" s="480" t="s">
        <v>8236</v>
      </c>
      <c r="I1702" s="480" t="s">
        <v>8737</v>
      </c>
      <c r="J1702" s="482">
        <v>5094.02</v>
      </c>
      <c r="K1702" s="482">
        <v>0</v>
      </c>
      <c r="L1702" s="482">
        <v>5094.02</v>
      </c>
      <c r="M1702" s="482">
        <v>0</v>
      </c>
      <c r="N1702" s="482">
        <v>0</v>
      </c>
      <c r="O1702" s="482">
        <v>0</v>
      </c>
      <c r="P1702" s="480" t="s">
        <v>8760</v>
      </c>
      <c r="Q1702" s="481"/>
      <c r="R1702" s="480" t="s">
        <v>7884</v>
      </c>
      <c r="S1702" s="480" t="s">
        <v>7885</v>
      </c>
      <c r="T1702" s="480" t="s">
        <v>2461</v>
      </c>
      <c r="U1702" s="480" t="s">
        <v>309</v>
      </c>
      <c r="V1702" s="480" t="s">
        <v>8761</v>
      </c>
      <c r="W1702" s="480" t="s">
        <v>8658</v>
      </c>
      <c r="X1702" s="480" t="s">
        <v>7927</v>
      </c>
      <c r="Y1702" s="480" t="s">
        <v>313</v>
      </c>
      <c r="Z1702" s="480" t="s">
        <v>7888</v>
      </c>
      <c r="AA1702" s="480">
        <f t="shared" si="26"/>
        <v>60</v>
      </c>
      <c r="AB1702" s="483">
        <v>0</v>
      </c>
      <c r="AC1702" s="480" t="s">
        <v>8365</v>
      </c>
    </row>
    <row r="1703" customHeight="1" spans="1:29">
      <c r="A1703" s="460" t="s">
        <v>194</v>
      </c>
      <c r="B1703" s="480" t="s">
        <v>7877</v>
      </c>
      <c r="C1703" s="480" t="s">
        <v>7878</v>
      </c>
      <c r="D1703" s="480" t="s">
        <v>8762</v>
      </c>
      <c r="E1703" s="481">
        <v>42899</v>
      </c>
      <c r="F1703" s="480" t="s">
        <v>301</v>
      </c>
      <c r="G1703" s="480" t="s">
        <v>8763</v>
      </c>
      <c r="H1703" s="480" t="s">
        <v>8236</v>
      </c>
      <c r="I1703" s="480" t="s">
        <v>8737</v>
      </c>
      <c r="J1703" s="482">
        <v>5094.02</v>
      </c>
      <c r="K1703" s="482">
        <v>0</v>
      </c>
      <c r="L1703" s="482">
        <v>5094.02</v>
      </c>
      <c r="M1703" s="482">
        <v>0</v>
      </c>
      <c r="N1703" s="482">
        <v>0</v>
      </c>
      <c r="O1703" s="482">
        <v>0</v>
      </c>
      <c r="P1703" s="480" t="s">
        <v>8764</v>
      </c>
      <c r="Q1703" s="481"/>
      <c r="R1703" s="480" t="s">
        <v>7884</v>
      </c>
      <c r="S1703" s="480" t="s">
        <v>7885</v>
      </c>
      <c r="T1703" s="480" t="s">
        <v>399</v>
      </c>
      <c r="U1703" s="480" t="s">
        <v>309</v>
      </c>
      <c r="V1703" s="480" t="s">
        <v>8730</v>
      </c>
      <c r="W1703" s="480" t="s">
        <v>8658</v>
      </c>
      <c r="X1703" s="480" t="s">
        <v>7927</v>
      </c>
      <c r="Y1703" s="480" t="s">
        <v>313</v>
      </c>
      <c r="Z1703" s="480" t="s">
        <v>7888</v>
      </c>
      <c r="AA1703" s="480">
        <f t="shared" si="26"/>
        <v>60</v>
      </c>
      <c r="AB1703" s="483">
        <v>0</v>
      </c>
      <c r="AC1703" s="480" t="s">
        <v>8121</v>
      </c>
    </row>
    <row r="1704" customHeight="1" spans="1:29">
      <c r="A1704" s="460" t="s">
        <v>194</v>
      </c>
      <c r="B1704" s="480" t="s">
        <v>7877</v>
      </c>
      <c r="C1704" s="480" t="s">
        <v>7878</v>
      </c>
      <c r="D1704" s="480" t="s">
        <v>8765</v>
      </c>
      <c r="E1704" s="481">
        <v>42899</v>
      </c>
      <c r="F1704" s="480" t="s">
        <v>301</v>
      </c>
      <c r="G1704" s="480" t="s">
        <v>8766</v>
      </c>
      <c r="H1704" s="480" t="s">
        <v>8236</v>
      </c>
      <c r="I1704" s="480" t="s">
        <v>8737</v>
      </c>
      <c r="J1704" s="482">
        <v>5094.02</v>
      </c>
      <c r="K1704" s="482">
        <v>0</v>
      </c>
      <c r="L1704" s="482">
        <v>5094.02</v>
      </c>
      <c r="M1704" s="482">
        <v>0</v>
      </c>
      <c r="N1704" s="482">
        <v>0</v>
      </c>
      <c r="O1704" s="482">
        <v>0</v>
      </c>
      <c r="P1704" s="480" t="s">
        <v>8767</v>
      </c>
      <c r="Q1704" s="481"/>
      <c r="R1704" s="480" t="s">
        <v>7884</v>
      </c>
      <c r="S1704" s="480" t="s">
        <v>7885</v>
      </c>
      <c r="T1704" s="480" t="s">
        <v>399</v>
      </c>
      <c r="U1704" s="480" t="s">
        <v>309</v>
      </c>
      <c r="V1704" s="480" t="s">
        <v>309</v>
      </c>
      <c r="W1704" s="480" t="s">
        <v>8658</v>
      </c>
      <c r="X1704" s="480" t="s">
        <v>7927</v>
      </c>
      <c r="Y1704" s="480" t="s">
        <v>313</v>
      </c>
      <c r="Z1704" s="480" t="s">
        <v>7888</v>
      </c>
      <c r="AA1704" s="480">
        <f t="shared" si="26"/>
        <v>60</v>
      </c>
      <c r="AB1704" s="483">
        <v>0</v>
      </c>
      <c r="AC1704" s="480" t="s">
        <v>8121</v>
      </c>
    </row>
    <row r="1705" customHeight="1" spans="1:29">
      <c r="A1705" s="460" t="s">
        <v>194</v>
      </c>
      <c r="B1705" s="480" t="s">
        <v>7877</v>
      </c>
      <c r="C1705" s="480" t="s">
        <v>7878</v>
      </c>
      <c r="D1705" s="480" t="s">
        <v>8768</v>
      </c>
      <c r="E1705" s="481">
        <v>42899</v>
      </c>
      <c r="F1705" s="480" t="s">
        <v>301</v>
      </c>
      <c r="G1705" s="480" t="s">
        <v>8769</v>
      </c>
      <c r="H1705" s="480" t="s">
        <v>8236</v>
      </c>
      <c r="I1705" s="480" t="s">
        <v>8737</v>
      </c>
      <c r="J1705" s="482">
        <v>5094.02</v>
      </c>
      <c r="K1705" s="482">
        <v>0</v>
      </c>
      <c r="L1705" s="482">
        <v>5094.02</v>
      </c>
      <c r="M1705" s="482">
        <v>0</v>
      </c>
      <c r="N1705" s="482">
        <v>0</v>
      </c>
      <c r="O1705" s="482">
        <v>0</v>
      </c>
      <c r="P1705" s="480" t="s">
        <v>8770</v>
      </c>
      <c r="Q1705" s="481"/>
      <c r="R1705" s="480" t="s">
        <v>7884</v>
      </c>
      <c r="S1705" s="480" t="s">
        <v>7885</v>
      </c>
      <c r="T1705" s="480" t="s">
        <v>816</v>
      </c>
      <c r="U1705" s="480" t="s">
        <v>309</v>
      </c>
      <c r="V1705" s="480" t="s">
        <v>8771</v>
      </c>
      <c r="W1705" s="480" t="s">
        <v>8658</v>
      </c>
      <c r="X1705" s="480" t="s">
        <v>7927</v>
      </c>
      <c r="Y1705" s="480" t="s">
        <v>313</v>
      </c>
      <c r="Z1705" s="480" t="s">
        <v>7888</v>
      </c>
      <c r="AA1705" s="480">
        <f t="shared" si="26"/>
        <v>60</v>
      </c>
      <c r="AB1705" s="483">
        <v>0</v>
      </c>
      <c r="AC1705" s="480" t="s">
        <v>8108</v>
      </c>
    </row>
    <row r="1706" customHeight="1" spans="1:29">
      <c r="A1706" s="460" t="s">
        <v>194</v>
      </c>
      <c r="B1706" s="480" t="s">
        <v>7877</v>
      </c>
      <c r="C1706" s="480" t="s">
        <v>7878</v>
      </c>
      <c r="D1706" s="480" t="s">
        <v>8772</v>
      </c>
      <c r="E1706" s="481">
        <v>42899</v>
      </c>
      <c r="F1706" s="480" t="s">
        <v>301</v>
      </c>
      <c r="G1706" s="480" t="s">
        <v>8773</v>
      </c>
      <c r="H1706" s="480" t="s">
        <v>8236</v>
      </c>
      <c r="I1706" s="480" t="s">
        <v>8737</v>
      </c>
      <c r="J1706" s="482">
        <v>5094.02</v>
      </c>
      <c r="K1706" s="482">
        <v>0</v>
      </c>
      <c r="L1706" s="482">
        <v>5094.02</v>
      </c>
      <c r="M1706" s="482">
        <v>0</v>
      </c>
      <c r="N1706" s="482">
        <v>0</v>
      </c>
      <c r="O1706" s="482">
        <v>0</v>
      </c>
      <c r="P1706" s="480" t="s">
        <v>8774</v>
      </c>
      <c r="Q1706" s="481"/>
      <c r="R1706" s="480" t="s">
        <v>7884</v>
      </c>
      <c r="S1706" s="480" t="s">
        <v>7885</v>
      </c>
      <c r="T1706" s="480" t="s">
        <v>816</v>
      </c>
      <c r="U1706" s="480" t="s">
        <v>309</v>
      </c>
      <c r="V1706" s="480" t="s">
        <v>309</v>
      </c>
      <c r="W1706" s="480" t="s">
        <v>8658</v>
      </c>
      <c r="X1706" s="480" t="s">
        <v>7927</v>
      </c>
      <c r="Y1706" s="480" t="s">
        <v>313</v>
      </c>
      <c r="Z1706" s="480" t="s">
        <v>7888</v>
      </c>
      <c r="AA1706" s="480">
        <f t="shared" si="26"/>
        <v>60</v>
      </c>
      <c r="AB1706" s="483">
        <v>0</v>
      </c>
      <c r="AC1706" s="480" t="s">
        <v>8108</v>
      </c>
    </row>
    <row r="1707" customHeight="1" spans="1:29">
      <c r="A1707" s="460" t="s">
        <v>194</v>
      </c>
      <c r="B1707" s="480" t="s">
        <v>7877</v>
      </c>
      <c r="C1707" s="480" t="s">
        <v>7878</v>
      </c>
      <c r="D1707" s="480" t="s">
        <v>8775</v>
      </c>
      <c r="E1707" s="481">
        <v>42899</v>
      </c>
      <c r="F1707" s="480" t="s">
        <v>301</v>
      </c>
      <c r="G1707" s="480" t="s">
        <v>8776</v>
      </c>
      <c r="H1707" s="480" t="s">
        <v>8236</v>
      </c>
      <c r="I1707" s="480" t="s">
        <v>8737</v>
      </c>
      <c r="J1707" s="482">
        <v>5094.02</v>
      </c>
      <c r="K1707" s="482">
        <v>0</v>
      </c>
      <c r="L1707" s="482">
        <v>5094.02</v>
      </c>
      <c r="M1707" s="482">
        <v>0</v>
      </c>
      <c r="N1707" s="482">
        <v>0</v>
      </c>
      <c r="O1707" s="482">
        <v>0</v>
      </c>
      <c r="P1707" s="480" t="s">
        <v>8777</v>
      </c>
      <c r="Q1707" s="481"/>
      <c r="R1707" s="480" t="s">
        <v>7884</v>
      </c>
      <c r="S1707" s="480" t="s">
        <v>7885</v>
      </c>
      <c r="T1707" s="480" t="s">
        <v>816</v>
      </c>
      <c r="U1707" s="480" t="s">
        <v>309</v>
      </c>
      <c r="V1707" s="480" t="s">
        <v>8778</v>
      </c>
      <c r="W1707" s="480" t="s">
        <v>8658</v>
      </c>
      <c r="X1707" s="480" t="s">
        <v>7927</v>
      </c>
      <c r="Y1707" s="480" t="s">
        <v>313</v>
      </c>
      <c r="Z1707" s="480" t="s">
        <v>7888</v>
      </c>
      <c r="AA1707" s="480">
        <f t="shared" si="26"/>
        <v>60</v>
      </c>
      <c r="AB1707" s="483">
        <v>0</v>
      </c>
      <c r="AC1707" s="480" t="s">
        <v>8108</v>
      </c>
    </row>
    <row r="1708" customHeight="1" spans="1:29">
      <c r="A1708" s="460" t="s">
        <v>194</v>
      </c>
      <c r="B1708" s="480" t="s">
        <v>7877</v>
      </c>
      <c r="C1708" s="480" t="s">
        <v>7878</v>
      </c>
      <c r="D1708" s="480" t="s">
        <v>8779</v>
      </c>
      <c r="E1708" s="481">
        <v>42899</v>
      </c>
      <c r="F1708" s="480" t="s">
        <v>301</v>
      </c>
      <c r="G1708" s="480" t="s">
        <v>8780</v>
      </c>
      <c r="H1708" s="480" t="s">
        <v>8236</v>
      </c>
      <c r="I1708" s="480" t="s">
        <v>8737</v>
      </c>
      <c r="J1708" s="482">
        <v>5094.02</v>
      </c>
      <c r="K1708" s="482">
        <v>0</v>
      </c>
      <c r="L1708" s="482">
        <v>5094.02</v>
      </c>
      <c r="M1708" s="482">
        <v>0</v>
      </c>
      <c r="N1708" s="482">
        <v>0</v>
      </c>
      <c r="O1708" s="482">
        <v>0</v>
      </c>
      <c r="P1708" s="480" t="s">
        <v>8781</v>
      </c>
      <c r="Q1708" s="481"/>
      <c r="R1708" s="480" t="s">
        <v>7884</v>
      </c>
      <c r="S1708" s="480" t="s">
        <v>7885</v>
      </c>
      <c r="T1708" s="480" t="s">
        <v>816</v>
      </c>
      <c r="U1708" s="480" t="s">
        <v>309</v>
      </c>
      <c r="V1708" s="480" t="s">
        <v>309</v>
      </c>
      <c r="W1708" s="480" t="s">
        <v>8658</v>
      </c>
      <c r="X1708" s="480" t="s">
        <v>7927</v>
      </c>
      <c r="Y1708" s="480" t="s">
        <v>313</v>
      </c>
      <c r="Z1708" s="480" t="s">
        <v>7888</v>
      </c>
      <c r="AA1708" s="480">
        <f t="shared" si="26"/>
        <v>60</v>
      </c>
      <c r="AB1708" s="483">
        <v>0</v>
      </c>
      <c r="AC1708" s="480" t="s">
        <v>8108</v>
      </c>
    </row>
    <row r="1709" customHeight="1" spans="1:29">
      <c r="A1709" s="460" t="s">
        <v>194</v>
      </c>
      <c r="B1709" s="480" t="s">
        <v>7877</v>
      </c>
      <c r="C1709" s="480" t="s">
        <v>7878</v>
      </c>
      <c r="D1709" s="480" t="s">
        <v>8782</v>
      </c>
      <c r="E1709" s="481">
        <v>42899</v>
      </c>
      <c r="F1709" s="480" t="s">
        <v>301</v>
      </c>
      <c r="G1709" s="480" t="s">
        <v>8783</v>
      </c>
      <c r="H1709" s="480" t="s">
        <v>8236</v>
      </c>
      <c r="I1709" s="480" t="s">
        <v>8784</v>
      </c>
      <c r="J1709" s="482">
        <v>6299.15</v>
      </c>
      <c r="K1709" s="482">
        <v>0</v>
      </c>
      <c r="L1709" s="482">
        <v>6299.15</v>
      </c>
      <c r="M1709" s="482">
        <v>0</v>
      </c>
      <c r="N1709" s="482">
        <v>0</v>
      </c>
      <c r="O1709" s="482">
        <v>0</v>
      </c>
      <c r="P1709" s="480" t="s">
        <v>8785</v>
      </c>
      <c r="Q1709" s="481"/>
      <c r="R1709" s="480" t="s">
        <v>7884</v>
      </c>
      <c r="S1709" s="480" t="s">
        <v>7885</v>
      </c>
      <c r="T1709" s="480" t="s">
        <v>882</v>
      </c>
      <c r="U1709" s="480" t="s">
        <v>309</v>
      </c>
      <c r="V1709" s="480" t="s">
        <v>8786</v>
      </c>
      <c r="W1709" s="480" t="s">
        <v>7938</v>
      </c>
      <c r="X1709" s="480" t="s">
        <v>7927</v>
      </c>
      <c r="Y1709" s="480" t="s">
        <v>313</v>
      </c>
      <c r="Z1709" s="480" t="s">
        <v>7888</v>
      </c>
      <c r="AA1709" s="480">
        <f t="shared" si="26"/>
        <v>60</v>
      </c>
      <c r="AB1709" s="483">
        <v>0</v>
      </c>
      <c r="AC1709" s="480" t="s">
        <v>7889</v>
      </c>
    </row>
    <row r="1710" customHeight="1" spans="1:29">
      <c r="A1710" s="460" t="s">
        <v>194</v>
      </c>
      <c r="B1710" s="480" t="s">
        <v>7877</v>
      </c>
      <c r="C1710" s="480" t="s">
        <v>7878</v>
      </c>
      <c r="D1710" s="480" t="s">
        <v>8787</v>
      </c>
      <c r="E1710" s="481">
        <v>42899</v>
      </c>
      <c r="F1710" s="480" t="s">
        <v>301</v>
      </c>
      <c r="G1710" s="480" t="s">
        <v>8788</v>
      </c>
      <c r="H1710" s="480" t="s">
        <v>8236</v>
      </c>
      <c r="I1710" s="480" t="s">
        <v>8784</v>
      </c>
      <c r="J1710" s="482">
        <v>6299.15</v>
      </c>
      <c r="K1710" s="482">
        <v>0</v>
      </c>
      <c r="L1710" s="482">
        <v>6299.15</v>
      </c>
      <c r="M1710" s="482">
        <v>0</v>
      </c>
      <c r="N1710" s="482">
        <v>0</v>
      </c>
      <c r="O1710" s="482">
        <v>0</v>
      </c>
      <c r="P1710" s="480" t="s">
        <v>8789</v>
      </c>
      <c r="Q1710" s="481"/>
      <c r="R1710" s="480" t="s">
        <v>7884</v>
      </c>
      <c r="S1710" s="480" t="s">
        <v>7885</v>
      </c>
      <c r="T1710" s="480" t="s">
        <v>882</v>
      </c>
      <c r="U1710" s="480" t="s">
        <v>309</v>
      </c>
      <c r="V1710" s="480" t="s">
        <v>8790</v>
      </c>
      <c r="W1710" s="480" t="s">
        <v>7938</v>
      </c>
      <c r="X1710" s="480" t="s">
        <v>7927</v>
      </c>
      <c r="Y1710" s="480" t="s">
        <v>313</v>
      </c>
      <c r="Z1710" s="480" t="s">
        <v>7888</v>
      </c>
      <c r="AA1710" s="480">
        <f t="shared" si="26"/>
        <v>60</v>
      </c>
      <c r="AB1710" s="483">
        <v>0</v>
      </c>
      <c r="AC1710" s="480" t="s">
        <v>8451</v>
      </c>
    </row>
    <row r="1711" customHeight="1" spans="1:29">
      <c r="A1711" s="460" t="s">
        <v>194</v>
      </c>
      <c r="B1711" s="480" t="s">
        <v>7877</v>
      </c>
      <c r="C1711" s="480" t="s">
        <v>7878</v>
      </c>
      <c r="D1711" s="480" t="s">
        <v>8791</v>
      </c>
      <c r="E1711" s="481">
        <v>42899</v>
      </c>
      <c r="F1711" s="480" t="s">
        <v>301</v>
      </c>
      <c r="G1711" s="480" t="s">
        <v>8792</v>
      </c>
      <c r="H1711" s="480" t="s">
        <v>8236</v>
      </c>
      <c r="I1711" s="480" t="s">
        <v>8784</v>
      </c>
      <c r="J1711" s="482">
        <v>6299.15</v>
      </c>
      <c r="K1711" s="482">
        <v>0</v>
      </c>
      <c r="L1711" s="482">
        <v>6299.15</v>
      </c>
      <c r="M1711" s="482">
        <v>0</v>
      </c>
      <c r="N1711" s="482">
        <v>0</v>
      </c>
      <c r="O1711" s="482">
        <v>0</v>
      </c>
      <c r="P1711" s="480" t="s">
        <v>8793</v>
      </c>
      <c r="Q1711" s="481"/>
      <c r="R1711" s="480" t="s">
        <v>7884</v>
      </c>
      <c r="S1711" s="480" t="s">
        <v>7885</v>
      </c>
      <c r="T1711" s="480" t="s">
        <v>882</v>
      </c>
      <c r="U1711" s="480" t="s">
        <v>309</v>
      </c>
      <c r="V1711" s="480" t="s">
        <v>1561</v>
      </c>
      <c r="W1711" s="480" t="s">
        <v>7938</v>
      </c>
      <c r="X1711" s="480" t="s">
        <v>7927</v>
      </c>
      <c r="Y1711" s="480" t="s">
        <v>313</v>
      </c>
      <c r="Z1711" s="480" t="s">
        <v>7888</v>
      </c>
      <c r="AA1711" s="480">
        <f t="shared" si="26"/>
        <v>60</v>
      </c>
      <c r="AB1711" s="483">
        <v>0</v>
      </c>
      <c r="AC1711" s="480" t="s">
        <v>8451</v>
      </c>
    </row>
    <row r="1712" customHeight="1" spans="1:29">
      <c r="A1712" s="460" t="s">
        <v>194</v>
      </c>
      <c r="B1712" s="480" t="s">
        <v>7877</v>
      </c>
      <c r="C1712" s="480" t="s">
        <v>7878</v>
      </c>
      <c r="D1712" s="480" t="s">
        <v>8794</v>
      </c>
      <c r="E1712" s="481">
        <v>42899</v>
      </c>
      <c r="F1712" s="480" t="s">
        <v>301</v>
      </c>
      <c r="G1712" s="480" t="s">
        <v>8795</v>
      </c>
      <c r="H1712" s="480" t="s">
        <v>8236</v>
      </c>
      <c r="I1712" s="480" t="s">
        <v>8784</v>
      </c>
      <c r="J1712" s="482">
        <v>6299.15</v>
      </c>
      <c r="K1712" s="482">
        <v>0</v>
      </c>
      <c r="L1712" s="482">
        <v>6299.15</v>
      </c>
      <c r="M1712" s="482">
        <v>0</v>
      </c>
      <c r="N1712" s="482">
        <v>0</v>
      </c>
      <c r="O1712" s="482">
        <v>0</v>
      </c>
      <c r="P1712" s="480" t="s">
        <v>8796</v>
      </c>
      <c r="Q1712" s="481"/>
      <c r="R1712" s="480" t="s">
        <v>7884</v>
      </c>
      <c r="S1712" s="480" t="s">
        <v>7885</v>
      </c>
      <c r="T1712" s="480" t="s">
        <v>882</v>
      </c>
      <c r="U1712" s="480" t="s">
        <v>309</v>
      </c>
      <c r="V1712" s="480" t="s">
        <v>8797</v>
      </c>
      <c r="W1712" s="480" t="s">
        <v>7938</v>
      </c>
      <c r="X1712" s="480" t="s">
        <v>7927</v>
      </c>
      <c r="Y1712" s="480" t="s">
        <v>313</v>
      </c>
      <c r="Z1712" s="480" t="s">
        <v>7888</v>
      </c>
      <c r="AA1712" s="480">
        <f t="shared" si="26"/>
        <v>60</v>
      </c>
      <c r="AB1712" s="483">
        <v>0</v>
      </c>
      <c r="AC1712" s="480" t="s">
        <v>8451</v>
      </c>
    </row>
    <row r="1713" customHeight="1" spans="1:29">
      <c r="A1713" s="460" t="s">
        <v>194</v>
      </c>
      <c r="B1713" s="480" t="s">
        <v>7877</v>
      </c>
      <c r="C1713" s="480" t="s">
        <v>7878</v>
      </c>
      <c r="D1713" s="480" t="s">
        <v>8798</v>
      </c>
      <c r="E1713" s="481">
        <v>42899</v>
      </c>
      <c r="F1713" s="480" t="s">
        <v>301</v>
      </c>
      <c r="G1713" s="480" t="s">
        <v>8799</v>
      </c>
      <c r="H1713" s="480" t="s">
        <v>8236</v>
      </c>
      <c r="I1713" s="480" t="s">
        <v>8784</v>
      </c>
      <c r="J1713" s="482">
        <v>6299.15</v>
      </c>
      <c r="K1713" s="482">
        <v>0</v>
      </c>
      <c r="L1713" s="482">
        <v>6299.15</v>
      </c>
      <c r="M1713" s="482">
        <v>0</v>
      </c>
      <c r="N1713" s="482">
        <v>0</v>
      </c>
      <c r="O1713" s="482">
        <v>0</v>
      </c>
      <c r="P1713" s="480" t="s">
        <v>8800</v>
      </c>
      <c r="Q1713" s="481"/>
      <c r="R1713" s="480" t="s">
        <v>7884</v>
      </c>
      <c r="S1713" s="480" t="s">
        <v>7885</v>
      </c>
      <c r="T1713" s="480" t="s">
        <v>882</v>
      </c>
      <c r="U1713" s="480" t="s">
        <v>309</v>
      </c>
      <c r="V1713" s="480" t="s">
        <v>8801</v>
      </c>
      <c r="W1713" s="480" t="s">
        <v>7938</v>
      </c>
      <c r="X1713" s="480" t="s">
        <v>7927</v>
      </c>
      <c r="Y1713" s="480" t="s">
        <v>313</v>
      </c>
      <c r="Z1713" s="480" t="s">
        <v>7888</v>
      </c>
      <c r="AA1713" s="480">
        <f t="shared" si="26"/>
        <v>60</v>
      </c>
      <c r="AB1713" s="483">
        <v>0</v>
      </c>
      <c r="AC1713" s="480" t="s">
        <v>8451</v>
      </c>
    </row>
    <row r="1714" customHeight="1" spans="1:29">
      <c r="A1714" s="460" t="s">
        <v>194</v>
      </c>
      <c r="B1714" s="480" t="s">
        <v>7877</v>
      </c>
      <c r="C1714" s="480" t="s">
        <v>7878</v>
      </c>
      <c r="D1714" s="480" t="s">
        <v>8802</v>
      </c>
      <c r="E1714" s="481">
        <v>42899</v>
      </c>
      <c r="F1714" s="480" t="s">
        <v>301</v>
      </c>
      <c r="G1714" s="480" t="s">
        <v>8803</v>
      </c>
      <c r="H1714" s="480" t="s">
        <v>8236</v>
      </c>
      <c r="I1714" s="480" t="s">
        <v>8804</v>
      </c>
      <c r="J1714" s="482">
        <v>7358.97</v>
      </c>
      <c r="K1714" s="482">
        <v>0</v>
      </c>
      <c r="L1714" s="482">
        <v>7358.97</v>
      </c>
      <c r="M1714" s="482">
        <v>0</v>
      </c>
      <c r="N1714" s="482">
        <v>0</v>
      </c>
      <c r="O1714" s="482">
        <v>0</v>
      </c>
      <c r="P1714" s="480" t="s">
        <v>8805</v>
      </c>
      <c r="Q1714" s="481"/>
      <c r="R1714" s="480" t="s">
        <v>7884</v>
      </c>
      <c r="S1714" s="480" t="s">
        <v>7885</v>
      </c>
      <c r="T1714" s="480" t="s">
        <v>399</v>
      </c>
      <c r="U1714" s="480" t="s">
        <v>309</v>
      </c>
      <c r="V1714" s="480" t="s">
        <v>8605</v>
      </c>
      <c r="W1714" s="480" t="s">
        <v>7938</v>
      </c>
      <c r="X1714" s="480" t="s">
        <v>7927</v>
      </c>
      <c r="Y1714" s="480" t="s">
        <v>313</v>
      </c>
      <c r="Z1714" s="480" t="s">
        <v>7888</v>
      </c>
      <c r="AA1714" s="480">
        <f t="shared" si="26"/>
        <v>60</v>
      </c>
      <c r="AB1714" s="483">
        <v>0</v>
      </c>
      <c r="AC1714" s="480" t="s">
        <v>8121</v>
      </c>
    </row>
    <row r="1715" customHeight="1" spans="1:29">
      <c r="A1715" s="460" t="s">
        <v>194</v>
      </c>
      <c r="B1715" s="480" t="s">
        <v>7877</v>
      </c>
      <c r="C1715" s="480" t="s">
        <v>7878</v>
      </c>
      <c r="D1715" s="480" t="s">
        <v>8806</v>
      </c>
      <c r="E1715" s="481">
        <v>42899</v>
      </c>
      <c r="F1715" s="480" t="s">
        <v>301</v>
      </c>
      <c r="G1715" s="480" t="s">
        <v>8807</v>
      </c>
      <c r="H1715" s="480" t="s">
        <v>8236</v>
      </c>
      <c r="I1715" s="480" t="s">
        <v>8804</v>
      </c>
      <c r="J1715" s="482">
        <v>7358.97</v>
      </c>
      <c r="K1715" s="482">
        <v>0</v>
      </c>
      <c r="L1715" s="482">
        <v>7358.97</v>
      </c>
      <c r="M1715" s="482">
        <v>0</v>
      </c>
      <c r="N1715" s="482">
        <v>0</v>
      </c>
      <c r="O1715" s="482">
        <v>0</v>
      </c>
      <c r="P1715" s="480" t="s">
        <v>8808</v>
      </c>
      <c r="Q1715" s="481"/>
      <c r="R1715" s="480" t="s">
        <v>7884</v>
      </c>
      <c r="S1715" s="480" t="s">
        <v>7885</v>
      </c>
      <c r="T1715" s="480" t="s">
        <v>882</v>
      </c>
      <c r="U1715" s="480" t="s">
        <v>309</v>
      </c>
      <c r="V1715" s="480" t="s">
        <v>8809</v>
      </c>
      <c r="W1715" s="480" t="s">
        <v>7938</v>
      </c>
      <c r="X1715" s="480" t="s">
        <v>7927</v>
      </c>
      <c r="Y1715" s="480" t="s">
        <v>313</v>
      </c>
      <c r="Z1715" s="480" t="s">
        <v>7888</v>
      </c>
      <c r="AA1715" s="480">
        <f t="shared" si="26"/>
        <v>60</v>
      </c>
      <c r="AB1715" s="483">
        <v>0</v>
      </c>
      <c r="AC1715" s="480" t="s">
        <v>8438</v>
      </c>
    </row>
    <row r="1716" customHeight="1" spans="1:29">
      <c r="A1716" s="460" t="s">
        <v>194</v>
      </c>
      <c r="B1716" s="480" t="s">
        <v>7877</v>
      </c>
      <c r="C1716" s="480" t="s">
        <v>7878</v>
      </c>
      <c r="D1716" s="480" t="s">
        <v>8810</v>
      </c>
      <c r="E1716" s="481">
        <v>42899</v>
      </c>
      <c r="F1716" s="480" t="s">
        <v>301</v>
      </c>
      <c r="G1716" s="480" t="s">
        <v>8811</v>
      </c>
      <c r="H1716" s="480" t="s">
        <v>8236</v>
      </c>
      <c r="I1716" s="480" t="s">
        <v>8804</v>
      </c>
      <c r="J1716" s="482">
        <v>7358.97</v>
      </c>
      <c r="K1716" s="482">
        <v>0</v>
      </c>
      <c r="L1716" s="482">
        <v>7358.97</v>
      </c>
      <c r="M1716" s="482">
        <v>0</v>
      </c>
      <c r="N1716" s="482">
        <v>0</v>
      </c>
      <c r="O1716" s="482">
        <v>0</v>
      </c>
      <c r="P1716" s="480" t="s">
        <v>8812</v>
      </c>
      <c r="Q1716" s="481"/>
      <c r="R1716" s="480" t="s">
        <v>7884</v>
      </c>
      <c r="S1716" s="480" t="s">
        <v>7885</v>
      </c>
      <c r="T1716" s="480" t="s">
        <v>383</v>
      </c>
      <c r="U1716" s="480" t="s">
        <v>309</v>
      </c>
      <c r="V1716" s="480" t="s">
        <v>8813</v>
      </c>
      <c r="W1716" s="480" t="s">
        <v>7938</v>
      </c>
      <c r="X1716" s="480" t="s">
        <v>7927</v>
      </c>
      <c r="Y1716" s="480" t="s">
        <v>313</v>
      </c>
      <c r="Z1716" s="480" t="s">
        <v>7888</v>
      </c>
      <c r="AA1716" s="480">
        <f t="shared" si="26"/>
        <v>60</v>
      </c>
      <c r="AB1716" s="483">
        <v>0</v>
      </c>
      <c r="AC1716" s="480" t="s">
        <v>8548</v>
      </c>
    </row>
    <row r="1717" customHeight="1" spans="1:29">
      <c r="A1717" s="460" t="s">
        <v>194</v>
      </c>
      <c r="B1717" s="480" t="s">
        <v>7877</v>
      </c>
      <c r="C1717" s="480" t="s">
        <v>7878</v>
      </c>
      <c r="D1717" s="480" t="s">
        <v>8814</v>
      </c>
      <c r="E1717" s="481">
        <v>42899</v>
      </c>
      <c r="F1717" s="480" t="s">
        <v>301</v>
      </c>
      <c r="G1717" s="480" t="s">
        <v>8815</v>
      </c>
      <c r="H1717" s="480" t="s">
        <v>8236</v>
      </c>
      <c r="I1717" s="480" t="s">
        <v>8804</v>
      </c>
      <c r="J1717" s="482">
        <v>7358.97</v>
      </c>
      <c r="K1717" s="482">
        <v>0</v>
      </c>
      <c r="L1717" s="482">
        <v>7358.97</v>
      </c>
      <c r="M1717" s="482">
        <v>0</v>
      </c>
      <c r="N1717" s="482">
        <v>0</v>
      </c>
      <c r="O1717" s="482">
        <v>0</v>
      </c>
      <c r="P1717" s="480" t="s">
        <v>8816</v>
      </c>
      <c r="Q1717" s="481"/>
      <c r="R1717" s="480" t="s">
        <v>7884</v>
      </c>
      <c r="S1717" s="480" t="s">
        <v>7885</v>
      </c>
      <c r="T1717" s="480" t="s">
        <v>2337</v>
      </c>
      <c r="U1717" s="480" t="s">
        <v>309</v>
      </c>
      <c r="V1717" s="480" t="s">
        <v>8817</v>
      </c>
      <c r="W1717" s="480" t="s">
        <v>7938</v>
      </c>
      <c r="X1717" s="480" t="s">
        <v>7927</v>
      </c>
      <c r="Y1717" s="480" t="s">
        <v>313</v>
      </c>
      <c r="Z1717" s="480" t="s">
        <v>7888</v>
      </c>
      <c r="AA1717" s="480">
        <f t="shared" si="26"/>
        <v>60</v>
      </c>
      <c r="AB1717" s="483">
        <v>0</v>
      </c>
      <c r="AC1717" s="480" t="s">
        <v>7889</v>
      </c>
    </row>
    <row r="1718" customHeight="1" spans="1:29">
      <c r="A1718" s="460" t="s">
        <v>194</v>
      </c>
      <c r="B1718" s="480" t="s">
        <v>7877</v>
      </c>
      <c r="C1718" s="480" t="s">
        <v>7878</v>
      </c>
      <c r="D1718" s="480" t="s">
        <v>8818</v>
      </c>
      <c r="E1718" s="481">
        <v>42899</v>
      </c>
      <c r="F1718" s="480" t="s">
        <v>301</v>
      </c>
      <c r="G1718" s="480" t="s">
        <v>8819</v>
      </c>
      <c r="H1718" s="480" t="s">
        <v>8236</v>
      </c>
      <c r="I1718" s="480" t="s">
        <v>8804</v>
      </c>
      <c r="J1718" s="482">
        <v>7358.97</v>
      </c>
      <c r="K1718" s="482">
        <v>0</v>
      </c>
      <c r="L1718" s="482">
        <v>7358.97</v>
      </c>
      <c r="M1718" s="482">
        <v>0</v>
      </c>
      <c r="N1718" s="482">
        <v>0</v>
      </c>
      <c r="O1718" s="482">
        <v>0</v>
      </c>
      <c r="P1718" s="480" t="s">
        <v>8820</v>
      </c>
      <c r="Q1718" s="481"/>
      <c r="R1718" s="480" t="s">
        <v>7884</v>
      </c>
      <c r="S1718" s="480" t="s">
        <v>7885</v>
      </c>
      <c r="T1718" s="480" t="s">
        <v>2337</v>
      </c>
      <c r="U1718" s="480" t="s">
        <v>309</v>
      </c>
      <c r="V1718" s="480" t="s">
        <v>8821</v>
      </c>
      <c r="W1718" s="480" t="s">
        <v>7938</v>
      </c>
      <c r="X1718" s="480" t="s">
        <v>7927</v>
      </c>
      <c r="Y1718" s="480" t="s">
        <v>313</v>
      </c>
      <c r="Z1718" s="480" t="s">
        <v>7888</v>
      </c>
      <c r="AA1718" s="480">
        <f t="shared" si="26"/>
        <v>60</v>
      </c>
      <c r="AB1718" s="483">
        <v>0</v>
      </c>
      <c r="AC1718" s="480" t="s">
        <v>7889</v>
      </c>
    </row>
    <row r="1719" customHeight="1" spans="1:29">
      <c r="A1719" s="460" t="s">
        <v>194</v>
      </c>
      <c r="B1719" s="480" t="s">
        <v>7877</v>
      </c>
      <c r="C1719" s="480" t="s">
        <v>7878</v>
      </c>
      <c r="D1719" s="480" t="s">
        <v>8822</v>
      </c>
      <c r="E1719" s="481">
        <v>43143</v>
      </c>
      <c r="F1719" s="480" t="s">
        <v>301</v>
      </c>
      <c r="G1719" s="480" t="s">
        <v>8823</v>
      </c>
      <c r="H1719" s="480" t="s">
        <v>8236</v>
      </c>
      <c r="I1719" s="480" t="s">
        <v>8824</v>
      </c>
      <c r="J1719" s="482">
        <v>4786.32</v>
      </c>
      <c r="K1719" s="482">
        <v>0</v>
      </c>
      <c r="L1719" s="482">
        <v>4786.32</v>
      </c>
      <c r="M1719" s="482">
        <v>0</v>
      </c>
      <c r="N1719" s="482">
        <v>0</v>
      </c>
      <c r="O1719" s="482">
        <v>0</v>
      </c>
      <c r="P1719" s="480" t="s">
        <v>8825</v>
      </c>
      <c r="Q1719" s="481"/>
      <c r="R1719" s="480" t="s">
        <v>7884</v>
      </c>
      <c r="S1719" s="480" t="s">
        <v>7885</v>
      </c>
      <c r="T1719" s="480" t="s">
        <v>348</v>
      </c>
      <c r="U1719" s="480" t="s">
        <v>309</v>
      </c>
      <c r="V1719" s="480" t="s">
        <v>8826</v>
      </c>
      <c r="W1719" s="480" t="s">
        <v>8827</v>
      </c>
      <c r="X1719" s="480" t="s">
        <v>7917</v>
      </c>
      <c r="Y1719" s="480" t="s">
        <v>313</v>
      </c>
      <c r="Z1719" s="480" t="s">
        <v>7888</v>
      </c>
      <c r="AA1719" s="480">
        <f t="shared" si="26"/>
        <v>60</v>
      </c>
      <c r="AB1719" s="483">
        <v>0</v>
      </c>
      <c r="AC1719" s="480" t="s">
        <v>8419</v>
      </c>
    </row>
    <row r="1720" customHeight="1" spans="1:29">
      <c r="A1720" s="460" t="s">
        <v>194</v>
      </c>
      <c r="B1720" s="480" t="s">
        <v>7877</v>
      </c>
      <c r="C1720" s="480" t="s">
        <v>7878</v>
      </c>
      <c r="D1720" s="480" t="s">
        <v>8828</v>
      </c>
      <c r="E1720" s="481">
        <v>43143</v>
      </c>
      <c r="F1720" s="480" t="s">
        <v>301</v>
      </c>
      <c r="G1720" s="480" t="s">
        <v>8829</v>
      </c>
      <c r="H1720" s="480" t="s">
        <v>8236</v>
      </c>
      <c r="I1720" s="480" t="s">
        <v>8824</v>
      </c>
      <c r="J1720" s="482">
        <v>4786.32</v>
      </c>
      <c r="K1720" s="482">
        <v>0</v>
      </c>
      <c r="L1720" s="482">
        <v>4786.32</v>
      </c>
      <c r="M1720" s="482">
        <v>0</v>
      </c>
      <c r="N1720" s="482">
        <v>0</v>
      </c>
      <c r="O1720" s="482">
        <v>0</v>
      </c>
      <c r="P1720" s="480" t="s">
        <v>8830</v>
      </c>
      <c r="Q1720" s="481"/>
      <c r="R1720" s="480" t="s">
        <v>7884</v>
      </c>
      <c r="S1720" s="480" t="s">
        <v>7885</v>
      </c>
      <c r="T1720" s="480" t="s">
        <v>2461</v>
      </c>
      <c r="U1720" s="480" t="s">
        <v>309</v>
      </c>
      <c r="V1720" s="480" t="s">
        <v>8831</v>
      </c>
      <c r="W1720" s="480" t="s">
        <v>8827</v>
      </c>
      <c r="X1720" s="480" t="s">
        <v>7917</v>
      </c>
      <c r="Y1720" s="480" t="s">
        <v>313</v>
      </c>
      <c r="Z1720" s="480" t="s">
        <v>7888</v>
      </c>
      <c r="AA1720" s="480">
        <f t="shared" si="26"/>
        <v>60</v>
      </c>
      <c r="AB1720" s="483">
        <v>0</v>
      </c>
      <c r="AC1720" s="480" t="s">
        <v>8365</v>
      </c>
    </row>
    <row r="1721" customHeight="1" spans="1:29">
      <c r="A1721" s="460" t="s">
        <v>194</v>
      </c>
      <c r="B1721" s="480" t="s">
        <v>7877</v>
      </c>
      <c r="C1721" s="480" t="s">
        <v>7878</v>
      </c>
      <c r="D1721" s="480" t="s">
        <v>8832</v>
      </c>
      <c r="E1721" s="481">
        <v>43143</v>
      </c>
      <c r="F1721" s="480" t="s">
        <v>301</v>
      </c>
      <c r="G1721" s="480" t="s">
        <v>8833</v>
      </c>
      <c r="H1721" s="480" t="s">
        <v>8236</v>
      </c>
      <c r="I1721" s="480" t="s">
        <v>8824</v>
      </c>
      <c r="J1721" s="482">
        <v>4786.32</v>
      </c>
      <c r="K1721" s="482">
        <v>0</v>
      </c>
      <c r="L1721" s="482">
        <v>4786.32</v>
      </c>
      <c r="M1721" s="482">
        <v>0</v>
      </c>
      <c r="N1721" s="482">
        <v>0</v>
      </c>
      <c r="O1721" s="482">
        <v>0</v>
      </c>
      <c r="P1721" s="480" t="s">
        <v>8834</v>
      </c>
      <c r="Q1721" s="481"/>
      <c r="R1721" s="480" t="s">
        <v>7884</v>
      </c>
      <c r="S1721" s="480" t="s">
        <v>7885</v>
      </c>
      <c r="T1721" s="480" t="s">
        <v>2356</v>
      </c>
      <c r="U1721" s="480" t="s">
        <v>309</v>
      </c>
      <c r="V1721" s="480" t="s">
        <v>8835</v>
      </c>
      <c r="W1721" s="480" t="s">
        <v>8827</v>
      </c>
      <c r="X1721" s="480" t="s">
        <v>7917</v>
      </c>
      <c r="Y1721" s="480" t="s">
        <v>313</v>
      </c>
      <c r="Z1721" s="480" t="s">
        <v>7888</v>
      </c>
      <c r="AA1721" s="480">
        <f t="shared" si="26"/>
        <v>60</v>
      </c>
      <c r="AB1721" s="483">
        <v>0</v>
      </c>
      <c r="AC1721" s="480" t="s">
        <v>8246</v>
      </c>
    </row>
    <row r="1722" customHeight="1" spans="1:29">
      <c r="A1722" s="460" t="s">
        <v>194</v>
      </c>
      <c r="B1722" s="480" t="s">
        <v>7877</v>
      </c>
      <c r="C1722" s="480" t="s">
        <v>7878</v>
      </c>
      <c r="D1722" s="480" t="s">
        <v>8836</v>
      </c>
      <c r="E1722" s="481">
        <v>43143</v>
      </c>
      <c r="F1722" s="480" t="s">
        <v>301</v>
      </c>
      <c r="G1722" s="480" t="s">
        <v>8837</v>
      </c>
      <c r="H1722" s="480" t="s">
        <v>8236</v>
      </c>
      <c r="I1722" s="480" t="s">
        <v>8824</v>
      </c>
      <c r="J1722" s="482">
        <v>4786.32</v>
      </c>
      <c r="K1722" s="482">
        <v>0</v>
      </c>
      <c r="L1722" s="482">
        <v>4786.32</v>
      </c>
      <c r="M1722" s="482">
        <v>0</v>
      </c>
      <c r="N1722" s="482">
        <v>0</v>
      </c>
      <c r="O1722" s="482">
        <v>0</v>
      </c>
      <c r="P1722" s="480" t="s">
        <v>8838</v>
      </c>
      <c r="Q1722" s="481"/>
      <c r="R1722" s="480" t="s">
        <v>7884</v>
      </c>
      <c r="S1722" s="480" t="s">
        <v>7885</v>
      </c>
      <c r="T1722" s="480" t="s">
        <v>321</v>
      </c>
      <c r="U1722" s="480" t="s">
        <v>309</v>
      </c>
      <c r="V1722" s="480" t="s">
        <v>952</v>
      </c>
      <c r="W1722" s="480" t="s">
        <v>8827</v>
      </c>
      <c r="X1722" s="480" t="s">
        <v>7917</v>
      </c>
      <c r="Y1722" s="480" t="s">
        <v>313</v>
      </c>
      <c r="Z1722" s="480" t="s">
        <v>7888</v>
      </c>
      <c r="AA1722" s="480">
        <f t="shared" si="26"/>
        <v>60</v>
      </c>
      <c r="AB1722" s="483">
        <v>0</v>
      </c>
      <c r="AC1722" s="480" t="s">
        <v>8517</v>
      </c>
    </row>
    <row r="1723" customHeight="1" spans="1:29">
      <c r="A1723" s="460" t="s">
        <v>194</v>
      </c>
      <c r="B1723" s="480" t="s">
        <v>7877</v>
      </c>
      <c r="C1723" s="480" t="s">
        <v>7878</v>
      </c>
      <c r="D1723" s="480" t="s">
        <v>8839</v>
      </c>
      <c r="E1723" s="481">
        <v>43143</v>
      </c>
      <c r="F1723" s="480" t="s">
        <v>301</v>
      </c>
      <c r="G1723" s="480" t="s">
        <v>8840</v>
      </c>
      <c r="H1723" s="480" t="s">
        <v>8236</v>
      </c>
      <c r="I1723" s="480" t="s">
        <v>8824</v>
      </c>
      <c r="J1723" s="482">
        <v>4786.32</v>
      </c>
      <c r="K1723" s="482">
        <v>0</v>
      </c>
      <c r="L1723" s="482">
        <v>4786.32</v>
      </c>
      <c r="M1723" s="482">
        <v>0</v>
      </c>
      <c r="N1723" s="482">
        <v>0</v>
      </c>
      <c r="O1723" s="482">
        <v>0</v>
      </c>
      <c r="P1723" s="480" t="s">
        <v>8841</v>
      </c>
      <c r="Q1723" s="481"/>
      <c r="R1723" s="480" t="s">
        <v>7884</v>
      </c>
      <c r="S1723" s="480" t="s">
        <v>7885</v>
      </c>
      <c r="T1723" s="480" t="s">
        <v>321</v>
      </c>
      <c r="U1723" s="480" t="s">
        <v>309</v>
      </c>
      <c r="V1723" s="480" t="s">
        <v>8842</v>
      </c>
      <c r="W1723" s="480" t="s">
        <v>8827</v>
      </c>
      <c r="X1723" s="480" t="s">
        <v>7917</v>
      </c>
      <c r="Y1723" s="480" t="s">
        <v>313</v>
      </c>
      <c r="Z1723" s="480" t="s">
        <v>7888</v>
      </c>
      <c r="AA1723" s="480">
        <f t="shared" si="26"/>
        <v>60</v>
      </c>
      <c r="AB1723" s="483">
        <v>0</v>
      </c>
      <c r="AC1723" s="480" t="s">
        <v>8517</v>
      </c>
    </row>
    <row r="1724" customHeight="1" spans="1:29">
      <c r="A1724" s="460" t="s">
        <v>194</v>
      </c>
      <c r="B1724" s="480" t="s">
        <v>7877</v>
      </c>
      <c r="C1724" s="480" t="s">
        <v>7878</v>
      </c>
      <c r="D1724" s="480" t="s">
        <v>8843</v>
      </c>
      <c r="E1724" s="481">
        <v>43143</v>
      </c>
      <c r="F1724" s="480" t="s">
        <v>301</v>
      </c>
      <c r="G1724" s="480" t="s">
        <v>8844</v>
      </c>
      <c r="H1724" s="480" t="s">
        <v>8236</v>
      </c>
      <c r="I1724" s="480" t="s">
        <v>8824</v>
      </c>
      <c r="J1724" s="482">
        <v>4786.32</v>
      </c>
      <c r="K1724" s="482">
        <v>0</v>
      </c>
      <c r="L1724" s="482">
        <v>4786.32</v>
      </c>
      <c r="M1724" s="482">
        <v>0</v>
      </c>
      <c r="N1724" s="482">
        <v>0</v>
      </c>
      <c r="O1724" s="482">
        <v>0</v>
      </c>
      <c r="P1724" s="480" t="s">
        <v>8845</v>
      </c>
      <c r="Q1724" s="481"/>
      <c r="R1724" s="480" t="s">
        <v>7884</v>
      </c>
      <c r="S1724" s="480" t="s">
        <v>7885</v>
      </c>
      <c r="T1724" s="480" t="s">
        <v>308</v>
      </c>
      <c r="U1724" s="480" t="s">
        <v>309</v>
      </c>
      <c r="V1724" s="480" t="s">
        <v>309</v>
      </c>
      <c r="W1724" s="480" t="s">
        <v>8827</v>
      </c>
      <c r="X1724" s="480" t="s">
        <v>7917</v>
      </c>
      <c r="Y1724" s="480" t="s">
        <v>313</v>
      </c>
      <c r="Z1724" s="480" t="s">
        <v>7888</v>
      </c>
      <c r="AA1724" s="480">
        <f t="shared" si="26"/>
        <v>60</v>
      </c>
      <c r="AB1724" s="483">
        <v>0</v>
      </c>
      <c r="AC1724" s="480" t="s">
        <v>8432</v>
      </c>
    </row>
    <row r="1725" customHeight="1" spans="1:29">
      <c r="A1725" s="460" t="s">
        <v>194</v>
      </c>
      <c r="B1725" s="480" t="s">
        <v>7877</v>
      </c>
      <c r="C1725" s="480" t="s">
        <v>7878</v>
      </c>
      <c r="D1725" s="480" t="s">
        <v>8846</v>
      </c>
      <c r="E1725" s="481">
        <v>43143</v>
      </c>
      <c r="F1725" s="480" t="s">
        <v>301</v>
      </c>
      <c r="G1725" s="480" t="s">
        <v>8847</v>
      </c>
      <c r="H1725" s="480" t="s">
        <v>8236</v>
      </c>
      <c r="I1725" s="480" t="s">
        <v>8824</v>
      </c>
      <c r="J1725" s="482">
        <v>4786.32</v>
      </c>
      <c r="K1725" s="482">
        <v>0</v>
      </c>
      <c r="L1725" s="482">
        <v>4786.32</v>
      </c>
      <c r="M1725" s="482">
        <v>0</v>
      </c>
      <c r="N1725" s="482">
        <v>0</v>
      </c>
      <c r="O1725" s="482">
        <v>0</v>
      </c>
      <c r="P1725" s="480" t="s">
        <v>8848</v>
      </c>
      <c r="Q1725" s="481"/>
      <c r="R1725" s="480" t="s">
        <v>7884</v>
      </c>
      <c r="S1725" s="480" t="s">
        <v>7885</v>
      </c>
      <c r="T1725" s="480" t="s">
        <v>308</v>
      </c>
      <c r="U1725" s="480" t="s">
        <v>309</v>
      </c>
      <c r="V1725" s="480" t="s">
        <v>309</v>
      </c>
      <c r="W1725" s="480" t="s">
        <v>8827</v>
      </c>
      <c r="X1725" s="480" t="s">
        <v>7917</v>
      </c>
      <c r="Y1725" s="480" t="s">
        <v>313</v>
      </c>
      <c r="Z1725" s="480" t="s">
        <v>7888</v>
      </c>
      <c r="AA1725" s="480">
        <f t="shared" si="26"/>
        <v>60</v>
      </c>
      <c r="AB1725" s="483">
        <v>0</v>
      </c>
      <c r="AC1725" s="480" t="s">
        <v>8432</v>
      </c>
    </row>
    <row r="1726" customHeight="1" spans="1:29">
      <c r="A1726" s="460" t="s">
        <v>194</v>
      </c>
      <c r="B1726" s="480" t="s">
        <v>7877</v>
      </c>
      <c r="C1726" s="480" t="s">
        <v>7878</v>
      </c>
      <c r="D1726" s="480" t="s">
        <v>8849</v>
      </c>
      <c r="E1726" s="481">
        <v>43143</v>
      </c>
      <c r="F1726" s="480" t="s">
        <v>301</v>
      </c>
      <c r="G1726" s="480" t="s">
        <v>8850</v>
      </c>
      <c r="H1726" s="480" t="s">
        <v>8236</v>
      </c>
      <c r="I1726" s="480" t="s">
        <v>8824</v>
      </c>
      <c r="J1726" s="482">
        <v>4786.32</v>
      </c>
      <c r="K1726" s="482">
        <v>0</v>
      </c>
      <c r="L1726" s="482">
        <v>4786.32</v>
      </c>
      <c r="M1726" s="482">
        <v>0</v>
      </c>
      <c r="N1726" s="482">
        <v>0</v>
      </c>
      <c r="O1726" s="482">
        <v>0</v>
      </c>
      <c r="P1726" s="480" t="s">
        <v>8851</v>
      </c>
      <c r="Q1726" s="481"/>
      <c r="R1726" s="480" t="s">
        <v>7884</v>
      </c>
      <c r="S1726" s="480" t="s">
        <v>7885</v>
      </c>
      <c r="T1726" s="480" t="s">
        <v>383</v>
      </c>
      <c r="U1726" s="480" t="s">
        <v>309</v>
      </c>
      <c r="V1726" s="480" t="s">
        <v>8852</v>
      </c>
      <c r="W1726" s="480" t="s">
        <v>8827</v>
      </c>
      <c r="X1726" s="480" t="s">
        <v>7917</v>
      </c>
      <c r="Y1726" s="480" t="s">
        <v>313</v>
      </c>
      <c r="Z1726" s="480" t="s">
        <v>7888</v>
      </c>
      <c r="AA1726" s="480">
        <f t="shared" si="26"/>
        <v>60</v>
      </c>
      <c r="AB1726" s="483">
        <v>0</v>
      </c>
      <c r="AC1726" s="480" t="s">
        <v>8548</v>
      </c>
    </row>
    <row r="1727" customHeight="1" spans="1:29">
      <c r="A1727" s="460" t="s">
        <v>194</v>
      </c>
      <c r="B1727" s="480" t="s">
        <v>7877</v>
      </c>
      <c r="C1727" s="480" t="s">
        <v>7878</v>
      </c>
      <c r="D1727" s="480" t="s">
        <v>8853</v>
      </c>
      <c r="E1727" s="481">
        <v>43143</v>
      </c>
      <c r="F1727" s="480" t="s">
        <v>301</v>
      </c>
      <c r="G1727" s="480" t="s">
        <v>8854</v>
      </c>
      <c r="H1727" s="480" t="s">
        <v>8236</v>
      </c>
      <c r="I1727" s="480" t="s">
        <v>8824</v>
      </c>
      <c r="J1727" s="482">
        <v>4786.32</v>
      </c>
      <c r="K1727" s="482">
        <v>0</v>
      </c>
      <c r="L1727" s="482">
        <v>4786.32</v>
      </c>
      <c r="M1727" s="482">
        <v>0</v>
      </c>
      <c r="N1727" s="482">
        <v>0</v>
      </c>
      <c r="O1727" s="482">
        <v>0</v>
      </c>
      <c r="P1727" s="480" t="s">
        <v>8855</v>
      </c>
      <c r="Q1727" s="481"/>
      <c r="R1727" s="480" t="s">
        <v>7884</v>
      </c>
      <c r="S1727" s="480" t="s">
        <v>7885</v>
      </c>
      <c r="T1727" s="480" t="s">
        <v>383</v>
      </c>
      <c r="U1727" s="480" t="s">
        <v>309</v>
      </c>
      <c r="V1727" s="480" t="s">
        <v>2445</v>
      </c>
      <c r="W1727" s="480" t="s">
        <v>8827</v>
      </c>
      <c r="X1727" s="480" t="s">
        <v>7917</v>
      </c>
      <c r="Y1727" s="480" t="s">
        <v>313</v>
      </c>
      <c r="Z1727" s="480" t="s">
        <v>7888</v>
      </c>
      <c r="AA1727" s="480">
        <f t="shared" si="26"/>
        <v>60</v>
      </c>
      <c r="AB1727" s="483">
        <v>0</v>
      </c>
      <c r="AC1727" s="480" t="s">
        <v>8548</v>
      </c>
    </row>
    <row r="1728" customHeight="1" spans="1:29">
      <c r="A1728" s="460" t="s">
        <v>194</v>
      </c>
      <c r="B1728" s="480" t="s">
        <v>7877</v>
      </c>
      <c r="C1728" s="480" t="s">
        <v>7878</v>
      </c>
      <c r="D1728" s="480" t="s">
        <v>8856</v>
      </c>
      <c r="E1728" s="481">
        <v>43143</v>
      </c>
      <c r="F1728" s="480" t="s">
        <v>301</v>
      </c>
      <c r="G1728" s="480" t="s">
        <v>8857</v>
      </c>
      <c r="H1728" s="480" t="s">
        <v>8236</v>
      </c>
      <c r="I1728" s="480" t="s">
        <v>8824</v>
      </c>
      <c r="J1728" s="482">
        <v>4786.32</v>
      </c>
      <c r="K1728" s="482">
        <v>0</v>
      </c>
      <c r="L1728" s="482">
        <v>4786.32</v>
      </c>
      <c r="M1728" s="482">
        <v>0</v>
      </c>
      <c r="N1728" s="482">
        <v>0</v>
      </c>
      <c r="O1728" s="482">
        <v>0</v>
      </c>
      <c r="P1728" s="480" t="s">
        <v>8858</v>
      </c>
      <c r="Q1728" s="481"/>
      <c r="R1728" s="480" t="s">
        <v>7884</v>
      </c>
      <c r="S1728" s="480" t="s">
        <v>7885</v>
      </c>
      <c r="T1728" s="480" t="s">
        <v>816</v>
      </c>
      <c r="U1728" s="480" t="s">
        <v>309</v>
      </c>
      <c r="V1728" s="480" t="s">
        <v>8859</v>
      </c>
      <c r="W1728" s="480" t="s">
        <v>8827</v>
      </c>
      <c r="X1728" s="480" t="s">
        <v>7917</v>
      </c>
      <c r="Y1728" s="480" t="s">
        <v>313</v>
      </c>
      <c r="Z1728" s="480" t="s">
        <v>7888</v>
      </c>
      <c r="AA1728" s="480">
        <f t="shared" si="26"/>
        <v>60</v>
      </c>
      <c r="AB1728" s="483">
        <v>0</v>
      </c>
      <c r="AC1728" s="480" t="s">
        <v>8108</v>
      </c>
    </row>
    <row r="1729" customHeight="1" spans="1:29">
      <c r="A1729" s="460" t="s">
        <v>194</v>
      </c>
      <c r="B1729" s="480" t="s">
        <v>7877</v>
      </c>
      <c r="C1729" s="480" t="s">
        <v>7878</v>
      </c>
      <c r="D1729" s="480" t="s">
        <v>8860</v>
      </c>
      <c r="E1729" s="481">
        <v>43143</v>
      </c>
      <c r="F1729" s="480" t="s">
        <v>301</v>
      </c>
      <c r="G1729" s="480" t="s">
        <v>8861</v>
      </c>
      <c r="H1729" s="480" t="s">
        <v>8236</v>
      </c>
      <c r="I1729" s="480" t="s">
        <v>8824</v>
      </c>
      <c r="J1729" s="482">
        <v>4786.32</v>
      </c>
      <c r="K1729" s="482">
        <v>0</v>
      </c>
      <c r="L1729" s="482">
        <v>4786.32</v>
      </c>
      <c r="M1729" s="482">
        <v>0</v>
      </c>
      <c r="N1729" s="482">
        <v>0</v>
      </c>
      <c r="O1729" s="482">
        <v>0</v>
      </c>
      <c r="P1729" s="480" t="s">
        <v>8862</v>
      </c>
      <c r="Q1729" s="481"/>
      <c r="R1729" s="480" t="s">
        <v>7884</v>
      </c>
      <c r="S1729" s="480" t="s">
        <v>7885</v>
      </c>
      <c r="T1729" s="480" t="s">
        <v>816</v>
      </c>
      <c r="U1729" s="480" t="s">
        <v>309</v>
      </c>
      <c r="V1729" s="480" t="s">
        <v>8863</v>
      </c>
      <c r="W1729" s="480" t="s">
        <v>8827</v>
      </c>
      <c r="X1729" s="480" t="s">
        <v>7917</v>
      </c>
      <c r="Y1729" s="480" t="s">
        <v>313</v>
      </c>
      <c r="Z1729" s="480" t="s">
        <v>7888</v>
      </c>
      <c r="AA1729" s="480">
        <f t="shared" si="26"/>
        <v>60</v>
      </c>
      <c r="AB1729" s="483">
        <v>0</v>
      </c>
      <c r="AC1729" s="480" t="s">
        <v>8108</v>
      </c>
    </row>
    <row r="1730" customHeight="1" spans="1:29">
      <c r="A1730" s="460" t="s">
        <v>194</v>
      </c>
      <c r="B1730" s="480" t="s">
        <v>7877</v>
      </c>
      <c r="C1730" s="480" t="s">
        <v>7878</v>
      </c>
      <c r="D1730" s="480" t="s">
        <v>8864</v>
      </c>
      <c r="E1730" s="481">
        <v>43143</v>
      </c>
      <c r="F1730" s="480" t="s">
        <v>301</v>
      </c>
      <c r="G1730" s="480" t="s">
        <v>8865</v>
      </c>
      <c r="H1730" s="480" t="s">
        <v>8236</v>
      </c>
      <c r="I1730" s="480" t="s">
        <v>8824</v>
      </c>
      <c r="J1730" s="482">
        <v>4786.32</v>
      </c>
      <c r="K1730" s="482">
        <v>0</v>
      </c>
      <c r="L1730" s="482">
        <v>4786.32</v>
      </c>
      <c r="M1730" s="482">
        <v>0</v>
      </c>
      <c r="N1730" s="482">
        <v>0</v>
      </c>
      <c r="O1730" s="482">
        <v>0</v>
      </c>
      <c r="P1730" s="480" t="s">
        <v>8866</v>
      </c>
      <c r="Q1730" s="481"/>
      <c r="R1730" s="480" t="s">
        <v>7884</v>
      </c>
      <c r="S1730" s="480" t="s">
        <v>7885</v>
      </c>
      <c r="T1730" s="480" t="s">
        <v>816</v>
      </c>
      <c r="U1730" s="480" t="s">
        <v>309</v>
      </c>
      <c r="V1730" s="480" t="s">
        <v>3885</v>
      </c>
      <c r="W1730" s="480" t="s">
        <v>8827</v>
      </c>
      <c r="X1730" s="480" t="s">
        <v>7917</v>
      </c>
      <c r="Y1730" s="480" t="s">
        <v>313</v>
      </c>
      <c r="Z1730" s="480" t="s">
        <v>7888</v>
      </c>
      <c r="AA1730" s="480">
        <f t="shared" si="26"/>
        <v>60</v>
      </c>
      <c r="AB1730" s="483">
        <v>0</v>
      </c>
      <c r="AC1730" s="480" t="s">
        <v>8108</v>
      </c>
    </row>
    <row r="1731" customHeight="1" spans="1:29">
      <c r="A1731" s="460" t="s">
        <v>194</v>
      </c>
      <c r="B1731" s="480" t="s">
        <v>7877</v>
      </c>
      <c r="C1731" s="480" t="s">
        <v>7878</v>
      </c>
      <c r="D1731" s="480" t="s">
        <v>8867</v>
      </c>
      <c r="E1731" s="481">
        <v>43143</v>
      </c>
      <c r="F1731" s="480" t="s">
        <v>301</v>
      </c>
      <c r="G1731" s="480" t="s">
        <v>8868</v>
      </c>
      <c r="H1731" s="480" t="s">
        <v>8236</v>
      </c>
      <c r="I1731" s="480" t="s">
        <v>8824</v>
      </c>
      <c r="J1731" s="482">
        <v>4786.32</v>
      </c>
      <c r="K1731" s="482">
        <v>0</v>
      </c>
      <c r="L1731" s="482">
        <v>4786.32</v>
      </c>
      <c r="M1731" s="482">
        <v>0</v>
      </c>
      <c r="N1731" s="482">
        <v>0</v>
      </c>
      <c r="O1731" s="482">
        <v>0</v>
      </c>
      <c r="P1731" s="480" t="s">
        <v>8869</v>
      </c>
      <c r="Q1731" s="481"/>
      <c r="R1731" s="480" t="s">
        <v>7884</v>
      </c>
      <c r="S1731" s="480" t="s">
        <v>7885</v>
      </c>
      <c r="T1731" s="480" t="s">
        <v>816</v>
      </c>
      <c r="U1731" s="480" t="s">
        <v>309</v>
      </c>
      <c r="V1731" s="480" t="s">
        <v>8757</v>
      </c>
      <c r="W1731" s="480" t="s">
        <v>8827</v>
      </c>
      <c r="X1731" s="480" t="s">
        <v>7917</v>
      </c>
      <c r="Y1731" s="480" t="s">
        <v>313</v>
      </c>
      <c r="Z1731" s="480" t="s">
        <v>7888</v>
      </c>
      <c r="AA1731" s="480">
        <f t="shared" si="26"/>
        <v>60</v>
      </c>
      <c r="AB1731" s="483">
        <v>0</v>
      </c>
      <c r="AC1731" s="480" t="s">
        <v>8108</v>
      </c>
    </row>
    <row r="1732" customHeight="1" spans="1:29">
      <c r="A1732" s="460" t="s">
        <v>194</v>
      </c>
      <c r="B1732" s="480" t="s">
        <v>7877</v>
      </c>
      <c r="C1732" s="480" t="s">
        <v>7878</v>
      </c>
      <c r="D1732" s="480" t="s">
        <v>8870</v>
      </c>
      <c r="E1732" s="481">
        <v>43143</v>
      </c>
      <c r="F1732" s="480" t="s">
        <v>301</v>
      </c>
      <c r="G1732" s="480" t="s">
        <v>8871</v>
      </c>
      <c r="H1732" s="480" t="s">
        <v>8236</v>
      </c>
      <c r="I1732" s="480" t="s">
        <v>8824</v>
      </c>
      <c r="J1732" s="482">
        <v>4786.32</v>
      </c>
      <c r="K1732" s="482">
        <v>0</v>
      </c>
      <c r="L1732" s="482">
        <v>4786.32</v>
      </c>
      <c r="M1732" s="482">
        <v>0</v>
      </c>
      <c r="N1732" s="482">
        <v>0</v>
      </c>
      <c r="O1732" s="482">
        <v>0</v>
      </c>
      <c r="P1732" s="480" t="s">
        <v>8872</v>
      </c>
      <c r="Q1732" s="481"/>
      <c r="R1732" s="480" t="s">
        <v>7884</v>
      </c>
      <c r="S1732" s="480" t="s">
        <v>7885</v>
      </c>
      <c r="T1732" s="480" t="s">
        <v>2483</v>
      </c>
      <c r="U1732" s="480" t="s">
        <v>309</v>
      </c>
      <c r="V1732" s="480" t="s">
        <v>8873</v>
      </c>
      <c r="W1732" s="480" t="s">
        <v>8827</v>
      </c>
      <c r="X1732" s="480" t="s">
        <v>7917</v>
      </c>
      <c r="Y1732" s="480" t="s">
        <v>313</v>
      </c>
      <c r="Z1732" s="480" t="s">
        <v>7888</v>
      </c>
      <c r="AA1732" s="480">
        <f t="shared" si="26"/>
        <v>60</v>
      </c>
      <c r="AB1732" s="483">
        <v>0</v>
      </c>
      <c r="AC1732" s="480" t="s">
        <v>8424</v>
      </c>
    </row>
    <row r="1733" customHeight="1" spans="1:29">
      <c r="A1733" s="460" t="s">
        <v>194</v>
      </c>
      <c r="B1733" s="480" t="s">
        <v>7877</v>
      </c>
      <c r="C1733" s="480" t="s">
        <v>7878</v>
      </c>
      <c r="D1733" s="480" t="s">
        <v>8874</v>
      </c>
      <c r="E1733" s="481">
        <v>43143</v>
      </c>
      <c r="F1733" s="480" t="s">
        <v>301</v>
      </c>
      <c r="G1733" s="480" t="s">
        <v>8875</v>
      </c>
      <c r="H1733" s="480" t="s">
        <v>8236</v>
      </c>
      <c r="I1733" s="480" t="s">
        <v>8824</v>
      </c>
      <c r="J1733" s="482">
        <v>4786.32</v>
      </c>
      <c r="K1733" s="482">
        <v>0</v>
      </c>
      <c r="L1733" s="482">
        <v>4786.32</v>
      </c>
      <c r="M1733" s="482">
        <v>0</v>
      </c>
      <c r="N1733" s="482">
        <v>0</v>
      </c>
      <c r="O1733" s="482">
        <v>0</v>
      </c>
      <c r="P1733" s="480" t="s">
        <v>8876</v>
      </c>
      <c r="Q1733" s="481"/>
      <c r="R1733" s="480" t="s">
        <v>7884</v>
      </c>
      <c r="S1733" s="480" t="s">
        <v>7885</v>
      </c>
      <c r="T1733" s="480" t="s">
        <v>4083</v>
      </c>
      <c r="U1733" s="480" t="s">
        <v>309</v>
      </c>
      <c r="V1733" s="480" t="s">
        <v>4428</v>
      </c>
      <c r="W1733" s="480" t="s">
        <v>8827</v>
      </c>
      <c r="X1733" s="480" t="s">
        <v>7917</v>
      </c>
      <c r="Y1733" s="480" t="s">
        <v>313</v>
      </c>
      <c r="Z1733" s="480" t="s">
        <v>7888</v>
      </c>
      <c r="AA1733" s="480">
        <f t="shared" si="26"/>
        <v>60</v>
      </c>
      <c r="AB1733" s="483">
        <v>0</v>
      </c>
      <c r="AC1733" s="480" t="s">
        <v>8419</v>
      </c>
    </row>
    <row r="1734" customHeight="1" spans="1:29">
      <c r="A1734" s="460" t="s">
        <v>194</v>
      </c>
      <c r="B1734" s="480" t="s">
        <v>7877</v>
      </c>
      <c r="C1734" s="480" t="s">
        <v>7878</v>
      </c>
      <c r="D1734" s="480" t="s">
        <v>8877</v>
      </c>
      <c r="E1734" s="481">
        <v>43143</v>
      </c>
      <c r="F1734" s="480" t="s">
        <v>301</v>
      </c>
      <c r="G1734" s="480" t="s">
        <v>8878</v>
      </c>
      <c r="H1734" s="480" t="s">
        <v>8236</v>
      </c>
      <c r="I1734" s="480" t="s">
        <v>8824</v>
      </c>
      <c r="J1734" s="482">
        <v>4786.32</v>
      </c>
      <c r="K1734" s="482">
        <v>0</v>
      </c>
      <c r="L1734" s="482">
        <v>4786.32</v>
      </c>
      <c r="M1734" s="482">
        <v>0</v>
      </c>
      <c r="N1734" s="482">
        <v>0</v>
      </c>
      <c r="O1734" s="482">
        <v>0</v>
      </c>
      <c r="P1734" s="480" t="s">
        <v>8879</v>
      </c>
      <c r="Q1734" s="481"/>
      <c r="R1734" s="480" t="s">
        <v>7884</v>
      </c>
      <c r="S1734" s="480" t="s">
        <v>7885</v>
      </c>
      <c r="T1734" s="480" t="s">
        <v>8880</v>
      </c>
      <c r="U1734" s="480" t="s">
        <v>309</v>
      </c>
      <c r="V1734" s="480" t="s">
        <v>8881</v>
      </c>
      <c r="W1734" s="480" t="s">
        <v>8827</v>
      </c>
      <c r="X1734" s="480" t="s">
        <v>7917</v>
      </c>
      <c r="Y1734" s="480" t="s">
        <v>313</v>
      </c>
      <c r="Z1734" s="480" t="s">
        <v>7888</v>
      </c>
      <c r="AA1734" s="480">
        <f t="shared" si="26"/>
        <v>60</v>
      </c>
      <c r="AB1734" s="483">
        <v>0</v>
      </c>
      <c r="AC1734" s="480" t="s">
        <v>8419</v>
      </c>
    </row>
    <row r="1735" customHeight="1" spans="1:29">
      <c r="A1735" s="460" t="s">
        <v>194</v>
      </c>
      <c r="B1735" s="480" t="s">
        <v>7877</v>
      </c>
      <c r="C1735" s="480" t="s">
        <v>7878</v>
      </c>
      <c r="D1735" s="480" t="s">
        <v>8882</v>
      </c>
      <c r="E1735" s="481">
        <v>43143</v>
      </c>
      <c r="F1735" s="480" t="s">
        <v>301</v>
      </c>
      <c r="G1735" s="480" t="s">
        <v>8883</v>
      </c>
      <c r="H1735" s="480" t="s">
        <v>8236</v>
      </c>
      <c r="I1735" s="480" t="s">
        <v>8824</v>
      </c>
      <c r="J1735" s="482">
        <v>4786.32</v>
      </c>
      <c r="K1735" s="482">
        <v>0</v>
      </c>
      <c r="L1735" s="482">
        <v>4786.32</v>
      </c>
      <c r="M1735" s="482">
        <v>0</v>
      </c>
      <c r="N1735" s="482">
        <v>0</v>
      </c>
      <c r="O1735" s="482">
        <v>0</v>
      </c>
      <c r="P1735" s="480" t="s">
        <v>8884</v>
      </c>
      <c r="Q1735" s="481"/>
      <c r="R1735" s="480" t="s">
        <v>7884</v>
      </c>
      <c r="S1735" s="480" t="s">
        <v>7885</v>
      </c>
      <c r="T1735" s="480" t="s">
        <v>2324</v>
      </c>
      <c r="U1735" s="480" t="s">
        <v>309</v>
      </c>
      <c r="V1735" s="480" t="s">
        <v>309</v>
      </c>
      <c r="W1735" s="480" t="s">
        <v>8827</v>
      </c>
      <c r="X1735" s="480" t="s">
        <v>7917</v>
      </c>
      <c r="Y1735" s="480" t="s">
        <v>313</v>
      </c>
      <c r="Z1735" s="480" t="s">
        <v>7888</v>
      </c>
      <c r="AA1735" s="480">
        <f t="shared" si="26"/>
        <v>60</v>
      </c>
      <c r="AB1735" s="483">
        <v>0</v>
      </c>
      <c r="AC1735" s="480" t="s">
        <v>8522</v>
      </c>
    </row>
    <row r="1736" customHeight="1" spans="1:29">
      <c r="A1736" s="460" t="s">
        <v>194</v>
      </c>
      <c r="B1736" s="480" t="s">
        <v>7877</v>
      </c>
      <c r="C1736" s="480" t="s">
        <v>7878</v>
      </c>
      <c r="D1736" s="480" t="s">
        <v>8885</v>
      </c>
      <c r="E1736" s="481">
        <v>43143</v>
      </c>
      <c r="F1736" s="480" t="s">
        <v>301</v>
      </c>
      <c r="G1736" s="480" t="s">
        <v>8886</v>
      </c>
      <c r="H1736" s="480" t="s">
        <v>8236</v>
      </c>
      <c r="I1736" s="480" t="s">
        <v>8887</v>
      </c>
      <c r="J1736" s="482">
        <v>6811.97</v>
      </c>
      <c r="K1736" s="482">
        <v>0</v>
      </c>
      <c r="L1736" s="482">
        <v>6811.97</v>
      </c>
      <c r="M1736" s="482">
        <v>0</v>
      </c>
      <c r="N1736" s="482">
        <v>0</v>
      </c>
      <c r="O1736" s="482">
        <v>0</v>
      </c>
      <c r="P1736" s="480" t="s">
        <v>8888</v>
      </c>
      <c r="Q1736" s="481"/>
      <c r="R1736" s="480" t="s">
        <v>7884</v>
      </c>
      <c r="S1736" s="480" t="s">
        <v>7885</v>
      </c>
      <c r="T1736" s="480" t="s">
        <v>882</v>
      </c>
      <c r="U1736" s="480" t="s">
        <v>309</v>
      </c>
      <c r="V1736" s="480" t="s">
        <v>1800</v>
      </c>
      <c r="W1736" s="480" t="s">
        <v>8827</v>
      </c>
      <c r="X1736" s="480" t="s">
        <v>7917</v>
      </c>
      <c r="Y1736" s="480" t="s">
        <v>313</v>
      </c>
      <c r="Z1736" s="480" t="s">
        <v>7888</v>
      </c>
      <c r="AA1736" s="480">
        <f t="shared" si="26"/>
        <v>60</v>
      </c>
      <c r="AB1736" s="483">
        <v>0</v>
      </c>
      <c r="AC1736" s="480" t="s">
        <v>8451</v>
      </c>
    </row>
    <row r="1737" customHeight="1" spans="1:29">
      <c r="A1737" s="460" t="s">
        <v>194</v>
      </c>
      <c r="B1737" s="480" t="s">
        <v>7877</v>
      </c>
      <c r="C1737" s="480" t="s">
        <v>7878</v>
      </c>
      <c r="D1737" s="480" t="s">
        <v>8889</v>
      </c>
      <c r="E1737" s="481">
        <v>43143</v>
      </c>
      <c r="F1737" s="480" t="s">
        <v>301</v>
      </c>
      <c r="G1737" s="480" t="s">
        <v>8890</v>
      </c>
      <c r="H1737" s="480" t="s">
        <v>8236</v>
      </c>
      <c r="I1737" s="480" t="s">
        <v>8887</v>
      </c>
      <c r="J1737" s="482">
        <v>6811.97</v>
      </c>
      <c r="K1737" s="482">
        <v>0</v>
      </c>
      <c r="L1737" s="482">
        <v>6811.97</v>
      </c>
      <c r="M1737" s="482">
        <v>0</v>
      </c>
      <c r="N1737" s="482">
        <v>0</v>
      </c>
      <c r="O1737" s="482">
        <v>0</v>
      </c>
      <c r="P1737" s="480" t="s">
        <v>8891</v>
      </c>
      <c r="Q1737" s="481"/>
      <c r="R1737" s="480" t="s">
        <v>7884</v>
      </c>
      <c r="S1737" s="480" t="s">
        <v>7885</v>
      </c>
      <c r="T1737" s="480" t="s">
        <v>882</v>
      </c>
      <c r="U1737" s="480" t="s">
        <v>309</v>
      </c>
      <c r="V1737" s="480" t="s">
        <v>8892</v>
      </c>
      <c r="W1737" s="480" t="s">
        <v>8827</v>
      </c>
      <c r="X1737" s="480" t="s">
        <v>7917</v>
      </c>
      <c r="Y1737" s="480" t="s">
        <v>313</v>
      </c>
      <c r="Z1737" s="480" t="s">
        <v>7888</v>
      </c>
      <c r="AA1737" s="480">
        <f t="shared" ref="AA1737:AA1800" si="27">Z1737*12</f>
        <v>60</v>
      </c>
      <c r="AB1737" s="483">
        <v>0</v>
      </c>
      <c r="AC1737" s="480" t="s">
        <v>8432</v>
      </c>
    </row>
    <row r="1738" customHeight="1" spans="1:29">
      <c r="A1738" s="460" t="s">
        <v>194</v>
      </c>
      <c r="B1738" s="480" t="s">
        <v>7877</v>
      </c>
      <c r="C1738" s="480" t="s">
        <v>7878</v>
      </c>
      <c r="D1738" s="480" t="s">
        <v>8893</v>
      </c>
      <c r="E1738" s="481">
        <v>43143</v>
      </c>
      <c r="F1738" s="480" t="s">
        <v>301</v>
      </c>
      <c r="G1738" s="480" t="s">
        <v>8894</v>
      </c>
      <c r="H1738" s="480" t="s">
        <v>8236</v>
      </c>
      <c r="I1738" s="480" t="s">
        <v>8887</v>
      </c>
      <c r="J1738" s="482">
        <v>6811.97</v>
      </c>
      <c r="K1738" s="482">
        <v>0</v>
      </c>
      <c r="L1738" s="482">
        <v>6811.97</v>
      </c>
      <c r="M1738" s="482">
        <v>0</v>
      </c>
      <c r="N1738" s="482">
        <v>0</v>
      </c>
      <c r="O1738" s="482">
        <v>0</v>
      </c>
      <c r="P1738" s="480" t="s">
        <v>8895</v>
      </c>
      <c r="Q1738" s="481"/>
      <c r="R1738" s="480" t="s">
        <v>7884</v>
      </c>
      <c r="S1738" s="480" t="s">
        <v>7885</v>
      </c>
      <c r="T1738" s="480" t="s">
        <v>882</v>
      </c>
      <c r="U1738" s="480" t="s">
        <v>309</v>
      </c>
      <c r="V1738" s="480" t="s">
        <v>8896</v>
      </c>
      <c r="W1738" s="480" t="s">
        <v>8827</v>
      </c>
      <c r="X1738" s="480" t="s">
        <v>7917</v>
      </c>
      <c r="Y1738" s="480" t="s">
        <v>313</v>
      </c>
      <c r="Z1738" s="480" t="s">
        <v>7888</v>
      </c>
      <c r="AA1738" s="480">
        <f t="shared" si="27"/>
        <v>60</v>
      </c>
      <c r="AB1738" s="483">
        <v>0</v>
      </c>
      <c r="AC1738" s="480" t="s">
        <v>8432</v>
      </c>
    </row>
    <row r="1739" customHeight="1" spans="1:29">
      <c r="A1739" s="460" t="s">
        <v>194</v>
      </c>
      <c r="B1739" s="480" t="s">
        <v>7877</v>
      </c>
      <c r="C1739" s="480" t="s">
        <v>7878</v>
      </c>
      <c r="D1739" s="480" t="s">
        <v>8897</v>
      </c>
      <c r="E1739" s="481">
        <v>43143</v>
      </c>
      <c r="F1739" s="480" t="s">
        <v>301</v>
      </c>
      <c r="G1739" s="480" t="s">
        <v>8898</v>
      </c>
      <c r="H1739" s="480" t="s">
        <v>8236</v>
      </c>
      <c r="I1739" s="480" t="s">
        <v>8887</v>
      </c>
      <c r="J1739" s="482">
        <v>6811.97</v>
      </c>
      <c r="K1739" s="482">
        <v>0</v>
      </c>
      <c r="L1739" s="482">
        <v>6811.97</v>
      </c>
      <c r="M1739" s="482">
        <v>0</v>
      </c>
      <c r="N1739" s="482">
        <v>0</v>
      </c>
      <c r="O1739" s="482">
        <v>0</v>
      </c>
      <c r="P1739" s="480" t="s">
        <v>8899</v>
      </c>
      <c r="Q1739" s="481"/>
      <c r="R1739" s="480" t="s">
        <v>7884</v>
      </c>
      <c r="S1739" s="480" t="s">
        <v>7885</v>
      </c>
      <c r="T1739" s="480" t="s">
        <v>882</v>
      </c>
      <c r="U1739" s="480" t="s">
        <v>309</v>
      </c>
      <c r="V1739" s="480" t="s">
        <v>8900</v>
      </c>
      <c r="W1739" s="480" t="s">
        <v>8827</v>
      </c>
      <c r="X1739" s="480" t="s">
        <v>7917</v>
      </c>
      <c r="Y1739" s="480" t="s">
        <v>313</v>
      </c>
      <c r="Z1739" s="480" t="s">
        <v>7888</v>
      </c>
      <c r="AA1739" s="480">
        <f t="shared" si="27"/>
        <v>60</v>
      </c>
      <c r="AB1739" s="483">
        <v>0</v>
      </c>
      <c r="AC1739" s="480" t="s">
        <v>8432</v>
      </c>
    </row>
    <row r="1740" customHeight="1" spans="1:29">
      <c r="A1740" s="460" t="s">
        <v>194</v>
      </c>
      <c r="B1740" s="480" t="s">
        <v>7877</v>
      </c>
      <c r="C1740" s="480" t="s">
        <v>7878</v>
      </c>
      <c r="D1740" s="480" t="s">
        <v>8901</v>
      </c>
      <c r="E1740" s="481">
        <v>43143</v>
      </c>
      <c r="F1740" s="480" t="s">
        <v>301</v>
      </c>
      <c r="G1740" s="480" t="s">
        <v>8902</v>
      </c>
      <c r="H1740" s="480" t="s">
        <v>8236</v>
      </c>
      <c r="I1740" s="480" t="s">
        <v>8887</v>
      </c>
      <c r="J1740" s="482">
        <v>6811.97</v>
      </c>
      <c r="K1740" s="482">
        <v>0</v>
      </c>
      <c r="L1740" s="482">
        <v>6811.97</v>
      </c>
      <c r="M1740" s="482">
        <v>0</v>
      </c>
      <c r="N1740" s="482">
        <v>0</v>
      </c>
      <c r="O1740" s="482">
        <v>0</v>
      </c>
      <c r="P1740" s="480" t="s">
        <v>8903</v>
      </c>
      <c r="Q1740" s="481"/>
      <c r="R1740" s="480" t="s">
        <v>7884</v>
      </c>
      <c r="S1740" s="480" t="s">
        <v>7885</v>
      </c>
      <c r="T1740" s="480" t="s">
        <v>8880</v>
      </c>
      <c r="U1740" s="480" t="s">
        <v>309</v>
      </c>
      <c r="V1740" s="480" t="s">
        <v>8904</v>
      </c>
      <c r="W1740" s="480" t="s">
        <v>8827</v>
      </c>
      <c r="X1740" s="480" t="s">
        <v>7917</v>
      </c>
      <c r="Y1740" s="480" t="s">
        <v>313</v>
      </c>
      <c r="Z1740" s="480" t="s">
        <v>7888</v>
      </c>
      <c r="AA1740" s="480">
        <f t="shared" si="27"/>
        <v>60</v>
      </c>
      <c r="AB1740" s="483">
        <v>0</v>
      </c>
      <c r="AC1740" s="480" t="s">
        <v>8432</v>
      </c>
    </row>
    <row r="1741" customHeight="1" spans="1:29">
      <c r="A1741" s="460" t="s">
        <v>194</v>
      </c>
      <c r="B1741" s="480" t="s">
        <v>7877</v>
      </c>
      <c r="C1741" s="480" t="s">
        <v>7878</v>
      </c>
      <c r="D1741" s="480" t="s">
        <v>8905</v>
      </c>
      <c r="E1741" s="481">
        <v>43143</v>
      </c>
      <c r="F1741" s="480" t="s">
        <v>301</v>
      </c>
      <c r="G1741" s="480" t="s">
        <v>8906</v>
      </c>
      <c r="H1741" s="480" t="s">
        <v>8236</v>
      </c>
      <c r="I1741" s="480" t="s">
        <v>8887</v>
      </c>
      <c r="J1741" s="482">
        <v>6811.97</v>
      </c>
      <c r="K1741" s="482">
        <v>0</v>
      </c>
      <c r="L1741" s="482">
        <v>6811.97</v>
      </c>
      <c r="M1741" s="482">
        <v>0</v>
      </c>
      <c r="N1741" s="482">
        <v>0</v>
      </c>
      <c r="O1741" s="482">
        <v>0</v>
      </c>
      <c r="P1741" s="480" t="s">
        <v>8907</v>
      </c>
      <c r="Q1741" s="481"/>
      <c r="R1741" s="480" t="s">
        <v>7884</v>
      </c>
      <c r="S1741" s="480" t="s">
        <v>889</v>
      </c>
      <c r="T1741" s="480" t="s">
        <v>882</v>
      </c>
      <c r="U1741" s="480" t="s">
        <v>309</v>
      </c>
      <c r="V1741" s="480" t="s">
        <v>1773</v>
      </c>
      <c r="W1741" s="480" t="s">
        <v>8827</v>
      </c>
      <c r="X1741" s="480" t="s">
        <v>7917</v>
      </c>
      <c r="Y1741" s="480" t="s">
        <v>313</v>
      </c>
      <c r="Z1741" s="480" t="s">
        <v>7888</v>
      </c>
      <c r="AA1741" s="480">
        <f t="shared" si="27"/>
        <v>60</v>
      </c>
      <c r="AB1741" s="483">
        <v>0</v>
      </c>
      <c r="AC1741" s="480" t="s">
        <v>8908</v>
      </c>
    </row>
    <row r="1742" customHeight="1" spans="1:29">
      <c r="A1742" s="460" t="s">
        <v>194</v>
      </c>
      <c r="B1742" s="480" t="s">
        <v>7877</v>
      </c>
      <c r="C1742" s="480" t="s">
        <v>7878</v>
      </c>
      <c r="D1742" s="480" t="s">
        <v>8909</v>
      </c>
      <c r="E1742" s="481">
        <v>43143</v>
      </c>
      <c r="F1742" s="480" t="s">
        <v>301</v>
      </c>
      <c r="G1742" s="480" t="s">
        <v>8910</v>
      </c>
      <c r="H1742" s="480" t="s">
        <v>8236</v>
      </c>
      <c r="I1742" s="480" t="s">
        <v>8887</v>
      </c>
      <c r="J1742" s="482">
        <v>6811.97</v>
      </c>
      <c r="K1742" s="482">
        <v>0</v>
      </c>
      <c r="L1742" s="482">
        <v>6811.97</v>
      </c>
      <c r="M1742" s="482">
        <v>0</v>
      </c>
      <c r="N1742" s="482">
        <v>0</v>
      </c>
      <c r="O1742" s="482">
        <v>0</v>
      </c>
      <c r="P1742" s="480" t="s">
        <v>8911</v>
      </c>
      <c r="Q1742" s="481"/>
      <c r="R1742" s="480" t="s">
        <v>7884</v>
      </c>
      <c r="S1742" s="480" t="s">
        <v>889</v>
      </c>
      <c r="T1742" s="480" t="s">
        <v>882</v>
      </c>
      <c r="U1742" s="480" t="s">
        <v>309</v>
      </c>
      <c r="V1742" s="480" t="s">
        <v>8912</v>
      </c>
      <c r="W1742" s="480" t="s">
        <v>8827</v>
      </c>
      <c r="X1742" s="480" t="s">
        <v>7917</v>
      </c>
      <c r="Y1742" s="480" t="s">
        <v>313</v>
      </c>
      <c r="Z1742" s="480" t="s">
        <v>7888</v>
      </c>
      <c r="AA1742" s="480">
        <f t="shared" si="27"/>
        <v>60</v>
      </c>
      <c r="AB1742" s="483">
        <v>0</v>
      </c>
      <c r="AC1742" s="480" t="s">
        <v>8908</v>
      </c>
    </row>
    <row r="1743" customHeight="1" spans="1:29">
      <c r="A1743" s="460" t="s">
        <v>194</v>
      </c>
      <c r="B1743" s="480" t="s">
        <v>7877</v>
      </c>
      <c r="C1743" s="480" t="s">
        <v>7878</v>
      </c>
      <c r="D1743" s="480" t="s">
        <v>8913</v>
      </c>
      <c r="E1743" s="481">
        <v>43143</v>
      </c>
      <c r="F1743" s="480" t="s">
        <v>301</v>
      </c>
      <c r="G1743" s="480" t="s">
        <v>8914</v>
      </c>
      <c r="H1743" s="480" t="s">
        <v>8236</v>
      </c>
      <c r="I1743" s="480" t="s">
        <v>8887</v>
      </c>
      <c r="J1743" s="482">
        <v>6811.97</v>
      </c>
      <c r="K1743" s="482">
        <v>0</v>
      </c>
      <c r="L1743" s="482">
        <v>6811.97</v>
      </c>
      <c r="M1743" s="482">
        <v>0</v>
      </c>
      <c r="N1743" s="482">
        <v>0</v>
      </c>
      <c r="O1743" s="482">
        <v>0</v>
      </c>
      <c r="P1743" s="480" t="s">
        <v>8915</v>
      </c>
      <c r="Q1743" s="481"/>
      <c r="R1743" s="480" t="s">
        <v>7884</v>
      </c>
      <c r="S1743" s="480" t="s">
        <v>889</v>
      </c>
      <c r="T1743" s="480" t="s">
        <v>882</v>
      </c>
      <c r="U1743" s="480" t="s">
        <v>309</v>
      </c>
      <c r="V1743" s="480" t="s">
        <v>8916</v>
      </c>
      <c r="W1743" s="480" t="s">
        <v>8827</v>
      </c>
      <c r="X1743" s="480" t="s">
        <v>7917</v>
      </c>
      <c r="Y1743" s="480" t="s">
        <v>313</v>
      </c>
      <c r="Z1743" s="480" t="s">
        <v>7888</v>
      </c>
      <c r="AA1743" s="480">
        <f t="shared" si="27"/>
        <v>60</v>
      </c>
      <c r="AB1743" s="483">
        <v>0</v>
      </c>
      <c r="AC1743" s="480" t="s">
        <v>7990</v>
      </c>
    </row>
    <row r="1744" customHeight="1" spans="1:29">
      <c r="A1744" s="460" t="s">
        <v>194</v>
      </c>
      <c r="B1744" s="480" t="s">
        <v>7877</v>
      </c>
      <c r="C1744" s="480" t="s">
        <v>7878</v>
      </c>
      <c r="D1744" s="480" t="s">
        <v>8917</v>
      </c>
      <c r="E1744" s="481">
        <v>43143</v>
      </c>
      <c r="F1744" s="480" t="s">
        <v>301</v>
      </c>
      <c r="G1744" s="480" t="s">
        <v>8918</v>
      </c>
      <c r="H1744" s="480" t="s">
        <v>8236</v>
      </c>
      <c r="I1744" s="480" t="s">
        <v>8887</v>
      </c>
      <c r="J1744" s="482">
        <v>6811.97</v>
      </c>
      <c r="K1744" s="482">
        <v>0</v>
      </c>
      <c r="L1744" s="482">
        <v>6811.97</v>
      </c>
      <c r="M1744" s="482">
        <v>0</v>
      </c>
      <c r="N1744" s="482">
        <v>0</v>
      </c>
      <c r="O1744" s="482">
        <v>0</v>
      </c>
      <c r="P1744" s="480" t="s">
        <v>8919</v>
      </c>
      <c r="Q1744" s="481"/>
      <c r="R1744" s="480" t="s">
        <v>7884</v>
      </c>
      <c r="S1744" s="480" t="s">
        <v>889</v>
      </c>
      <c r="T1744" s="480" t="s">
        <v>882</v>
      </c>
      <c r="U1744" s="480" t="s">
        <v>309</v>
      </c>
      <c r="V1744" s="480" t="s">
        <v>8920</v>
      </c>
      <c r="W1744" s="480" t="s">
        <v>8827</v>
      </c>
      <c r="X1744" s="480" t="s">
        <v>7917</v>
      </c>
      <c r="Y1744" s="480" t="s">
        <v>313</v>
      </c>
      <c r="Z1744" s="480" t="s">
        <v>7888</v>
      </c>
      <c r="AA1744" s="480">
        <f t="shared" si="27"/>
        <v>60</v>
      </c>
      <c r="AB1744" s="483">
        <v>0</v>
      </c>
      <c r="AC1744" s="480" t="s">
        <v>7990</v>
      </c>
    </row>
    <row r="1745" customHeight="1" spans="1:29">
      <c r="A1745" s="460" t="s">
        <v>194</v>
      </c>
      <c r="B1745" s="480" t="s">
        <v>7877</v>
      </c>
      <c r="C1745" s="480" t="s">
        <v>7878</v>
      </c>
      <c r="D1745" s="480" t="s">
        <v>8921</v>
      </c>
      <c r="E1745" s="481">
        <v>43143</v>
      </c>
      <c r="F1745" s="480" t="s">
        <v>301</v>
      </c>
      <c r="G1745" s="480" t="s">
        <v>8922</v>
      </c>
      <c r="H1745" s="480" t="s">
        <v>8236</v>
      </c>
      <c r="I1745" s="480" t="s">
        <v>8887</v>
      </c>
      <c r="J1745" s="482">
        <v>6811.97</v>
      </c>
      <c r="K1745" s="482">
        <v>0</v>
      </c>
      <c r="L1745" s="482">
        <v>6811.97</v>
      </c>
      <c r="M1745" s="482">
        <v>0</v>
      </c>
      <c r="N1745" s="482">
        <v>0</v>
      </c>
      <c r="O1745" s="482">
        <v>0</v>
      </c>
      <c r="P1745" s="480" t="s">
        <v>8923</v>
      </c>
      <c r="Q1745" s="481"/>
      <c r="R1745" s="480" t="s">
        <v>7884</v>
      </c>
      <c r="S1745" s="480" t="s">
        <v>889</v>
      </c>
      <c r="T1745" s="480" t="s">
        <v>882</v>
      </c>
      <c r="U1745" s="480" t="s">
        <v>309</v>
      </c>
      <c r="V1745" s="480" t="s">
        <v>8058</v>
      </c>
      <c r="W1745" s="480" t="s">
        <v>8827</v>
      </c>
      <c r="X1745" s="480" t="s">
        <v>7917</v>
      </c>
      <c r="Y1745" s="480" t="s">
        <v>313</v>
      </c>
      <c r="Z1745" s="480" t="s">
        <v>7888</v>
      </c>
      <c r="AA1745" s="480">
        <f t="shared" si="27"/>
        <v>60</v>
      </c>
      <c r="AB1745" s="483">
        <v>0</v>
      </c>
      <c r="AC1745" s="480" t="s">
        <v>7990</v>
      </c>
    </row>
    <row r="1746" customHeight="1" spans="1:29">
      <c r="A1746" s="460" t="s">
        <v>194</v>
      </c>
      <c r="B1746" s="480" t="s">
        <v>7877</v>
      </c>
      <c r="C1746" s="480" t="s">
        <v>7878</v>
      </c>
      <c r="D1746" s="480" t="s">
        <v>8924</v>
      </c>
      <c r="E1746" s="481">
        <v>43590</v>
      </c>
      <c r="F1746" s="480" t="s">
        <v>301</v>
      </c>
      <c r="G1746" s="480" t="s">
        <v>8925</v>
      </c>
      <c r="H1746" s="480" t="s">
        <v>8236</v>
      </c>
      <c r="I1746" s="480" t="s">
        <v>8926</v>
      </c>
      <c r="J1746" s="482">
        <v>7350</v>
      </c>
      <c r="K1746" s="482">
        <v>0</v>
      </c>
      <c r="L1746" s="482">
        <v>7350</v>
      </c>
      <c r="M1746" s="482">
        <v>0</v>
      </c>
      <c r="N1746" s="482">
        <v>0</v>
      </c>
      <c r="O1746" s="482">
        <v>0</v>
      </c>
      <c r="P1746" s="480" t="s">
        <v>8927</v>
      </c>
      <c r="Q1746" s="481"/>
      <c r="R1746" s="480" t="s">
        <v>7884</v>
      </c>
      <c r="S1746" s="480" t="s">
        <v>7885</v>
      </c>
      <c r="T1746" s="480" t="s">
        <v>882</v>
      </c>
      <c r="U1746" s="480" t="s">
        <v>309</v>
      </c>
      <c r="V1746" s="480" t="s">
        <v>8928</v>
      </c>
      <c r="W1746" s="480" t="s">
        <v>8929</v>
      </c>
      <c r="X1746" s="480" t="s">
        <v>7917</v>
      </c>
      <c r="Y1746" s="480" t="s">
        <v>313</v>
      </c>
      <c r="Z1746" s="480" t="s">
        <v>7888</v>
      </c>
      <c r="AA1746" s="480">
        <f t="shared" si="27"/>
        <v>60</v>
      </c>
      <c r="AB1746" s="483">
        <v>0</v>
      </c>
      <c r="AC1746" s="480" t="s">
        <v>8438</v>
      </c>
    </row>
    <row r="1747" customHeight="1" spans="1:29">
      <c r="A1747" s="460" t="s">
        <v>194</v>
      </c>
      <c r="B1747" s="480" t="s">
        <v>7877</v>
      </c>
      <c r="C1747" s="480" t="s">
        <v>7878</v>
      </c>
      <c r="D1747" s="480" t="s">
        <v>8930</v>
      </c>
      <c r="E1747" s="481">
        <v>43590</v>
      </c>
      <c r="F1747" s="480" t="s">
        <v>301</v>
      </c>
      <c r="G1747" s="480" t="s">
        <v>8931</v>
      </c>
      <c r="H1747" s="480" t="s">
        <v>8236</v>
      </c>
      <c r="I1747" s="480" t="s">
        <v>8926</v>
      </c>
      <c r="J1747" s="482">
        <v>7350</v>
      </c>
      <c r="K1747" s="482">
        <v>0</v>
      </c>
      <c r="L1747" s="482">
        <v>7350</v>
      </c>
      <c r="M1747" s="482">
        <v>0</v>
      </c>
      <c r="N1747" s="482">
        <v>0</v>
      </c>
      <c r="O1747" s="482">
        <v>0</v>
      </c>
      <c r="P1747" s="480" t="s">
        <v>8932</v>
      </c>
      <c r="Q1747" s="481"/>
      <c r="R1747" s="480" t="s">
        <v>7884</v>
      </c>
      <c r="S1747" s="480" t="s">
        <v>7885</v>
      </c>
      <c r="T1747" s="480" t="s">
        <v>4083</v>
      </c>
      <c r="U1747" s="480" t="s">
        <v>309</v>
      </c>
      <c r="V1747" s="480" t="s">
        <v>309</v>
      </c>
      <c r="W1747" s="480" t="s">
        <v>8929</v>
      </c>
      <c r="X1747" s="480" t="s">
        <v>7917</v>
      </c>
      <c r="Y1747" s="480" t="s">
        <v>313</v>
      </c>
      <c r="Z1747" s="480" t="s">
        <v>7888</v>
      </c>
      <c r="AA1747" s="480">
        <f t="shared" si="27"/>
        <v>60</v>
      </c>
      <c r="AB1747" s="483">
        <v>0</v>
      </c>
      <c r="AC1747" s="480" t="s">
        <v>8419</v>
      </c>
    </row>
    <row r="1748" customHeight="1" spans="1:29">
      <c r="A1748" s="460" t="s">
        <v>194</v>
      </c>
      <c r="B1748" s="480" t="s">
        <v>7877</v>
      </c>
      <c r="C1748" s="480" t="s">
        <v>7878</v>
      </c>
      <c r="D1748" s="480" t="s">
        <v>8933</v>
      </c>
      <c r="E1748" s="481">
        <v>43590</v>
      </c>
      <c r="F1748" s="480" t="s">
        <v>301</v>
      </c>
      <c r="G1748" s="480" t="s">
        <v>8934</v>
      </c>
      <c r="H1748" s="480" t="s">
        <v>8236</v>
      </c>
      <c r="I1748" s="480" t="s">
        <v>8926</v>
      </c>
      <c r="J1748" s="482">
        <v>7350</v>
      </c>
      <c r="K1748" s="482">
        <v>0</v>
      </c>
      <c r="L1748" s="482">
        <v>7350</v>
      </c>
      <c r="M1748" s="482">
        <v>0</v>
      </c>
      <c r="N1748" s="482">
        <v>0</v>
      </c>
      <c r="O1748" s="482">
        <v>0</v>
      </c>
      <c r="P1748" s="480" t="s">
        <v>8935</v>
      </c>
      <c r="Q1748" s="481"/>
      <c r="R1748" s="480" t="s">
        <v>7884</v>
      </c>
      <c r="S1748" s="480" t="s">
        <v>7885</v>
      </c>
      <c r="T1748" s="480" t="s">
        <v>3517</v>
      </c>
      <c r="U1748" s="480" t="s">
        <v>309</v>
      </c>
      <c r="V1748" s="480" t="s">
        <v>309</v>
      </c>
      <c r="W1748" s="480" t="s">
        <v>8929</v>
      </c>
      <c r="X1748" s="480" t="s">
        <v>7917</v>
      </c>
      <c r="Y1748" s="480" t="s">
        <v>313</v>
      </c>
      <c r="Z1748" s="480" t="s">
        <v>7888</v>
      </c>
      <c r="AA1748" s="480">
        <f t="shared" si="27"/>
        <v>60</v>
      </c>
      <c r="AB1748" s="483">
        <v>0</v>
      </c>
      <c r="AC1748" s="480" t="s">
        <v>8451</v>
      </c>
    </row>
    <row r="1749" customHeight="1" spans="1:29">
      <c r="A1749" s="460" t="s">
        <v>194</v>
      </c>
      <c r="B1749" s="480" t="s">
        <v>7877</v>
      </c>
      <c r="C1749" s="480" t="s">
        <v>7878</v>
      </c>
      <c r="D1749" s="480" t="s">
        <v>8936</v>
      </c>
      <c r="E1749" s="481">
        <v>43590</v>
      </c>
      <c r="F1749" s="480" t="s">
        <v>301</v>
      </c>
      <c r="G1749" s="480" t="s">
        <v>8937</v>
      </c>
      <c r="H1749" s="480" t="s">
        <v>8236</v>
      </c>
      <c r="I1749" s="480" t="s">
        <v>8926</v>
      </c>
      <c r="J1749" s="482">
        <v>7350</v>
      </c>
      <c r="K1749" s="482">
        <v>0</v>
      </c>
      <c r="L1749" s="482">
        <v>7350</v>
      </c>
      <c r="M1749" s="482">
        <v>0</v>
      </c>
      <c r="N1749" s="482">
        <v>0</v>
      </c>
      <c r="O1749" s="482">
        <v>0</v>
      </c>
      <c r="P1749" s="480" t="s">
        <v>8938</v>
      </c>
      <c r="Q1749" s="481"/>
      <c r="R1749" s="480" t="s">
        <v>7884</v>
      </c>
      <c r="S1749" s="480" t="s">
        <v>7885</v>
      </c>
      <c r="T1749" s="480" t="s">
        <v>882</v>
      </c>
      <c r="U1749" s="480" t="s">
        <v>309</v>
      </c>
      <c r="V1749" s="480" t="s">
        <v>8939</v>
      </c>
      <c r="W1749" s="480" t="s">
        <v>8929</v>
      </c>
      <c r="X1749" s="480" t="s">
        <v>7917</v>
      </c>
      <c r="Y1749" s="480" t="s">
        <v>313</v>
      </c>
      <c r="Z1749" s="480" t="s">
        <v>7888</v>
      </c>
      <c r="AA1749" s="480">
        <f t="shared" si="27"/>
        <v>60</v>
      </c>
      <c r="AB1749" s="483">
        <v>0</v>
      </c>
      <c r="AC1749" s="480" t="s">
        <v>8438</v>
      </c>
    </row>
    <row r="1750" customHeight="1" spans="1:29">
      <c r="A1750" s="460" t="s">
        <v>194</v>
      </c>
      <c r="B1750" s="480" t="s">
        <v>7877</v>
      </c>
      <c r="C1750" s="480" t="s">
        <v>7878</v>
      </c>
      <c r="D1750" s="480" t="s">
        <v>8940</v>
      </c>
      <c r="E1750" s="481">
        <v>43590</v>
      </c>
      <c r="F1750" s="480" t="s">
        <v>301</v>
      </c>
      <c r="G1750" s="480" t="s">
        <v>8941</v>
      </c>
      <c r="H1750" s="480" t="s">
        <v>8236</v>
      </c>
      <c r="I1750" s="480" t="s">
        <v>8926</v>
      </c>
      <c r="J1750" s="482">
        <v>7350</v>
      </c>
      <c r="K1750" s="482">
        <v>0</v>
      </c>
      <c r="L1750" s="482">
        <v>7350</v>
      </c>
      <c r="M1750" s="482">
        <v>0</v>
      </c>
      <c r="N1750" s="482">
        <v>0</v>
      </c>
      <c r="O1750" s="482">
        <v>0</v>
      </c>
      <c r="P1750" s="480" t="s">
        <v>8942</v>
      </c>
      <c r="Q1750" s="481"/>
      <c r="R1750" s="480" t="s">
        <v>7884</v>
      </c>
      <c r="S1750" s="480" t="s">
        <v>7885</v>
      </c>
      <c r="T1750" s="480" t="s">
        <v>882</v>
      </c>
      <c r="U1750" s="480" t="s">
        <v>309</v>
      </c>
      <c r="V1750" s="480" t="s">
        <v>309</v>
      </c>
      <c r="W1750" s="480" t="s">
        <v>8929</v>
      </c>
      <c r="X1750" s="480" t="s">
        <v>7917</v>
      </c>
      <c r="Y1750" s="480" t="s">
        <v>313</v>
      </c>
      <c r="Z1750" s="480" t="s">
        <v>7888</v>
      </c>
      <c r="AA1750" s="480">
        <f t="shared" si="27"/>
        <v>60</v>
      </c>
      <c r="AB1750" s="483">
        <v>0</v>
      </c>
      <c r="AC1750" s="480" t="s">
        <v>8438</v>
      </c>
    </row>
    <row r="1751" customHeight="1" spans="1:29">
      <c r="A1751" s="460" t="s">
        <v>194</v>
      </c>
      <c r="B1751" s="480" t="s">
        <v>7877</v>
      </c>
      <c r="C1751" s="480" t="s">
        <v>7878</v>
      </c>
      <c r="D1751" s="480" t="s">
        <v>8943</v>
      </c>
      <c r="E1751" s="481">
        <v>43590</v>
      </c>
      <c r="F1751" s="480" t="s">
        <v>301</v>
      </c>
      <c r="G1751" s="480" t="s">
        <v>8944</v>
      </c>
      <c r="H1751" s="480" t="s">
        <v>8236</v>
      </c>
      <c r="I1751" s="480" t="s">
        <v>8926</v>
      </c>
      <c r="J1751" s="482">
        <v>7350</v>
      </c>
      <c r="K1751" s="482">
        <v>0</v>
      </c>
      <c r="L1751" s="482">
        <v>7350</v>
      </c>
      <c r="M1751" s="482">
        <v>0</v>
      </c>
      <c r="N1751" s="482">
        <v>0</v>
      </c>
      <c r="O1751" s="482">
        <v>0</v>
      </c>
      <c r="P1751" s="480" t="s">
        <v>8945</v>
      </c>
      <c r="Q1751" s="481"/>
      <c r="R1751" s="480" t="s">
        <v>7884</v>
      </c>
      <c r="S1751" s="480" t="s">
        <v>7885</v>
      </c>
      <c r="T1751" s="480" t="s">
        <v>8474</v>
      </c>
      <c r="U1751" s="480" t="s">
        <v>309</v>
      </c>
      <c r="V1751" s="480" t="s">
        <v>309</v>
      </c>
      <c r="W1751" s="480" t="s">
        <v>8929</v>
      </c>
      <c r="X1751" s="480" t="s">
        <v>7917</v>
      </c>
      <c r="Y1751" s="480" t="s">
        <v>313</v>
      </c>
      <c r="Z1751" s="480" t="s">
        <v>7888</v>
      </c>
      <c r="AA1751" s="480">
        <f t="shared" si="27"/>
        <v>60</v>
      </c>
      <c r="AB1751" s="483">
        <v>0</v>
      </c>
      <c r="AC1751" s="480" t="s">
        <v>8438</v>
      </c>
    </row>
    <row r="1752" customHeight="1" spans="1:29">
      <c r="A1752" s="460" t="s">
        <v>194</v>
      </c>
      <c r="B1752" s="480" t="s">
        <v>7877</v>
      </c>
      <c r="C1752" s="480" t="s">
        <v>7878</v>
      </c>
      <c r="D1752" s="480" t="s">
        <v>8946</v>
      </c>
      <c r="E1752" s="481">
        <v>43590</v>
      </c>
      <c r="F1752" s="480" t="s">
        <v>301</v>
      </c>
      <c r="G1752" s="480" t="s">
        <v>8947</v>
      </c>
      <c r="H1752" s="480" t="s">
        <v>8236</v>
      </c>
      <c r="I1752" s="480" t="s">
        <v>8926</v>
      </c>
      <c r="J1752" s="482">
        <v>7350</v>
      </c>
      <c r="K1752" s="482">
        <v>0</v>
      </c>
      <c r="L1752" s="482">
        <v>7350</v>
      </c>
      <c r="M1752" s="482">
        <v>0</v>
      </c>
      <c r="N1752" s="482">
        <v>0</v>
      </c>
      <c r="O1752" s="482">
        <v>0</v>
      </c>
      <c r="P1752" s="480" t="s">
        <v>8948</v>
      </c>
      <c r="Q1752" s="481"/>
      <c r="R1752" s="480" t="s">
        <v>7884</v>
      </c>
      <c r="S1752" s="480" t="s">
        <v>7885</v>
      </c>
      <c r="T1752" s="480" t="s">
        <v>7757</v>
      </c>
      <c r="U1752" s="480" t="s">
        <v>309</v>
      </c>
      <c r="V1752" s="480" t="s">
        <v>8949</v>
      </c>
      <c r="W1752" s="480" t="s">
        <v>8929</v>
      </c>
      <c r="X1752" s="480" t="s">
        <v>7917</v>
      </c>
      <c r="Y1752" s="480" t="s">
        <v>313</v>
      </c>
      <c r="Z1752" s="480" t="s">
        <v>7888</v>
      </c>
      <c r="AA1752" s="480">
        <f t="shared" si="27"/>
        <v>60</v>
      </c>
      <c r="AB1752" s="483">
        <v>0</v>
      </c>
      <c r="AC1752" s="480" t="s">
        <v>8451</v>
      </c>
    </row>
    <row r="1753" customHeight="1" spans="1:29">
      <c r="A1753" s="460" t="s">
        <v>194</v>
      </c>
      <c r="B1753" s="480" t="s">
        <v>7877</v>
      </c>
      <c r="C1753" s="480" t="s">
        <v>7878</v>
      </c>
      <c r="D1753" s="480" t="s">
        <v>8950</v>
      </c>
      <c r="E1753" s="481">
        <v>43590</v>
      </c>
      <c r="F1753" s="480" t="s">
        <v>301</v>
      </c>
      <c r="G1753" s="480" t="s">
        <v>8951</v>
      </c>
      <c r="H1753" s="480" t="s">
        <v>8236</v>
      </c>
      <c r="I1753" s="480" t="s">
        <v>8926</v>
      </c>
      <c r="J1753" s="482">
        <v>7350</v>
      </c>
      <c r="K1753" s="482">
        <v>0</v>
      </c>
      <c r="L1753" s="482">
        <v>7350</v>
      </c>
      <c r="M1753" s="482">
        <v>0</v>
      </c>
      <c r="N1753" s="482">
        <v>0</v>
      </c>
      <c r="O1753" s="482">
        <v>0</v>
      </c>
      <c r="P1753" s="480" t="s">
        <v>8952</v>
      </c>
      <c r="Q1753" s="481"/>
      <c r="R1753" s="480" t="s">
        <v>7884</v>
      </c>
      <c r="S1753" s="480" t="s">
        <v>7885</v>
      </c>
      <c r="T1753" s="480" t="s">
        <v>882</v>
      </c>
      <c r="U1753" s="480" t="s">
        <v>309</v>
      </c>
      <c r="V1753" s="480" t="s">
        <v>8953</v>
      </c>
      <c r="W1753" s="480" t="s">
        <v>8929</v>
      </c>
      <c r="X1753" s="480" t="s">
        <v>7917</v>
      </c>
      <c r="Y1753" s="480" t="s">
        <v>313</v>
      </c>
      <c r="Z1753" s="480" t="s">
        <v>7888</v>
      </c>
      <c r="AA1753" s="480">
        <f t="shared" si="27"/>
        <v>60</v>
      </c>
      <c r="AB1753" s="483">
        <v>0</v>
      </c>
      <c r="AC1753" s="480" t="s">
        <v>8451</v>
      </c>
    </row>
    <row r="1754" customHeight="1" spans="1:29">
      <c r="A1754" s="460" t="s">
        <v>194</v>
      </c>
      <c r="B1754" s="480" t="s">
        <v>7877</v>
      </c>
      <c r="C1754" s="480" t="s">
        <v>7878</v>
      </c>
      <c r="D1754" s="480" t="s">
        <v>8954</v>
      </c>
      <c r="E1754" s="481">
        <v>43590</v>
      </c>
      <c r="F1754" s="480" t="s">
        <v>301</v>
      </c>
      <c r="G1754" s="480" t="s">
        <v>8955</v>
      </c>
      <c r="H1754" s="480" t="s">
        <v>8236</v>
      </c>
      <c r="I1754" s="480" t="s">
        <v>8926</v>
      </c>
      <c r="J1754" s="482">
        <v>7350</v>
      </c>
      <c r="K1754" s="482">
        <v>0</v>
      </c>
      <c r="L1754" s="482">
        <v>7350</v>
      </c>
      <c r="M1754" s="482">
        <v>0</v>
      </c>
      <c r="N1754" s="482">
        <v>0</v>
      </c>
      <c r="O1754" s="482">
        <v>0</v>
      </c>
      <c r="P1754" s="480" t="s">
        <v>8956</v>
      </c>
      <c r="Q1754" s="481"/>
      <c r="R1754" s="480" t="s">
        <v>7884</v>
      </c>
      <c r="S1754" s="480" t="s">
        <v>7885</v>
      </c>
      <c r="T1754" s="480" t="s">
        <v>882</v>
      </c>
      <c r="U1754" s="480" t="s">
        <v>309</v>
      </c>
      <c r="V1754" s="480" t="s">
        <v>8662</v>
      </c>
      <c r="W1754" s="480" t="s">
        <v>8929</v>
      </c>
      <c r="X1754" s="480" t="s">
        <v>7917</v>
      </c>
      <c r="Y1754" s="480" t="s">
        <v>313</v>
      </c>
      <c r="Z1754" s="480" t="s">
        <v>7888</v>
      </c>
      <c r="AA1754" s="480">
        <f t="shared" si="27"/>
        <v>60</v>
      </c>
      <c r="AB1754" s="483">
        <v>0</v>
      </c>
      <c r="AC1754" s="480" t="s">
        <v>8438</v>
      </c>
    </row>
    <row r="1755" customHeight="1" spans="1:29">
      <c r="A1755" s="460" t="s">
        <v>194</v>
      </c>
      <c r="B1755" s="480" t="s">
        <v>7877</v>
      </c>
      <c r="C1755" s="480" t="s">
        <v>7878</v>
      </c>
      <c r="D1755" s="480" t="s">
        <v>8957</v>
      </c>
      <c r="E1755" s="481">
        <v>43590</v>
      </c>
      <c r="F1755" s="480" t="s">
        <v>301</v>
      </c>
      <c r="G1755" s="480" t="s">
        <v>8958</v>
      </c>
      <c r="H1755" s="480" t="s">
        <v>8236</v>
      </c>
      <c r="I1755" s="480" t="s">
        <v>8926</v>
      </c>
      <c r="J1755" s="482">
        <v>7350</v>
      </c>
      <c r="K1755" s="482">
        <v>0</v>
      </c>
      <c r="L1755" s="482">
        <v>7350</v>
      </c>
      <c r="M1755" s="482">
        <v>0</v>
      </c>
      <c r="N1755" s="482">
        <v>0</v>
      </c>
      <c r="O1755" s="482">
        <v>0</v>
      </c>
      <c r="P1755" s="480" t="s">
        <v>8959</v>
      </c>
      <c r="Q1755" s="481"/>
      <c r="R1755" s="480" t="s">
        <v>7884</v>
      </c>
      <c r="S1755" s="480" t="s">
        <v>7885</v>
      </c>
      <c r="T1755" s="480" t="s">
        <v>882</v>
      </c>
      <c r="U1755" s="480" t="s">
        <v>309</v>
      </c>
      <c r="V1755" s="480" t="s">
        <v>8462</v>
      </c>
      <c r="W1755" s="480" t="s">
        <v>8929</v>
      </c>
      <c r="X1755" s="480" t="s">
        <v>7917</v>
      </c>
      <c r="Y1755" s="480" t="s">
        <v>313</v>
      </c>
      <c r="Z1755" s="480" t="s">
        <v>7888</v>
      </c>
      <c r="AA1755" s="480">
        <f t="shared" si="27"/>
        <v>60</v>
      </c>
      <c r="AB1755" s="483">
        <v>0</v>
      </c>
      <c r="AC1755" s="480" t="s">
        <v>8451</v>
      </c>
    </row>
    <row r="1756" customHeight="1" spans="1:29">
      <c r="A1756" s="460" t="s">
        <v>194</v>
      </c>
      <c r="B1756" s="480" t="s">
        <v>7877</v>
      </c>
      <c r="C1756" s="480" t="s">
        <v>7878</v>
      </c>
      <c r="D1756" s="480" t="s">
        <v>8960</v>
      </c>
      <c r="E1756" s="481">
        <v>43590</v>
      </c>
      <c r="F1756" s="480" t="s">
        <v>301</v>
      </c>
      <c r="G1756" s="480" t="s">
        <v>8961</v>
      </c>
      <c r="H1756" s="480" t="s">
        <v>8236</v>
      </c>
      <c r="I1756" s="480" t="s">
        <v>8243</v>
      </c>
      <c r="J1756" s="482">
        <v>5811.21</v>
      </c>
      <c r="K1756" s="482">
        <v>0</v>
      </c>
      <c r="L1756" s="482">
        <v>5811.21</v>
      </c>
      <c r="M1756" s="482">
        <v>0</v>
      </c>
      <c r="N1756" s="482">
        <v>0</v>
      </c>
      <c r="O1756" s="482">
        <v>0</v>
      </c>
      <c r="P1756" s="480" t="s">
        <v>8962</v>
      </c>
      <c r="Q1756" s="481"/>
      <c r="R1756" s="480" t="s">
        <v>7884</v>
      </c>
      <c r="S1756" s="480" t="s">
        <v>7885</v>
      </c>
      <c r="T1756" s="480" t="s">
        <v>882</v>
      </c>
      <c r="U1756" s="480" t="s">
        <v>309</v>
      </c>
      <c r="V1756" s="480" t="s">
        <v>309</v>
      </c>
      <c r="W1756" s="480" t="s">
        <v>8929</v>
      </c>
      <c r="X1756" s="480" t="s">
        <v>7917</v>
      </c>
      <c r="Y1756" s="480" t="s">
        <v>313</v>
      </c>
      <c r="Z1756" s="480" t="s">
        <v>7888</v>
      </c>
      <c r="AA1756" s="480">
        <f t="shared" si="27"/>
        <v>60</v>
      </c>
      <c r="AB1756" s="483">
        <v>0</v>
      </c>
      <c r="AC1756" s="480" t="s">
        <v>8438</v>
      </c>
    </row>
    <row r="1757" customHeight="1" spans="1:29">
      <c r="A1757" s="460" t="s">
        <v>194</v>
      </c>
      <c r="B1757" s="480" t="s">
        <v>7877</v>
      </c>
      <c r="C1757" s="480" t="s">
        <v>7878</v>
      </c>
      <c r="D1757" s="480" t="s">
        <v>8963</v>
      </c>
      <c r="E1757" s="481">
        <v>43590</v>
      </c>
      <c r="F1757" s="480" t="s">
        <v>301</v>
      </c>
      <c r="G1757" s="480" t="s">
        <v>8964</v>
      </c>
      <c r="H1757" s="480" t="s">
        <v>8236</v>
      </c>
      <c r="I1757" s="480" t="s">
        <v>8243</v>
      </c>
      <c r="J1757" s="482">
        <v>5811.21</v>
      </c>
      <c r="K1757" s="482">
        <v>0</v>
      </c>
      <c r="L1757" s="482">
        <v>5811.21</v>
      </c>
      <c r="M1757" s="482">
        <v>0</v>
      </c>
      <c r="N1757" s="482">
        <v>0</v>
      </c>
      <c r="O1757" s="482">
        <v>0</v>
      </c>
      <c r="P1757" s="480" t="s">
        <v>8965</v>
      </c>
      <c r="Q1757" s="481"/>
      <c r="R1757" s="480" t="s">
        <v>7884</v>
      </c>
      <c r="S1757" s="480" t="s">
        <v>7885</v>
      </c>
      <c r="T1757" s="480" t="s">
        <v>882</v>
      </c>
      <c r="U1757" s="480" t="s">
        <v>309</v>
      </c>
      <c r="V1757" s="480" t="s">
        <v>309</v>
      </c>
      <c r="W1757" s="480" t="s">
        <v>8929</v>
      </c>
      <c r="X1757" s="480" t="s">
        <v>7917</v>
      </c>
      <c r="Y1757" s="480" t="s">
        <v>313</v>
      </c>
      <c r="Z1757" s="480" t="s">
        <v>7888</v>
      </c>
      <c r="AA1757" s="480">
        <f t="shared" si="27"/>
        <v>60</v>
      </c>
      <c r="AB1757" s="483">
        <v>0</v>
      </c>
      <c r="AC1757" s="480" t="s">
        <v>8451</v>
      </c>
    </row>
    <row r="1758" customHeight="1" spans="1:29">
      <c r="A1758" s="460" t="s">
        <v>194</v>
      </c>
      <c r="B1758" s="480" t="s">
        <v>7877</v>
      </c>
      <c r="C1758" s="480" t="s">
        <v>7878</v>
      </c>
      <c r="D1758" s="480" t="s">
        <v>8966</v>
      </c>
      <c r="E1758" s="481">
        <v>43590</v>
      </c>
      <c r="F1758" s="480" t="s">
        <v>301</v>
      </c>
      <c r="G1758" s="480" t="s">
        <v>8967</v>
      </c>
      <c r="H1758" s="480" t="s">
        <v>8236</v>
      </c>
      <c r="I1758" s="480" t="s">
        <v>8243</v>
      </c>
      <c r="J1758" s="482">
        <v>5811.13</v>
      </c>
      <c r="K1758" s="482">
        <v>0</v>
      </c>
      <c r="L1758" s="482">
        <v>5811.13</v>
      </c>
      <c r="M1758" s="482">
        <v>0</v>
      </c>
      <c r="N1758" s="482">
        <v>0</v>
      </c>
      <c r="O1758" s="482">
        <v>0</v>
      </c>
      <c r="P1758" s="480" t="s">
        <v>8968</v>
      </c>
      <c r="Q1758" s="481"/>
      <c r="R1758" s="480" t="s">
        <v>7884</v>
      </c>
      <c r="S1758" s="480" t="s">
        <v>7885</v>
      </c>
      <c r="T1758" s="480" t="s">
        <v>882</v>
      </c>
      <c r="U1758" s="480" t="s">
        <v>309</v>
      </c>
      <c r="V1758" s="480" t="s">
        <v>309</v>
      </c>
      <c r="W1758" s="480" t="s">
        <v>8929</v>
      </c>
      <c r="X1758" s="480" t="s">
        <v>7917</v>
      </c>
      <c r="Y1758" s="480" t="s">
        <v>313</v>
      </c>
      <c r="Z1758" s="480" t="s">
        <v>7888</v>
      </c>
      <c r="AA1758" s="480">
        <f t="shared" si="27"/>
        <v>60</v>
      </c>
      <c r="AB1758" s="483">
        <v>0</v>
      </c>
      <c r="AC1758" s="480" t="s">
        <v>8451</v>
      </c>
    </row>
    <row r="1759" customHeight="1" spans="1:29">
      <c r="A1759" s="460" t="s">
        <v>194</v>
      </c>
      <c r="B1759" s="480" t="s">
        <v>7877</v>
      </c>
      <c r="C1759" s="480" t="s">
        <v>7878</v>
      </c>
      <c r="D1759" s="480" t="s">
        <v>8969</v>
      </c>
      <c r="E1759" s="481">
        <v>43590</v>
      </c>
      <c r="F1759" s="480" t="s">
        <v>301</v>
      </c>
      <c r="G1759" s="480" t="s">
        <v>8970</v>
      </c>
      <c r="H1759" s="480" t="s">
        <v>8236</v>
      </c>
      <c r="I1759" s="480" t="s">
        <v>8243</v>
      </c>
      <c r="J1759" s="482">
        <v>5811.21</v>
      </c>
      <c r="K1759" s="482">
        <v>0</v>
      </c>
      <c r="L1759" s="482">
        <v>5811.21</v>
      </c>
      <c r="M1759" s="482">
        <v>0</v>
      </c>
      <c r="N1759" s="482">
        <v>0</v>
      </c>
      <c r="O1759" s="482">
        <v>0</v>
      </c>
      <c r="P1759" s="480" t="s">
        <v>8971</v>
      </c>
      <c r="Q1759" s="481"/>
      <c r="R1759" s="480" t="s">
        <v>7884</v>
      </c>
      <c r="S1759" s="480" t="s">
        <v>7885</v>
      </c>
      <c r="T1759" s="480" t="s">
        <v>383</v>
      </c>
      <c r="U1759" s="480" t="s">
        <v>309</v>
      </c>
      <c r="V1759" s="480" t="s">
        <v>309</v>
      </c>
      <c r="W1759" s="480" t="s">
        <v>8929</v>
      </c>
      <c r="X1759" s="480" t="s">
        <v>7917</v>
      </c>
      <c r="Y1759" s="480" t="s">
        <v>313</v>
      </c>
      <c r="Z1759" s="480" t="s">
        <v>7888</v>
      </c>
      <c r="AA1759" s="480">
        <f t="shared" si="27"/>
        <v>60</v>
      </c>
      <c r="AB1759" s="483">
        <v>0</v>
      </c>
      <c r="AC1759" s="480" t="s">
        <v>8548</v>
      </c>
    </row>
    <row r="1760" customHeight="1" spans="1:29">
      <c r="A1760" s="460" t="s">
        <v>194</v>
      </c>
      <c r="B1760" s="480" t="s">
        <v>7877</v>
      </c>
      <c r="C1760" s="480" t="s">
        <v>7878</v>
      </c>
      <c r="D1760" s="480" t="s">
        <v>8972</v>
      </c>
      <c r="E1760" s="481">
        <v>43590</v>
      </c>
      <c r="F1760" s="480" t="s">
        <v>301</v>
      </c>
      <c r="G1760" s="480" t="s">
        <v>8973</v>
      </c>
      <c r="H1760" s="480" t="s">
        <v>8236</v>
      </c>
      <c r="I1760" s="480" t="s">
        <v>8243</v>
      </c>
      <c r="J1760" s="482">
        <v>5811.21</v>
      </c>
      <c r="K1760" s="482">
        <v>0</v>
      </c>
      <c r="L1760" s="482">
        <v>5811.21</v>
      </c>
      <c r="M1760" s="482">
        <v>0</v>
      </c>
      <c r="N1760" s="482">
        <v>0</v>
      </c>
      <c r="O1760" s="482">
        <v>0</v>
      </c>
      <c r="P1760" s="480" t="s">
        <v>8974</v>
      </c>
      <c r="Q1760" s="481"/>
      <c r="R1760" s="480" t="s">
        <v>7884</v>
      </c>
      <c r="S1760" s="480" t="s">
        <v>7885</v>
      </c>
      <c r="T1760" s="480" t="s">
        <v>383</v>
      </c>
      <c r="U1760" s="480" t="s">
        <v>309</v>
      </c>
      <c r="V1760" s="480" t="s">
        <v>8975</v>
      </c>
      <c r="W1760" s="480" t="s">
        <v>8929</v>
      </c>
      <c r="X1760" s="480" t="s">
        <v>7917</v>
      </c>
      <c r="Y1760" s="480" t="s">
        <v>313</v>
      </c>
      <c r="Z1760" s="480" t="s">
        <v>7888</v>
      </c>
      <c r="AA1760" s="480">
        <f t="shared" si="27"/>
        <v>60</v>
      </c>
      <c r="AB1760" s="483">
        <v>0</v>
      </c>
      <c r="AC1760" s="480" t="s">
        <v>8548</v>
      </c>
    </row>
    <row r="1761" customHeight="1" spans="1:29">
      <c r="A1761" s="460" t="s">
        <v>194</v>
      </c>
      <c r="B1761" s="480" t="s">
        <v>7877</v>
      </c>
      <c r="C1761" s="480" t="s">
        <v>7878</v>
      </c>
      <c r="D1761" s="480" t="s">
        <v>8976</v>
      </c>
      <c r="E1761" s="481">
        <v>43590</v>
      </c>
      <c r="F1761" s="480" t="s">
        <v>301</v>
      </c>
      <c r="G1761" s="480" t="s">
        <v>8977</v>
      </c>
      <c r="H1761" s="480" t="s">
        <v>8236</v>
      </c>
      <c r="I1761" s="480" t="s">
        <v>8243</v>
      </c>
      <c r="J1761" s="482">
        <v>5811.21</v>
      </c>
      <c r="K1761" s="482">
        <v>0</v>
      </c>
      <c r="L1761" s="482">
        <v>5811.21</v>
      </c>
      <c r="M1761" s="482">
        <v>0</v>
      </c>
      <c r="N1761" s="482">
        <v>0</v>
      </c>
      <c r="O1761" s="482">
        <v>0</v>
      </c>
      <c r="P1761" s="480" t="s">
        <v>8978</v>
      </c>
      <c r="Q1761" s="481"/>
      <c r="R1761" s="480" t="s">
        <v>7884</v>
      </c>
      <c r="S1761" s="480" t="s">
        <v>7885</v>
      </c>
      <c r="T1761" s="480" t="s">
        <v>816</v>
      </c>
      <c r="U1761" s="480" t="s">
        <v>309</v>
      </c>
      <c r="V1761" s="480" t="s">
        <v>8979</v>
      </c>
      <c r="W1761" s="480" t="s">
        <v>8929</v>
      </c>
      <c r="X1761" s="480" t="s">
        <v>7917</v>
      </c>
      <c r="Y1761" s="480" t="s">
        <v>313</v>
      </c>
      <c r="Z1761" s="480" t="s">
        <v>7888</v>
      </c>
      <c r="AA1761" s="480">
        <f t="shared" si="27"/>
        <v>60</v>
      </c>
      <c r="AB1761" s="483">
        <v>0</v>
      </c>
      <c r="AC1761" s="480" t="s">
        <v>8526</v>
      </c>
    </row>
    <row r="1762" customHeight="1" spans="1:29">
      <c r="A1762" s="460" t="s">
        <v>194</v>
      </c>
      <c r="B1762" s="480" t="s">
        <v>7877</v>
      </c>
      <c r="C1762" s="480" t="s">
        <v>7878</v>
      </c>
      <c r="D1762" s="480" t="s">
        <v>8980</v>
      </c>
      <c r="E1762" s="481">
        <v>43590</v>
      </c>
      <c r="F1762" s="480" t="s">
        <v>301</v>
      </c>
      <c r="G1762" s="480" t="s">
        <v>8981</v>
      </c>
      <c r="H1762" s="480" t="s">
        <v>8236</v>
      </c>
      <c r="I1762" s="480" t="s">
        <v>8243</v>
      </c>
      <c r="J1762" s="482">
        <v>5811.21</v>
      </c>
      <c r="K1762" s="482">
        <v>0</v>
      </c>
      <c r="L1762" s="482">
        <v>5811.21</v>
      </c>
      <c r="M1762" s="482">
        <v>0</v>
      </c>
      <c r="N1762" s="482">
        <v>0</v>
      </c>
      <c r="O1762" s="482">
        <v>0</v>
      </c>
      <c r="P1762" s="480" t="s">
        <v>8982</v>
      </c>
      <c r="Q1762" s="481"/>
      <c r="R1762" s="480" t="s">
        <v>7884</v>
      </c>
      <c r="S1762" s="480" t="s">
        <v>7885</v>
      </c>
      <c r="T1762" s="480" t="s">
        <v>399</v>
      </c>
      <c r="U1762" s="480" t="s">
        <v>309</v>
      </c>
      <c r="V1762" s="480" t="s">
        <v>8394</v>
      </c>
      <c r="W1762" s="480" t="s">
        <v>8929</v>
      </c>
      <c r="X1762" s="480" t="s">
        <v>7917</v>
      </c>
      <c r="Y1762" s="480" t="s">
        <v>313</v>
      </c>
      <c r="Z1762" s="480" t="s">
        <v>7888</v>
      </c>
      <c r="AA1762" s="480">
        <f t="shared" si="27"/>
        <v>60</v>
      </c>
      <c r="AB1762" s="483">
        <v>0</v>
      </c>
      <c r="AC1762" s="480" t="s">
        <v>8121</v>
      </c>
    </row>
    <row r="1763" customHeight="1" spans="1:29">
      <c r="A1763" s="460" t="s">
        <v>194</v>
      </c>
      <c r="B1763" s="480" t="s">
        <v>7877</v>
      </c>
      <c r="C1763" s="480" t="s">
        <v>7878</v>
      </c>
      <c r="D1763" s="480" t="s">
        <v>8983</v>
      </c>
      <c r="E1763" s="481">
        <v>43590</v>
      </c>
      <c r="F1763" s="480" t="s">
        <v>301</v>
      </c>
      <c r="G1763" s="480" t="s">
        <v>8984</v>
      </c>
      <c r="H1763" s="480" t="s">
        <v>8236</v>
      </c>
      <c r="I1763" s="480" t="s">
        <v>8243</v>
      </c>
      <c r="J1763" s="482">
        <v>5811.21</v>
      </c>
      <c r="K1763" s="482">
        <v>0</v>
      </c>
      <c r="L1763" s="482">
        <v>5811.21</v>
      </c>
      <c r="M1763" s="482">
        <v>0</v>
      </c>
      <c r="N1763" s="482">
        <v>0</v>
      </c>
      <c r="O1763" s="482">
        <v>0</v>
      </c>
      <c r="P1763" s="480" t="s">
        <v>8985</v>
      </c>
      <c r="Q1763" s="481"/>
      <c r="R1763" s="480" t="s">
        <v>7884</v>
      </c>
      <c r="S1763" s="480" t="s">
        <v>7885</v>
      </c>
      <c r="T1763" s="480" t="s">
        <v>399</v>
      </c>
      <c r="U1763" s="480" t="s">
        <v>309</v>
      </c>
      <c r="V1763" s="480" t="s">
        <v>309</v>
      </c>
      <c r="W1763" s="480" t="s">
        <v>8929</v>
      </c>
      <c r="X1763" s="480" t="s">
        <v>7917</v>
      </c>
      <c r="Y1763" s="480" t="s">
        <v>313</v>
      </c>
      <c r="Z1763" s="480" t="s">
        <v>7888</v>
      </c>
      <c r="AA1763" s="480">
        <f t="shared" si="27"/>
        <v>60</v>
      </c>
      <c r="AB1763" s="483">
        <v>0</v>
      </c>
      <c r="AC1763" s="480" t="s">
        <v>8121</v>
      </c>
    </row>
    <row r="1764" customHeight="1" spans="1:29">
      <c r="A1764" s="460" t="s">
        <v>194</v>
      </c>
      <c r="B1764" s="480" t="s">
        <v>7877</v>
      </c>
      <c r="C1764" s="480" t="s">
        <v>7878</v>
      </c>
      <c r="D1764" s="480" t="s">
        <v>8986</v>
      </c>
      <c r="E1764" s="481">
        <v>43590</v>
      </c>
      <c r="F1764" s="480" t="s">
        <v>301</v>
      </c>
      <c r="G1764" s="480" t="s">
        <v>8987</v>
      </c>
      <c r="H1764" s="480" t="s">
        <v>8236</v>
      </c>
      <c r="I1764" s="480" t="s">
        <v>8243</v>
      </c>
      <c r="J1764" s="482">
        <v>5811.21</v>
      </c>
      <c r="K1764" s="482">
        <v>0</v>
      </c>
      <c r="L1764" s="482">
        <v>5811.21</v>
      </c>
      <c r="M1764" s="482">
        <v>0</v>
      </c>
      <c r="N1764" s="482">
        <v>0</v>
      </c>
      <c r="O1764" s="482">
        <v>0</v>
      </c>
      <c r="P1764" s="480" t="s">
        <v>8988</v>
      </c>
      <c r="Q1764" s="481"/>
      <c r="R1764" s="480" t="s">
        <v>7884</v>
      </c>
      <c r="S1764" s="480" t="s">
        <v>7885</v>
      </c>
      <c r="T1764" s="480" t="s">
        <v>399</v>
      </c>
      <c r="U1764" s="480" t="s">
        <v>309</v>
      </c>
      <c r="V1764" s="480" t="s">
        <v>8989</v>
      </c>
      <c r="W1764" s="480" t="s">
        <v>8929</v>
      </c>
      <c r="X1764" s="480" t="s">
        <v>7917</v>
      </c>
      <c r="Y1764" s="480" t="s">
        <v>313</v>
      </c>
      <c r="Z1764" s="480" t="s">
        <v>7888</v>
      </c>
      <c r="AA1764" s="480">
        <f t="shared" si="27"/>
        <v>60</v>
      </c>
      <c r="AB1764" s="483">
        <v>0</v>
      </c>
      <c r="AC1764" s="480" t="s">
        <v>8121</v>
      </c>
    </row>
    <row r="1765" customHeight="1" spans="1:29">
      <c r="A1765" s="460" t="s">
        <v>194</v>
      </c>
      <c r="B1765" s="480" t="s">
        <v>7877</v>
      </c>
      <c r="C1765" s="480" t="s">
        <v>7878</v>
      </c>
      <c r="D1765" s="480" t="s">
        <v>8990</v>
      </c>
      <c r="E1765" s="481">
        <v>43590</v>
      </c>
      <c r="F1765" s="480" t="s">
        <v>301</v>
      </c>
      <c r="G1765" s="480" t="s">
        <v>8991</v>
      </c>
      <c r="H1765" s="480" t="s">
        <v>8236</v>
      </c>
      <c r="I1765" s="480" t="s">
        <v>8243</v>
      </c>
      <c r="J1765" s="482">
        <v>5811.21</v>
      </c>
      <c r="K1765" s="482">
        <v>0</v>
      </c>
      <c r="L1765" s="482">
        <v>5811.21</v>
      </c>
      <c r="M1765" s="482">
        <v>0</v>
      </c>
      <c r="N1765" s="482">
        <v>0</v>
      </c>
      <c r="O1765" s="482">
        <v>0</v>
      </c>
      <c r="P1765" s="480" t="s">
        <v>8992</v>
      </c>
      <c r="Q1765" s="481"/>
      <c r="R1765" s="480" t="s">
        <v>7884</v>
      </c>
      <c r="S1765" s="480" t="s">
        <v>7885</v>
      </c>
      <c r="T1765" s="480" t="s">
        <v>816</v>
      </c>
      <c r="U1765" s="480" t="s">
        <v>309</v>
      </c>
      <c r="V1765" s="480" t="s">
        <v>8993</v>
      </c>
      <c r="W1765" s="480" t="s">
        <v>8929</v>
      </c>
      <c r="X1765" s="480" t="s">
        <v>7917</v>
      </c>
      <c r="Y1765" s="480" t="s">
        <v>313</v>
      </c>
      <c r="Z1765" s="480" t="s">
        <v>7888</v>
      </c>
      <c r="AA1765" s="480">
        <f t="shared" si="27"/>
        <v>60</v>
      </c>
      <c r="AB1765" s="483">
        <v>0</v>
      </c>
      <c r="AC1765" s="480" t="s">
        <v>8108</v>
      </c>
    </row>
    <row r="1766" customHeight="1" spans="1:29">
      <c r="A1766" s="460" t="s">
        <v>194</v>
      </c>
      <c r="B1766" s="480" t="s">
        <v>7877</v>
      </c>
      <c r="C1766" s="480" t="s">
        <v>7878</v>
      </c>
      <c r="D1766" s="480" t="s">
        <v>8994</v>
      </c>
      <c r="E1766" s="481">
        <v>43590</v>
      </c>
      <c r="F1766" s="480" t="s">
        <v>301</v>
      </c>
      <c r="G1766" s="480" t="s">
        <v>8995</v>
      </c>
      <c r="H1766" s="480" t="s">
        <v>8236</v>
      </c>
      <c r="I1766" s="480" t="s">
        <v>8243</v>
      </c>
      <c r="J1766" s="482">
        <v>5811.21</v>
      </c>
      <c r="K1766" s="482">
        <v>0</v>
      </c>
      <c r="L1766" s="482">
        <v>5811.21</v>
      </c>
      <c r="M1766" s="482">
        <v>0</v>
      </c>
      <c r="N1766" s="482">
        <v>0</v>
      </c>
      <c r="O1766" s="482">
        <v>0</v>
      </c>
      <c r="P1766" s="480" t="s">
        <v>8996</v>
      </c>
      <c r="Q1766" s="481"/>
      <c r="R1766" s="480" t="s">
        <v>7884</v>
      </c>
      <c r="S1766" s="480" t="s">
        <v>7885</v>
      </c>
      <c r="T1766" s="480" t="s">
        <v>816</v>
      </c>
      <c r="U1766" s="480" t="s">
        <v>309</v>
      </c>
      <c r="V1766" s="480" t="s">
        <v>8997</v>
      </c>
      <c r="W1766" s="480" t="s">
        <v>8929</v>
      </c>
      <c r="X1766" s="480" t="s">
        <v>7917</v>
      </c>
      <c r="Y1766" s="480" t="s">
        <v>313</v>
      </c>
      <c r="Z1766" s="480" t="s">
        <v>7888</v>
      </c>
      <c r="AA1766" s="480">
        <f t="shared" si="27"/>
        <v>60</v>
      </c>
      <c r="AB1766" s="483">
        <v>0</v>
      </c>
      <c r="AC1766" s="480" t="s">
        <v>8108</v>
      </c>
    </row>
    <row r="1767" customHeight="1" spans="1:29">
      <c r="A1767" s="460" t="s">
        <v>194</v>
      </c>
      <c r="B1767" s="480" t="s">
        <v>7877</v>
      </c>
      <c r="C1767" s="480" t="s">
        <v>7878</v>
      </c>
      <c r="D1767" s="480" t="s">
        <v>8998</v>
      </c>
      <c r="E1767" s="481">
        <v>43590</v>
      </c>
      <c r="F1767" s="480" t="s">
        <v>301</v>
      </c>
      <c r="G1767" s="480" t="s">
        <v>8999</v>
      </c>
      <c r="H1767" s="480" t="s">
        <v>8236</v>
      </c>
      <c r="I1767" s="480" t="s">
        <v>8243</v>
      </c>
      <c r="J1767" s="482">
        <v>5811.21</v>
      </c>
      <c r="K1767" s="482">
        <v>0</v>
      </c>
      <c r="L1767" s="482">
        <v>5811.21</v>
      </c>
      <c r="M1767" s="482">
        <v>0</v>
      </c>
      <c r="N1767" s="482">
        <v>0</v>
      </c>
      <c r="O1767" s="482">
        <v>0</v>
      </c>
      <c r="P1767" s="480" t="s">
        <v>9000</v>
      </c>
      <c r="Q1767" s="481"/>
      <c r="R1767" s="480" t="s">
        <v>7884</v>
      </c>
      <c r="S1767" s="480" t="s">
        <v>7885</v>
      </c>
      <c r="T1767" s="480" t="s">
        <v>816</v>
      </c>
      <c r="U1767" s="480" t="s">
        <v>309</v>
      </c>
      <c r="V1767" s="480" t="s">
        <v>309</v>
      </c>
      <c r="W1767" s="480" t="s">
        <v>8929</v>
      </c>
      <c r="X1767" s="480" t="s">
        <v>7917</v>
      </c>
      <c r="Y1767" s="480" t="s">
        <v>313</v>
      </c>
      <c r="Z1767" s="480" t="s">
        <v>7888</v>
      </c>
      <c r="AA1767" s="480">
        <f t="shared" si="27"/>
        <v>60</v>
      </c>
      <c r="AB1767" s="483">
        <v>0</v>
      </c>
      <c r="AC1767" s="480" t="s">
        <v>8108</v>
      </c>
    </row>
    <row r="1768" customHeight="1" spans="1:29">
      <c r="A1768" s="460" t="s">
        <v>194</v>
      </c>
      <c r="B1768" s="480" t="s">
        <v>7877</v>
      </c>
      <c r="C1768" s="480" t="s">
        <v>7878</v>
      </c>
      <c r="D1768" s="480" t="s">
        <v>9001</v>
      </c>
      <c r="E1768" s="481">
        <v>43590</v>
      </c>
      <c r="F1768" s="480" t="s">
        <v>301</v>
      </c>
      <c r="G1768" s="480" t="s">
        <v>9002</v>
      </c>
      <c r="H1768" s="480" t="s">
        <v>8236</v>
      </c>
      <c r="I1768" s="480" t="s">
        <v>8243</v>
      </c>
      <c r="J1768" s="482">
        <v>5811.21</v>
      </c>
      <c r="K1768" s="482">
        <v>0</v>
      </c>
      <c r="L1768" s="482">
        <v>5811.21</v>
      </c>
      <c r="M1768" s="482">
        <v>0</v>
      </c>
      <c r="N1768" s="482">
        <v>0</v>
      </c>
      <c r="O1768" s="482">
        <v>0</v>
      </c>
      <c r="P1768" s="480" t="s">
        <v>9003</v>
      </c>
      <c r="Q1768" s="481"/>
      <c r="R1768" s="480" t="s">
        <v>7884</v>
      </c>
      <c r="S1768" s="480" t="s">
        <v>7885</v>
      </c>
      <c r="T1768" s="480" t="s">
        <v>816</v>
      </c>
      <c r="U1768" s="480" t="s">
        <v>309</v>
      </c>
      <c r="V1768" s="480" t="s">
        <v>309</v>
      </c>
      <c r="W1768" s="480" t="s">
        <v>8929</v>
      </c>
      <c r="X1768" s="480" t="s">
        <v>7917</v>
      </c>
      <c r="Y1768" s="480" t="s">
        <v>313</v>
      </c>
      <c r="Z1768" s="480" t="s">
        <v>7888</v>
      </c>
      <c r="AA1768" s="480">
        <f t="shared" si="27"/>
        <v>60</v>
      </c>
      <c r="AB1768" s="483">
        <v>0</v>
      </c>
      <c r="AC1768" s="480" t="s">
        <v>8108</v>
      </c>
    </row>
    <row r="1769" customHeight="1" spans="1:29">
      <c r="A1769" s="460" t="s">
        <v>194</v>
      </c>
      <c r="B1769" s="480" t="s">
        <v>7877</v>
      </c>
      <c r="C1769" s="480" t="s">
        <v>7878</v>
      </c>
      <c r="D1769" s="480" t="s">
        <v>9004</v>
      </c>
      <c r="E1769" s="481">
        <v>43590</v>
      </c>
      <c r="F1769" s="480" t="s">
        <v>301</v>
      </c>
      <c r="G1769" s="480" t="s">
        <v>9005</v>
      </c>
      <c r="H1769" s="480" t="s">
        <v>8236</v>
      </c>
      <c r="I1769" s="480" t="s">
        <v>8243</v>
      </c>
      <c r="J1769" s="482">
        <v>5811.21</v>
      </c>
      <c r="K1769" s="482">
        <v>0</v>
      </c>
      <c r="L1769" s="482">
        <v>5811.21</v>
      </c>
      <c r="M1769" s="482">
        <v>0</v>
      </c>
      <c r="N1769" s="482">
        <v>0</v>
      </c>
      <c r="O1769" s="482">
        <v>0</v>
      </c>
      <c r="P1769" s="480" t="s">
        <v>9006</v>
      </c>
      <c r="Q1769" s="481"/>
      <c r="R1769" s="480" t="s">
        <v>7884</v>
      </c>
      <c r="S1769" s="480" t="s">
        <v>7885</v>
      </c>
      <c r="T1769" s="480" t="s">
        <v>816</v>
      </c>
      <c r="U1769" s="480" t="s">
        <v>309</v>
      </c>
      <c r="V1769" s="480" t="s">
        <v>309</v>
      </c>
      <c r="W1769" s="480" t="s">
        <v>8929</v>
      </c>
      <c r="X1769" s="480" t="s">
        <v>7917</v>
      </c>
      <c r="Y1769" s="480" t="s">
        <v>313</v>
      </c>
      <c r="Z1769" s="480" t="s">
        <v>7888</v>
      </c>
      <c r="AA1769" s="480">
        <f t="shared" si="27"/>
        <v>60</v>
      </c>
      <c r="AB1769" s="483">
        <v>0</v>
      </c>
      <c r="AC1769" s="480" t="s">
        <v>8108</v>
      </c>
    </row>
    <row r="1770" customHeight="1" spans="1:29">
      <c r="A1770" s="460" t="s">
        <v>194</v>
      </c>
      <c r="B1770" s="480" t="s">
        <v>7877</v>
      </c>
      <c r="C1770" s="480" t="s">
        <v>7878</v>
      </c>
      <c r="D1770" s="480" t="s">
        <v>9007</v>
      </c>
      <c r="E1770" s="481">
        <v>43590</v>
      </c>
      <c r="F1770" s="480" t="s">
        <v>301</v>
      </c>
      <c r="G1770" s="480" t="s">
        <v>9008</v>
      </c>
      <c r="H1770" s="480" t="s">
        <v>8236</v>
      </c>
      <c r="I1770" s="480" t="s">
        <v>8243</v>
      </c>
      <c r="J1770" s="482">
        <v>5811.21</v>
      </c>
      <c r="K1770" s="482">
        <v>0</v>
      </c>
      <c r="L1770" s="482">
        <v>5811.21</v>
      </c>
      <c r="M1770" s="482">
        <v>0</v>
      </c>
      <c r="N1770" s="482">
        <v>0</v>
      </c>
      <c r="O1770" s="482">
        <v>0</v>
      </c>
      <c r="P1770" s="480" t="s">
        <v>9009</v>
      </c>
      <c r="Q1770" s="481"/>
      <c r="R1770" s="480" t="s">
        <v>7884</v>
      </c>
      <c r="S1770" s="480" t="s">
        <v>7885</v>
      </c>
      <c r="T1770" s="480" t="s">
        <v>4083</v>
      </c>
      <c r="U1770" s="480" t="s">
        <v>309</v>
      </c>
      <c r="V1770" s="480" t="s">
        <v>9010</v>
      </c>
      <c r="W1770" s="480" t="s">
        <v>8929</v>
      </c>
      <c r="X1770" s="480" t="s">
        <v>7917</v>
      </c>
      <c r="Y1770" s="480" t="s">
        <v>313</v>
      </c>
      <c r="Z1770" s="480" t="s">
        <v>7888</v>
      </c>
      <c r="AA1770" s="480">
        <f t="shared" si="27"/>
        <v>60</v>
      </c>
      <c r="AB1770" s="483">
        <v>0</v>
      </c>
      <c r="AC1770" s="480" t="s">
        <v>8419</v>
      </c>
    </row>
    <row r="1771" customHeight="1" spans="1:29">
      <c r="A1771" s="460" t="s">
        <v>194</v>
      </c>
      <c r="B1771" s="480" t="s">
        <v>7877</v>
      </c>
      <c r="C1771" s="480" t="s">
        <v>7878</v>
      </c>
      <c r="D1771" s="480" t="s">
        <v>9011</v>
      </c>
      <c r="E1771" s="481">
        <v>43590</v>
      </c>
      <c r="F1771" s="480" t="s">
        <v>301</v>
      </c>
      <c r="G1771" s="480" t="s">
        <v>9012</v>
      </c>
      <c r="H1771" s="480" t="s">
        <v>8236</v>
      </c>
      <c r="I1771" s="480" t="s">
        <v>8243</v>
      </c>
      <c r="J1771" s="482">
        <v>5811.21</v>
      </c>
      <c r="K1771" s="482">
        <v>0</v>
      </c>
      <c r="L1771" s="482">
        <v>5811.21</v>
      </c>
      <c r="M1771" s="482">
        <v>0</v>
      </c>
      <c r="N1771" s="482">
        <v>0</v>
      </c>
      <c r="O1771" s="482">
        <v>0</v>
      </c>
      <c r="P1771" s="480" t="s">
        <v>9013</v>
      </c>
      <c r="Q1771" s="481"/>
      <c r="R1771" s="480" t="s">
        <v>7884</v>
      </c>
      <c r="S1771" s="480" t="s">
        <v>7885</v>
      </c>
      <c r="T1771" s="480" t="s">
        <v>4083</v>
      </c>
      <c r="U1771" s="480" t="s">
        <v>309</v>
      </c>
      <c r="V1771" s="480" t="s">
        <v>309</v>
      </c>
      <c r="W1771" s="480" t="s">
        <v>8929</v>
      </c>
      <c r="X1771" s="480" t="s">
        <v>7917</v>
      </c>
      <c r="Y1771" s="480" t="s">
        <v>313</v>
      </c>
      <c r="Z1771" s="480" t="s">
        <v>7888</v>
      </c>
      <c r="AA1771" s="480">
        <f t="shared" si="27"/>
        <v>60</v>
      </c>
      <c r="AB1771" s="483">
        <v>0</v>
      </c>
      <c r="AC1771" s="480" t="s">
        <v>8419</v>
      </c>
    </row>
    <row r="1772" customHeight="1" spans="1:29">
      <c r="A1772" s="460" t="s">
        <v>194</v>
      </c>
      <c r="B1772" s="480" t="s">
        <v>7877</v>
      </c>
      <c r="C1772" s="480" t="s">
        <v>7878</v>
      </c>
      <c r="D1772" s="480" t="s">
        <v>9014</v>
      </c>
      <c r="E1772" s="481">
        <v>43590</v>
      </c>
      <c r="F1772" s="480" t="s">
        <v>301</v>
      </c>
      <c r="G1772" s="480" t="s">
        <v>9015</v>
      </c>
      <c r="H1772" s="480" t="s">
        <v>8236</v>
      </c>
      <c r="I1772" s="480" t="s">
        <v>8243</v>
      </c>
      <c r="J1772" s="482">
        <v>5811.21</v>
      </c>
      <c r="K1772" s="482">
        <v>0</v>
      </c>
      <c r="L1772" s="482">
        <v>5811.21</v>
      </c>
      <c r="M1772" s="482">
        <v>0</v>
      </c>
      <c r="N1772" s="482">
        <v>0</v>
      </c>
      <c r="O1772" s="482">
        <v>0</v>
      </c>
      <c r="P1772" s="480" t="s">
        <v>9016</v>
      </c>
      <c r="Q1772" s="481"/>
      <c r="R1772" s="480" t="s">
        <v>7884</v>
      </c>
      <c r="S1772" s="480" t="s">
        <v>7885</v>
      </c>
      <c r="T1772" s="480" t="s">
        <v>9017</v>
      </c>
      <c r="U1772" s="480" t="s">
        <v>309</v>
      </c>
      <c r="V1772" s="480" t="s">
        <v>309</v>
      </c>
      <c r="W1772" s="480" t="s">
        <v>8929</v>
      </c>
      <c r="X1772" s="480" t="s">
        <v>7917</v>
      </c>
      <c r="Y1772" s="480" t="s">
        <v>313</v>
      </c>
      <c r="Z1772" s="480" t="s">
        <v>7888</v>
      </c>
      <c r="AA1772" s="480">
        <f t="shared" si="27"/>
        <v>60</v>
      </c>
      <c r="AB1772" s="483">
        <v>0</v>
      </c>
      <c r="AC1772" s="480" t="s">
        <v>8451</v>
      </c>
    </row>
    <row r="1773" customHeight="1" spans="1:29">
      <c r="A1773" s="460" t="s">
        <v>194</v>
      </c>
      <c r="B1773" s="480" t="s">
        <v>7877</v>
      </c>
      <c r="C1773" s="480" t="s">
        <v>7878</v>
      </c>
      <c r="D1773" s="480" t="s">
        <v>9018</v>
      </c>
      <c r="E1773" s="481">
        <v>43590</v>
      </c>
      <c r="F1773" s="480" t="s">
        <v>301</v>
      </c>
      <c r="G1773" s="480" t="s">
        <v>9019</v>
      </c>
      <c r="H1773" s="480" t="s">
        <v>8236</v>
      </c>
      <c r="I1773" s="480" t="s">
        <v>8243</v>
      </c>
      <c r="J1773" s="482">
        <v>5811.21</v>
      </c>
      <c r="K1773" s="482">
        <v>0</v>
      </c>
      <c r="L1773" s="482">
        <v>5811.21</v>
      </c>
      <c r="M1773" s="482">
        <v>0</v>
      </c>
      <c r="N1773" s="482">
        <v>0</v>
      </c>
      <c r="O1773" s="482">
        <v>0</v>
      </c>
      <c r="P1773" s="480" t="s">
        <v>9020</v>
      </c>
      <c r="Q1773" s="481"/>
      <c r="R1773" s="480" t="s">
        <v>7884</v>
      </c>
      <c r="S1773" s="480" t="s">
        <v>7885</v>
      </c>
      <c r="T1773" s="480" t="s">
        <v>816</v>
      </c>
      <c r="U1773" s="480" t="s">
        <v>309</v>
      </c>
      <c r="V1773" s="480" t="s">
        <v>309</v>
      </c>
      <c r="W1773" s="480" t="s">
        <v>8929</v>
      </c>
      <c r="X1773" s="480" t="s">
        <v>7917</v>
      </c>
      <c r="Y1773" s="480" t="s">
        <v>313</v>
      </c>
      <c r="Z1773" s="480" t="s">
        <v>7888</v>
      </c>
      <c r="AA1773" s="480">
        <f t="shared" si="27"/>
        <v>60</v>
      </c>
      <c r="AB1773" s="483">
        <v>0</v>
      </c>
      <c r="AC1773" s="480" t="s">
        <v>8526</v>
      </c>
    </row>
    <row r="1774" customHeight="1" spans="1:29">
      <c r="A1774" s="460" t="s">
        <v>194</v>
      </c>
      <c r="B1774" s="480" t="s">
        <v>7877</v>
      </c>
      <c r="C1774" s="480" t="s">
        <v>7878</v>
      </c>
      <c r="D1774" s="480" t="s">
        <v>9021</v>
      </c>
      <c r="E1774" s="481">
        <v>43590</v>
      </c>
      <c r="F1774" s="480" t="s">
        <v>301</v>
      </c>
      <c r="G1774" s="480" t="s">
        <v>9022</v>
      </c>
      <c r="H1774" s="480" t="s">
        <v>8236</v>
      </c>
      <c r="I1774" s="480" t="s">
        <v>8243</v>
      </c>
      <c r="J1774" s="482">
        <v>5811.21</v>
      </c>
      <c r="K1774" s="482">
        <v>0</v>
      </c>
      <c r="L1774" s="482">
        <v>5811.21</v>
      </c>
      <c r="M1774" s="482">
        <v>0</v>
      </c>
      <c r="N1774" s="482">
        <v>0</v>
      </c>
      <c r="O1774" s="482">
        <v>0</v>
      </c>
      <c r="P1774" s="480" t="s">
        <v>9023</v>
      </c>
      <c r="Q1774" s="481"/>
      <c r="R1774" s="480" t="s">
        <v>7884</v>
      </c>
      <c r="S1774" s="480" t="s">
        <v>7885</v>
      </c>
      <c r="T1774" s="480" t="s">
        <v>321</v>
      </c>
      <c r="U1774" s="480" t="s">
        <v>309</v>
      </c>
      <c r="V1774" s="480" t="s">
        <v>309</v>
      </c>
      <c r="W1774" s="480" t="s">
        <v>8929</v>
      </c>
      <c r="X1774" s="480" t="s">
        <v>7917</v>
      </c>
      <c r="Y1774" s="480" t="s">
        <v>313</v>
      </c>
      <c r="Z1774" s="480" t="s">
        <v>7888</v>
      </c>
      <c r="AA1774" s="480">
        <f t="shared" si="27"/>
        <v>60</v>
      </c>
      <c r="AB1774" s="483">
        <v>0</v>
      </c>
      <c r="AC1774" s="480" t="s">
        <v>8517</v>
      </c>
    </row>
    <row r="1775" customHeight="1" spans="1:29">
      <c r="A1775" s="460" t="s">
        <v>194</v>
      </c>
      <c r="B1775" s="480" t="s">
        <v>7877</v>
      </c>
      <c r="C1775" s="480" t="s">
        <v>7878</v>
      </c>
      <c r="D1775" s="480" t="s">
        <v>9024</v>
      </c>
      <c r="E1775" s="481">
        <v>43590</v>
      </c>
      <c r="F1775" s="480" t="s">
        <v>301</v>
      </c>
      <c r="G1775" s="480" t="s">
        <v>9025</v>
      </c>
      <c r="H1775" s="480" t="s">
        <v>8236</v>
      </c>
      <c r="I1775" s="480" t="s">
        <v>8243</v>
      </c>
      <c r="J1775" s="482">
        <v>5811.21</v>
      </c>
      <c r="K1775" s="482">
        <v>0</v>
      </c>
      <c r="L1775" s="482">
        <v>5811.21</v>
      </c>
      <c r="M1775" s="482">
        <v>0</v>
      </c>
      <c r="N1775" s="482">
        <v>0</v>
      </c>
      <c r="O1775" s="482">
        <v>0</v>
      </c>
      <c r="P1775" s="480" t="s">
        <v>9026</v>
      </c>
      <c r="Q1775" s="481"/>
      <c r="R1775" s="480" t="s">
        <v>7884</v>
      </c>
      <c r="S1775" s="480" t="s">
        <v>7885</v>
      </c>
      <c r="T1775" s="480" t="s">
        <v>321</v>
      </c>
      <c r="U1775" s="480" t="s">
        <v>309</v>
      </c>
      <c r="V1775" s="480" t="s">
        <v>623</v>
      </c>
      <c r="W1775" s="480" t="s">
        <v>8929</v>
      </c>
      <c r="X1775" s="480" t="s">
        <v>7917</v>
      </c>
      <c r="Y1775" s="480" t="s">
        <v>313</v>
      </c>
      <c r="Z1775" s="480" t="s">
        <v>7888</v>
      </c>
      <c r="AA1775" s="480">
        <f t="shared" si="27"/>
        <v>60</v>
      </c>
      <c r="AB1775" s="483">
        <v>0</v>
      </c>
      <c r="AC1775" s="480" t="s">
        <v>8517</v>
      </c>
    </row>
    <row r="1776" customHeight="1" spans="1:29">
      <c r="A1776" s="460" t="s">
        <v>194</v>
      </c>
      <c r="B1776" s="480" t="s">
        <v>7877</v>
      </c>
      <c r="C1776" s="480" t="s">
        <v>7878</v>
      </c>
      <c r="D1776" s="480" t="s">
        <v>9027</v>
      </c>
      <c r="E1776" s="481">
        <v>43590</v>
      </c>
      <c r="F1776" s="480" t="s">
        <v>301</v>
      </c>
      <c r="G1776" s="480" t="s">
        <v>9028</v>
      </c>
      <c r="H1776" s="480" t="s">
        <v>8236</v>
      </c>
      <c r="I1776" s="480" t="s">
        <v>8243</v>
      </c>
      <c r="J1776" s="482">
        <v>5811.21</v>
      </c>
      <c r="K1776" s="482">
        <v>0</v>
      </c>
      <c r="L1776" s="482">
        <v>5811.21</v>
      </c>
      <c r="M1776" s="482">
        <v>0</v>
      </c>
      <c r="N1776" s="482">
        <v>0</v>
      </c>
      <c r="O1776" s="482">
        <v>0</v>
      </c>
      <c r="P1776" s="480" t="s">
        <v>9029</v>
      </c>
      <c r="Q1776" s="481"/>
      <c r="R1776" s="480" t="s">
        <v>7884</v>
      </c>
      <c r="S1776" s="480" t="s">
        <v>7885</v>
      </c>
      <c r="T1776" s="480" t="s">
        <v>308</v>
      </c>
      <c r="U1776" s="480" t="s">
        <v>309</v>
      </c>
      <c r="V1776" s="480" t="s">
        <v>309</v>
      </c>
      <c r="W1776" s="480" t="s">
        <v>8929</v>
      </c>
      <c r="X1776" s="480" t="s">
        <v>7917</v>
      </c>
      <c r="Y1776" s="480" t="s">
        <v>313</v>
      </c>
      <c r="Z1776" s="480" t="s">
        <v>7888</v>
      </c>
      <c r="AA1776" s="480">
        <f t="shared" si="27"/>
        <v>60</v>
      </c>
      <c r="AB1776" s="483">
        <v>0</v>
      </c>
      <c r="AC1776" s="480" t="s">
        <v>8432</v>
      </c>
    </row>
    <row r="1777" customHeight="1" spans="1:29">
      <c r="A1777" s="460" t="s">
        <v>194</v>
      </c>
      <c r="B1777" s="480" t="s">
        <v>7877</v>
      </c>
      <c r="C1777" s="480" t="s">
        <v>7878</v>
      </c>
      <c r="D1777" s="480" t="s">
        <v>9030</v>
      </c>
      <c r="E1777" s="481">
        <v>43590</v>
      </c>
      <c r="F1777" s="480" t="s">
        <v>301</v>
      </c>
      <c r="G1777" s="480" t="s">
        <v>9031</v>
      </c>
      <c r="H1777" s="480" t="s">
        <v>8236</v>
      </c>
      <c r="I1777" s="480" t="s">
        <v>8243</v>
      </c>
      <c r="J1777" s="482">
        <v>5811.21</v>
      </c>
      <c r="K1777" s="482">
        <v>0</v>
      </c>
      <c r="L1777" s="482">
        <v>5811.21</v>
      </c>
      <c r="M1777" s="482">
        <v>0</v>
      </c>
      <c r="N1777" s="482">
        <v>0</v>
      </c>
      <c r="O1777" s="482">
        <v>0</v>
      </c>
      <c r="P1777" s="480" t="s">
        <v>9032</v>
      </c>
      <c r="Q1777" s="481"/>
      <c r="R1777" s="480" t="s">
        <v>7884</v>
      </c>
      <c r="S1777" s="480" t="s">
        <v>7885</v>
      </c>
      <c r="T1777" s="480" t="s">
        <v>308</v>
      </c>
      <c r="U1777" s="480" t="s">
        <v>309</v>
      </c>
      <c r="V1777" s="480" t="s">
        <v>309</v>
      </c>
      <c r="W1777" s="480" t="s">
        <v>8929</v>
      </c>
      <c r="X1777" s="480" t="s">
        <v>7917</v>
      </c>
      <c r="Y1777" s="480" t="s">
        <v>313</v>
      </c>
      <c r="Z1777" s="480" t="s">
        <v>7888</v>
      </c>
      <c r="AA1777" s="480">
        <f t="shared" si="27"/>
        <v>60</v>
      </c>
      <c r="AB1777" s="483">
        <v>0</v>
      </c>
      <c r="AC1777" s="480" t="s">
        <v>8432</v>
      </c>
    </row>
    <row r="1778" customHeight="1" spans="1:29">
      <c r="A1778" s="460" t="s">
        <v>194</v>
      </c>
      <c r="B1778" s="480" t="s">
        <v>7877</v>
      </c>
      <c r="C1778" s="480" t="s">
        <v>7878</v>
      </c>
      <c r="D1778" s="480" t="s">
        <v>9033</v>
      </c>
      <c r="E1778" s="481">
        <v>43590</v>
      </c>
      <c r="F1778" s="480" t="s">
        <v>301</v>
      </c>
      <c r="G1778" s="480" t="s">
        <v>9034</v>
      </c>
      <c r="H1778" s="480" t="s">
        <v>8236</v>
      </c>
      <c r="I1778" s="480" t="s">
        <v>8243</v>
      </c>
      <c r="J1778" s="482">
        <v>5811.21</v>
      </c>
      <c r="K1778" s="482">
        <v>0</v>
      </c>
      <c r="L1778" s="482">
        <v>5811.21</v>
      </c>
      <c r="M1778" s="482">
        <v>0</v>
      </c>
      <c r="N1778" s="482">
        <v>0</v>
      </c>
      <c r="O1778" s="482">
        <v>0</v>
      </c>
      <c r="P1778" s="480" t="s">
        <v>9035</v>
      </c>
      <c r="Q1778" s="481"/>
      <c r="R1778" s="480" t="s">
        <v>7884</v>
      </c>
      <c r="S1778" s="480" t="s">
        <v>7885</v>
      </c>
      <c r="T1778" s="480" t="s">
        <v>882</v>
      </c>
      <c r="U1778" s="480" t="s">
        <v>309</v>
      </c>
      <c r="V1778" s="480" t="s">
        <v>309</v>
      </c>
      <c r="W1778" s="480" t="s">
        <v>8929</v>
      </c>
      <c r="X1778" s="480" t="s">
        <v>7917</v>
      </c>
      <c r="Y1778" s="480" t="s">
        <v>313</v>
      </c>
      <c r="Z1778" s="480" t="s">
        <v>7888</v>
      </c>
      <c r="AA1778" s="480">
        <f t="shared" si="27"/>
        <v>60</v>
      </c>
      <c r="AB1778" s="483">
        <v>0</v>
      </c>
      <c r="AC1778" s="480" t="s">
        <v>8451</v>
      </c>
    </row>
    <row r="1779" customHeight="1" spans="1:29">
      <c r="A1779" s="460" t="s">
        <v>194</v>
      </c>
      <c r="B1779" s="480" t="s">
        <v>7877</v>
      </c>
      <c r="C1779" s="480" t="s">
        <v>7878</v>
      </c>
      <c r="D1779" s="480" t="s">
        <v>9036</v>
      </c>
      <c r="E1779" s="481">
        <v>43590</v>
      </c>
      <c r="F1779" s="480" t="s">
        <v>301</v>
      </c>
      <c r="G1779" s="480" t="s">
        <v>9037</v>
      </c>
      <c r="H1779" s="480" t="s">
        <v>8236</v>
      </c>
      <c r="I1779" s="480" t="s">
        <v>8243</v>
      </c>
      <c r="J1779" s="482">
        <v>5811.21</v>
      </c>
      <c r="K1779" s="482">
        <v>0</v>
      </c>
      <c r="L1779" s="482">
        <v>5811.21</v>
      </c>
      <c r="M1779" s="482">
        <v>0</v>
      </c>
      <c r="N1779" s="482">
        <v>0</v>
      </c>
      <c r="O1779" s="482">
        <v>0</v>
      </c>
      <c r="P1779" s="480" t="s">
        <v>9038</v>
      </c>
      <c r="Q1779" s="481"/>
      <c r="R1779" s="480" t="s">
        <v>7884</v>
      </c>
      <c r="S1779" s="480" t="s">
        <v>7885</v>
      </c>
      <c r="T1779" s="480" t="s">
        <v>2372</v>
      </c>
      <c r="U1779" s="480" t="s">
        <v>309</v>
      </c>
      <c r="V1779" s="480" t="s">
        <v>9039</v>
      </c>
      <c r="W1779" s="480" t="s">
        <v>8929</v>
      </c>
      <c r="X1779" s="480" t="s">
        <v>7917</v>
      </c>
      <c r="Y1779" s="480" t="s">
        <v>313</v>
      </c>
      <c r="Z1779" s="480" t="s">
        <v>7888</v>
      </c>
      <c r="AA1779" s="480">
        <f t="shared" si="27"/>
        <v>60</v>
      </c>
      <c r="AB1779" s="483">
        <v>0</v>
      </c>
      <c r="AC1779" s="480" t="s">
        <v>7928</v>
      </c>
    </row>
    <row r="1780" customHeight="1" spans="1:29">
      <c r="A1780" s="460" t="s">
        <v>194</v>
      </c>
      <c r="B1780" s="480" t="s">
        <v>7877</v>
      </c>
      <c r="C1780" s="480" t="s">
        <v>7878</v>
      </c>
      <c r="D1780" s="480" t="s">
        <v>9040</v>
      </c>
      <c r="E1780" s="481">
        <v>43590</v>
      </c>
      <c r="F1780" s="480" t="s">
        <v>301</v>
      </c>
      <c r="G1780" s="480" t="s">
        <v>9041</v>
      </c>
      <c r="H1780" s="480" t="s">
        <v>8236</v>
      </c>
      <c r="I1780" s="480" t="s">
        <v>8243</v>
      </c>
      <c r="J1780" s="482">
        <v>5811.21</v>
      </c>
      <c r="K1780" s="482">
        <v>0</v>
      </c>
      <c r="L1780" s="482">
        <v>5811.21</v>
      </c>
      <c r="M1780" s="482">
        <v>0</v>
      </c>
      <c r="N1780" s="482">
        <v>0</v>
      </c>
      <c r="O1780" s="482">
        <v>0</v>
      </c>
      <c r="P1780" s="480" t="s">
        <v>9042</v>
      </c>
      <c r="Q1780" s="481"/>
      <c r="R1780" s="480" t="s">
        <v>7884</v>
      </c>
      <c r="S1780" s="480" t="s">
        <v>7885</v>
      </c>
      <c r="T1780" s="480" t="s">
        <v>2356</v>
      </c>
      <c r="U1780" s="480" t="s">
        <v>309</v>
      </c>
      <c r="V1780" s="480" t="s">
        <v>309</v>
      </c>
      <c r="W1780" s="480" t="s">
        <v>8929</v>
      </c>
      <c r="X1780" s="480" t="s">
        <v>7917</v>
      </c>
      <c r="Y1780" s="480" t="s">
        <v>313</v>
      </c>
      <c r="Z1780" s="480" t="s">
        <v>7888</v>
      </c>
      <c r="AA1780" s="480">
        <f t="shared" si="27"/>
        <v>60</v>
      </c>
      <c r="AB1780" s="483">
        <v>0</v>
      </c>
      <c r="AC1780" s="480" t="s">
        <v>8246</v>
      </c>
    </row>
    <row r="1781" customHeight="1" spans="1:29">
      <c r="A1781" s="460" t="s">
        <v>194</v>
      </c>
      <c r="B1781" s="480" t="s">
        <v>7877</v>
      </c>
      <c r="C1781" s="480" t="s">
        <v>7878</v>
      </c>
      <c r="D1781" s="480" t="s">
        <v>9043</v>
      </c>
      <c r="E1781" s="481">
        <v>43590</v>
      </c>
      <c r="F1781" s="480" t="s">
        <v>301</v>
      </c>
      <c r="G1781" s="480" t="s">
        <v>9044</v>
      </c>
      <c r="H1781" s="480" t="s">
        <v>8236</v>
      </c>
      <c r="I1781" s="480" t="s">
        <v>8243</v>
      </c>
      <c r="J1781" s="482">
        <v>5811.21</v>
      </c>
      <c r="K1781" s="482">
        <v>0</v>
      </c>
      <c r="L1781" s="482">
        <v>5811.21</v>
      </c>
      <c r="M1781" s="482">
        <v>0</v>
      </c>
      <c r="N1781" s="482">
        <v>0</v>
      </c>
      <c r="O1781" s="482">
        <v>0</v>
      </c>
      <c r="P1781" s="480" t="s">
        <v>9045</v>
      </c>
      <c r="Q1781" s="481"/>
      <c r="R1781" s="480" t="s">
        <v>7884</v>
      </c>
      <c r="S1781" s="480" t="s">
        <v>7885</v>
      </c>
      <c r="T1781" s="480" t="s">
        <v>2372</v>
      </c>
      <c r="U1781" s="480" t="s">
        <v>309</v>
      </c>
      <c r="V1781" s="480" t="s">
        <v>309</v>
      </c>
      <c r="W1781" s="480" t="s">
        <v>8929</v>
      </c>
      <c r="X1781" s="480" t="s">
        <v>7917</v>
      </c>
      <c r="Y1781" s="480" t="s">
        <v>313</v>
      </c>
      <c r="Z1781" s="480" t="s">
        <v>7888</v>
      </c>
      <c r="AA1781" s="480">
        <f t="shared" si="27"/>
        <v>60</v>
      </c>
      <c r="AB1781" s="483">
        <v>0</v>
      </c>
      <c r="AC1781" s="480" t="s">
        <v>7928</v>
      </c>
    </row>
    <row r="1782" customHeight="1" spans="1:29">
      <c r="A1782" s="460" t="s">
        <v>194</v>
      </c>
      <c r="B1782" s="480" t="s">
        <v>7877</v>
      </c>
      <c r="C1782" s="480" t="s">
        <v>7878</v>
      </c>
      <c r="D1782" s="480" t="s">
        <v>9046</v>
      </c>
      <c r="E1782" s="481">
        <v>41514</v>
      </c>
      <c r="F1782" s="480" t="s">
        <v>301</v>
      </c>
      <c r="G1782" s="480" t="s">
        <v>9047</v>
      </c>
      <c r="H1782" s="480" t="s">
        <v>9048</v>
      </c>
      <c r="I1782" s="480" t="s">
        <v>9049</v>
      </c>
      <c r="J1782" s="482">
        <v>38863.25</v>
      </c>
      <c r="K1782" s="482">
        <v>0</v>
      </c>
      <c r="L1782" s="482">
        <v>38863.25</v>
      </c>
      <c r="M1782" s="482">
        <v>0</v>
      </c>
      <c r="N1782" s="482">
        <v>0</v>
      </c>
      <c r="O1782" s="482">
        <v>0</v>
      </c>
      <c r="P1782" s="480" t="s">
        <v>9050</v>
      </c>
      <c r="Q1782" s="481"/>
      <c r="R1782" s="480" t="s">
        <v>630</v>
      </c>
      <c r="S1782" s="480" t="s">
        <v>889</v>
      </c>
      <c r="T1782" s="480" t="s">
        <v>4347</v>
      </c>
      <c r="U1782" s="480" t="s">
        <v>309</v>
      </c>
      <c r="V1782" s="480" t="s">
        <v>4565</v>
      </c>
      <c r="W1782" s="480" t="s">
        <v>8080</v>
      </c>
      <c r="X1782" s="480" t="s">
        <v>7917</v>
      </c>
      <c r="Y1782" s="480" t="s">
        <v>313</v>
      </c>
      <c r="Z1782" s="480" t="s">
        <v>7888</v>
      </c>
      <c r="AA1782" s="480">
        <f t="shared" si="27"/>
        <v>60</v>
      </c>
      <c r="AB1782" s="483">
        <v>0</v>
      </c>
      <c r="AC1782" s="480" t="s">
        <v>4351</v>
      </c>
    </row>
    <row r="1783" customHeight="1" spans="1:29">
      <c r="A1783" s="460" t="s">
        <v>194</v>
      </c>
      <c r="B1783" s="480" t="s">
        <v>7877</v>
      </c>
      <c r="C1783" s="480" t="s">
        <v>7878</v>
      </c>
      <c r="D1783" s="480" t="s">
        <v>9051</v>
      </c>
      <c r="E1783" s="481">
        <v>41990</v>
      </c>
      <c r="F1783" s="480" t="s">
        <v>301</v>
      </c>
      <c r="G1783" s="480" t="s">
        <v>9052</v>
      </c>
      <c r="H1783" s="480" t="s">
        <v>9053</v>
      </c>
      <c r="I1783" s="480" t="s">
        <v>9054</v>
      </c>
      <c r="J1783" s="482">
        <v>6278</v>
      </c>
      <c r="K1783" s="482">
        <v>0</v>
      </c>
      <c r="L1783" s="482">
        <v>6278</v>
      </c>
      <c r="M1783" s="482">
        <v>0</v>
      </c>
      <c r="N1783" s="482">
        <v>0</v>
      </c>
      <c r="O1783" s="482">
        <v>0</v>
      </c>
      <c r="P1783" s="480" t="s">
        <v>9055</v>
      </c>
      <c r="Q1783" s="481"/>
      <c r="R1783" s="480" t="s">
        <v>7884</v>
      </c>
      <c r="S1783" s="480" t="s">
        <v>7885</v>
      </c>
      <c r="T1783" s="480" t="s">
        <v>2356</v>
      </c>
      <c r="U1783" s="480" t="s">
        <v>309</v>
      </c>
      <c r="V1783" s="480" t="s">
        <v>8245</v>
      </c>
      <c r="W1783" s="480" t="s">
        <v>7953</v>
      </c>
      <c r="X1783" s="480" t="s">
        <v>7917</v>
      </c>
      <c r="Y1783" s="480" t="s">
        <v>313</v>
      </c>
      <c r="Z1783" s="480" t="s">
        <v>7888</v>
      </c>
      <c r="AA1783" s="480">
        <f t="shared" si="27"/>
        <v>60</v>
      </c>
      <c r="AB1783" s="483">
        <v>0</v>
      </c>
      <c r="AC1783" s="480" t="s">
        <v>8246</v>
      </c>
    </row>
    <row r="1784" customHeight="1" spans="1:29">
      <c r="A1784" s="460" t="s">
        <v>194</v>
      </c>
      <c r="B1784" s="480" t="s">
        <v>7877</v>
      </c>
      <c r="C1784" s="480" t="s">
        <v>7878</v>
      </c>
      <c r="D1784" s="480" t="s">
        <v>9056</v>
      </c>
      <c r="E1784" s="481">
        <v>41990</v>
      </c>
      <c r="F1784" s="480" t="s">
        <v>301</v>
      </c>
      <c r="G1784" s="480" t="s">
        <v>9057</v>
      </c>
      <c r="H1784" s="480" t="s">
        <v>9053</v>
      </c>
      <c r="I1784" s="480" t="s">
        <v>9054</v>
      </c>
      <c r="J1784" s="482">
        <v>6278</v>
      </c>
      <c r="K1784" s="482">
        <v>0</v>
      </c>
      <c r="L1784" s="482">
        <v>6278</v>
      </c>
      <c r="M1784" s="482">
        <v>0</v>
      </c>
      <c r="N1784" s="482">
        <v>0</v>
      </c>
      <c r="O1784" s="482">
        <v>0</v>
      </c>
      <c r="P1784" s="480" t="s">
        <v>9058</v>
      </c>
      <c r="Q1784" s="481"/>
      <c r="R1784" s="480" t="s">
        <v>630</v>
      </c>
      <c r="S1784" s="480" t="s">
        <v>7885</v>
      </c>
      <c r="T1784" s="480" t="s">
        <v>8478</v>
      </c>
      <c r="U1784" s="480" t="s">
        <v>309</v>
      </c>
      <c r="V1784" s="480" t="s">
        <v>9059</v>
      </c>
      <c r="W1784" s="480" t="s">
        <v>7953</v>
      </c>
      <c r="X1784" s="480" t="s">
        <v>7917</v>
      </c>
      <c r="Y1784" s="480" t="s">
        <v>313</v>
      </c>
      <c r="Z1784" s="480" t="s">
        <v>7888</v>
      </c>
      <c r="AA1784" s="480">
        <f t="shared" si="27"/>
        <v>60</v>
      </c>
      <c r="AB1784" s="483">
        <v>0</v>
      </c>
      <c r="AC1784" s="480" t="s">
        <v>8424</v>
      </c>
    </row>
    <row r="1785" customHeight="1" spans="1:29">
      <c r="A1785" s="460" t="s">
        <v>194</v>
      </c>
      <c r="B1785" s="480" t="s">
        <v>7877</v>
      </c>
      <c r="C1785" s="480" t="s">
        <v>7878</v>
      </c>
      <c r="D1785" s="480" t="s">
        <v>9060</v>
      </c>
      <c r="E1785" s="481">
        <v>43426</v>
      </c>
      <c r="F1785" s="480" t="s">
        <v>301</v>
      </c>
      <c r="G1785" s="480" t="s">
        <v>9061</v>
      </c>
      <c r="H1785" s="480" t="s">
        <v>9053</v>
      </c>
      <c r="I1785" s="480" t="s">
        <v>9062</v>
      </c>
      <c r="J1785" s="482">
        <v>5991.38</v>
      </c>
      <c r="K1785" s="482">
        <v>0</v>
      </c>
      <c r="L1785" s="482">
        <v>5991.38</v>
      </c>
      <c r="M1785" s="482">
        <v>0</v>
      </c>
      <c r="N1785" s="482">
        <v>0</v>
      </c>
      <c r="O1785" s="482">
        <v>0</v>
      </c>
      <c r="P1785" s="480" t="s">
        <v>9063</v>
      </c>
      <c r="Q1785" s="481"/>
      <c r="R1785" s="480" t="s">
        <v>7884</v>
      </c>
      <c r="S1785" s="480" t="s">
        <v>7885</v>
      </c>
      <c r="T1785" s="480" t="s">
        <v>2372</v>
      </c>
      <c r="U1785" s="480" t="s">
        <v>309</v>
      </c>
      <c r="V1785" s="480" t="s">
        <v>9064</v>
      </c>
      <c r="W1785" s="480" t="s">
        <v>7976</v>
      </c>
      <c r="X1785" s="480" t="s">
        <v>7977</v>
      </c>
      <c r="Y1785" s="480" t="s">
        <v>313</v>
      </c>
      <c r="Z1785" s="480" t="s">
        <v>7888</v>
      </c>
      <c r="AA1785" s="480">
        <f t="shared" si="27"/>
        <v>60</v>
      </c>
      <c r="AB1785" s="483">
        <v>0</v>
      </c>
      <c r="AC1785" s="480" t="s">
        <v>7928</v>
      </c>
    </row>
    <row r="1786" customHeight="1" spans="1:29">
      <c r="A1786" s="460" t="s">
        <v>194</v>
      </c>
      <c r="B1786" s="480" t="s">
        <v>7877</v>
      </c>
      <c r="C1786" s="480" t="s">
        <v>7878</v>
      </c>
      <c r="D1786" s="480" t="s">
        <v>9065</v>
      </c>
      <c r="E1786" s="481">
        <v>43426</v>
      </c>
      <c r="F1786" s="480" t="s">
        <v>301</v>
      </c>
      <c r="G1786" s="480" t="s">
        <v>9066</v>
      </c>
      <c r="H1786" s="480" t="s">
        <v>9053</v>
      </c>
      <c r="I1786" s="480" t="s">
        <v>9067</v>
      </c>
      <c r="J1786" s="482">
        <v>4882.76</v>
      </c>
      <c r="K1786" s="482">
        <v>0</v>
      </c>
      <c r="L1786" s="482">
        <v>4882.76</v>
      </c>
      <c r="M1786" s="482">
        <v>0</v>
      </c>
      <c r="N1786" s="482">
        <v>0</v>
      </c>
      <c r="O1786" s="482">
        <v>0</v>
      </c>
      <c r="P1786" s="480" t="s">
        <v>9068</v>
      </c>
      <c r="Q1786" s="481"/>
      <c r="R1786" s="480" t="s">
        <v>7884</v>
      </c>
      <c r="S1786" s="480" t="s">
        <v>7885</v>
      </c>
      <c r="T1786" s="480" t="s">
        <v>7951</v>
      </c>
      <c r="U1786" s="480" t="s">
        <v>309</v>
      </c>
      <c r="V1786" s="480" t="s">
        <v>9069</v>
      </c>
      <c r="W1786" s="480" t="s">
        <v>7976</v>
      </c>
      <c r="X1786" s="480" t="s">
        <v>7977</v>
      </c>
      <c r="Y1786" s="480" t="s">
        <v>313</v>
      </c>
      <c r="Z1786" s="480" t="s">
        <v>7888</v>
      </c>
      <c r="AA1786" s="480">
        <f t="shared" si="27"/>
        <v>60</v>
      </c>
      <c r="AB1786" s="483">
        <v>0</v>
      </c>
      <c r="AC1786" s="480" t="s">
        <v>8086</v>
      </c>
    </row>
    <row r="1787" customHeight="1" spans="1:29">
      <c r="A1787" s="460" t="s">
        <v>194</v>
      </c>
      <c r="B1787" s="480" t="s">
        <v>7877</v>
      </c>
      <c r="C1787" s="480" t="s">
        <v>7878</v>
      </c>
      <c r="D1787" s="480" t="s">
        <v>9070</v>
      </c>
      <c r="E1787" s="481">
        <v>43426</v>
      </c>
      <c r="F1787" s="480" t="s">
        <v>301</v>
      </c>
      <c r="G1787" s="480" t="s">
        <v>9071</v>
      </c>
      <c r="H1787" s="480" t="s">
        <v>9053</v>
      </c>
      <c r="I1787" s="480" t="s">
        <v>9067</v>
      </c>
      <c r="J1787" s="482">
        <v>4882.76</v>
      </c>
      <c r="K1787" s="482">
        <v>0</v>
      </c>
      <c r="L1787" s="482">
        <v>4882.76</v>
      </c>
      <c r="M1787" s="482">
        <v>0</v>
      </c>
      <c r="N1787" s="482">
        <v>0</v>
      </c>
      <c r="O1787" s="482">
        <v>0</v>
      </c>
      <c r="P1787" s="480" t="s">
        <v>9072</v>
      </c>
      <c r="Q1787" s="481"/>
      <c r="R1787" s="480" t="s">
        <v>7884</v>
      </c>
      <c r="S1787" s="480" t="s">
        <v>7885</v>
      </c>
      <c r="T1787" s="480" t="s">
        <v>2113</v>
      </c>
      <c r="U1787" s="480" t="s">
        <v>309</v>
      </c>
      <c r="V1787" s="480" t="s">
        <v>9073</v>
      </c>
      <c r="W1787" s="480" t="s">
        <v>7976</v>
      </c>
      <c r="X1787" s="480" t="s">
        <v>7977</v>
      </c>
      <c r="Y1787" s="480" t="s">
        <v>313</v>
      </c>
      <c r="Z1787" s="480" t="s">
        <v>7888</v>
      </c>
      <c r="AA1787" s="480">
        <f t="shared" si="27"/>
        <v>60</v>
      </c>
      <c r="AB1787" s="483">
        <v>0</v>
      </c>
      <c r="AC1787" s="480" t="s">
        <v>8086</v>
      </c>
    </row>
    <row r="1788" customHeight="1" spans="1:29">
      <c r="A1788" s="460" t="s">
        <v>194</v>
      </c>
      <c r="B1788" s="480" t="s">
        <v>7877</v>
      </c>
      <c r="C1788" s="480" t="s">
        <v>7878</v>
      </c>
      <c r="D1788" s="480" t="s">
        <v>9074</v>
      </c>
      <c r="E1788" s="481">
        <v>43426</v>
      </c>
      <c r="F1788" s="480" t="s">
        <v>301</v>
      </c>
      <c r="G1788" s="480" t="s">
        <v>9075</v>
      </c>
      <c r="H1788" s="480" t="s">
        <v>9053</v>
      </c>
      <c r="I1788" s="480" t="s">
        <v>9067</v>
      </c>
      <c r="J1788" s="482">
        <v>4882.76</v>
      </c>
      <c r="K1788" s="482">
        <v>0</v>
      </c>
      <c r="L1788" s="482">
        <v>4882.76</v>
      </c>
      <c r="M1788" s="482">
        <v>0</v>
      </c>
      <c r="N1788" s="482">
        <v>0</v>
      </c>
      <c r="O1788" s="482">
        <v>0</v>
      </c>
      <c r="P1788" s="480" t="s">
        <v>9076</v>
      </c>
      <c r="Q1788" s="481"/>
      <c r="R1788" s="480" t="s">
        <v>630</v>
      </c>
      <c r="S1788" s="480" t="s">
        <v>7885</v>
      </c>
      <c r="T1788" s="480" t="s">
        <v>3610</v>
      </c>
      <c r="U1788" s="480" t="s">
        <v>309</v>
      </c>
      <c r="V1788" s="480" t="s">
        <v>9077</v>
      </c>
      <c r="W1788" s="480" t="s">
        <v>7976</v>
      </c>
      <c r="X1788" s="480" t="s">
        <v>7977</v>
      </c>
      <c r="Y1788" s="480" t="s">
        <v>313</v>
      </c>
      <c r="Z1788" s="480" t="s">
        <v>7888</v>
      </c>
      <c r="AA1788" s="480">
        <f t="shared" si="27"/>
        <v>60</v>
      </c>
      <c r="AB1788" s="483">
        <v>0</v>
      </c>
      <c r="AC1788" s="480" t="s">
        <v>9078</v>
      </c>
    </row>
    <row r="1789" customHeight="1" spans="1:29">
      <c r="A1789" s="460" t="s">
        <v>194</v>
      </c>
      <c r="B1789" s="480" t="s">
        <v>7877</v>
      </c>
      <c r="C1789" s="480" t="s">
        <v>7878</v>
      </c>
      <c r="D1789" s="480" t="s">
        <v>9079</v>
      </c>
      <c r="E1789" s="481">
        <v>43426</v>
      </c>
      <c r="F1789" s="480" t="s">
        <v>301</v>
      </c>
      <c r="G1789" s="480" t="s">
        <v>9080</v>
      </c>
      <c r="H1789" s="480" t="s">
        <v>9053</v>
      </c>
      <c r="I1789" s="480" t="s">
        <v>9081</v>
      </c>
      <c r="J1789" s="482">
        <v>6551.73</v>
      </c>
      <c r="K1789" s="482">
        <v>0</v>
      </c>
      <c r="L1789" s="482">
        <v>6551.73</v>
      </c>
      <c r="M1789" s="482">
        <v>0</v>
      </c>
      <c r="N1789" s="482">
        <v>0</v>
      </c>
      <c r="O1789" s="482">
        <v>0</v>
      </c>
      <c r="P1789" s="480" t="s">
        <v>9082</v>
      </c>
      <c r="Q1789" s="481"/>
      <c r="R1789" s="480" t="s">
        <v>630</v>
      </c>
      <c r="S1789" s="480" t="s">
        <v>889</v>
      </c>
      <c r="T1789" s="480" t="s">
        <v>5568</v>
      </c>
      <c r="U1789" s="480" t="s">
        <v>309</v>
      </c>
      <c r="V1789" s="480" t="s">
        <v>9083</v>
      </c>
      <c r="W1789" s="480" t="s">
        <v>7976</v>
      </c>
      <c r="X1789" s="480" t="s">
        <v>7977</v>
      </c>
      <c r="Y1789" s="480" t="s">
        <v>313</v>
      </c>
      <c r="Z1789" s="480" t="s">
        <v>7888</v>
      </c>
      <c r="AA1789" s="480">
        <f t="shared" si="27"/>
        <v>60</v>
      </c>
      <c r="AB1789" s="483">
        <v>0</v>
      </c>
      <c r="AC1789" s="480" t="s">
        <v>5572</v>
      </c>
    </row>
    <row r="1790" customHeight="1" spans="1:29">
      <c r="A1790" s="460" t="s">
        <v>194</v>
      </c>
      <c r="B1790" s="480" t="s">
        <v>7877</v>
      </c>
      <c r="C1790" s="480" t="s">
        <v>7878</v>
      </c>
      <c r="D1790" s="480" t="s">
        <v>9084</v>
      </c>
      <c r="E1790" s="481">
        <v>43426</v>
      </c>
      <c r="F1790" s="480" t="s">
        <v>301</v>
      </c>
      <c r="G1790" s="480" t="s">
        <v>9085</v>
      </c>
      <c r="H1790" s="480" t="s">
        <v>9053</v>
      </c>
      <c r="I1790" s="480" t="s">
        <v>9081</v>
      </c>
      <c r="J1790" s="482">
        <v>6551.73</v>
      </c>
      <c r="K1790" s="482">
        <v>0</v>
      </c>
      <c r="L1790" s="482">
        <v>6551.73</v>
      </c>
      <c r="M1790" s="482">
        <v>0</v>
      </c>
      <c r="N1790" s="482">
        <v>0</v>
      </c>
      <c r="O1790" s="482">
        <v>0</v>
      </c>
      <c r="P1790" s="480" t="s">
        <v>9086</v>
      </c>
      <c r="Q1790" s="481"/>
      <c r="R1790" s="480" t="s">
        <v>630</v>
      </c>
      <c r="S1790" s="480" t="s">
        <v>889</v>
      </c>
      <c r="T1790" s="480" t="s">
        <v>5568</v>
      </c>
      <c r="U1790" s="480" t="s">
        <v>309</v>
      </c>
      <c r="V1790" s="480" t="s">
        <v>9087</v>
      </c>
      <c r="W1790" s="480" t="s">
        <v>7976</v>
      </c>
      <c r="X1790" s="480" t="s">
        <v>7977</v>
      </c>
      <c r="Y1790" s="480" t="s">
        <v>313</v>
      </c>
      <c r="Z1790" s="480" t="s">
        <v>7888</v>
      </c>
      <c r="AA1790" s="480">
        <f t="shared" si="27"/>
        <v>60</v>
      </c>
      <c r="AB1790" s="483">
        <v>0</v>
      </c>
      <c r="AC1790" s="480" t="s">
        <v>5572</v>
      </c>
    </row>
    <row r="1791" customHeight="1" spans="1:29">
      <c r="A1791" s="460" t="s">
        <v>194</v>
      </c>
      <c r="B1791" s="480" t="s">
        <v>7877</v>
      </c>
      <c r="C1791" s="480" t="s">
        <v>7878</v>
      </c>
      <c r="D1791" s="480" t="s">
        <v>9088</v>
      </c>
      <c r="E1791" s="481">
        <v>43426</v>
      </c>
      <c r="F1791" s="480" t="s">
        <v>301</v>
      </c>
      <c r="G1791" s="480" t="s">
        <v>9089</v>
      </c>
      <c r="H1791" s="480" t="s">
        <v>9053</v>
      </c>
      <c r="I1791" s="480" t="s">
        <v>9081</v>
      </c>
      <c r="J1791" s="482">
        <v>6551.73</v>
      </c>
      <c r="K1791" s="482">
        <v>0</v>
      </c>
      <c r="L1791" s="482">
        <v>6551.73</v>
      </c>
      <c r="M1791" s="482">
        <v>0</v>
      </c>
      <c r="N1791" s="482">
        <v>0</v>
      </c>
      <c r="O1791" s="482">
        <v>0</v>
      </c>
      <c r="P1791" s="480" t="s">
        <v>9090</v>
      </c>
      <c r="Q1791" s="481"/>
      <c r="R1791" s="480" t="s">
        <v>630</v>
      </c>
      <c r="S1791" s="480" t="s">
        <v>889</v>
      </c>
      <c r="T1791" s="480" t="s">
        <v>5568</v>
      </c>
      <c r="U1791" s="480" t="s">
        <v>309</v>
      </c>
      <c r="V1791" s="480" t="s">
        <v>8022</v>
      </c>
      <c r="W1791" s="480" t="s">
        <v>7976</v>
      </c>
      <c r="X1791" s="480" t="s">
        <v>7977</v>
      </c>
      <c r="Y1791" s="480" t="s">
        <v>313</v>
      </c>
      <c r="Z1791" s="480" t="s">
        <v>7888</v>
      </c>
      <c r="AA1791" s="480">
        <f t="shared" si="27"/>
        <v>60</v>
      </c>
      <c r="AB1791" s="483">
        <v>0</v>
      </c>
      <c r="AC1791" s="480" t="s">
        <v>5572</v>
      </c>
    </row>
    <row r="1792" customHeight="1" spans="1:29">
      <c r="A1792" s="460" t="s">
        <v>194</v>
      </c>
      <c r="B1792" s="480" t="s">
        <v>7877</v>
      </c>
      <c r="C1792" s="480" t="s">
        <v>7878</v>
      </c>
      <c r="D1792" s="480" t="s">
        <v>9091</v>
      </c>
      <c r="E1792" s="481">
        <v>43426</v>
      </c>
      <c r="F1792" s="480" t="s">
        <v>301</v>
      </c>
      <c r="G1792" s="480" t="s">
        <v>9092</v>
      </c>
      <c r="H1792" s="480" t="s">
        <v>9053</v>
      </c>
      <c r="I1792" s="480" t="s">
        <v>9081</v>
      </c>
      <c r="J1792" s="482">
        <v>6551.73</v>
      </c>
      <c r="K1792" s="482">
        <v>0</v>
      </c>
      <c r="L1792" s="482">
        <v>6551.73</v>
      </c>
      <c r="M1792" s="482">
        <v>0</v>
      </c>
      <c r="N1792" s="482">
        <v>0</v>
      </c>
      <c r="O1792" s="482">
        <v>0</v>
      </c>
      <c r="P1792" s="480" t="s">
        <v>9093</v>
      </c>
      <c r="Q1792" s="481"/>
      <c r="R1792" s="480" t="s">
        <v>630</v>
      </c>
      <c r="S1792" s="480" t="s">
        <v>889</v>
      </c>
      <c r="T1792" s="480" t="s">
        <v>5568</v>
      </c>
      <c r="U1792" s="480" t="s">
        <v>309</v>
      </c>
      <c r="V1792" s="480" t="s">
        <v>8039</v>
      </c>
      <c r="W1792" s="480" t="s">
        <v>7976</v>
      </c>
      <c r="X1792" s="480" t="s">
        <v>7977</v>
      </c>
      <c r="Y1792" s="480" t="s">
        <v>313</v>
      </c>
      <c r="Z1792" s="480" t="s">
        <v>7888</v>
      </c>
      <c r="AA1792" s="480">
        <f t="shared" si="27"/>
        <v>60</v>
      </c>
      <c r="AB1792" s="483">
        <v>0</v>
      </c>
      <c r="AC1792" s="480" t="s">
        <v>5572</v>
      </c>
    </row>
    <row r="1793" customHeight="1" spans="1:29">
      <c r="A1793" s="460" t="s">
        <v>194</v>
      </c>
      <c r="B1793" s="480" t="s">
        <v>7877</v>
      </c>
      <c r="C1793" s="480" t="s">
        <v>7878</v>
      </c>
      <c r="D1793" s="480" t="s">
        <v>9094</v>
      </c>
      <c r="E1793" s="481">
        <v>43426</v>
      </c>
      <c r="F1793" s="480" t="s">
        <v>301</v>
      </c>
      <c r="G1793" s="480" t="s">
        <v>9095</v>
      </c>
      <c r="H1793" s="480" t="s">
        <v>9053</v>
      </c>
      <c r="I1793" s="480" t="s">
        <v>9062</v>
      </c>
      <c r="J1793" s="482">
        <v>5991.38</v>
      </c>
      <c r="K1793" s="482">
        <v>0</v>
      </c>
      <c r="L1793" s="482">
        <v>5991.38</v>
      </c>
      <c r="M1793" s="482">
        <v>0</v>
      </c>
      <c r="N1793" s="482">
        <v>0</v>
      </c>
      <c r="O1793" s="482">
        <v>0</v>
      </c>
      <c r="P1793" s="480" t="s">
        <v>9096</v>
      </c>
      <c r="Q1793" s="481"/>
      <c r="R1793" s="480" t="s">
        <v>630</v>
      </c>
      <c r="S1793" s="480" t="s">
        <v>889</v>
      </c>
      <c r="T1793" s="480" t="s">
        <v>9097</v>
      </c>
      <c r="U1793" s="480" t="s">
        <v>309</v>
      </c>
      <c r="V1793" s="480" t="s">
        <v>9098</v>
      </c>
      <c r="W1793" s="480" t="s">
        <v>7976</v>
      </c>
      <c r="X1793" s="480" t="s">
        <v>7977</v>
      </c>
      <c r="Y1793" s="480" t="s">
        <v>313</v>
      </c>
      <c r="Z1793" s="480" t="s">
        <v>7888</v>
      </c>
      <c r="AA1793" s="480">
        <f t="shared" si="27"/>
        <v>60</v>
      </c>
      <c r="AB1793" s="483">
        <v>0</v>
      </c>
      <c r="AC1793" s="480" t="s">
        <v>9099</v>
      </c>
    </row>
    <row r="1794" customHeight="1" spans="1:29">
      <c r="A1794" s="460" t="s">
        <v>194</v>
      </c>
      <c r="B1794" s="480" t="s">
        <v>7877</v>
      </c>
      <c r="C1794" s="480" t="s">
        <v>7878</v>
      </c>
      <c r="D1794" s="480" t="s">
        <v>9100</v>
      </c>
      <c r="E1794" s="481">
        <v>43426</v>
      </c>
      <c r="F1794" s="480" t="s">
        <v>301</v>
      </c>
      <c r="G1794" s="480" t="s">
        <v>9101</v>
      </c>
      <c r="H1794" s="480" t="s">
        <v>9053</v>
      </c>
      <c r="I1794" s="480" t="s">
        <v>9067</v>
      </c>
      <c r="J1794" s="482">
        <v>4882.76</v>
      </c>
      <c r="K1794" s="482">
        <v>0</v>
      </c>
      <c r="L1794" s="482">
        <v>4882.76</v>
      </c>
      <c r="M1794" s="482">
        <v>0</v>
      </c>
      <c r="N1794" s="482">
        <v>0</v>
      </c>
      <c r="O1794" s="482">
        <v>0</v>
      </c>
      <c r="P1794" s="480" t="s">
        <v>9102</v>
      </c>
      <c r="Q1794" s="481"/>
      <c r="R1794" s="480" t="s">
        <v>7884</v>
      </c>
      <c r="S1794" s="480" t="s">
        <v>7885</v>
      </c>
      <c r="T1794" s="480" t="s">
        <v>4347</v>
      </c>
      <c r="U1794" s="480" t="s">
        <v>309</v>
      </c>
      <c r="V1794" s="480" t="s">
        <v>9103</v>
      </c>
      <c r="W1794" s="480" t="s">
        <v>7976</v>
      </c>
      <c r="X1794" s="480" t="s">
        <v>7977</v>
      </c>
      <c r="Y1794" s="480" t="s">
        <v>313</v>
      </c>
      <c r="Z1794" s="480" t="s">
        <v>7888</v>
      </c>
      <c r="AA1794" s="480">
        <f t="shared" si="27"/>
        <v>60</v>
      </c>
      <c r="AB1794" s="483">
        <v>0</v>
      </c>
      <c r="AC1794" s="480" t="s">
        <v>8438</v>
      </c>
    </row>
    <row r="1795" customHeight="1" spans="1:29">
      <c r="A1795" s="460" t="s">
        <v>194</v>
      </c>
      <c r="B1795" s="480" t="s">
        <v>7877</v>
      </c>
      <c r="C1795" s="480" t="s">
        <v>7878</v>
      </c>
      <c r="D1795" s="480" t="s">
        <v>9104</v>
      </c>
      <c r="E1795" s="481">
        <v>43426</v>
      </c>
      <c r="F1795" s="480" t="s">
        <v>301</v>
      </c>
      <c r="G1795" s="480" t="s">
        <v>9105</v>
      </c>
      <c r="H1795" s="480" t="s">
        <v>9053</v>
      </c>
      <c r="I1795" s="480" t="s">
        <v>9067</v>
      </c>
      <c r="J1795" s="482">
        <v>4882.76</v>
      </c>
      <c r="K1795" s="482">
        <v>0</v>
      </c>
      <c r="L1795" s="482">
        <v>4882.76</v>
      </c>
      <c r="M1795" s="482">
        <v>0</v>
      </c>
      <c r="N1795" s="482">
        <v>0</v>
      </c>
      <c r="O1795" s="482">
        <v>0</v>
      </c>
      <c r="P1795" s="480" t="s">
        <v>9106</v>
      </c>
      <c r="Q1795" s="481"/>
      <c r="R1795" s="480" t="s">
        <v>630</v>
      </c>
      <c r="S1795" s="480" t="s">
        <v>889</v>
      </c>
      <c r="T1795" s="480" t="s">
        <v>4347</v>
      </c>
      <c r="U1795" s="480" t="s">
        <v>309</v>
      </c>
      <c r="V1795" s="480" t="s">
        <v>9107</v>
      </c>
      <c r="W1795" s="480" t="s">
        <v>7976</v>
      </c>
      <c r="X1795" s="480" t="s">
        <v>7977</v>
      </c>
      <c r="Y1795" s="480" t="s">
        <v>313</v>
      </c>
      <c r="Z1795" s="480" t="s">
        <v>7888</v>
      </c>
      <c r="AA1795" s="480">
        <f t="shared" si="27"/>
        <v>60</v>
      </c>
      <c r="AB1795" s="483">
        <v>0</v>
      </c>
      <c r="AC1795" s="480" t="s">
        <v>4351</v>
      </c>
    </row>
    <row r="1796" customHeight="1" spans="1:29">
      <c r="A1796" s="460" t="s">
        <v>194</v>
      </c>
      <c r="B1796" s="480" t="s">
        <v>7877</v>
      </c>
      <c r="C1796" s="480" t="s">
        <v>7878</v>
      </c>
      <c r="D1796" s="480" t="s">
        <v>9108</v>
      </c>
      <c r="E1796" s="481">
        <v>43426</v>
      </c>
      <c r="F1796" s="480" t="s">
        <v>301</v>
      </c>
      <c r="G1796" s="480" t="s">
        <v>9109</v>
      </c>
      <c r="H1796" s="480" t="s">
        <v>9053</v>
      </c>
      <c r="I1796" s="480" t="s">
        <v>9067</v>
      </c>
      <c r="J1796" s="482">
        <v>4882.76</v>
      </c>
      <c r="K1796" s="482">
        <v>0</v>
      </c>
      <c r="L1796" s="482">
        <v>4882.76</v>
      </c>
      <c r="M1796" s="482">
        <v>0</v>
      </c>
      <c r="N1796" s="482">
        <v>0</v>
      </c>
      <c r="O1796" s="482">
        <v>0</v>
      </c>
      <c r="P1796" s="480" t="s">
        <v>9110</v>
      </c>
      <c r="Q1796" s="481"/>
      <c r="R1796" s="480" t="s">
        <v>630</v>
      </c>
      <c r="S1796" s="480" t="s">
        <v>889</v>
      </c>
      <c r="T1796" s="480" t="s">
        <v>4347</v>
      </c>
      <c r="U1796" s="480" t="s">
        <v>309</v>
      </c>
      <c r="V1796" s="480" t="s">
        <v>9107</v>
      </c>
      <c r="W1796" s="480" t="s">
        <v>7976</v>
      </c>
      <c r="X1796" s="480" t="s">
        <v>7977</v>
      </c>
      <c r="Y1796" s="480" t="s">
        <v>313</v>
      </c>
      <c r="Z1796" s="480" t="s">
        <v>7888</v>
      </c>
      <c r="AA1796" s="480">
        <f t="shared" si="27"/>
        <v>60</v>
      </c>
      <c r="AB1796" s="483">
        <v>0</v>
      </c>
      <c r="AC1796" s="480" t="s">
        <v>4351</v>
      </c>
    </row>
    <row r="1797" customHeight="1" spans="1:29">
      <c r="A1797" s="460" t="s">
        <v>194</v>
      </c>
      <c r="B1797" s="480" t="s">
        <v>7877</v>
      </c>
      <c r="C1797" s="480" t="s">
        <v>7878</v>
      </c>
      <c r="D1797" s="480" t="s">
        <v>9111</v>
      </c>
      <c r="E1797" s="481">
        <v>43426</v>
      </c>
      <c r="F1797" s="480" t="s">
        <v>301</v>
      </c>
      <c r="G1797" s="480" t="s">
        <v>9112</v>
      </c>
      <c r="H1797" s="480" t="s">
        <v>9053</v>
      </c>
      <c r="I1797" s="480" t="s">
        <v>9067</v>
      </c>
      <c r="J1797" s="482">
        <v>4882.76</v>
      </c>
      <c r="K1797" s="482">
        <v>0</v>
      </c>
      <c r="L1797" s="482">
        <v>4882.76</v>
      </c>
      <c r="M1797" s="482">
        <v>0</v>
      </c>
      <c r="N1797" s="482">
        <v>0</v>
      </c>
      <c r="O1797" s="482">
        <v>0</v>
      </c>
      <c r="P1797" s="480" t="s">
        <v>9113</v>
      </c>
      <c r="Q1797" s="481"/>
      <c r="R1797" s="480" t="s">
        <v>630</v>
      </c>
      <c r="S1797" s="480" t="s">
        <v>889</v>
      </c>
      <c r="T1797" s="480" t="s">
        <v>4347</v>
      </c>
      <c r="U1797" s="480" t="s">
        <v>309</v>
      </c>
      <c r="V1797" s="480" t="s">
        <v>9107</v>
      </c>
      <c r="W1797" s="480" t="s">
        <v>7976</v>
      </c>
      <c r="X1797" s="480" t="s">
        <v>7977</v>
      </c>
      <c r="Y1797" s="480" t="s">
        <v>313</v>
      </c>
      <c r="Z1797" s="480" t="s">
        <v>7888</v>
      </c>
      <c r="AA1797" s="480">
        <f t="shared" si="27"/>
        <v>60</v>
      </c>
      <c r="AB1797" s="483">
        <v>0</v>
      </c>
      <c r="AC1797" s="480" t="s">
        <v>4351</v>
      </c>
    </row>
    <row r="1798" customHeight="1" spans="1:29">
      <c r="A1798" s="460" t="s">
        <v>194</v>
      </c>
      <c r="B1798" s="480" t="s">
        <v>7877</v>
      </c>
      <c r="C1798" s="480" t="s">
        <v>7878</v>
      </c>
      <c r="D1798" s="480" t="s">
        <v>9114</v>
      </c>
      <c r="E1798" s="481">
        <v>43426</v>
      </c>
      <c r="F1798" s="480" t="s">
        <v>301</v>
      </c>
      <c r="G1798" s="480" t="s">
        <v>9115</v>
      </c>
      <c r="H1798" s="480" t="s">
        <v>9053</v>
      </c>
      <c r="I1798" s="480" t="s">
        <v>9067</v>
      </c>
      <c r="J1798" s="482">
        <v>4882.76</v>
      </c>
      <c r="K1798" s="482">
        <v>0</v>
      </c>
      <c r="L1798" s="482">
        <v>4882.76</v>
      </c>
      <c r="M1798" s="482">
        <v>0</v>
      </c>
      <c r="N1798" s="482">
        <v>0</v>
      </c>
      <c r="O1798" s="482">
        <v>0</v>
      </c>
      <c r="P1798" s="480" t="s">
        <v>9116</v>
      </c>
      <c r="Q1798" s="481"/>
      <c r="R1798" s="480" t="s">
        <v>630</v>
      </c>
      <c r="S1798" s="480" t="s">
        <v>889</v>
      </c>
      <c r="T1798" s="480" t="s">
        <v>4347</v>
      </c>
      <c r="U1798" s="480" t="s">
        <v>309</v>
      </c>
      <c r="V1798" s="480" t="s">
        <v>9107</v>
      </c>
      <c r="W1798" s="480" t="s">
        <v>7976</v>
      </c>
      <c r="X1798" s="480" t="s">
        <v>7977</v>
      </c>
      <c r="Y1798" s="480" t="s">
        <v>313</v>
      </c>
      <c r="Z1798" s="480" t="s">
        <v>7888</v>
      </c>
      <c r="AA1798" s="480">
        <f t="shared" si="27"/>
        <v>60</v>
      </c>
      <c r="AB1798" s="483">
        <v>0</v>
      </c>
      <c r="AC1798" s="480" t="s">
        <v>4351</v>
      </c>
    </row>
    <row r="1799" customHeight="1" spans="1:29">
      <c r="A1799" s="460" t="s">
        <v>194</v>
      </c>
      <c r="B1799" s="480" t="s">
        <v>7877</v>
      </c>
      <c r="C1799" s="480" t="s">
        <v>7878</v>
      </c>
      <c r="D1799" s="480" t="s">
        <v>9117</v>
      </c>
      <c r="E1799" s="481">
        <v>43426</v>
      </c>
      <c r="F1799" s="480" t="s">
        <v>301</v>
      </c>
      <c r="G1799" s="480" t="s">
        <v>9118</v>
      </c>
      <c r="H1799" s="480" t="s">
        <v>9053</v>
      </c>
      <c r="I1799" s="480" t="s">
        <v>9067</v>
      </c>
      <c r="J1799" s="482">
        <v>4882.76</v>
      </c>
      <c r="K1799" s="482">
        <v>0</v>
      </c>
      <c r="L1799" s="482">
        <v>4882.76</v>
      </c>
      <c r="M1799" s="482">
        <v>0</v>
      </c>
      <c r="N1799" s="482">
        <v>0</v>
      </c>
      <c r="O1799" s="482">
        <v>0</v>
      </c>
      <c r="P1799" s="480" t="s">
        <v>9119</v>
      </c>
      <c r="Q1799" s="481"/>
      <c r="R1799" s="480" t="s">
        <v>630</v>
      </c>
      <c r="S1799" s="480" t="s">
        <v>7885</v>
      </c>
      <c r="T1799" s="480" t="s">
        <v>3610</v>
      </c>
      <c r="U1799" s="480" t="s">
        <v>309</v>
      </c>
      <c r="V1799" s="480" t="s">
        <v>9077</v>
      </c>
      <c r="W1799" s="480" t="s">
        <v>7976</v>
      </c>
      <c r="X1799" s="480" t="s">
        <v>7977</v>
      </c>
      <c r="Y1799" s="480" t="s">
        <v>313</v>
      </c>
      <c r="Z1799" s="480" t="s">
        <v>7888</v>
      </c>
      <c r="AA1799" s="480">
        <f t="shared" si="27"/>
        <v>60</v>
      </c>
      <c r="AB1799" s="483">
        <v>0</v>
      </c>
      <c r="AC1799" s="480" t="s">
        <v>9078</v>
      </c>
    </row>
    <row r="1800" customHeight="1" spans="1:29">
      <c r="A1800" s="460" t="s">
        <v>194</v>
      </c>
      <c r="B1800" s="480" t="s">
        <v>7877</v>
      </c>
      <c r="C1800" s="480" t="s">
        <v>7878</v>
      </c>
      <c r="D1800" s="480" t="s">
        <v>9120</v>
      </c>
      <c r="E1800" s="481">
        <v>43426</v>
      </c>
      <c r="F1800" s="480" t="s">
        <v>301</v>
      </c>
      <c r="G1800" s="480" t="s">
        <v>9121</v>
      </c>
      <c r="H1800" s="480" t="s">
        <v>9053</v>
      </c>
      <c r="I1800" s="480" t="s">
        <v>9067</v>
      </c>
      <c r="J1800" s="482">
        <v>4882.76</v>
      </c>
      <c r="K1800" s="482">
        <v>0</v>
      </c>
      <c r="L1800" s="482">
        <v>4882.76</v>
      </c>
      <c r="M1800" s="482">
        <v>0</v>
      </c>
      <c r="N1800" s="482">
        <v>0</v>
      </c>
      <c r="O1800" s="482">
        <v>0</v>
      </c>
      <c r="P1800" s="480" t="s">
        <v>9122</v>
      </c>
      <c r="Q1800" s="481"/>
      <c r="R1800" s="480" t="s">
        <v>7884</v>
      </c>
      <c r="S1800" s="480" t="s">
        <v>7885</v>
      </c>
      <c r="T1800" s="480" t="s">
        <v>399</v>
      </c>
      <c r="U1800" s="480" t="s">
        <v>309</v>
      </c>
      <c r="V1800" s="480" t="s">
        <v>9123</v>
      </c>
      <c r="W1800" s="480" t="s">
        <v>7976</v>
      </c>
      <c r="X1800" s="480" t="s">
        <v>7977</v>
      </c>
      <c r="Y1800" s="480" t="s">
        <v>313</v>
      </c>
      <c r="Z1800" s="480" t="s">
        <v>7888</v>
      </c>
      <c r="AA1800" s="480">
        <f t="shared" si="27"/>
        <v>60</v>
      </c>
      <c r="AB1800" s="483">
        <v>0</v>
      </c>
      <c r="AC1800" s="480" t="s">
        <v>8121</v>
      </c>
    </row>
    <row r="1801" customHeight="1" spans="1:29">
      <c r="A1801" s="460" t="s">
        <v>194</v>
      </c>
      <c r="B1801" s="480" t="s">
        <v>7877</v>
      </c>
      <c r="C1801" s="480" t="s">
        <v>7878</v>
      </c>
      <c r="D1801" s="480" t="s">
        <v>9124</v>
      </c>
      <c r="E1801" s="481">
        <v>43426</v>
      </c>
      <c r="F1801" s="480" t="s">
        <v>301</v>
      </c>
      <c r="G1801" s="480" t="s">
        <v>9125</v>
      </c>
      <c r="H1801" s="480" t="s">
        <v>9053</v>
      </c>
      <c r="I1801" s="480" t="s">
        <v>9067</v>
      </c>
      <c r="J1801" s="482">
        <v>4882.76</v>
      </c>
      <c r="K1801" s="482">
        <v>0</v>
      </c>
      <c r="L1801" s="482">
        <v>4882.76</v>
      </c>
      <c r="M1801" s="482">
        <v>0</v>
      </c>
      <c r="N1801" s="482">
        <v>0</v>
      </c>
      <c r="O1801" s="482">
        <v>0</v>
      </c>
      <c r="P1801" s="480" t="s">
        <v>9126</v>
      </c>
      <c r="Q1801" s="481"/>
      <c r="R1801" s="480" t="s">
        <v>630</v>
      </c>
      <c r="S1801" s="480" t="s">
        <v>7885</v>
      </c>
      <c r="T1801" s="480" t="s">
        <v>8478</v>
      </c>
      <c r="U1801" s="480" t="s">
        <v>309</v>
      </c>
      <c r="V1801" s="480" t="s">
        <v>9127</v>
      </c>
      <c r="W1801" s="480" t="s">
        <v>7976</v>
      </c>
      <c r="X1801" s="480" t="s">
        <v>7977</v>
      </c>
      <c r="Y1801" s="480" t="s">
        <v>313</v>
      </c>
      <c r="Z1801" s="480" t="s">
        <v>7888</v>
      </c>
      <c r="AA1801" s="480">
        <f t="shared" ref="AA1801:AA1864" si="28">Z1801*12</f>
        <v>60</v>
      </c>
      <c r="AB1801" s="483">
        <v>0</v>
      </c>
      <c r="AC1801" s="480" t="s">
        <v>8424</v>
      </c>
    </row>
    <row r="1802" customHeight="1" spans="1:29">
      <c r="A1802" s="460" t="s">
        <v>194</v>
      </c>
      <c r="B1802" s="480" t="s">
        <v>7877</v>
      </c>
      <c r="C1802" s="480" t="s">
        <v>7878</v>
      </c>
      <c r="D1802" s="480" t="s">
        <v>9128</v>
      </c>
      <c r="E1802" s="481">
        <v>43426</v>
      </c>
      <c r="F1802" s="480" t="s">
        <v>301</v>
      </c>
      <c r="G1802" s="480" t="s">
        <v>9129</v>
      </c>
      <c r="H1802" s="480" t="s">
        <v>9053</v>
      </c>
      <c r="I1802" s="480" t="s">
        <v>9081</v>
      </c>
      <c r="J1802" s="482">
        <v>6551.73</v>
      </c>
      <c r="K1802" s="482">
        <v>0</v>
      </c>
      <c r="L1802" s="482">
        <v>6551.73</v>
      </c>
      <c r="M1802" s="482">
        <v>0</v>
      </c>
      <c r="N1802" s="482">
        <v>0</v>
      </c>
      <c r="O1802" s="482">
        <v>0</v>
      </c>
      <c r="P1802" s="480" t="s">
        <v>9130</v>
      </c>
      <c r="Q1802" s="481"/>
      <c r="R1802" s="480" t="s">
        <v>630</v>
      </c>
      <c r="S1802" s="480" t="s">
        <v>889</v>
      </c>
      <c r="T1802" s="480" t="s">
        <v>5568</v>
      </c>
      <c r="U1802" s="480" t="s">
        <v>309</v>
      </c>
      <c r="V1802" s="480" t="s">
        <v>8035</v>
      </c>
      <c r="W1802" s="480" t="s">
        <v>7976</v>
      </c>
      <c r="X1802" s="480" t="s">
        <v>7977</v>
      </c>
      <c r="Y1802" s="480" t="s">
        <v>313</v>
      </c>
      <c r="Z1802" s="480" t="s">
        <v>7888</v>
      </c>
      <c r="AA1802" s="480">
        <f t="shared" si="28"/>
        <v>60</v>
      </c>
      <c r="AB1802" s="483">
        <v>0</v>
      </c>
      <c r="AC1802" s="480" t="s">
        <v>5572</v>
      </c>
    </row>
    <row r="1803" customHeight="1" spans="1:29">
      <c r="A1803" s="460" t="s">
        <v>194</v>
      </c>
      <c r="B1803" s="480" t="s">
        <v>7877</v>
      </c>
      <c r="C1803" s="480" t="s">
        <v>7878</v>
      </c>
      <c r="D1803" s="480" t="s">
        <v>9131</v>
      </c>
      <c r="E1803" s="481">
        <v>43426</v>
      </c>
      <c r="F1803" s="480" t="s">
        <v>301</v>
      </c>
      <c r="G1803" s="480" t="s">
        <v>9132</v>
      </c>
      <c r="H1803" s="480" t="s">
        <v>9053</v>
      </c>
      <c r="I1803" s="480" t="s">
        <v>9081</v>
      </c>
      <c r="J1803" s="482">
        <v>6551.73</v>
      </c>
      <c r="K1803" s="482">
        <v>0</v>
      </c>
      <c r="L1803" s="482">
        <v>6551.73</v>
      </c>
      <c r="M1803" s="482">
        <v>0</v>
      </c>
      <c r="N1803" s="482">
        <v>0</v>
      </c>
      <c r="O1803" s="482">
        <v>0</v>
      </c>
      <c r="P1803" s="480" t="s">
        <v>9133</v>
      </c>
      <c r="Q1803" s="481"/>
      <c r="R1803" s="480" t="s">
        <v>630</v>
      </c>
      <c r="S1803" s="480" t="s">
        <v>889</v>
      </c>
      <c r="T1803" s="480" t="s">
        <v>5568</v>
      </c>
      <c r="U1803" s="480" t="s">
        <v>309</v>
      </c>
      <c r="V1803" s="480" t="s">
        <v>9134</v>
      </c>
      <c r="W1803" s="480" t="s">
        <v>7976</v>
      </c>
      <c r="X1803" s="480" t="s">
        <v>7977</v>
      </c>
      <c r="Y1803" s="480" t="s">
        <v>313</v>
      </c>
      <c r="Z1803" s="480" t="s">
        <v>7888</v>
      </c>
      <c r="AA1803" s="480">
        <f t="shared" si="28"/>
        <v>60</v>
      </c>
      <c r="AB1803" s="483">
        <v>0</v>
      </c>
      <c r="AC1803" s="480" t="s">
        <v>5572</v>
      </c>
    </row>
    <row r="1804" customHeight="1" spans="1:29">
      <c r="A1804" s="460" t="s">
        <v>194</v>
      </c>
      <c r="B1804" s="480" t="s">
        <v>7877</v>
      </c>
      <c r="C1804" s="480" t="s">
        <v>7878</v>
      </c>
      <c r="D1804" s="480" t="s">
        <v>9135</v>
      </c>
      <c r="E1804" s="481">
        <v>43426</v>
      </c>
      <c r="F1804" s="480" t="s">
        <v>301</v>
      </c>
      <c r="G1804" s="480" t="s">
        <v>9136</v>
      </c>
      <c r="H1804" s="480" t="s">
        <v>9053</v>
      </c>
      <c r="I1804" s="480" t="s">
        <v>9081</v>
      </c>
      <c r="J1804" s="482">
        <v>6551.73</v>
      </c>
      <c r="K1804" s="482">
        <v>0</v>
      </c>
      <c r="L1804" s="482">
        <v>6551.73</v>
      </c>
      <c r="M1804" s="482">
        <v>0</v>
      </c>
      <c r="N1804" s="482">
        <v>0</v>
      </c>
      <c r="O1804" s="482">
        <v>0</v>
      </c>
      <c r="P1804" s="480" t="s">
        <v>9137</v>
      </c>
      <c r="Q1804" s="481"/>
      <c r="R1804" s="480" t="s">
        <v>630</v>
      </c>
      <c r="S1804" s="480" t="s">
        <v>889</v>
      </c>
      <c r="T1804" s="480" t="s">
        <v>5568</v>
      </c>
      <c r="U1804" s="480" t="s">
        <v>309</v>
      </c>
      <c r="V1804" s="480" t="s">
        <v>8014</v>
      </c>
      <c r="W1804" s="480" t="s">
        <v>7976</v>
      </c>
      <c r="X1804" s="480" t="s">
        <v>7977</v>
      </c>
      <c r="Y1804" s="480" t="s">
        <v>313</v>
      </c>
      <c r="Z1804" s="480" t="s">
        <v>7888</v>
      </c>
      <c r="AA1804" s="480">
        <f t="shared" si="28"/>
        <v>60</v>
      </c>
      <c r="AB1804" s="483">
        <v>0</v>
      </c>
      <c r="AC1804" s="480" t="s">
        <v>5572</v>
      </c>
    </row>
    <row r="1805" customHeight="1" spans="1:29">
      <c r="A1805" s="460" t="s">
        <v>194</v>
      </c>
      <c r="B1805" s="480" t="s">
        <v>7877</v>
      </c>
      <c r="C1805" s="480" t="s">
        <v>7878</v>
      </c>
      <c r="D1805" s="480" t="s">
        <v>9138</v>
      </c>
      <c r="E1805" s="481">
        <v>43426</v>
      </c>
      <c r="F1805" s="480" t="s">
        <v>301</v>
      </c>
      <c r="G1805" s="480" t="s">
        <v>9139</v>
      </c>
      <c r="H1805" s="480" t="s">
        <v>9053</v>
      </c>
      <c r="I1805" s="480" t="s">
        <v>9081</v>
      </c>
      <c r="J1805" s="482">
        <v>6551.73</v>
      </c>
      <c r="K1805" s="482">
        <v>0</v>
      </c>
      <c r="L1805" s="482">
        <v>6551.73</v>
      </c>
      <c r="M1805" s="482">
        <v>0</v>
      </c>
      <c r="N1805" s="482">
        <v>0</v>
      </c>
      <c r="O1805" s="482">
        <v>0</v>
      </c>
      <c r="P1805" s="480" t="s">
        <v>9140</v>
      </c>
      <c r="Q1805" s="481"/>
      <c r="R1805" s="480" t="s">
        <v>630</v>
      </c>
      <c r="S1805" s="480" t="s">
        <v>889</v>
      </c>
      <c r="T1805" s="480" t="s">
        <v>5568</v>
      </c>
      <c r="U1805" s="480" t="s">
        <v>309</v>
      </c>
      <c r="V1805" s="480" t="s">
        <v>8003</v>
      </c>
      <c r="W1805" s="480" t="s">
        <v>7976</v>
      </c>
      <c r="X1805" s="480" t="s">
        <v>7977</v>
      </c>
      <c r="Y1805" s="480" t="s">
        <v>313</v>
      </c>
      <c r="Z1805" s="480" t="s">
        <v>7888</v>
      </c>
      <c r="AA1805" s="480">
        <f t="shared" si="28"/>
        <v>60</v>
      </c>
      <c r="AB1805" s="483">
        <v>0</v>
      </c>
      <c r="AC1805" s="480" t="s">
        <v>5572</v>
      </c>
    </row>
    <row r="1806" customHeight="1" spans="1:29">
      <c r="A1806" s="460" t="s">
        <v>194</v>
      </c>
      <c r="B1806" s="480" t="s">
        <v>7877</v>
      </c>
      <c r="C1806" s="480" t="s">
        <v>7878</v>
      </c>
      <c r="D1806" s="480" t="s">
        <v>9141</v>
      </c>
      <c r="E1806" s="481">
        <v>43426</v>
      </c>
      <c r="F1806" s="480" t="s">
        <v>301</v>
      </c>
      <c r="G1806" s="480" t="s">
        <v>9142</v>
      </c>
      <c r="H1806" s="480" t="s">
        <v>9053</v>
      </c>
      <c r="I1806" s="480" t="s">
        <v>9081</v>
      </c>
      <c r="J1806" s="482">
        <v>6551.73</v>
      </c>
      <c r="K1806" s="482">
        <v>0</v>
      </c>
      <c r="L1806" s="482">
        <v>6551.73</v>
      </c>
      <c r="M1806" s="482">
        <v>0</v>
      </c>
      <c r="N1806" s="482">
        <v>0</v>
      </c>
      <c r="O1806" s="482">
        <v>0</v>
      </c>
      <c r="P1806" s="480" t="s">
        <v>9143</v>
      </c>
      <c r="Q1806" s="481"/>
      <c r="R1806" s="480" t="s">
        <v>630</v>
      </c>
      <c r="S1806" s="480" t="s">
        <v>889</v>
      </c>
      <c r="T1806" s="480" t="s">
        <v>5568</v>
      </c>
      <c r="U1806" s="480" t="s">
        <v>309</v>
      </c>
      <c r="V1806" s="480" t="s">
        <v>8030</v>
      </c>
      <c r="W1806" s="480" t="s">
        <v>7976</v>
      </c>
      <c r="X1806" s="480" t="s">
        <v>7977</v>
      </c>
      <c r="Y1806" s="480" t="s">
        <v>313</v>
      </c>
      <c r="Z1806" s="480" t="s">
        <v>7888</v>
      </c>
      <c r="AA1806" s="480">
        <f t="shared" si="28"/>
        <v>60</v>
      </c>
      <c r="AB1806" s="483">
        <v>0</v>
      </c>
      <c r="AC1806" s="480" t="s">
        <v>5572</v>
      </c>
    </row>
    <row r="1807" customHeight="1" spans="1:29">
      <c r="A1807" s="460" t="s">
        <v>194</v>
      </c>
      <c r="B1807" s="480" t="s">
        <v>7877</v>
      </c>
      <c r="C1807" s="480" t="s">
        <v>7878</v>
      </c>
      <c r="D1807" s="480" t="s">
        <v>9144</v>
      </c>
      <c r="E1807" s="481">
        <v>43426</v>
      </c>
      <c r="F1807" s="480" t="s">
        <v>301</v>
      </c>
      <c r="G1807" s="480" t="s">
        <v>9145</v>
      </c>
      <c r="H1807" s="480" t="s">
        <v>9053</v>
      </c>
      <c r="I1807" s="480" t="s">
        <v>9081</v>
      </c>
      <c r="J1807" s="482">
        <v>6551.73</v>
      </c>
      <c r="K1807" s="482">
        <v>0</v>
      </c>
      <c r="L1807" s="482">
        <v>6551.73</v>
      </c>
      <c r="M1807" s="482">
        <v>0</v>
      </c>
      <c r="N1807" s="482">
        <v>0</v>
      </c>
      <c r="O1807" s="482">
        <v>0</v>
      </c>
      <c r="P1807" s="480" t="s">
        <v>9146</v>
      </c>
      <c r="Q1807" s="481"/>
      <c r="R1807" s="480" t="s">
        <v>630</v>
      </c>
      <c r="S1807" s="480" t="s">
        <v>889</v>
      </c>
      <c r="T1807" s="480" t="s">
        <v>5568</v>
      </c>
      <c r="U1807" s="480" t="s">
        <v>309</v>
      </c>
      <c r="V1807" s="480" t="s">
        <v>9147</v>
      </c>
      <c r="W1807" s="480" t="s">
        <v>7976</v>
      </c>
      <c r="X1807" s="480" t="s">
        <v>7977</v>
      </c>
      <c r="Y1807" s="480" t="s">
        <v>313</v>
      </c>
      <c r="Z1807" s="480" t="s">
        <v>7888</v>
      </c>
      <c r="AA1807" s="480">
        <f t="shared" si="28"/>
        <v>60</v>
      </c>
      <c r="AB1807" s="483">
        <v>0</v>
      </c>
      <c r="AC1807" s="480" t="s">
        <v>5572</v>
      </c>
    </row>
    <row r="1808" customHeight="1" spans="1:29">
      <c r="A1808" s="460" t="s">
        <v>194</v>
      </c>
      <c r="B1808" s="480" t="s">
        <v>7877</v>
      </c>
      <c r="C1808" s="480" t="s">
        <v>7878</v>
      </c>
      <c r="D1808" s="480" t="s">
        <v>9148</v>
      </c>
      <c r="E1808" s="481">
        <v>43426</v>
      </c>
      <c r="F1808" s="480" t="s">
        <v>301</v>
      </c>
      <c r="G1808" s="480" t="s">
        <v>9149</v>
      </c>
      <c r="H1808" s="480" t="s">
        <v>9053</v>
      </c>
      <c r="I1808" s="480" t="s">
        <v>9081</v>
      </c>
      <c r="J1808" s="482">
        <v>6551.73</v>
      </c>
      <c r="K1808" s="482">
        <v>0</v>
      </c>
      <c r="L1808" s="482">
        <v>6551.73</v>
      </c>
      <c r="M1808" s="482">
        <v>0</v>
      </c>
      <c r="N1808" s="482">
        <v>0</v>
      </c>
      <c r="O1808" s="482">
        <v>0</v>
      </c>
      <c r="P1808" s="480" t="s">
        <v>9150</v>
      </c>
      <c r="Q1808" s="481"/>
      <c r="R1808" s="480" t="s">
        <v>630</v>
      </c>
      <c r="S1808" s="480" t="s">
        <v>889</v>
      </c>
      <c r="T1808" s="480" t="s">
        <v>5568</v>
      </c>
      <c r="U1808" s="480" t="s">
        <v>309</v>
      </c>
      <c r="V1808" s="480" t="s">
        <v>9151</v>
      </c>
      <c r="W1808" s="480" t="s">
        <v>7976</v>
      </c>
      <c r="X1808" s="480" t="s">
        <v>7977</v>
      </c>
      <c r="Y1808" s="480" t="s">
        <v>313</v>
      </c>
      <c r="Z1808" s="480" t="s">
        <v>7888</v>
      </c>
      <c r="AA1808" s="480">
        <f t="shared" si="28"/>
        <v>60</v>
      </c>
      <c r="AB1808" s="483">
        <v>0</v>
      </c>
      <c r="AC1808" s="480" t="s">
        <v>5572</v>
      </c>
    </row>
    <row r="1809" customHeight="1" spans="1:29">
      <c r="A1809" s="460" t="s">
        <v>194</v>
      </c>
      <c r="B1809" s="480" t="s">
        <v>7877</v>
      </c>
      <c r="C1809" s="480" t="s">
        <v>7878</v>
      </c>
      <c r="D1809" s="480" t="s">
        <v>9152</v>
      </c>
      <c r="E1809" s="481">
        <v>43752</v>
      </c>
      <c r="F1809" s="480" t="s">
        <v>301</v>
      </c>
      <c r="G1809" s="480" t="s">
        <v>9153</v>
      </c>
      <c r="H1809" s="480" t="s">
        <v>9154</v>
      </c>
      <c r="I1809" s="480" t="s">
        <v>9155</v>
      </c>
      <c r="J1809" s="482">
        <v>3879.31</v>
      </c>
      <c r="K1809" s="482">
        <v>0</v>
      </c>
      <c r="L1809" s="482">
        <v>3879.31</v>
      </c>
      <c r="M1809" s="482">
        <v>0</v>
      </c>
      <c r="N1809" s="482">
        <v>0</v>
      </c>
      <c r="O1809" s="482">
        <v>0</v>
      </c>
      <c r="P1809" s="480" t="s">
        <v>9156</v>
      </c>
      <c r="Q1809" s="481"/>
      <c r="R1809" s="480" t="s">
        <v>630</v>
      </c>
      <c r="S1809" s="480" t="s">
        <v>889</v>
      </c>
      <c r="T1809" s="480" t="s">
        <v>7757</v>
      </c>
      <c r="U1809" s="480" t="s">
        <v>309</v>
      </c>
      <c r="V1809" s="480" t="s">
        <v>9157</v>
      </c>
      <c r="W1809" s="480" t="s">
        <v>8048</v>
      </c>
      <c r="X1809" s="480" t="s">
        <v>7977</v>
      </c>
      <c r="Y1809" s="480" t="s">
        <v>313</v>
      </c>
      <c r="Z1809" s="480" t="s">
        <v>7888</v>
      </c>
      <c r="AA1809" s="480">
        <f t="shared" si="28"/>
        <v>60</v>
      </c>
      <c r="AB1809" s="483">
        <v>0</v>
      </c>
      <c r="AC1809" s="480" t="s">
        <v>7990</v>
      </c>
    </row>
    <row r="1810" customHeight="1" spans="1:29">
      <c r="A1810" s="460" t="s">
        <v>194</v>
      </c>
      <c r="B1810" s="480" t="s">
        <v>7877</v>
      </c>
      <c r="C1810" s="480" t="s">
        <v>7878</v>
      </c>
      <c r="D1810" s="480" t="s">
        <v>9158</v>
      </c>
      <c r="E1810" s="481">
        <v>43752</v>
      </c>
      <c r="F1810" s="480" t="s">
        <v>301</v>
      </c>
      <c r="G1810" s="480" t="s">
        <v>9159</v>
      </c>
      <c r="H1810" s="480" t="s">
        <v>9154</v>
      </c>
      <c r="I1810" s="480" t="s">
        <v>9155</v>
      </c>
      <c r="J1810" s="482">
        <v>3879.31</v>
      </c>
      <c r="K1810" s="482">
        <v>0</v>
      </c>
      <c r="L1810" s="482">
        <v>3879.31</v>
      </c>
      <c r="M1810" s="482">
        <v>0</v>
      </c>
      <c r="N1810" s="482">
        <v>0</v>
      </c>
      <c r="O1810" s="482">
        <v>0</v>
      </c>
      <c r="P1810" s="480" t="s">
        <v>9160</v>
      </c>
      <c r="Q1810" s="481"/>
      <c r="R1810" s="480" t="s">
        <v>630</v>
      </c>
      <c r="S1810" s="480" t="s">
        <v>889</v>
      </c>
      <c r="T1810" s="480" t="s">
        <v>7757</v>
      </c>
      <c r="U1810" s="480" t="s">
        <v>309</v>
      </c>
      <c r="V1810" s="480" t="s">
        <v>8062</v>
      </c>
      <c r="W1810" s="480" t="s">
        <v>8048</v>
      </c>
      <c r="X1810" s="480" t="s">
        <v>7977</v>
      </c>
      <c r="Y1810" s="480" t="s">
        <v>313</v>
      </c>
      <c r="Z1810" s="480" t="s">
        <v>7888</v>
      </c>
      <c r="AA1810" s="480">
        <f t="shared" si="28"/>
        <v>60</v>
      </c>
      <c r="AB1810" s="483">
        <v>0</v>
      </c>
      <c r="AC1810" s="480" t="s">
        <v>7990</v>
      </c>
    </row>
    <row r="1811" customHeight="1" spans="1:29">
      <c r="A1811" s="460" t="s">
        <v>194</v>
      </c>
      <c r="B1811" s="480" t="s">
        <v>7877</v>
      </c>
      <c r="C1811" s="480" t="s">
        <v>7878</v>
      </c>
      <c r="D1811" s="480" t="s">
        <v>9161</v>
      </c>
      <c r="E1811" s="481">
        <v>43752</v>
      </c>
      <c r="F1811" s="480" t="s">
        <v>301</v>
      </c>
      <c r="G1811" s="480" t="s">
        <v>9162</v>
      </c>
      <c r="H1811" s="480" t="s">
        <v>9154</v>
      </c>
      <c r="I1811" s="480" t="s">
        <v>9155</v>
      </c>
      <c r="J1811" s="482">
        <v>3879.31</v>
      </c>
      <c r="K1811" s="482">
        <v>0</v>
      </c>
      <c r="L1811" s="482">
        <v>3879.31</v>
      </c>
      <c r="M1811" s="482">
        <v>0</v>
      </c>
      <c r="N1811" s="482">
        <v>0</v>
      </c>
      <c r="O1811" s="482">
        <v>0</v>
      </c>
      <c r="P1811" s="480" t="s">
        <v>9163</v>
      </c>
      <c r="Q1811" s="481"/>
      <c r="R1811" s="480" t="s">
        <v>630</v>
      </c>
      <c r="S1811" s="480" t="s">
        <v>889</v>
      </c>
      <c r="T1811" s="480" t="s">
        <v>7757</v>
      </c>
      <c r="U1811" s="480" t="s">
        <v>309</v>
      </c>
      <c r="V1811" s="480" t="s">
        <v>8070</v>
      </c>
      <c r="W1811" s="480" t="s">
        <v>8048</v>
      </c>
      <c r="X1811" s="480" t="s">
        <v>7977</v>
      </c>
      <c r="Y1811" s="480" t="s">
        <v>313</v>
      </c>
      <c r="Z1811" s="480" t="s">
        <v>7888</v>
      </c>
      <c r="AA1811" s="480">
        <f t="shared" si="28"/>
        <v>60</v>
      </c>
      <c r="AB1811" s="483">
        <v>0</v>
      </c>
      <c r="AC1811" s="480" t="s">
        <v>7990</v>
      </c>
    </row>
    <row r="1812" customHeight="1" spans="1:29">
      <c r="A1812" s="460" t="s">
        <v>194</v>
      </c>
      <c r="B1812" s="480" t="s">
        <v>7877</v>
      </c>
      <c r="C1812" s="480" t="s">
        <v>7878</v>
      </c>
      <c r="D1812" s="480" t="s">
        <v>9164</v>
      </c>
      <c r="E1812" s="481">
        <v>43752</v>
      </c>
      <c r="F1812" s="480" t="s">
        <v>301</v>
      </c>
      <c r="G1812" s="480" t="s">
        <v>9165</v>
      </c>
      <c r="H1812" s="480" t="s">
        <v>9154</v>
      </c>
      <c r="I1812" s="480" t="s">
        <v>9166</v>
      </c>
      <c r="J1812" s="482">
        <v>7327.59</v>
      </c>
      <c r="K1812" s="482">
        <v>0</v>
      </c>
      <c r="L1812" s="482">
        <v>7327.59</v>
      </c>
      <c r="M1812" s="482">
        <v>0</v>
      </c>
      <c r="N1812" s="482">
        <v>0</v>
      </c>
      <c r="O1812" s="482">
        <v>0</v>
      </c>
      <c r="P1812" s="480" t="s">
        <v>9167</v>
      </c>
      <c r="Q1812" s="481"/>
      <c r="R1812" s="480" t="s">
        <v>630</v>
      </c>
      <c r="S1812" s="480" t="s">
        <v>889</v>
      </c>
      <c r="T1812" s="480" t="s">
        <v>3280</v>
      </c>
      <c r="U1812" s="480" t="s">
        <v>309</v>
      </c>
      <c r="V1812" s="480" t="s">
        <v>9168</v>
      </c>
      <c r="W1812" s="480" t="s">
        <v>8048</v>
      </c>
      <c r="X1812" s="480" t="s">
        <v>7977</v>
      </c>
      <c r="Y1812" s="480" t="s">
        <v>313</v>
      </c>
      <c r="Z1812" s="480" t="s">
        <v>7888</v>
      </c>
      <c r="AA1812" s="480">
        <f t="shared" si="28"/>
        <v>60</v>
      </c>
      <c r="AB1812" s="483">
        <v>0</v>
      </c>
      <c r="AC1812" s="480" t="s">
        <v>891</v>
      </c>
    </row>
    <row r="1813" customHeight="1" spans="1:29">
      <c r="A1813" s="460" t="s">
        <v>194</v>
      </c>
      <c r="B1813" s="480" t="s">
        <v>7877</v>
      </c>
      <c r="C1813" s="480" t="s">
        <v>7878</v>
      </c>
      <c r="D1813" s="480" t="s">
        <v>9169</v>
      </c>
      <c r="E1813" s="481">
        <v>43752</v>
      </c>
      <c r="F1813" s="480" t="s">
        <v>301</v>
      </c>
      <c r="G1813" s="480" t="s">
        <v>9170</v>
      </c>
      <c r="H1813" s="480" t="s">
        <v>9154</v>
      </c>
      <c r="I1813" s="480" t="s">
        <v>9166</v>
      </c>
      <c r="J1813" s="482">
        <v>7327.59</v>
      </c>
      <c r="K1813" s="482">
        <v>0</v>
      </c>
      <c r="L1813" s="482">
        <v>7327.59</v>
      </c>
      <c r="M1813" s="482">
        <v>0</v>
      </c>
      <c r="N1813" s="482">
        <v>0</v>
      </c>
      <c r="O1813" s="482">
        <v>0</v>
      </c>
      <c r="P1813" s="480" t="s">
        <v>9171</v>
      </c>
      <c r="Q1813" s="481"/>
      <c r="R1813" s="480" t="s">
        <v>630</v>
      </c>
      <c r="S1813" s="480" t="s">
        <v>889</v>
      </c>
      <c r="T1813" s="480" t="s">
        <v>3280</v>
      </c>
      <c r="U1813" s="480" t="s">
        <v>309</v>
      </c>
      <c r="V1813" s="480" t="s">
        <v>9168</v>
      </c>
      <c r="W1813" s="480" t="s">
        <v>8048</v>
      </c>
      <c r="X1813" s="480" t="s">
        <v>7977</v>
      </c>
      <c r="Y1813" s="480" t="s">
        <v>313</v>
      </c>
      <c r="Z1813" s="480" t="s">
        <v>7888</v>
      </c>
      <c r="AA1813" s="480">
        <f t="shared" si="28"/>
        <v>60</v>
      </c>
      <c r="AB1813" s="483">
        <v>0</v>
      </c>
      <c r="AC1813" s="480" t="s">
        <v>891</v>
      </c>
    </row>
    <row r="1814" customHeight="1" spans="1:29">
      <c r="A1814" s="460" t="s">
        <v>194</v>
      </c>
      <c r="B1814" s="480" t="s">
        <v>7877</v>
      </c>
      <c r="C1814" s="480" t="s">
        <v>7878</v>
      </c>
      <c r="D1814" s="480" t="s">
        <v>9172</v>
      </c>
      <c r="E1814" s="481">
        <v>43752</v>
      </c>
      <c r="F1814" s="480" t="s">
        <v>301</v>
      </c>
      <c r="G1814" s="480" t="s">
        <v>9173</v>
      </c>
      <c r="H1814" s="480" t="s">
        <v>9154</v>
      </c>
      <c r="I1814" s="480" t="s">
        <v>9155</v>
      </c>
      <c r="J1814" s="482">
        <v>3879.31</v>
      </c>
      <c r="K1814" s="482">
        <v>0</v>
      </c>
      <c r="L1814" s="482">
        <v>3879.31</v>
      </c>
      <c r="M1814" s="482">
        <v>0</v>
      </c>
      <c r="N1814" s="482">
        <v>0</v>
      </c>
      <c r="O1814" s="482">
        <v>0</v>
      </c>
      <c r="P1814" s="480" t="s">
        <v>9174</v>
      </c>
      <c r="Q1814" s="481"/>
      <c r="R1814" s="480" t="s">
        <v>7884</v>
      </c>
      <c r="S1814" s="480" t="s">
        <v>7885</v>
      </c>
      <c r="T1814" s="480" t="s">
        <v>8098</v>
      </c>
      <c r="U1814" s="480" t="s">
        <v>309</v>
      </c>
      <c r="V1814" s="480" t="s">
        <v>9175</v>
      </c>
      <c r="W1814" s="480" t="s">
        <v>8048</v>
      </c>
      <c r="X1814" s="480" t="s">
        <v>7977</v>
      </c>
      <c r="Y1814" s="480" t="s">
        <v>313</v>
      </c>
      <c r="Z1814" s="480" t="s">
        <v>7888</v>
      </c>
      <c r="AA1814" s="480">
        <f t="shared" si="28"/>
        <v>60</v>
      </c>
      <c r="AB1814" s="483">
        <v>0</v>
      </c>
      <c r="AC1814" s="480" t="s">
        <v>8086</v>
      </c>
    </row>
    <row r="1815" customHeight="1" spans="1:29">
      <c r="A1815" s="460" t="s">
        <v>194</v>
      </c>
      <c r="B1815" s="480" t="s">
        <v>7877</v>
      </c>
      <c r="C1815" s="480" t="s">
        <v>7878</v>
      </c>
      <c r="D1815" s="480" t="s">
        <v>9176</v>
      </c>
      <c r="E1815" s="481">
        <v>43752</v>
      </c>
      <c r="F1815" s="480" t="s">
        <v>301</v>
      </c>
      <c r="G1815" s="480" t="s">
        <v>9177</v>
      </c>
      <c r="H1815" s="480" t="s">
        <v>9154</v>
      </c>
      <c r="I1815" s="480" t="s">
        <v>9178</v>
      </c>
      <c r="J1815" s="482">
        <v>5172.41</v>
      </c>
      <c r="K1815" s="482">
        <v>0</v>
      </c>
      <c r="L1815" s="482">
        <v>5172.41</v>
      </c>
      <c r="M1815" s="482">
        <v>0</v>
      </c>
      <c r="N1815" s="482">
        <v>0</v>
      </c>
      <c r="O1815" s="482">
        <v>0</v>
      </c>
      <c r="P1815" s="480" t="s">
        <v>9179</v>
      </c>
      <c r="Q1815" s="481"/>
      <c r="R1815" s="480" t="s">
        <v>7884</v>
      </c>
      <c r="S1815" s="480" t="s">
        <v>7885</v>
      </c>
      <c r="T1815" s="480" t="s">
        <v>2356</v>
      </c>
      <c r="U1815" s="480" t="s">
        <v>309</v>
      </c>
      <c r="V1815" s="480" t="s">
        <v>9180</v>
      </c>
      <c r="W1815" s="480" t="s">
        <v>8048</v>
      </c>
      <c r="X1815" s="480" t="s">
        <v>7977</v>
      </c>
      <c r="Y1815" s="480" t="s">
        <v>313</v>
      </c>
      <c r="Z1815" s="480" t="s">
        <v>7888</v>
      </c>
      <c r="AA1815" s="480">
        <f t="shared" si="28"/>
        <v>60</v>
      </c>
      <c r="AB1815" s="483">
        <v>0</v>
      </c>
      <c r="AC1815" s="480" t="s">
        <v>8246</v>
      </c>
    </row>
    <row r="1816" customHeight="1" spans="1:29">
      <c r="A1816" s="460" t="s">
        <v>194</v>
      </c>
      <c r="B1816" s="480" t="s">
        <v>7877</v>
      </c>
      <c r="C1816" s="480" t="s">
        <v>7878</v>
      </c>
      <c r="D1816" s="480" t="s">
        <v>9181</v>
      </c>
      <c r="E1816" s="481">
        <v>43752</v>
      </c>
      <c r="F1816" s="480" t="s">
        <v>301</v>
      </c>
      <c r="G1816" s="480" t="s">
        <v>9182</v>
      </c>
      <c r="H1816" s="480" t="s">
        <v>9154</v>
      </c>
      <c r="I1816" s="480" t="s">
        <v>9155</v>
      </c>
      <c r="J1816" s="482">
        <v>3879.31</v>
      </c>
      <c r="K1816" s="482">
        <v>0</v>
      </c>
      <c r="L1816" s="482">
        <v>3879.31</v>
      </c>
      <c r="M1816" s="482">
        <v>0</v>
      </c>
      <c r="N1816" s="482">
        <v>0</v>
      </c>
      <c r="O1816" s="482">
        <v>0</v>
      </c>
      <c r="P1816" s="480" t="s">
        <v>9183</v>
      </c>
      <c r="Q1816" s="481"/>
      <c r="R1816" s="480" t="s">
        <v>7884</v>
      </c>
      <c r="S1816" s="480" t="s">
        <v>7885</v>
      </c>
      <c r="T1816" s="480" t="s">
        <v>7951</v>
      </c>
      <c r="U1816" s="480" t="s">
        <v>309</v>
      </c>
      <c r="V1816" s="480" t="s">
        <v>9184</v>
      </c>
      <c r="W1816" s="480" t="s">
        <v>8048</v>
      </c>
      <c r="X1816" s="480" t="s">
        <v>7977</v>
      </c>
      <c r="Y1816" s="480" t="s">
        <v>313</v>
      </c>
      <c r="Z1816" s="480" t="s">
        <v>7888</v>
      </c>
      <c r="AA1816" s="480">
        <f t="shared" si="28"/>
        <v>60</v>
      </c>
      <c r="AB1816" s="483">
        <v>0</v>
      </c>
      <c r="AC1816" s="480" t="s">
        <v>8086</v>
      </c>
    </row>
    <row r="1817" customHeight="1" spans="1:29">
      <c r="A1817" s="460" t="s">
        <v>194</v>
      </c>
      <c r="B1817" s="480" t="s">
        <v>7877</v>
      </c>
      <c r="C1817" s="480" t="s">
        <v>7878</v>
      </c>
      <c r="D1817" s="480" t="s">
        <v>9185</v>
      </c>
      <c r="E1817" s="481">
        <v>43752</v>
      </c>
      <c r="F1817" s="480" t="s">
        <v>301</v>
      </c>
      <c r="G1817" s="480" t="s">
        <v>9186</v>
      </c>
      <c r="H1817" s="480" t="s">
        <v>9154</v>
      </c>
      <c r="I1817" s="480" t="s">
        <v>9155</v>
      </c>
      <c r="J1817" s="482">
        <v>3879.31</v>
      </c>
      <c r="K1817" s="482">
        <v>0</v>
      </c>
      <c r="L1817" s="482">
        <v>3879.31</v>
      </c>
      <c r="M1817" s="482">
        <v>0</v>
      </c>
      <c r="N1817" s="482">
        <v>0</v>
      </c>
      <c r="O1817" s="482">
        <v>0</v>
      </c>
      <c r="P1817" s="480" t="s">
        <v>9187</v>
      </c>
      <c r="Q1817" s="481"/>
      <c r="R1817" s="480" t="s">
        <v>7884</v>
      </c>
      <c r="S1817" s="480" t="s">
        <v>7885</v>
      </c>
      <c r="T1817" s="480" t="s">
        <v>8098</v>
      </c>
      <c r="U1817" s="480" t="s">
        <v>309</v>
      </c>
      <c r="V1817" s="480" t="s">
        <v>8099</v>
      </c>
      <c r="W1817" s="480" t="s">
        <v>8048</v>
      </c>
      <c r="X1817" s="480" t="s">
        <v>7977</v>
      </c>
      <c r="Y1817" s="480" t="s">
        <v>313</v>
      </c>
      <c r="Z1817" s="480" t="s">
        <v>7888</v>
      </c>
      <c r="AA1817" s="480">
        <f t="shared" si="28"/>
        <v>60</v>
      </c>
      <c r="AB1817" s="483">
        <v>0</v>
      </c>
      <c r="AC1817" s="480" t="s">
        <v>8086</v>
      </c>
    </row>
    <row r="1818" customHeight="1" spans="1:29">
      <c r="A1818" s="460" t="s">
        <v>194</v>
      </c>
      <c r="B1818" s="480" t="s">
        <v>7877</v>
      </c>
      <c r="C1818" s="480" t="s">
        <v>7878</v>
      </c>
      <c r="D1818" s="480" t="s">
        <v>9188</v>
      </c>
      <c r="E1818" s="481">
        <v>43752</v>
      </c>
      <c r="F1818" s="480" t="s">
        <v>301</v>
      </c>
      <c r="G1818" s="480" t="s">
        <v>9189</v>
      </c>
      <c r="H1818" s="480" t="s">
        <v>9154</v>
      </c>
      <c r="I1818" s="480" t="s">
        <v>9155</v>
      </c>
      <c r="J1818" s="482">
        <v>3879.31</v>
      </c>
      <c r="K1818" s="482">
        <v>0</v>
      </c>
      <c r="L1818" s="482">
        <v>3879.31</v>
      </c>
      <c r="M1818" s="482">
        <v>0</v>
      </c>
      <c r="N1818" s="482">
        <v>0</v>
      </c>
      <c r="O1818" s="482">
        <v>0</v>
      </c>
      <c r="P1818" s="480" t="s">
        <v>9190</v>
      </c>
      <c r="Q1818" s="481"/>
      <c r="R1818" s="480" t="s">
        <v>7884</v>
      </c>
      <c r="S1818" s="480" t="s">
        <v>7885</v>
      </c>
      <c r="T1818" s="480" t="s">
        <v>8478</v>
      </c>
      <c r="U1818" s="480" t="s">
        <v>309</v>
      </c>
      <c r="V1818" s="480" t="s">
        <v>9191</v>
      </c>
      <c r="W1818" s="480" t="s">
        <v>8048</v>
      </c>
      <c r="X1818" s="480" t="s">
        <v>7977</v>
      </c>
      <c r="Y1818" s="480" t="s">
        <v>313</v>
      </c>
      <c r="Z1818" s="480" t="s">
        <v>7888</v>
      </c>
      <c r="AA1818" s="480">
        <f t="shared" si="28"/>
        <v>60</v>
      </c>
      <c r="AB1818" s="483">
        <v>0</v>
      </c>
      <c r="AC1818" s="480" t="s">
        <v>8480</v>
      </c>
    </row>
    <row r="1819" customHeight="1" spans="1:29">
      <c r="A1819" s="460" t="s">
        <v>194</v>
      </c>
      <c r="B1819" s="480" t="s">
        <v>7877</v>
      </c>
      <c r="C1819" s="480" t="s">
        <v>7878</v>
      </c>
      <c r="D1819" s="480" t="s">
        <v>9192</v>
      </c>
      <c r="E1819" s="481">
        <v>43752</v>
      </c>
      <c r="F1819" s="480" t="s">
        <v>301</v>
      </c>
      <c r="G1819" s="480" t="s">
        <v>9193</v>
      </c>
      <c r="H1819" s="480" t="s">
        <v>9154</v>
      </c>
      <c r="I1819" s="480" t="s">
        <v>9155</v>
      </c>
      <c r="J1819" s="482">
        <v>3879.31</v>
      </c>
      <c r="K1819" s="482">
        <v>0</v>
      </c>
      <c r="L1819" s="482">
        <v>3879.31</v>
      </c>
      <c r="M1819" s="482">
        <v>0</v>
      </c>
      <c r="N1819" s="482">
        <v>0</v>
      </c>
      <c r="O1819" s="482">
        <v>0</v>
      </c>
      <c r="P1819" s="480" t="s">
        <v>9194</v>
      </c>
      <c r="Q1819" s="481"/>
      <c r="R1819" s="480" t="s">
        <v>7884</v>
      </c>
      <c r="S1819" s="480" t="s">
        <v>7885</v>
      </c>
      <c r="T1819" s="480" t="s">
        <v>2337</v>
      </c>
      <c r="U1819" s="480" t="s">
        <v>309</v>
      </c>
      <c r="V1819" s="480" t="s">
        <v>8193</v>
      </c>
      <c r="W1819" s="480" t="s">
        <v>8048</v>
      </c>
      <c r="X1819" s="480" t="s">
        <v>7977</v>
      </c>
      <c r="Y1819" s="480" t="s">
        <v>313</v>
      </c>
      <c r="Z1819" s="480" t="s">
        <v>7888</v>
      </c>
      <c r="AA1819" s="480">
        <f t="shared" si="28"/>
        <v>60</v>
      </c>
      <c r="AB1819" s="483">
        <v>0</v>
      </c>
      <c r="AC1819" s="480" t="s">
        <v>7889</v>
      </c>
    </row>
    <row r="1820" customHeight="1" spans="1:29">
      <c r="A1820" s="460" t="s">
        <v>194</v>
      </c>
      <c r="B1820" s="480" t="s">
        <v>7877</v>
      </c>
      <c r="C1820" s="480" t="s">
        <v>7878</v>
      </c>
      <c r="D1820" s="480" t="s">
        <v>9195</v>
      </c>
      <c r="E1820" s="481">
        <v>43752</v>
      </c>
      <c r="F1820" s="480" t="s">
        <v>301</v>
      </c>
      <c r="G1820" s="480" t="s">
        <v>9196</v>
      </c>
      <c r="H1820" s="480" t="s">
        <v>9154</v>
      </c>
      <c r="I1820" s="480" t="s">
        <v>9155</v>
      </c>
      <c r="J1820" s="482">
        <v>3879.31</v>
      </c>
      <c r="K1820" s="482">
        <v>0</v>
      </c>
      <c r="L1820" s="482">
        <v>3879.31</v>
      </c>
      <c r="M1820" s="482">
        <v>0</v>
      </c>
      <c r="N1820" s="482">
        <v>0</v>
      </c>
      <c r="O1820" s="482">
        <v>0</v>
      </c>
      <c r="P1820" s="480" t="s">
        <v>9197</v>
      </c>
      <c r="Q1820" s="481"/>
      <c r="R1820" s="480" t="s">
        <v>7884</v>
      </c>
      <c r="S1820" s="480" t="s">
        <v>7885</v>
      </c>
      <c r="T1820" s="480" t="s">
        <v>7951</v>
      </c>
      <c r="U1820" s="480" t="s">
        <v>309</v>
      </c>
      <c r="V1820" s="480" t="s">
        <v>9198</v>
      </c>
      <c r="W1820" s="480" t="s">
        <v>8048</v>
      </c>
      <c r="X1820" s="480" t="s">
        <v>7977</v>
      </c>
      <c r="Y1820" s="480" t="s">
        <v>313</v>
      </c>
      <c r="Z1820" s="480" t="s">
        <v>7888</v>
      </c>
      <c r="AA1820" s="480">
        <f t="shared" si="28"/>
        <v>60</v>
      </c>
      <c r="AB1820" s="483">
        <v>0</v>
      </c>
      <c r="AC1820" s="480" t="s">
        <v>8086</v>
      </c>
    </row>
    <row r="1821" customHeight="1" spans="1:29">
      <c r="A1821" s="460" t="s">
        <v>194</v>
      </c>
      <c r="B1821" s="480" t="s">
        <v>7877</v>
      </c>
      <c r="C1821" s="480" t="s">
        <v>7878</v>
      </c>
      <c r="D1821" s="480" t="s">
        <v>9199</v>
      </c>
      <c r="E1821" s="481">
        <v>43752</v>
      </c>
      <c r="F1821" s="480" t="s">
        <v>301</v>
      </c>
      <c r="G1821" s="480" t="s">
        <v>9200</v>
      </c>
      <c r="H1821" s="480" t="s">
        <v>9154</v>
      </c>
      <c r="I1821" s="480" t="s">
        <v>9155</v>
      </c>
      <c r="J1821" s="482">
        <v>3879.31</v>
      </c>
      <c r="K1821" s="482">
        <v>0</v>
      </c>
      <c r="L1821" s="482">
        <v>3879.31</v>
      </c>
      <c r="M1821" s="482">
        <v>0</v>
      </c>
      <c r="N1821" s="482">
        <v>0</v>
      </c>
      <c r="O1821" s="482">
        <v>0</v>
      </c>
      <c r="P1821" s="480" t="s">
        <v>9201</v>
      </c>
      <c r="Q1821" s="481"/>
      <c r="R1821" s="480" t="s">
        <v>7884</v>
      </c>
      <c r="S1821" s="480" t="s">
        <v>7885</v>
      </c>
      <c r="T1821" s="480" t="s">
        <v>399</v>
      </c>
      <c r="U1821" s="480" t="s">
        <v>309</v>
      </c>
      <c r="V1821" s="480" t="s">
        <v>9202</v>
      </c>
      <c r="W1821" s="480" t="s">
        <v>8048</v>
      </c>
      <c r="X1821" s="480" t="s">
        <v>7977</v>
      </c>
      <c r="Y1821" s="480" t="s">
        <v>313</v>
      </c>
      <c r="Z1821" s="480" t="s">
        <v>7888</v>
      </c>
      <c r="AA1821" s="480">
        <f t="shared" si="28"/>
        <v>60</v>
      </c>
      <c r="AB1821" s="483">
        <v>0</v>
      </c>
      <c r="AC1821" s="480" t="s">
        <v>8121</v>
      </c>
    </row>
    <row r="1822" customHeight="1" spans="1:29">
      <c r="A1822" s="460" t="s">
        <v>194</v>
      </c>
      <c r="B1822" s="480" t="s">
        <v>7877</v>
      </c>
      <c r="C1822" s="480" t="s">
        <v>7878</v>
      </c>
      <c r="D1822" s="480" t="s">
        <v>9203</v>
      </c>
      <c r="E1822" s="481">
        <v>43752</v>
      </c>
      <c r="F1822" s="480" t="s">
        <v>301</v>
      </c>
      <c r="G1822" s="480" t="s">
        <v>9204</v>
      </c>
      <c r="H1822" s="480" t="s">
        <v>9154</v>
      </c>
      <c r="I1822" s="480" t="s">
        <v>9166</v>
      </c>
      <c r="J1822" s="482">
        <v>7327.59</v>
      </c>
      <c r="K1822" s="482">
        <v>0</v>
      </c>
      <c r="L1822" s="482">
        <v>7327.59</v>
      </c>
      <c r="M1822" s="482">
        <v>0</v>
      </c>
      <c r="N1822" s="482">
        <v>0</v>
      </c>
      <c r="O1822" s="482">
        <v>0</v>
      </c>
      <c r="P1822" s="480" t="s">
        <v>9205</v>
      </c>
      <c r="Q1822" s="481"/>
      <c r="R1822" s="480" t="s">
        <v>7884</v>
      </c>
      <c r="S1822" s="480" t="s">
        <v>7885</v>
      </c>
      <c r="T1822" s="480" t="s">
        <v>2337</v>
      </c>
      <c r="U1822" s="480" t="s">
        <v>309</v>
      </c>
      <c r="V1822" s="480" t="s">
        <v>8193</v>
      </c>
      <c r="W1822" s="480" t="s">
        <v>8048</v>
      </c>
      <c r="X1822" s="480" t="s">
        <v>7977</v>
      </c>
      <c r="Y1822" s="480" t="s">
        <v>313</v>
      </c>
      <c r="Z1822" s="480" t="s">
        <v>7888</v>
      </c>
      <c r="AA1822" s="480">
        <f t="shared" si="28"/>
        <v>60</v>
      </c>
      <c r="AB1822" s="483">
        <v>0</v>
      </c>
      <c r="AC1822" s="480" t="s">
        <v>7889</v>
      </c>
    </row>
    <row r="1823" customHeight="1" spans="1:29">
      <c r="A1823" s="460" t="s">
        <v>194</v>
      </c>
      <c r="B1823" s="480" t="s">
        <v>7877</v>
      </c>
      <c r="C1823" s="480" t="s">
        <v>7878</v>
      </c>
      <c r="D1823" s="480" t="s">
        <v>9206</v>
      </c>
      <c r="E1823" s="481">
        <v>43752</v>
      </c>
      <c r="F1823" s="480" t="s">
        <v>301</v>
      </c>
      <c r="G1823" s="480" t="s">
        <v>9207</v>
      </c>
      <c r="H1823" s="480" t="s">
        <v>9154</v>
      </c>
      <c r="I1823" s="480" t="s">
        <v>9178</v>
      </c>
      <c r="J1823" s="482">
        <v>5172.41</v>
      </c>
      <c r="K1823" s="482">
        <v>0</v>
      </c>
      <c r="L1823" s="482">
        <v>5172.41</v>
      </c>
      <c r="M1823" s="482">
        <v>0</v>
      </c>
      <c r="N1823" s="482">
        <v>0</v>
      </c>
      <c r="O1823" s="482">
        <v>0</v>
      </c>
      <c r="P1823" s="480" t="s">
        <v>9208</v>
      </c>
      <c r="Q1823" s="481"/>
      <c r="R1823" s="480" t="s">
        <v>7884</v>
      </c>
      <c r="S1823" s="480" t="s">
        <v>7885</v>
      </c>
      <c r="T1823" s="480" t="s">
        <v>2337</v>
      </c>
      <c r="U1823" s="480" t="s">
        <v>309</v>
      </c>
      <c r="V1823" s="480" t="s">
        <v>9209</v>
      </c>
      <c r="W1823" s="480" t="s">
        <v>8048</v>
      </c>
      <c r="X1823" s="480" t="s">
        <v>7977</v>
      </c>
      <c r="Y1823" s="480" t="s">
        <v>313</v>
      </c>
      <c r="Z1823" s="480" t="s">
        <v>7888</v>
      </c>
      <c r="AA1823" s="480">
        <f t="shared" si="28"/>
        <v>60</v>
      </c>
      <c r="AB1823" s="483">
        <v>0</v>
      </c>
      <c r="AC1823" s="480" t="s">
        <v>7889</v>
      </c>
    </row>
    <row r="1824" customHeight="1" spans="1:29">
      <c r="A1824" s="460" t="s">
        <v>194</v>
      </c>
      <c r="B1824" s="480" t="s">
        <v>7877</v>
      </c>
      <c r="C1824" s="480" t="s">
        <v>7878</v>
      </c>
      <c r="D1824" s="480" t="s">
        <v>9210</v>
      </c>
      <c r="E1824" s="481">
        <v>43752</v>
      </c>
      <c r="F1824" s="480" t="s">
        <v>301</v>
      </c>
      <c r="G1824" s="480" t="s">
        <v>9211</v>
      </c>
      <c r="H1824" s="480" t="s">
        <v>9154</v>
      </c>
      <c r="I1824" s="480" t="s">
        <v>9155</v>
      </c>
      <c r="J1824" s="482">
        <v>3879.31</v>
      </c>
      <c r="K1824" s="482">
        <v>0</v>
      </c>
      <c r="L1824" s="482">
        <v>3879.31</v>
      </c>
      <c r="M1824" s="482">
        <v>0</v>
      </c>
      <c r="N1824" s="482">
        <v>0</v>
      </c>
      <c r="O1824" s="482">
        <v>0</v>
      </c>
      <c r="P1824" s="480" t="s">
        <v>9212</v>
      </c>
      <c r="Q1824" s="481"/>
      <c r="R1824" s="480" t="s">
        <v>7884</v>
      </c>
      <c r="S1824" s="480" t="s">
        <v>7885</v>
      </c>
      <c r="T1824" s="480" t="s">
        <v>7951</v>
      </c>
      <c r="U1824" s="480" t="s">
        <v>309</v>
      </c>
      <c r="V1824" s="480" t="s">
        <v>7952</v>
      </c>
      <c r="W1824" s="480" t="s">
        <v>8048</v>
      </c>
      <c r="X1824" s="480" t="s">
        <v>7977</v>
      </c>
      <c r="Y1824" s="480" t="s">
        <v>313</v>
      </c>
      <c r="Z1824" s="480" t="s">
        <v>7888</v>
      </c>
      <c r="AA1824" s="480">
        <f t="shared" si="28"/>
        <v>60</v>
      </c>
      <c r="AB1824" s="483">
        <v>0</v>
      </c>
      <c r="AC1824" s="480" t="s">
        <v>8086</v>
      </c>
    </row>
    <row r="1825" customHeight="1" spans="1:29">
      <c r="A1825" s="460" t="s">
        <v>194</v>
      </c>
      <c r="B1825" s="480" t="s">
        <v>7877</v>
      </c>
      <c r="C1825" s="480" t="s">
        <v>7878</v>
      </c>
      <c r="D1825" s="480" t="s">
        <v>9213</v>
      </c>
      <c r="E1825" s="481">
        <v>41837</v>
      </c>
      <c r="F1825" s="480" t="s">
        <v>301</v>
      </c>
      <c r="G1825" s="480" t="s">
        <v>9214</v>
      </c>
      <c r="H1825" s="480" t="s">
        <v>9053</v>
      </c>
      <c r="I1825" s="480" t="s">
        <v>9215</v>
      </c>
      <c r="J1825" s="482">
        <v>4435.9</v>
      </c>
      <c r="K1825" s="482">
        <v>0</v>
      </c>
      <c r="L1825" s="482">
        <v>4435.9</v>
      </c>
      <c r="M1825" s="482">
        <v>0</v>
      </c>
      <c r="N1825" s="482">
        <v>0</v>
      </c>
      <c r="O1825" s="482">
        <v>0</v>
      </c>
      <c r="P1825" s="480" t="s">
        <v>9216</v>
      </c>
      <c r="Q1825" s="481"/>
      <c r="R1825" s="480" t="s">
        <v>7884</v>
      </c>
      <c r="S1825" s="480" t="s">
        <v>7885</v>
      </c>
      <c r="T1825" s="480" t="s">
        <v>399</v>
      </c>
      <c r="U1825" s="480" t="s">
        <v>309</v>
      </c>
      <c r="V1825" s="480" t="s">
        <v>309</v>
      </c>
      <c r="W1825" s="480" t="s">
        <v>8418</v>
      </c>
      <c r="X1825" s="480" t="s">
        <v>7917</v>
      </c>
      <c r="Y1825" s="480" t="s">
        <v>313</v>
      </c>
      <c r="Z1825" s="480" t="s">
        <v>7888</v>
      </c>
      <c r="AA1825" s="480">
        <f t="shared" si="28"/>
        <v>60</v>
      </c>
      <c r="AB1825" s="483">
        <v>0</v>
      </c>
      <c r="AC1825" s="480" t="s">
        <v>8121</v>
      </c>
    </row>
    <row r="1826" customHeight="1" spans="1:29">
      <c r="A1826" s="460" t="s">
        <v>194</v>
      </c>
      <c r="B1826" s="480" t="s">
        <v>7877</v>
      </c>
      <c r="C1826" s="480" t="s">
        <v>7878</v>
      </c>
      <c r="D1826" s="480" t="s">
        <v>9217</v>
      </c>
      <c r="E1826" s="481">
        <v>41837</v>
      </c>
      <c r="F1826" s="480" t="s">
        <v>301</v>
      </c>
      <c r="G1826" s="480" t="s">
        <v>9218</v>
      </c>
      <c r="H1826" s="480" t="s">
        <v>9053</v>
      </c>
      <c r="I1826" s="480" t="s">
        <v>9215</v>
      </c>
      <c r="J1826" s="482">
        <v>4435.9</v>
      </c>
      <c r="K1826" s="482">
        <v>0</v>
      </c>
      <c r="L1826" s="482">
        <v>4435.9</v>
      </c>
      <c r="M1826" s="482">
        <v>0</v>
      </c>
      <c r="N1826" s="482">
        <v>0</v>
      </c>
      <c r="O1826" s="482">
        <v>0</v>
      </c>
      <c r="P1826" s="480" t="s">
        <v>9219</v>
      </c>
      <c r="Q1826" s="481"/>
      <c r="R1826" s="480" t="s">
        <v>7884</v>
      </c>
      <c r="S1826" s="480" t="s">
        <v>7885</v>
      </c>
      <c r="T1826" s="480" t="s">
        <v>8158</v>
      </c>
      <c r="U1826" s="480" t="s">
        <v>309</v>
      </c>
      <c r="V1826" s="480" t="s">
        <v>8689</v>
      </c>
      <c r="W1826" s="480" t="s">
        <v>8418</v>
      </c>
      <c r="X1826" s="480" t="s">
        <v>7917</v>
      </c>
      <c r="Y1826" s="480" t="s">
        <v>313</v>
      </c>
      <c r="Z1826" s="480" t="s">
        <v>7888</v>
      </c>
      <c r="AA1826" s="480">
        <f t="shared" si="28"/>
        <v>60</v>
      </c>
      <c r="AB1826" s="483">
        <v>0</v>
      </c>
      <c r="AC1826" s="480" t="s">
        <v>8160</v>
      </c>
    </row>
    <row r="1827" customHeight="1" spans="1:29">
      <c r="A1827" s="460" t="s">
        <v>194</v>
      </c>
      <c r="B1827" s="480" t="s">
        <v>7877</v>
      </c>
      <c r="C1827" s="480" t="s">
        <v>7878</v>
      </c>
      <c r="D1827" s="480" t="s">
        <v>9220</v>
      </c>
      <c r="E1827" s="481">
        <v>41837</v>
      </c>
      <c r="F1827" s="480" t="s">
        <v>301</v>
      </c>
      <c r="G1827" s="480" t="s">
        <v>9221</v>
      </c>
      <c r="H1827" s="480" t="s">
        <v>9053</v>
      </c>
      <c r="I1827" s="480" t="s">
        <v>9215</v>
      </c>
      <c r="J1827" s="482">
        <v>4435.89</v>
      </c>
      <c r="K1827" s="482">
        <v>0</v>
      </c>
      <c r="L1827" s="482">
        <v>4435.89</v>
      </c>
      <c r="M1827" s="482">
        <v>0</v>
      </c>
      <c r="N1827" s="482">
        <v>0</v>
      </c>
      <c r="O1827" s="482">
        <v>0</v>
      </c>
      <c r="P1827" s="480" t="s">
        <v>9222</v>
      </c>
      <c r="Q1827" s="481"/>
      <c r="R1827" s="480" t="s">
        <v>7884</v>
      </c>
      <c r="S1827" s="480" t="s">
        <v>7885</v>
      </c>
      <c r="T1827" s="480" t="s">
        <v>882</v>
      </c>
      <c r="U1827" s="480" t="s">
        <v>309</v>
      </c>
      <c r="V1827" s="480" t="s">
        <v>8809</v>
      </c>
      <c r="W1827" s="480" t="s">
        <v>8418</v>
      </c>
      <c r="X1827" s="480" t="s">
        <v>7917</v>
      </c>
      <c r="Y1827" s="480" t="s">
        <v>313</v>
      </c>
      <c r="Z1827" s="480" t="s">
        <v>7888</v>
      </c>
      <c r="AA1827" s="480">
        <f t="shared" si="28"/>
        <v>60</v>
      </c>
      <c r="AB1827" s="483">
        <v>0</v>
      </c>
      <c r="AC1827" s="480" t="s">
        <v>8438</v>
      </c>
    </row>
    <row r="1828" customHeight="1" spans="1:29">
      <c r="A1828" s="460" t="s">
        <v>194</v>
      </c>
      <c r="B1828" s="480" t="s">
        <v>7877</v>
      </c>
      <c r="C1828" s="480" t="s">
        <v>7878</v>
      </c>
      <c r="D1828" s="480" t="s">
        <v>9223</v>
      </c>
      <c r="E1828" s="481">
        <v>41837</v>
      </c>
      <c r="F1828" s="480" t="s">
        <v>301</v>
      </c>
      <c r="G1828" s="480" t="s">
        <v>9224</v>
      </c>
      <c r="H1828" s="480" t="s">
        <v>9053</v>
      </c>
      <c r="I1828" s="480" t="s">
        <v>9225</v>
      </c>
      <c r="J1828" s="482">
        <v>5042.73</v>
      </c>
      <c r="K1828" s="482">
        <v>0</v>
      </c>
      <c r="L1828" s="482">
        <v>5042.73</v>
      </c>
      <c r="M1828" s="482">
        <v>0</v>
      </c>
      <c r="N1828" s="482">
        <v>0</v>
      </c>
      <c r="O1828" s="482">
        <v>0</v>
      </c>
      <c r="P1828" s="480" t="s">
        <v>9226</v>
      </c>
      <c r="Q1828" s="481"/>
      <c r="R1828" s="480" t="s">
        <v>7884</v>
      </c>
      <c r="S1828" s="480" t="s">
        <v>7885</v>
      </c>
      <c r="T1828" s="480" t="s">
        <v>2461</v>
      </c>
      <c r="U1828" s="480" t="s">
        <v>309</v>
      </c>
      <c r="V1828" s="480" t="s">
        <v>309</v>
      </c>
      <c r="W1828" s="480" t="s">
        <v>8418</v>
      </c>
      <c r="X1828" s="480" t="s">
        <v>7917</v>
      </c>
      <c r="Y1828" s="480" t="s">
        <v>313</v>
      </c>
      <c r="Z1828" s="480" t="s">
        <v>7888</v>
      </c>
      <c r="AA1828" s="480">
        <f t="shared" si="28"/>
        <v>60</v>
      </c>
      <c r="AB1828" s="483">
        <v>0</v>
      </c>
      <c r="AC1828" s="480" t="s">
        <v>8365</v>
      </c>
    </row>
    <row r="1829" customHeight="1" spans="1:29">
      <c r="A1829" s="460" t="s">
        <v>194</v>
      </c>
      <c r="B1829" s="480" t="s">
        <v>7877</v>
      </c>
      <c r="C1829" s="480" t="s">
        <v>7878</v>
      </c>
      <c r="D1829" s="480" t="s">
        <v>9227</v>
      </c>
      <c r="E1829" s="481">
        <v>41837</v>
      </c>
      <c r="F1829" s="480" t="s">
        <v>301</v>
      </c>
      <c r="G1829" s="480" t="s">
        <v>9228</v>
      </c>
      <c r="H1829" s="480" t="s">
        <v>9053</v>
      </c>
      <c r="I1829" s="480" t="s">
        <v>9229</v>
      </c>
      <c r="J1829" s="482">
        <v>4273.5</v>
      </c>
      <c r="K1829" s="482">
        <v>0</v>
      </c>
      <c r="L1829" s="482">
        <v>4273.5</v>
      </c>
      <c r="M1829" s="482">
        <v>0</v>
      </c>
      <c r="N1829" s="482">
        <v>0</v>
      </c>
      <c r="O1829" s="482">
        <v>0</v>
      </c>
      <c r="P1829" s="480" t="s">
        <v>9230</v>
      </c>
      <c r="Q1829" s="481"/>
      <c r="R1829" s="480" t="s">
        <v>7884</v>
      </c>
      <c r="S1829" s="480" t="s">
        <v>7885</v>
      </c>
      <c r="T1829" s="480" t="s">
        <v>882</v>
      </c>
      <c r="U1829" s="480" t="s">
        <v>309</v>
      </c>
      <c r="V1829" s="480" t="s">
        <v>8896</v>
      </c>
      <c r="W1829" s="480" t="s">
        <v>8418</v>
      </c>
      <c r="X1829" s="480" t="s">
        <v>7917</v>
      </c>
      <c r="Y1829" s="480" t="s">
        <v>313</v>
      </c>
      <c r="Z1829" s="480" t="s">
        <v>7888</v>
      </c>
      <c r="AA1829" s="480">
        <f t="shared" si="28"/>
        <v>60</v>
      </c>
      <c r="AB1829" s="483">
        <v>0</v>
      </c>
      <c r="AC1829" s="480" t="s">
        <v>8438</v>
      </c>
    </row>
    <row r="1830" customHeight="1" spans="1:29">
      <c r="A1830" s="460" t="s">
        <v>194</v>
      </c>
      <c r="B1830" s="480" t="s">
        <v>7877</v>
      </c>
      <c r="C1830" s="480" t="s">
        <v>7878</v>
      </c>
      <c r="D1830" s="480" t="s">
        <v>9231</v>
      </c>
      <c r="E1830" s="481">
        <v>41837</v>
      </c>
      <c r="F1830" s="480" t="s">
        <v>301</v>
      </c>
      <c r="G1830" s="480" t="s">
        <v>9232</v>
      </c>
      <c r="H1830" s="480" t="s">
        <v>9053</v>
      </c>
      <c r="I1830" s="480" t="s">
        <v>9215</v>
      </c>
      <c r="J1830" s="482">
        <v>4273.5</v>
      </c>
      <c r="K1830" s="482">
        <v>0</v>
      </c>
      <c r="L1830" s="482">
        <v>4273.5</v>
      </c>
      <c r="M1830" s="482">
        <v>0</v>
      </c>
      <c r="N1830" s="482">
        <v>0</v>
      </c>
      <c r="O1830" s="482">
        <v>0</v>
      </c>
      <c r="P1830" s="480" t="s">
        <v>9233</v>
      </c>
      <c r="Q1830" s="481"/>
      <c r="R1830" s="480" t="s">
        <v>7884</v>
      </c>
      <c r="S1830" s="480" t="s">
        <v>7885</v>
      </c>
      <c r="T1830" s="480" t="s">
        <v>2372</v>
      </c>
      <c r="U1830" s="480" t="s">
        <v>309</v>
      </c>
      <c r="V1830" s="480" t="s">
        <v>309</v>
      </c>
      <c r="W1830" s="480" t="s">
        <v>8418</v>
      </c>
      <c r="X1830" s="480" t="s">
        <v>7917</v>
      </c>
      <c r="Y1830" s="480" t="s">
        <v>313</v>
      </c>
      <c r="Z1830" s="480" t="s">
        <v>7888</v>
      </c>
      <c r="AA1830" s="480">
        <f t="shared" si="28"/>
        <v>60</v>
      </c>
      <c r="AB1830" s="483">
        <v>0</v>
      </c>
      <c r="AC1830" s="480" t="s">
        <v>7928</v>
      </c>
    </row>
    <row r="1831" customHeight="1" spans="1:29">
      <c r="A1831" s="460" t="s">
        <v>194</v>
      </c>
      <c r="B1831" s="480" t="s">
        <v>7877</v>
      </c>
      <c r="C1831" s="480" t="s">
        <v>7878</v>
      </c>
      <c r="D1831" s="480" t="s">
        <v>9234</v>
      </c>
      <c r="E1831" s="481">
        <v>42333</v>
      </c>
      <c r="F1831" s="480" t="s">
        <v>301</v>
      </c>
      <c r="G1831" s="480" t="s">
        <v>9235</v>
      </c>
      <c r="H1831" s="480" t="s">
        <v>9053</v>
      </c>
      <c r="I1831" s="480" t="s">
        <v>9054</v>
      </c>
      <c r="J1831" s="482">
        <v>6410.26</v>
      </c>
      <c r="K1831" s="482">
        <v>0</v>
      </c>
      <c r="L1831" s="482">
        <v>6410.26</v>
      </c>
      <c r="M1831" s="482">
        <v>0</v>
      </c>
      <c r="N1831" s="482">
        <v>0</v>
      </c>
      <c r="O1831" s="482">
        <v>0</v>
      </c>
      <c r="P1831" s="480" t="s">
        <v>9236</v>
      </c>
      <c r="Q1831" s="481"/>
      <c r="R1831" s="480" t="s">
        <v>7884</v>
      </c>
      <c r="S1831" s="480" t="s">
        <v>7885</v>
      </c>
      <c r="T1831" s="480" t="s">
        <v>816</v>
      </c>
      <c r="U1831" s="480" t="s">
        <v>309</v>
      </c>
      <c r="V1831" s="480" t="s">
        <v>309</v>
      </c>
      <c r="W1831" s="480" t="s">
        <v>8418</v>
      </c>
      <c r="X1831" s="480" t="s">
        <v>7917</v>
      </c>
      <c r="Y1831" s="480" t="s">
        <v>313</v>
      </c>
      <c r="Z1831" s="480" t="s">
        <v>7888</v>
      </c>
      <c r="AA1831" s="480">
        <f t="shared" si="28"/>
        <v>60</v>
      </c>
      <c r="AB1831" s="483">
        <v>0</v>
      </c>
      <c r="AC1831" s="480" t="s">
        <v>8526</v>
      </c>
    </row>
    <row r="1832" customHeight="1" spans="1:29">
      <c r="A1832" s="460" t="s">
        <v>194</v>
      </c>
      <c r="B1832" s="480" t="s">
        <v>7877</v>
      </c>
      <c r="C1832" s="480" t="s">
        <v>7878</v>
      </c>
      <c r="D1832" s="480" t="s">
        <v>9237</v>
      </c>
      <c r="E1832" s="481">
        <v>42713</v>
      </c>
      <c r="F1832" s="480" t="s">
        <v>301</v>
      </c>
      <c r="G1832" s="480" t="s">
        <v>9238</v>
      </c>
      <c r="H1832" s="480" t="s">
        <v>8236</v>
      </c>
      <c r="I1832" s="480" t="s">
        <v>9239</v>
      </c>
      <c r="J1832" s="482">
        <v>5299.15</v>
      </c>
      <c r="K1832" s="482">
        <v>0</v>
      </c>
      <c r="L1832" s="482">
        <v>5299.15</v>
      </c>
      <c r="M1832" s="482">
        <v>0</v>
      </c>
      <c r="N1832" s="482">
        <v>0</v>
      </c>
      <c r="O1832" s="482">
        <v>0</v>
      </c>
      <c r="P1832" s="480" t="s">
        <v>9240</v>
      </c>
      <c r="Q1832" s="481"/>
      <c r="R1832" s="480" t="s">
        <v>7884</v>
      </c>
      <c r="S1832" s="480" t="s">
        <v>7885</v>
      </c>
      <c r="T1832" s="480" t="s">
        <v>2356</v>
      </c>
      <c r="U1832" s="480" t="s">
        <v>309</v>
      </c>
      <c r="V1832" s="480" t="s">
        <v>8743</v>
      </c>
      <c r="W1832" s="480" t="s">
        <v>8658</v>
      </c>
      <c r="X1832" s="480" t="s">
        <v>7917</v>
      </c>
      <c r="Y1832" s="480" t="s">
        <v>313</v>
      </c>
      <c r="Z1832" s="480" t="s">
        <v>7888</v>
      </c>
      <c r="AA1832" s="480">
        <f t="shared" si="28"/>
        <v>60</v>
      </c>
      <c r="AB1832" s="483">
        <v>0</v>
      </c>
      <c r="AC1832" s="480" t="s">
        <v>8246</v>
      </c>
    </row>
    <row r="1833" customHeight="1" spans="1:29">
      <c r="A1833" s="460" t="s">
        <v>194</v>
      </c>
      <c r="B1833" s="480" t="s">
        <v>7877</v>
      </c>
      <c r="C1833" s="480" t="s">
        <v>7878</v>
      </c>
      <c r="D1833" s="480" t="s">
        <v>9241</v>
      </c>
      <c r="E1833" s="481">
        <v>42713</v>
      </c>
      <c r="F1833" s="480" t="s">
        <v>301</v>
      </c>
      <c r="G1833" s="480" t="s">
        <v>9242</v>
      </c>
      <c r="H1833" s="480" t="s">
        <v>8236</v>
      </c>
      <c r="I1833" s="480" t="s">
        <v>9239</v>
      </c>
      <c r="J1833" s="482">
        <v>5299.14</v>
      </c>
      <c r="K1833" s="482">
        <v>0</v>
      </c>
      <c r="L1833" s="482">
        <v>5299.14</v>
      </c>
      <c r="M1833" s="482">
        <v>0</v>
      </c>
      <c r="N1833" s="482">
        <v>0</v>
      </c>
      <c r="O1833" s="482">
        <v>0</v>
      </c>
      <c r="P1833" s="480" t="s">
        <v>9243</v>
      </c>
      <c r="Q1833" s="481"/>
      <c r="R1833" s="480" t="s">
        <v>7884</v>
      </c>
      <c r="S1833" s="480" t="s">
        <v>7885</v>
      </c>
      <c r="T1833" s="480" t="s">
        <v>7757</v>
      </c>
      <c r="U1833" s="480" t="s">
        <v>309</v>
      </c>
      <c r="V1833" s="480" t="s">
        <v>8949</v>
      </c>
      <c r="W1833" s="480" t="s">
        <v>8658</v>
      </c>
      <c r="X1833" s="480" t="s">
        <v>7917</v>
      </c>
      <c r="Y1833" s="480" t="s">
        <v>313</v>
      </c>
      <c r="Z1833" s="480" t="s">
        <v>7888</v>
      </c>
      <c r="AA1833" s="480">
        <f t="shared" si="28"/>
        <v>60</v>
      </c>
      <c r="AB1833" s="483">
        <v>0</v>
      </c>
      <c r="AC1833" s="480" t="s">
        <v>8451</v>
      </c>
    </row>
    <row r="1834" customHeight="1" spans="1:29">
      <c r="A1834" s="460" t="s">
        <v>194</v>
      </c>
      <c r="B1834" s="480" t="s">
        <v>7877</v>
      </c>
      <c r="C1834" s="480" t="s">
        <v>7878</v>
      </c>
      <c r="D1834" s="480" t="s">
        <v>9244</v>
      </c>
      <c r="E1834" s="481">
        <v>42713</v>
      </c>
      <c r="F1834" s="480" t="s">
        <v>301</v>
      </c>
      <c r="G1834" s="480" t="s">
        <v>9245</v>
      </c>
      <c r="H1834" s="480" t="s">
        <v>8236</v>
      </c>
      <c r="I1834" s="480" t="s">
        <v>9239</v>
      </c>
      <c r="J1834" s="482">
        <v>4615.38</v>
      </c>
      <c r="K1834" s="482">
        <v>0</v>
      </c>
      <c r="L1834" s="482">
        <v>4615.38</v>
      </c>
      <c r="M1834" s="482">
        <v>0</v>
      </c>
      <c r="N1834" s="482">
        <v>0</v>
      </c>
      <c r="O1834" s="482">
        <v>0</v>
      </c>
      <c r="P1834" s="480" t="s">
        <v>9246</v>
      </c>
      <c r="Q1834" s="481"/>
      <c r="R1834" s="480" t="s">
        <v>7884</v>
      </c>
      <c r="S1834" s="480" t="s">
        <v>7885</v>
      </c>
      <c r="T1834" s="480" t="s">
        <v>2356</v>
      </c>
      <c r="U1834" s="480" t="s">
        <v>309</v>
      </c>
      <c r="V1834" s="480" t="s">
        <v>9247</v>
      </c>
      <c r="W1834" s="480" t="s">
        <v>8658</v>
      </c>
      <c r="X1834" s="480" t="s">
        <v>7917</v>
      </c>
      <c r="Y1834" s="480" t="s">
        <v>313</v>
      </c>
      <c r="Z1834" s="480" t="s">
        <v>7888</v>
      </c>
      <c r="AA1834" s="480">
        <f t="shared" si="28"/>
        <v>60</v>
      </c>
      <c r="AB1834" s="483">
        <v>0</v>
      </c>
      <c r="AC1834" s="480" t="s">
        <v>8246</v>
      </c>
    </row>
    <row r="1835" customHeight="1" spans="1:29">
      <c r="A1835" s="460" t="s">
        <v>194</v>
      </c>
      <c r="B1835" s="480" t="s">
        <v>7877</v>
      </c>
      <c r="C1835" s="480" t="s">
        <v>7878</v>
      </c>
      <c r="D1835" s="480" t="s">
        <v>9248</v>
      </c>
      <c r="E1835" s="481">
        <v>42713</v>
      </c>
      <c r="F1835" s="480" t="s">
        <v>301</v>
      </c>
      <c r="G1835" s="480" t="s">
        <v>9249</v>
      </c>
      <c r="H1835" s="480" t="s">
        <v>8236</v>
      </c>
      <c r="I1835" s="480" t="s">
        <v>9250</v>
      </c>
      <c r="J1835" s="482">
        <v>3846.15</v>
      </c>
      <c r="K1835" s="482">
        <v>0</v>
      </c>
      <c r="L1835" s="482">
        <v>3846.15</v>
      </c>
      <c r="M1835" s="482">
        <v>0</v>
      </c>
      <c r="N1835" s="482">
        <v>0</v>
      </c>
      <c r="O1835" s="482">
        <v>0</v>
      </c>
      <c r="P1835" s="480" t="s">
        <v>9251</v>
      </c>
      <c r="Q1835" s="481"/>
      <c r="R1835" s="480" t="s">
        <v>7884</v>
      </c>
      <c r="S1835" s="480" t="s">
        <v>7885</v>
      </c>
      <c r="T1835" s="480" t="s">
        <v>2324</v>
      </c>
      <c r="U1835" s="480" t="s">
        <v>309</v>
      </c>
      <c r="V1835" s="480" t="s">
        <v>309</v>
      </c>
      <c r="W1835" s="480" t="s">
        <v>8658</v>
      </c>
      <c r="X1835" s="480" t="s">
        <v>7917</v>
      </c>
      <c r="Y1835" s="480" t="s">
        <v>313</v>
      </c>
      <c r="Z1835" s="480" t="s">
        <v>7888</v>
      </c>
      <c r="AA1835" s="480">
        <f t="shared" si="28"/>
        <v>60</v>
      </c>
      <c r="AB1835" s="483">
        <v>0</v>
      </c>
      <c r="AC1835" s="480" t="s">
        <v>8522</v>
      </c>
    </row>
    <row r="1836" customHeight="1" spans="1:29">
      <c r="A1836" s="460" t="s">
        <v>194</v>
      </c>
      <c r="B1836" s="480" t="s">
        <v>7877</v>
      </c>
      <c r="C1836" s="480" t="s">
        <v>7878</v>
      </c>
      <c r="D1836" s="480" t="s">
        <v>9252</v>
      </c>
      <c r="E1836" s="481">
        <v>42713</v>
      </c>
      <c r="F1836" s="480" t="s">
        <v>301</v>
      </c>
      <c r="G1836" s="480" t="s">
        <v>9253</v>
      </c>
      <c r="H1836" s="480" t="s">
        <v>8236</v>
      </c>
      <c r="I1836" s="480" t="s">
        <v>9250</v>
      </c>
      <c r="J1836" s="482">
        <v>2991.45</v>
      </c>
      <c r="K1836" s="482">
        <v>0</v>
      </c>
      <c r="L1836" s="482">
        <v>2991.45</v>
      </c>
      <c r="M1836" s="482">
        <v>0</v>
      </c>
      <c r="N1836" s="482">
        <v>0</v>
      </c>
      <c r="O1836" s="482">
        <v>0</v>
      </c>
      <c r="P1836" s="480" t="s">
        <v>9254</v>
      </c>
      <c r="Q1836" s="481"/>
      <c r="R1836" s="480" t="s">
        <v>7884</v>
      </c>
      <c r="S1836" s="480" t="s">
        <v>7885</v>
      </c>
      <c r="T1836" s="480" t="s">
        <v>2372</v>
      </c>
      <c r="U1836" s="480" t="s">
        <v>309</v>
      </c>
      <c r="V1836" s="480" t="s">
        <v>9255</v>
      </c>
      <c r="W1836" s="480" t="s">
        <v>8658</v>
      </c>
      <c r="X1836" s="480" t="s">
        <v>7917</v>
      </c>
      <c r="Y1836" s="480" t="s">
        <v>313</v>
      </c>
      <c r="Z1836" s="480" t="s">
        <v>7888</v>
      </c>
      <c r="AA1836" s="480">
        <f t="shared" si="28"/>
        <v>60</v>
      </c>
      <c r="AB1836" s="483">
        <v>0</v>
      </c>
      <c r="AC1836" s="480" t="s">
        <v>7928</v>
      </c>
    </row>
    <row r="1837" customHeight="1" spans="1:29">
      <c r="A1837" s="460" t="s">
        <v>194</v>
      </c>
      <c r="B1837" s="480" t="s">
        <v>7877</v>
      </c>
      <c r="C1837" s="480" t="s">
        <v>7878</v>
      </c>
      <c r="D1837" s="480" t="s">
        <v>9256</v>
      </c>
      <c r="E1837" s="481">
        <v>42899</v>
      </c>
      <c r="F1837" s="480" t="s">
        <v>301</v>
      </c>
      <c r="G1837" s="480" t="s">
        <v>9257</v>
      </c>
      <c r="H1837" s="480" t="s">
        <v>9053</v>
      </c>
      <c r="I1837" s="480" t="s">
        <v>9239</v>
      </c>
      <c r="J1837" s="482">
        <v>5555.56</v>
      </c>
      <c r="K1837" s="482">
        <v>0</v>
      </c>
      <c r="L1837" s="482">
        <v>5555.56</v>
      </c>
      <c r="M1837" s="482">
        <v>0</v>
      </c>
      <c r="N1837" s="482">
        <v>0</v>
      </c>
      <c r="O1837" s="482">
        <v>0</v>
      </c>
      <c r="P1837" s="480" t="s">
        <v>9258</v>
      </c>
      <c r="Q1837" s="481"/>
      <c r="R1837" s="480" t="s">
        <v>7884</v>
      </c>
      <c r="S1837" s="480" t="s">
        <v>7885</v>
      </c>
      <c r="T1837" s="480" t="s">
        <v>882</v>
      </c>
      <c r="U1837" s="480" t="s">
        <v>309</v>
      </c>
      <c r="V1837" s="480" t="s">
        <v>309</v>
      </c>
      <c r="W1837" s="480" t="s">
        <v>8658</v>
      </c>
      <c r="X1837" s="480" t="s">
        <v>7927</v>
      </c>
      <c r="Y1837" s="480" t="s">
        <v>313</v>
      </c>
      <c r="Z1837" s="480" t="s">
        <v>7888</v>
      </c>
      <c r="AA1837" s="480">
        <f t="shared" si="28"/>
        <v>60</v>
      </c>
      <c r="AB1837" s="483">
        <v>0</v>
      </c>
      <c r="AC1837" s="480" t="s">
        <v>8438</v>
      </c>
    </row>
    <row r="1838" customHeight="1" spans="1:29">
      <c r="A1838" s="460" t="s">
        <v>194</v>
      </c>
      <c r="B1838" s="480" t="s">
        <v>7877</v>
      </c>
      <c r="C1838" s="480" t="s">
        <v>7878</v>
      </c>
      <c r="D1838" s="480" t="s">
        <v>9259</v>
      </c>
      <c r="E1838" s="481">
        <v>42899</v>
      </c>
      <c r="F1838" s="480" t="s">
        <v>301</v>
      </c>
      <c r="G1838" s="480" t="s">
        <v>9260</v>
      </c>
      <c r="H1838" s="480" t="s">
        <v>9053</v>
      </c>
      <c r="I1838" s="480" t="s">
        <v>9261</v>
      </c>
      <c r="J1838" s="482">
        <v>5256.41</v>
      </c>
      <c r="K1838" s="482">
        <v>0</v>
      </c>
      <c r="L1838" s="482">
        <v>5256.41</v>
      </c>
      <c r="M1838" s="482">
        <v>0</v>
      </c>
      <c r="N1838" s="482">
        <v>0</v>
      </c>
      <c r="O1838" s="482">
        <v>0</v>
      </c>
      <c r="P1838" s="480" t="s">
        <v>9262</v>
      </c>
      <c r="Q1838" s="481"/>
      <c r="R1838" s="480" t="s">
        <v>7884</v>
      </c>
      <c r="S1838" s="480" t="s">
        <v>7885</v>
      </c>
      <c r="T1838" s="480" t="s">
        <v>882</v>
      </c>
      <c r="U1838" s="480" t="s">
        <v>309</v>
      </c>
      <c r="V1838" s="480" t="s">
        <v>8809</v>
      </c>
      <c r="W1838" s="480" t="s">
        <v>8658</v>
      </c>
      <c r="X1838" s="480" t="s">
        <v>7927</v>
      </c>
      <c r="Y1838" s="480" t="s">
        <v>313</v>
      </c>
      <c r="Z1838" s="480" t="s">
        <v>7888</v>
      </c>
      <c r="AA1838" s="480">
        <f t="shared" si="28"/>
        <v>60</v>
      </c>
      <c r="AB1838" s="483">
        <v>0</v>
      </c>
      <c r="AC1838" s="480" t="s">
        <v>8438</v>
      </c>
    </row>
    <row r="1839" customHeight="1" spans="1:29">
      <c r="A1839" s="460" t="s">
        <v>194</v>
      </c>
      <c r="B1839" s="480" t="s">
        <v>7877</v>
      </c>
      <c r="C1839" s="480" t="s">
        <v>7878</v>
      </c>
      <c r="D1839" s="480" t="s">
        <v>9263</v>
      </c>
      <c r="E1839" s="481">
        <v>42899</v>
      </c>
      <c r="F1839" s="480" t="s">
        <v>301</v>
      </c>
      <c r="G1839" s="480" t="s">
        <v>9264</v>
      </c>
      <c r="H1839" s="480" t="s">
        <v>9053</v>
      </c>
      <c r="I1839" s="480" t="s">
        <v>9261</v>
      </c>
      <c r="J1839" s="482">
        <v>7589.74</v>
      </c>
      <c r="K1839" s="482">
        <v>0</v>
      </c>
      <c r="L1839" s="482">
        <v>7589.74</v>
      </c>
      <c r="M1839" s="482">
        <v>0</v>
      </c>
      <c r="N1839" s="482">
        <v>0</v>
      </c>
      <c r="O1839" s="482">
        <v>0</v>
      </c>
      <c r="P1839" s="480" t="s">
        <v>9265</v>
      </c>
      <c r="Q1839" s="481"/>
      <c r="R1839" s="480" t="s">
        <v>7884</v>
      </c>
      <c r="S1839" s="480" t="s">
        <v>7885</v>
      </c>
      <c r="T1839" s="480" t="s">
        <v>7757</v>
      </c>
      <c r="U1839" s="480" t="s">
        <v>309</v>
      </c>
      <c r="V1839" s="480" t="s">
        <v>9266</v>
      </c>
      <c r="W1839" s="480" t="s">
        <v>7938</v>
      </c>
      <c r="X1839" s="480" t="s">
        <v>7927</v>
      </c>
      <c r="Y1839" s="480" t="s">
        <v>313</v>
      </c>
      <c r="Z1839" s="480" t="s">
        <v>7888</v>
      </c>
      <c r="AA1839" s="480">
        <f t="shared" si="28"/>
        <v>60</v>
      </c>
      <c r="AB1839" s="483">
        <v>0</v>
      </c>
      <c r="AC1839" s="480" t="s">
        <v>8451</v>
      </c>
    </row>
    <row r="1840" customHeight="1" spans="1:29">
      <c r="A1840" s="460" t="s">
        <v>194</v>
      </c>
      <c r="B1840" s="480" t="s">
        <v>7877</v>
      </c>
      <c r="C1840" s="480" t="s">
        <v>7878</v>
      </c>
      <c r="D1840" s="480" t="s">
        <v>9267</v>
      </c>
      <c r="E1840" s="481">
        <v>43143</v>
      </c>
      <c r="F1840" s="480" t="s">
        <v>301</v>
      </c>
      <c r="G1840" s="480" t="s">
        <v>9268</v>
      </c>
      <c r="H1840" s="480" t="s">
        <v>9053</v>
      </c>
      <c r="I1840" s="480" t="s">
        <v>9269</v>
      </c>
      <c r="J1840" s="482">
        <v>5811.97</v>
      </c>
      <c r="K1840" s="482">
        <v>0</v>
      </c>
      <c r="L1840" s="482">
        <v>5811.97</v>
      </c>
      <c r="M1840" s="482">
        <v>0</v>
      </c>
      <c r="N1840" s="482">
        <v>0</v>
      </c>
      <c r="O1840" s="482">
        <v>0</v>
      </c>
      <c r="P1840" s="480" t="s">
        <v>9270</v>
      </c>
      <c r="Q1840" s="481"/>
      <c r="R1840" s="480" t="s">
        <v>7884</v>
      </c>
      <c r="S1840" s="480" t="s">
        <v>7885</v>
      </c>
      <c r="T1840" s="480" t="s">
        <v>882</v>
      </c>
      <c r="U1840" s="480" t="s">
        <v>309</v>
      </c>
      <c r="V1840" s="480" t="s">
        <v>1800</v>
      </c>
      <c r="W1840" s="480" t="s">
        <v>8827</v>
      </c>
      <c r="X1840" s="480" t="s">
        <v>7917</v>
      </c>
      <c r="Y1840" s="480" t="s">
        <v>313</v>
      </c>
      <c r="Z1840" s="480" t="s">
        <v>7888</v>
      </c>
      <c r="AA1840" s="480">
        <f t="shared" si="28"/>
        <v>60</v>
      </c>
      <c r="AB1840" s="483">
        <v>0</v>
      </c>
      <c r="AC1840" s="480" t="s">
        <v>8451</v>
      </c>
    </row>
    <row r="1841" customHeight="1" spans="1:29">
      <c r="A1841" s="460" t="s">
        <v>194</v>
      </c>
      <c r="B1841" s="480" t="s">
        <v>7877</v>
      </c>
      <c r="C1841" s="480" t="s">
        <v>7878</v>
      </c>
      <c r="D1841" s="480" t="s">
        <v>9271</v>
      </c>
      <c r="E1841" s="481">
        <v>43143</v>
      </c>
      <c r="F1841" s="480" t="s">
        <v>301</v>
      </c>
      <c r="G1841" s="480" t="s">
        <v>9272</v>
      </c>
      <c r="H1841" s="480" t="s">
        <v>9053</v>
      </c>
      <c r="I1841" s="480" t="s">
        <v>9269</v>
      </c>
      <c r="J1841" s="482">
        <v>5811.97</v>
      </c>
      <c r="K1841" s="482">
        <v>0</v>
      </c>
      <c r="L1841" s="482">
        <v>5811.97</v>
      </c>
      <c r="M1841" s="482">
        <v>0</v>
      </c>
      <c r="N1841" s="482">
        <v>0</v>
      </c>
      <c r="O1841" s="482">
        <v>0</v>
      </c>
      <c r="P1841" s="480" t="s">
        <v>9273</v>
      </c>
      <c r="Q1841" s="481"/>
      <c r="R1841" s="480" t="s">
        <v>7884</v>
      </c>
      <c r="S1841" s="480" t="s">
        <v>7885</v>
      </c>
      <c r="T1841" s="480" t="s">
        <v>348</v>
      </c>
      <c r="U1841" s="480" t="s">
        <v>309</v>
      </c>
      <c r="V1841" s="480" t="s">
        <v>9274</v>
      </c>
      <c r="W1841" s="480" t="s">
        <v>8827</v>
      </c>
      <c r="X1841" s="480" t="s">
        <v>7917</v>
      </c>
      <c r="Y1841" s="480" t="s">
        <v>313</v>
      </c>
      <c r="Z1841" s="480" t="s">
        <v>7888</v>
      </c>
      <c r="AA1841" s="480">
        <f t="shared" si="28"/>
        <v>60</v>
      </c>
      <c r="AB1841" s="483">
        <v>0</v>
      </c>
      <c r="AC1841" s="480" t="s">
        <v>8419</v>
      </c>
    </row>
    <row r="1842" customHeight="1" spans="1:29">
      <c r="A1842" s="460" t="s">
        <v>194</v>
      </c>
      <c r="B1842" s="480" t="s">
        <v>7877</v>
      </c>
      <c r="C1842" s="480" t="s">
        <v>7878</v>
      </c>
      <c r="D1842" s="480" t="s">
        <v>9275</v>
      </c>
      <c r="E1842" s="481">
        <v>43143</v>
      </c>
      <c r="F1842" s="480" t="s">
        <v>301</v>
      </c>
      <c r="G1842" s="480" t="s">
        <v>9276</v>
      </c>
      <c r="H1842" s="480" t="s">
        <v>9053</v>
      </c>
      <c r="I1842" s="480" t="s">
        <v>9269</v>
      </c>
      <c r="J1842" s="482">
        <v>5811.97</v>
      </c>
      <c r="K1842" s="482">
        <v>0</v>
      </c>
      <c r="L1842" s="482">
        <v>5811.97</v>
      </c>
      <c r="M1842" s="482">
        <v>0</v>
      </c>
      <c r="N1842" s="482">
        <v>0</v>
      </c>
      <c r="O1842" s="482">
        <v>0</v>
      </c>
      <c r="P1842" s="480" t="s">
        <v>9277</v>
      </c>
      <c r="Q1842" s="481"/>
      <c r="R1842" s="480" t="s">
        <v>7884</v>
      </c>
      <c r="S1842" s="480" t="s">
        <v>7885</v>
      </c>
      <c r="T1842" s="480" t="s">
        <v>399</v>
      </c>
      <c r="U1842" s="480" t="s">
        <v>309</v>
      </c>
      <c r="V1842" s="480" t="s">
        <v>8734</v>
      </c>
      <c r="W1842" s="480" t="s">
        <v>8827</v>
      </c>
      <c r="X1842" s="480" t="s">
        <v>7917</v>
      </c>
      <c r="Y1842" s="480" t="s">
        <v>313</v>
      </c>
      <c r="Z1842" s="480" t="s">
        <v>7888</v>
      </c>
      <c r="AA1842" s="480">
        <f t="shared" si="28"/>
        <v>60</v>
      </c>
      <c r="AB1842" s="483">
        <v>0</v>
      </c>
      <c r="AC1842" s="480" t="s">
        <v>8121</v>
      </c>
    </row>
    <row r="1843" customHeight="1" spans="1:29">
      <c r="A1843" s="460" t="s">
        <v>194</v>
      </c>
      <c r="B1843" s="480" t="s">
        <v>7877</v>
      </c>
      <c r="C1843" s="480" t="s">
        <v>7878</v>
      </c>
      <c r="D1843" s="480" t="s">
        <v>9278</v>
      </c>
      <c r="E1843" s="481">
        <v>43143</v>
      </c>
      <c r="F1843" s="480" t="s">
        <v>301</v>
      </c>
      <c r="G1843" s="480" t="s">
        <v>9279</v>
      </c>
      <c r="H1843" s="480" t="s">
        <v>9053</v>
      </c>
      <c r="I1843" s="480" t="s">
        <v>9269</v>
      </c>
      <c r="J1843" s="482">
        <v>5811.97</v>
      </c>
      <c r="K1843" s="482">
        <v>0</v>
      </c>
      <c r="L1843" s="482">
        <v>5811.97</v>
      </c>
      <c r="M1843" s="482">
        <v>0</v>
      </c>
      <c r="N1843" s="482">
        <v>0</v>
      </c>
      <c r="O1843" s="482">
        <v>0</v>
      </c>
      <c r="P1843" s="480" t="s">
        <v>9280</v>
      </c>
      <c r="Q1843" s="481"/>
      <c r="R1843" s="480" t="s">
        <v>7884</v>
      </c>
      <c r="S1843" s="480" t="s">
        <v>7885</v>
      </c>
      <c r="T1843" s="480" t="s">
        <v>399</v>
      </c>
      <c r="U1843" s="480" t="s">
        <v>309</v>
      </c>
      <c r="V1843" s="480" t="s">
        <v>9281</v>
      </c>
      <c r="W1843" s="480" t="s">
        <v>8827</v>
      </c>
      <c r="X1843" s="480" t="s">
        <v>7917</v>
      </c>
      <c r="Y1843" s="480" t="s">
        <v>313</v>
      </c>
      <c r="Z1843" s="480" t="s">
        <v>7888</v>
      </c>
      <c r="AA1843" s="480">
        <f t="shared" si="28"/>
        <v>60</v>
      </c>
      <c r="AB1843" s="483">
        <v>0</v>
      </c>
      <c r="AC1843" s="480" t="s">
        <v>8121</v>
      </c>
    </row>
    <row r="1844" customHeight="1" spans="1:29">
      <c r="A1844" s="460" t="s">
        <v>194</v>
      </c>
      <c r="B1844" s="480" t="s">
        <v>7877</v>
      </c>
      <c r="C1844" s="480" t="s">
        <v>7878</v>
      </c>
      <c r="D1844" s="480" t="s">
        <v>9282</v>
      </c>
      <c r="E1844" s="481">
        <v>43143</v>
      </c>
      <c r="F1844" s="480" t="s">
        <v>301</v>
      </c>
      <c r="G1844" s="480" t="s">
        <v>9283</v>
      </c>
      <c r="H1844" s="480" t="s">
        <v>9053</v>
      </c>
      <c r="I1844" s="480" t="s">
        <v>9269</v>
      </c>
      <c r="J1844" s="482">
        <v>5811.97</v>
      </c>
      <c r="K1844" s="482">
        <v>0</v>
      </c>
      <c r="L1844" s="482">
        <v>5811.97</v>
      </c>
      <c r="M1844" s="482">
        <v>0</v>
      </c>
      <c r="N1844" s="482">
        <v>0</v>
      </c>
      <c r="O1844" s="482">
        <v>0</v>
      </c>
      <c r="P1844" s="480" t="s">
        <v>9284</v>
      </c>
      <c r="Q1844" s="481"/>
      <c r="R1844" s="480" t="s">
        <v>7884</v>
      </c>
      <c r="S1844" s="480" t="s">
        <v>7885</v>
      </c>
      <c r="T1844" s="480" t="s">
        <v>399</v>
      </c>
      <c r="U1844" s="480" t="s">
        <v>309</v>
      </c>
      <c r="V1844" s="480" t="s">
        <v>9285</v>
      </c>
      <c r="W1844" s="480" t="s">
        <v>8827</v>
      </c>
      <c r="X1844" s="480" t="s">
        <v>7917</v>
      </c>
      <c r="Y1844" s="480" t="s">
        <v>313</v>
      </c>
      <c r="Z1844" s="480" t="s">
        <v>7888</v>
      </c>
      <c r="AA1844" s="480">
        <f t="shared" si="28"/>
        <v>60</v>
      </c>
      <c r="AB1844" s="483">
        <v>0</v>
      </c>
      <c r="AC1844" s="480" t="s">
        <v>8121</v>
      </c>
    </row>
    <row r="1845" customHeight="1" spans="1:29">
      <c r="A1845" s="460" t="s">
        <v>194</v>
      </c>
      <c r="B1845" s="480" t="s">
        <v>7877</v>
      </c>
      <c r="C1845" s="480" t="s">
        <v>7878</v>
      </c>
      <c r="D1845" s="480" t="s">
        <v>9286</v>
      </c>
      <c r="E1845" s="481">
        <v>43143</v>
      </c>
      <c r="F1845" s="480" t="s">
        <v>301</v>
      </c>
      <c r="G1845" s="480" t="s">
        <v>9287</v>
      </c>
      <c r="H1845" s="480" t="s">
        <v>9053</v>
      </c>
      <c r="I1845" s="480" t="s">
        <v>9269</v>
      </c>
      <c r="J1845" s="482">
        <v>5811.97</v>
      </c>
      <c r="K1845" s="482">
        <v>0</v>
      </c>
      <c r="L1845" s="482">
        <v>5811.97</v>
      </c>
      <c r="M1845" s="482">
        <v>0</v>
      </c>
      <c r="N1845" s="482">
        <v>0</v>
      </c>
      <c r="O1845" s="482">
        <v>0</v>
      </c>
      <c r="P1845" s="480" t="s">
        <v>9288</v>
      </c>
      <c r="Q1845" s="481"/>
      <c r="R1845" s="480" t="s">
        <v>7884</v>
      </c>
      <c r="S1845" s="480" t="s">
        <v>7885</v>
      </c>
      <c r="T1845" s="480" t="s">
        <v>2372</v>
      </c>
      <c r="U1845" s="480" t="s">
        <v>309</v>
      </c>
      <c r="V1845" s="480" t="s">
        <v>9289</v>
      </c>
      <c r="W1845" s="480" t="s">
        <v>8827</v>
      </c>
      <c r="X1845" s="480" t="s">
        <v>7917</v>
      </c>
      <c r="Y1845" s="480" t="s">
        <v>313</v>
      </c>
      <c r="Z1845" s="480" t="s">
        <v>7888</v>
      </c>
      <c r="AA1845" s="480">
        <f t="shared" si="28"/>
        <v>60</v>
      </c>
      <c r="AB1845" s="483">
        <v>0</v>
      </c>
      <c r="AC1845" s="480" t="s">
        <v>7928</v>
      </c>
    </row>
    <row r="1846" customHeight="1" spans="1:29">
      <c r="A1846" s="460" t="s">
        <v>194</v>
      </c>
      <c r="B1846" s="480" t="s">
        <v>7877</v>
      </c>
      <c r="C1846" s="480" t="s">
        <v>7878</v>
      </c>
      <c r="D1846" s="480" t="s">
        <v>9290</v>
      </c>
      <c r="E1846" s="481">
        <v>43143</v>
      </c>
      <c r="F1846" s="480" t="s">
        <v>301</v>
      </c>
      <c r="G1846" s="480" t="s">
        <v>9291</v>
      </c>
      <c r="H1846" s="480" t="s">
        <v>9053</v>
      </c>
      <c r="I1846" s="480" t="s">
        <v>9269</v>
      </c>
      <c r="J1846" s="482">
        <v>5811.97</v>
      </c>
      <c r="K1846" s="482">
        <v>0</v>
      </c>
      <c r="L1846" s="482">
        <v>5811.97</v>
      </c>
      <c r="M1846" s="482">
        <v>0</v>
      </c>
      <c r="N1846" s="482">
        <v>0</v>
      </c>
      <c r="O1846" s="482">
        <v>0</v>
      </c>
      <c r="P1846" s="480" t="s">
        <v>9292</v>
      </c>
      <c r="Q1846" s="481"/>
      <c r="R1846" s="480" t="s">
        <v>7884</v>
      </c>
      <c r="S1846" s="480" t="s">
        <v>7885</v>
      </c>
      <c r="T1846" s="480" t="s">
        <v>2372</v>
      </c>
      <c r="U1846" s="480" t="s">
        <v>309</v>
      </c>
      <c r="V1846" s="480" t="s">
        <v>309</v>
      </c>
      <c r="W1846" s="480" t="s">
        <v>8827</v>
      </c>
      <c r="X1846" s="480" t="s">
        <v>7917</v>
      </c>
      <c r="Y1846" s="480" t="s">
        <v>313</v>
      </c>
      <c r="Z1846" s="480" t="s">
        <v>7888</v>
      </c>
      <c r="AA1846" s="480">
        <f t="shared" si="28"/>
        <v>60</v>
      </c>
      <c r="AB1846" s="483">
        <v>0</v>
      </c>
      <c r="AC1846" s="480" t="s">
        <v>7928</v>
      </c>
    </row>
    <row r="1847" customHeight="1" spans="1:29">
      <c r="A1847" s="460" t="s">
        <v>194</v>
      </c>
      <c r="B1847" s="480" t="s">
        <v>7877</v>
      </c>
      <c r="C1847" s="480" t="s">
        <v>7878</v>
      </c>
      <c r="D1847" s="480" t="s">
        <v>9293</v>
      </c>
      <c r="E1847" s="481">
        <v>43143</v>
      </c>
      <c r="F1847" s="480" t="s">
        <v>301</v>
      </c>
      <c r="G1847" s="480" t="s">
        <v>9294</v>
      </c>
      <c r="H1847" s="480" t="s">
        <v>9053</v>
      </c>
      <c r="I1847" s="480" t="s">
        <v>9269</v>
      </c>
      <c r="J1847" s="482">
        <v>5811.97</v>
      </c>
      <c r="K1847" s="482">
        <v>0</v>
      </c>
      <c r="L1847" s="482">
        <v>5811.97</v>
      </c>
      <c r="M1847" s="482">
        <v>0</v>
      </c>
      <c r="N1847" s="482">
        <v>0</v>
      </c>
      <c r="O1847" s="482">
        <v>0</v>
      </c>
      <c r="P1847" s="480" t="s">
        <v>9295</v>
      </c>
      <c r="Q1847" s="481"/>
      <c r="R1847" s="480" t="s">
        <v>7884</v>
      </c>
      <c r="S1847" s="480" t="s">
        <v>7885</v>
      </c>
      <c r="T1847" s="480" t="s">
        <v>2372</v>
      </c>
      <c r="U1847" s="480" t="s">
        <v>309</v>
      </c>
      <c r="V1847" s="480" t="s">
        <v>9296</v>
      </c>
      <c r="W1847" s="480" t="s">
        <v>8827</v>
      </c>
      <c r="X1847" s="480" t="s">
        <v>7917</v>
      </c>
      <c r="Y1847" s="480" t="s">
        <v>313</v>
      </c>
      <c r="Z1847" s="480" t="s">
        <v>7888</v>
      </c>
      <c r="AA1847" s="480">
        <f t="shared" si="28"/>
        <v>60</v>
      </c>
      <c r="AB1847" s="483">
        <v>0</v>
      </c>
      <c r="AC1847" s="480" t="s">
        <v>7928</v>
      </c>
    </row>
    <row r="1848" customHeight="1" spans="1:29">
      <c r="A1848" s="460" t="s">
        <v>194</v>
      </c>
      <c r="B1848" s="480" t="s">
        <v>7877</v>
      </c>
      <c r="C1848" s="480" t="s">
        <v>7878</v>
      </c>
      <c r="D1848" s="480" t="s">
        <v>9297</v>
      </c>
      <c r="E1848" s="481">
        <v>43143</v>
      </c>
      <c r="F1848" s="480" t="s">
        <v>301</v>
      </c>
      <c r="G1848" s="480" t="s">
        <v>9298</v>
      </c>
      <c r="H1848" s="480" t="s">
        <v>9053</v>
      </c>
      <c r="I1848" s="480" t="s">
        <v>9299</v>
      </c>
      <c r="J1848" s="482">
        <v>4273.52</v>
      </c>
      <c r="K1848" s="482">
        <v>0</v>
      </c>
      <c r="L1848" s="482">
        <v>4273.52</v>
      </c>
      <c r="M1848" s="482">
        <v>0</v>
      </c>
      <c r="N1848" s="482">
        <v>0</v>
      </c>
      <c r="O1848" s="482">
        <v>0</v>
      </c>
      <c r="P1848" s="480" t="s">
        <v>9300</v>
      </c>
      <c r="Q1848" s="481"/>
      <c r="R1848" s="480" t="s">
        <v>7884</v>
      </c>
      <c r="S1848" s="480" t="s">
        <v>7885</v>
      </c>
      <c r="T1848" s="480" t="s">
        <v>348</v>
      </c>
      <c r="U1848" s="480" t="s">
        <v>309</v>
      </c>
      <c r="V1848" s="480" t="s">
        <v>9301</v>
      </c>
      <c r="W1848" s="480" t="s">
        <v>8827</v>
      </c>
      <c r="X1848" s="480" t="s">
        <v>9302</v>
      </c>
      <c r="Y1848" s="480" t="s">
        <v>313</v>
      </c>
      <c r="Z1848" s="480" t="s">
        <v>7888</v>
      </c>
      <c r="AA1848" s="480">
        <f t="shared" si="28"/>
        <v>60</v>
      </c>
      <c r="AB1848" s="483">
        <v>0</v>
      </c>
      <c r="AC1848" s="480" t="s">
        <v>8419</v>
      </c>
    </row>
    <row r="1849" customHeight="1" spans="1:29">
      <c r="A1849" s="460" t="s">
        <v>194</v>
      </c>
      <c r="B1849" s="480" t="s">
        <v>7877</v>
      </c>
      <c r="C1849" s="480" t="s">
        <v>7878</v>
      </c>
      <c r="D1849" s="480" t="s">
        <v>9303</v>
      </c>
      <c r="E1849" s="481">
        <v>43143</v>
      </c>
      <c r="F1849" s="480" t="s">
        <v>301</v>
      </c>
      <c r="G1849" s="480" t="s">
        <v>9304</v>
      </c>
      <c r="H1849" s="480" t="s">
        <v>9053</v>
      </c>
      <c r="I1849" s="480" t="s">
        <v>9305</v>
      </c>
      <c r="J1849" s="482">
        <v>5811.97</v>
      </c>
      <c r="K1849" s="482">
        <v>0</v>
      </c>
      <c r="L1849" s="482">
        <v>5811.97</v>
      </c>
      <c r="M1849" s="482">
        <v>0</v>
      </c>
      <c r="N1849" s="482">
        <v>0</v>
      </c>
      <c r="O1849" s="482">
        <v>0</v>
      </c>
      <c r="P1849" s="480" t="s">
        <v>9306</v>
      </c>
      <c r="Q1849" s="481"/>
      <c r="R1849" s="480" t="s">
        <v>7884</v>
      </c>
      <c r="S1849" s="480" t="s">
        <v>7885</v>
      </c>
      <c r="T1849" s="480" t="s">
        <v>8880</v>
      </c>
      <c r="U1849" s="480" t="s">
        <v>309</v>
      </c>
      <c r="V1849" s="480" t="s">
        <v>9307</v>
      </c>
      <c r="W1849" s="480" t="s">
        <v>8827</v>
      </c>
      <c r="X1849" s="480" t="s">
        <v>7917</v>
      </c>
      <c r="Y1849" s="480" t="s">
        <v>313</v>
      </c>
      <c r="Z1849" s="480" t="s">
        <v>7888</v>
      </c>
      <c r="AA1849" s="480">
        <f t="shared" si="28"/>
        <v>60</v>
      </c>
      <c r="AB1849" s="483">
        <v>0</v>
      </c>
      <c r="AC1849" s="480" t="s">
        <v>8419</v>
      </c>
    </row>
    <row r="1850" customHeight="1" spans="1:29">
      <c r="A1850" s="460" t="s">
        <v>194</v>
      </c>
      <c r="B1850" s="480" t="s">
        <v>7877</v>
      </c>
      <c r="C1850" s="480" t="s">
        <v>7878</v>
      </c>
      <c r="D1850" s="480" t="s">
        <v>9308</v>
      </c>
      <c r="E1850" s="481">
        <v>43143</v>
      </c>
      <c r="F1850" s="480" t="s">
        <v>301</v>
      </c>
      <c r="G1850" s="480" t="s">
        <v>9309</v>
      </c>
      <c r="H1850" s="480" t="s">
        <v>9053</v>
      </c>
      <c r="I1850" s="480" t="s">
        <v>9305</v>
      </c>
      <c r="J1850" s="482">
        <v>5811.97</v>
      </c>
      <c r="K1850" s="482">
        <v>0</v>
      </c>
      <c r="L1850" s="482">
        <v>5811.97</v>
      </c>
      <c r="M1850" s="482">
        <v>0</v>
      </c>
      <c r="N1850" s="482">
        <v>0</v>
      </c>
      <c r="O1850" s="482">
        <v>0</v>
      </c>
      <c r="P1850" s="480" t="s">
        <v>9310</v>
      </c>
      <c r="Q1850" s="481"/>
      <c r="R1850" s="480" t="s">
        <v>7884</v>
      </c>
      <c r="S1850" s="480" t="s">
        <v>7885</v>
      </c>
      <c r="T1850" s="480" t="s">
        <v>2483</v>
      </c>
      <c r="U1850" s="480" t="s">
        <v>309</v>
      </c>
      <c r="V1850" s="480" t="s">
        <v>309</v>
      </c>
      <c r="W1850" s="480" t="s">
        <v>8827</v>
      </c>
      <c r="X1850" s="480" t="s">
        <v>7917</v>
      </c>
      <c r="Y1850" s="480" t="s">
        <v>313</v>
      </c>
      <c r="Z1850" s="480" t="s">
        <v>7888</v>
      </c>
      <c r="AA1850" s="480">
        <f t="shared" si="28"/>
        <v>60</v>
      </c>
      <c r="AB1850" s="483">
        <v>0</v>
      </c>
      <c r="AC1850" s="480" t="s">
        <v>8424</v>
      </c>
    </row>
    <row r="1851" customHeight="1" spans="1:29">
      <c r="A1851" s="460" t="s">
        <v>194</v>
      </c>
      <c r="B1851" s="480" t="s">
        <v>7877</v>
      </c>
      <c r="C1851" s="480" t="s">
        <v>7878</v>
      </c>
      <c r="D1851" s="480" t="s">
        <v>9311</v>
      </c>
      <c r="E1851" s="481">
        <v>43590</v>
      </c>
      <c r="F1851" s="480" t="s">
        <v>301</v>
      </c>
      <c r="G1851" s="480" t="s">
        <v>9312</v>
      </c>
      <c r="H1851" s="480" t="s">
        <v>9053</v>
      </c>
      <c r="I1851" s="480" t="s">
        <v>9313</v>
      </c>
      <c r="J1851" s="482">
        <v>9655.17</v>
      </c>
      <c r="K1851" s="482">
        <v>0</v>
      </c>
      <c r="L1851" s="482">
        <v>9655.17</v>
      </c>
      <c r="M1851" s="482">
        <v>0</v>
      </c>
      <c r="N1851" s="482">
        <v>0</v>
      </c>
      <c r="O1851" s="482">
        <v>0</v>
      </c>
      <c r="P1851" s="480" t="s">
        <v>9314</v>
      </c>
      <c r="Q1851" s="481"/>
      <c r="R1851" s="480" t="s">
        <v>7884</v>
      </c>
      <c r="S1851" s="480" t="s">
        <v>7885</v>
      </c>
      <c r="T1851" s="480" t="s">
        <v>882</v>
      </c>
      <c r="U1851" s="480" t="s">
        <v>309</v>
      </c>
      <c r="V1851" s="480" t="s">
        <v>8450</v>
      </c>
      <c r="W1851" s="480" t="s">
        <v>8929</v>
      </c>
      <c r="X1851" s="480" t="s">
        <v>7917</v>
      </c>
      <c r="Y1851" s="480" t="s">
        <v>313</v>
      </c>
      <c r="Z1851" s="480" t="s">
        <v>7888</v>
      </c>
      <c r="AA1851" s="480">
        <f t="shared" si="28"/>
        <v>60</v>
      </c>
      <c r="AB1851" s="483">
        <v>0</v>
      </c>
      <c r="AC1851" s="480" t="s">
        <v>8451</v>
      </c>
    </row>
    <row r="1852" customHeight="1" spans="1:29">
      <c r="A1852" s="460" t="s">
        <v>194</v>
      </c>
      <c r="B1852" s="480" t="s">
        <v>7877</v>
      </c>
      <c r="C1852" s="480" t="s">
        <v>7878</v>
      </c>
      <c r="D1852" s="480" t="s">
        <v>9315</v>
      </c>
      <c r="E1852" s="481">
        <v>43590</v>
      </c>
      <c r="F1852" s="480" t="s">
        <v>301</v>
      </c>
      <c r="G1852" s="480" t="s">
        <v>9316</v>
      </c>
      <c r="H1852" s="480" t="s">
        <v>9053</v>
      </c>
      <c r="I1852" s="480" t="s">
        <v>9313</v>
      </c>
      <c r="J1852" s="482">
        <v>9655.17</v>
      </c>
      <c r="K1852" s="482">
        <v>0</v>
      </c>
      <c r="L1852" s="482">
        <v>9655.17</v>
      </c>
      <c r="M1852" s="482">
        <v>0</v>
      </c>
      <c r="N1852" s="482">
        <v>0</v>
      </c>
      <c r="O1852" s="482">
        <v>0</v>
      </c>
      <c r="P1852" s="480" t="s">
        <v>9317</v>
      </c>
      <c r="Q1852" s="481"/>
      <c r="R1852" s="480" t="s">
        <v>7884</v>
      </c>
      <c r="S1852" s="480" t="s">
        <v>7885</v>
      </c>
      <c r="T1852" s="480" t="s">
        <v>399</v>
      </c>
      <c r="U1852" s="480" t="s">
        <v>309</v>
      </c>
      <c r="V1852" s="480" t="s">
        <v>8734</v>
      </c>
      <c r="W1852" s="480" t="s">
        <v>8929</v>
      </c>
      <c r="X1852" s="480" t="s">
        <v>7917</v>
      </c>
      <c r="Y1852" s="480" t="s">
        <v>313</v>
      </c>
      <c r="Z1852" s="480" t="s">
        <v>7888</v>
      </c>
      <c r="AA1852" s="480">
        <f t="shared" si="28"/>
        <v>60</v>
      </c>
      <c r="AB1852" s="483">
        <v>0</v>
      </c>
      <c r="AC1852" s="480" t="s">
        <v>8121</v>
      </c>
    </row>
    <row r="1853" customHeight="1" spans="1:29">
      <c r="A1853" s="460" t="s">
        <v>194</v>
      </c>
      <c r="B1853" s="480" t="s">
        <v>7877</v>
      </c>
      <c r="C1853" s="480" t="s">
        <v>7878</v>
      </c>
      <c r="D1853" s="480" t="s">
        <v>9318</v>
      </c>
      <c r="E1853" s="481">
        <v>43590</v>
      </c>
      <c r="F1853" s="480" t="s">
        <v>301</v>
      </c>
      <c r="G1853" s="480" t="s">
        <v>9319</v>
      </c>
      <c r="H1853" s="480" t="s">
        <v>9053</v>
      </c>
      <c r="I1853" s="480" t="s">
        <v>9320</v>
      </c>
      <c r="J1853" s="482">
        <v>5431.03</v>
      </c>
      <c r="K1853" s="482">
        <v>0</v>
      </c>
      <c r="L1853" s="482">
        <v>5431.03</v>
      </c>
      <c r="M1853" s="482">
        <v>0</v>
      </c>
      <c r="N1853" s="482">
        <v>0</v>
      </c>
      <c r="O1853" s="482">
        <v>0</v>
      </c>
      <c r="P1853" s="480" t="s">
        <v>9321</v>
      </c>
      <c r="Q1853" s="481"/>
      <c r="R1853" s="480" t="s">
        <v>7884</v>
      </c>
      <c r="S1853" s="480" t="s">
        <v>7885</v>
      </c>
      <c r="T1853" s="480" t="s">
        <v>2337</v>
      </c>
      <c r="U1853" s="480" t="s">
        <v>309</v>
      </c>
      <c r="V1853" s="480" t="s">
        <v>8488</v>
      </c>
      <c r="W1853" s="480" t="s">
        <v>8929</v>
      </c>
      <c r="X1853" s="480" t="s">
        <v>7917</v>
      </c>
      <c r="Y1853" s="480" t="s">
        <v>313</v>
      </c>
      <c r="Z1853" s="480" t="s">
        <v>7888</v>
      </c>
      <c r="AA1853" s="480">
        <f t="shared" si="28"/>
        <v>60</v>
      </c>
      <c r="AB1853" s="483">
        <v>0</v>
      </c>
      <c r="AC1853" s="480" t="s">
        <v>7889</v>
      </c>
    </row>
    <row r="1854" customHeight="1" spans="1:29">
      <c r="A1854" s="460" t="s">
        <v>194</v>
      </c>
      <c r="B1854" s="480" t="s">
        <v>7877</v>
      </c>
      <c r="C1854" s="480" t="s">
        <v>7878</v>
      </c>
      <c r="D1854" s="480" t="s">
        <v>9322</v>
      </c>
      <c r="E1854" s="481">
        <v>43590</v>
      </c>
      <c r="F1854" s="480" t="s">
        <v>301</v>
      </c>
      <c r="G1854" s="480" t="s">
        <v>9323</v>
      </c>
      <c r="H1854" s="480" t="s">
        <v>9053</v>
      </c>
      <c r="I1854" s="480" t="s">
        <v>9320</v>
      </c>
      <c r="J1854" s="482">
        <v>5431.04</v>
      </c>
      <c r="K1854" s="482">
        <v>0</v>
      </c>
      <c r="L1854" s="482">
        <v>5431.04</v>
      </c>
      <c r="M1854" s="482">
        <v>0</v>
      </c>
      <c r="N1854" s="482">
        <v>0</v>
      </c>
      <c r="O1854" s="482">
        <v>0</v>
      </c>
      <c r="P1854" s="480" t="s">
        <v>9324</v>
      </c>
      <c r="Q1854" s="481"/>
      <c r="R1854" s="480" t="s">
        <v>7884</v>
      </c>
      <c r="S1854" s="480" t="s">
        <v>7885</v>
      </c>
      <c r="T1854" s="480" t="s">
        <v>816</v>
      </c>
      <c r="U1854" s="480" t="s">
        <v>309</v>
      </c>
      <c r="V1854" s="480" t="s">
        <v>4147</v>
      </c>
      <c r="W1854" s="480" t="s">
        <v>8929</v>
      </c>
      <c r="X1854" s="480" t="s">
        <v>7917</v>
      </c>
      <c r="Y1854" s="480" t="s">
        <v>313</v>
      </c>
      <c r="Z1854" s="480" t="s">
        <v>7888</v>
      </c>
      <c r="AA1854" s="480">
        <f t="shared" si="28"/>
        <v>60</v>
      </c>
      <c r="AB1854" s="483">
        <v>0</v>
      </c>
      <c r="AC1854" s="480" t="s">
        <v>8526</v>
      </c>
    </row>
    <row r="1855" customHeight="1" spans="1:29">
      <c r="A1855" s="460" t="s">
        <v>194</v>
      </c>
      <c r="B1855" s="480" t="s">
        <v>7877</v>
      </c>
      <c r="C1855" s="480" t="s">
        <v>7878</v>
      </c>
      <c r="D1855" s="480" t="s">
        <v>9325</v>
      </c>
      <c r="E1855" s="481">
        <v>43752</v>
      </c>
      <c r="F1855" s="480" t="s">
        <v>301</v>
      </c>
      <c r="G1855" s="480" t="s">
        <v>9326</v>
      </c>
      <c r="H1855" s="480" t="s">
        <v>9327</v>
      </c>
      <c r="I1855" s="480" t="s">
        <v>9328</v>
      </c>
      <c r="J1855" s="482">
        <v>1362.07</v>
      </c>
      <c r="K1855" s="482">
        <v>0</v>
      </c>
      <c r="L1855" s="482">
        <v>1362.07</v>
      </c>
      <c r="M1855" s="482">
        <v>0</v>
      </c>
      <c r="N1855" s="482">
        <v>0</v>
      </c>
      <c r="O1855" s="482">
        <v>0</v>
      </c>
      <c r="P1855" s="480" t="s">
        <v>9329</v>
      </c>
      <c r="Q1855" s="481"/>
      <c r="R1855" s="480" t="s">
        <v>7884</v>
      </c>
      <c r="S1855" s="480" t="s">
        <v>7885</v>
      </c>
      <c r="T1855" s="480" t="s">
        <v>816</v>
      </c>
      <c r="U1855" s="480" t="s">
        <v>309</v>
      </c>
      <c r="V1855" s="480" t="s">
        <v>8299</v>
      </c>
      <c r="W1855" s="480" t="s">
        <v>8048</v>
      </c>
      <c r="X1855" s="480" t="s">
        <v>9330</v>
      </c>
      <c r="Y1855" s="480" t="s">
        <v>313</v>
      </c>
      <c r="Z1855" s="480" t="s">
        <v>7888</v>
      </c>
      <c r="AA1855" s="480">
        <f t="shared" si="28"/>
        <v>60</v>
      </c>
      <c r="AB1855" s="483">
        <v>0</v>
      </c>
      <c r="AC1855" s="480" t="s">
        <v>8108</v>
      </c>
    </row>
    <row r="1856" customHeight="1" spans="1:29">
      <c r="A1856" s="460" t="s">
        <v>194</v>
      </c>
      <c r="B1856" s="480" t="s">
        <v>7877</v>
      </c>
      <c r="C1856" s="480" t="s">
        <v>7878</v>
      </c>
      <c r="D1856" s="480" t="s">
        <v>9331</v>
      </c>
      <c r="E1856" s="481">
        <v>43752</v>
      </c>
      <c r="F1856" s="480" t="s">
        <v>301</v>
      </c>
      <c r="G1856" s="480" t="s">
        <v>9332</v>
      </c>
      <c r="H1856" s="480" t="s">
        <v>9327</v>
      </c>
      <c r="I1856" s="480" t="s">
        <v>9328</v>
      </c>
      <c r="J1856" s="482">
        <v>1362.07</v>
      </c>
      <c r="K1856" s="482">
        <v>0</v>
      </c>
      <c r="L1856" s="482">
        <v>1362.07</v>
      </c>
      <c r="M1856" s="482">
        <v>0</v>
      </c>
      <c r="N1856" s="482">
        <v>0</v>
      </c>
      <c r="O1856" s="482">
        <v>0</v>
      </c>
      <c r="P1856" s="480" t="s">
        <v>9333</v>
      </c>
      <c r="Q1856" s="481"/>
      <c r="R1856" s="480" t="s">
        <v>7884</v>
      </c>
      <c r="S1856" s="480" t="s">
        <v>7885</v>
      </c>
      <c r="T1856" s="480" t="s">
        <v>816</v>
      </c>
      <c r="U1856" s="480" t="s">
        <v>309</v>
      </c>
      <c r="V1856" s="480" t="s">
        <v>8330</v>
      </c>
      <c r="W1856" s="480" t="s">
        <v>8048</v>
      </c>
      <c r="X1856" s="480" t="s">
        <v>9330</v>
      </c>
      <c r="Y1856" s="480" t="s">
        <v>313</v>
      </c>
      <c r="Z1856" s="480" t="s">
        <v>7888</v>
      </c>
      <c r="AA1856" s="480">
        <f t="shared" si="28"/>
        <v>60</v>
      </c>
      <c r="AB1856" s="483">
        <v>0</v>
      </c>
      <c r="AC1856" s="480" t="s">
        <v>8108</v>
      </c>
    </row>
    <row r="1857" customHeight="1" spans="1:29">
      <c r="A1857" s="460" t="s">
        <v>194</v>
      </c>
      <c r="B1857" s="480" t="s">
        <v>7877</v>
      </c>
      <c r="C1857" s="480" t="s">
        <v>7878</v>
      </c>
      <c r="D1857" s="480" t="s">
        <v>9334</v>
      </c>
      <c r="E1857" s="481">
        <v>43752</v>
      </c>
      <c r="F1857" s="480" t="s">
        <v>301</v>
      </c>
      <c r="G1857" s="480" t="s">
        <v>9335</v>
      </c>
      <c r="H1857" s="480" t="s">
        <v>9327</v>
      </c>
      <c r="I1857" s="480" t="s">
        <v>9328</v>
      </c>
      <c r="J1857" s="482">
        <v>1362.07</v>
      </c>
      <c r="K1857" s="482">
        <v>0</v>
      </c>
      <c r="L1857" s="482">
        <v>1362.07</v>
      </c>
      <c r="M1857" s="482">
        <v>0</v>
      </c>
      <c r="N1857" s="482">
        <v>0</v>
      </c>
      <c r="O1857" s="482">
        <v>0</v>
      </c>
      <c r="P1857" s="480" t="s">
        <v>9336</v>
      </c>
      <c r="Q1857" s="481"/>
      <c r="R1857" s="480" t="s">
        <v>7884</v>
      </c>
      <c r="S1857" s="480" t="s">
        <v>7885</v>
      </c>
      <c r="T1857" s="480" t="s">
        <v>816</v>
      </c>
      <c r="U1857" s="480" t="s">
        <v>309</v>
      </c>
      <c r="V1857" s="480" t="s">
        <v>3956</v>
      </c>
      <c r="W1857" s="480" t="s">
        <v>8048</v>
      </c>
      <c r="X1857" s="480" t="s">
        <v>9330</v>
      </c>
      <c r="Y1857" s="480" t="s">
        <v>313</v>
      </c>
      <c r="Z1857" s="480" t="s">
        <v>7888</v>
      </c>
      <c r="AA1857" s="480">
        <f t="shared" si="28"/>
        <v>60</v>
      </c>
      <c r="AB1857" s="483">
        <v>0</v>
      </c>
      <c r="AC1857" s="480" t="s">
        <v>8108</v>
      </c>
    </row>
    <row r="1858" customHeight="1" spans="1:29">
      <c r="A1858" s="460" t="s">
        <v>194</v>
      </c>
      <c r="B1858" s="480" t="s">
        <v>7877</v>
      </c>
      <c r="C1858" s="480" t="s">
        <v>7878</v>
      </c>
      <c r="D1858" s="480" t="s">
        <v>9337</v>
      </c>
      <c r="E1858" s="481">
        <v>43752</v>
      </c>
      <c r="F1858" s="480" t="s">
        <v>301</v>
      </c>
      <c r="G1858" s="480" t="s">
        <v>9338</v>
      </c>
      <c r="H1858" s="480" t="s">
        <v>9327</v>
      </c>
      <c r="I1858" s="480" t="s">
        <v>9328</v>
      </c>
      <c r="J1858" s="482">
        <v>1362.07</v>
      </c>
      <c r="K1858" s="482">
        <v>0</v>
      </c>
      <c r="L1858" s="482">
        <v>1362.07</v>
      </c>
      <c r="M1858" s="482">
        <v>0</v>
      </c>
      <c r="N1858" s="482">
        <v>0</v>
      </c>
      <c r="O1858" s="482">
        <v>0</v>
      </c>
      <c r="P1858" s="480" t="s">
        <v>9339</v>
      </c>
      <c r="Q1858" s="481"/>
      <c r="R1858" s="480" t="s">
        <v>7884</v>
      </c>
      <c r="S1858" s="480" t="s">
        <v>7885</v>
      </c>
      <c r="T1858" s="480" t="s">
        <v>816</v>
      </c>
      <c r="U1858" s="480" t="s">
        <v>309</v>
      </c>
      <c r="V1858" s="480" t="s">
        <v>8137</v>
      </c>
      <c r="W1858" s="480" t="s">
        <v>8048</v>
      </c>
      <c r="X1858" s="480" t="s">
        <v>9330</v>
      </c>
      <c r="Y1858" s="480" t="s">
        <v>313</v>
      </c>
      <c r="Z1858" s="480" t="s">
        <v>7888</v>
      </c>
      <c r="AA1858" s="480">
        <f t="shared" si="28"/>
        <v>60</v>
      </c>
      <c r="AB1858" s="483">
        <v>0</v>
      </c>
      <c r="AC1858" s="480" t="s">
        <v>8108</v>
      </c>
    </row>
    <row r="1859" customHeight="1" spans="1:29">
      <c r="A1859" s="460" t="s">
        <v>194</v>
      </c>
      <c r="B1859" s="480" t="s">
        <v>7877</v>
      </c>
      <c r="C1859" s="480" t="s">
        <v>7878</v>
      </c>
      <c r="D1859" s="480" t="s">
        <v>9340</v>
      </c>
      <c r="E1859" s="481">
        <v>43752</v>
      </c>
      <c r="F1859" s="480" t="s">
        <v>301</v>
      </c>
      <c r="G1859" s="480" t="s">
        <v>9341</v>
      </c>
      <c r="H1859" s="480" t="s">
        <v>9327</v>
      </c>
      <c r="I1859" s="480" t="s">
        <v>9328</v>
      </c>
      <c r="J1859" s="482">
        <v>1362.07</v>
      </c>
      <c r="K1859" s="482">
        <v>0</v>
      </c>
      <c r="L1859" s="482">
        <v>1362.07</v>
      </c>
      <c r="M1859" s="482">
        <v>0</v>
      </c>
      <c r="N1859" s="482">
        <v>0</v>
      </c>
      <c r="O1859" s="482">
        <v>0</v>
      </c>
      <c r="P1859" s="480" t="s">
        <v>9342</v>
      </c>
      <c r="Q1859" s="481"/>
      <c r="R1859" s="480" t="s">
        <v>7884</v>
      </c>
      <c r="S1859" s="480" t="s">
        <v>7885</v>
      </c>
      <c r="T1859" s="480" t="s">
        <v>816</v>
      </c>
      <c r="U1859" s="480" t="s">
        <v>309</v>
      </c>
      <c r="V1859" s="480" t="s">
        <v>8326</v>
      </c>
      <c r="W1859" s="480" t="s">
        <v>8048</v>
      </c>
      <c r="X1859" s="480" t="s">
        <v>9330</v>
      </c>
      <c r="Y1859" s="480" t="s">
        <v>313</v>
      </c>
      <c r="Z1859" s="480" t="s">
        <v>7888</v>
      </c>
      <c r="AA1859" s="480">
        <f t="shared" si="28"/>
        <v>60</v>
      </c>
      <c r="AB1859" s="483">
        <v>0</v>
      </c>
      <c r="AC1859" s="480" t="s">
        <v>8108</v>
      </c>
    </row>
    <row r="1860" customHeight="1" spans="1:29">
      <c r="A1860" s="460" t="s">
        <v>194</v>
      </c>
      <c r="B1860" s="480" t="s">
        <v>7877</v>
      </c>
      <c r="C1860" s="480" t="s">
        <v>7878</v>
      </c>
      <c r="D1860" s="480" t="s">
        <v>9343</v>
      </c>
      <c r="E1860" s="481">
        <v>43752</v>
      </c>
      <c r="F1860" s="480" t="s">
        <v>301</v>
      </c>
      <c r="G1860" s="480" t="s">
        <v>9344</v>
      </c>
      <c r="H1860" s="480" t="s">
        <v>9327</v>
      </c>
      <c r="I1860" s="480" t="s">
        <v>9328</v>
      </c>
      <c r="J1860" s="482">
        <v>1362.07</v>
      </c>
      <c r="K1860" s="482">
        <v>0</v>
      </c>
      <c r="L1860" s="482">
        <v>1362.07</v>
      </c>
      <c r="M1860" s="482">
        <v>0</v>
      </c>
      <c r="N1860" s="482">
        <v>0</v>
      </c>
      <c r="O1860" s="482">
        <v>0</v>
      </c>
      <c r="P1860" s="480" t="s">
        <v>9345</v>
      </c>
      <c r="Q1860" s="481"/>
      <c r="R1860" s="480" t="s">
        <v>7884</v>
      </c>
      <c r="S1860" s="480" t="s">
        <v>7885</v>
      </c>
      <c r="T1860" s="480" t="s">
        <v>816</v>
      </c>
      <c r="U1860" s="480" t="s">
        <v>309</v>
      </c>
      <c r="V1860" s="480" t="s">
        <v>1070</v>
      </c>
      <c r="W1860" s="480" t="s">
        <v>8048</v>
      </c>
      <c r="X1860" s="480" t="s">
        <v>9330</v>
      </c>
      <c r="Y1860" s="480" t="s">
        <v>313</v>
      </c>
      <c r="Z1860" s="480" t="s">
        <v>7888</v>
      </c>
      <c r="AA1860" s="480">
        <f t="shared" si="28"/>
        <v>60</v>
      </c>
      <c r="AB1860" s="483">
        <v>0</v>
      </c>
      <c r="AC1860" s="480" t="s">
        <v>8108</v>
      </c>
    </row>
    <row r="1861" customHeight="1" spans="1:29">
      <c r="A1861" s="460" t="s">
        <v>194</v>
      </c>
      <c r="B1861" s="480" t="s">
        <v>7877</v>
      </c>
      <c r="C1861" s="480" t="s">
        <v>7878</v>
      </c>
      <c r="D1861" s="480" t="s">
        <v>9346</v>
      </c>
      <c r="E1861" s="481">
        <v>43752</v>
      </c>
      <c r="F1861" s="480" t="s">
        <v>301</v>
      </c>
      <c r="G1861" s="480" t="s">
        <v>9347</v>
      </c>
      <c r="H1861" s="480" t="s">
        <v>9327</v>
      </c>
      <c r="I1861" s="480" t="s">
        <v>9328</v>
      </c>
      <c r="J1861" s="482">
        <v>1362.07</v>
      </c>
      <c r="K1861" s="482">
        <v>0</v>
      </c>
      <c r="L1861" s="482">
        <v>1362.07</v>
      </c>
      <c r="M1861" s="482">
        <v>0</v>
      </c>
      <c r="N1861" s="482">
        <v>0</v>
      </c>
      <c r="O1861" s="482">
        <v>0</v>
      </c>
      <c r="P1861" s="480" t="s">
        <v>9348</v>
      </c>
      <c r="Q1861" s="481"/>
      <c r="R1861" s="480" t="s">
        <v>7884</v>
      </c>
      <c r="S1861" s="480" t="s">
        <v>7885</v>
      </c>
      <c r="T1861" s="480" t="s">
        <v>816</v>
      </c>
      <c r="U1861" s="480" t="s">
        <v>309</v>
      </c>
      <c r="V1861" s="480" t="s">
        <v>8141</v>
      </c>
      <c r="W1861" s="480" t="s">
        <v>8048</v>
      </c>
      <c r="X1861" s="480" t="s">
        <v>9330</v>
      </c>
      <c r="Y1861" s="480" t="s">
        <v>313</v>
      </c>
      <c r="Z1861" s="480" t="s">
        <v>7888</v>
      </c>
      <c r="AA1861" s="480">
        <f t="shared" si="28"/>
        <v>60</v>
      </c>
      <c r="AB1861" s="483">
        <v>0</v>
      </c>
      <c r="AC1861" s="480" t="s">
        <v>8108</v>
      </c>
    </row>
    <row r="1862" customHeight="1" spans="1:29">
      <c r="A1862" s="460" t="s">
        <v>194</v>
      </c>
      <c r="B1862" s="480" t="s">
        <v>7877</v>
      </c>
      <c r="C1862" s="480" t="s">
        <v>7878</v>
      </c>
      <c r="D1862" s="480" t="s">
        <v>9349</v>
      </c>
      <c r="E1862" s="481">
        <v>43752</v>
      </c>
      <c r="F1862" s="480" t="s">
        <v>301</v>
      </c>
      <c r="G1862" s="480" t="s">
        <v>9350</v>
      </c>
      <c r="H1862" s="480" t="s">
        <v>9327</v>
      </c>
      <c r="I1862" s="480" t="s">
        <v>9328</v>
      </c>
      <c r="J1862" s="482">
        <v>1362.07</v>
      </c>
      <c r="K1862" s="482">
        <v>0</v>
      </c>
      <c r="L1862" s="482">
        <v>1362.07</v>
      </c>
      <c r="M1862" s="482">
        <v>0</v>
      </c>
      <c r="N1862" s="482">
        <v>0</v>
      </c>
      <c r="O1862" s="482">
        <v>0</v>
      </c>
      <c r="P1862" s="480" t="s">
        <v>9351</v>
      </c>
      <c r="Q1862" s="481"/>
      <c r="R1862" s="480" t="s">
        <v>7884</v>
      </c>
      <c r="S1862" s="480" t="s">
        <v>7885</v>
      </c>
      <c r="T1862" s="480" t="s">
        <v>816</v>
      </c>
      <c r="U1862" s="480" t="s">
        <v>309</v>
      </c>
      <c r="V1862" s="480" t="s">
        <v>8145</v>
      </c>
      <c r="W1862" s="480" t="s">
        <v>8048</v>
      </c>
      <c r="X1862" s="480" t="s">
        <v>9330</v>
      </c>
      <c r="Y1862" s="480" t="s">
        <v>313</v>
      </c>
      <c r="Z1862" s="480" t="s">
        <v>7888</v>
      </c>
      <c r="AA1862" s="480">
        <f t="shared" si="28"/>
        <v>60</v>
      </c>
      <c r="AB1862" s="483">
        <v>0</v>
      </c>
      <c r="AC1862" s="480" t="s">
        <v>8108</v>
      </c>
    </row>
    <row r="1863" customHeight="1" spans="1:29">
      <c r="A1863" s="460" t="s">
        <v>194</v>
      </c>
      <c r="B1863" s="480" t="s">
        <v>7877</v>
      </c>
      <c r="C1863" s="480" t="s">
        <v>7878</v>
      </c>
      <c r="D1863" s="480" t="s">
        <v>9352</v>
      </c>
      <c r="E1863" s="481">
        <v>43752</v>
      </c>
      <c r="F1863" s="480" t="s">
        <v>301</v>
      </c>
      <c r="G1863" s="480" t="s">
        <v>9353</v>
      </c>
      <c r="H1863" s="480" t="s">
        <v>9327</v>
      </c>
      <c r="I1863" s="480" t="s">
        <v>9328</v>
      </c>
      <c r="J1863" s="482">
        <v>1362.07</v>
      </c>
      <c r="K1863" s="482">
        <v>0</v>
      </c>
      <c r="L1863" s="482">
        <v>1362.07</v>
      </c>
      <c r="M1863" s="482">
        <v>0</v>
      </c>
      <c r="N1863" s="482">
        <v>0</v>
      </c>
      <c r="O1863" s="482">
        <v>0</v>
      </c>
      <c r="P1863" s="480" t="s">
        <v>9354</v>
      </c>
      <c r="Q1863" s="481"/>
      <c r="R1863" s="480" t="s">
        <v>7884</v>
      </c>
      <c r="S1863" s="480" t="s">
        <v>7885</v>
      </c>
      <c r="T1863" s="480" t="s">
        <v>816</v>
      </c>
      <c r="U1863" s="480" t="s">
        <v>309</v>
      </c>
      <c r="V1863" s="480" t="s">
        <v>8133</v>
      </c>
      <c r="W1863" s="480" t="s">
        <v>8048</v>
      </c>
      <c r="X1863" s="480" t="s">
        <v>9330</v>
      </c>
      <c r="Y1863" s="480" t="s">
        <v>313</v>
      </c>
      <c r="Z1863" s="480" t="s">
        <v>7888</v>
      </c>
      <c r="AA1863" s="480">
        <f t="shared" si="28"/>
        <v>60</v>
      </c>
      <c r="AB1863" s="483">
        <v>0</v>
      </c>
      <c r="AC1863" s="480" t="s">
        <v>8108</v>
      </c>
    </row>
    <row r="1864" customHeight="1" spans="1:29">
      <c r="A1864" s="460" t="s">
        <v>194</v>
      </c>
      <c r="B1864" s="480" t="s">
        <v>7877</v>
      </c>
      <c r="C1864" s="480" t="s">
        <v>7878</v>
      </c>
      <c r="D1864" s="480" t="s">
        <v>9355</v>
      </c>
      <c r="E1864" s="481">
        <v>43752</v>
      </c>
      <c r="F1864" s="480" t="s">
        <v>301</v>
      </c>
      <c r="G1864" s="480" t="s">
        <v>9356</v>
      </c>
      <c r="H1864" s="480" t="s">
        <v>9327</v>
      </c>
      <c r="I1864" s="480" t="s">
        <v>9328</v>
      </c>
      <c r="J1864" s="482">
        <v>1362.07</v>
      </c>
      <c r="K1864" s="482">
        <v>0</v>
      </c>
      <c r="L1864" s="482">
        <v>1362.07</v>
      </c>
      <c r="M1864" s="482">
        <v>0</v>
      </c>
      <c r="N1864" s="482">
        <v>0</v>
      </c>
      <c r="O1864" s="482">
        <v>0</v>
      </c>
      <c r="P1864" s="480" t="s">
        <v>9357</v>
      </c>
      <c r="Q1864" s="481"/>
      <c r="R1864" s="480" t="s">
        <v>7884</v>
      </c>
      <c r="S1864" s="480" t="s">
        <v>7885</v>
      </c>
      <c r="T1864" s="480" t="s">
        <v>816</v>
      </c>
      <c r="U1864" s="480" t="s">
        <v>309</v>
      </c>
      <c r="V1864" s="480" t="s">
        <v>8239</v>
      </c>
      <c r="W1864" s="480" t="s">
        <v>8048</v>
      </c>
      <c r="X1864" s="480" t="s">
        <v>9330</v>
      </c>
      <c r="Y1864" s="480" t="s">
        <v>313</v>
      </c>
      <c r="Z1864" s="480" t="s">
        <v>7888</v>
      </c>
      <c r="AA1864" s="480">
        <f t="shared" si="28"/>
        <v>60</v>
      </c>
      <c r="AB1864" s="483">
        <v>0</v>
      </c>
      <c r="AC1864" s="480" t="s">
        <v>8108</v>
      </c>
    </row>
    <row r="1865" customHeight="1" spans="1:29">
      <c r="A1865" s="460" t="s">
        <v>194</v>
      </c>
      <c r="B1865" s="480" t="s">
        <v>7877</v>
      </c>
      <c r="C1865" s="480" t="s">
        <v>7878</v>
      </c>
      <c r="D1865" s="480" t="s">
        <v>9358</v>
      </c>
      <c r="E1865" s="481">
        <v>43752</v>
      </c>
      <c r="F1865" s="480" t="s">
        <v>301</v>
      </c>
      <c r="G1865" s="480" t="s">
        <v>9359</v>
      </c>
      <c r="H1865" s="480" t="s">
        <v>9327</v>
      </c>
      <c r="I1865" s="480" t="s">
        <v>9328</v>
      </c>
      <c r="J1865" s="482">
        <v>1362.07</v>
      </c>
      <c r="K1865" s="482">
        <v>0</v>
      </c>
      <c r="L1865" s="482">
        <v>1362.07</v>
      </c>
      <c r="M1865" s="482">
        <v>0</v>
      </c>
      <c r="N1865" s="482">
        <v>0</v>
      </c>
      <c r="O1865" s="482">
        <v>0</v>
      </c>
      <c r="P1865" s="480" t="s">
        <v>9360</v>
      </c>
      <c r="Q1865" s="481"/>
      <c r="R1865" s="480" t="s">
        <v>7884</v>
      </c>
      <c r="S1865" s="480" t="s">
        <v>7885</v>
      </c>
      <c r="T1865" s="480" t="s">
        <v>816</v>
      </c>
      <c r="U1865" s="480" t="s">
        <v>309</v>
      </c>
      <c r="V1865" s="480" t="s">
        <v>8116</v>
      </c>
      <c r="W1865" s="480" t="s">
        <v>8048</v>
      </c>
      <c r="X1865" s="480" t="s">
        <v>9330</v>
      </c>
      <c r="Y1865" s="480" t="s">
        <v>313</v>
      </c>
      <c r="Z1865" s="480" t="s">
        <v>7888</v>
      </c>
      <c r="AA1865" s="480">
        <f t="shared" ref="AA1865:AA1928" si="29">Z1865*12</f>
        <v>60</v>
      </c>
      <c r="AB1865" s="483">
        <v>0</v>
      </c>
      <c r="AC1865" s="480" t="s">
        <v>8108</v>
      </c>
    </row>
    <row r="1866" customHeight="1" spans="1:29">
      <c r="A1866" s="460" t="s">
        <v>194</v>
      </c>
      <c r="B1866" s="480" t="s">
        <v>7877</v>
      </c>
      <c r="C1866" s="480" t="s">
        <v>7878</v>
      </c>
      <c r="D1866" s="480" t="s">
        <v>9361</v>
      </c>
      <c r="E1866" s="481">
        <v>43752</v>
      </c>
      <c r="F1866" s="480" t="s">
        <v>301</v>
      </c>
      <c r="G1866" s="480" t="s">
        <v>9362</v>
      </c>
      <c r="H1866" s="480" t="s">
        <v>9327</v>
      </c>
      <c r="I1866" s="480" t="s">
        <v>9328</v>
      </c>
      <c r="J1866" s="482">
        <v>1362.07</v>
      </c>
      <c r="K1866" s="482">
        <v>0</v>
      </c>
      <c r="L1866" s="482">
        <v>1362.07</v>
      </c>
      <c r="M1866" s="482">
        <v>0</v>
      </c>
      <c r="N1866" s="482">
        <v>0</v>
      </c>
      <c r="O1866" s="482">
        <v>0</v>
      </c>
      <c r="P1866" s="480" t="s">
        <v>9363</v>
      </c>
      <c r="Q1866" s="481"/>
      <c r="R1866" s="480" t="s">
        <v>7884</v>
      </c>
      <c r="S1866" s="480" t="s">
        <v>7885</v>
      </c>
      <c r="T1866" s="480" t="s">
        <v>816</v>
      </c>
      <c r="U1866" s="480" t="s">
        <v>309</v>
      </c>
      <c r="V1866" s="480" t="s">
        <v>7981</v>
      </c>
      <c r="W1866" s="480" t="s">
        <v>8048</v>
      </c>
      <c r="X1866" s="480" t="s">
        <v>9330</v>
      </c>
      <c r="Y1866" s="480" t="s">
        <v>313</v>
      </c>
      <c r="Z1866" s="480" t="s">
        <v>7888</v>
      </c>
      <c r="AA1866" s="480">
        <f t="shared" si="29"/>
        <v>60</v>
      </c>
      <c r="AB1866" s="483">
        <v>0</v>
      </c>
      <c r="AC1866" s="480" t="s">
        <v>8108</v>
      </c>
    </row>
    <row r="1867" customHeight="1" spans="1:29">
      <c r="A1867" s="460" t="s">
        <v>194</v>
      </c>
      <c r="B1867" s="480" t="s">
        <v>7877</v>
      </c>
      <c r="C1867" s="480" t="s">
        <v>7878</v>
      </c>
      <c r="D1867" s="480" t="s">
        <v>9364</v>
      </c>
      <c r="E1867" s="481">
        <v>43752</v>
      </c>
      <c r="F1867" s="480" t="s">
        <v>301</v>
      </c>
      <c r="G1867" s="480" t="s">
        <v>9365</v>
      </c>
      <c r="H1867" s="480" t="s">
        <v>9327</v>
      </c>
      <c r="I1867" s="480" t="s">
        <v>9328</v>
      </c>
      <c r="J1867" s="482">
        <v>1362.07</v>
      </c>
      <c r="K1867" s="482">
        <v>0</v>
      </c>
      <c r="L1867" s="482">
        <v>1362.07</v>
      </c>
      <c r="M1867" s="482">
        <v>0</v>
      </c>
      <c r="N1867" s="482">
        <v>0</v>
      </c>
      <c r="O1867" s="482">
        <v>0</v>
      </c>
      <c r="P1867" s="480" t="s">
        <v>9366</v>
      </c>
      <c r="Q1867" s="481"/>
      <c r="R1867" s="480" t="s">
        <v>7884</v>
      </c>
      <c r="S1867" s="480" t="s">
        <v>7885</v>
      </c>
      <c r="T1867" s="480" t="s">
        <v>816</v>
      </c>
      <c r="U1867" s="480" t="s">
        <v>309</v>
      </c>
      <c r="V1867" s="480" t="s">
        <v>8129</v>
      </c>
      <c r="W1867" s="480" t="s">
        <v>8048</v>
      </c>
      <c r="X1867" s="480" t="s">
        <v>9330</v>
      </c>
      <c r="Y1867" s="480" t="s">
        <v>313</v>
      </c>
      <c r="Z1867" s="480" t="s">
        <v>7888</v>
      </c>
      <c r="AA1867" s="480">
        <f t="shared" si="29"/>
        <v>60</v>
      </c>
      <c r="AB1867" s="483">
        <v>0</v>
      </c>
      <c r="AC1867" s="480" t="s">
        <v>8108</v>
      </c>
    </row>
    <row r="1868" customHeight="1" spans="1:29">
      <c r="A1868" s="460" t="s">
        <v>194</v>
      </c>
      <c r="B1868" s="480" t="s">
        <v>7877</v>
      </c>
      <c r="C1868" s="480" t="s">
        <v>7878</v>
      </c>
      <c r="D1868" s="480" t="s">
        <v>9367</v>
      </c>
      <c r="E1868" s="481">
        <v>43752</v>
      </c>
      <c r="F1868" s="480" t="s">
        <v>301</v>
      </c>
      <c r="G1868" s="480" t="s">
        <v>9368</v>
      </c>
      <c r="H1868" s="480" t="s">
        <v>9327</v>
      </c>
      <c r="I1868" s="480" t="s">
        <v>9328</v>
      </c>
      <c r="J1868" s="482">
        <v>1362.07</v>
      </c>
      <c r="K1868" s="482">
        <v>0</v>
      </c>
      <c r="L1868" s="482">
        <v>1362.07</v>
      </c>
      <c r="M1868" s="482">
        <v>0</v>
      </c>
      <c r="N1868" s="482">
        <v>0</v>
      </c>
      <c r="O1868" s="482">
        <v>0</v>
      </c>
      <c r="P1868" s="480" t="s">
        <v>9369</v>
      </c>
      <c r="Q1868" s="481"/>
      <c r="R1868" s="480" t="s">
        <v>7884</v>
      </c>
      <c r="S1868" s="480" t="s">
        <v>7885</v>
      </c>
      <c r="T1868" s="480" t="s">
        <v>816</v>
      </c>
      <c r="U1868" s="480" t="s">
        <v>309</v>
      </c>
      <c r="V1868" s="480" t="s">
        <v>8369</v>
      </c>
      <c r="W1868" s="480" t="s">
        <v>8048</v>
      </c>
      <c r="X1868" s="480" t="s">
        <v>9330</v>
      </c>
      <c r="Y1868" s="480" t="s">
        <v>313</v>
      </c>
      <c r="Z1868" s="480" t="s">
        <v>7888</v>
      </c>
      <c r="AA1868" s="480">
        <f t="shared" si="29"/>
        <v>60</v>
      </c>
      <c r="AB1868" s="483">
        <v>0</v>
      </c>
      <c r="AC1868" s="480" t="s">
        <v>8108</v>
      </c>
    </row>
    <row r="1869" customHeight="1" spans="1:29">
      <c r="A1869" s="460" t="s">
        <v>194</v>
      </c>
      <c r="B1869" s="480" t="s">
        <v>7877</v>
      </c>
      <c r="C1869" s="480" t="s">
        <v>7878</v>
      </c>
      <c r="D1869" s="480" t="s">
        <v>9370</v>
      </c>
      <c r="E1869" s="481">
        <v>39003</v>
      </c>
      <c r="F1869" s="480" t="s">
        <v>301</v>
      </c>
      <c r="G1869" s="480" t="s">
        <v>9371</v>
      </c>
      <c r="H1869" s="480" t="s">
        <v>9372</v>
      </c>
      <c r="I1869" s="480" t="s">
        <v>9373</v>
      </c>
      <c r="J1869" s="482">
        <v>2000</v>
      </c>
      <c r="K1869" s="482">
        <v>0</v>
      </c>
      <c r="L1869" s="482">
        <v>2000</v>
      </c>
      <c r="M1869" s="482">
        <v>0</v>
      </c>
      <c r="N1869" s="482">
        <v>0</v>
      </c>
      <c r="O1869" s="482">
        <v>0</v>
      </c>
      <c r="P1869" s="480" t="s">
        <v>9374</v>
      </c>
      <c r="Q1869" s="481"/>
      <c r="R1869" s="480" t="s">
        <v>7884</v>
      </c>
      <c r="S1869" s="480" t="s">
        <v>2316</v>
      </c>
      <c r="T1869" s="480" t="s">
        <v>816</v>
      </c>
      <c r="U1869" s="480" t="s">
        <v>309</v>
      </c>
      <c r="V1869" s="480" t="s">
        <v>309</v>
      </c>
      <c r="W1869" s="480" t="s">
        <v>9375</v>
      </c>
      <c r="X1869" s="480" t="s">
        <v>9330</v>
      </c>
      <c r="Y1869" s="480" t="s">
        <v>313</v>
      </c>
      <c r="Z1869" s="480" t="s">
        <v>7888</v>
      </c>
      <c r="AA1869" s="480">
        <f t="shared" si="29"/>
        <v>60</v>
      </c>
      <c r="AB1869" s="483">
        <v>0</v>
      </c>
      <c r="AC1869" s="480" t="s">
        <v>9376</v>
      </c>
    </row>
    <row r="1870" customHeight="1" spans="1:29">
      <c r="A1870" s="460" t="s">
        <v>194</v>
      </c>
      <c r="B1870" s="480" t="s">
        <v>7877</v>
      </c>
      <c r="C1870" s="480" t="s">
        <v>7878</v>
      </c>
      <c r="D1870" s="480" t="s">
        <v>9377</v>
      </c>
      <c r="E1870" s="481">
        <v>39003</v>
      </c>
      <c r="F1870" s="480" t="s">
        <v>301</v>
      </c>
      <c r="G1870" s="480" t="s">
        <v>9378</v>
      </c>
      <c r="H1870" s="480" t="s">
        <v>9372</v>
      </c>
      <c r="I1870" s="480" t="s">
        <v>9373</v>
      </c>
      <c r="J1870" s="482">
        <v>2000</v>
      </c>
      <c r="K1870" s="482">
        <v>0</v>
      </c>
      <c r="L1870" s="482">
        <v>2000</v>
      </c>
      <c r="M1870" s="482">
        <v>0</v>
      </c>
      <c r="N1870" s="482">
        <v>0</v>
      </c>
      <c r="O1870" s="482">
        <v>0</v>
      </c>
      <c r="P1870" s="480" t="s">
        <v>9379</v>
      </c>
      <c r="Q1870" s="481"/>
      <c r="R1870" s="480" t="s">
        <v>7884</v>
      </c>
      <c r="S1870" s="480" t="s">
        <v>2316</v>
      </c>
      <c r="T1870" s="480" t="s">
        <v>816</v>
      </c>
      <c r="U1870" s="480" t="s">
        <v>309</v>
      </c>
      <c r="V1870" s="480" t="s">
        <v>8997</v>
      </c>
      <c r="W1870" s="480" t="s">
        <v>9375</v>
      </c>
      <c r="X1870" s="480" t="s">
        <v>9330</v>
      </c>
      <c r="Y1870" s="480" t="s">
        <v>313</v>
      </c>
      <c r="Z1870" s="480" t="s">
        <v>7888</v>
      </c>
      <c r="AA1870" s="480">
        <f t="shared" si="29"/>
        <v>60</v>
      </c>
      <c r="AB1870" s="483">
        <v>0</v>
      </c>
      <c r="AC1870" s="480" t="s">
        <v>9376</v>
      </c>
    </row>
    <row r="1871" customHeight="1" spans="1:29">
      <c r="A1871" s="460" t="s">
        <v>194</v>
      </c>
      <c r="B1871" s="480" t="s">
        <v>7877</v>
      </c>
      <c r="C1871" s="480" t="s">
        <v>7878</v>
      </c>
      <c r="D1871" s="480" t="s">
        <v>9380</v>
      </c>
      <c r="E1871" s="481">
        <v>41837</v>
      </c>
      <c r="F1871" s="480" t="s">
        <v>301</v>
      </c>
      <c r="G1871" s="480" t="s">
        <v>9381</v>
      </c>
      <c r="H1871" s="480" t="s">
        <v>9372</v>
      </c>
      <c r="I1871" s="480" t="s">
        <v>9382</v>
      </c>
      <c r="J1871" s="482">
        <v>1666.67</v>
      </c>
      <c r="K1871" s="482">
        <v>0</v>
      </c>
      <c r="L1871" s="482">
        <v>1666.67</v>
      </c>
      <c r="M1871" s="482">
        <v>0</v>
      </c>
      <c r="N1871" s="482">
        <v>0</v>
      </c>
      <c r="O1871" s="482">
        <v>0</v>
      </c>
      <c r="P1871" s="480" t="s">
        <v>9383</v>
      </c>
      <c r="Q1871" s="481"/>
      <c r="R1871" s="480" t="s">
        <v>7884</v>
      </c>
      <c r="S1871" s="480" t="s">
        <v>7885</v>
      </c>
      <c r="T1871" s="480" t="s">
        <v>816</v>
      </c>
      <c r="U1871" s="480" t="s">
        <v>309</v>
      </c>
      <c r="V1871" s="480" t="s">
        <v>8859</v>
      </c>
      <c r="W1871" s="480" t="s">
        <v>8418</v>
      </c>
      <c r="X1871" s="480" t="s">
        <v>9330</v>
      </c>
      <c r="Y1871" s="480" t="s">
        <v>313</v>
      </c>
      <c r="Z1871" s="480" t="s">
        <v>7888</v>
      </c>
      <c r="AA1871" s="480">
        <f t="shared" si="29"/>
        <v>60</v>
      </c>
      <c r="AB1871" s="483">
        <v>0</v>
      </c>
      <c r="AC1871" s="480" t="s">
        <v>8108</v>
      </c>
    </row>
    <row r="1872" customHeight="1" spans="1:29">
      <c r="A1872" s="460" t="s">
        <v>194</v>
      </c>
      <c r="B1872" s="480" t="s">
        <v>7877</v>
      </c>
      <c r="C1872" s="480" t="s">
        <v>7878</v>
      </c>
      <c r="D1872" s="480" t="s">
        <v>9384</v>
      </c>
      <c r="E1872" s="481">
        <v>42354</v>
      </c>
      <c r="F1872" s="480" t="s">
        <v>301</v>
      </c>
      <c r="G1872" s="480" t="s">
        <v>9385</v>
      </c>
      <c r="H1872" s="480" t="s">
        <v>9372</v>
      </c>
      <c r="I1872" s="480" t="s">
        <v>9386</v>
      </c>
      <c r="J1872" s="482">
        <v>1000</v>
      </c>
      <c r="K1872" s="482">
        <v>0</v>
      </c>
      <c r="L1872" s="482">
        <v>1000</v>
      </c>
      <c r="M1872" s="482">
        <v>0</v>
      </c>
      <c r="N1872" s="482">
        <v>0</v>
      </c>
      <c r="O1872" s="482">
        <v>0</v>
      </c>
      <c r="P1872" s="480" t="s">
        <v>9387</v>
      </c>
      <c r="Q1872" s="481"/>
      <c r="R1872" s="480" t="s">
        <v>7884</v>
      </c>
      <c r="S1872" s="480" t="s">
        <v>7885</v>
      </c>
      <c r="T1872" s="480" t="s">
        <v>462</v>
      </c>
      <c r="U1872" s="480" t="s">
        <v>309</v>
      </c>
      <c r="V1872" s="480" t="s">
        <v>1173</v>
      </c>
      <c r="W1872" s="480" t="s">
        <v>8240</v>
      </c>
      <c r="X1872" s="480" t="s">
        <v>9388</v>
      </c>
      <c r="Y1872" s="480" t="s">
        <v>313</v>
      </c>
      <c r="Z1872" s="480" t="s">
        <v>7888</v>
      </c>
      <c r="AA1872" s="480">
        <f t="shared" si="29"/>
        <v>60</v>
      </c>
      <c r="AB1872" s="483">
        <v>0</v>
      </c>
      <c r="AC1872" s="480" t="s">
        <v>8094</v>
      </c>
    </row>
    <row r="1873" customHeight="1" spans="1:29">
      <c r="A1873" s="460" t="s">
        <v>194</v>
      </c>
      <c r="B1873" s="480" t="s">
        <v>7877</v>
      </c>
      <c r="C1873" s="480" t="s">
        <v>7878</v>
      </c>
      <c r="D1873" s="480" t="s">
        <v>9389</v>
      </c>
      <c r="E1873" s="481">
        <v>42354</v>
      </c>
      <c r="F1873" s="480" t="s">
        <v>301</v>
      </c>
      <c r="G1873" s="480" t="s">
        <v>9390</v>
      </c>
      <c r="H1873" s="480" t="s">
        <v>9372</v>
      </c>
      <c r="I1873" s="480" t="s">
        <v>9386</v>
      </c>
      <c r="J1873" s="482">
        <v>1000</v>
      </c>
      <c r="K1873" s="482">
        <v>0</v>
      </c>
      <c r="L1873" s="482">
        <v>1000</v>
      </c>
      <c r="M1873" s="482">
        <v>0</v>
      </c>
      <c r="N1873" s="482">
        <v>0</v>
      </c>
      <c r="O1873" s="482">
        <v>0</v>
      </c>
      <c r="P1873" s="480" t="s">
        <v>9391</v>
      </c>
      <c r="Q1873" s="481"/>
      <c r="R1873" s="480" t="s">
        <v>7884</v>
      </c>
      <c r="S1873" s="480" t="s">
        <v>7885</v>
      </c>
      <c r="T1873" s="480" t="s">
        <v>462</v>
      </c>
      <c r="U1873" s="480" t="s">
        <v>309</v>
      </c>
      <c r="V1873" s="480" t="s">
        <v>8112</v>
      </c>
      <c r="W1873" s="480" t="s">
        <v>8240</v>
      </c>
      <c r="X1873" s="480" t="s">
        <v>9388</v>
      </c>
      <c r="Y1873" s="480" t="s">
        <v>313</v>
      </c>
      <c r="Z1873" s="480" t="s">
        <v>7888</v>
      </c>
      <c r="AA1873" s="480">
        <f t="shared" si="29"/>
        <v>60</v>
      </c>
      <c r="AB1873" s="483">
        <v>0</v>
      </c>
      <c r="AC1873" s="480" t="s">
        <v>8086</v>
      </c>
    </row>
    <row r="1874" customHeight="1" spans="1:29">
      <c r="A1874" s="460" t="s">
        <v>194</v>
      </c>
      <c r="B1874" s="480" t="s">
        <v>7877</v>
      </c>
      <c r="C1874" s="480" t="s">
        <v>7878</v>
      </c>
      <c r="D1874" s="480" t="s">
        <v>9392</v>
      </c>
      <c r="E1874" s="481">
        <v>42354</v>
      </c>
      <c r="F1874" s="480" t="s">
        <v>301</v>
      </c>
      <c r="G1874" s="480" t="s">
        <v>9393</v>
      </c>
      <c r="H1874" s="480" t="s">
        <v>9372</v>
      </c>
      <c r="I1874" s="480" t="s">
        <v>9386</v>
      </c>
      <c r="J1874" s="482">
        <v>1000</v>
      </c>
      <c r="K1874" s="482">
        <v>0</v>
      </c>
      <c r="L1874" s="482">
        <v>1000</v>
      </c>
      <c r="M1874" s="482">
        <v>0</v>
      </c>
      <c r="N1874" s="482">
        <v>0</v>
      </c>
      <c r="O1874" s="482">
        <v>0</v>
      </c>
      <c r="P1874" s="480" t="s">
        <v>9394</v>
      </c>
      <c r="Q1874" s="481"/>
      <c r="R1874" s="480" t="s">
        <v>7884</v>
      </c>
      <c r="S1874" s="480" t="s">
        <v>7885</v>
      </c>
      <c r="T1874" s="480" t="s">
        <v>453</v>
      </c>
      <c r="U1874" s="480" t="s">
        <v>309</v>
      </c>
      <c r="V1874" s="480" t="s">
        <v>9395</v>
      </c>
      <c r="W1874" s="480" t="s">
        <v>8240</v>
      </c>
      <c r="X1874" s="480" t="s">
        <v>9388</v>
      </c>
      <c r="Y1874" s="480" t="s">
        <v>313</v>
      </c>
      <c r="Z1874" s="480" t="s">
        <v>7888</v>
      </c>
      <c r="AA1874" s="480">
        <f t="shared" si="29"/>
        <v>60</v>
      </c>
      <c r="AB1874" s="483">
        <v>0</v>
      </c>
      <c r="AC1874" s="480" t="s">
        <v>8086</v>
      </c>
    </row>
    <row r="1875" customHeight="1" spans="1:29">
      <c r="A1875" s="460" t="s">
        <v>194</v>
      </c>
      <c r="B1875" s="480" t="s">
        <v>7877</v>
      </c>
      <c r="C1875" s="480" t="s">
        <v>7878</v>
      </c>
      <c r="D1875" s="480" t="s">
        <v>9396</v>
      </c>
      <c r="E1875" s="481">
        <v>42354</v>
      </c>
      <c r="F1875" s="480" t="s">
        <v>301</v>
      </c>
      <c r="G1875" s="480" t="s">
        <v>9397</v>
      </c>
      <c r="H1875" s="480" t="s">
        <v>9372</v>
      </c>
      <c r="I1875" s="480" t="s">
        <v>9386</v>
      </c>
      <c r="J1875" s="482">
        <v>1000</v>
      </c>
      <c r="K1875" s="482">
        <v>0</v>
      </c>
      <c r="L1875" s="482">
        <v>1000</v>
      </c>
      <c r="M1875" s="482">
        <v>0</v>
      </c>
      <c r="N1875" s="482">
        <v>0</v>
      </c>
      <c r="O1875" s="482">
        <v>0</v>
      </c>
      <c r="P1875" s="480" t="s">
        <v>9398</v>
      </c>
      <c r="Q1875" s="481"/>
      <c r="R1875" s="480" t="s">
        <v>7884</v>
      </c>
      <c r="S1875" s="480" t="s">
        <v>7885</v>
      </c>
      <c r="T1875" s="480" t="s">
        <v>8313</v>
      </c>
      <c r="U1875" s="480" t="s">
        <v>309</v>
      </c>
      <c r="V1875" s="480" t="s">
        <v>8314</v>
      </c>
      <c r="W1875" s="480" t="s">
        <v>8240</v>
      </c>
      <c r="X1875" s="480" t="s">
        <v>9388</v>
      </c>
      <c r="Y1875" s="480" t="s">
        <v>313</v>
      </c>
      <c r="Z1875" s="480" t="s">
        <v>7888</v>
      </c>
      <c r="AA1875" s="480">
        <f t="shared" si="29"/>
        <v>60</v>
      </c>
      <c r="AB1875" s="483">
        <v>0</v>
      </c>
      <c r="AC1875" s="480" t="s">
        <v>8086</v>
      </c>
    </row>
    <row r="1876" customHeight="1" spans="1:29">
      <c r="A1876" s="460" t="s">
        <v>194</v>
      </c>
      <c r="B1876" s="480" t="s">
        <v>7877</v>
      </c>
      <c r="C1876" s="480" t="s">
        <v>7878</v>
      </c>
      <c r="D1876" s="480" t="s">
        <v>9399</v>
      </c>
      <c r="E1876" s="481">
        <v>42354</v>
      </c>
      <c r="F1876" s="480" t="s">
        <v>301</v>
      </c>
      <c r="G1876" s="480" t="s">
        <v>9400</v>
      </c>
      <c r="H1876" s="480" t="s">
        <v>9372</v>
      </c>
      <c r="I1876" s="480" t="s">
        <v>9401</v>
      </c>
      <c r="J1876" s="482">
        <v>2500</v>
      </c>
      <c r="K1876" s="482">
        <v>0</v>
      </c>
      <c r="L1876" s="482">
        <v>2500</v>
      </c>
      <c r="M1876" s="482">
        <v>0</v>
      </c>
      <c r="N1876" s="482">
        <v>0</v>
      </c>
      <c r="O1876" s="482">
        <v>0</v>
      </c>
      <c r="P1876" s="480" t="s">
        <v>9402</v>
      </c>
      <c r="Q1876" s="481"/>
      <c r="R1876" s="480" t="s">
        <v>7884</v>
      </c>
      <c r="S1876" s="480" t="s">
        <v>7885</v>
      </c>
      <c r="T1876" s="480" t="s">
        <v>2356</v>
      </c>
      <c r="U1876" s="480" t="s">
        <v>309</v>
      </c>
      <c r="V1876" s="480" t="s">
        <v>8266</v>
      </c>
      <c r="W1876" s="480" t="s">
        <v>8240</v>
      </c>
      <c r="X1876" s="480" t="s">
        <v>9403</v>
      </c>
      <c r="Y1876" s="480" t="s">
        <v>313</v>
      </c>
      <c r="Z1876" s="480" t="s">
        <v>7888</v>
      </c>
      <c r="AA1876" s="480">
        <f t="shared" si="29"/>
        <v>60</v>
      </c>
      <c r="AB1876" s="483">
        <v>0</v>
      </c>
      <c r="AC1876" s="480" t="s">
        <v>8246</v>
      </c>
    </row>
    <row r="1877" customHeight="1" spans="1:29">
      <c r="A1877" s="460" t="s">
        <v>194</v>
      </c>
      <c r="B1877" s="480" t="s">
        <v>7877</v>
      </c>
      <c r="C1877" s="480" t="s">
        <v>7878</v>
      </c>
      <c r="D1877" s="480" t="s">
        <v>9404</v>
      </c>
      <c r="E1877" s="481">
        <v>43426</v>
      </c>
      <c r="F1877" s="480" t="s">
        <v>301</v>
      </c>
      <c r="G1877" s="480" t="s">
        <v>9405</v>
      </c>
      <c r="H1877" s="480" t="s">
        <v>9372</v>
      </c>
      <c r="I1877" s="480" t="s">
        <v>9406</v>
      </c>
      <c r="J1877" s="482">
        <v>1197.41</v>
      </c>
      <c r="K1877" s="482">
        <v>0</v>
      </c>
      <c r="L1877" s="482">
        <v>1197.41</v>
      </c>
      <c r="M1877" s="482">
        <v>0</v>
      </c>
      <c r="N1877" s="482">
        <v>0</v>
      </c>
      <c r="O1877" s="482">
        <v>0</v>
      </c>
      <c r="P1877" s="480" t="s">
        <v>9407</v>
      </c>
      <c r="Q1877" s="481"/>
      <c r="R1877" s="480" t="s">
        <v>7884</v>
      </c>
      <c r="S1877" s="480" t="s">
        <v>7885</v>
      </c>
      <c r="T1877" s="480" t="s">
        <v>2372</v>
      </c>
      <c r="U1877" s="480" t="s">
        <v>309</v>
      </c>
      <c r="V1877" s="480" t="s">
        <v>9408</v>
      </c>
      <c r="W1877" s="480" t="s">
        <v>7976</v>
      </c>
      <c r="X1877" s="480" t="s">
        <v>9409</v>
      </c>
      <c r="Y1877" s="480" t="s">
        <v>313</v>
      </c>
      <c r="Z1877" s="480" t="s">
        <v>7888</v>
      </c>
      <c r="AA1877" s="480">
        <f t="shared" si="29"/>
        <v>60</v>
      </c>
      <c r="AB1877" s="483">
        <v>0</v>
      </c>
      <c r="AC1877" s="480" t="s">
        <v>7928</v>
      </c>
    </row>
    <row r="1878" customHeight="1" spans="1:29">
      <c r="A1878" s="460" t="s">
        <v>194</v>
      </c>
      <c r="B1878" s="480" t="s">
        <v>7877</v>
      </c>
      <c r="C1878" s="480" t="s">
        <v>7878</v>
      </c>
      <c r="D1878" s="480" t="s">
        <v>9410</v>
      </c>
      <c r="E1878" s="481">
        <v>43752</v>
      </c>
      <c r="F1878" s="480" t="s">
        <v>301</v>
      </c>
      <c r="G1878" s="480" t="s">
        <v>9411</v>
      </c>
      <c r="H1878" s="480" t="s">
        <v>9412</v>
      </c>
      <c r="I1878" s="480" t="s">
        <v>9413</v>
      </c>
      <c r="J1878" s="482">
        <v>1120.63</v>
      </c>
      <c r="K1878" s="482">
        <v>0</v>
      </c>
      <c r="L1878" s="482">
        <v>1120.63</v>
      </c>
      <c r="M1878" s="482">
        <v>0</v>
      </c>
      <c r="N1878" s="482">
        <v>0</v>
      </c>
      <c r="O1878" s="482">
        <v>0</v>
      </c>
      <c r="P1878" s="480" t="s">
        <v>9414</v>
      </c>
      <c r="Q1878" s="481"/>
      <c r="R1878" s="480" t="s">
        <v>7884</v>
      </c>
      <c r="S1878" s="480" t="s">
        <v>7885</v>
      </c>
      <c r="T1878" s="480" t="s">
        <v>2113</v>
      </c>
      <c r="U1878" s="480" t="s">
        <v>309</v>
      </c>
      <c r="V1878" s="480" t="s">
        <v>9073</v>
      </c>
      <c r="W1878" s="480" t="s">
        <v>8048</v>
      </c>
      <c r="X1878" s="480" t="s">
        <v>9415</v>
      </c>
      <c r="Y1878" s="480" t="s">
        <v>313</v>
      </c>
      <c r="Z1878" s="480" t="s">
        <v>7888</v>
      </c>
      <c r="AA1878" s="480">
        <f t="shared" si="29"/>
        <v>60</v>
      </c>
      <c r="AB1878" s="483">
        <v>0</v>
      </c>
      <c r="AC1878" s="480" t="s">
        <v>8086</v>
      </c>
    </row>
    <row r="1879" customHeight="1" spans="1:29">
      <c r="A1879" s="460" t="s">
        <v>194</v>
      </c>
      <c r="B1879" s="480" t="s">
        <v>7877</v>
      </c>
      <c r="C1879" s="480" t="s">
        <v>7878</v>
      </c>
      <c r="D1879" s="480" t="s">
        <v>9416</v>
      </c>
      <c r="E1879" s="481">
        <v>43752</v>
      </c>
      <c r="F1879" s="480" t="s">
        <v>301</v>
      </c>
      <c r="G1879" s="480" t="s">
        <v>9417</v>
      </c>
      <c r="H1879" s="480" t="s">
        <v>9412</v>
      </c>
      <c r="I1879" s="480" t="s">
        <v>9418</v>
      </c>
      <c r="J1879" s="482">
        <v>1465.52</v>
      </c>
      <c r="K1879" s="482">
        <v>0</v>
      </c>
      <c r="L1879" s="482">
        <v>1465.52</v>
      </c>
      <c r="M1879" s="482">
        <v>0</v>
      </c>
      <c r="N1879" s="482">
        <v>0</v>
      </c>
      <c r="O1879" s="482">
        <v>0</v>
      </c>
      <c r="P1879" s="480" t="s">
        <v>9419</v>
      </c>
      <c r="Q1879" s="481"/>
      <c r="R1879" s="480" t="s">
        <v>7884</v>
      </c>
      <c r="S1879" s="480" t="s">
        <v>7885</v>
      </c>
      <c r="T1879" s="480" t="s">
        <v>816</v>
      </c>
      <c r="U1879" s="480" t="s">
        <v>309</v>
      </c>
      <c r="V1879" s="480" t="s">
        <v>3956</v>
      </c>
      <c r="W1879" s="480" t="s">
        <v>8048</v>
      </c>
      <c r="X1879" s="480" t="s">
        <v>9415</v>
      </c>
      <c r="Y1879" s="480" t="s">
        <v>313</v>
      </c>
      <c r="Z1879" s="480" t="s">
        <v>7888</v>
      </c>
      <c r="AA1879" s="480">
        <f t="shared" si="29"/>
        <v>60</v>
      </c>
      <c r="AB1879" s="483">
        <v>0</v>
      </c>
      <c r="AC1879" s="480" t="s">
        <v>8108</v>
      </c>
    </row>
    <row r="1880" customHeight="1" spans="1:29">
      <c r="A1880" s="460" t="s">
        <v>194</v>
      </c>
      <c r="B1880" s="480" t="s">
        <v>7877</v>
      </c>
      <c r="C1880" s="480" t="s">
        <v>7878</v>
      </c>
      <c r="D1880" s="480" t="s">
        <v>9420</v>
      </c>
      <c r="E1880" s="481">
        <v>42333</v>
      </c>
      <c r="F1880" s="480" t="s">
        <v>301</v>
      </c>
      <c r="G1880" s="480" t="s">
        <v>9421</v>
      </c>
      <c r="H1880" s="480" t="s">
        <v>9372</v>
      </c>
      <c r="I1880" s="480" t="s">
        <v>9422</v>
      </c>
      <c r="J1880" s="482">
        <v>1094.02</v>
      </c>
      <c r="K1880" s="482">
        <v>0</v>
      </c>
      <c r="L1880" s="482">
        <v>1094.02</v>
      </c>
      <c r="M1880" s="482">
        <v>0</v>
      </c>
      <c r="N1880" s="482">
        <v>0</v>
      </c>
      <c r="O1880" s="482">
        <v>0</v>
      </c>
      <c r="P1880" s="480" t="s">
        <v>9423</v>
      </c>
      <c r="Q1880" s="481"/>
      <c r="R1880" s="480" t="s">
        <v>7884</v>
      </c>
      <c r="S1880" s="480" t="s">
        <v>7885</v>
      </c>
      <c r="T1880" s="480" t="s">
        <v>2483</v>
      </c>
      <c r="U1880" s="480" t="s">
        <v>309</v>
      </c>
      <c r="V1880" s="480" t="s">
        <v>309</v>
      </c>
      <c r="W1880" s="480" t="s">
        <v>8418</v>
      </c>
      <c r="X1880" s="480" t="s">
        <v>9424</v>
      </c>
      <c r="Y1880" s="480" t="s">
        <v>313</v>
      </c>
      <c r="Z1880" s="480" t="s">
        <v>7888</v>
      </c>
      <c r="AA1880" s="480">
        <f t="shared" si="29"/>
        <v>60</v>
      </c>
      <c r="AB1880" s="483">
        <v>0</v>
      </c>
      <c r="AC1880" s="480" t="s">
        <v>8424</v>
      </c>
    </row>
    <row r="1881" customHeight="1" spans="1:29">
      <c r="A1881" s="460" t="s">
        <v>194</v>
      </c>
      <c r="B1881" s="480" t="s">
        <v>7877</v>
      </c>
      <c r="C1881" s="480" t="s">
        <v>7878</v>
      </c>
      <c r="D1881" s="480" t="s">
        <v>9425</v>
      </c>
      <c r="E1881" s="481">
        <v>40476</v>
      </c>
      <c r="F1881" s="480" t="s">
        <v>301</v>
      </c>
      <c r="G1881" s="480" t="s">
        <v>9426</v>
      </c>
      <c r="H1881" s="480" t="s">
        <v>9427</v>
      </c>
      <c r="I1881" s="480" t="s">
        <v>9428</v>
      </c>
      <c r="J1881" s="482">
        <v>15384.62</v>
      </c>
      <c r="K1881" s="482">
        <v>0</v>
      </c>
      <c r="L1881" s="482">
        <v>15384.62</v>
      </c>
      <c r="M1881" s="482">
        <v>0</v>
      </c>
      <c r="N1881" s="482">
        <v>0</v>
      </c>
      <c r="O1881" s="482">
        <v>0</v>
      </c>
      <c r="P1881" s="480" t="s">
        <v>9429</v>
      </c>
      <c r="Q1881" s="481"/>
      <c r="R1881" s="480" t="s">
        <v>306</v>
      </c>
      <c r="S1881" s="480" t="s">
        <v>307</v>
      </c>
      <c r="T1881" s="480" t="s">
        <v>4083</v>
      </c>
      <c r="U1881" s="480" t="s">
        <v>309</v>
      </c>
      <c r="V1881" s="480" t="s">
        <v>309</v>
      </c>
      <c r="W1881" s="480" t="s">
        <v>9430</v>
      </c>
      <c r="X1881" s="480" t="s">
        <v>9431</v>
      </c>
      <c r="Y1881" s="480" t="s">
        <v>313</v>
      </c>
      <c r="Z1881" s="480" t="s">
        <v>7888</v>
      </c>
      <c r="AA1881" s="480">
        <f t="shared" si="29"/>
        <v>60</v>
      </c>
      <c r="AB1881" s="483">
        <v>0</v>
      </c>
      <c r="AC1881" s="480" t="s">
        <v>819</v>
      </c>
    </row>
    <row r="1882" customHeight="1" spans="1:29">
      <c r="A1882" s="460" t="s">
        <v>194</v>
      </c>
      <c r="B1882" s="480" t="s">
        <v>7877</v>
      </c>
      <c r="C1882" s="480" t="s">
        <v>7878</v>
      </c>
      <c r="D1882" s="480" t="s">
        <v>9432</v>
      </c>
      <c r="E1882" s="481">
        <v>42356</v>
      </c>
      <c r="F1882" s="480" t="s">
        <v>301</v>
      </c>
      <c r="G1882" s="480" t="s">
        <v>9433</v>
      </c>
      <c r="H1882" s="480" t="s">
        <v>9427</v>
      </c>
      <c r="I1882" s="480" t="s">
        <v>9434</v>
      </c>
      <c r="J1882" s="482">
        <v>23536.52</v>
      </c>
      <c r="K1882" s="482">
        <v>0</v>
      </c>
      <c r="L1882" s="482">
        <v>23536.52</v>
      </c>
      <c r="M1882" s="482">
        <v>0</v>
      </c>
      <c r="N1882" s="482">
        <v>0</v>
      </c>
      <c r="O1882" s="482">
        <v>0</v>
      </c>
      <c r="P1882" s="480" t="s">
        <v>9435</v>
      </c>
      <c r="Q1882" s="481"/>
      <c r="R1882" s="480" t="s">
        <v>306</v>
      </c>
      <c r="S1882" s="480" t="s">
        <v>307</v>
      </c>
      <c r="T1882" s="480" t="s">
        <v>4083</v>
      </c>
      <c r="U1882" s="480" t="s">
        <v>309</v>
      </c>
      <c r="V1882" s="480" t="s">
        <v>309</v>
      </c>
      <c r="W1882" s="480" t="s">
        <v>9436</v>
      </c>
      <c r="X1882" s="480" t="s">
        <v>9437</v>
      </c>
      <c r="Y1882" s="480" t="s">
        <v>313</v>
      </c>
      <c r="Z1882" s="480" t="s">
        <v>7888</v>
      </c>
      <c r="AA1882" s="480">
        <f t="shared" si="29"/>
        <v>60</v>
      </c>
      <c r="AB1882" s="483">
        <v>0</v>
      </c>
      <c r="AC1882" s="480" t="s">
        <v>819</v>
      </c>
    </row>
    <row r="1883" customHeight="1" spans="1:29">
      <c r="A1883" s="460" t="s">
        <v>194</v>
      </c>
      <c r="B1883" s="480" t="s">
        <v>7877</v>
      </c>
      <c r="C1883" s="480" t="s">
        <v>7878</v>
      </c>
      <c r="D1883" s="480" t="s">
        <v>9438</v>
      </c>
      <c r="E1883" s="481">
        <v>43803</v>
      </c>
      <c r="F1883" s="480" t="s">
        <v>301</v>
      </c>
      <c r="G1883" s="480" t="s">
        <v>9439</v>
      </c>
      <c r="H1883" s="480" t="s">
        <v>9427</v>
      </c>
      <c r="I1883" s="480" t="s">
        <v>9440</v>
      </c>
      <c r="J1883" s="482">
        <v>11206.89</v>
      </c>
      <c r="K1883" s="482">
        <v>0</v>
      </c>
      <c r="L1883" s="482">
        <v>11206.89</v>
      </c>
      <c r="M1883" s="482">
        <v>0</v>
      </c>
      <c r="N1883" s="482">
        <v>0</v>
      </c>
      <c r="O1883" s="482">
        <v>0</v>
      </c>
      <c r="P1883" s="480" t="s">
        <v>9441</v>
      </c>
      <c r="Q1883" s="481"/>
      <c r="R1883" s="480" t="s">
        <v>630</v>
      </c>
      <c r="S1883" s="480" t="s">
        <v>7885</v>
      </c>
      <c r="T1883" s="480" t="s">
        <v>4083</v>
      </c>
      <c r="U1883" s="480" t="s">
        <v>309</v>
      </c>
      <c r="V1883" s="480" t="s">
        <v>9442</v>
      </c>
      <c r="W1883" s="480" t="s">
        <v>9443</v>
      </c>
      <c r="X1883" s="480" t="s">
        <v>9437</v>
      </c>
      <c r="Y1883" s="480" t="s">
        <v>313</v>
      </c>
      <c r="Z1883" s="480" t="s">
        <v>7888</v>
      </c>
      <c r="AA1883" s="480">
        <f t="shared" si="29"/>
        <v>60</v>
      </c>
      <c r="AB1883" s="483">
        <v>0</v>
      </c>
      <c r="AC1883" s="480" t="s">
        <v>8432</v>
      </c>
    </row>
    <row r="1884" customHeight="1" spans="1:29">
      <c r="A1884" s="460" t="s">
        <v>194</v>
      </c>
      <c r="B1884" s="480" t="s">
        <v>7877</v>
      </c>
      <c r="C1884" s="480" t="s">
        <v>7878</v>
      </c>
      <c r="D1884" s="480" t="s">
        <v>9444</v>
      </c>
      <c r="E1884" s="481">
        <v>41514</v>
      </c>
      <c r="F1884" s="480" t="s">
        <v>301</v>
      </c>
      <c r="G1884" s="480" t="s">
        <v>9445</v>
      </c>
      <c r="H1884" s="480" t="s">
        <v>9446</v>
      </c>
      <c r="I1884" s="480" t="s">
        <v>9447</v>
      </c>
      <c r="J1884" s="482">
        <v>14358.99</v>
      </c>
      <c r="K1884" s="482">
        <v>0</v>
      </c>
      <c r="L1884" s="482">
        <v>14358.99</v>
      </c>
      <c r="M1884" s="482">
        <v>0</v>
      </c>
      <c r="N1884" s="482">
        <v>0</v>
      </c>
      <c r="O1884" s="482">
        <v>0</v>
      </c>
      <c r="P1884" s="480" t="s">
        <v>9448</v>
      </c>
      <c r="Q1884" s="481"/>
      <c r="R1884" s="480" t="s">
        <v>7884</v>
      </c>
      <c r="S1884" s="480" t="s">
        <v>7885</v>
      </c>
      <c r="T1884" s="480" t="s">
        <v>2337</v>
      </c>
      <c r="U1884" s="480" t="s">
        <v>309</v>
      </c>
      <c r="V1884" s="480" t="s">
        <v>8305</v>
      </c>
      <c r="W1884" s="480" t="s">
        <v>8080</v>
      </c>
      <c r="X1884" s="480" t="s">
        <v>9409</v>
      </c>
      <c r="Y1884" s="480" t="s">
        <v>313</v>
      </c>
      <c r="Z1884" s="480" t="s">
        <v>7888</v>
      </c>
      <c r="AA1884" s="480">
        <f t="shared" si="29"/>
        <v>60</v>
      </c>
      <c r="AB1884" s="483">
        <v>0</v>
      </c>
      <c r="AC1884" s="480" t="s">
        <v>7889</v>
      </c>
    </row>
    <row r="1885" customHeight="1" spans="1:29">
      <c r="A1885" s="460" t="s">
        <v>194</v>
      </c>
      <c r="B1885" s="480" t="s">
        <v>7877</v>
      </c>
      <c r="C1885" s="480" t="s">
        <v>7878</v>
      </c>
      <c r="D1885" s="480" t="s">
        <v>9449</v>
      </c>
      <c r="E1885" s="481">
        <v>40358</v>
      </c>
      <c r="F1885" s="480" t="s">
        <v>301</v>
      </c>
      <c r="G1885" s="480" t="s">
        <v>9450</v>
      </c>
      <c r="H1885" s="480" t="s">
        <v>9451</v>
      </c>
      <c r="I1885" s="480" t="s">
        <v>9452</v>
      </c>
      <c r="J1885" s="482">
        <v>6495.73</v>
      </c>
      <c r="K1885" s="482">
        <v>0</v>
      </c>
      <c r="L1885" s="482">
        <v>6495.73</v>
      </c>
      <c r="M1885" s="482">
        <v>0</v>
      </c>
      <c r="N1885" s="482">
        <v>0</v>
      </c>
      <c r="O1885" s="482">
        <v>0</v>
      </c>
      <c r="P1885" s="480" t="s">
        <v>9453</v>
      </c>
      <c r="Q1885" s="481"/>
      <c r="R1885" s="480" t="s">
        <v>306</v>
      </c>
      <c r="S1885" s="480" t="s">
        <v>307</v>
      </c>
      <c r="T1885" s="480" t="s">
        <v>308</v>
      </c>
      <c r="U1885" s="480" t="s">
        <v>309</v>
      </c>
      <c r="V1885" s="480" t="s">
        <v>1302</v>
      </c>
      <c r="W1885" s="480" t="s">
        <v>9454</v>
      </c>
      <c r="X1885" s="480" t="s">
        <v>9455</v>
      </c>
      <c r="Y1885" s="480" t="s">
        <v>313</v>
      </c>
      <c r="Z1885" s="480" t="s">
        <v>7888</v>
      </c>
      <c r="AA1885" s="480">
        <f t="shared" si="29"/>
        <v>60</v>
      </c>
      <c r="AB1885" s="483">
        <v>0</v>
      </c>
      <c r="AC1885" s="480" t="s">
        <v>1019</v>
      </c>
    </row>
    <row r="1886" customHeight="1" spans="1:29">
      <c r="A1886" s="460" t="s">
        <v>194</v>
      </c>
      <c r="B1886" s="480" t="s">
        <v>7877</v>
      </c>
      <c r="C1886" s="480" t="s">
        <v>7878</v>
      </c>
      <c r="D1886" s="480" t="s">
        <v>9456</v>
      </c>
      <c r="E1886" s="481">
        <v>41668</v>
      </c>
      <c r="F1886" s="480" t="s">
        <v>301</v>
      </c>
      <c r="G1886" s="480" t="s">
        <v>9457</v>
      </c>
      <c r="H1886" s="480" t="s">
        <v>9458</v>
      </c>
      <c r="I1886" s="480" t="s">
        <v>9459</v>
      </c>
      <c r="J1886" s="482">
        <v>5555.56</v>
      </c>
      <c r="K1886" s="482">
        <v>0</v>
      </c>
      <c r="L1886" s="482">
        <v>5555.56</v>
      </c>
      <c r="M1886" s="482">
        <v>0</v>
      </c>
      <c r="N1886" s="482">
        <v>0</v>
      </c>
      <c r="O1886" s="482">
        <v>0</v>
      </c>
      <c r="P1886" s="480" t="s">
        <v>9460</v>
      </c>
      <c r="Q1886" s="481"/>
      <c r="R1886" s="480" t="s">
        <v>306</v>
      </c>
      <c r="S1886" s="480" t="s">
        <v>307</v>
      </c>
      <c r="T1886" s="480" t="s">
        <v>4083</v>
      </c>
      <c r="U1886" s="480" t="s">
        <v>309</v>
      </c>
      <c r="V1886" s="480" t="s">
        <v>9442</v>
      </c>
      <c r="W1886" s="480" t="s">
        <v>9461</v>
      </c>
      <c r="X1886" s="480" t="s">
        <v>9462</v>
      </c>
      <c r="Y1886" s="480" t="s">
        <v>313</v>
      </c>
      <c r="Z1886" s="480" t="s">
        <v>7888</v>
      </c>
      <c r="AA1886" s="480">
        <f t="shared" si="29"/>
        <v>60</v>
      </c>
      <c r="AB1886" s="483">
        <v>0</v>
      </c>
      <c r="AC1886" s="480" t="s">
        <v>819</v>
      </c>
    </row>
    <row r="1887" customHeight="1" spans="1:29">
      <c r="A1887" s="460" t="s">
        <v>194</v>
      </c>
      <c r="B1887" s="480" t="s">
        <v>7877</v>
      </c>
      <c r="C1887" s="480" t="s">
        <v>7878</v>
      </c>
      <c r="D1887" s="480" t="s">
        <v>9463</v>
      </c>
      <c r="E1887" s="481">
        <v>41837</v>
      </c>
      <c r="F1887" s="480" t="s">
        <v>301</v>
      </c>
      <c r="G1887" s="480" t="s">
        <v>9464</v>
      </c>
      <c r="H1887" s="480" t="s">
        <v>9458</v>
      </c>
      <c r="I1887" s="480" t="s">
        <v>9459</v>
      </c>
      <c r="J1887" s="482">
        <v>23538.13</v>
      </c>
      <c r="K1887" s="482">
        <v>0</v>
      </c>
      <c r="L1887" s="482">
        <v>23538.13</v>
      </c>
      <c r="M1887" s="482">
        <v>0</v>
      </c>
      <c r="N1887" s="482">
        <v>0</v>
      </c>
      <c r="O1887" s="482">
        <v>0</v>
      </c>
      <c r="P1887" s="480" t="s">
        <v>9465</v>
      </c>
      <c r="Q1887" s="481"/>
      <c r="R1887" s="480" t="s">
        <v>306</v>
      </c>
      <c r="S1887" s="480" t="s">
        <v>307</v>
      </c>
      <c r="T1887" s="480" t="s">
        <v>308</v>
      </c>
      <c r="U1887" s="480" t="s">
        <v>309</v>
      </c>
      <c r="V1887" s="480" t="s">
        <v>1302</v>
      </c>
      <c r="W1887" s="480" t="s">
        <v>9436</v>
      </c>
      <c r="X1887" s="480" t="s">
        <v>9462</v>
      </c>
      <c r="Y1887" s="480" t="s">
        <v>313</v>
      </c>
      <c r="Z1887" s="480" t="s">
        <v>7888</v>
      </c>
      <c r="AA1887" s="480">
        <f t="shared" si="29"/>
        <v>60</v>
      </c>
      <c r="AB1887" s="483">
        <v>0</v>
      </c>
      <c r="AC1887" s="480" t="s">
        <v>1019</v>
      </c>
    </row>
    <row r="1888" customHeight="1" spans="1:29">
      <c r="A1888" s="460" t="s">
        <v>194</v>
      </c>
      <c r="B1888" s="480" t="s">
        <v>7877</v>
      </c>
      <c r="C1888" s="480" t="s">
        <v>7878</v>
      </c>
      <c r="D1888" s="480" t="s">
        <v>9466</v>
      </c>
      <c r="E1888" s="481">
        <v>42286</v>
      </c>
      <c r="F1888" s="480" t="s">
        <v>301</v>
      </c>
      <c r="G1888" s="480" t="s">
        <v>9467</v>
      </c>
      <c r="H1888" s="480" t="s">
        <v>9458</v>
      </c>
      <c r="I1888" s="480" t="s">
        <v>9468</v>
      </c>
      <c r="J1888" s="482">
        <v>3504.27</v>
      </c>
      <c r="K1888" s="482">
        <v>0</v>
      </c>
      <c r="L1888" s="482">
        <v>3504.27</v>
      </c>
      <c r="M1888" s="482">
        <v>0</v>
      </c>
      <c r="N1888" s="482">
        <v>0</v>
      </c>
      <c r="O1888" s="482">
        <v>0</v>
      </c>
      <c r="P1888" s="480" t="s">
        <v>9469</v>
      </c>
      <c r="Q1888" s="481"/>
      <c r="R1888" s="480" t="s">
        <v>306</v>
      </c>
      <c r="S1888" s="480" t="s">
        <v>307</v>
      </c>
      <c r="T1888" s="480" t="s">
        <v>4083</v>
      </c>
      <c r="U1888" s="480" t="s">
        <v>309</v>
      </c>
      <c r="V1888" s="480" t="s">
        <v>9442</v>
      </c>
      <c r="W1888" s="480" t="s">
        <v>9470</v>
      </c>
      <c r="X1888" s="480" t="s">
        <v>9471</v>
      </c>
      <c r="Y1888" s="480" t="s">
        <v>313</v>
      </c>
      <c r="Z1888" s="480" t="s">
        <v>7888</v>
      </c>
      <c r="AA1888" s="480">
        <f t="shared" si="29"/>
        <v>60</v>
      </c>
      <c r="AB1888" s="483">
        <v>0</v>
      </c>
      <c r="AC1888" s="480" t="s">
        <v>819</v>
      </c>
    </row>
    <row r="1889" customHeight="1" spans="1:29">
      <c r="A1889" s="460" t="s">
        <v>194</v>
      </c>
      <c r="B1889" s="480" t="s">
        <v>7877</v>
      </c>
      <c r="C1889" s="480" t="s">
        <v>7878</v>
      </c>
      <c r="D1889" s="480" t="s">
        <v>9472</v>
      </c>
      <c r="E1889" s="481">
        <v>42286</v>
      </c>
      <c r="F1889" s="480" t="s">
        <v>301</v>
      </c>
      <c r="G1889" s="480" t="s">
        <v>9473</v>
      </c>
      <c r="H1889" s="480" t="s">
        <v>9458</v>
      </c>
      <c r="I1889" s="480" t="s">
        <v>9468</v>
      </c>
      <c r="J1889" s="482">
        <v>3504.27</v>
      </c>
      <c r="K1889" s="482">
        <v>0</v>
      </c>
      <c r="L1889" s="482">
        <v>3504.27</v>
      </c>
      <c r="M1889" s="482">
        <v>0</v>
      </c>
      <c r="N1889" s="482">
        <v>0</v>
      </c>
      <c r="O1889" s="482">
        <v>0</v>
      </c>
      <c r="P1889" s="480" t="s">
        <v>9474</v>
      </c>
      <c r="Q1889" s="481"/>
      <c r="R1889" s="480" t="s">
        <v>306</v>
      </c>
      <c r="S1889" s="480" t="s">
        <v>307</v>
      </c>
      <c r="T1889" s="480" t="s">
        <v>4083</v>
      </c>
      <c r="U1889" s="480" t="s">
        <v>309</v>
      </c>
      <c r="V1889" s="480" t="s">
        <v>9442</v>
      </c>
      <c r="W1889" s="480" t="s">
        <v>9470</v>
      </c>
      <c r="X1889" s="480" t="s">
        <v>9471</v>
      </c>
      <c r="Y1889" s="480" t="s">
        <v>313</v>
      </c>
      <c r="Z1889" s="480" t="s">
        <v>7888</v>
      </c>
      <c r="AA1889" s="480">
        <f t="shared" si="29"/>
        <v>60</v>
      </c>
      <c r="AB1889" s="483">
        <v>0</v>
      </c>
      <c r="AC1889" s="480" t="s">
        <v>819</v>
      </c>
    </row>
    <row r="1890" customHeight="1" spans="1:29">
      <c r="A1890" s="460" t="s">
        <v>194</v>
      </c>
      <c r="B1890" s="480" t="s">
        <v>7877</v>
      </c>
      <c r="C1890" s="480" t="s">
        <v>7878</v>
      </c>
      <c r="D1890" s="480" t="s">
        <v>9475</v>
      </c>
      <c r="E1890" s="481">
        <v>42286</v>
      </c>
      <c r="F1890" s="480" t="s">
        <v>301</v>
      </c>
      <c r="G1890" s="480" t="s">
        <v>9476</v>
      </c>
      <c r="H1890" s="480" t="s">
        <v>9458</v>
      </c>
      <c r="I1890" s="480" t="s">
        <v>9468</v>
      </c>
      <c r="J1890" s="482">
        <v>3504.27</v>
      </c>
      <c r="K1890" s="482">
        <v>0</v>
      </c>
      <c r="L1890" s="482">
        <v>3504.27</v>
      </c>
      <c r="M1890" s="482">
        <v>0</v>
      </c>
      <c r="N1890" s="482">
        <v>0</v>
      </c>
      <c r="O1890" s="482">
        <v>0</v>
      </c>
      <c r="P1890" s="480" t="s">
        <v>9477</v>
      </c>
      <c r="Q1890" s="481"/>
      <c r="R1890" s="480" t="s">
        <v>306</v>
      </c>
      <c r="S1890" s="480" t="s">
        <v>307</v>
      </c>
      <c r="T1890" s="480" t="s">
        <v>321</v>
      </c>
      <c r="U1890" s="480" t="s">
        <v>309</v>
      </c>
      <c r="V1890" s="480" t="s">
        <v>623</v>
      </c>
      <c r="W1890" s="480" t="s">
        <v>9470</v>
      </c>
      <c r="X1890" s="480" t="s">
        <v>9471</v>
      </c>
      <c r="Y1890" s="480" t="s">
        <v>313</v>
      </c>
      <c r="Z1890" s="480" t="s">
        <v>7888</v>
      </c>
      <c r="AA1890" s="480">
        <f t="shared" si="29"/>
        <v>60</v>
      </c>
      <c r="AB1890" s="483">
        <v>0</v>
      </c>
      <c r="AC1890" s="480" t="s">
        <v>701</v>
      </c>
    </row>
    <row r="1891" customHeight="1" spans="1:29">
      <c r="A1891" s="460" t="s">
        <v>194</v>
      </c>
      <c r="B1891" s="480" t="s">
        <v>7877</v>
      </c>
      <c r="C1891" s="480" t="s">
        <v>7878</v>
      </c>
      <c r="D1891" s="480" t="s">
        <v>9478</v>
      </c>
      <c r="E1891" s="481">
        <v>42286</v>
      </c>
      <c r="F1891" s="480" t="s">
        <v>301</v>
      </c>
      <c r="G1891" s="480" t="s">
        <v>9479</v>
      </c>
      <c r="H1891" s="480" t="s">
        <v>9458</v>
      </c>
      <c r="I1891" s="480" t="s">
        <v>9468</v>
      </c>
      <c r="J1891" s="482">
        <v>3504.27</v>
      </c>
      <c r="K1891" s="482">
        <v>0</v>
      </c>
      <c r="L1891" s="482">
        <v>3504.27</v>
      </c>
      <c r="M1891" s="482">
        <v>0</v>
      </c>
      <c r="N1891" s="482">
        <v>0</v>
      </c>
      <c r="O1891" s="482">
        <v>0</v>
      </c>
      <c r="P1891" s="480" t="s">
        <v>9480</v>
      </c>
      <c r="Q1891" s="481"/>
      <c r="R1891" s="480" t="s">
        <v>306</v>
      </c>
      <c r="S1891" s="480" t="s">
        <v>307</v>
      </c>
      <c r="T1891" s="480" t="s">
        <v>321</v>
      </c>
      <c r="U1891" s="480" t="s">
        <v>309</v>
      </c>
      <c r="V1891" s="480" t="s">
        <v>623</v>
      </c>
      <c r="W1891" s="480" t="s">
        <v>9470</v>
      </c>
      <c r="X1891" s="480" t="s">
        <v>9471</v>
      </c>
      <c r="Y1891" s="480" t="s">
        <v>313</v>
      </c>
      <c r="Z1891" s="480" t="s">
        <v>7888</v>
      </c>
      <c r="AA1891" s="480">
        <f t="shared" si="29"/>
        <v>60</v>
      </c>
      <c r="AB1891" s="483">
        <v>0</v>
      </c>
      <c r="AC1891" s="480" t="s">
        <v>701</v>
      </c>
    </row>
    <row r="1892" customHeight="1" spans="1:29">
      <c r="A1892" s="460" t="s">
        <v>194</v>
      </c>
      <c r="B1892" s="480" t="s">
        <v>7877</v>
      </c>
      <c r="C1892" s="480" t="s">
        <v>7878</v>
      </c>
      <c r="D1892" s="480" t="s">
        <v>9481</v>
      </c>
      <c r="E1892" s="481">
        <v>42286</v>
      </c>
      <c r="F1892" s="480" t="s">
        <v>301</v>
      </c>
      <c r="G1892" s="480" t="s">
        <v>9482</v>
      </c>
      <c r="H1892" s="480" t="s">
        <v>9458</v>
      </c>
      <c r="I1892" s="480" t="s">
        <v>9468</v>
      </c>
      <c r="J1892" s="482">
        <v>3504.28</v>
      </c>
      <c r="K1892" s="482">
        <v>0</v>
      </c>
      <c r="L1892" s="482">
        <v>3504.28</v>
      </c>
      <c r="M1892" s="482">
        <v>0</v>
      </c>
      <c r="N1892" s="482">
        <v>0</v>
      </c>
      <c r="O1892" s="482">
        <v>0</v>
      </c>
      <c r="P1892" s="480" t="s">
        <v>9483</v>
      </c>
      <c r="Q1892" s="481"/>
      <c r="R1892" s="480" t="s">
        <v>306</v>
      </c>
      <c r="S1892" s="480" t="s">
        <v>307</v>
      </c>
      <c r="T1892" s="480" t="s">
        <v>383</v>
      </c>
      <c r="U1892" s="480" t="s">
        <v>309</v>
      </c>
      <c r="V1892" s="480" t="s">
        <v>309</v>
      </c>
      <c r="W1892" s="480" t="s">
        <v>9470</v>
      </c>
      <c r="X1892" s="480" t="s">
        <v>9471</v>
      </c>
      <c r="Y1892" s="480" t="s">
        <v>313</v>
      </c>
      <c r="Z1892" s="480" t="s">
        <v>7888</v>
      </c>
      <c r="AA1892" s="480">
        <f t="shared" si="29"/>
        <v>60</v>
      </c>
      <c r="AB1892" s="483">
        <v>0</v>
      </c>
      <c r="AC1892" s="480" t="s">
        <v>850</v>
      </c>
    </row>
    <row r="1893" customHeight="1" spans="1:29">
      <c r="A1893" s="460" t="s">
        <v>194</v>
      </c>
      <c r="B1893" s="480" t="s">
        <v>7877</v>
      </c>
      <c r="C1893" s="480" t="s">
        <v>7878</v>
      </c>
      <c r="D1893" s="480" t="s">
        <v>9484</v>
      </c>
      <c r="E1893" s="481">
        <v>42286</v>
      </c>
      <c r="F1893" s="480" t="s">
        <v>301</v>
      </c>
      <c r="G1893" s="480" t="s">
        <v>9485</v>
      </c>
      <c r="H1893" s="480" t="s">
        <v>9458</v>
      </c>
      <c r="I1893" s="480" t="s">
        <v>9468</v>
      </c>
      <c r="J1893" s="482">
        <v>3504.28</v>
      </c>
      <c r="K1893" s="482">
        <v>0</v>
      </c>
      <c r="L1893" s="482">
        <v>3504.28</v>
      </c>
      <c r="M1893" s="482">
        <v>0</v>
      </c>
      <c r="N1893" s="482">
        <v>0</v>
      </c>
      <c r="O1893" s="482">
        <v>0</v>
      </c>
      <c r="P1893" s="480" t="s">
        <v>9486</v>
      </c>
      <c r="Q1893" s="481"/>
      <c r="R1893" s="480" t="s">
        <v>306</v>
      </c>
      <c r="S1893" s="480" t="s">
        <v>307</v>
      </c>
      <c r="T1893" s="480" t="s">
        <v>383</v>
      </c>
      <c r="U1893" s="480" t="s">
        <v>309</v>
      </c>
      <c r="V1893" s="480" t="s">
        <v>309</v>
      </c>
      <c r="W1893" s="480" t="s">
        <v>9470</v>
      </c>
      <c r="X1893" s="480" t="s">
        <v>9471</v>
      </c>
      <c r="Y1893" s="480" t="s">
        <v>313</v>
      </c>
      <c r="Z1893" s="480" t="s">
        <v>7888</v>
      </c>
      <c r="AA1893" s="480">
        <f t="shared" si="29"/>
        <v>60</v>
      </c>
      <c r="AB1893" s="483">
        <v>0</v>
      </c>
      <c r="AC1893" s="480" t="s">
        <v>850</v>
      </c>
    </row>
    <row r="1894" customHeight="1" spans="1:29">
      <c r="A1894" s="460" t="s">
        <v>194</v>
      </c>
      <c r="B1894" s="480" t="s">
        <v>7877</v>
      </c>
      <c r="C1894" s="480" t="s">
        <v>7878</v>
      </c>
      <c r="D1894" s="480" t="s">
        <v>9487</v>
      </c>
      <c r="E1894" s="481">
        <v>41106</v>
      </c>
      <c r="F1894" s="480" t="s">
        <v>301</v>
      </c>
      <c r="G1894" s="480" t="s">
        <v>9488</v>
      </c>
      <c r="H1894" s="480" t="s">
        <v>9489</v>
      </c>
      <c r="I1894" s="480" t="s">
        <v>304</v>
      </c>
      <c r="J1894" s="482">
        <v>7766.99</v>
      </c>
      <c r="K1894" s="482">
        <v>0</v>
      </c>
      <c r="L1894" s="482">
        <v>7766.99</v>
      </c>
      <c r="M1894" s="482">
        <v>0</v>
      </c>
      <c r="N1894" s="482">
        <v>0</v>
      </c>
      <c r="O1894" s="482">
        <v>0</v>
      </c>
      <c r="P1894" s="480" t="s">
        <v>9490</v>
      </c>
      <c r="Q1894" s="481"/>
      <c r="R1894" s="480" t="s">
        <v>7884</v>
      </c>
      <c r="S1894" s="480" t="s">
        <v>7885</v>
      </c>
      <c r="T1894" s="480" t="s">
        <v>308</v>
      </c>
      <c r="U1894" s="480" t="s">
        <v>309</v>
      </c>
      <c r="V1894" s="480" t="s">
        <v>309</v>
      </c>
      <c r="W1894" s="480" t="s">
        <v>9491</v>
      </c>
      <c r="X1894" s="480" t="s">
        <v>9492</v>
      </c>
      <c r="Y1894" s="480" t="s">
        <v>313</v>
      </c>
      <c r="Z1894" s="480" t="s">
        <v>7888</v>
      </c>
      <c r="AA1894" s="480">
        <f t="shared" si="29"/>
        <v>60</v>
      </c>
      <c r="AB1894" s="483">
        <v>0</v>
      </c>
      <c r="AC1894" s="480" t="s">
        <v>8432</v>
      </c>
    </row>
    <row r="1895" customHeight="1" spans="1:29">
      <c r="A1895" s="460" t="s">
        <v>194</v>
      </c>
      <c r="B1895" s="480" t="s">
        <v>7877</v>
      </c>
      <c r="C1895" s="480" t="s">
        <v>7878</v>
      </c>
      <c r="D1895" s="480" t="s">
        <v>9493</v>
      </c>
      <c r="E1895" s="481">
        <v>40967</v>
      </c>
      <c r="F1895" s="480" t="s">
        <v>301</v>
      </c>
      <c r="G1895" s="480" t="s">
        <v>9494</v>
      </c>
      <c r="H1895" s="480" t="s">
        <v>9495</v>
      </c>
      <c r="I1895" s="480" t="s">
        <v>304</v>
      </c>
      <c r="J1895" s="482">
        <v>116288.4</v>
      </c>
      <c r="K1895" s="482">
        <v>2310.72</v>
      </c>
      <c r="L1895" s="482">
        <v>116288.4</v>
      </c>
      <c r="M1895" s="482">
        <v>27728.61</v>
      </c>
      <c r="N1895" s="482">
        <v>0</v>
      </c>
      <c r="O1895" s="482">
        <v>0</v>
      </c>
      <c r="P1895" s="480" t="s">
        <v>9496</v>
      </c>
      <c r="Q1895" s="481"/>
      <c r="R1895" s="480" t="s">
        <v>306</v>
      </c>
      <c r="S1895" s="480" t="s">
        <v>2316</v>
      </c>
      <c r="T1895" s="480" t="s">
        <v>308</v>
      </c>
      <c r="U1895" s="480" t="s">
        <v>309</v>
      </c>
      <c r="V1895" s="480" t="s">
        <v>9497</v>
      </c>
      <c r="W1895" s="480" t="s">
        <v>9498</v>
      </c>
      <c r="X1895" s="480" t="s">
        <v>9499</v>
      </c>
      <c r="Y1895" s="480" t="s">
        <v>313</v>
      </c>
      <c r="Z1895" s="480" t="s">
        <v>6347</v>
      </c>
      <c r="AA1895" s="480">
        <f t="shared" si="29"/>
        <v>156</v>
      </c>
      <c r="AB1895" s="483">
        <v>0</v>
      </c>
      <c r="AC1895" s="480" t="s">
        <v>9500</v>
      </c>
    </row>
    <row r="1896" customHeight="1" spans="1:29">
      <c r="A1896" s="460" t="s">
        <v>194</v>
      </c>
      <c r="B1896" s="480" t="s">
        <v>7877</v>
      </c>
      <c r="C1896" s="480" t="s">
        <v>7878</v>
      </c>
      <c r="D1896" s="480" t="s">
        <v>9501</v>
      </c>
      <c r="E1896" s="481">
        <v>40967</v>
      </c>
      <c r="F1896" s="480" t="s">
        <v>301</v>
      </c>
      <c r="G1896" s="480" t="s">
        <v>9502</v>
      </c>
      <c r="H1896" s="480" t="s">
        <v>9495</v>
      </c>
      <c r="I1896" s="480" t="s">
        <v>304</v>
      </c>
      <c r="J1896" s="482">
        <v>116288.41</v>
      </c>
      <c r="K1896" s="482">
        <v>2310.72</v>
      </c>
      <c r="L1896" s="482">
        <v>116288.41</v>
      </c>
      <c r="M1896" s="482">
        <v>27728.61</v>
      </c>
      <c r="N1896" s="482">
        <v>0</v>
      </c>
      <c r="O1896" s="482">
        <v>0</v>
      </c>
      <c r="P1896" s="480" t="s">
        <v>9503</v>
      </c>
      <c r="Q1896" s="481"/>
      <c r="R1896" s="480" t="s">
        <v>306</v>
      </c>
      <c r="S1896" s="480" t="s">
        <v>2316</v>
      </c>
      <c r="T1896" s="480" t="s">
        <v>321</v>
      </c>
      <c r="U1896" s="480" t="s">
        <v>309</v>
      </c>
      <c r="V1896" s="480" t="s">
        <v>952</v>
      </c>
      <c r="W1896" s="480" t="s">
        <v>9498</v>
      </c>
      <c r="X1896" s="480" t="s">
        <v>9499</v>
      </c>
      <c r="Y1896" s="480" t="s">
        <v>313</v>
      </c>
      <c r="Z1896" s="480" t="s">
        <v>6347</v>
      </c>
      <c r="AA1896" s="480">
        <f t="shared" si="29"/>
        <v>156</v>
      </c>
      <c r="AB1896" s="483">
        <v>0</v>
      </c>
      <c r="AC1896" s="480" t="s">
        <v>9500</v>
      </c>
    </row>
    <row r="1897" customHeight="1" spans="1:29">
      <c r="A1897" s="460" t="s">
        <v>194</v>
      </c>
      <c r="B1897" s="480" t="s">
        <v>7877</v>
      </c>
      <c r="C1897" s="480" t="s">
        <v>7878</v>
      </c>
      <c r="D1897" s="480" t="s">
        <v>9504</v>
      </c>
      <c r="E1897" s="481">
        <v>37008</v>
      </c>
      <c r="F1897" s="480" t="s">
        <v>301</v>
      </c>
      <c r="G1897" s="480" t="s">
        <v>9505</v>
      </c>
      <c r="H1897" s="480" t="s">
        <v>9506</v>
      </c>
      <c r="I1897" s="480" t="s">
        <v>9507</v>
      </c>
      <c r="J1897" s="482">
        <v>34400</v>
      </c>
      <c r="K1897" s="482">
        <v>0</v>
      </c>
      <c r="L1897" s="482">
        <v>12773.62</v>
      </c>
      <c r="M1897" s="482">
        <v>0</v>
      </c>
      <c r="N1897" s="482">
        <v>21626.38</v>
      </c>
      <c r="O1897" s="482">
        <v>0</v>
      </c>
      <c r="P1897" s="480" t="s">
        <v>9508</v>
      </c>
      <c r="Q1897" s="481"/>
      <c r="R1897" s="480" t="s">
        <v>306</v>
      </c>
      <c r="S1897" s="480" t="s">
        <v>9509</v>
      </c>
      <c r="T1897" s="480" t="s">
        <v>2372</v>
      </c>
      <c r="U1897" s="480" t="s">
        <v>309</v>
      </c>
      <c r="V1897" s="480" t="s">
        <v>309</v>
      </c>
      <c r="W1897" s="480" t="s">
        <v>333</v>
      </c>
      <c r="X1897" s="480" t="s">
        <v>9510</v>
      </c>
      <c r="Y1897" s="480" t="s">
        <v>313</v>
      </c>
      <c r="Z1897" s="480" t="s">
        <v>7888</v>
      </c>
      <c r="AA1897" s="480">
        <f t="shared" si="29"/>
        <v>60</v>
      </c>
      <c r="AB1897" s="483">
        <v>0</v>
      </c>
      <c r="AC1897" s="480" t="s">
        <v>2252</v>
      </c>
    </row>
    <row r="1898" customHeight="1" spans="1:29">
      <c r="A1898" s="460" t="s">
        <v>194</v>
      </c>
      <c r="B1898" s="480" t="s">
        <v>7877</v>
      </c>
      <c r="C1898" s="480" t="s">
        <v>7878</v>
      </c>
      <c r="D1898" s="480" t="s">
        <v>9511</v>
      </c>
      <c r="E1898" s="481">
        <v>42299</v>
      </c>
      <c r="F1898" s="480" t="s">
        <v>301</v>
      </c>
      <c r="G1898" s="480" t="s">
        <v>9512</v>
      </c>
      <c r="H1898" s="480" t="s">
        <v>9513</v>
      </c>
      <c r="I1898" s="480" t="s">
        <v>9514</v>
      </c>
      <c r="J1898" s="482">
        <v>52136.75</v>
      </c>
      <c r="K1898" s="482">
        <v>0</v>
      </c>
      <c r="L1898" s="482">
        <v>52136.75</v>
      </c>
      <c r="M1898" s="482">
        <v>0</v>
      </c>
      <c r="N1898" s="482">
        <v>0</v>
      </c>
      <c r="O1898" s="482">
        <v>0</v>
      </c>
      <c r="P1898" s="480" t="s">
        <v>9515</v>
      </c>
      <c r="Q1898" s="481"/>
      <c r="R1898" s="480" t="s">
        <v>306</v>
      </c>
      <c r="S1898" s="480" t="s">
        <v>9509</v>
      </c>
      <c r="T1898" s="480" t="s">
        <v>308</v>
      </c>
      <c r="U1898" s="480" t="s">
        <v>309</v>
      </c>
      <c r="V1898" s="480" t="s">
        <v>309</v>
      </c>
      <c r="W1898" s="480" t="s">
        <v>2501</v>
      </c>
      <c r="X1898" s="480" t="s">
        <v>9516</v>
      </c>
      <c r="Y1898" s="480" t="s">
        <v>313</v>
      </c>
      <c r="Z1898" s="480" t="s">
        <v>7888</v>
      </c>
      <c r="AA1898" s="480">
        <f t="shared" si="29"/>
        <v>60</v>
      </c>
      <c r="AB1898" s="483">
        <v>0</v>
      </c>
      <c r="AC1898" s="480" t="s">
        <v>1019</v>
      </c>
    </row>
    <row r="1899" customHeight="1" spans="1:29">
      <c r="A1899" s="460" t="s">
        <v>194</v>
      </c>
      <c r="B1899" s="480" t="s">
        <v>7877</v>
      </c>
      <c r="C1899" s="480" t="s">
        <v>7878</v>
      </c>
      <c r="D1899" s="480" t="s">
        <v>9517</v>
      </c>
      <c r="E1899" s="481">
        <v>42899</v>
      </c>
      <c r="F1899" s="480" t="s">
        <v>301</v>
      </c>
      <c r="G1899" s="480" t="s">
        <v>9518</v>
      </c>
      <c r="H1899" s="480" t="s">
        <v>9519</v>
      </c>
      <c r="I1899" s="480" t="s">
        <v>9520</v>
      </c>
      <c r="J1899" s="482">
        <v>87583.1</v>
      </c>
      <c r="K1899" s="482">
        <v>0</v>
      </c>
      <c r="L1899" s="482">
        <v>87583.1</v>
      </c>
      <c r="M1899" s="482">
        <v>0</v>
      </c>
      <c r="N1899" s="482">
        <v>0</v>
      </c>
      <c r="O1899" s="482">
        <v>0</v>
      </c>
      <c r="P1899" s="480" t="s">
        <v>9521</v>
      </c>
      <c r="Q1899" s="481"/>
      <c r="R1899" s="480" t="s">
        <v>7884</v>
      </c>
      <c r="S1899" s="480" t="s">
        <v>7885</v>
      </c>
      <c r="T1899" s="480" t="s">
        <v>882</v>
      </c>
      <c r="U1899" s="480" t="s">
        <v>309</v>
      </c>
      <c r="V1899" s="480" t="s">
        <v>8801</v>
      </c>
      <c r="W1899" s="480" t="s">
        <v>7938</v>
      </c>
      <c r="X1899" s="480" t="s">
        <v>9522</v>
      </c>
      <c r="Y1899" s="480" t="s">
        <v>313</v>
      </c>
      <c r="Z1899" s="480" t="s">
        <v>7888</v>
      </c>
      <c r="AA1899" s="480">
        <f t="shared" si="29"/>
        <v>60</v>
      </c>
      <c r="AB1899" s="483">
        <v>0</v>
      </c>
      <c r="AC1899" s="480" t="s">
        <v>8548</v>
      </c>
    </row>
    <row r="1900" customHeight="1" spans="1:29">
      <c r="A1900" s="460" t="s">
        <v>194</v>
      </c>
      <c r="B1900" s="480" t="s">
        <v>7877</v>
      </c>
      <c r="C1900" s="480" t="s">
        <v>7878</v>
      </c>
      <c r="D1900" s="480" t="s">
        <v>9523</v>
      </c>
      <c r="E1900" s="481">
        <v>41680</v>
      </c>
      <c r="F1900" s="480" t="s">
        <v>301</v>
      </c>
      <c r="G1900" s="480" t="s">
        <v>9524</v>
      </c>
      <c r="H1900" s="480" t="s">
        <v>9525</v>
      </c>
      <c r="I1900" s="480" t="s">
        <v>304</v>
      </c>
      <c r="J1900" s="482">
        <v>25641.03</v>
      </c>
      <c r="K1900" s="482">
        <v>0</v>
      </c>
      <c r="L1900" s="482">
        <v>25641.03</v>
      </c>
      <c r="M1900" s="482">
        <v>0</v>
      </c>
      <c r="N1900" s="482">
        <v>0</v>
      </c>
      <c r="O1900" s="482">
        <v>0</v>
      </c>
      <c r="P1900" s="480" t="s">
        <v>9526</v>
      </c>
      <c r="Q1900" s="481"/>
      <c r="R1900" s="480" t="s">
        <v>306</v>
      </c>
      <c r="S1900" s="480" t="s">
        <v>307</v>
      </c>
      <c r="T1900" s="480" t="s">
        <v>321</v>
      </c>
      <c r="U1900" s="480" t="s">
        <v>309</v>
      </c>
      <c r="V1900" s="480" t="s">
        <v>623</v>
      </c>
      <c r="W1900" s="480" t="s">
        <v>9527</v>
      </c>
      <c r="X1900" s="480" t="s">
        <v>312</v>
      </c>
      <c r="Y1900" s="480" t="s">
        <v>313</v>
      </c>
      <c r="Z1900" s="480" t="s">
        <v>7888</v>
      </c>
      <c r="AA1900" s="480">
        <f t="shared" si="29"/>
        <v>60</v>
      </c>
      <c r="AB1900" s="483">
        <v>0</v>
      </c>
      <c r="AC1900" s="480" t="s">
        <v>701</v>
      </c>
    </row>
    <row r="1901" customHeight="1" spans="1:29">
      <c r="A1901" s="460" t="s">
        <v>194</v>
      </c>
      <c r="B1901" s="480" t="s">
        <v>7877</v>
      </c>
      <c r="C1901" s="480" t="s">
        <v>7878</v>
      </c>
      <c r="D1901" s="480" t="s">
        <v>9528</v>
      </c>
      <c r="E1901" s="481">
        <v>41611</v>
      </c>
      <c r="F1901" s="480" t="s">
        <v>301</v>
      </c>
      <c r="G1901" s="480" t="s">
        <v>9529</v>
      </c>
      <c r="H1901" s="480" t="s">
        <v>9525</v>
      </c>
      <c r="I1901" s="480" t="s">
        <v>304</v>
      </c>
      <c r="J1901" s="482">
        <v>46314.83</v>
      </c>
      <c r="K1901" s="482">
        <v>0</v>
      </c>
      <c r="L1901" s="482">
        <v>46314.83</v>
      </c>
      <c r="M1901" s="482">
        <v>0</v>
      </c>
      <c r="N1901" s="482">
        <v>0</v>
      </c>
      <c r="O1901" s="482">
        <v>0</v>
      </c>
      <c r="P1901" s="480" t="s">
        <v>9530</v>
      </c>
      <c r="Q1901" s="481"/>
      <c r="R1901" s="480" t="s">
        <v>306</v>
      </c>
      <c r="S1901" s="480" t="s">
        <v>307</v>
      </c>
      <c r="T1901" s="480" t="s">
        <v>308</v>
      </c>
      <c r="U1901" s="480" t="s">
        <v>309</v>
      </c>
      <c r="V1901" s="480" t="s">
        <v>1302</v>
      </c>
      <c r="W1901" s="480" t="s">
        <v>9531</v>
      </c>
      <c r="X1901" s="480" t="s">
        <v>312</v>
      </c>
      <c r="Y1901" s="480" t="s">
        <v>313</v>
      </c>
      <c r="Z1901" s="480" t="s">
        <v>7888</v>
      </c>
      <c r="AA1901" s="480">
        <f t="shared" si="29"/>
        <v>60</v>
      </c>
      <c r="AB1901" s="483">
        <v>0</v>
      </c>
      <c r="AC1901" s="480" t="s">
        <v>1019</v>
      </c>
    </row>
    <row r="1902" customHeight="1" spans="1:29">
      <c r="A1902" s="460" t="s">
        <v>194</v>
      </c>
      <c r="B1902" s="480" t="s">
        <v>7877</v>
      </c>
      <c r="C1902" s="480" t="s">
        <v>7878</v>
      </c>
      <c r="D1902" s="480" t="s">
        <v>9532</v>
      </c>
      <c r="E1902" s="481">
        <v>40885</v>
      </c>
      <c r="F1902" s="480" t="s">
        <v>301</v>
      </c>
      <c r="G1902" s="480" t="s">
        <v>9533</v>
      </c>
      <c r="H1902" s="480" t="s">
        <v>9534</v>
      </c>
      <c r="I1902" s="480" t="s">
        <v>9535</v>
      </c>
      <c r="J1902" s="482">
        <v>17000</v>
      </c>
      <c r="K1902" s="482">
        <v>0</v>
      </c>
      <c r="L1902" s="482">
        <v>17000</v>
      </c>
      <c r="M1902" s="482">
        <v>0</v>
      </c>
      <c r="N1902" s="482">
        <v>0</v>
      </c>
      <c r="O1902" s="482">
        <v>0</v>
      </c>
      <c r="P1902" s="480" t="s">
        <v>9536</v>
      </c>
      <c r="Q1902" s="481"/>
      <c r="R1902" s="480" t="s">
        <v>7884</v>
      </c>
      <c r="S1902" s="480" t="s">
        <v>7885</v>
      </c>
      <c r="T1902" s="480" t="s">
        <v>2372</v>
      </c>
      <c r="U1902" s="480" t="s">
        <v>309</v>
      </c>
      <c r="V1902" s="480" t="s">
        <v>309</v>
      </c>
      <c r="W1902" s="480" t="s">
        <v>9537</v>
      </c>
      <c r="X1902" s="480" t="s">
        <v>9538</v>
      </c>
      <c r="Y1902" s="480" t="s">
        <v>313</v>
      </c>
      <c r="Z1902" s="480" t="s">
        <v>7888</v>
      </c>
      <c r="AA1902" s="480">
        <f t="shared" si="29"/>
        <v>60</v>
      </c>
      <c r="AB1902" s="483">
        <v>0</v>
      </c>
      <c r="AC1902" s="480" t="s">
        <v>7928</v>
      </c>
    </row>
    <row r="1903" customHeight="1" spans="1:29">
      <c r="A1903" s="460" t="s">
        <v>194</v>
      </c>
      <c r="B1903" s="480" t="s">
        <v>7877</v>
      </c>
      <c r="C1903" s="480" t="s">
        <v>7878</v>
      </c>
      <c r="D1903" s="480" t="s">
        <v>9539</v>
      </c>
      <c r="E1903" s="481">
        <v>43083</v>
      </c>
      <c r="F1903" s="480" t="s">
        <v>301</v>
      </c>
      <c r="G1903" s="480" t="s">
        <v>9540</v>
      </c>
      <c r="H1903" s="480" t="s">
        <v>9541</v>
      </c>
      <c r="I1903" s="480" t="s">
        <v>9542</v>
      </c>
      <c r="J1903" s="482">
        <v>3745.39</v>
      </c>
      <c r="K1903" s="482">
        <v>0</v>
      </c>
      <c r="L1903" s="482">
        <v>3745.39</v>
      </c>
      <c r="M1903" s="482">
        <v>0</v>
      </c>
      <c r="N1903" s="482">
        <v>0</v>
      </c>
      <c r="O1903" s="482">
        <v>0</v>
      </c>
      <c r="P1903" s="480" t="s">
        <v>9543</v>
      </c>
      <c r="Q1903" s="481"/>
      <c r="R1903" s="480" t="s">
        <v>7884</v>
      </c>
      <c r="S1903" s="480" t="s">
        <v>7885</v>
      </c>
      <c r="T1903" s="480" t="s">
        <v>2337</v>
      </c>
      <c r="U1903" s="480" t="s">
        <v>309</v>
      </c>
      <c r="V1903" s="480" t="s">
        <v>9209</v>
      </c>
      <c r="W1903" s="480" t="s">
        <v>9544</v>
      </c>
      <c r="X1903" s="480" t="s">
        <v>9330</v>
      </c>
      <c r="Y1903" s="480" t="s">
        <v>313</v>
      </c>
      <c r="Z1903" s="480" t="s">
        <v>7888</v>
      </c>
      <c r="AA1903" s="480">
        <f t="shared" si="29"/>
        <v>60</v>
      </c>
      <c r="AB1903" s="483">
        <v>0</v>
      </c>
      <c r="AC1903" s="480" t="s">
        <v>7889</v>
      </c>
    </row>
    <row r="1904" customHeight="1" spans="1:29">
      <c r="A1904" s="460" t="s">
        <v>194</v>
      </c>
      <c r="B1904" s="480" t="s">
        <v>7877</v>
      </c>
      <c r="C1904" s="480" t="s">
        <v>7878</v>
      </c>
      <c r="D1904" s="480" t="s">
        <v>9545</v>
      </c>
      <c r="E1904" s="481">
        <v>38467</v>
      </c>
      <c r="F1904" s="480" t="s">
        <v>301</v>
      </c>
      <c r="G1904" s="480" t="s">
        <v>9546</v>
      </c>
      <c r="H1904" s="480" t="s">
        <v>9547</v>
      </c>
      <c r="I1904" s="480" t="s">
        <v>9548</v>
      </c>
      <c r="J1904" s="482">
        <v>7150</v>
      </c>
      <c r="K1904" s="482">
        <v>0</v>
      </c>
      <c r="L1904" s="482">
        <v>7150</v>
      </c>
      <c r="M1904" s="482">
        <v>0</v>
      </c>
      <c r="N1904" s="482">
        <v>0</v>
      </c>
      <c r="O1904" s="482">
        <v>0</v>
      </c>
      <c r="P1904" s="480" t="s">
        <v>9549</v>
      </c>
      <c r="Q1904" s="481"/>
      <c r="R1904" s="480" t="s">
        <v>7884</v>
      </c>
      <c r="S1904" s="480" t="s">
        <v>7885</v>
      </c>
      <c r="T1904" s="480" t="s">
        <v>2372</v>
      </c>
      <c r="U1904" s="480" t="s">
        <v>309</v>
      </c>
      <c r="V1904" s="480" t="s">
        <v>309</v>
      </c>
      <c r="W1904" s="480" t="s">
        <v>9550</v>
      </c>
      <c r="X1904" s="480" t="s">
        <v>9551</v>
      </c>
      <c r="Y1904" s="480" t="s">
        <v>313</v>
      </c>
      <c r="Z1904" s="480" t="s">
        <v>7888</v>
      </c>
      <c r="AA1904" s="480">
        <f t="shared" si="29"/>
        <v>60</v>
      </c>
      <c r="AB1904" s="483">
        <v>0</v>
      </c>
      <c r="AC1904" s="480" t="s">
        <v>7928</v>
      </c>
    </row>
    <row r="1905" customHeight="1" spans="1:29">
      <c r="A1905" s="460" t="s">
        <v>194</v>
      </c>
      <c r="B1905" s="480" t="s">
        <v>7877</v>
      </c>
      <c r="C1905" s="480" t="s">
        <v>7878</v>
      </c>
      <c r="D1905" s="480" t="s">
        <v>9552</v>
      </c>
      <c r="E1905" s="481">
        <v>38467</v>
      </c>
      <c r="F1905" s="480" t="s">
        <v>301</v>
      </c>
      <c r="G1905" s="480" t="s">
        <v>9553</v>
      </c>
      <c r="H1905" s="480" t="s">
        <v>9554</v>
      </c>
      <c r="I1905" s="480" t="s">
        <v>9555</v>
      </c>
      <c r="J1905" s="482">
        <v>176720</v>
      </c>
      <c r="K1905" s="482">
        <v>0</v>
      </c>
      <c r="L1905" s="482">
        <v>176720</v>
      </c>
      <c r="M1905" s="482">
        <v>0</v>
      </c>
      <c r="N1905" s="482">
        <v>0</v>
      </c>
      <c r="O1905" s="482">
        <v>0</v>
      </c>
      <c r="P1905" s="480" t="s">
        <v>9556</v>
      </c>
      <c r="Q1905" s="481"/>
      <c r="R1905" s="480" t="s">
        <v>7884</v>
      </c>
      <c r="S1905" s="480" t="s">
        <v>7885</v>
      </c>
      <c r="T1905" s="480" t="s">
        <v>2372</v>
      </c>
      <c r="U1905" s="480" t="s">
        <v>309</v>
      </c>
      <c r="V1905" s="480" t="s">
        <v>309</v>
      </c>
      <c r="W1905" s="480" t="s">
        <v>9550</v>
      </c>
      <c r="X1905" s="480" t="s">
        <v>9557</v>
      </c>
      <c r="Y1905" s="480" t="s">
        <v>313</v>
      </c>
      <c r="Z1905" s="480" t="s">
        <v>7888</v>
      </c>
      <c r="AA1905" s="480">
        <f t="shared" si="29"/>
        <v>60</v>
      </c>
      <c r="AB1905" s="483">
        <v>0</v>
      </c>
      <c r="AC1905" s="480" t="s">
        <v>7928</v>
      </c>
    </row>
    <row r="1906" customHeight="1" spans="1:29">
      <c r="A1906" s="460" t="s">
        <v>194</v>
      </c>
      <c r="B1906" s="480" t="s">
        <v>7877</v>
      </c>
      <c r="C1906" s="480" t="s">
        <v>7878</v>
      </c>
      <c r="D1906" s="480" t="s">
        <v>9558</v>
      </c>
      <c r="E1906" s="481">
        <v>38467</v>
      </c>
      <c r="F1906" s="480" t="s">
        <v>301</v>
      </c>
      <c r="G1906" s="480" t="s">
        <v>9559</v>
      </c>
      <c r="H1906" s="480" t="s">
        <v>9560</v>
      </c>
      <c r="I1906" s="480" t="s">
        <v>9561</v>
      </c>
      <c r="J1906" s="482">
        <v>19155.2</v>
      </c>
      <c r="K1906" s="482">
        <v>0</v>
      </c>
      <c r="L1906" s="482">
        <v>19155.2</v>
      </c>
      <c r="M1906" s="482">
        <v>0</v>
      </c>
      <c r="N1906" s="482">
        <v>0</v>
      </c>
      <c r="O1906" s="482">
        <v>0</v>
      </c>
      <c r="P1906" s="480" t="s">
        <v>9562</v>
      </c>
      <c r="Q1906" s="481"/>
      <c r="R1906" s="480" t="s">
        <v>7884</v>
      </c>
      <c r="S1906" s="480" t="s">
        <v>7885</v>
      </c>
      <c r="T1906" s="480" t="s">
        <v>2372</v>
      </c>
      <c r="U1906" s="480" t="s">
        <v>309</v>
      </c>
      <c r="V1906" s="480" t="s">
        <v>309</v>
      </c>
      <c r="W1906" s="480" t="s">
        <v>9550</v>
      </c>
      <c r="X1906" s="480" t="s">
        <v>9557</v>
      </c>
      <c r="Y1906" s="480" t="s">
        <v>313</v>
      </c>
      <c r="Z1906" s="480" t="s">
        <v>7888</v>
      </c>
      <c r="AA1906" s="480">
        <f t="shared" si="29"/>
        <v>60</v>
      </c>
      <c r="AB1906" s="483">
        <v>0</v>
      </c>
      <c r="AC1906" s="480" t="s">
        <v>7928</v>
      </c>
    </row>
    <row r="1907" customHeight="1" spans="1:29">
      <c r="A1907" s="460" t="s">
        <v>194</v>
      </c>
      <c r="B1907" s="480" t="s">
        <v>7877</v>
      </c>
      <c r="C1907" s="480" t="s">
        <v>7878</v>
      </c>
      <c r="D1907" s="480" t="s">
        <v>9563</v>
      </c>
      <c r="E1907" s="481">
        <v>38467</v>
      </c>
      <c r="F1907" s="480" t="s">
        <v>301</v>
      </c>
      <c r="G1907" s="480" t="s">
        <v>9564</v>
      </c>
      <c r="H1907" s="480" t="s">
        <v>9560</v>
      </c>
      <c r="I1907" s="480" t="s">
        <v>9561</v>
      </c>
      <c r="J1907" s="482">
        <v>19155.2</v>
      </c>
      <c r="K1907" s="482">
        <v>0</v>
      </c>
      <c r="L1907" s="482">
        <v>19155.2</v>
      </c>
      <c r="M1907" s="482">
        <v>0</v>
      </c>
      <c r="N1907" s="482">
        <v>0</v>
      </c>
      <c r="O1907" s="482">
        <v>0</v>
      </c>
      <c r="P1907" s="480" t="s">
        <v>9565</v>
      </c>
      <c r="Q1907" s="481"/>
      <c r="R1907" s="480" t="s">
        <v>7884</v>
      </c>
      <c r="S1907" s="480" t="s">
        <v>7885</v>
      </c>
      <c r="T1907" s="480" t="s">
        <v>2372</v>
      </c>
      <c r="U1907" s="480" t="s">
        <v>309</v>
      </c>
      <c r="V1907" s="480" t="s">
        <v>309</v>
      </c>
      <c r="W1907" s="480" t="s">
        <v>9550</v>
      </c>
      <c r="X1907" s="480" t="s">
        <v>9557</v>
      </c>
      <c r="Y1907" s="480" t="s">
        <v>313</v>
      </c>
      <c r="Z1907" s="480" t="s">
        <v>7888</v>
      </c>
      <c r="AA1907" s="480">
        <f t="shared" si="29"/>
        <v>60</v>
      </c>
      <c r="AB1907" s="483">
        <v>0</v>
      </c>
      <c r="AC1907" s="480" t="s">
        <v>7928</v>
      </c>
    </row>
    <row r="1908" customHeight="1" spans="1:29">
      <c r="A1908" s="460" t="s">
        <v>194</v>
      </c>
      <c r="B1908" s="480" t="s">
        <v>7877</v>
      </c>
      <c r="C1908" s="480" t="s">
        <v>7878</v>
      </c>
      <c r="D1908" s="480" t="s">
        <v>9566</v>
      </c>
      <c r="E1908" s="481">
        <v>41990</v>
      </c>
      <c r="F1908" s="480" t="s">
        <v>301</v>
      </c>
      <c r="G1908" s="480" t="s">
        <v>9567</v>
      </c>
      <c r="H1908" s="480" t="s">
        <v>9568</v>
      </c>
      <c r="I1908" s="480" t="s">
        <v>9569</v>
      </c>
      <c r="J1908" s="482">
        <v>72649.57</v>
      </c>
      <c r="K1908" s="482">
        <v>0</v>
      </c>
      <c r="L1908" s="482">
        <v>72649.57</v>
      </c>
      <c r="M1908" s="482">
        <v>0</v>
      </c>
      <c r="N1908" s="482">
        <v>0</v>
      </c>
      <c r="O1908" s="482">
        <v>0</v>
      </c>
      <c r="P1908" s="480" t="s">
        <v>9570</v>
      </c>
      <c r="Q1908" s="481"/>
      <c r="R1908" s="480" t="s">
        <v>7884</v>
      </c>
      <c r="S1908" s="480" t="s">
        <v>7885</v>
      </c>
      <c r="T1908" s="480" t="s">
        <v>2337</v>
      </c>
      <c r="U1908" s="480" t="s">
        <v>309</v>
      </c>
      <c r="V1908" s="480" t="s">
        <v>309</v>
      </c>
      <c r="W1908" s="480" t="s">
        <v>9571</v>
      </c>
      <c r="X1908" s="480" t="s">
        <v>9572</v>
      </c>
      <c r="Y1908" s="480" t="s">
        <v>313</v>
      </c>
      <c r="Z1908" s="480" t="s">
        <v>7888</v>
      </c>
      <c r="AA1908" s="480">
        <f t="shared" si="29"/>
        <v>60</v>
      </c>
      <c r="AB1908" s="483">
        <v>0</v>
      </c>
      <c r="AC1908" s="480" t="s">
        <v>7889</v>
      </c>
    </row>
    <row r="1909" customHeight="1" spans="1:29">
      <c r="A1909" s="460" t="s">
        <v>194</v>
      </c>
      <c r="B1909" s="480" t="s">
        <v>7877</v>
      </c>
      <c r="C1909" s="480" t="s">
        <v>7878</v>
      </c>
      <c r="D1909" s="480" t="s">
        <v>9573</v>
      </c>
      <c r="E1909" s="481">
        <v>38467</v>
      </c>
      <c r="F1909" s="480" t="s">
        <v>301</v>
      </c>
      <c r="G1909" s="480" t="s">
        <v>9574</v>
      </c>
      <c r="H1909" s="480" t="s">
        <v>9575</v>
      </c>
      <c r="I1909" s="480" t="s">
        <v>9576</v>
      </c>
      <c r="J1909" s="482">
        <v>152841.86</v>
      </c>
      <c r="K1909" s="482">
        <v>0</v>
      </c>
      <c r="L1909" s="482">
        <v>152841.86</v>
      </c>
      <c r="M1909" s="482">
        <v>0</v>
      </c>
      <c r="N1909" s="482">
        <v>0</v>
      </c>
      <c r="O1909" s="482">
        <v>0</v>
      </c>
      <c r="P1909" s="480" t="s">
        <v>9577</v>
      </c>
      <c r="Q1909" s="481"/>
      <c r="R1909" s="480" t="s">
        <v>7884</v>
      </c>
      <c r="S1909" s="480" t="s">
        <v>7885</v>
      </c>
      <c r="T1909" s="480" t="s">
        <v>2372</v>
      </c>
      <c r="U1909" s="480" t="s">
        <v>309</v>
      </c>
      <c r="V1909" s="480" t="s">
        <v>309</v>
      </c>
      <c r="W1909" s="480" t="s">
        <v>9550</v>
      </c>
      <c r="X1909" s="480" t="s">
        <v>9578</v>
      </c>
      <c r="Y1909" s="480" t="s">
        <v>313</v>
      </c>
      <c r="Z1909" s="480" t="s">
        <v>7888</v>
      </c>
      <c r="AA1909" s="480">
        <f t="shared" si="29"/>
        <v>60</v>
      </c>
      <c r="AB1909" s="483">
        <v>0</v>
      </c>
      <c r="AC1909" s="480" t="s">
        <v>7928</v>
      </c>
    </row>
    <row r="1910" customHeight="1" spans="1:29">
      <c r="A1910" s="460" t="s">
        <v>194</v>
      </c>
      <c r="B1910" s="480" t="s">
        <v>7877</v>
      </c>
      <c r="C1910" s="480" t="s">
        <v>7878</v>
      </c>
      <c r="D1910" s="480" t="s">
        <v>9579</v>
      </c>
      <c r="E1910" s="481">
        <v>37955</v>
      </c>
      <c r="F1910" s="480" t="s">
        <v>301</v>
      </c>
      <c r="G1910" s="480" t="s">
        <v>9580</v>
      </c>
      <c r="H1910" s="480" t="s">
        <v>9581</v>
      </c>
      <c r="I1910" s="480" t="s">
        <v>9582</v>
      </c>
      <c r="J1910" s="482">
        <v>12000</v>
      </c>
      <c r="K1910" s="482">
        <v>0</v>
      </c>
      <c r="L1910" s="482">
        <v>12000</v>
      </c>
      <c r="M1910" s="482">
        <v>0</v>
      </c>
      <c r="N1910" s="482">
        <v>0</v>
      </c>
      <c r="O1910" s="482">
        <v>0</v>
      </c>
      <c r="P1910" s="480" t="s">
        <v>9583</v>
      </c>
      <c r="Q1910" s="481"/>
      <c r="R1910" s="480" t="s">
        <v>7884</v>
      </c>
      <c r="S1910" s="480" t="s">
        <v>7885</v>
      </c>
      <c r="T1910" s="480" t="s">
        <v>2337</v>
      </c>
      <c r="U1910" s="480" t="s">
        <v>309</v>
      </c>
      <c r="V1910" s="480" t="s">
        <v>309</v>
      </c>
      <c r="W1910" s="480" t="s">
        <v>333</v>
      </c>
      <c r="X1910" s="480" t="s">
        <v>9584</v>
      </c>
      <c r="Y1910" s="480" t="s">
        <v>313</v>
      </c>
      <c r="Z1910" s="480" t="s">
        <v>7888</v>
      </c>
      <c r="AA1910" s="480">
        <f t="shared" si="29"/>
        <v>60</v>
      </c>
      <c r="AB1910" s="483">
        <v>0</v>
      </c>
      <c r="AC1910" s="480" t="s">
        <v>7889</v>
      </c>
    </row>
    <row r="1911" customHeight="1" spans="1:29">
      <c r="A1911" s="460" t="s">
        <v>194</v>
      </c>
      <c r="B1911" s="480" t="s">
        <v>7877</v>
      </c>
      <c r="C1911" s="480" t="s">
        <v>7878</v>
      </c>
      <c r="D1911" s="480" t="s">
        <v>9585</v>
      </c>
      <c r="E1911" s="481">
        <v>37955</v>
      </c>
      <c r="F1911" s="480" t="s">
        <v>301</v>
      </c>
      <c r="G1911" s="480" t="s">
        <v>9586</v>
      </c>
      <c r="H1911" s="480" t="s">
        <v>9587</v>
      </c>
      <c r="I1911" s="480" t="s">
        <v>9582</v>
      </c>
      <c r="J1911" s="482">
        <v>23000</v>
      </c>
      <c r="K1911" s="482">
        <v>0</v>
      </c>
      <c r="L1911" s="482">
        <v>23000</v>
      </c>
      <c r="M1911" s="482">
        <v>0</v>
      </c>
      <c r="N1911" s="482">
        <v>0</v>
      </c>
      <c r="O1911" s="482">
        <v>0</v>
      </c>
      <c r="P1911" s="480" t="s">
        <v>9588</v>
      </c>
      <c r="Q1911" s="481"/>
      <c r="R1911" s="480" t="s">
        <v>7884</v>
      </c>
      <c r="S1911" s="480" t="s">
        <v>7885</v>
      </c>
      <c r="T1911" s="480" t="s">
        <v>2337</v>
      </c>
      <c r="U1911" s="480" t="s">
        <v>309</v>
      </c>
      <c r="V1911" s="480" t="s">
        <v>309</v>
      </c>
      <c r="W1911" s="480" t="s">
        <v>333</v>
      </c>
      <c r="X1911" s="480" t="s">
        <v>9584</v>
      </c>
      <c r="Y1911" s="480" t="s">
        <v>313</v>
      </c>
      <c r="Z1911" s="480" t="s">
        <v>7888</v>
      </c>
      <c r="AA1911" s="480">
        <f t="shared" si="29"/>
        <v>60</v>
      </c>
      <c r="AB1911" s="483">
        <v>0</v>
      </c>
      <c r="AC1911" s="480" t="s">
        <v>7889</v>
      </c>
    </row>
    <row r="1912" customHeight="1" spans="1:29">
      <c r="A1912" s="460" t="s">
        <v>194</v>
      </c>
      <c r="B1912" s="480" t="s">
        <v>7877</v>
      </c>
      <c r="C1912" s="480" t="s">
        <v>7878</v>
      </c>
      <c r="D1912" s="480" t="s">
        <v>9589</v>
      </c>
      <c r="E1912" s="481">
        <v>39743</v>
      </c>
      <c r="F1912" s="480" t="s">
        <v>301</v>
      </c>
      <c r="G1912" s="480" t="s">
        <v>9590</v>
      </c>
      <c r="H1912" s="480" t="s">
        <v>9591</v>
      </c>
      <c r="I1912" s="480" t="s">
        <v>9592</v>
      </c>
      <c r="J1912" s="482">
        <v>305410.26</v>
      </c>
      <c r="K1912" s="482">
        <v>0</v>
      </c>
      <c r="L1912" s="482">
        <v>305410.26</v>
      </c>
      <c r="M1912" s="482">
        <v>0</v>
      </c>
      <c r="N1912" s="482">
        <v>0</v>
      </c>
      <c r="O1912" s="482">
        <v>0</v>
      </c>
      <c r="P1912" s="480" t="s">
        <v>9593</v>
      </c>
      <c r="Q1912" s="481"/>
      <c r="R1912" s="480" t="s">
        <v>7884</v>
      </c>
      <c r="S1912" s="480" t="s">
        <v>307</v>
      </c>
      <c r="T1912" s="480" t="s">
        <v>2337</v>
      </c>
      <c r="U1912" s="480" t="s">
        <v>309</v>
      </c>
      <c r="V1912" s="480" t="s">
        <v>309</v>
      </c>
      <c r="W1912" s="480" t="s">
        <v>9594</v>
      </c>
      <c r="X1912" s="480" t="s">
        <v>9595</v>
      </c>
      <c r="Y1912" s="480" t="s">
        <v>313</v>
      </c>
      <c r="Z1912" s="480" t="s">
        <v>7888</v>
      </c>
      <c r="AA1912" s="480">
        <f t="shared" si="29"/>
        <v>60</v>
      </c>
      <c r="AB1912" s="483">
        <v>0</v>
      </c>
      <c r="AC1912" s="480" t="s">
        <v>2252</v>
      </c>
    </row>
    <row r="1913" customHeight="1" spans="1:29">
      <c r="A1913" s="460" t="s">
        <v>194</v>
      </c>
      <c r="B1913" s="480" t="s">
        <v>7877</v>
      </c>
      <c r="C1913" s="480" t="s">
        <v>7878</v>
      </c>
      <c r="D1913" s="480" t="s">
        <v>9596</v>
      </c>
      <c r="E1913" s="481">
        <v>40816</v>
      </c>
      <c r="F1913" s="480" t="s">
        <v>301</v>
      </c>
      <c r="G1913" s="480" t="s">
        <v>9597</v>
      </c>
      <c r="H1913" s="480" t="s">
        <v>9598</v>
      </c>
      <c r="I1913" s="480" t="s">
        <v>9599</v>
      </c>
      <c r="J1913" s="482">
        <v>95726.5</v>
      </c>
      <c r="K1913" s="482">
        <v>0</v>
      </c>
      <c r="L1913" s="482">
        <v>95726.5</v>
      </c>
      <c r="M1913" s="482">
        <v>0</v>
      </c>
      <c r="N1913" s="482">
        <v>0</v>
      </c>
      <c r="O1913" s="482">
        <v>0</v>
      </c>
      <c r="P1913" s="480" t="s">
        <v>9600</v>
      </c>
      <c r="Q1913" s="481"/>
      <c r="R1913" s="480" t="s">
        <v>7884</v>
      </c>
      <c r="S1913" s="480" t="s">
        <v>7885</v>
      </c>
      <c r="T1913" s="480" t="s">
        <v>2337</v>
      </c>
      <c r="U1913" s="480" t="s">
        <v>309</v>
      </c>
      <c r="V1913" s="480" t="s">
        <v>8193</v>
      </c>
      <c r="W1913" s="480" t="s">
        <v>9601</v>
      </c>
      <c r="X1913" s="480" t="s">
        <v>9602</v>
      </c>
      <c r="Y1913" s="480" t="s">
        <v>313</v>
      </c>
      <c r="Z1913" s="480" t="s">
        <v>7888</v>
      </c>
      <c r="AA1913" s="480">
        <f t="shared" si="29"/>
        <v>60</v>
      </c>
      <c r="AB1913" s="483">
        <v>0</v>
      </c>
      <c r="AC1913" s="480" t="s">
        <v>7889</v>
      </c>
    </row>
    <row r="1914" customHeight="1" spans="1:29">
      <c r="A1914" s="460" t="s">
        <v>194</v>
      </c>
      <c r="B1914" s="480" t="s">
        <v>7877</v>
      </c>
      <c r="C1914" s="480" t="s">
        <v>7878</v>
      </c>
      <c r="D1914" s="480" t="s">
        <v>9603</v>
      </c>
      <c r="E1914" s="481">
        <v>40851</v>
      </c>
      <c r="F1914" s="480" t="s">
        <v>301</v>
      </c>
      <c r="G1914" s="480" t="s">
        <v>9604</v>
      </c>
      <c r="H1914" s="480" t="s">
        <v>9605</v>
      </c>
      <c r="I1914" s="480" t="s">
        <v>9606</v>
      </c>
      <c r="J1914" s="482">
        <v>305982.91</v>
      </c>
      <c r="K1914" s="482">
        <v>0</v>
      </c>
      <c r="L1914" s="482">
        <v>305982.91</v>
      </c>
      <c r="M1914" s="482">
        <v>0</v>
      </c>
      <c r="N1914" s="482">
        <v>0</v>
      </c>
      <c r="O1914" s="482">
        <v>0</v>
      </c>
      <c r="P1914" s="480" t="s">
        <v>9607</v>
      </c>
      <c r="Q1914" s="481"/>
      <c r="R1914" s="480" t="s">
        <v>7884</v>
      </c>
      <c r="S1914" s="480" t="s">
        <v>7885</v>
      </c>
      <c r="T1914" s="480" t="s">
        <v>2337</v>
      </c>
      <c r="U1914" s="480" t="s">
        <v>309</v>
      </c>
      <c r="V1914" s="480" t="s">
        <v>8193</v>
      </c>
      <c r="W1914" s="480" t="s">
        <v>9608</v>
      </c>
      <c r="X1914" s="480" t="s">
        <v>9602</v>
      </c>
      <c r="Y1914" s="480" t="s">
        <v>313</v>
      </c>
      <c r="Z1914" s="480" t="s">
        <v>7888</v>
      </c>
      <c r="AA1914" s="480">
        <f t="shared" si="29"/>
        <v>60</v>
      </c>
      <c r="AB1914" s="483">
        <v>0</v>
      </c>
      <c r="AC1914" s="480" t="s">
        <v>7889</v>
      </c>
    </row>
    <row r="1915" customHeight="1" spans="1:29">
      <c r="A1915" s="460" t="s">
        <v>194</v>
      </c>
      <c r="B1915" s="480" t="s">
        <v>7877</v>
      </c>
      <c r="C1915" s="480" t="s">
        <v>7878</v>
      </c>
      <c r="D1915" s="480" t="s">
        <v>9609</v>
      </c>
      <c r="E1915" s="481">
        <v>41380</v>
      </c>
      <c r="F1915" s="480" t="s">
        <v>301</v>
      </c>
      <c r="G1915" s="480" t="s">
        <v>9610</v>
      </c>
      <c r="H1915" s="480" t="s">
        <v>9611</v>
      </c>
      <c r="I1915" s="480" t="s">
        <v>9612</v>
      </c>
      <c r="J1915" s="482">
        <v>793980.36</v>
      </c>
      <c r="K1915" s="482">
        <v>0</v>
      </c>
      <c r="L1915" s="482">
        <v>793980.36</v>
      </c>
      <c r="M1915" s="482">
        <v>0</v>
      </c>
      <c r="N1915" s="482">
        <v>0</v>
      </c>
      <c r="O1915" s="482">
        <v>0</v>
      </c>
      <c r="P1915" s="480" t="s">
        <v>9613</v>
      </c>
      <c r="Q1915" s="481"/>
      <c r="R1915" s="480" t="s">
        <v>7884</v>
      </c>
      <c r="S1915" s="480" t="s">
        <v>7885</v>
      </c>
      <c r="T1915" s="480" t="s">
        <v>882</v>
      </c>
      <c r="U1915" s="480" t="s">
        <v>309</v>
      </c>
      <c r="V1915" s="480" t="s">
        <v>8801</v>
      </c>
      <c r="W1915" s="480" t="s">
        <v>9614</v>
      </c>
      <c r="X1915" s="480" t="s">
        <v>9615</v>
      </c>
      <c r="Y1915" s="480" t="s">
        <v>313</v>
      </c>
      <c r="Z1915" s="480" t="s">
        <v>7888</v>
      </c>
      <c r="AA1915" s="480">
        <f t="shared" si="29"/>
        <v>60</v>
      </c>
      <c r="AB1915" s="483">
        <v>0</v>
      </c>
      <c r="AC1915" s="480" t="s">
        <v>8451</v>
      </c>
    </row>
    <row r="1916" customHeight="1" spans="1:29">
      <c r="A1916" s="460" t="s">
        <v>194</v>
      </c>
      <c r="B1916" s="480" t="s">
        <v>7877</v>
      </c>
      <c r="C1916" s="480" t="s">
        <v>7878</v>
      </c>
      <c r="D1916" s="480" t="s">
        <v>9616</v>
      </c>
      <c r="E1916" s="481">
        <v>41173</v>
      </c>
      <c r="F1916" s="480" t="s">
        <v>301</v>
      </c>
      <c r="G1916" s="480" t="s">
        <v>9617</v>
      </c>
      <c r="H1916" s="480" t="s">
        <v>9618</v>
      </c>
      <c r="I1916" s="480" t="s">
        <v>9612</v>
      </c>
      <c r="J1916" s="482">
        <v>380341.94</v>
      </c>
      <c r="K1916" s="482">
        <v>0</v>
      </c>
      <c r="L1916" s="482">
        <v>380341.94</v>
      </c>
      <c r="M1916" s="482">
        <v>0</v>
      </c>
      <c r="N1916" s="482">
        <v>0</v>
      </c>
      <c r="O1916" s="482">
        <v>0</v>
      </c>
      <c r="P1916" s="480" t="s">
        <v>9619</v>
      </c>
      <c r="Q1916" s="481"/>
      <c r="R1916" s="480" t="s">
        <v>7884</v>
      </c>
      <c r="S1916" s="480" t="s">
        <v>7885</v>
      </c>
      <c r="T1916" s="480" t="s">
        <v>882</v>
      </c>
      <c r="U1916" s="480" t="s">
        <v>309</v>
      </c>
      <c r="V1916" s="480" t="s">
        <v>8801</v>
      </c>
      <c r="W1916" s="480" t="s">
        <v>9620</v>
      </c>
      <c r="X1916" s="480" t="s">
        <v>9621</v>
      </c>
      <c r="Y1916" s="480" t="s">
        <v>313</v>
      </c>
      <c r="Z1916" s="480" t="s">
        <v>7888</v>
      </c>
      <c r="AA1916" s="480">
        <f t="shared" si="29"/>
        <v>60</v>
      </c>
      <c r="AB1916" s="483">
        <v>0</v>
      </c>
      <c r="AC1916" s="480" t="s">
        <v>8438</v>
      </c>
    </row>
    <row r="1917" customHeight="1" spans="1:29">
      <c r="A1917" s="460" t="s">
        <v>194</v>
      </c>
      <c r="B1917" s="480" t="s">
        <v>7877</v>
      </c>
      <c r="C1917" s="480" t="s">
        <v>7878</v>
      </c>
      <c r="D1917" s="480" t="s">
        <v>9622</v>
      </c>
      <c r="E1917" s="481">
        <v>41666</v>
      </c>
      <c r="F1917" s="480" t="s">
        <v>301</v>
      </c>
      <c r="G1917" s="480" t="s">
        <v>9623</v>
      </c>
      <c r="H1917" s="480" t="s">
        <v>9624</v>
      </c>
      <c r="I1917" s="480" t="s">
        <v>9602</v>
      </c>
      <c r="J1917" s="482">
        <v>194444.44</v>
      </c>
      <c r="K1917" s="482">
        <v>0</v>
      </c>
      <c r="L1917" s="482">
        <v>194444.44</v>
      </c>
      <c r="M1917" s="482">
        <v>0</v>
      </c>
      <c r="N1917" s="482">
        <v>0</v>
      </c>
      <c r="O1917" s="482">
        <v>0</v>
      </c>
      <c r="P1917" s="480" t="s">
        <v>9625</v>
      </c>
      <c r="Q1917" s="481"/>
      <c r="R1917" s="480" t="s">
        <v>7884</v>
      </c>
      <c r="S1917" s="480" t="s">
        <v>7885</v>
      </c>
      <c r="T1917" s="480" t="s">
        <v>2337</v>
      </c>
      <c r="U1917" s="480" t="s">
        <v>309</v>
      </c>
      <c r="V1917" s="480" t="s">
        <v>309</v>
      </c>
      <c r="W1917" s="480" t="s">
        <v>9626</v>
      </c>
      <c r="X1917" s="480" t="s">
        <v>7896</v>
      </c>
      <c r="Y1917" s="480" t="s">
        <v>313</v>
      </c>
      <c r="Z1917" s="480" t="s">
        <v>7888</v>
      </c>
      <c r="AA1917" s="480">
        <f t="shared" si="29"/>
        <v>60</v>
      </c>
      <c r="AB1917" s="483">
        <v>0</v>
      </c>
      <c r="AC1917" s="480" t="s">
        <v>7889</v>
      </c>
    </row>
    <row r="1918" customHeight="1" spans="1:29">
      <c r="A1918" s="460" t="s">
        <v>194</v>
      </c>
      <c r="B1918" s="480" t="s">
        <v>7877</v>
      </c>
      <c r="C1918" s="480" t="s">
        <v>7878</v>
      </c>
      <c r="D1918" s="480" t="s">
        <v>9627</v>
      </c>
      <c r="E1918" s="481">
        <v>41666</v>
      </c>
      <c r="F1918" s="480" t="s">
        <v>301</v>
      </c>
      <c r="G1918" s="480" t="s">
        <v>9628</v>
      </c>
      <c r="H1918" s="480" t="s">
        <v>9624</v>
      </c>
      <c r="I1918" s="480" t="s">
        <v>9602</v>
      </c>
      <c r="J1918" s="482">
        <v>194444.44</v>
      </c>
      <c r="K1918" s="482">
        <v>0</v>
      </c>
      <c r="L1918" s="482">
        <v>194444.44</v>
      </c>
      <c r="M1918" s="482">
        <v>0</v>
      </c>
      <c r="N1918" s="482">
        <v>0</v>
      </c>
      <c r="O1918" s="482">
        <v>0</v>
      </c>
      <c r="P1918" s="480" t="s">
        <v>9629</v>
      </c>
      <c r="Q1918" s="481"/>
      <c r="R1918" s="480" t="s">
        <v>7884</v>
      </c>
      <c r="S1918" s="480" t="s">
        <v>7885</v>
      </c>
      <c r="T1918" s="480" t="s">
        <v>2337</v>
      </c>
      <c r="U1918" s="480" t="s">
        <v>309</v>
      </c>
      <c r="V1918" s="480" t="s">
        <v>309</v>
      </c>
      <c r="W1918" s="480" t="s">
        <v>9630</v>
      </c>
      <c r="X1918" s="480" t="s">
        <v>7896</v>
      </c>
      <c r="Y1918" s="480" t="s">
        <v>313</v>
      </c>
      <c r="Z1918" s="480" t="s">
        <v>7888</v>
      </c>
      <c r="AA1918" s="480">
        <f t="shared" si="29"/>
        <v>60</v>
      </c>
      <c r="AB1918" s="483">
        <v>0</v>
      </c>
      <c r="AC1918" s="480" t="s">
        <v>7889</v>
      </c>
    </row>
    <row r="1919" customHeight="1" spans="1:29">
      <c r="A1919" s="460" t="s">
        <v>194</v>
      </c>
      <c r="B1919" s="480" t="s">
        <v>7877</v>
      </c>
      <c r="C1919" s="480" t="s">
        <v>7878</v>
      </c>
      <c r="D1919" s="480" t="s">
        <v>9631</v>
      </c>
      <c r="E1919" s="481">
        <v>41837</v>
      </c>
      <c r="F1919" s="480" t="s">
        <v>301</v>
      </c>
      <c r="G1919" s="480" t="s">
        <v>9632</v>
      </c>
      <c r="H1919" s="480" t="s">
        <v>9633</v>
      </c>
      <c r="I1919" s="480" t="s">
        <v>9634</v>
      </c>
      <c r="J1919" s="482">
        <v>328717.96</v>
      </c>
      <c r="K1919" s="482">
        <v>0</v>
      </c>
      <c r="L1919" s="482">
        <v>328717.96</v>
      </c>
      <c r="M1919" s="482">
        <v>0</v>
      </c>
      <c r="N1919" s="482">
        <v>0</v>
      </c>
      <c r="O1919" s="482">
        <v>0</v>
      </c>
      <c r="P1919" s="480" t="s">
        <v>9635</v>
      </c>
      <c r="Q1919" s="481"/>
      <c r="R1919" s="480" t="s">
        <v>7884</v>
      </c>
      <c r="S1919" s="480" t="s">
        <v>7885</v>
      </c>
      <c r="T1919" s="480" t="s">
        <v>2337</v>
      </c>
      <c r="U1919" s="480" t="s">
        <v>309</v>
      </c>
      <c r="V1919" s="480" t="s">
        <v>309</v>
      </c>
      <c r="W1919" s="480" t="s">
        <v>9636</v>
      </c>
      <c r="X1919" s="480" t="s">
        <v>9462</v>
      </c>
      <c r="Y1919" s="480" t="s">
        <v>313</v>
      </c>
      <c r="Z1919" s="480" t="s">
        <v>7888</v>
      </c>
      <c r="AA1919" s="480">
        <f t="shared" si="29"/>
        <v>60</v>
      </c>
      <c r="AB1919" s="483">
        <v>0</v>
      </c>
      <c r="AC1919" s="480" t="s">
        <v>7889</v>
      </c>
    </row>
    <row r="1920" customHeight="1" spans="1:29">
      <c r="A1920" s="460" t="s">
        <v>194</v>
      </c>
      <c r="B1920" s="480" t="s">
        <v>7877</v>
      </c>
      <c r="C1920" s="480" t="s">
        <v>7878</v>
      </c>
      <c r="D1920" s="480" t="s">
        <v>9637</v>
      </c>
      <c r="E1920" s="481">
        <v>40816</v>
      </c>
      <c r="F1920" s="480" t="s">
        <v>301</v>
      </c>
      <c r="G1920" s="480" t="s">
        <v>9638</v>
      </c>
      <c r="H1920" s="480" t="s">
        <v>9639</v>
      </c>
      <c r="I1920" s="480" t="s">
        <v>9606</v>
      </c>
      <c r="J1920" s="482">
        <v>252649.57</v>
      </c>
      <c r="K1920" s="482">
        <v>0</v>
      </c>
      <c r="L1920" s="482">
        <v>252649.57</v>
      </c>
      <c r="M1920" s="482">
        <v>0</v>
      </c>
      <c r="N1920" s="482">
        <v>0</v>
      </c>
      <c r="O1920" s="482">
        <v>0</v>
      </c>
      <c r="P1920" s="480" t="s">
        <v>9640</v>
      </c>
      <c r="Q1920" s="481"/>
      <c r="R1920" s="480" t="s">
        <v>7884</v>
      </c>
      <c r="S1920" s="480" t="s">
        <v>7885</v>
      </c>
      <c r="T1920" s="480" t="s">
        <v>2337</v>
      </c>
      <c r="U1920" s="480" t="s">
        <v>309</v>
      </c>
      <c r="V1920" s="480" t="s">
        <v>8193</v>
      </c>
      <c r="W1920" s="480" t="s">
        <v>7944</v>
      </c>
      <c r="X1920" s="480" t="s">
        <v>9602</v>
      </c>
      <c r="Y1920" s="480" t="s">
        <v>313</v>
      </c>
      <c r="Z1920" s="480" t="s">
        <v>7888</v>
      </c>
      <c r="AA1920" s="480">
        <f t="shared" si="29"/>
        <v>60</v>
      </c>
      <c r="AB1920" s="483">
        <v>0</v>
      </c>
      <c r="AC1920" s="480" t="s">
        <v>7889</v>
      </c>
    </row>
    <row r="1921" customHeight="1" spans="1:29">
      <c r="A1921" s="460" t="s">
        <v>194</v>
      </c>
      <c r="B1921" s="480" t="s">
        <v>7877</v>
      </c>
      <c r="C1921" s="480" t="s">
        <v>7878</v>
      </c>
      <c r="D1921" s="480" t="s">
        <v>9641</v>
      </c>
      <c r="E1921" s="481">
        <v>42899</v>
      </c>
      <c r="F1921" s="480" t="s">
        <v>301</v>
      </c>
      <c r="G1921" s="480" t="s">
        <v>9642</v>
      </c>
      <c r="H1921" s="480" t="s">
        <v>9643</v>
      </c>
      <c r="I1921" s="480" t="s">
        <v>9644</v>
      </c>
      <c r="J1921" s="482">
        <v>18888.88</v>
      </c>
      <c r="K1921" s="482">
        <v>0</v>
      </c>
      <c r="L1921" s="482">
        <v>18888.88</v>
      </c>
      <c r="M1921" s="482">
        <v>0</v>
      </c>
      <c r="N1921" s="482">
        <v>0</v>
      </c>
      <c r="O1921" s="482">
        <v>0</v>
      </c>
      <c r="P1921" s="480" t="s">
        <v>9645</v>
      </c>
      <c r="Q1921" s="481"/>
      <c r="R1921" s="480" t="s">
        <v>7884</v>
      </c>
      <c r="S1921" s="480" t="s">
        <v>7885</v>
      </c>
      <c r="T1921" s="480" t="s">
        <v>882</v>
      </c>
      <c r="U1921" s="480" t="s">
        <v>309</v>
      </c>
      <c r="V1921" s="480" t="s">
        <v>8801</v>
      </c>
      <c r="W1921" s="480" t="s">
        <v>7926</v>
      </c>
      <c r="X1921" s="480" t="s">
        <v>9646</v>
      </c>
      <c r="Y1921" s="480" t="s">
        <v>313</v>
      </c>
      <c r="Z1921" s="480" t="s">
        <v>7888</v>
      </c>
      <c r="AA1921" s="480">
        <f t="shared" si="29"/>
        <v>60</v>
      </c>
      <c r="AB1921" s="483">
        <v>0</v>
      </c>
      <c r="AC1921" s="480" t="s">
        <v>8438</v>
      </c>
    </row>
    <row r="1922" customHeight="1" spans="1:29">
      <c r="A1922" s="460" t="s">
        <v>194</v>
      </c>
      <c r="B1922" s="480" t="s">
        <v>7877</v>
      </c>
      <c r="C1922" s="480" t="s">
        <v>7878</v>
      </c>
      <c r="D1922" s="480" t="s">
        <v>9647</v>
      </c>
      <c r="E1922" s="481">
        <v>42899</v>
      </c>
      <c r="F1922" s="480" t="s">
        <v>301</v>
      </c>
      <c r="G1922" s="480" t="s">
        <v>9648</v>
      </c>
      <c r="H1922" s="480" t="s">
        <v>9643</v>
      </c>
      <c r="I1922" s="480" t="s">
        <v>9644</v>
      </c>
      <c r="J1922" s="482">
        <v>18888.88</v>
      </c>
      <c r="K1922" s="482">
        <v>0</v>
      </c>
      <c r="L1922" s="482">
        <v>18888.88</v>
      </c>
      <c r="M1922" s="482">
        <v>0</v>
      </c>
      <c r="N1922" s="482">
        <v>0</v>
      </c>
      <c r="O1922" s="482">
        <v>0</v>
      </c>
      <c r="P1922" s="480" t="s">
        <v>9649</v>
      </c>
      <c r="Q1922" s="481"/>
      <c r="R1922" s="480" t="s">
        <v>7884</v>
      </c>
      <c r="S1922" s="480" t="s">
        <v>7885</v>
      </c>
      <c r="T1922" s="480" t="s">
        <v>2372</v>
      </c>
      <c r="U1922" s="480" t="s">
        <v>309</v>
      </c>
      <c r="V1922" s="480" t="s">
        <v>309</v>
      </c>
      <c r="W1922" s="480" t="s">
        <v>7926</v>
      </c>
      <c r="X1922" s="480" t="s">
        <v>9646</v>
      </c>
      <c r="Y1922" s="480" t="s">
        <v>313</v>
      </c>
      <c r="Z1922" s="480" t="s">
        <v>7888</v>
      </c>
      <c r="AA1922" s="480">
        <f t="shared" si="29"/>
        <v>60</v>
      </c>
      <c r="AB1922" s="483">
        <v>0</v>
      </c>
      <c r="AC1922" s="480" t="s">
        <v>7928</v>
      </c>
    </row>
    <row r="1923" customHeight="1" spans="1:29">
      <c r="A1923" s="460" t="s">
        <v>194</v>
      </c>
      <c r="B1923" s="480" t="s">
        <v>7877</v>
      </c>
      <c r="C1923" s="480" t="s">
        <v>7878</v>
      </c>
      <c r="D1923" s="480" t="s">
        <v>9650</v>
      </c>
      <c r="E1923" s="481">
        <v>43083</v>
      </c>
      <c r="F1923" s="480" t="s">
        <v>301</v>
      </c>
      <c r="G1923" s="480" t="s">
        <v>9651</v>
      </c>
      <c r="H1923" s="480" t="s">
        <v>9652</v>
      </c>
      <c r="I1923" s="480" t="s">
        <v>304</v>
      </c>
      <c r="J1923" s="482">
        <v>57136.75</v>
      </c>
      <c r="K1923" s="482">
        <v>0</v>
      </c>
      <c r="L1923" s="482">
        <v>57136.75</v>
      </c>
      <c r="M1923" s="482">
        <v>0</v>
      </c>
      <c r="N1923" s="482">
        <v>0</v>
      </c>
      <c r="O1923" s="482">
        <v>0</v>
      </c>
      <c r="P1923" s="480" t="s">
        <v>9653</v>
      </c>
      <c r="Q1923" s="481"/>
      <c r="R1923" s="480" t="s">
        <v>306</v>
      </c>
      <c r="S1923" s="480" t="s">
        <v>307</v>
      </c>
      <c r="T1923" s="480" t="s">
        <v>383</v>
      </c>
      <c r="U1923" s="480" t="s">
        <v>309</v>
      </c>
      <c r="V1923" s="480" t="s">
        <v>8817</v>
      </c>
      <c r="W1923" s="480" t="s">
        <v>2245</v>
      </c>
      <c r="X1923" s="480" t="s">
        <v>3059</v>
      </c>
      <c r="Y1923" s="480" t="s">
        <v>313</v>
      </c>
      <c r="Z1923" s="480" t="s">
        <v>7888</v>
      </c>
      <c r="AA1923" s="480">
        <f t="shared" si="29"/>
        <v>60</v>
      </c>
      <c r="AB1923" s="483">
        <v>0</v>
      </c>
      <c r="AC1923" s="480" t="s">
        <v>387</v>
      </c>
    </row>
    <row r="1924" customHeight="1" spans="1:29">
      <c r="A1924" s="460" t="s">
        <v>194</v>
      </c>
      <c r="B1924" s="480" t="s">
        <v>7877</v>
      </c>
      <c r="C1924" s="480" t="s">
        <v>7878</v>
      </c>
      <c r="D1924" s="480" t="s">
        <v>9654</v>
      </c>
      <c r="E1924" s="481">
        <v>42899</v>
      </c>
      <c r="F1924" s="480" t="s">
        <v>301</v>
      </c>
      <c r="G1924" s="480" t="s">
        <v>9655</v>
      </c>
      <c r="H1924" s="480" t="s">
        <v>9656</v>
      </c>
      <c r="I1924" s="480" t="s">
        <v>9657</v>
      </c>
      <c r="J1924" s="482">
        <v>156410.25</v>
      </c>
      <c r="K1924" s="482">
        <v>0</v>
      </c>
      <c r="L1924" s="482">
        <v>156410.25</v>
      </c>
      <c r="M1924" s="482">
        <v>0</v>
      </c>
      <c r="N1924" s="482">
        <v>0</v>
      </c>
      <c r="O1924" s="482">
        <v>0</v>
      </c>
      <c r="P1924" s="480" t="s">
        <v>9658</v>
      </c>
      <c r="Q1924" s="481"/>
      <c r="R1924" s="480" t="s">
        <v>7884</v>
      </c>
      <c r="S1924" s="480" t="s">
        <v>7885</v>
      </c>
      <c r="T1924" s="480" t="s">
        <v>2372</v>
      </c>
      <c r="U1924" s="480" t="s">
        <v>309</v>
      </c>
      <c r="V1924" s="480" t="s">
        <v>309</v>
      </c>
      <c r="W1924" s="480" t="s">
        <v>9659</v>
      </c>
      <c r="X1924" s="480" t="s">
        <v>3059</v>
      </c>
      <c r="Y1924" s="480" t="s">
        <v>313</v>
      </c>
      <c r="Z1924" s="480" t="s">
        <v>7888</v>
      </c>
      <c r="AA1924" s="480">
        <f t="shared" si="29"/>
        <v>60</v>
      </c>
      <c r="AB1924" s="483">
        <v>0</v>
      </c>
      <c r="AC1924" s="480" t="s">
        <v>7928</v>
      </c>
    </row>
    <row r="1925" customHeight="1" spans="1:29">
      <c r="A1925" s="460" t="s">
        <v>194</v>
      </c>
      <c r="B1925" s="480" t="s">
        <v>7877</v>
      </c>
      <c r="C1925" s="480" t="s">
        <v>7878</v>
      </c>
      <c r="D1925" s="480" t="s">
        <v>9660</v>
      </c>
      <c r="E1925" s="481">
        <v>42899</v>
      </c>
      <c r="F1925" s="480" t="s">
        <v>301</v>
      </c>
      <c r="G1925" s="480" t="s">
        <v>9661</v>
      </c>
      <c r="H1925" s="480" t="s">
        <v>9662</v>
      </c>
      <c r="I1925" s="480" t="s">
        <v>9663</v>
      </c>
      <c r="J1925" s="482">
        <v>172852.28</v>
      </c>
      <c r="K1925" s="482">
        <v>0</v>
      </c>
      <c r="L1925" s="482">
        <v>172852.28</v>
      </c>
      <c r="M1925" s="482">
        <v>0</v>
      </c>
      <c r="N1925" s="482">
        <v>0</v>
      </c>
      <c r="O1925" s="482">
        <v>0</v>
      </c>
      <c r="P1925" s="480" t="s">
        <v>9664</v>
      </c>
      <c r="Q1925" s="481"/>
      <c r="R1925" s="480" t="s">
        <v>7884</v>
      </c>
      <c r="S1925" s="480" t="s">
        <v>7885</v>
      </c>
      <c r="T1925" s="480" t="s">
        <v>882</v>
      </c>
      <c r="U1925" s="480" t="s">
        <v>309</v>
      </c>
      <c r="V1925" s="480" t="s">
        <v>8801</v>
      </c>
      <c r="W1925" s="480" t="s">
        <v>7938</v>
      </c>
      <c r="X1925" s="480" t="s">
        <v>3059</v>
      </c>
      <c r="Y1925" s="480" t="s">
        <v>313</v>
      </c>
      <c r="Z1925" s="480" t="s">
        <v>7888</v>
      </c>
      <c r="AA1925" s="480">
        <f t="shared" si="29"/>
        <v>60</v>
      </c>
      <c r="AB1925" s="483">
        <v>0</v>
      </c>
      <c r="AC1925" s="480" t="s">
        <v>8438</v>
      </c>
    </row>
    <row r="1926" customHeight="1" spans="1:29">
      <c r="A1926" s="460" t="s">
        <v>194</v>
      </c>
      <c r="B1926" s="480" t="s">
        <v>7877</v>
      </c>
      <c r="C1926" s="480" t="s">
        <v>7878</v>
      </c>
      <c r="D1926" s="480" t="s">
        <v>9665</v>
      </c>
      <c r="E1926" s="481">
        <v>42899</v>
      </c>
      <c r="F1926" s="480" t="s">
        <v>301</v>
      </c>
      <c r="G1926" s="480" t="s">
        <v>9666</v>
      </c>
      <c r="H1926" s="480" t="s">
        <v>9667</v>
      </c>
      <c r="I1926" s="480" t="s">
        <v>9668</v>
      </c>
      <c r="J1926" s="482">
        <v>6046.99</v>
      </c>
      <c r="K1926" s="482">
        <v>0</v>
      </c>
      <c r="L1926" s="482">
        <v>6046.99</v>
      </c>
      <c r="M1926" s="482">
        <v>0</v>
      </c>
      <c r="N1926" s="482">
        <v>0</v>
      </c>
      <c r="O1926" s="482">
        <v>0</v>
      </c>
      <c r="P1926" s="480" t="s">
        <v>9669</v>
      </c>
      <c r="Q1926" s="481"/>
      <c r="R1926" s="480" t="s">
        <v>7884</v>
      </c>
      <c r="S1926" s="480" t="s">
        <v>7885</v>
      </c>
      <c r="T1926" s="480" t="s">
        <v>882</v>
      </c>
      <c r="U1926" s="480" t="s">
        <v>309</v>
      </c>
      <c r="V1926" s="480" t="s">
        <v>8801</v>
      </c>
      <c r="W1926" s="480" t="s">
        <v>7938</v>
      </c>
      <c r="X1926" s="480" t="s">
        <v>9670</v>
      </c>
      <c r="Y1926" s="480" t="s">
        <v>313</v>
      </c>
      <c r="Z1926" s="480" t="s">
        <v>7888</v>
      </c>
      <c r="AA1926" s="480">
        <f t="shared" si="29"/>
        <v>60</v>
      </c>
      <c r="AB1926" s="483">
        <v>0</v>
      </c>
      <c r="AC1926" s="480" t="s">
        <v>8438</v>
      </c>
    </row>
    <row r="1927" customHeight="1" spans="1:29">
      <c r="A1927" s="460" t="s">
        <v>194</v>
      </c>
      <c r="B1927" s="480" t="s">
        <v>7877</v>
      </c>
      <c r="C1927" s="480" t="s">
        <v>7878</v>
      </c>
      <c r="D1927" s="480" t="s">
        <v>9671</v>
      </c>
      <c r="E1927" s="481">
        <v>38604</v>
      </c>
      <c r="F1927" s="480" t="s">
        <v>301</v>
      </c>
      <c r="G1927" s="480" t="s">
        <v>9672</v>
      </c>
      <c r="H1927" s="480" t="s">
        <v>9673</v>
      </c>
      <c r="I1927" s="480" t="s">
        <v>2834</v>
      </c>
      <c r="J1927" s="482">
        <v>2176</v>
      </c>
      <c r="K1927" s="482">
        <v>0</v>
      </c>
      <c r="L1927" s="482">
        <v>2176</v>
      </c>
      <c r="M1927" s="482">
        <v>0</v>
      </c>
      <c r="N1927" s="482">
        <v>0</v>
      </c>
      <c r="O1927" s="482">
        <v>0</v>
      </c>
      <c r="P1927" s="480" t="s">
        <v>9674</v>
      </c>
      <c r="Q1927" s="481"/>
      <c r="R1927" s="480" t="s">
        <v>306</v>
      </c>
      <c r="S1927" s="480" t="s">
        <v>7885</v>
      </c>
      <c r="T1927" s="480" t="s">
        <v>2372</v>
      </c>
      <c r="U1927" s="480" t="s">
        <v>309</v>
      </c>
      <c r="V1927" s="480" t="s">
        <v>309</v>
      </c>
      <c r="W1927" s="480" t="s">
        <v>9675</v>
      </c>
      <c r="X1927" s="480" t="s">
        <v>9462</v>
      </c>
      <c r="Y1927" s="480" t="s">
        <v>313</v>
      </c>
      <c r="Z1927" s="480" t="s">
        <v>7888</v>
      </c>
      <c r="AA1927" s="480">
        <f t="shared" si="29"/>
        <v>60</v>
      </c>
      <c r="AB1927" s="483">
        <v>0</v>
      </c>
      <c r="AC1927" s="480" t="s">
        <v>7928</v>
      </c>
    </row>
    <row r="1928" customHeight="1" spans="1:29">
      <c r="A1928" s="460" t="s">
        <v>194</v>
      </c>
      <c r="B1928" s="480" t="s">
        <v>7877</v>
      </c>
      <c r="C1928" s="480" t="s">
        <v>7878</v>
      </c>
      <c r="D1928" s="480" t="s">
        <v>9676</v>
      </c>
      <c r="E1928" s="481">
        <v>42899</v>
      </c>
      <c r="F1928" s="480" t="s">
        <v>301</v>
      </c>
      <c r="G1928" s="480" t="s">
        <v>9677</v>
      </c>
      <c r="H1928" s="480" t="s">
        <v>9678</v>
      </c>
      <c r="I1928" s="480" t="s">
        <v>9679</v>
      </c>
      <c r="J1928" s="482">
        <v>120259.64</v>
      </c>
      <c r="K1928" s="482">
        <v>0</v>
      </c>
      <c r="L1928" s="482">
        <v>120259.64</v>
      </c>
      <c r="M1928" s="482">
        <v>0</v>
      </c>
      <c r="N1928" s="482">
        <v>0</v>
      </c>
      <c r="O1928" s="482">
        <v>0</v>
      </c>
      <c r="P1928" s="480" t="s">
        <v>9680</v>
      </c>
      <c r="Q1928" s="481"/>
      <c r="R1928" s="480" t="s">
        <v>7884</v>
      </c>
      <c r="S1928" s="480" t="s">
        <v>7885</v>
      </c>
      <c r="T1928" s="480" t="s">
        <v>882</v>
      </c>
      <c r="U1928" s="480" t="s">
        <v>309</v>
      </c>
      <c r="V1928" s="480" t="s">
        <v>8801</v>
      </c>
      <c r="W1928" s="480" t="s">
        <v>7938</v>
      </c>
      <c r="X1928" s="480" t="s">
        <v>3059</v>
      </c>
      <c r="Y1928" s="480" t="s">
        <v>313</v>
      </c>
      <c r="Z1928" s="480" t="s">
        <v>7888</v>
      </c>
      <c r="AA1928" s="480">
        <f t="shared" si="29"/>
        <v>60</v>
      </c>
      <c r="AB1928" s="483">
        <v>0</v>
      </c>
      <c r="AC1928" s="480" t="s">
        <v>8438</v>
      </c>
    </row>
    <row r="1929" customHeight="1" spans="1:29">
      <c r="A1929" s="460" t="s">
        <v>194</v>
      </c>
      <c r="B1929" s="480" t="s">
        <v>7877</v>
      </c>
      <c r="C1929" s="480" t="s">
        <v>7878</v>
      </c>
      <c r="D1929" s="480" t="s">
        <v>9681</v>
      </c>
      <c r="E1929" s="481">
        <v>41361</v>
      </c>
      <c r="F1929" s="480" t="s">
        <v>301</v>
      </c>
      <c r="G1929" s="480" t="s">
        <v>9682</v>
      </c>
      <c r="H1929" s="480" t="s">
        <v>9683</v>
      </c>
      <c r="I1929" s="480" t="s">
        <v>9684</v>
      </c>
      <c r="J1929" s="482">
        <v>358974.36</v>
      </c>
      <c r="K1929" s="482">
        <v>0</v>
      </c>
      <c r="L1929" s="482">
        <v>358974.36</v>
      </c>
      <c r="M1929" s="482">
        <v>0</v>
      </c>
      <c r="N1929" s="482">
        <v>0</v>
      </c>
      <c r="O1929" s="482">
        <v>0</v>
      </c>
      <c r="P1929" s="480" t="s">
        <v>9685</v>
      </c>
      <c r="Q1929" s="481"/>
      <c r="R1929" s="480" t="s">
        <v>630</v>
      </c>
      <c r="S1929" s="480" t="s">
        <v>889</v>
      </c>
      <c r="T1929" s="480" t="s">
        <v>5568</v>
      </c>
      <c r="U1929" s="480" t="s">
        <v>309</v>
      </c>
      <c r="V1929" s="480" t="s">
        <v>8003</v>
      </c>
      <c r="W1929" s="480" t="s">
        <v>9686</v>
      </c>
      <c r="X1929" s="480" t="s">
        <v>9687</v>
      </c>
      <c r="Y1929" s="480" t="s">
        <v>313</v>
      </c>
      <c r="Z1929" s="480" t="s">
        <v>7888</v>
      </c>
      <c r="AA1929" s="480">
        <f t="shared" ref="AA1929:AA1992" si="30">Z1929*12</f>
        <v>60</v>
      </c>
      <c r="AB1929" s="483">
        <v>0</v>
      </c>
      <c r="AC1929" s="480" t="s">
        <v>5572</v>
      </c>
    </row>
    <row r="1930" customHeight="1" spans="1:29">
      <c r="A1930" s="460" t="s">
        <v>194</v>
      </c>
      <c r="B1930" s="480" t="s">
        <v>7877</v>
      </c>
      <c r="C1930" s="480" t="s">
        <v>7878</v>
      </c>
      <c r="D1930" s="480" t="s">
        <v>9688</v>
      </c>
      <c r="E1930" s="481">
        <v>41750</v>
      </c>
      <c r="F1930" s="480" t="s">
        <v>301</v>
      </c>
      <c r="G1930" s="480" t="s">
        <v>9689</v>
      </c>
      <c r="H1930" s="480" t="s">
        <v>9690</v>
      </c>
      <c r="I1930" s="480" t="s">
        <v>9691</v>
      </c>
      <c r="J1930" s="482">
        <v>568451.71</v>
      </c>
      <c r="K1930" s="482">
        <v>4203.54</v>
      </c>
      <c r="L1930" s="482">
        <v>412920.74</v>
      </c>
      <c r="M1930" s="482">
        <v>50442.48</v>
      </c>
      <c r="N1930" s="482">
        <v>0</v>
      </c>
      <c r="O1930" s="482">
        <v>155530.97</v>
      </c>
      <c r="P1930" s="480" t="s">
        <v>9692</v>
      </c>
      <c r="Q1930" s="481"/>
      <c r="R1930" s="480" t="s">
        <v>630</v>
      </c>
      <c r="S1930" s="480" t="s">
        <v>889</v>
      </c>
      <c r="T1930" s="480" t="s">
        <v>4347</v>
      </c>
      <c r="U1930" s="480" t="s">
        <v>309</v>
      </c>
      <c r="V1930" s="480" t="s">
        <v>9693</v>
      </c>
      <c r="W1930" s="480" t="s">
        <v>9694</v>
      </c>
      <c r="X1930" s="480" t="s">
        <v>9695</v>
      </c>
      <c r="Y1930" s="480" t="s">
        <v>313</v>
      </c>
      <c r="Z1930" s="480" t="s">
        <v>6431</v>
      </c>
      <c r="AA1930" s="480">
        <f t="shared" si="30"/>
        <v>168</v>
      </c>
      <c r="AB1930" s="483">
        <v>0</v>
      </c>
      <c r="AC1930" s="480" t="s">
        <v>4351</v>
      </c>
    </row>
    <row r="1931" customHeight="1" spans="1:29">
      <c r="A1931" s="460" t="s">
        <v>194</v>
      </c>
      <c r="B1931" s="480" t="s">
        <v>7877</v>
      </c>
      <c r="C1931" s="480" t="s">
        <v>7878</v>
      </c>
      <c r="D1931" s="480" t="s">
        <v>9696</v>
      </c>
      <c r="E1931" s="481">
        <v>41750</v>
      </c>
      <c r="F1931" s="480" t="s">
        <v>301</v>
      </c>
      <c r="G1931" s="480" t="s">
        <v>9697</v>
      </c>
      <c r="H1931" s="480" t="s">
        <v>9698</v>
      </c>
      <c r="I1931" s="480" t="s">
        <v>9699</v>
      </c>
      <c r="J1931" s="482">
        <v>94339.62</v>
      </c>
      <c r="K1931" s="482">
        <v>0</v>
      </c>
      <c r="L1931" s="482">
        <v>94339.62</v>
      </c>
      <c r="M1931" s="482">
        <v>0</v>
      </c>
      <c r="N1931" s="482">
        <v>0</v>
      </c>
      <c r="O1931" s="482">
        <v>0</v>
      </c>
      <c r="P1931" s="480" t="s">
        <v>9700</v>
      </c>
      <c r="Q1931" s="481"/>
      <c r="R1931" s="480" t="s">
        <v>630</v>
      </c>
      <c r="S1931" s="480" t="s">
        <v>889</v>
      </c>
      <c r="T1931" s="480" t="s">
        <v>5568</v>
      </c>
      <c r="U1931" s="480" t="s">
        <v>309</v>
      </c>
      <c r="V1931" s="480" t="s">
        <v>8003</v>
      </c>
      <c r="W1931" s="480" t="s">
        <v>9694</v>
      </c>
      <c r="X1931" s="480" t="s">
        <v>9701</v>
      </c>
      <c r="Y1931" s="480" t="s">
        <v>313</v>
      </c>
      <c r="Z1931" s="480" t="s">
        <v>7888</v>
      </c>
      <c r="AA1931" s="480">
        <f t="shared" si="30"/>
        <v>60</v>
      </c>
      <c r="AB1931" s="483">
        <v>0</v>
      </c>
      <c r="AC1931" s="480" t="s">
        <v>5572</v>
      </c>
    </row>
    <row r="1932" customHeight="1" spans="1:29">
      <c r="A1932" s="460" t="s">
        <v>194</v>
      </c>
      <c r="B1932" s="480" t="s">
        <v>7877</v>
      </c>
      <c r="C1932" s="480" t="s">
        <v>7878</v>
      </c>
      <c r="D1932" s="480" t="s">
        <v>9702</v>
      </c>
      <c r="E1932" s="481">
        <v>41750</v>
      </c>
      <c r="F1932" s="480" t="s">
        <v>301</v>
      </c>
      <c r="G1932" s="480" t="s">
        <v>9703</v>
      </c>
      <c r="H1932" s="480" t="s">
        <v>9704</v>
      </c>
      <c r="I1932" s="480" t="s">
        <v>9705</v>
      </c>
      <c r="J1932" s="482">
        <v>782669.61</v>
      </c>
      <c r="K1932" s="482">
        <v>10450.3</v>
      </c>
      <c r="L1932" s="482">
        <v>782669.61</v>
      </c>
      <c r="M1932" s="482">
        <v>125403.66</v>
      </c>
      <c r="N1932" s="482">
        <v>0</v>
      </c>
      <c r="O1932" s="482">
        <v>0</v>
      </c>
      <c r="P1932" s="480" t="s">
        <v>9706</v>
      </c>
      <c r="Q1932" s="481"/>
      <c r="R1932" s="480" t="s">
        <v>630</v>
      </c>
      <c r="S1932" s="480" t="s">
        <v>889</v>
      </c>
      <c r="T1932" s="480" t="s">
        <v>4347</v>
      </c>
      <c r="U1932" s="480" t="s">
        <v>309</v>
      </c>
      <c r="V1932" s="480" t="s">
        <v>4565</v>
      </c>
      <c r="W1932" s="480" t="s">
        <v>9707</v>
      </c>
      <c r="X1932" s="480" t="s">
        <v>9708</v>
      </c>
      <c r="Y1932" s="480" t="s">
        <v>313</v>
      </c>
      <c r="Z1932" s="480" t="s">
        <v>1091</v>
      </c>
      <c r="AA1932" s="480">
        <f t="shared" si="30"/>
        <v>132</v>
      </c>
      <c r="AB1932" s="483">
        <v>0</v>
      </c>
      <c r="AC1932" s="480" t="s">
        <v>4351</v>
      </c>
    </row>
    <row r="1933" customHeight="1" spans="1:29">
      <c r="A1933" s="460" t="s">
        <v>194</v>
      </c>
      <c r="B1933" s="480" t="s">
        <v>7877</v>
      </c>
      <c r="C1933" s="480" t="s">
        <v>7878</v>
      </c>
      <c r="D1933" s="480" t="s">
        <v>9709</v>
      </c>
      <c r="E1933" s="481">
        <v>42688</v>
      </c>
      <c r="F1933" s="480" t="s">
        <v>301</v>
      </c>
      <c r="G1933" s="480" t="s">
        <v>9710</v>
      </c>
      <c r="H1933" s="480" t="s">
        <v>9711</v>
      </c>
      <c r="I1933" s="480" t="s">
        <v>9712</v>
      </c>
      <c r="J1933" s="482">
        <v>480728.92</v>
      </c>
      <c r="K1933" s="482">
        <v>0</v>
      </c>
      <c r="L1933" s="482">
        <v>480728.92</v>
      </c>
      <c r="M1933" s="482">
        <v>0</v>
      </c>
      <c r="N1933" s="482">
        <v>0</v>
      </c>
      <c r="O1933" s="482">
        <v>0</v>
      </c>
      <c r="P1933" s="480" t="s">
        <v>9713</v>
      </c>
      <c r="Q1933" s="481"/>
      <c r="R1933" s="480" t="s">
        <v>630</v>
      </c>
      <c r="S1933" s="480" t="s">
        <v>889</v>
      </c>
      <c r="T1933" s="480" t="s">
        <v>4347</v>
      </c>
      <c r="U1933" s="480" t="s">
        <v>309</v>
      </c>
      <c r="V1933" s="480" t="s">
        <v>9107</v>
      </c>
      <c r="W1933" s="480" t="s">
        <v>9714</v>
      </c>
      <c r="X1933" s="480" t="s">
        <v>9715</v>
      </c>
      <c r="Y1933" s="480" t="s">
        <v>313</v>
      </c>
      <c r="Z1933" s="480" t="s">
        <v>7888</v>
      </c>
      <c r="AA1933" s="480">
        <f t="shared" si="30"/>
        <v>60</v>
      </c>
      <c r="AB1933" s="483">
        <v>0</v>
      </c>
      <c r="AC1933" s="480" t="s">
        <v>4351</v>
      </c>
    </row>
    <row r="1934" customHeight="1" spans="1:29">
      <c r="A1934" s="460" t="s">
        <v>194</v>
      </c>
      <c r="B1934" s="480" t="s">
        <v>7877</v>
      </c>
      <c r="C1934" s="480" t="s">
        <v>7878</v>
      </c>
      <c r="D1934" s="480" t="s">
        <v>9716</v>
      </c>
      <c r="E1934" s="481">
        <v>43083</v>
      </c>
      <c r="F1934" s="480" t="s">
        <v>301</v>
      </c>
      <c r="G1934" s="480" t="s">
        <v>9717</v>
      </c>
      <c r="H1934" s="480" t="s">
        <v>9718</v>
      </c>
      <c r="I1934" s="480" t="s">
        <v>9719</v>
      </c>
      <c r="J1934" s="482">
        <v>625471.7</v>
      </c>
      <c r="K1934" s="482">
        <v>5974.84</v>
      </c>
      <c r="L1934" s="482">
        <v>386477.98</v>
      </c>
      <c r="M1934" s="482">
        <v>71698.11</v>
      </c>
      <c r="N1934" s="482">
        <v>0</v>
      </c>
      <c r="O1934" s="482">
        <v>238993.72</v>
      </c>
      <c r="P1934" s="480" t="s">
        <v>9720</v>
      </c>
      <c r="Q1934" s="481"/>
      <c r="R1934" s="480" t="s">
        <v>630</v>
      </c>
      <c r="S1934" s="480" t="s">
        <v>889</v>
      </c>
      <c r="T1934" s="480" t="s">
        <v>5568</v>
      </c>
      <c r="U1934" s="480" t="s">
        <v>309</v>
      </c>
      <c r="V1934" s="480" t="s">
        <v>8003</v>
      </c>
      <c r="W1934" s="480" t="s">
        <v>9721</v>
      </c>
      <c r="X1934" s="480" t="s">
        <v>9701</v>
      </c>
      <c r="Y1934" s="480" t="s">
        <v>313</v>
      </c>
      <c r="Z1934" s="480" t="s">
        <v>1091</v>
      </c>
      <c r="AA1934" s="480">
        <f t="shared" si="30"/>
        <v>132</v>
      </c>
      <c r="AB1934" s="483">
        <v>0</v>
      </c>
      <c r="AC1934" s="480" t="s">
        <v>5572</v>
      </c>
    </row>
    <row r="1935" customHeight="1" spans="1:29">
      <c r="A1935" s="460" t="s">
        <v>194</v>
      </c>
      <c r="B1935" s="480" t="s">
        <v>7877</v>
      </c>
      <c r="C1935" s="480" t="s">
        <v>7878</v>
      </c>
      <c r="D1935" s="480" t="s">
        <v>9722</v>
      </c>
      <c r="E1935" s="481">
        <v>43752</v>
      </c>
      <c r="F1935" s="480" t="s">
        <v>301</v>
      </c>
      <c r="G1935" s="480" t="s">
        <v>9723</v>
      </c>
      <c r="H1935" s="480" t="s">
        <v>9724</v>
      </c>
      <c r="I1935" s="480" t="s">
        <v>9725</v>
      </c>
      <c r="J1935" s="482">
        <v>187327.59</v>
      </c>
      <c r="K1935" s="482">
        <v>0</v>
      </c>
      <c r="L1935" s="482">
        <v>187327.59</v>
      </c>
      <c r="M1935" s="482">
        <v>0</v>
      </c>
      <c r="N1935" s="482">
        <v>0</v>
      </c>
      <c r="O1935" s="482">
        <v>0</v>
      </c>
      <c r="P1935" s="480" t="s">
        <v>9726</v>
      </c>
      <c r="Q1935" s="481"/>
      <c r="R1935" s="480" t="s">
        <v>630</v>
      </c>
      <c r="S1935" s="480" t="s">
        <v>889</v>
      </c>
      <c r="T1935" s="480" t="s">
        <v>4347</v>
      </c>
      <c r="U1935" s="480" t="s">
        <v>309</v>
      </c>
      <c r="V1935" s="480" t="s">
        <v>8007</v>
      </c>
      <c r="W1935" s="480" t="s">
        <v>9727</v>
      </c>
      <c r="X1935" s="480" t="s">
        <v>9728</v>
      </c>
      <c r="Y1935" s="480" t="s">
        <v>313</v>
      </c>
      <c r="Z1935" s="480" t="s">
        <v>7888</v>
      </c>
      <c r="AA1935" s="480">
        <f t="shared" si="30"/>
        <v>60</v>
      </c>
      <c r="AB1935" s="483">
        <v>0</v>
      </c>
      <c r="AC1935" s="480" t="s">
        <v>4351</v>
      </c>
    </row>
    <row r="1936" customHeight="1" spans="1:29">
      <c r="A1936" s="460" t="s">
        <v>194</v>
      </c>
      <c r="B1936" s="480" t="s">
        <v>7877</v>
      </c>
      <c r="C1936" s="480" t="s">
        <v>7878</v>
      </c>
      <c r="D1936" s="480" t="s">
        <v>9729</v>
      </c>
      <c r="E1936" s="481">
        <v>37103</v>
      </c>
      <c r="F1936" s="480" t="s">
        <v>301</v>
      </c>
      <c r="G1936" s="480" t="s">
        <v>9730</v>
      </c>
      <c r="H1936" s="480" t="s">
        <v>9731</v>
      </c>
      <c r="I1936" s="480" t="s">
        <v>9732</v>
      </c>
      <c r="J1936" s="482">
        <v>28985</v>
      </c>
      <c r="K1936" s="482">
        <v>0</v>
      </c>
      <c r="L1936" s="482">
        <v>28985</v>
      </c>
      <c r="M1936" s="482">
        <v>0</v>
      </c>
      <c r="N1936" s="482">
        <v>0</v>
      </c>
      <c r="O1936" s="482">
        <v>0</v>
      </c>
      <c r="P1936" s="480" t="s">
        <v>9733</v>
      </c>
      <c r="Q1936" s="481"/>
      <c r="R1936" s="480" t="s">
        <v>306</v>
      </c>
      <c r="S1936" s="480" t="s">
        <v>7885</v>
      </c>
      <c r="T1936" s="480" t="s">
        <v>2324</v>
      </c>
      <c r="U1936" s="480" t="s">
        <v>309</v>
      </c>
      <c r="V1936" s="480" t="s">
        <v>309</v>
      </c>
      <c r="W1936" s="480" t="s">
        <v>333</v>
      </c>
      <c r="X1936" s="480" t="s">
        <v>3612</v>
      </c>
      <c r="Y1936" s="480" t="s">
        <v>313</v>
      </c>
      <c r="Z1936" s="480" t="s">
        <v>1588</v>
      </c>
      <c r="AA1936" s="480">
        <f t="shared" si="30"/>
        <v>96</v>
      </c>
      <c r="AB1936" s="483">
        <v>0</v>
      </c>
      <c r="AC1936" s="480" t="s">
        <v>8522</v>
      </c>
    </row>
    <row r="1937" customHeight="1" spans="1:29">
      <c r="A1937" s="460" t="s">
        <v>194</v>
      </c>
      <c r="B1937" s="480" t="s">
        <v>7877</v>
      </c>
      <c r="C1937" s="480" t="s">
        <v>7878</v>
      </c>
      <c r="D1937" s="480" t="s">
        <v>9734</v>
      </c>
      <c r="E1937" s="481">
        <v>39433</v>
      </c>
      <c r="F1937" s="480" t="s">
        <v>301</v>
      </c>
      <c r="G1937" s="480" t="s">
        <v>9735</v>
      </c>
      <c r="H1937" s="480" t="s">
        <v>9736</v>
      </c>
      <c r="I1937" s="480" t="s">
        <v>9737</v>
      </c>
      <c r="J1937" s="482">
        <v>18800</v>
      </c>
      <c r="K1937" s="482">
        <v>0</v>
      </c>
      <c r="L1937" s="482">
        <v>18800</v>
      </c>
      <c r="M1937" s="482">
        <v>0</v>
      </c>
      <c r="N1937" s="482">
        <v>0</v>
      </c>
      <c r="O1937" s="482">
        <v>0</v>
      </c>
      <c r="P1937" s="480" t="s">
        <v>9738</v>
      </c>
      <c r="Q1937" s="481"/>
      <c r="R1937" s="480" t="s">
        <v>306</v>
      </c>
      <c r="S1937" s="480" t="s">
        <v>307</v>
      </c>
      <c r="T1937" s="480" t="s">
        <v>2372</v>
      </c>
      <c r="U1937" s="480" t="s">
        <v>309</v>
      </c>
      <c r="V1937" s="480" t="s">
        <v>309</v>
      </c>
      <c r="W1937" s="480" t="s">
        <v>9739</v>
      </c>
      <c r="X1937" s="480" t="s">
        <v>9740</v>
      </c>
      <c r="Y1937" s="480" t="s">
        <v>313</v>
      </c>
      <c r="Z1937" s="480" t="s">
        <v>1588</v>
      </c>
      <c r="AA1937" s="480">
        <f t="shared" si="30"/>
        <v>96</v>
      </c>
      <c r="AB1937" s="483">
        <v>0</v>
      </c>
      <c r="AC1937" s="480" t="s">
        <v>2252</v>
      </c>
    </row>
    <row r="1938" customHeight="1" spans="1:29">
      <c r="A1938" s="460" t="s">
        <v>194</v>
      </c>
      <c r="B1938" s="480" t="s">
        <v>7877</v>
      </c>
      <c r="C1938" s="480" t="s">
        <v>7878</v>
      </c>
      <c r="D1938" s="480" t="s">
        <v>9741</v>
      </c>
      <c r="E1938" s="481">
        <v>38953</v>
      </c>
      <c r="F1938" s="480" t="s">
        <v>301</v>
      </c>
      <c r="G1938" s="480" t="s">
        <v>9742</v>
      </c>
      <c r="H1938" s="480" t="s">
        <v>9736</v>
      </c>
      <c r="I1938" s="480" t="s">
        <v>9743</v>
      </c>
      <c r="J1938" s="482">
        <v>18800</v>
      </c>
      <c r="K1938" s="482">
        <v>0</v>
      </c>
      <c r="L1938" s="482">
        <v>18800</v>
      </c>
      <c r="M1938" s="482">
        <v>0</v>
      </c>
      <c r="N1938" s="482">
        <v>0</v>
      </c>
      <c r="O1938" s="482">
        <v>0</v>
      </c>
      <c r="P1938" s="480" t="s">
        <v>9744</v>
      </c>
      <c r="Q1938" s="481"/>
      <c r="R1938" s="480" t="s">
        <v>306</v>
      </c>
      <c r="S1938" s="480" t="s">
        <v>2316</v>
      </c>
      <c r="T1938" s="480" t="s">
        <v>2372</v>
      </c>
      <c r="U1938" s="480" t="s">
        <v>309</v>
      </c>
      <c r="V1938" s="480" t="s">
        <v>309</v>
      </c>
      <c r="W1938" s="480" t="s">
        <v>9745</v>
      </c>
      <c r="X1938" s="480" t="s">
        <v>9740</v>
      </c>
      <c r="Y1938" s="480" t="s">
        <v>313</v>
      </c>
      <c r="Z1938" s="480" t="s">
        <v>1588</v>
      </c>
      <c r="AA1938" s="480">
        <f t="shared" si="30"/>
        <v>96</v>
      </c>
      <c r="AB1938" s="483">
        <v>0</v>
      </c>
      <c r="AC1938" s="480" t="s">
        <v>2373</v>
      </c>
    </row>
    <row r="1939" customHeight="1" spans="1:29">
      <c r="A1939" s="460" t="s">
        <v>194</v>
      </c>
      <c r="B1939" s="480" t="s">
        <v>7877</v>
      </c>
      <c r="C1939" s="480" t="s">
        <v>7878</v>
      </c>
      <c r="D1939" s="480" t="s">
        <v>9746</v>
      </c>
      <c r="E1939" s="481">
        <v>40526</v>
      </c>
      <c r="F1939" s="480" t="s">
        <v>301</v>
      </c>
      <c r="G1939" s="480" t="s">
        <v>9747</v>
      </c>
      <c r="H1939" s="480" t="s">
        <v>9748</v>
      </c>
      <c r="I1939" s="480" t="s">
        <v>9749</v>
      </c>
      <c r="J1939" s="482">
        <v>32747.18</v>
      </c>
      <c r="K1939" s="482">
        <v>0</v>
      </c>
      <c r="L1939" s="482">
        <v>32747.18</v>
      </c>
      <c r="M1939" s="482">
        <v>0</v>
      </c>
      <c r="N1939" s="482">
        <v>0</v>
      </c>
      <c r="O1939" s="482">
        <v>0</v>
      </c>
      <c r="P1939" s="480" t="s">
        <v>9750</v>
      </c>
      <c r="Q1939" s="481"/>
      <c r="R1939" s="480" t="s">
        <v>630</v>
      </c>
      <c r="S1939" s="480" t="s">
        <v>889</v>
      </c>
      <c r="T1939" s="480" t="s">
        <v>3280</v>
      </c>
      <c r="U1939" s="480" t="s">
        <v>309</v>
      </c>
      <c r="V1939" s="480" t="s">
        <v>3634</v>
      </c>
      <c r="W1939" s="480" t="s">
        <v>9751</v>
      </c>
      <c r="X1939" s="480" t="s">
        <v>9752</v>
      </c>
      <c r="Y1939" s="480" t="s">
        <v>313</v>
      </c>
      <c r="Z1939" s="480" t="s">
        <v>1588</v>
      </c>
      <c r="AA1939" s="480">
        <f t="shared" si="30"/>
        <v>96</v>
      </c>
      <c r="AB1939" s="483">
        <v>0</v>
      </c>
      <c r="AC1939" s="480" t="s">
        <v>891</v>
      </c>
    </row>
    <row r="1940" customHeight="1" spans="1:29">
      <c r="A1940" s="460" t="s">
        <v>194</v>
      </c>
      <c r="B1940" s="480" t="s">
        <v>7877</v>
      </c>
      <c r="C1940" s="480" t="s">
        <v>7878</v>
      </c>
      <c r="D1940" s="480" t="s">
        <v>9753</v>
      </c>
      <c r="E1940" s="481">
        <v>40476</v>
      </c>
      <c r="F1940" s="480" t="s">
        <v>301</v>
      </c>
      <c r="G1940" s="480" t="s">
        <v>9754</v>
      </c>
      <c r="H1940" s="480" t="s">
        <v>9541</v>
      </c>
      <c r="I1940" s="480" t="s">
        <v>9755</v>
      </c>
      <c r="J1940" s="482">
        <v>3247.86</v>
      </c>
      <c r="K1940" s="482">
        <v>0</v>
      </c>
      <c r="L1940" s="482">
        <v>3247.86</v>
      </c>
      <c r="M1940" s="482">
        <v>0</v>
      </c>
      <c r="N1940" s="482">
        <v>0</v>
      </c>
      <c r="O1940" s="482">
        <v>0</v>
      </c>
      <c r="P1940" s="480" t="s">
        <v>9756</v>
      </c>
      <c r="Q1940" s="481"/>
      <c r="R1940" s="480" t="s">
        <v>7884</v>
      </c>
      <c r="S1940" s="480" t="s">
        <v>7885</v>
      </c>
      <c r="T1940" s="480" t="s">
        <v>399</v>
      </c>
      <c r="U1940" s="480" t="s">
        <v>309</v>
      </c>
      <c r="V1940" s="480" t="s">
        <v>309</v>
      </c>
      <c r="W1940" s="480" t="s">
        <v>9757</v>
      </c>
      <c r="X1940" s="480" t="s">
        <v>9758</v>
      </c>
      <c r="Y1940" s="480" t="s">
        <v>313</v>
      </c>
      <c r="Z1940" s="480" t="s">
        <v>1588</v>
      </c>
      <c r="AA1940" s="480">
        <f t="shared" si="30"/>
        <v>96</v>
      </c>
      <c r="AB1940" s="483">
        <v>0</v>
      </c>
      <c r="AC1940" s="480" t="s">
        <v>8121</v>
      </c>
    </row>
    <row r="1941" customHeight="1" spans="1:29">
      <c r="A1941" s="460" t="s">
        <v>194</v>
      </c>
      <c r="B1941" s="480" t="s">
        <v>7877</v>
      </c>
      <c r="C1941" s="480" t="s">
        <v>7878</v>
      </c>
      <c r="D1941" s="480" t="s">
        <v>9759</v>
      </c>
      <c r="E1941" s="481">
        <v>41666</v>
      </c>
      <c r="F1941" s="480" t="s">
        <v>301</v>
      </c>
      <c r="G1941" s="480" t="s">
        <v>9760</v>
      </c>
      <c r="H1941" s="480" t="s">
        <v>9761</v>
      </c>
      <c r="I1941" s="480" t="s">
        <v>9762</v>
      </c>
      <c r="J1941" s="482">
        <v>3760.68</v>
      </c>
      <c r="K1941" s="482">
        <v>0</v>
      </c>
      <c r="L1941" s="482">
        <v>3760.68</v>
      </c>
      <c r="M1941" s="482">
        <v>0</v>
      </c>
      <c r="N1941" s="482">
        <v>0</v>
      </c>
      <c r="O1941" s="482">
        <v>0</v>
      </c>
      <c r="P1941" s="480" t="s">
        <v>9763</v>
      </c>
      <c r="Q1941" s="481"/>
      <c r="R1941" s="480" t="s">
        <v>7884</v>
      </c>
      <c r="S1941" s="480" t="s">
        <v>7885</v>
      </c>
      <c r="T1941" s="480" t="s">
        <v>2372</v>
      </c>
      <c r="U1941" s="480" t="s">
        <v>309</v>
      </c>
      <c r="V1941" s="480" t="s">
        <v>309</v>
      </c>
      <c r="W1941" s="480" t="s">
        <v>9537</v>
      </c>
      <c r="X1941" s="480" t="s">
        <v>9758</v>
      </c>
      <c r="Y1941" s="480" t="s">
        <v>313</v>
      </c>
      <c r="Z1941" s="480" t="s">
        <v>1588</v>
      </c>
      <c r="AA1941" s="480">
        <f t="shared" si="30"/>
        <v>96</v>
      </c>
      <c r="AB1941" s="483">
        <v>0</v>
      </c>
      <c r="AC1941" s="480" t="s">
        <v>7928</v>
      </c>
    </row>
    <row r="1942" customHeight="1" spans="1:29">
      <c r="A1942" s="460" t="s">
        <v>194</v>
      </c>
      <c r="B1942" s="480" t="s">
        <v>7877</v>
      </c>
      <c r="C1942" s="480" t="s">
        <v>7878</v>
      </c>
      <c r="D1942" s="480" t="s">
        <v>9764</v>
      </c>
      <c r="E1942" s="481">
        <v>42303</v>
      </c>
      <c r="F1942" s="480" t="s">
        <v>301</v>
      </c>
      <c r="G1942" s="480" t="s">
        <v>9765</v>
      </c>
      <c r="H1942" s="480" t="s">
        <v>9541</v>
      </c>
      <c r="I1942" s="480" t="s">
        <v>9766</v>
      </c>
      <c r="J1942" s="482">
        <v>3418.8</v>
      </c>
      <c r="K1942" s="482">
        <v>0</v>
      </c>
      <c r="L1942" s="482">
        <v>3418.8</v>
      </c>
      <c r="M1942" s="482">
        <v>0</v>
      </c>
      <c r="N1942" s="482">
        <v>0</v>
      </c>
      <c r="O1942" s="482">
        <v>0</v>
      </c>
      <c r="P1942" s="480" t="s">
        <v>9767</v>
      </c>
      <c r="Q1942" s="481"/>
      <c r="R1942" s="480" t="s">
        <v>7884</v>
      </c>
      <c r="S1942" s="480" t="s">
        <v>7885</v>
      </c>
      <c r="T1942" s="480" t="s">
        <v>2483</v>
      </c>
      <c r="U1942" s="480" t="s">
        <v>309</v>
      </c>
      <c r="V1942" s="480" t="s">
        <v>309</v>
      </c>
      <c r="W1942" s="480" t="s">
        <v>8437</v>
      </c>
      <c r="X1942" s="480" t="s">
        <v>9758</v>
      </c>
      <c r="Y1942" s="480" t="s">
        <v>313</v>
      </c>
      <c r="Z1942" s="480" t="s">
        <v>1588</v>
      </c>
      <c r="AA1942" s="480">
        <f t="shared" si="30"/>
        <v>96</v>
      </c>
      <c r="AB1942" s="483">
        <v>0</v>
      </c>
      <c r="AC1942" s="480" t="s">
        <v>8424</v>
      </c>
    </row>
    <row r="1943" customHeight="1" spans="1:29">
      <c r="A1943" s="460" t="s">
        <v>194</v>
      </c>
      <c r="B1943" s="480" t="s">
        <v>7877</v>
      </c>
      <c r="C1943" s="480" t="s">
        <v>7878</v>
      </c>
      <c r="D1943" s="480" t="s">
        <v>9768</v>
      </c>
      <c r="E1943" s="481">
        <v>42713</v>
      </c>
      <c r="F1943" s="480" t="s">
        <v>301</v>
      </c>
      <c r="G1943" s="480" t="s">
        <v>9769</v>
      </c>
      <c r="H1943" s="480" t="s">
        <v>9541</v>
      </c>
      <c r="I1943" s="480" t="s">
        <v>9766</v>
      </c>
      <c r="J1943" s="482">
        <v>3376.07</v>
      </c>
      <c r="K1943" s="482">
        <v>0</v>
      </c>
      <c r="L1943" s="482">
        <v>3376.07</v>
      </c>
      <c r="M1943" s="482">
        <v>0</v>
      </c>
      <c r="N1943" s="482">
        <v>0</v>
      </c>
      <c r="O1943" s="482">
        <v>0</v>
      </c>
      <c r="P1943" s="480" t="s">
        <v>9770</v>
      </c>
      <c r="Q1943" s="481"/>
      <c r="R1943" s="480" t="s">
        <v>7884</v>
      </c>
      <c r="S1943" s="480" t="s">
        <v>7885</v>
      </c>
      <c r="T1943" s="480" t="s">
        <v>2372</v>
      </c>
      <c r="U1943" s="480" t="s">
        <v>309</v>
      </c>
      <c r="V1943" s="480" t="s">
        <v>309</v>
      </c>
      <c r="W1943" s="480" t="s">
        <v>8658</v>
      </c>
      <c r="X1943" s="480" t="s">
        <v>9758</v>
      </c>
      <c r="Y1943" s="480" t="s">
        <v>313</v>
      </c>
      <c r="Z1943" s="480" t="s">
        <v>1588</v>
      </c>
      <c r="AA1943" s="480">
        <f t="shared" si="30"/>
        <v>96</v>
      </c>
      <c r="AB1943" s="483">
        <v>0</v>
      </c>
      <c r="AC1943" s="480" t="s">
        <v>7928</v>
      </c>
    </row>
    <row r="1944" customHeight="1" spans="1:29">
      <c r="A1944" s="460" t="s">
        <v>194</v>
      </c>
      <c r="B1944" s="480" t="s">
        <v>7877</v>
      </c>
      <c r="C1944" s="480" t="s">
        <v>7878</v>
      </c>
      <c r="D1944" s="480" t="s">
        <v>9771</v>
      </c>
      <c r="E1944" s="481">
        <v>42899</v>
      </c>
      <c r="F1944" s="480" t="s">
        <v>301</v>
      </c>
      <c r="G1944" s="480" t="s">
        <v>9772</v>
      </c>
      <c r="H1944" s="480" t="s">
        <v>9541</v>
      </c>
      <c r="I1944" s="480" t="s">
        <v>9773</v>
      </c>
      <c r="J1944" s="482">
        <v>3076.92</v>
      </c>
      <c r="K1944" s="482">
        <v>0</v>
      </c>
      <c r="L1944" s="482">
        <v>3076.92</v>
      </c>
      <c r="M1944" s="482">
        <v>192.31</v>
      </c>
      <c r="N1944" s="482">
        <v>0</v>
      </c>
      <c r="O1944" s="482">
        <v>0</v>
      </c>
      <c r="P1944" s="480" t="s">
        <v>9774</v>
      </c>
      <c r="Q1944" s="481"/>
      <c r="R1944" s="480" t="s">
        <v>7884</v>
      </c>
      <c r="S1944" s="480" t="s">
        <v>7885</v>
      </c>
      <c r="T1944" s="480" t="s">
        <v>816</v>
      </c>
      <c r="U1944" s="480" t="s">
        <v>309</v>
      </c>
      <c r="V1944" s="480" t="s">
        <v>309</v>
      </c>
      <c r="W1944" s="480" t="s">
        <v>8658</v>
      </c>
      <c r="X1944" s="480" t="s">
        <v>9775</v>
      </c>
      <c r="Y1944" s="480" t="s">
        <v>313</v>
      </c>
      <c r="Z1944" s="480" t="s">
        <v>1588</v>
      </c>
      <c r="AA1944" s="480">
        <f t="shared" si="30"/>
        <v>96</v>
      </c>
      <c r="AB1944" s="483">
        <v>0</v>
      </c>
      <c r="AC1944" s="480" t="s">
        <v>8108</v>
      </c>
    </row>
    <row r="1945" customHeight="1" spans="1:29">
      <c r="A1945" s="460" t="s">
        <v>194</v>
      </c>
      <c r="B1945" s="480" t="s">
        <v>7877</v>
      </c>
      <c r="C1945" s="480" t="s">
        <v>7878</v>
      </c>
      <c r="D1945" s="480" t="s">
        <v>9776</v>
      </c>
      <c r="E1945" s="481">
        <v>43590</v>
      </c>
      <c r="F1945" s="480" t="s">
        <v>301</v>
      </c>
      <c r="G1945" s="480" t="s">
        <v>9777</v>
      </c>
      <c r="H1945" s="480" t="s">
        <v>9541</v>
      </c>
      <c r="I1945" s="480" t="s">
        <v>9778</v>
      </c>
      <c r="J1945" s="482">
        <v>3620.69</v>
      </c>
      <c r="K1945" s="482">
        <v>37.72</v>
      </c>
      <c r="L1945" s="482">
        <v>2979.54</v>
      </c>
      <c r="M1945" s="482">
        <v>452.58</v>
      </c>
      <c r="N1945" s="482">
        <v>0</v>
      </c>
      <c r="O1945" s="482">
        <v>641.15</v>
      </c>
      <c r="P1945" s="480" t="s">
        <v>9779</v>
      </c>
      <c r="Q1945" s="481"/>
      <c r="R1945" s="480" t="s">
        <v>7884</v>
      </c>
      <c r="S1945" s="480" t="s">
        <v>7885</v>
      </c>
      <c r="T1945" s="480" t="s">
        <v>2372</v>
      </c>
      <c r="U1945" s="480" t="s">
        <v>309</v>
      </c>
      <c r="V1945" s="480" t="s">
        <v>309</v>
      </c>
      <c r="W1945" s="480" t="s">
        <v>8929</v>
      </c>
      <c r="X1945" s="480" t="s">
        <v>9780</v>
      </c>
      <c r="Y1945" s="480" t="s">
        <v>313</v>
      </c>
      <c r="Z1945" s="480" t="s">
        <v>1588</v>
      </c>
      <c r="AA1945" s="480">
        <f t="shared" si="30"/>
        <v>96</v>
      </c>
      <c r="AB1945" s="483">
        <v>0</v>
      </c>
      <c r="AC1945" s="480" t="s">
        <v>7928</v>
      </c>
    </row>
    <row r="1946" customHeight="1" spans="1:29">
      <c r="A1946" s="460" t="s">
        <v>194</v>
      </c>
      <c r="B1946" s="480" t="s">
        <v>7877</v>
      </c>
      <c r="C1946" s="480" t="s">
        <v>7878</v>
      </c>
      <c r="D1946" s="480" t="s">
        <v>9781</v>
      </c>
      <c r="E1946" s="481">
        <v>42899</v>
      </c>
      <c r="F1946" s="480" t="s">
        <v>301</v>
      </c>
      <c r="G1946" s="480" t="s">
        <v>9782</v>
      </c>
      <c r="H1946" s="480" t="s">
        <v>9783</v>
      </c>
      <c r="I1946" s="480" t="s">
        <v>9784</v>
      </c>
      <c r="J1946" s="482">
        <v>131835.05</v>
      </c>
      <c r="K1946" s="482">
        <v>0</v>
      </c>
      <c r="L1946" s="482">
        <v>131835.05</v>
      </c>
      <c r="M1946" s="482">
        <v>8239.7</v>
      </c>
      <c r="N1946" s="482">
        <v>0</v>
      </c>
      <c r="O1946" s="482">
        <v>0</v>
      </c>
      <c r="P1946" s="480" t="s">
        <v>9785</v>
      </c>
      <c r="Q1946" s="481"/>
      <c r="R1946" s="480" t="s">
        <v>7884</v>
      </c>
      <c r="S1946" s="480" t="s">
        <v>7885</v>
      </c>
      <c r="T1946" s="480" t="s">
        <v>882</v>
      </c>
      <c r="U1946" s="480" t="s">
        <v>309</v>
      </c>
      <c r="V1946" s="480" t="s">
        <v>8801</v>
      </c>
      <c r="W1946" s="480" t="s">
        <v>7938</v>
      </c>
      <c r="X1946" s="480" t="s">
        <v>9786</v>
      </c>
      <c r="Y1946" s="480" t="s">
        <v>313</v>
      </c>
      <c r="Z1946" s="480" t="s">
        <v>1588</v>
      </c>
      <c r="AA1946" s="480">
        <f t="shared" si="30"/>
        <v>96</v>
      </c>
      <c r="AB1946" s="483">
        <v>0</v>
      </c>
      <c r="AC1946" s="480" t="s">
        <v>8438</v>
      </c>
    </row>
    <row r="1947" customHeight="1" spans="1:29">
      <c r="A1947" s="460" t="s">
        <v>194</v>
      </c>
      <c r="B1947" s="480" t="s">
        <v>7877</v>
      </c>
      <c r="C1947" s="480" t="s">
        <v>7878</v>
      </c>
      <c r="D1947" s="480" t="s">
        <v>9787</v>
      </c>
      <c r="E1947" s="481">
        <v>38702</v>
      </c>
      <c r="F1947" s="480" t="s">
        <v>301</v>
      </c>
      <c r="G1947" s="480" t="s">
        <v>9788</v>
      </c>
      <c r="H1947" s="480" t="s">
        <v>9789</v>
      </c>
      <c r="I1947" s="480" t="s">
        <v>9790</v>
      </c>
      <c r="J1947" s="482">
        <v>2600</v>
      </c>
      <c r="K1947" s="482">
        <v>0</v>
      </c>
      <c r="L1947" s="482">
        <v>2600</v>
      </c>
      <c r="M1947" s="482">
        <v>0</v>
      </c>
      <c r="N1947" s="482">
        <v>0</v>
      </c>
      <c r="O1947" s="482">
        <v>0</v>
      </c>
      <c r="P1947" s="480" t="s">
        <v>9791</v>
      </c>
      <c r="Q1947" s="481"/>
      <c r="R1947" s="480" t="s">
        <v>306</v>
      </c>
      <c r="S1947" s="480" t="s">
        <v>2316</v>
      </c>
      <c r="T1947" s="480" t="s">
        <v>2324</v>
      </c>
      <c r="U1947" s="480" t="s">
        <v>309</v>
      </c>
      <c r="V1947" s="480" t="s">
        <v>309</v>
      </c>
      <c r="W1947" s="480" t="s">
        <v>9792</v>
      </c>
      <c r="X1947" s="480" t="s">
        <v>9793</v>
      </c>
      <c r="Y1947" s="480" t="s">
        <v>313</v>
      </c>
      <c r="Z1947" s="480" t="s">
        <v>1588</v>
      </c>
      <c r="AA1947" s="480">
        <f t="shared" si="30"/>
        <v>96</v>
      </c>
      <c r="AB1947" s="483">
        <v>0</v>
      </c>
      <c r="AC1947" s="480" t="s">
        <v>2326</v>
      </c>
    </row>
    <row r="1948" customHeight="1" spans="1:29">
      <c r="A1948" s="460" t="s">
        <v>194</v>
      </c>
      <c r="B1948" s="480" t="s">
        <v>7877</v>
      </c>
      <c r="C1948" s="480" t="s">
        <v>7878</v>
      </c>
      <c r="D1948" s="480" t="s">
        <v>9794</v>
      </c>
      <c r="E1948" s="481">
        <v>36885</v>
      </c>
      <c r="F1948" s="480" t="s">
        <v>301</v>
      </c>
      <c r="G1948" s="480" t="s">
        <v>9795</v>
      </c>
      <c r="H1948" s="480" t="s">
        <v>9796</v>
      </c>
      <c r="I1948" s="480" t="s">
        <v>9797</v>
      </c>
      <c r="J1948" s="482">
        <v>40000</v>
      </c>
      <c r="K1948" s="482">
        <v>0</v>
      </c>
      <c r="L1948" s="482">
        <v>40000</v>
      </c>
      <c r="M1948" s="482">
        <v>0</v>
      </c>
      <c r="N1948" s="482">
        <v>0</v>
      </c>
      <c r="O1948" s="482">
        <v>0</v>
      </c>
      <c r="P1948" s="480" t="s">
        <v>9798</v>
      </c>
      <c r="Q1948" s="481"/>
      <c r="R1948" s="480" t="s">
        <v>630</v>
      </c>
      <c r="S1948" s="480" t="s">
        <v>889</v>
      </c>
      <c r="T1948" s="480" t="s">
        <v>3280</v>
      </c>
      <c r="U1948" s="480" t="s">
        <v>309</v>
      </c>
      <c r="V1948" s="480" t="s">
        <v>3281</v>
      </c>
      <c r="W1948" s="480" t="s">
        <v>333</v>
      </c>
      <c r="X1948" s="480" t="s">
        <v>309</v>
      </c>
      <c r="Y1948" s="480" t="s">
        <v>313</v>
      </c>
      <c r="Z1948" s="480" t="s">
        <v>1588</v>
      </c>
      <c r="AA1948" s="480">
        <f t="shared" si="30"/>
        <v>96</v>
      </c>
      <c r="AB1948" s="483">
        <v>0</v>
      </c>
      <c r="AC1948" s="480" t="s">
        <v>891</v>
      </c>
    </row>
    <row r="1949" customHeight="1" spans="1:29">
      <c r="A1949" s="460" t="s">
        <v>194</v>
      </c>
      <c r="B1949" s="480" t="s">
        <v>7877</v>
      </c>
      <c r="C1949" s="480" t="s">
        <v>7878</v>
      </c>
      <c r="D1949" s="480" t="s">
        <v>9799</v>
      </c>
      <c r="E1949" s="481">
        <v>36885</v>
      </c>
      <c r="F1949" s="480" t="s">
        <v>301</v>
      </c>
      <c r="G1949" s="480" t="s">
        <v>9800</v>
      </c>
      <c r="H1949" s="480" t="s">
        <v>9801</v>
      </c>
      <c r="I1949" s="480" t="s">
        <v>9802</v>
      </c>
      <c r="J1949" s="482">
        <v>50000</v>
      </c>
      <c r="K1949" s="482">
        <v>0</v>
      </c>
      <c r="L1949" s="482">
        <v>50000</v>
      </c>
      <c r="M1949" s="482">
        <v>0</v>
      </c>
      <c r="N1949" s="482">
        <v>0</v>
      </c>
      <c r="O1949" s="482">
        <v>0</v>
      </c>
      <c r="P1949" s="480" t="s">
        <v>9803</v>
      </c>
      <c r="Q1949" s="481"/>
      <c r="R1949" s="480" t="s">
        <v>630</v>
      </c>
      <c r="S1949" s="480" t="s">
        <v>889</v>
      </c>
      <c r="T1949" s="480" t="s">
        <v>3280</v>
      </c>
      <c r="U1949" s="480" t="s">
        <v>309</v>
      </c>
      <c r="V1949" s="480" t="s">
        <v>3281</v>
      </c>
      <c r="W1949" s="480" t="s">
        <v>333</v>
      </c>
      <c r="X1949" s="480" t="s">
        <v>309</v>
      </c>
      <c r="Y1949" s="480" t="s">
        <v>313</v>
      </c>
      <c r="Z1949" s="480" t="s">
        <v>1588</v>
      </c>
      <c r="AA1949" s="480">
        <f t="shared" si="30"/>
        <v>96</v>
      </c>
      <c r="AB1949" s="483">
        <v>0</v>
      </c>
      <c r="AC1949" s="480" t="s">
        <v>891</v>
      </c>
    </row>
    <row r="1950" customHeight="1" spans="1:29">
      <c r="A1950" s="460" t="s">
        <v>194</v>
      </c>
      <c r="B1950" s="480" t="s">
        <v>7877</v>
      </c>
      <c r="C1950" s="480" t="s">
        <v>7878</v>
      </c>
      <c r="D1950" s="480" t="s">
        <v>9804</v>
      </c>
      <c r="E1950" s="481">
        <v>38702</v>
      </c>
      <c r="F1950" s="480" t="s">
        <v>301</v>
      </c>
      <c r="G1950" s="480" t="s">
        <v>9805</v>
      </c>
      <c r="H1950" s="480" t="s">
        <v>9806</v>
      </c>
      <c r="I1950" s="480" t="s">
        <v>9807</v>
      </c>
      <c r="J1950" s="482">
        <v>3800</v>
      </c>
      <c r="K1950" s="482">
        <v>0</v>
      </c>
      <c r="L1950" s="482">
        <v>3800</v>
      </c>
      <c r="M1950" s="482">
        <v>0</v>
      </c>
      <c r="N1950" s="482">
        <v>0</v>
      </c>
      <c r="O1950" s="482">
        <v>0</v>
      </c>
      <c r="P1950" s="480" t="s">
        <v>9808</v>
      </c>
      <c r="Q1950" s="481"/>
      <c r="R1950" s="480" t="s">
        <v>306</v>
      </c>
      <c r="S1950" s="480" t="s">
        <v>2316</v>
      </c>
      <c r="T1950" s="480" t="s">
        <v>2324</v>
      </c>
      <c r="U1950" s="480" t="s">
        <v>309</v>
      </c>
      <c r="V1950" s="480" t="s">
        <v>309</v>
      </c>
      <c r="W1950" s="480" t="s">
        <v>9792</v>
      </c>
      <c r="X1950" s="480" t="s">
        <v>9793</v>
      </c>
      <c r="Y1950" s="480" t="s">
        <v>313</v>
      </c>
      <c r="Z1950" s="480" t="s">
        <v>1588</v>
      </c>
      <c r="AA1950" s="480">
        <f t="shared" si="30"/>
        <v>96</v>
      </c>
      <c r="AB1950" s="483">
        <v>0</v>
      </c>
      <c r="AC1950" s="480" t="s">
        <v>2326</v>
      </c>
    </row>
    <row r="1951" customHeight="1" spans="1:29">
      <c r="A1951" s="460" t="s">
        <v>194</v>
      </c>
      <c r="B1951" s="480" t="s">
        <v>7877</v>
      </c>
      <c r="C1951" s="480" t="s">
        <v>7878</v>
      </c>
      <c r="D1951" s="480" t="s">
        <v>9809</v>
      </c>
      <c r="E1951" s="481">
        <v>38702</v>
      </c>
      <c r="F1951" s="480" t="s">
        <v>301</v>
      </c>
      <c r="G1951" s="480" t="s">
        <v>9810</v>
      </c>
      <c r="H1951" s="480" t="s">
        <v>9806</v>
      </c>
      <c r="I1951" s="480" t="s">
        <v>9807</v>
      </c>
      <c r="J1951" s="482">
        <v>3800</v>
      </c>
      <c r="K1951" s="482">
        <v>0</v>
      </c>
      <c r="L1951" s="482">
        <v>3800</v>
      </c>
      <c r="M1951" s="482">
        <v>0</v>
      </c>
      <c r="N1951" s="482">
        <v>0</v>
      </c>
      <c r="O1951" s="482">
        <v>0</v>
      </c>
      <c r="P1951" s="480" t="s">
        <v>9811</v>
      </c>
      <c r="Q1951" s="481"/>
      <c r="R1951" s="480" t="s">
        <v>306</v>
      </c>
      <c r="S1951" s="480" t="s">
        <v>2316</v>
      </c>
      <c r="T1951" s="480" t="s">
        <v>2324</v>
      </c>
      <c r="U1951" s="480" t="s">
        <v>309</v>
      </c>
      <c r="V1951" s="480" t="s">
        <v>309</v>
      </c>
      <c r="W1951" s="480" t="s">
        <v>9792</v>
      </c>
      <c r="X1951" s="480" t="s">
        <v>9793</v>
      </c>
      <c r="Y1951" s="480" t="s">
        <v>313</v>
      </c>
      <c r="Z1951" s="480" t="s">
        <v>1588</v>
      </c>
      <c r="AA1951" s="480">
        <f t="shared" si="30"/>
        <v>96</v>
      </c>
      <c r="AB1951" s="483">
        <v>0</v>
      </c>
      <c r="AC1951" s="480" t="s">
        <v>2326</v>
      </c>
    </row>
    <row r="1952" customHeight="1" spans="1:29">
      <c r="A1952" s="460" t="s">
        <v>194</v>
      </c>
      <c r="B1952" s="480" t="s">
        <v>7877</v>
      </c>
      <c r="C1952" s="480" t="s">
        <v>7878</v>
      </c>
      <c r="D1952" s="480" t="s">
        <v>9812</v>
      </c>
      <c r="E1952" s="481">
        <v>38702</v>
      </c>
      <c r="F1952" s="480" t="s">
        <v>301</v>
      </c>
      <c r="G1952" s="480" t="s">
        <v>9813</v>
      </c>
      <c r="H1952" s="480" t="s">
        <v>9814</v>
      </c>
      <c r="I1952" s="480" t="s">
        <v>9815</v>
      </c>
      <c r="J1952" s="482">
        <v>2500</v>
      </c>
      <c r="K1952" s="482">
        <v>0</v>
      </c>
      <c r="L1952" s="482">
        <v>2500</v>
      </c>
      <c r="M1952" s="482">
        <v>0</v>
      </c>
      <c r="N1952" s="482">
        <v>0</v>
      </c>
      <c r="O1952" s="482">
        <v>0</v>
      </c>
      <c r="P1952" s="480" t="s">
        <v>9816</v>
      </c>
      <c r="Q1952" s="481"/>
      <c r="R1952" s="480" t="s">
        <v>306</v>
      </c>
      <c r="S1952" s="480" t="s">
        <v>2316</v>
      </c>
      <c r="T1952" s="480" t="s">
        <v>2324</v>
      </c>
      <c r="U1952" s="480" t="s">
        <v>309</v>
      </c>
      <c r="V1952" s="480" t="s">
        <v>309</v>
      </c>
      <c r="W1952" s="480" t="s">
        <v>9792</v>
      </c>
      <c r="X1952" s="480" t="s">
        <v>9793</v>
      </c>
      <c r="Y1952" s="480" t="s">
        <v>313</v>
      </c>
      <c r="Z1952" s="480" t="s">
        <v>1588</v>
      </c>
      <c r="AA1952" s="480">
        <f t="shared" si="30"/>
        <v>96</v>
      </c>
      <c r="AB1952" s="483">
        <v>0</v>
      </c>
      <c r="AC1952" s="480" t="s">
        <v>2326</v>
      </c>
    </row>
    <row r="1953" customHeight="1" spans="1:29">
      <c r="A1953" s="460" t="s">
        <v>194</v>
      </c>
      <c r="B1953" s="480" t="s">
        <v>7877</v>
      </c>
      <c r="C1953" s="480" t="s">
        <v>7878</v>
      </c>
      <c r="D1953" s="480" t="s">
        <v>9817</v>
      </c>
      <c r="E1953" s="481">
        <v>38702</v>
      </c>
      <c r="F1953" s="480" t="s">
        <v>301</v>
      </c>
      <c r="G1953" s="480" t="s">
        <v>9818</v>
      </c>
      <c r="H1953" s="480" t="s">
        <v>9819</v>
      </c>
      <c r="I1953" s="480" t="s">
        <v>9820</v>
      </c>
      <c r="J1953" s="482">
        <v>6800</v>
      </c>
      <c r="K1953" s="482">
        <v>0</v>
      </c>
      <c r="L1953" s="482">
        <v>6800</v>
      </c>
      <c r="M1953" s="482">
        <v>0</v>
      </c>
      <c r="N1953" s="482">
        <v>0</v>
      </c>
      <c r="O1953" s="482">
        <v>0</v>
      </c>
      <c r="P1953" s="480" t="s">
        <v>9821</v>
      </c>
      <c r="Q1953" s="481"/>
      <c r="R1953" s="480" t="s">
        <v>306</v>
      </c>
      <c r="S1953" s="480" t="s">
        <v>2316</v>
      </c>
      <c r="T1953" s="480" t="s">
        <v>2324</v>
      </c>
      <c r="U1953" s="480" t="s">
        <v>309</v>
      </c>
      <c r="V1953" s="480" t="s">
        <v>309</v>
      </c>
      <c r="W1953" s="480" t="s">
        <v>9792</v>
      </c>
      <c r="X1953" s="480" t="s">
        <v>9822</v>
      </c>
      <c r="Y1953" s="480" t="s">
        <v>313</v>
      </c>
      <c r="Z1953" s="480" t="s">
        <v>1588</v>
      </c>
      <c r="AA1953" s="480">
        <f t="shared" si="30"/>
        <v>96</v>
      </c>
      <c r="AB1953" s="483">
        <v>0</v>
      </c>
      <c r="AC1953" s="480" t="s">
        <v>2326</v>
      </c>
    </row>
    <row r="1954" customHeight="1" spans="1:29">
      <c r="A1954" s="460" t="s">
        <v>194</v>
      </c>
      <c r="B1954" s="480" t="s">
        <v>7877</v>
      </c>
      <c r="C1954" s="480" t="s">
        <v>7878</v>
      </c>
      <c r="D1954" s="480" t="s">
        <v>9823</v>
      </c>
      <c r="E1954" s="481">
        <v>44224</v>
      </c>
      <c r="F1954" s="480" t="s">
        <v>301</v>
      </c>
      <c r="G1954" s="480" t="s">
        <v>9824</v>
      </c>
      <c r="H1954" s="480" t="s">
        <v>9825</v>
      </c>
      <c r="I1954" s="480" t="s">
        <v>9826</v>
      </c>
      <c r="J1954" s="482">
        <v>17256.64</v>
      </c>
      <c r="K1954" s="482">
        <v>287.61</v>
      </c>
      <c r="L1954" s="482">
        <v>16969.03</v>
      </c>
      <c r="M1954" s="482">
        <v>3451.33</v>
      </c>
      <c r="N1954" s="482">
        <v>0</v>
      </c>
      <c r="O1954" s="482">
        <v>287.61</v>
      </c>
      <c r="P1954" s="480" t="s">
        <v>9827</v>
      </c>
      <c r="Q1954" s="481"/>
      <c r="R1954" s="480" t="s">
        <v>306</v>
      </c>
      <c r="S1954" s="480" t="s">
        <v>2316</v>
      </c>
      <c r="T1954" s="480" t="s">
        <v>2372</v>
      </c>
      <c r="U1954" s="480" t="s">
        <v>309</v>
      </c>
      <c r="V1954" s="480" t="s">
        <v>8598</v>
      </c>
      <c r="W1954" s="480" t="s">
        <v>9828</v>
      </c>
      <c r="X1954" s="480" t="s">
        <v>9829</v>
      </c>
      <c r="Y1954" s="480" t="s">
        <v>313</v>
      </c>
      <c r="Z1954" s="480" t="s">
        <v>7888</v>
      </c>
      <c r="AA1954" s="480">
        <f t="shared" si="30"/>
        <v>60</v>
      </c>
      <c r="AB1954" s="483">
        <v>0</v>
      </c>
      <c r="AC1954" s="480" t="s">
        <v>2373</v>
      </c>
    </row>
    <row r="1955" customHeight="1" spans="1:29">
      <c r="A1955" s="460" t="s">
        <v>194</v>
      </c>
      <c r="B1955" s="480" t="s">
        <v>7877</v>
      </c>
      <c r="C1955" s="480" t="s">
        <v>7878</v>
      </c>
      <c r="D1955" s="480" t="s">
        <v>9830</v>
      </c>
      <c r="E1955" s="481">
        <v>44464</v>
      </c>
      <c r="F1955" s="480" t="s">
        <v>301</v>
      </c>
      <c r="G1955" s="480" t="s">
        <v>9831</v>
      </c>
      <c r="H1955" s="480" t="s">
        <v>7913</v>
      </c>
      <c r="I1955" s="480" t="s">
        <v>9832</v>
      </c>
      <c r="J1955" s="482">
        <v>39823.01</v>
      </c>
      <c r="K1955" s="482">
        <v>663.72</v>
      </c>
      <c r="L1955" s="482">
        <v>33849.56</v>
      </c>
      <c r="M1955" s="482">
        <v>7964.61</v>
      </c>
      <c r="N1955" s="482">
        <v>0</v>
      </c>
      <c r="O1955" s="482">
        <v>5973.45</v>
      </c>
      <c r="P1955" s="480" t="s">
        <v>9833</v>
      </c>
      <c r="Q1955" s="481"/>
      <c r="R1955" s="480" t="s">
        <v>7884</v>
      </c>
      <c r="S1955" s="480" t="s">
        <v>7885</v>
      </c>
      <c r="T1955" s="480" t="s">
        <v>453</v>
      </c>
      <c r="U1955" s="480" t="s">
        <v>309</v>
      </c>
      <c r="V1955" s="480" t="s">
        <v>1683</v>
      </c>
      <c r="W1955" s="480" t="s">
        <v>9834</v>
      </c>
      <c r="X1955" s="480" t="s">
        <v>7977</v>
      </c>
      <c r="Y1955" s="480" t="s">
        <v>313</v>
      </c>
      <c r="Z1955" s="480" t="s">
        <v>7888</v>
      </c>
      <c r="AA1955" s="480">
        <f t="shared" si="30"/>
        <v>60</v>
      </c>
      <c r="AB1955" s="483">
        <v>0</v>
      </c>
      <c r="AC1955" s="480" t="s">
        <v>9078</v>
      </c>
    </row>
    <row r="1956" customHeight="1" spans="1:29">
      <c r="A1956" s="460" t="s">
        <v>194</v>
      </c>
      <c r="B1956" s="480" t="s">
        <v>7877</v>
      </c>
      <c r="C1956" s="480" t="s">
        <v>7878</v>
      </c>
      <c r="D1956" s="480" t="s">
        <v>9835</v>
      </c>
      <c r="E1956" s="481">
        <v>44464</v>
      </c>
      <c r="F1956" s="480" t="s">
        <v>301</v>
      </c>
      <c r="G1956" s="480" t="s">
        <v>9836</v>
      </c>
      <c r="H1956" s="480" t="s">
        <v>7913</v>
      </c>
      <c r="I1956" s="480" t="s">
        <v>9832</v>
      </c>
      <c r="J1956" s="482">
        <v>39823.01</v>
      </c>
      <c r="K1956" s="482">
        <v>663.72</v>
      </c>
      <c r="L1956" s="482">
        <v>33849.56</v>
      </c>
      <c r="M1956" s="482">
        <v>7964.61</v>
      </c>
      <c r="N1956" s="482">
        <v>0</v>
      </c>
      <c r="O1956" s="482">
        <v>5973.45</v>
      </c>
      <c r="P1956" s="480" t="s">
        <v>9837</v>
      </c>
      <c r="Q1956" s="481"/>
      <c r="R1956" s="480" t="s">
        <v>7884</v>
      </c>
      <c r="S1956" s="480" t="s">
        <v>7885</v>
      </c>
      <c r="T1956" s="480" t="s">
        <v>453</v>
      </c>
      <c r="U1956" s="480" t="s">
        <v>309</v>
      </c>
      <c r="V1956" s="480" t="s">
        <v>1683</v>
      </c>
      <c r="W1956" s="480" t="s">
        <v>9834</v>
      </c>
      <c r="X1956" s="480" t="s">
        <v>7977</v>
      </c>
      <c r="Y1956" s="480" t="s">
        <v>313</v>
      </c>
      <c r="Z1956" s="480" t="s">
        <v>7888</v>
      </c>
      <c r="AA1956" s="480">
        <f t="shared" si="30"/>
        <v>60</v>
      </c>
      <c r="AB1956" s="483">
        <v>0</v>
      </c>
      <c r="AC1956" s="480" t="s">
        <v>9078</v>
      </c>
    </row>
    <row r="1957" customHeight="1" spans="1:29">
      <c r="A1957" s="460" t="s">
        <v>194</v>
      </c>
      <c r="B1957" s="480" t="s">
        <v>7877</v>
      </c>
      <c r="C1957" s="480" t="s">
        <v>7878</v>
      </c>
      <c r="D1957" s="480" t="s">
        <v>9838</v>
      </c>
      <c r="E1957" s="481">
        <v>44504</v>
      </c>
      <c r="F1957" s="480" t="s">
        <v>301</v>
      </c>
      <c r="G1957" s="480" t="s">
        <v>9839</v>
      </c>
      <c r="H1957" s="480" t="s">
        <v>9840</v>
      </c>
      <c r="I1957" s="480" t="s">
        <v>9841</v>
      </c>
      <c r="J1957" s="482">
        <v>36283.19</v>
      </c>
      <c r="K1957" s="482">
        <v>604.71</v>
      </c>
      <c r="L1957" s="482">
        <v>29631.27</v>
      </c>
      <c r="M1957" s="482">
        <v>7256.63</v>
      </c>
      <c r="N1957" s="482">
        <v>0</v>
      </c>
      <c r="O1957" s="482">
        <v>6651.92</v>
      </c>
      <c r="P1957" s="480" t="s">
        <v>9842</v>
      </c>
      <c r="Q1957" s="481"/>
      <c r="R1957" s="480" t="s">
        <v>7884</v>
      </c>
      <c r="S1957" s="480" t="s">
        <v>7885</v>
      </c>
      <c r="T1957" s="480" t="s">
        <v>2337</v>
      </c>
      <c r="U1957" s="480" t="s">
        <v>309</v>
      </c>
      <c r="V1957" s="480" t="s">
        <v>8817</v>
      </c>
      <c r="W1957" s="480" t="s">
        <v>9843</v>
      </c>
      <c r="X1957" s="480" t="s">
        <v>9844</v>
      </c>
      <c r="Y1957" s="480" t="s">
        <v>313</v>
      </c>
      <c r="Z1957" s="480" t="s">
        <v>7888</v>
      </c>
      <c r="AA1957" s="480">
        <f t="shared" si="30"/>
        <v>60</v>
      </c>
      <c r="AB1957" s="483">
        <v>0</v>
      </c>
      <c r="AC1957" s="480" t="s">
        <v>7889</v>
      </c>
    </row>
    <row r="1958" customHeight="1" spans="1:29">
      <c r="A1958" s="460" t="s">
        <v>194</v>
      </c>
      <c r="B1958" s="480" t="s">
        <v>7877</v>
      </c>
      <c r="C1958" s="480" t="s">
        <v>7878</v>
      </c>
      <c r="D1958" s="480" t="s">
        <v>9845</v>
      </c>
      <c r="E1958" s="481">
        <v>44504</v>
      </c>
      <c r="F1958" s="480" t="s">
        <v>301</v>
      </c>
      <c r="G1958" s="480" t="s">
        <v>9846</v>
      </c>
      <c r="H1958" s="480" t="s">
        <v>8236</v>
      </c>
      <c r="I1958" s="480" t="s">
        <v>9847</v>
      </c>
      <c r="J1958" s="482">
        <v>5265.48</v>
      </c>
      <c r="K1958" s="482">
        <v>87.75</v>
      </c>
      <c r="L1958" s="482">
        <v>4300.14</v>
      </c>
      <c r="M1958" s="482">
        <v>1053.09</v>
      </c>
      <c r="N1958" s="482">
        <v>0</v>
      </c>
      <c r="O1958" s="482">
        <v>965.34</v>
      </c>
      <c r="P1958" s="480" t="s">
        <v>9848</v>
      </c>
      <c r="Q1958" s="481"/>
      <c r="R1958" s="480" t="s">
        <v>7884</v>
      </c>
      <c r="S1958" s="480" t="s">
        <v>7885</v>
      </c>
      <c r="T1958" s="480" t="s">
        <v>2372</v>
      </c>
      <c r="U1958" s="480" t="s">
        <v>309</v>
      </c>
      <c r="V1958" s="480" t="s">
        <v>309</v>
      </c>
      <c r="W1958" s="480" t="s">
        <v>9849</v>
      </c>
      <c r="X1958" s="480" t="s">
        <v>7977</v>
      </c>
      <c r="Y1958" s="480" t="s">
        <v>313</v>
      </c>
      <c r="Z1958" s="480" t="s">
        <v>7888</v>
      </c>
      <c r="AA1958" s="480">
        <f t="shared" si="30"/>
        <v>60</v>
      </c>
      <c r="AB1958" s="483">
        <v>0</v>
      </c>
      <c r="AC1958" s="480" t="s">
        <v>7928</v>
      </c>
    </row>
    <row r="1959" customHeight="1" spans="1:29">
      <c r="A1959" s="460" t="s">
        <v>194</v>
      </c>
      <c r="B1959" s="480" t="s">
        <v>7877</v>
      </c>
      <c r="C1959" s="480" t="s">
        <v>7878</v>
      </c>
      <c r="D1959" s="480" t="s">
        <v>9850</v>
      </c>
      <c r="E1959" s="481">
        <v>44504</v>
      </c>
      <c r="F1959" s="480" t="s">
        <v>301</v>
      </c>
      <c r="G1959" s="480" t="s">
        <v>9851</v>
      </c>
      <c r="H1959" s="480" t="s">
        <v>8236</v>
      </c>
      <c r="I1959" s="480" t="s">
        <v>9847</v>
      </c>
      <c r="J1959" s="482">
        <v>5265.48</v>
      </c>
      <c r="K1959" s="482">
        <v>87.75</v>
      </c>
      <c r="L1959" s="482">
        <v>4300.14</v>
      </c>
      <c r="M1959" s="482">
        <v>1053.09</v>
      </c>
      <c r="N1959" s="482">
        <v>0</v>
      </c>
      <c r="O1959" s="482">
        <v>965.34</v>
      </c>
      <c r="P1959" s="480" t="s">
        <v>9852</v>
      </c>
      <c r="Q1959" s="481"/>
      <c r="R1959" s="480" t="s">
        <v>7884</v>
      </c>
      <c r="S1959" s="480" t="s">
        <v>7885</v>
      </c>
      <c r="T1959" s="480" t="s">
        <v>9853</v>
      </c>
      <c r="U1959" s="480" t="s">
        <v>309</v>
      </c>
      <c r="V1959" s="480" t="s">
        <v>309</v>
      </c>
      <c r="W1959" s="480" t="s">
        <v>9849</v>
      </c>
      <c r="X1959" s="480" t="s">
        <v>7977</v>
      </c>
      <c r="Y1959" s="480" t="s">
        <v>313</v>
      </c>
      <c r="Z1959" s="480" t="s">
        <v>7888</v>
      </c>
      <c r="AA1959" s="480">
        <f t="shared" si="30"/>
        <v>60</v>
      </c>
      <c r="AB1959" s="483">
        <v>0</v>
      </c>
      <c r="AC1959" s="480" t="s">
        <v>8424</v>
      </c>
    </row>
    <row r="1960" customHeight="1" spans="1:29">
      <c r="A1960" s="460" t="s">
        <v>194</v>
      </c>
      <c r="B1960" s="480" t="s">
        <v>7877</v>
      </c>
      <c r="C1960" s="480" t="s">
        <v>7878</v>
      </c>
      <c r="D1960" s="480" t="s">
        <v>9854</v>
      </c>
      <c r="E1960" s="481">
        <v>44504</v>
      </c>
      <c r="F1960" s="480" t="s">
        <v>301</v>
      </c>
      <c r="G1960" s="480" t="s">
        <v>9855</v>
      </c>
      <c r="H1960" s="480" t="s">
        <v>8236</v>
      </c>
      <c r="I1960" s="480" t="s">
        <v>9847</v>
      </c>
      <c r="J1960" s="482">
        <v>5265.48</v>
      </c>
      <c r="K1960" s="482">
        <v>87.75</v>
      </c>
      <c r="L1960" s="482">
        <v>4300.14</v>
      </c>
      <c r="M1960" s="482">
        <v>1053.09</v>
      </c>
      <c r="N1960" s="482">
        <v>0</v>
      </c>
      <c r="O1960" s="482">
        <v>965.34</v>
      </c>
      <c r="P1960" s="480" t="s">
        <v>9856</v>
      </c>
      <c r="Q1960" s="481"/>
      <c r="R1960" s="480" t="s">
        <v>7884</v>
      </c>
      <c r="S1960" s="480" t="s">
        <v>7885</v>
      </c>
      <c r="T1960" s="480" t="s">
        <v>8417</v>
      </c>
      <c r="U1960" s="480" t="s">
        <v>309</v>
      </c>
      <c r="V1960" s="480" t="s">
        <v>9857</v>
      </c>
      <c r="W1960" s="480" t="s">
        <v>9849</v>
      </c>
      <c r="X1960" s="480" t="s">
        <v>7977</v>
      </c>
      <c r="Y1960" s="480" t="s">
        <v>313</v>
      </c>
      <c r="Z1960" s="480" t="s">
        <v>7888</v>
      </c>
      <c r="AA1960" s="480">
        <f t="shared" si="30"/>
        <v>60</v>
      </c>
      <c r="AB1960" s="483">
        <v>0</v>
      </c>
      <c r="AC1960" s="480" t="s">
        <v>8419</v>
      </c>
    </row>
    <row r="1961" customHeight="1" spans="1:29">
      <c r="A1961" s="460" t="s">
        <v>194</v>
      </c>
      <c r="B1961" s="480" t="s">
        <v>7877</v>
      </c>
      <c r="C1961" s="480" t="s">
        <v>7878</v>
      </c>
      <c r="D1961" s="480" t="s">
        <v>9858</v>
      </c>
      <c r="E1961" s="481">
        <v>44504</v>
      </c>
      <c r="F1961" s="480" t="s">
        <v>301</v>
      </c>
      <c r="G1961" s="480" t="s">
        <v>9859</v>
      </c>
      <c r="H1961" s="480" t="s">
        <v>8236</v>
      </c>
      <c r="I1961" s="480" t="s">
        <v>9847</v>
      </c>
      <c r="J1961" s="482">
        <v>5265.49</v>
      </c>
      <c r="K1961" s="482">
        <v>87.75</v>
      </c>
      <c r="L1961" s="482">
        <v>4300.15</v>
      </c>
      <c r="M1961" s="482">
        <v>1053.09</v>
      </c>
      <c r="N1961" s="482">
        <v>0</v>
      </c>
      <c r="O1961" s="482">
        <v>965.34</v>
      </c>
      <c r="P1961" s="480" t="s">
        <v>9860</v>
      </c>
      <c r="Q1961" s="481"/>
      <c r="R1961" s="480" t="s">
        <v>7884</v>
      </c>
      <c r="S1961" s="480" t="s">
        <v>7885</v>
      </c>
      <c r="T1961" s="480" t="s">
        <v>8417</v>
      </c>
      <c r="U1961" s="480" t="s">
        <v>309</v>
      </c>
      <c r="V1961" s="480" t="s">
        <v>8590</v>
      </c>
      <c r="W1961" s="480" t="s">
        <v>9849</v>
      </c>
      <c r="X1961" s="480" t="s">
        <v>7977</v>
      </c>
      <c r="Y1961" s="480" t="s">
        <v>313</v>
      </c>
      <c r="Z1961" s="480" t="s">
        <v>7888</v>
      </c>
      <c r="AA1961" s="480">
        <f t="shared" si="30"/>
        <v>60</v>
      </c>
      <c r="AB1961" s="483">
        <v>0</v>
      </c>
      <c r="AC1961" s="480" t="s">
        <v>8419</v>
      </c>
    </row>
    <row r="1962" customHeight="1" spans="1:29">
      <c r="A1962" s="460" t="s">
        <v>194</v>
      </c>
      <c r="B1962" s="480" t="s">
        <v>7877</v>
      </c>
      <c r="C1962" s="480" t="s">
        <v>7878</v>
      </c>
      <c r="D1962" s="480" t="s">
        <v>9861</v>
      </c>
      <c r="E1962" s="481">
        <v>44504</v>
      </c>
      <c r="F1962" s="480" t="s">
        <v>301</v>
      </c>
      <c r="G1962" s="480" t="s">
        <v>9862</v>
      </c>
      <c r="H1962" s="480" t="s">
        <v>8236</v>
      </c>
      <c r="I1962" s="480" t="s">
        <v>9847</v>
      </c>
      <c r="J1962" s="482">
        <v>5265.49</v>
      </c>
      <c r="K1962" s="482">
        <v>87.75</v>
      </c>
      <c r="L1962" s="482">
        <v>4300.15</v>
      </c>
      <c r="M1962" s="482">
        <v>1053.09</v>
      </c>
      <c r="N1962" s="482">
        <v>0</v>
      </c>
      <c r="O1962" s="482">
        <v>965.34</v>
      </c>
      <c r="P1962" s="480" t="s">
        <v>9863</v>
      </c>
      <c r="Q1962" s="481"/>
      <c r="R1962" s="480" t="s">
        <v>7884</v>
      </c>
      <c r="S1962" s="480" t="s">
        <v>7885</v>
      </c>
      <c r="T1962" s="480" t="s">
        <v>8417</v>
      </c>
      <c r="U1962" s="480" t="s">
        <v>309</v>
      </c>
      <c r="V1962" s="480" t="s">
        <v>9864</v>
      </c>
      <c r="W1962" s="480" t="s">
        <v>9849</v>
      </c>
      <c r="X1962" s="480" t="s">
        <v>7977</v>
      </c>
      <c r="Y1962" s="480" t="s">
        <v>313</v>
      </c>
      <c r="Z1962" s="480" t="s">
        <v>7888</v>
      </c>
      <c r="AA1962" s="480">
        <f t="shared" si="30"/>
        <v>60</v>
      </c>
      <c r="AB1962" s="483">
        <v>0</v>
      </c>
      <c r="AC1962" s="480" t="s">
        <v>8419</v>
      </c>
    </row>
    <row r="1963" customHeight="1" spans="1:29">
      <c r="A1963" s="460" t="s">
        <v>194</v>
      </c>
      <c r="B1963" s="480" t="s">
        <v>7877</v>
      </c>
      <c r="C1963" s="480" t="s">
        <v>7878</v>
      </c>
      <c r="D1963" s="480" t="s">
        <v>9865</v>
      </c>
      <c r="E1963" s="481">
        <v>44504</v>
      </c>
      <c r="F1963" s="480" t="s">
        <v>301</v>
      </c>
      <c r="G1963" s="480" t="s">
        <v>9866</v>
      </c>
      <c r="H1963" s="480" t="s">
        <v>8236</v>
      </c>
      <c r="I1963" s="480" t="s">
        <v>9847</v>
      </c>
      <c r="J1963" s="482">
        <v>5265.49</v>
      </c>
      <c r="K1963" s="482">
        <v>87.75</v>
      </c>
      <c r="L1963" s="482">
        <v>4300.15</v>
      </c>
      <c r="M1963" s="482">
        <v>1053.09</v>
      </c>
      <c r="N1963" s="482">
        <v>0</v>
      </c>
      <c r="O1963" s="482">
        <v>965.34</v>
      </c>
      <c r="P1963" s="480" t="s">
        <v>9867</v>
      </c>
      <c r="Q1963" s="481"/>
      <c r="R1963" s="480" t="s">
        <v>7884</v>
      </c>
      <c r="S1963" s="480" t="s">
        <v>7885</v>
      </c>
      <c r="T1963" s="480" t="s">
        <v>8417</v>
      </c>
      <c r="U1963" s="480" t="s">
        <v>309</v>
      </c>
      <c r="V1963" s="480" t="s">
        <v>9442</v>
      </c>
      <c r="W1963" s="480" t="s">
        <v>9849</v>
      </c>
      <c r="X1963" s="480" t="s">
        <v>7977</v>
      </c>
      <c r="Y1963" s="480" t="s">
        <v>313</v>
      </c>
      <c r="Z1963" s="480" t="s">
        <v>7888</v>
      </c>
      <c r="AA1963" s="480">
        <f t="shared" si="30"/>
        <v>60</v>
      </c>
      <c r="AB1963" s="483">
        <v>0</v>
      </c>
      <c r="AC1963" s="480" t="s">
        <v>8419</v>
      </c>
    </row>
    <row r="1964" customHeight="1" spans="1:29">
      <c r="A1964" s="460" t="s">
        <v>194</v>
      </c>
      <c r="B1964" s="480" t="s">
        <v>7877</v>
      </c>
      <c r="C1964" s="480" t="s">
        <v>7878</v>
      </c>
      <c r="D1964" s="480" t="s">
        <v>9868</v>
      </c>
      <c r="E1964" s="481">
        <v>44504</v>
      </c>
      <c r="F1964" s="480" t="s">
        <v>301</v>
      </c>
      <c r="G1964" s="480" t="s">
        <v>9869</v>
      </c>
      <c r="H1964" s="480" t="s">
        <v>8236</v>
      </c>
      <c r="I1964" s="480" t="s">
        <v>9847</v>
      </c>
      <c r="J1964" s="482">
        <v>5265.49</v>
      </c>
      <c r="K1964" s="482">
        <v>87.75</v>
      </c>
      <c r="L1964" s="482">
        <v>4300.15</v>
      </c>
      <c r="M1964" s="482">
        <v>1053.09</v>
      </c>
      <c r="N1964" s="482">
        <v>0</v>
      </c>
      <c r="O1964" s="482">
        <v>965.34</v>
      </c>
      <c r="P1964" s="480" t="s">
        <v>9870</v>
      </c>
      <c r="Q1964" s="481"/>
      <c r="R1964" s="480" t="s">
        <v>7884</v>
      </c>
      <c r="S1964" s="480" t="s">
        <v>7885</v>
      </c>
      <c r="T1964" s="480" t="s">
        <v>8417</v>
      </c>
      <c r="U1964" s="480" t="s">
        <v>309</v>
      </c>
      <c r="V1964" s="480" t="s">
        <v>309</v>
      </c>
      <c r="W1964" s="480" t="s">
        <v>9849</v>
      </c>
      <c r="X1964" s="480" t="s">
        <v>7977</v>
      </c>
      <c r="Y1964" s="480" t="s">
        <v>313</v>
      </c>
      <c r="Z1964" s="480" t="s">
        <v>7888</v>
      </c>
      <c r="AA1964" s="480">
        <f t="shared" si="30"/>
        <v>60</v>
      </c>
      <c r="AB1964" s="483">
        <v>0</v>
      </c>
      <c r="AC1964" s="480" t="s">
        <v>8419</v>
      </c>
    </row>
    <row r="1965" customHeight="1" spans="1:29">
      <c r="A1965" s="460" t="s">
        <v>194</v>
      </c>
      <c r="B1965" s="480" t="s">
        <v>7877</v>
      </c>
      <c r="C1965" s="480" t="s">
        <v>7878</v>
      </c>
      <c r="D1965" s="480" t="s">
        <v>9871</v>
      </c>
      <c r="E1965" s="481">
        <v>44504</v>
      </c>
      <c r="F1965" s="480" t="s">
        <v>301</v>
      </c>
      <c r="G1965" s="480" t="s">
        <v>9872</v>
      </c>
      <c r="H1965" s="480" t="s">
        <v>8236</v>
      </c>
      <c r="I1965" s="480" t="s">
        <v>9847</v>
      </c>
      <c r="J1965" s="482">
        <v>5265.49</v>
      </c>
      <c r="K1965" s="482">
        <v>87.75</v>
      </c>
      <c r="L1965" s="482">
        <v>4300.15</v>
      </c>
      <c r="M1965" s="482">
        <v>1053.09</v>
      </c>
      <c r="N1965" s="482">
        <v>0</v>
      </c>
      <c r="O1965" s="482">
        <v>965.34</v>
      </c>
      <c r="P1965" s="480" t="s">
        <v>9873</v>
      </c>
      <c r="Q1965" s="481"/>
      <c r="R1965" s="480" t="s">
        <v>7884</v>
      </c>
      <c r="S1965" s="480" t="s">
        <v>7885</v>
      </c>
      <c r="T1965" s="480" t="s">
        <v>8417</v>
      </c>
      <c r="U1965" s="480" t="s">
        <v>309</v>
      </c>
      <c r="V1965" s="480" t="s">
        <v>309</v>
      </c>
      <c r="W1965" s="480" t="s">
        <v>9849</v>
      </c>
      <c r="X1965" s="480" t="s">
        <v>7977</v>
      </c>
      <c r="Y1965" s="480" t="s">
        <v>313</v>
      </c>
      <c r="Z1965" s="480" t="s">
        <v>7888</v>
      </c>
      <c r="AA1965" s="480">
        <f t="shared" si="30"/>
        <v>60</v>
      </c>
      <c r="AB1965" s="483">
        <v>0</v>
      </c>
      <c r="AC1965" s="480" t="s">
        <v>8419</v>
      </c>
    </row>
    <row r="1966" customHeight="1" spans="1:29">
      <c r="A1966" s="460" t="s">
        <v>194</v>
      </c>
      <c r="B1966" s="480" t="s">
        <v>7877</v>
      </c>
      <c r="C1966" s="480" t="s">
        <v>7878</v>
      </c>
      <c r="D1966" s="480" t="s">
        <v>9874</v>
      </c>
      <c r="E1966" s="481">
        <v>44504</v>
      </c>
      <c r="F1966" s="480" t="s">
        <v>301</v>
      </c>
      <c r="G1966" s="480" t="s">
        <v>9875</v>
      </c>
      <c r="H1966" s="480" t="s">
        <v>8236</v>
      </c>
      <c r="I1966" s="480" t="s">
        <v>9847</v>
      </c>
      <c r="J1966" s="482">
        <v>5265.49</v>
      </c>
      <c r="K1966" s="482">
        <v>87.75</v>
      </c>
      <c r="L1966" s="482">
        <v>4300.15</v>
      </c>
      <c r="M1966" s="482">
        <v>1053.09</v>
      </c>
      <c r="N1966" s="482">
        <v>0</v>
      </c>
      <c r="O1966" s="482">
        <v>965.34</v>
      </c>
      <c r="P1966" s="480" t="s">
        <v>9876</v>
      </c>
      <c r="Q1966" s="481"/>
      <c r="R1966" s="480" t="s">
        <v>7884</v>
      </c>
      <c r="S1966" s="480" t="s">
        <v>7885</v>
      </c>
      <c r="T1966" s="480" t="s">
        <v>8417</v>
      </c>
      <c r="U1966" s="480" t="s">
        <v>309</v>
      </c>
      <c r="V1966" s="480" t="s">
        <v>9877</v>
      </c>
      <c r="W1966" s="480" t="s">
        <v>9849</v>
      </c>
      <c r="X1966" s="480" t="s">
        <v>7977</v>
      </c>
      <c r="Y1966" s="480" t="s">
        <v>313</v>
      </c>
      <c r="Z1966" s="480" t="s">
        <v>7888</v>
      </c>
      <c r="AA1966" s="480">
        <f t="shared" si="30"/>
        <v>60</v>
      </c>
      <c r="AB1966" s="483">
        <v>0</v>
      </c>
      <c r="AC1966" s="480" t="s">
        <v>8419</v>
      </c>
    </row>
    <row r="1967" customHeight="1" spans="1:29">
      <c r="A1967" s="460" t="s">
        <v>194</v>
      </c>
      <c r="B1967" s="480" t="s">
        <v>7877</v>
      </c>
      <c r="C1967" s="480" t="s">
        <v>7878</v>
      </c>
      <c r="D1967" s="480" t="s">
        <v>9878</v>
      </c>
      <c r="E1967" s="481">
        <v>44504</v>
      </c>
      <c r="F1967" s="480" t="s">
        <v>301</v>
      </c>
      <c r="G1967" s="480" t="s">
        <v>9879</v>
      </c>
      <c r="H1967" s="480" t="s">
        <v>8236</v>
      </c>
      <c r="I1967" s="480" t="s">
        <v>9880</v>
      </c>
      <c r="J1967" s="482">
        <v>7522.12</v>
      </c>
      <c r="K1967" s="482">
        <v>125.36</v>
      </c>
      <c r="L1967" s="482">
        <v>6143.06</v>
      </c>
      <c r="M1967" s="482">
        <v>1504.42</v>
      </c>
      <c r="N1967" s="482">
        <v>0</v>
      </c>
      <c r="O1967" s="482">
        <v>1379.06</v>
      </c>
      <c r="P1967" s="480" t="s">
        <v>9881</v>
      </c>
      <c r="Q1967" s="481"/>
      <c r="R1967" s="480" t="s">
        <v>7884</v>
      </c>
      <c r="S1967" s="480" t="s">
        <v>7885</v>
      </c>
      <c r="T1967" s="480" t="s">
        <v>7757</v>
      </c>
      <c r="U1967" s="480" t="s">
        <v>309</v>
      </c>
      <c r="V1967" s="480" t="s">
        <v>8450</v>
      </c>
      <c r="W1967" s="480" t="s">
        <v>9849</v>
      </c>
      <c r="X1967" s="480" t="s">
        <v>7977</v>
      </c>
      <c r="Y1967" s="480" t="s">
        <v>313</v>
      </c>
      <c r="Z1967" s="480" t="s">
        <v>7888</v>
      </c>
      <c r="AA1967" s="480">
        <f t="shared" si="30"/>
        <v>60</v>
      </c>
      <c r="AB1967" s="483">
        <v>0</v>
      </c>
      <c r="AC1967" s="480" t="s">
        <v>8451</v>
      </c>
    </row>
    <row r="1968" customHeight="1" spans="1:29">
      <c r="A1968" s="460" t="s">
        <v>194</v>
      </c>
      <c r="B1968" s="480" t="s">
        <v>7877</v>
      </c>
      <c r="C1968" s="480" t="s">
        <v>7878</v>
      </c>
      <c r="D1968" s="480" t="s">
        <v>9882</v>
      </c>
      <c r="E1968" s="481">
        <v>44504</v>
      </c>
      <c r="F1968" s="480" t="s">
        <v>301</v>
      </c>
      <c r="G1968" s="480" t="s">
        <v>9883</v>
      </c>
      <c r="H1968" s="480" t="s">
        <v>8236</v>
      </c>
      <c r="I1968" s="480" t="s">
        <v>9880</v>
      </c>
      <c r="J1968" s="482">
        <v>7522.12</v>
      </c>
      <c r="K1968" s="482">
        <v>125.36</v>
      </c>
      <c r="L1968" s="482">
        <v>6143.06</v>
      </c>
      <c r="M1968" s="482">
        <v>1504.42</v>
      </c>
      <c r="N1968" s="482">
        <v>0</v>
      </c>
      <c r="O1968" s="482">
        <v>1379.06</v>
      </c>
      <c r="P1968" s="480" t="s">
        <v>9884</v>
      </c>
      <c r="Q1968" s="481"/>
      <c r="R1968" s="480" t="s">
        <v>7884</v>
      </c>
      <c r="S1968" s="480" t="s">
        <v>7885</v>
      </c>
      <c r="T1968" s="480" t="s">
        <v>882</v>
      </c>
      <c r="U1968" s="480" t="s">
        <v>309</v>
      </c>
      <c r="V1968" s="480" t="s">
        <v>8594</v>
      </c>
      <c r="W1968" s="480" t="s">
        <v>9849</v>
      </c>
      <c r="X1968" s="480" t="s">
        <v>7977</v>
      </c>
      <c r="Y1968" s="480" t="s">
        <v>313</v>
      </c>
      <c r="Z1968" s="480" t="s">
        <v>7888</v>
      </c>
      <c r="AA1968" s="480">
        <f t="shared" si="30"/>
        <v>60</v>
      </c>
      <c r="AB1968" s="483">
        <v>0</v>
      </c>
      <c r="AC1968" s="480" t="s">
        <v>8438</v>
      </c>
    </row>
    <row r="1969" customHeight="1" spans="1:29">
      <c r="A1969" s="460" t="s">
        <v>194</v>
      </c>
      <c r="B1969" s="480" t="s">
        <v>7877</v>
      </c>
      <c r="C1969" s="480" t="s">
        <v>7878</v>
      </c>
      <c r="D1969" s="480" t="s">
        <v>9885</v>
      </c>
      <c r="E1969" s="481">
        <v>44504</v>
      </c>
      <c r="F1969" s="480" t="s">
        <v>301</v>
      </c>
      <c r="G1969" s="480" t="s">
        <v>9886</v>
      </c>
      <c r="H1969" s="480" t="s">
        <v>8236</v>
      </c>
      <c r="I1969" s="480" t="s">
        <v>9880</v>
      </c>
      <c r="J1969" s="482">
        <v>7522.12</v>
      </c>
      <c r="K1969" s="482">
        <v>125.36</v>
      </c>
      <c r="L1969" s="482">
        <v>6143.06</v>
      </c>
      <c r="M1969" s="482">
        <v>1504.42</v>
      </c>
      <c r="N1969" s="482">
        <v>0</v>
      </c>
      <c r="O1969" s="482">
        <v>1379.06</v>
      </c>
      <c r="P1969" s="480" t="s">
        <v>9887</v>
      </c>
      <c r="Q1969" s="481"/>
      <c r="R1969" s="480" t="s">
        <v>7884</v>
      </c>
      <c r="S1969" s="480" t="s">
        <v>889</v>
      </c>
      <c r="T1969" s="480" t="s">
        <v>8474</v>
      </c>
      <c r="U1969" s="480" t="s">
        <v>309</v>
      </c>
      <c r="V1969" s="480" t="s">
        <v>6284</v>
      </c>
      <c r="W1969" s="480" t="s">
        <v>9849</v>
      </c>
      <c r="X1969" s="480" t="s">
        <v>7977</v>
      </c>
      <c r="Y1969" s="480" t="s">
        <v>313</v>
      </c>
      <c r="Z1969" s="480" t="s">
        <v>7888</v>
      </c>
      <c r="AA1969" s="480">
        <f t="shared" si="30"/>
        <v>60</v>
      </c>
      <c r="AB1969" s="483">
        <v>0</v>
      </c>
      <c r="AC1969" s="480" t="s">
        <v>8908</v>
      </c>
    </row>
    <row r="1970" customHeight="1" spans="1:29">
      <c r="A1970" s="460" t="s">
        <v>194</v>
      </c>
      <c r="B1970" s="480" t="s">
        <v>7877</v>
      </c>
      <c r="C1970" s="480" t="s">
        <v>7878</v>
      </c>
      <c r="D1970" s="480" t="s">
        <v>9888</v>
      </c>
      <c r="E1970" s="481">
        <v>44504</v>
      </c>
      <c r="F1970" s="480" t="s">
        <v>301</v>
      </c>
      <c r="G1970" s="480" t="s">
        <v>9889</v>
      </c>
      <c r="H1970" s="480" t="s">
        <v>8236</v>
      </c>
      <c r="I1970" s="480" t="s">
        <v>9880</v>
      </c>
      <c r="J1970" s="482">
        <v>7522.13</v>
      </c>
      <c r="K1970" s="482">
        <v>125.36</v>
      </c>
      <c r="L1970" s="482">
        <v>6143.07</v>
      </c>
      <c r="M1970" s="482">
        <v>1504.42</v>
      </c>
      <c r="N1970" s="482">
        <v>0</v>
      </c>
      <c r="O1970" s="482">
        <v>1379.06</v>
      </c>
      <c r="P1970" s="480" t="s">
        <v>9890</v>
      </c>
      <c r="Q1970" s="481"/>
      <c r="R1970" s="480" t="s">
        <v>7884</v>
      </c>
      <c r="S1970" s="480" t="s">
        <v>889</v>
      </c>
      <c r="T1970" s="480" t="s">
        <v>8474</v>
      </c>
      <c r="U1970" s="480" t="s">
        <v>309</v>
      </c>
      <c r="V1970" s="480" t="s">
        <v>8666</v>
      </c>
      <c r="W1970" s="480" t="s">
        <v>9849</v>
      </c>
      <c r="X1970" s="480" t="s">
        <v>7977</v>
      </c>
      <c r="Y1970" s="480" t="s">
        <v>313</v>
      </c>
      <c r="Z1970" s="480" t="s">
        <v>7888</v>
      </c>
      <c r="AA1970" s="480">
        <f t="shared" si="30"/>
        <v>60</v>
      </c>
      <c r="AB1970" s="483">
        <v>0</v>
      </c>
      <c r="AC1970" s="480" t="s">
        <v>8908</v>
      </c>
    </row>
    <row r="1971" customHeight="1" spans="1:29">
      <c r="A1971" s="460" t="s">
        <v>194</v>
      </c>
      <c r="B1971" s="480" t="s">
        <v>7877</v>
      </c>
      <c r="C1971" s="480" t="s">
        <v>7878</v>
      </c>
      <c r="D1971" s="480" t="s">
        <v>9891</v>
      </c>
      <c r="E1971" s="481">
        <v>44504</v>
      </c>
      <c r="F1971" s="480" t="s">
        <v>301</v>
      </c>
      <c r="G1971" s="480" t="s">
        <v>9892</v>
      </c>
      <c r="H1971" s="480" t="s">
        <v>8236</v>
      </c>
      <c r="I1971" s="480" t="s">
        <v>9880</v>
      </c>
      <c r="J1971" s="482">
        <v>7522.13</v>
      </c>
      <c r="K1971" s="482">
        <v>125.36</v>
      </c>
      <c r="L1971" s="482">
        <v>6143.07</v>
      </c>
      <c r="M1971" s="482">
        <v>1504.42</v>
      </c>
      <c r="N1971" s="482">
        <v>0</v>
      </c>
      <c r="O1971" s="482">
        <v>1379.06</v>
      </c>
      <c r="P1971" s="480" t="s">
        <v>9893</v>
      </c>
      <c r="Q1971" s="481"/>
      <c r="R1971" s="480" t="s">
        <v>7884</v>
      </c>
      <c r="S1971" s="480" t="s">
        <v>7885</v>
      </c>
      <c r="T1971" s="480" t="s">
        <v>4083</v>
      </c>
      <c r="U1971" s="480" t="s">
        <v>309</v>
      </c>
      <c r="V1971" s="480" t="s">
        <v>8446</v>
      </c>
      <c r="W1971" s="480" t="s">
        <v>9849</v>
      </c>
      <c r="X1971" s="480" t="s">
        <v>7977</v>
      </c>
      <c r="Y1971" s="480" t="s">
        <v>313</v>
      </c>
      <c r="Z1971" s="480" t="s">
        <v>7888</v>
      </c>
      <c r="AA1971" s="480">
        <f t="shared" si="30"/>
        <v>60</v>
      </c>
      <c r="AB1971" s="483">
        <v>0</v>
      </c>
      <c r="AC1971" s="480" t="s">
        <v>8419</v>
      </c>
    </row>
    <row r="1972" customHeight="1" spans="1:29">
      <c r="A1972" s="460" t="s">
        <v>194</v>
      </c>
      <c r="B1972" s="480" t="s">
        <v>7877</v>
      </c>
      <c r="C1972" s="480" t="s">
        <v>7878</v>
      </c>
      <c r="D1972" s="480" t="s">
        <v>9894</v>
      </c>
      <c r="E1972" s="481">
        <v>44504</v>
      </c>
      <c r="F1972" s="480" t="s">
        <v>301</v>
      </c>
      <c r="G1972" s="480" t="s">
        <v>9895</v>
      </c>
      <c r="H1972" s="480" t="s">
        <v>9053</v>
      </c>
      <c r="I1972" s="480" t="s">
        <v>9896</v>
      </c>
      <c r="J1972" s="482">
        <v>7831.86</v>
      </c>
      <c r="K1972" s="482">
        <v>130.54</v>
      </c>
      <c r="L1972" s="482">
        <v>6396.02</v>
      </c>
      <c r="M1972" s="482">
        <v>1566.38</v>
      </c>
      <c r="N1972" s="482">
        <v>0</v>
      </c>
      <c r="O1972" s="482">
        <v>1435.84</v>
      </c>
      <c r="P1972" s="480" t="s">
        <v>9897</v>
      </c>
      <c r="Q1972" s="481"/>
      <c r="R1972" s="480" t="s">
        <v>7884</v>
      </c>
      <c r="S1972" s="480" t="s">
        <v>7885</v>
      </c>
      <c r="T1972" s="480" t="s">
        <v>2372</v>
      </c>
      <c r="U1972" s="480" t="s">
        <v>309</v>
      </c>
      <c r="V1972" s="480" t="s">
        <v>309</v>
      </c>
      <c r="W1972" s="480" t="s">
        <v>9849</v>
      </c>
      <c r="X1972" s="480" t="s">
        <v>7977</v>
      </c>
      <c r="Y1972" s="480" t="s">
        <v>313</v>
      </c>
      <c r="Z1972" s="480" t="s">
        <v>7888</v>
      </c>
      <c r="AA1972" s="480">
        <f t="shared" si="30"/>
        <v>60</v>
      </c>
      <c r="AB1972" s="483">
        <v>0</v>
      </c>
      <c r="AC1972" s="480" t="s">
        <v>7928</v>
      </c>
    </row>
    <row r="1973" customHeight="1" spans="1:29">
      <c r="A1973" s="460" t="s">
        <v>194</v>
      </c>
      <c r="B1973" s="480" t="s">
        <v>7877</v>
      </c>
      <c r="C1973" s="480" t="s">
        <v>7878</v>
      </c>
      <c r="D1973" s="480" t="s">
        <v>9898</v>
      </c>
      <c r="E1973" s="481">
        <v>44504</v>
      </c>
      <c r="F1973" s="480" t="s">
        <v>301</v>
      </c>
      <c r="G1973" s="480" t="s">
        <v>9899</v>
      </c>
      <c r="H1973" s="480" t="s">
        <v>9053</v>
      </c>
      <c r="I1973" s="480" t="s">
        <v>9896</v>
      </c>
      <c r="J1973" s="482">
        <v>7831.86</v>
      </c>
      <c r="K1973" s="482">
        <v>130.54</v>
      </c>
      <c r="L1973" s="482">
        <v>6396.02</v>
      </c>
      <c r="M1973" s="482">
        <v>1566.38</v>
      </c>
      <c r="N1973" s="482">
        <v>0</v>
      </c>
      <c r="O1973" s="482">
        <v>1435.84</v>
      </c>
      <c r="P1973" s="480" t="s">
        <v>9900</v>
      </c>
      <c r="Q1973" s="481"/>
      <c r="R1973" s="480" t="s">
        <v>7884</v>
      </c>
      <c r="S1973" s="480" t="s">
        <v>7885</v>
      </c>
      <c r="T1973" s="480" t="s">
        <v>2372</v>
      </c>
      <c r="U1973" s="480" t="s">
        <v>309</v>
      </c>
      <c r="V1973" s="480" t="s">
        <v>9296</v>
      </c>
      <c r="W1973" s="480" t="s">
        <v>9849</v>
      </c>
      <c r="X1973" s="480" t="s">
        <v>7977</v>
      </c>
      <c r="Y1973" s="480" t="s">
        <v>313</v>
      </c>
      <c r="Z1973" s="480" t="s">
        <v>7888</v>
      </c>
      <c r="AA1973" s="480">
        <f t="shared" si="30"/>
        <v>60</v>
      </c>
      <c r="AB1973" s="483">
        <v>0</v>
      </c>
      <c r="AC1973" s="480" t="s">
        <v>7928</v>
      </c>
    </row>
    <row r="1974" customHeight="1" spans="1:29">
      <c r="A1974" s="460" t="s">
        <v>194</v>
      </c>
      <c r="B1974" s="480" t="s">
        <v>7877</v>
      </c>
      <c r="C1974" s="480" t="s">
        <v>7878</v>
      </c>
      <c r="D1974" s="480" t="s">
        <v>9901</v>
      </c>
      <c r="E1974" s="481">
        <v>44504</v>
      </c>
      <c r="F1974" s="480" t="s">
        <v>301</v>
      </c>
      <c r="G1974" s="480" t="s">
        <v>9902</v>
      </c>
      <c r="H1974" s="480" t="s">
        <v>9053</v>
      </c>
      <c r="I1974" s="480" t="s">
        <v>9896</v>
      </c>
      <c r="J1974" s="482">
        <v>7831.86</v>
      </c>
      <c r="K1974" s="482">
        <v>130.54</v>
      </c>
      <c r="L1974" s="482">
        <v>6396.02</v>
      </c>
      <c r="M1974" s="482">
        <v>1566.38</v>
      </c>
      <c r="N1974" s="482">
        <v>0</v>
      </c>
      <c r="O1974" s="482">
        <v>1435.84</v>
      </c>
      <c r="P1974" s="480" t="s">
        <v>9903</v>
      </c>
      <c r="Q1974" s="481"/>
      <c r="R1974" s="480" t="s">
        <v>7884</v>
      </c>
      <c r="S1974" s="480" t="s">
        <v>7885</v>
      </c>
      <c r="T1974" s="480" t="s">
        <v>2372</v>
      </c>
      <c r="U1974" s="480" t="s">
        <v>309</v>
      </c>
      <c r="V1974" s="480" t="s">
        <v>309</v>
      </c>
      <c r="W1974" s="480" t="s">
        <v>9849</v>
      </c>
      <c r="X1974" s="480" t="s">
        <v>7977</v>
      </c>
      <c r="Y1974" s="480" t="s">
        <v>313</v>
      </c>
      <c r="Z1974" s="480" t="s">
        <v>7888</v>
      </c>
      <c r="AA1974" s="480">
        <f t="shared" si="30"/>
        <v>60</v>
      </c>
      <c r="AB1974" s="483">
        <v>0</v>
      </c>
      <c r="AC1974" s="480" t="s">
        <v>7928</v>
      </c>
    </row>
    <row r="1975" customHeight="1" spans="1:29">
      <c r="A1975" s="460" t="s">
        <v>194</v>
      </c>
      <c r="B1975" s="480" t="s">
        <v>7877</v>
      </c>
      <c r="C1975" s="480" t="s">
        <v>7878</v>
      </c>
      <c r="D1975" s="480" t="s">
        <v>9904</v>
      </c>
      <c r="E1975" s="481">
        <v>44504</v>
      </c>
      <c r="F1975" s="480" t="s">
        <v>301</v>
      </c>
      <c r="G1975" s="480" t="s">
        <v>9905</v>
      </c>
      <c r="H1975" s="480" t="s">
        <v>9053</v>
      </c>
      <c r="I1975" s="480" t="s">
        <v>9906</v>
      </c>
      <c r="J1975" s="482">
        <v>5132.74</v>
      </c>
      <c r="K1975" s="482">
        <v>85.54</v>
      </c>
      <c r="L1975" s="482">
        <v>4191.74</v>
      </c>
      <c r="M1975" s="482">
        <v>1026.54</v>
      </c>
      <c r="N1975" s="482">
        <v>0</v>
      </c>
      <c r="O1975" s="482">
        <v>941</v>
      </c>
      <c r="P1975" s="480" t="s">
        <v>9907</v>
      </c>
      <c r="Q1975" s="481"/>
      <c r="R1975" s="480" t="s">
        <v>7884</v>
      </c>
      <c r="S1975" s="480" t="s">
        <v>7885</v>
      </c>
      <c r="T1975" s="480" t="s">
        <v>7757</v>
      </c>
      <c r="U1975" s="480" t="s">
        <v>309</v>
      </c>
      <c r="V1975" s="480" t="s">
        <v>8949</v>
      </c>
      <c r="W1975" s="480" t="s">
        <v>9849</v>
      </c>
      <c r="X1975" s="480" t="s">
        <v>7977</v>
      </c>
      <c r="Y1975" s="480" t="s">
        <v>313</v>
      </c>
      <c r="Z1975" s="480" t="s">
        <v>7888</v>
      </c>
      <c r="AA1975" s="480">
        <f t="shared" si="30"/>
        <v>60</v>
      </c>
      <c r="AB1975" s="483">
        <v>0</v>
      </c>
      <c r="AC1975" s="480" t="s">
        <v>8451</v>
      </c>
    </row>
    <row r="1976" customHeight="1" spans="1:29">
      <c r="A1976" s="460" t="s">
        <v>194</v>
      </c>
      <c r="B1976" s="480" t="s">
        <v>7877</v>
      </c>
      <c r="C1976" s="480" t="s">
        <v>7878</v>
      </c>
      <c r="D1976" s="480" t="s">
        <v>9908</v>
      </c>
      <c r="E1976" s="481">
        <v>44504</v>
      </c>
      <c r="F1976" s="480" t="s">
        <v>301</v>
      </c>
      <c r="G1976" s="480" t="s">
        <v>9909</v>
      </c>
      <c r="H1976" s="480" t="s">
        <v>9053</v>
      </c>
      <c r="I1976" s="480" t="s">
        <v>9906</v>
      </c>
      <c r="J1976" s="482">
        <v>5132.74</v>
      </c>
      <c r="K1976" s="482">
        <v>85.54</v>
      </c>
      <c r="L1976" s="482">
        <v>4191.74</v>
      </c>
      <c r="M1976" s="482">
        <v>1026.54</v>
      </c>
      <c r="N1976" s="482">
        <v>0</v>
      </c>
      <c r="O1976" s="482">
        <v>941</v>
      </c>
      <c r="P1976" s="480" t="s">
        <v>9910</v>
      </c>
      <c r="Q1976" s="481"/>
      <c r="R1976" s="480" t="s">
        <v>7884</v>
      </c>
      <c r="S1976" s="480" t="s">
        <v>7885</v>
      </c>
      <c r="T1976" s="480" t="s">
        <v>8474</v>
      </c>
      <c r="U1976" s="480" t="s">
        <v>309</v>
      </c>
      <c r="V1976" s="480" t="s">
        <v>8662</v>
      </c>
      <c r="W1976" s="480" t="s">
        <v>9849</v>
      </c>
      <c r="X1976" s="480" t="s">
        <v>7977</v>
      </c>
      <c r="Y1976" s="480" t="s">
        <v>313</v>
      </c>
      <c r="Z1976" s="480" t="s">
        <v>7888</v>
      </c>
      <c r="AA1976" s="480">
        <f t="shared" si="30"/>
        <v>60</v>
      </c>
      <c r="AB1976" s="483">
        <v>0</v>
      </c>
      <c r="AC1976" s="480" t="s">
        <v>8438</v>
      </c>
    </row>
    <row r="1977" customHeight="1" spans="1:29">
      <c r="A1977" s="460" t="s">
        <v>194</v>
      </c>
      <c r="B1977" s="480" t="s">
        <v>7877</v>
      </c>
      <c r="C1977" s="480" t="s">
        <v>7878</v>
      </c>
      <c r="D1977" s="480" t="s">
        <v>9911</v>
      </c>
      <c r="E1977" s="481">
        <v>44504</v>
      </c>
      <c r="F1977" s="480" t="s">
        <v>301</v>
      </c>
      <c r="G1977" s="480" t="s">
        <v>9912</v>
      </c>
      <c r="H1977" s="480" t="s">
        <v>9053</v>
      </c>
      <c r="I1977" s="480" t="s">
        <v>9906</v>
      </c>
      <c r="J1977" s="482">
        <v>5132.75</v>
      </c>
      <c r="K1977" s="482">
        <v>85.55</v>
      </c>
      <c r="L1977" s="482">
        <v>4191.75</v>
      </c>
      <c r="M1977" s="482">
        <v>1026.55</v>
      </c>
      <c r="N1977" s="482">
        <v>0</v>
      </c>
      <c r="O1977" s="482">
        <v>941</v>
      </c>
      <c r="P1977" s="480" t="s">
        <v>9913</v>
      </c>
      <c r="Q1977" s="481"/>
      <c r="R1977" s="480" t="s">
        <v>7884</v>
      </c>
      <c r="S1977" s="480" t="s">
        <v>7885</v>
      </c>
      <c r="T1977" s="480" t="s">
        <v>7757</v>
      </c>
      <c r="U1977" s="480" t="s">
        <v>309</v>
      </c>
      <c r="V1977" s="480" t="s">
        <v>9266</v>
      </c>
      <c r="W1977" s="480" t="s">
        <v>9849</v>
      </c>
      <c r="X1977" s="480" t="s">
        <v>7977</v>
      </c>
      <c r="Y1977" s="480" t="s">
        <v>313</v>
      </c>
      <c r="Z1977" s="480" t="s">
        <v>7888</v>
      </c>
      <c r="AA1977" s="480">
        <f t="shared" si="30"/>
        <v>60</v>
      </c>
      <c r="AB1977" s="483">
        <v>0</v>
      </c>
      <c r="AC1977" s="480" t="s">
        <v>8451</v>
      </c>
    </row>
    <row r="1978" customHeight="1" spans="1:29">
      <c r="A1978" s="460" t="s">
        <v>194</v>
      </c>
      <c r="B1978" s="480" t="s">
        <v>7877</v>
      </c>
      <c r="C1978" s="480" t="s">
        <v>7878</v>
      </c>
      <c r="D1978" s="480" t="s">
        <v>9914</v>
      </c>
      <c r="E1978" s="481">
        <v>44504</v>
      </c>
      <c r="F1978" s="480" t="s">
        <v>301</v>
      </c>
      <c r="G1978" s="480" t="s">
        <v>9915</v>
      </c>
      <c r="H1978" s="480" t="s">
        <v>9053</v>
      </c>
      <c r="I1978" s="480" t="s">
        <v>9916</v>
      </c>
      <c r="J1978" s="482">
        <v>5752.21</v>
      </c>
      <c r="K1978" s="482">
        <v>95.88</v>
      </c>
      <c r="L1978" s="482">
        <v>4697.64</v>
      </c>
      <c r="M1978" s="482">
        <v>1150.45</v>
      </c>
      <c r="N1978" s="482">
        <v>0</v>
      </c>
      <c r="O1978" s="482">
        <v>1054.57</v>
      </c>
      <c r="P1978" s="480" t="s">
        <v>9917</v>
      </c>
      <c r="Q1978" s="481"/>
      <c r="R1978" s="480" t="s">
        <v>7884</v>
      </c>
      <c r="S1978" s="480" t="s">
        <v>7885</v>
      </c>
      <c r="T1978" s="480" t="s">
        <v>8158</v>
      </c>
      <c r="U1978" s="480" t="s">
        <v>309</v>
      </c>
      <c r="V1978" s="480" t="s">
        <v>8381</v>
      </c>
      <c r="W1978" s="480" t="s">
        <v>9849</v>
      </c>
      <c r="X1978" s="480" t="s">
        <v>7977</v>
      </c>
      <c r="Y1978" s="480" t="s">
        <v>313</v>
      </c>
      <c r="Z1978" s="480" t="s">
        <v>7888</v>
      </c>
      <c r="AA1978" s="480">
        <f t="shared" si="30"/>
        <v>60</v>
      </c>
      <c r="AB1978" s="483">
        <v>0</v>
      </c>
      <c r="AC1978" s="480" t="s">
        <v>8160</v>
      </c>
    </row>
    <row r="1979" customHeight="1" spans="1:29">
      <c r="A1979" s="460" t="s">
        <v>194</v>
      </c>
      <c r="B1979" s="480" t="s">
        <v>7877</v>
      </c>
      <c r="C1979" s="480" t="s">
        <v>7878</v>
      </c>
      <c r="D1979" s="480" t="s">
        <v>9918</v>
      </c>
      <c r="E1979" s="481">
        <v>44504</v>
      </c>
      <c r="F1979" s="480" t="s">
        <v>301</v>
      </c>
      <c r="G1979" s="480" t="s">
        <v>9919</v>
      </c>
      <c r="H1979" s="480" t="s">
        <v>9053</v>
      </c>
      <c r="I1979" s="480" t="s">
        <v>9916</v>
      </c>
      <c r="J1979" s="482">
        <v>5752.21</v>
      </c>
      <c r="K1979" s="482">
        <v>95.88</v>
      </c>
      <c r="L1979" s="482">
        <v>4697.64</v>
      </c>
      <c r="M1979" s="482">
        <v>1150.45</v>
      </c>
      <c r="N1979" s="482">
        <v>0</v>
      </c>
      <c r="O1979" s="482">
        <v>1054.57</v>
      </c>
      <c r="P1979" s="480" t="s">
        <v>9920</v>
      </c>
      <c r="Q1979" s="481"/>
      <c r="R1979" s="480" t="s">
        <v>7884</v>
      </c>
      <c r="S1979" s="480" t="s">
        <v>7885</v>
      </c>
      <c r="T1979" s="480" t="s">
        <v>8158</v>
      </c>
      <c r="U1979" s="480" t="s">
        <v>309</v>
      </c>
      <c r="V1979" s="480" t="s">
        <v>309</v>
      </c>
      <c r="W1979" s="480" t="s">
        <v>9849</v>
      </c>
      <c r="X1979" s="480" t="s">
        <v>7977</v>
      </c>
      <c r="Y1979" s="480" t="s">
        <v>313</v>
      </c>
      <c r="Z1979" s="480" t="s">
        <v>7888</v>
      </c>
      <c r="AA1979" s="480">
        <f t="shared" si="30"/>
        <v>60</v>
      </c>
      <c r="AB1979" s="483">
        <v>0</v>
      </c>
      <c r="AC1979" s="480" t="s">
        <v>8160</v>
      </c>
    </row>
    <row r="1980" customHeight="1" spans="1:29">
      <c r="A1980" s="460" t="s">
        <v>194</v>
      </c>
      <c r="B1980" s="480" t="s">
        <v>7877</v>
      </c>
      <c r="C1980" s="480" t="s">
        <v>7878</v>
      </c>
      <c r="D1980" s="480" t="s">
        <v>9921</v>
      </c>
      <c r="E1980" s="481">
        <v>44504</v>
      </c>
      <c r="F1980" s="480" t="s">
        <v>301</v>
      </c>
      <c r="G1980" s="480" t="s">
        <v>9922</v>
      </c>
      <c r="H1980" s="480" t="s">
        <v>9053</v>
      </c>
      <c r="I1980" s="480" t="s">
        <v>9916</v>
      </c>
      <c r="J1980" s="482">
        <v>5752.21</v>
      </c>
      <c r="K1980" s="482">
        <v>95.88</v>
      </c>
      <c r="L1980" s="482">
        <v>4697.64</v>
      </c>
      <c r="M1980" s="482">
        <v>1150.45</v>
      </c>
      <c r="N1980" s="482">
        <v>0</v>
      </c>
      <c r="O1980" s="482">
        <v>1054.57</v>
      </c>
      <c r="P1980" s="480" t="s">
        <v>9923</v>
      </c>
      <c r="Q1980" s="481"/>
      <c r="R1980" s="480" t="s">
        <v>7884</v>
      </c>
      <c r="S1980" s="480" t="s">
        <v>7885</v>
      </c>
      <c r="T1980" s="480" t="s">
        <v>8158</v>
      </c>
      <c r="U1980" s="480" t="s">
        <v>309</v>
      </c>
      <c r="V1980" s="480" t="s">
        <v>9924</v>
      </c>
      <c r="W1980" s="480" t="s">
        <v>9849</v>
      </c>
      <c r="X1980" s="480" t="s">
        <v>7977</v>
      </c>
      <c r="Y1980" s="480" t="s">
        <v>313</v>
      </c>
      <c r="Z1980" s="480" t="s">
        <v>7888</v>
      </c>
      <c r="AA1980" s="480">
        <f t="shared" si="30"/>
        <v>60</v>
      </c>
      <c r="AB1980" s="483">
        <v>0</v>
      </c>
      <c r="AC1980" s="480" t="s">
        <v>8160</v>
      </c>
    </row>
    <row r="1981" customHeight="1" spans="1:29">
      <c r="A1981" s="460" t="s">
        <v>194</v>
      </c>
      <c r="B1981" s="480" t="s">
        <v>7877</v>
      </c>
      <c r="C1981" s="480" t="s">
        <v>7878</v>
      </c>
      <c r="D1981" s="480" t="s">
        <v>9925</v>
      </c>
      <c r="E1981" s="481">
        <v>44504</v>
      </c>
      <c r="F1981" s="480" t="s">
        <v>301</v>
      </c>
      <c r="G1981" s="480" t="s">
        <v>9926</v>
      </c>
      <c r="H1981" s="480" t="s">
        <v>9053</v>
      </c>
      <c r="I1981" s="480" t="s">
        <v>9916</v>
      </c>
      <c r="J1981" s="482">
        <v>5752.21</v>
      </c>
      <c r="K1981" s="482">
        <v>95.88</v>
      </c>
      <c r="L1981" s="482">
        <v>4697.64</v>
      </c>
      <c r="M1981" s="482">
        <v>1150.45</v>
      </c>
      <c r="N1981" s="482">
        <v>0</v>
      </c>
      <c r="O1981" s="482">
        <v>1054.57</v>
      </c>
      <c r="P1981" s="480" t="s">
        <v>9927</v>
      </c>
      <c r="Q1981" s="481"/>
      <c r="R1981" s="480" t="s">
        <v>7884</v>
      </c>
      <c r="S1981" s="480" t="s">
        <v>7885</v>
      </c>
      <c r="T1981" s="480" t="s">
        <v>9853</v>
      </c>
      <c r="U1981" s="480" t="s">
        <v>309</v>
      </c>
      <c r="V1981" s="480" t="s">
        <v>8496</v>
      </c>
      <c r="W1981" s="480" t="s">
        <v>9849</v>
      </c>
      <c r="X1981" s="480" t="s">
        <v>7977</v>
      </c>
      <c r="Y1981" s="480" t="s">
        <v>313</v>
      </c>
      <c r="Z1981" s="480" t="s">
        <v>7888</v>
      </c>
      <c r="AA1981" s="480">
        <f t="shared" si="30"/>
        <v>60</v>
      </c>
      <c r="AB1981" s="483">
        <v>0</v>
      </c>
      <c r="AC1981" s="480" t="s">
        <v>8424</v>
      </c>
    </row>
    <row r="1982" customHeight="1" spans="1:29">
      <c r="A1982" s="460" t="s">
        <v>194</v>
      </c>
      <c r="B1982" s="480" t="s">
        <v>7877</v>
      </c>
      <c r="C1982" s="480" t="s">
        <v>7878</v>
      </c>
      <c r="D1982" s="480" t="s">
        <v>9928</v>
      </c>
      <c r="E1982" s="481">
        <v>44504</v>
      </c>
      <c r="F1982" s="480" t="s">
        <v>301</v>
      </c>
      <c r="G1982" s="480" t="s">
        <v>9929</v>
      </c>
      <c r="H1982" s="480" t="s">
        <v>9053</v>
      </c>
      <c r="I1982" s="480" t="s">
        <v>9916</v>
      </c>
      <c r="J1982" s="482">
        <v>5752.21</v>
      </c>
      <c r="K1982" s="482">
        <v>95.88</v>
      </c>
      <c r="L1982" s="482">
        <v>4697.64</v>
      </c>
      <c r="M1982" s="482">
        <v>1150.45</v>
      </c>
      <c r="N1982" s="482">
        <v>0</v>
      </c>
      <c r="O1982" s="482">
        <v>1054.57</v>
      </c>
      <c r="P1982" s="480" t="s">
        <v>9930</v>
      </c>
      <c r="Q1982" s="481"/>
      <c r="R1982" s="480" t="s">
        <v>7884</v>
      </c>
      <c r="S1982" s="480" t="s">
        <v>7885</v>
      </c>
      <c r="T1982" s="480" t="s">
        <v>4083</v>
      </c>
      <c r="U1982" s="480" t="s">
        <v>309</v>
      </c>
      <c r="V1982" s="480" t="s">
        <v>309</v>
      </c>
      <c r="W1982" s="480" t="s">
        <v>9849</v>
      </c>
      <c r="X1982" s="480" t="s">
        <v>7977</v>
      </c>
      <c r="Y1982" s="480" t="s">
        <v>313</v>
      </c>
      <c r="Z1982" s="480" t="s">
        <v>7888</v>
      </c>
      <c r="AA1982" s="480">
        <f t="shared" si="30"/>
        <v>60</v>
      </c>
      <c r="AB1982" s="483">
        <v>0</v>
      </c>
      <c r="AC1982" s="480" t="s">
        <v>8419</v>
      </c>
    </row>
    <row r="1983" customHeight="1" spans="1:29">
      <c r="A1983" s="460" t="s">
        <v>194</v>
      </c>
      <c r="B1983" s="480" t="s">
        <v>7877</v>
      </c>
      <c r="C1983" s="480" t="s">
        <v>7878</v>
      </c>
      <c r="D1983" s="480" t="s">
        <v>9931</v>
      </c>
      <c r="E1983" s="481">
        <v>44504</v>
      </c>
      <c r="F1983" s="480" t="s">
        <v>301</v>
      </c>
      <c r="G1983" s="480" t="s">
        <v>9932</v>
      </c>
      <c r="H1983" s="480" t="s">
        <v>9053</v>
      </c>
      <c r="I1983" s="480" t="s">
        <v>9916</v>
      </c>
      <c r="J1983" s="482">
        <v>5752.21</v>
      </c>
      <c r="K1983" s="482">
        <v>95.88</v>
      </c>
      <c r="L1983" s="482">
        <v>4697.64</v>
      </c>
      <c r="M1983" s="482">
        <v>1150.45</v>
      </c>
      <c r="N1983" s="482">
        <v>0</v>
      </c>
      <c r="O1983" s="482">
        <v>1054.57</v>
      </c>
      <c r="P1983" s="480" t="s">
        <v>9933</v>
      </c>
      <c r="Q1983" s="481"/>
      <c r="R1983" s="480" t="s">
        <v>7884</v>
      </c>
      <c r="S1983" s="480" t="s">
        <v>7885</v>
      </c>
      <c r="T1983" s="480" t="s">
        <v>8478</v>
      </c>
      <c r="U1983" s="480" t="s">
        <v>309</v>
      </c>
      <c r="V1983" s="480" t="s">
        <v>8479</v>
      </c>
      <c r="W1983" s="480" t="s">
        <v>9849</v>
      </c>
      <c r="X1983" s="480" t="s">
        <v>7977</v>
      </c>
      <c r="Y1983" s="480" t="s">
        <v>313</v>
      </c>
      <c r="Z1983" s="480" t="s">
        <v>7888</v>
      </c>
      <c r="AA1983" s="480">
        <f t="shared" si="30"/>
        <v>60</v>
      </c>
      <c r="AB1983" s="483">
        <v>0</v>
      </c>
      <c r="AC1983" s="480" t="s">
        <v>8480</v>
      </c>
    </row>
    <row r="1984" customHeight="1" spans="1:29">
      <c r="A1984" s="460" t="s">
        <v>194</v>
      </c>
      <c r="B1984" s="480" t="s">
        <v>7877</v>
      </c>
      <c r="C1984" s="480" t="s">
        <v>7878</v>
      </c>
      <c r="D1984" s="480" t="s">
        <v>9934</v>
      </c>
      <c r="E1984" s="481">
        <v>44504</v>
      </c>
      <c r="F1984" s="480" t="s">
        <v>301</v>
      </c>
      <c r="G1984" s="480" t="s">
        <v>9935</v>
      </c>
      <c r="H1984" s="480" t="s">
        <v>9053</v>
      </c>
      <c r="I1984" s="480" t="s">
        <v>9916</v>
      </c>
      <c r="J1984" s="482">
        <v>5752.21</v>
      </c>
      <c r="K1984" s="482">
        <v>95.88</v>
      </c>
      <c r="L1984" s="482">
        <v>4697.64</v>
      </c>
      <c r="M1984" s="482">
        <v>1150.45</v>
      </c>
      <c r="N1984" s="482">
        <v>0</v>
      </c>
      <c r="O1984" s="482">
        <v>1054.57</v>
      </c>
      <c r="P1984" s="480" t="s">
        <v>9936</v>
      </c>
      <c r="Q1984" s="481"/>
      <c r="R1984" s="480" t="s">
        <v>7884</v>
      </c>
      <c r="S1984" s="480" t="s">
        <v>7885</v>
      </c>
      <c r="T1984" s="480" t="s">
        <v>8478</v>
      </c>
      <c r="U1984" s="480" t="s">
        <v>309</v>
      </c>
      <c r="V1984" s="480" t="s">
        <v>8484</v>
      </c>
      <c r="W1984" s="480" t="s">
        <v>9849</v>
      </c>
      <c r="X1984" s="480" t="s">
        <v>7977</v>
      </c>
      <c r="Y1984" s="480" t="s">
        <v>313</v>
      </c>
      <c r="Z1984" s="480" t="s">
        <v>7888</v>
      </c>
      <c r="AA1984" s="480">
        <f t="shared" si="30"/>
        <v>60</v>
      </c>
      <c r="AB1984" s="483">
        <v>0</v>
      </c>
      <c r="AC1984" s="480" t="s">
        <v>8480</v>
      </c>
    </row>
    <row r="1985" customHeight="1" spans="1:29">
      <c r="A1985" s="460" t="s">
        <v>194</v>
      </c>
      <c r="B1985" s="480" t="s">
        <v>7877</v>
      </c>
      <c r="C1985" s="480" t="s">
        <v>7878</v>
      </c>
      <c r="D1985" s="480" t="s">
        <v>9937</v>
      </c>
      <c r="E1985" s="481">
        <v>44504</v>
      </c>
      <c r="F1985" s="480" t="s">
        <v>301</v>
      </c>
      <c r="G1985" s="480" t="s">
        <v>9938</v>
      </c>
      <c r="H1985" s="480" t="s">
        <v>9053</v>
      </c>
      <c r="I1985" s="480" t="s">
        <v>9916</v>
      </c>
      <c r="J1985" s="482">
        <v>5752.21</v>
      </c>
      <c r="K1985" s="482">
        <v>95.88</v>
      </c>
      <c r="L1985" s="482">
        <v>4697.64</v>
      </c>
      <c r="M1985" s="482">
        <v>1150.45</v>
      </c>
      <c r="N1985" s="482">
        <v>0</v>
      </c>
      <c r="O1985" s="482">
        <v>1054.57</v>
      </c>
      <c r="P1985" s="480" t="s">
        <v>9939</v>
      </c>
      <c r="Q1985" s="481"/>
      <c r="R1985" s="480" t="s">
        <v>7884</v>
      </c>
      <c r="S1985" s="480" t="s">
        <v>7885</v>
      </c>
      <c r="T1985" s="480" t="s">
        <v>2324</v>
      </c>
      <c r="U1985" s="480" t="s">
        <v>309</v>
      </c>
      <c r="V1985" s="480" t="s">
        <v>8747</v>
      </c>
      <c r="W1985" s="480" t="s">
        <v>9849</v>
      </c>
      <c r="X1985" s="480" t="s">
        <v>7977</v>
      </c>
      <c r="Y1985" s="480" t="s">
        <v>313</v>
      </c>
      <c r="Z1985" s="480" t="s">
        <v>7888</v>
      </c>
      <c r="AA1985" s="480">
        <f t="shared" si="30"/>
        <v>60</v>
      </c>
      <c r="AB1985" s="483">
        <v>0</v>
      </c>
      <c r="AC1985" s="480" t="s">
        <v>8522</v>
      </c>
    </row>
    <row r="1986" customHeight="1" spans="1:29">
      <c r="A1986" s="460" t="s">
        <v>194</v>
      </c>
      <c r="B1986" s="480" t="s">
        <v>7877</v>
      </c>
      <c r="C1986" s="480" t="s">
        <v>7878</v>
      </c>
      <c r="D1986" s="480" t="s">
        <v>9940</v>
      </c>
      <c r="E1986" s="481">
        <v>44504</v>
      </c>
      <c r="F1986" s="480" t="s">
        <v>301</v>
      </c>
      <c r="G1986" s="480" t="s">
        <v>9941</v>
      </c>
      <c r="H1986" s="480" t="s">
        <v>9053</v>
      </c>
      <c r="I1986" s="480" t="s">
        <v>9916</v>
      </c>
      <c r="J1986" s="482">
        <v>5752.21</v>
      </c>
      <c r="K1986" s="482">
        <v>95.88</v>
      </c>
      <c r="L1986" s="482">
        <v>4697.64</v>
      </c>
      <c r="M1986" s="482">
        <v>1150.45</v>
      </c>
      <c r="N1986" s="482">
        <v>0</v>
      </c>
      <c r="O1986" s="482">
        <v>1054.57</v>
      </c>
      <c r="P1986" s="480" t="s">
        <v>9942</v>
      </c>
      <c r="Q1986" s="481"/>
      <c r="R1986" s="480" t="s">
        <v>7884</v>
      </c>
      <c r="S1986" s="480" t="s">
        <v>7885</v>
      </c>
      <c r="T1986" s="480" t="s">
        <v>7951</v>
      </c>
      <c r="U1986" s="480" t="s">
        <v>309</v>
      </c>
      <c r="V1986" s="480" t="s">
        <v>309</v>
      </c>
      <c r="W1986" s="480" t="s">
        <v>9849</v>
      </c>
      <c r="X1986" s="480" t="s">
        <v>7977</v>
      </c>
      <c r="Y1986" s="480" t="s">
        <v>313</v>
      </c>
      <c r="Z1986" s="480" t="s">
        <v>7888</v>
      </c>
      <c r="AA1986" s="480">
        <f t="shared" si="30"/>
        <v>60</v>
      </c>
      <c r="AB1986" s="483">
        <v>0</v>
      </c>
      <c r="AC1986" s="480" t="s">
        <v>7889</v>
      </c>
    </row>
    <row r="1987" customHeight="1" spans="1:29">
      <c r="A1987" s="460" t="s">
        <v>194</v>
      </c>
      <c r="B1987" s="480" t="s">
        <v>7877</v>
      </c>
      <c r="C1987" s="480" t="s">
        <v>7878</v>
      </c>
      <c r="D1987" s="480" t="s">
        <v>9943</v>
      </c>
      <c r="E1987" s="481">
        <v>44504</v>
      </c>
      <c r="F1987" s="480" t="s">
        <v>301</v>
      </c>
      <c r="G1987" s="480" t="s">
        <v>9944</v>
      </c>
      <c r="H1987" s="480" t="s">
        <v>9053</v>
      </c>
      <c r="I1987" s="480" t="s">
        <v>9916</v>
      </c>
      <c r="J1987" s="482">
        <v>5752.21</v>
      </c>
      <c r="K1987" s="482">
        <v>95.88</v>
      </c>
      <c r="L1987" s="482">
        <v>4697.64</v>
      </c>
      <c r="M1987" s="482">
        <v>1150.45</v>
      </c>
      <c r="N1987" s="482">
        <v>0</v>
      </c>
      <c r="O1987" s="482">
        <v>1054.57</v>
      </c>
      <c r="P1987" s="480" t="s">
        <v>9945</v>
      </c>
      <c r="Q1987" s="481"/>
      <c r="R1987" s="480" t="s">
        <v>7884</v>
      </c>
      <c r="S1987" s="480" t="s">
        <v>7885</v>
      </c>
      <c r="T1987" s="480" t="s">
        <v>9946</v>
      </c>
      <c r="U1987" s="480" t="s">
        <v>309</v>
      </c>
      <c r="V1987" s="480" t="s">
        <v>309</v>
      </c>
      <c r="W1987" s="480" t="s">
        <v>9849</v>
      </c>
      <c r="X1987" s="480" t="s">
        <v>7977</v>
      </c>
      <c r="Y1987" s="480" t="s">
        <v>313</v>
      </c>
      <c r="Z1987" s="480" t="s">
        <v>7888</v>
      </c>
      <c r="AA1987" s="480">
        <f t="shared" si="30"/>
        <v>60</v>
      </c>
      <c r="AB1987" s="483">
        <v>0</v>
      </c>
      <c r="AC1987" s="480" t="s">
        <v>8424</v>
      </c>
    </row>
    <row r="1988" customHeight="1" spans="1:29">
      <c r="A1988" s="460" t="s">
        <v>194</v>
      </c>
      <c r="B1988" s="480" t="s">
        <v>7877</v>
      </c>
      <c r="C1988" s="480" t="s">
        <v>7878</v>
      </c>
      <c r="D1988" s="480" t="s">
        <v>9947</v>
      </c>
      <c r="E1988" s="481">
        <v>44504</v>
      </c>
      <c r="F1988" s="480" t="s">
        <v>301</v>
      </c>
      <c r="G1988" s="480" t="s">
        <v>9948</v>
      </c>
      <c r="H1988" s="480" t="s">
        <v>9053</v>
      </c>
      <c r="I1988" s="480" t="s">
        <v>9916</v>
      </c>
      <c r="J1988" s="482">
        <v>5752.21</v>
      </c>
      <c r="K1988" s="482">
        <v>95.88</v>
      </c>
      <c r="L1988" s="482">
        <v>4697.64</v>
      </c>
      <c r="M1988" s="482">
        <v>1150.45</v>
      </c>
      <c r="N1988" s="482">
        <v>0</v>
      </c>
      <c r="O1988" s="482">
        <v>1054.57</v>
      </c>
      <c r="P1988" s="480" t="s">
        <v>9949</v>
      </c>
      <c r="Q1988" s="481"/>
      <c r="R1988" s="480" t="s">
        <v>7884</v>
      </c>
      <c r="S1988" s="480" t="s">
        <v>7885</v>
      </c>
      <c r="T1988" s="480" t="s">
        <v>9950</v>
      </c>
      <c r="U1988" s="480" t="s">
        <v>309</v>
      </c>
      <c r="V1988" s="480" t="s">
        <v>9307</v>
      </c>
      <c r="W1988" s="480" t="s">
        <v>9849</v>
      </c>
      <c r="X1988" s="480" t="s">
        <v>7977</v>
      </c>
      <c r="Y1988" s="480" t="s">
        <v>313</v>
      </c>
      <c r="Z1988" s="480" t="s">
        <v>7888</v>
      </c>
      <c r="AA1988" s="480">
        <f t="shared" si="30"/>
        <v>60</v>
      </c>
      <c r="AB1988" s="483">
        <v>0</v>
      </c>
      <c r="AC1988" s="480" t="s">
        <v>8419</v>
      </c>
    </row>
    <row r="1989" customHeight="1" spans="1:29">
      <c r="A1989" s="460" t="s">
        <v>194</v>
      </c>
      <c r="B1989" s="480" t="s">
        <v>7877</v>
      </c>
      <c r="C1989" s="480" t="s">
        <v>7878</v>
      </c>
      <c r="D1989" s="480" t="s">
        <v>9951</v>
      </c>
      <c r="E1989" s="481">
        <v>44504</v>
      </c>
      <c r="F1989" s="480" t="s">
        <v>301</v>
      </c>
      <c r="G1989" s="480" t="s">
        <v>9952</v>
      </c>
      <c r="H1989" s="480" t="s">
        <v>9053</v>
      </c>
      <c r="I1989" s="480" t="s">
        <v>9916</v>
      </c>
      <c r="J1989" s="482">
        <v>5752.21</v>
      </c>
      <c r="K1989" s="482">
        <v>95.88</v>
      </c>
      <c r="L1989" s="482">
        <v>4697.64</v>
      </c>
      <c r="M1989" s="482">
        <v>1150.45</v>
      </c>
      <c r="N1989" s="482">
        <v>0</v>
      </c>
      <c r="O1989" s="482">
        <v>1054.57</v>
      </c>
      <c r="P1989" s="480" t="s">
        <v>9953</v>
      </c>
      <c r="Q1989" s="481"/>
      <c r="R1989" s="480" t="s">
        <v>7884</v>
      </c>
      <c r="S1989" s="480" t="s">
        <v>7885</v>
      </c>
      <c r="T1989" s="480" t="s">
        <v>3610</v>
      </c>
      <c r="U1989" s="480" t="s">
        <v>309</v>
      </c>
      <c r="V1989" s="480" t="s">
        <v>9077</v>
      </c>
      <c r="W1989" s="480" t="s">
        <v>9849</v>
      </c>
      <c r="X1989" s="480" t="s">
        <v>7977</v>
      </c>
      <c r="Y1989" s="480" t="s">
        <v>313</v>
      </c>
      <c r="Z1989" s="480" t="s">
        <v>7888</v>
      </c>
      <c r="AA1989" s="480">
        <f t="shared" si="30"/>
        <v>60</v>
      </c>
      <c r="AB1989" s="483">
        <v>0</v>
      </c>
      <c r="AC1989" s="480" t="s">
        <v>8086</v>
      </c>
    </row>
    <row r="1990" customHeight="1" spans="1:29">
      <c r="A1990" s="460" t="s">
        <v>194</v>
      </c>
      <c r="B1990" s="480" t="s">
        <v>7877</v>
      </c>
      <c r="C1990" s="480" t="s">
        <v>7878</v>
      </c>
      <c r="D1990" s="480" t="s">
        <v>9954</v>
      </c>
      <c r="E1990" s="481">
        <v>44504</v>
      </c>
      <c r="F1990" s="480" t="s">
        <v>301</v>
      </c>
      <c r="G1990" s="480" t="s">
        <v>9955</v>
      </c>
      <c r="H1990" s="480" t="s">
        <v>9053</v>
      </c>
      <c r="I1990" s="480" t="s">
        <v>9916</v>
      </c>
      <c r="J1990" s="482">
        <v>5752.21</v>
      </c>
      <c r="K1990" s="482">
        <v>95.88</v>
      </c>
      <c r="L1990" s="482">
        <v>4697.64</v>
      </c>
      <c r="M1990" s="482">
        <v>1150.45</v>
      </c>
      <c r="N1990" s="482">
        <v>0</v>
      </c>
      <c r="O1990" s="482">
        <v>1054.57</v>
      </c>
      <c r="P1990" s="480" t="s">
        <v>9956</v>
      </c>
      <c r="Q1990" s="481"/>
      <c r="R1990" s="480" t="s">
        <v>7884</v>
      </c>
      <c r="S1990" s="480" t="s">
        <v>7885</v>
      </c>
      <c r="T1990" s="480" t="s">
        <v>8474</v>
      </c>
      <c r="U1990" s="480" t="s">
        <v>309</v>
      </c>
      <c r="V1990" s="480" t="s">
        <v>8662</v>
      </c>
      <c r="W1990" s="480" t="s">
        <v>9849</v>
      </c>
      <c r="X1990" s="480" t="s">
        <v>7977</v>
      </c>
      <c r="Y1990" s="480" t="s">
        <v>313</v>
      </c>
      <c r="Z1990" s="480" t="s">
        <v>7888</v>
      </c>
      <c r="AA1990" s="480">
        <f t="shared" si="30"/>
        <v>60</v>
      </c>
      <c r="AB1990" s="483">
        <v>0</v>
      </c>
      <c r="AC1990" s="480" t="s">
        <v>8438</v>
      </c>
    </row>
    <row r="1991" customHeight="1" spans="1:29">
      <c r="A1991" s="460" t="s">
        <v>194</v>
      </c>
      <c r="B1991" s="480" t="s">
        <v>7877</v>
      </c>
      <c r="C1991" s="480" t="s">
        <v>7878</v>
      </c>
      <c r="D1991" s="480" t="s">
        <v>9957</v>
      </c>
      <c r="E1991" s="481">
        <v>44504</v>
      </c>
      <c r="F1991" s="480" t="s">
        <v>301</v>
      </c>
      <c r="G1991" s="480" t="s">
        <v>9958</v>
      </c>
      <c r="H1991" s="480" t="s">
        <v>9053</v>
      </c>
      <c r="I1991" s="480" t="s">
        <v>9916</v>
      </c>
      <c r="J1991" s="482">
        <v>5752.21</v>
      </c>
      <c r="K1991" s="482">
        <v>95.88</v>
      </c>
      <c r="L1991" s="482">
        <v>4697.64</v>
      </c>
      <c r="M1991" s="482">
        <v>1150.45</v>
      </c>
      <c r="N1991" s="482">
        <v>0</v>
      </c>
      <c r="O1991" s="482">
        <v>1054.57</v>
      </c>
      <c r="P1991" s="480" t="s">
        <v>9959</v>
      </c>
      <c r="Q1991" s="481"/>
      <c r="R1991" s="480" t="s">
        <v>7884</v>
      </c>
      <c r="S1991" s="480" t="s">
        <v>7885</v>
      </c>
      <c r="T1991" s="480" t="s">
        <v>399</v>
      </c>
      <c r="U1991" s="480" t="s">
        <v>309</v>
      </c>
      <c r="V1991" s="480" t="s">
        <v>8939</v>
      </c>
      <c r="W1991" s="480" t="s">
        <v>9849</v>
      </c>
      <c r="X1991" s="480" t="s">
        <v>7977</v>
      </c>
      <c r="Y1991" s="480" t="s">
        <v>313</v>
      </c>
      <c r="Z1991" s="480" t="s">
        <v>7888</v>
      </c>
      <c r="AA1991" s="480">
        <f t="shared" si="30"/>
        <v>60</v>
      </c>
      <c r="AB1991" s="483">
        <v>0</v>
      </c>
      <c r="AC1991" s="480" t="s">
        <v>8121</v>
      </c>
    </row>
    <row r="1992" customHeight="1" spans="1:29">
      <c r="A1992" s="460" t="s">
        <v>194</v>
      </c>
      <c r="B1992" s="480" t="s">
        <v>7877</v>
      </c>
      <c r="C1992" s="480" t="s">
        <v>7878</v>
      </c>
      <c r="D1992" s="480" t="s">
        <v>9960</v>
      </c>
      <c r="E1992" s="481">
        <v>44504</v>
      </c>
      <c r="F1992" s="480" t="s">
        <v>301</v>
      </c>
      <c r="G1992" s="480" t="s">
        <v>9961</v>
      </c>
      <c r="H1992" s="480" t="s">
        <v>9053</v>
      </c>
      <c r="I1992" s="480" t="s">
        <v>9916</v>
      </c>
      <c r="J1992" s="482">
        <v>5752.21</v>
      </c>
      <c r="K1992" s="482">
        <v>95.88</v>
      </c>
      <c r="L1992" s="482">
        <v>4697.64</v>
      </c>
      <c r="M1992" s="482">
        <v>1150.45</v>
      </c>
      <c r="N1992" s="482">
        <v>0</v>
      </c>
      <c r="O1992" s="482">
        <v>1054.57</v>
      </c>
      <c r="P1992" s="480" t="s">
        <v>9962</v>
      </c>
      <c r="Q1992" s="481"/>
      <c r="R1992" s="480" t="s">
        <v>7884</v>
      </c>
      <c r="S1992" s="480" t="s">
        <v>7885</v>
      </c>
      <c r="T1992" s="480" t="s">
        <v>3517</v>
      </c>
      <c r="U1992" s="480" t="s">
        <v>309</v>
      </c>
      <c r="V1992" s="480" t="s">
        <v>8649</v>
      </c>
      <c r="W1992" s="480" t="s">
        <v>9849</v>
      </c>
      <c r="X1992" s="480" t="s">
        <v>7977</v>
      </c>
      <c r="Y1992" s="480" t="s">
        <v>313</v>
      </c>
      <c r="Z1992" s="480" t="s">
        <v>7888</v>
      </c>
      <c r="AA1992" s="480">
        <f t="shared" si="30"/>
        <v>60</v>
      </c>
      <c r="AB1992" s="483">
        <v>0</v>
      </c>
      <c r="AC1992" s="480" t="s">
        <v>8451</v>
      </c>
    </row>
    <row r="1993" customHeight="1" spans="1:29">
      <c r="A1993" s="460" t="s">
        <v>194</v>
      </c>
      <c r="B1993" s="480" t="s">
        <v>7877</v>
      </c>
      <c r="C1993" s="480" t="s">
        <v>7878</v>
      </c>
      <c r="D1993" s="480" t="s">
        <v>9963</v>
      </c>
      <c r="E1993" s="481">
        <v>44504</v>
      </c>
      <c r="F1993" s="480" t="s">
        <v>301</v>
      </c>
      <c r="G1993" s="480" t="s">
        <v>9964</v>
      </c>
      <c r="H1993" s="480" t="s">
        <v>9053</v>
      </c>
      <c r="I1993" s="480" t="s">
        <v>9916</v>
      </c>
      <c r="J1993" s="482">
        <v>5752.22</v>
      </c>
      <c r="K1993" s="482">
        <v>95.88</v>
      </c>
      <c r="L1993" s="482">
        <v>4697.65</v>
      </c>
      <c r="M1993" s="482">
        <v>1150.45</v>
      </c>
      <c r="N1993" s="482">
        <v>0</v>
      </c>
      <c r="O1993" s="482">
        <v>1054.57</v>
      </c>
      <c r="P1993" s="480" t="s">
        <v>9965</v>
      </c>
      <c r="Q1993" s="481"/>
      <c r="R1993" s="480" t="s">
        <v>7884</v>
      </c>
      <c r="S1993" s="480" t="s">
        <v>7885</v>
      </c>
      <c r="T1993" s="480" t="s">
        <v>8478</v>
      </c>
      <c r="U1993" s="480" t="s">
        <v>309</v>
      </c>
      <c r="V1993" s="480" t="s">
        <v>9966</v>
      </c>
      <c r="W1993" s="480" t="s">
        <v>9849</v>
      </c>
      <c r="X1993" s="480" t="s">
        <v>7977</v>
      </c>
      <c r="Y1993" s="480" t="s">
        <v>313</v>
      </c>
      <c r="Z1993" s="480" t="s">
        <v>7888</v>
      </c>
      <c r="AA1993" s="480">
        <f t="shared" ref="AA1993:AA2056" si="31">Z1993*12</f>
        <v>60</v>
      </c>
      <c r="AB1993" s="483">
        <v>0</v>
      </c>
      <c r="AC1993" s="480" t="s">
        <v>8480</v>
      </c>
    </row>
    <row r="1994" customHeight="1" spans="1:29">
      <c r="A1994" s="460" t="s">
        <v>194</v>
      </c>
      <c r="B1994" s="480" t="s">
        <v>7877</v>
      </c>
      <c r="C1994" s="480" t="s">
        <v>7878</v>
      </c>
      <c r="D1994" s="480" t="s">
        <v>9967</v>
      </c>
      <c r="E1994" s="481">
        <v>44504</v>
      </c>
      <c r="F1994" s="480" t="s">
        <v>301</v>
      </c>
      <c r="G1994" s="480" t="s">
        <v>9968</v>
      </c>
      <c r="H1994" s="480" t="s">
        <v>9053</v>
      </c>
      <c r="I1994" s="480" t="s">
        <v>9916</v>
      </c>
      <c r="J1994" s="482">
        <v>5752.22</v>
      </c>
      <c r="K1994" s="482">
        <v>95.88</v>
      </c>
      <c r="L1994" s="482">
        <v>4697.65</v>
      </c>
      <c r="M1994" s="482">
        <v>1150.45</v>
      </c>
      <c r="N1994" s="482">
        <v>0</v>
      </c>
      <c r="O1994" s="482">
        <v>1054.57</v>
      </c>
      <c r="P1994" s="480" t="s">
        <v>9969</v>
      </c>
      <c r="Q1994" s="481"/>
      <c r="R1994" s="480" t="s">
        <v>7884</v>
      </c>
      <c r="S1994" s="480" t="s">
        <v>7885</v>
      </c>
      <c r="T1994" s="480" t="s">
        <v>321</v>
      </c>
      <c r="U1994" s="480" t="s">
        <v>309</v>
      </c>
      <c r="V1994" s="480" t="s">
        <v>309</v>
      </c>
      <c r="W1994" s="480" t="s">
        <v>9849</v>
      </c>
      <c r="X1994" s="480" t="s">
        <v>7977</v>
      </c>
      <c r="Y1994" s="480" t="s">
        <v>313</v>
      </c>
      <c r="Z1994" s="480" t="s">
        <v>7888</v>
      </c>
      <c r="AA1994" s="480">
        <f t="shared" si="31"/>
        <v>60</v>
      </c>
      <c r="AB1994" s="483">
        <v>0</v>
      </c>
      <c r="AC1994" s="480" t="s">
        <v>8517</v>
      </c>
    </row>
    <row r="1995" customHeight="1" spans="1:29">
      <c r="A1995" s="460" t="s">
        <v>194</v>
      </c>
      <c r="B1995" s="480" t="s">
        <v>7877</v>
      </c>
      <c r="C1995" s="480" t="s">
        <v>7878</v>
      </c>
      <c r="D1995" s="480" t="s">
        <v>9970</v>
      </c>
      <c r="E1995" s="481">
        <v>44504</v>
      </c>
      <c r="F1995" s="480" t="s">
        <v>301</v>
      </c>
      <c r="G1995" s="480" t="s">
        <v>9971</v>
      </c>
      <c r="H1995" s="480" t="s">
        <v>9053</v>
      </c>
      <c r="I1995" s="480" t="s">
        <v>9916</v>
      </c>
      <c r="J1995" s="482">
        <v>5752.22</v>
      </c>
      <c r="K1995" s="482">
        <v>95.88</v>
      </c>
      <c r="L1995" s="482">
        <v>4697.65</v>
      </c>
      <c r="M1995" s="482">
        <v>1150.45</v>
      </c>
      <c r="N1995" s="482">
        <v>0</v>
      </c>
      <c r="O1995" s="482">
        <v>1054.57</v>
      </c>
      <c r="P1995" s="480" t="s">
        <v>9972</v>
      </c>
      <c r="Q1995" s="481"/>
      <c r="R1995" s="480" t="s">
        <v>7884</v>
      </c>
      <c r="S1995" s="480" t="s">
        <v>7885</v>
      </c>
      <c r="T1995" s="480" t="s">
        <v>7757</v>
      </c>
      <c r="U1995" s="480" t="s">
        <v>309</v>
      </c>
      <c r="V1995" s="480" t="s">
        <v>8953</v>
      </c>
      <c r="W1995" s="480" t="s">
        <v>9849</v>
      </c>
      <c r="X1995" s="480" t="s">
        <v>7977</v>
      </c>
      <c r="Y1995" s="480" t="s">
        <v>313</v>
      </c>
      <c r="Z1995" s="480" t="s">
        <v>7888</v>
      </c>
      <c r="AA1995" s="480">
        <f t="shared" si="31"/>
        <v>60</v>
      </c>
      <c r="AB1995" s="483">
        <v>0</v>
      </c>
      <c r="AC1995" s="480" t="s">
        <v>8451</v>
      </c>
    </row>
    <row r="1996" customHeight="1" spans="1:29">
      <c r="A1996" s="460" t="s">
        <v>194</v>
      </c>
      <c r="B1996" s="480" t="s">
        <v>7877</v>
      </c>
      <c r="C1996" s="480" t="s">
        <v>7878</v>
      </c>
      <c r="D1996" s="480" t="s">
        <v>9973</v>
      </c>
      <c r="E1996" s="481">
        <v>44504</v>
      </c>
      <c r="F1996" s="480" t="s">
        <v>301</v>
      </c>
      <c r="G1996" s="480" t="s">
        <v>9974</v>
      </c>
      <c r="H1996" s="480" t="s">
        <v>9053</v>
      </c>
      <c r="I1996" s="480" t="s">
        <v>9916</v>
      </c>
      <c r="J1996" s="482">
        <v>5752.22</v>
      </c>
      <c r="K1996" s="482">
        <v>95.88</v>
      </c>
      <c r="L1996" s="482">
        <v>4697.65</v>
      </c>
      <c r="M1996" s="482">
        <v>1150.45</v>
      </c>
      <c r="N1996" s="482">
        <v>0</v>
      </c>
      <c r="O1996" s="482">
        <v>1054.57</v>
      </c>
      <c r="P1996" s="480" t="s">
        <v>9975</v>
      </c>
      <c r="Q1996" s="481"/>
      <c r="R1996" s="480" t="s">
        <v>7884</v>
      </c>
      <c r="S1996" s="480" t="s">
        <v>7885</v>
      </c>
      <c r="T1996" s="480" t="s">
        <v>2356</v>
      </c>
      <c r="U1996" s="480" t="s">
        <v>309</v>
      </c>
      <c r="V1996" s="480" t="s">
        <v>8262</v>
      </c>
      <c r="W1996" s="480" t="s">
        <v>9849</v>
      </c>
      <c r="X1996" s="480" t="s">
        <v>7977</v>
      </c>
      <c r="Y1996" s="480" t="s">
        <v>313</v>
      </c>
      <c r="Z1996" s="480" t="s">
        <v>7888</v>
      </c>
      <c r="AA1996" s="480">
        <f t="shared" si="31"/>
        <v>60</v>
      </c>
      <c r="AB1996" s="483">
        <v>0</v>
      </c>
      <c r="AC1996" s="480" t="s">
        <v>8246</v>
      </c>
    </row>
    <row r="1997" customHeight="1" spans="1:29">
      <c r="A1997" s="460" t="s">
        <v>194</v>
      </c>
      <c r="B1997" s="480" t="s">
        <v>7877</v>
      </c>
      <c r="C1997" s="480" t="s">
        <v>7878</v>
      </c>
      <c r="D1997" s="480" t="s">
        <v>9976</v>
      </c>
      <c r="E1997" s="481">
        <v>44504</v>
      </c>
      <c r="F1997" s="480" t="s">
        <v>301</v>
      </c>
      <c r="G1997" s="480" t="s">
        <v>9977</v>
      </c>
      <c r="H1997" s="480" t="s">
        <v>9053</v>
      </c>
      <c r="I1997" s="480" t="s">
        <v>9916</v>
      </c>
      <c r="J1997" s="482">
        <v>5752.22</v>
      </c>
      <c r="K1997" s="482">
        <v>95.88</v>
      </c>
      <c r="L1997" s="482">
        <v>4697.65</v>
      </c>
      <c r="M1997" s="482">
        <v>1150.45</v>
      </c>
      <c r="N1997" s="482">
        <v>0</v>
      </c>
      <c r="O1997" s="482">
        <v>1054.57</v>
      </c>
      <c r="P1997" s="480" t="s">
        <v>9978</v>
      </c>
      <c r="Q1997" s="481"/>
      <c r="R1997" s="480" t="s">
        <v>7884</v>
      </c>
      <c r="S1997" s="480" t="s">
        <v>7885</v>
      </c>
      <c r="T1997" s="480" t="s">
        <v>309</v>
      </c>
      <c r="U1997" s="480" t="s">
        <v>309</v>
      </c>
      <c r="V1997" s="480" t="s">
        <v>309</v>
      </c>
      <c r="W1997" s="480" t="s">
        <v>9849</v>
      </c>
      <c r="X1997" s="480" t="s">
        <v>7977</v>
      </c>
      <c r="Y1997" s="480" t="s">
        <v>313</v>
      </c>
      <c r="Z1997" s="480" t="s">
        <v>7888</v>
      </c>
      <c r="AA1997" s="480">
        <f t="shared" si="31"/>
        <v>60</v>
      </c>
      <c r="AB1997" s="483">
        <v>0</v>
      </c>
      <c r="AC1997" s="480" t="s">
        <v>8451</v>
      </c>
    </row>
    <row r="1998" customHeight="1" spans="1:29">
      <c r="A1998" s="460" t="s">
        <v>194</v>
      </c>
      <c r="B1998" s="480" t="s">
        <v>7877</v>
      </c>
      <c r="C1998" s="480" t="s">
        <v>7878</v>
      </c>
      <c r="D1998" s="480" t="s">
        <v>9979</v>
      </c>
      <c r="E1998" s="481">
        <v>44524</v>
      </c>
      <c r="F1998" s="480" t="s">
        <v>301</v>
      </c>
      <c r="G1998" s="480" t="s">
        <v>9980</v>
      </c>
      <c r="H1998" s="480" t="s">
        <v>9372</v>
      </c>
      <c r="I1998" s="480" t="s">
        <v>9981</v>
      </c>
      <c r="J1998" s="482">
        <v>4831.86</v>
      </c>
      <c r="K1998" s="482">
        <v>80.54</v>
      </c>
      <c r="L1998" s="482">
        <v>3946.02</v>
      </c>
      <c r="M1998" s="482">
        <v>966.38</v>
      </c>
      <c r="N1998" s="482">
        <v>0</v>
      </c>
      <c r="O1998" s="482">
        <v>885.84</v>
      </c>
      <c r="P1998" s="480" t="s">
        <v>9982</v>
      </c>
      <c r="Q1998" s="481"/>
      <c r="R1998" s="480" t="s">
        <v>7884</v>
      </c>
      <c r="S1998" s="480" t="s">
        <v>7885</v>
      </c>
      <c r="T1998" s="480" t="s">
        <v>2356</v>
      </c>
      <c r="U1998" s="480" t="s">
        <v>309</v>
      </c>
      <c r="V1998" s="480" t="s">
        <v>9180</v>
      </c>
      <c r="W1998" s="480" t="s">
        <v>9983</v>
      </c>
      <c r="X1998" s="480" t="s">
        <v>9984</v>
      </c>
      <c r="Y1998" s="480" t="s">
        <v>313</v>
      </c>
      <c r="Z1998" s="480" t="s">
        <v>7888</v>
      </c>
      <c r="AA1998" s="480">
        <f t="shared" si="31"/>
        <v>60</v>
      </c>
      <c r="AB1998" s="483">
        <v>0</v>
      </c>
      <c r="AC1998" s="480" t="s">
        <v>8246</v>
      </c>
    </row>
    <row r="1999" customHeight="1" spans="1:29">
      <c r="A1999" s="460" t="s">
        <v>194</v>
      </c>
      <c r="B1999" s="480" t="s">
        <v>7877</v>
      </c>
      <c r="C1999" s="480" t="s">
        <v>7878</v>
      </c>
      <c r="D1999" s="480" t="s">
        <v>9985</v>
      </c>
      <c r="E1999" s="481">
        <v>44524</v>
      </c>
      <c r="F1999" s="480" t="s">
        <v>301</v>
      </c>
      <c r="G1999" s="480" t="s">
        <v>9986</v>
      </c>
      <c r="H1999" s="480" t="s">
        <v>9372</v>
      </c>
      <c r="I1999" s="480" t="s">
        <v>9981</v>
      </c>
      <c r="J1999" s="482">
        <v>4831.86</v>
      </c>
      <c r="K1999" s="482">
        <v>80.54</v>
      </c>
      <c r="L1999" s="482">
        <v>3946.02</v>
      </c>
      <c r="M1999" s="482">
        <v>966.38</v>
      </c>
      <c r="N1999" s="482">
        <v>0</v>
      </c>
      <c r="O1999" s="482">
        <v>885.84</v>
      </c>
      <c r="P1999" s="480" t="s">
        <v>9987</v>
      </c>
      <c r="Q1999" s="481"/>
      <c r="R1999" s="480" t="s">
        <v>7884</v>
      </c>
      <c r="S1999" s="480" t="s">
        <v>7885</v>
      </c>
      <c r="T1999" s="480" t="s">
        <v>2356</v>
      </c>
      <c r="U1999" s="480" t="s">
        <v>309</v>
      </c>
      <c r="V1999" s="480" t="s">
        <v>9180</v>
      </c>
      <c r="W1999" s="480" t="s">
        <v>9983</v>
      </c>
      <c r="X1999" s="480" t="s">
        <v>9984</v>
      </c>
      <c r="Y1999" s="480" t="s">
        <v>313</v>
      </c>
      <c r="Z1999" s="480" t="s">
        <v>7888</v>
      </c>
      <c r="AA1999" s="480">
        <f t="shared" si="31"/>
        <v>60</v>
      </c>
      <c r="AB1999" s="483">
        <v>0</v>
      </c>
      <c r="AC1999" s="480" t="s">
        <v>8246</v>
      </c>
    </row>
    <row r="2000" customHeight="1" spans="1:29">
      <c r="A2000" s="460" t="s">
        <v>194</v>
      </c>
      <c r="B2000" s="480" t="s">
        <v>7877</v>
      </c>
      <c r="C2000" s="480" t="s">
        <v>7878</v>
      </c>
      <c r="D2000" s="480" t="s">
        <v>9988</v>
      </c>
      <c r="E2000" s="481">
        <v>44524</v>
      </c>
      <c r="F2000" s="480" t="s">
        <v>301</v>
      </c>
      <c r="G2000" s="480" t="s">
        <v>9989</v>
      </c>
      <c r="H2000" s="480" t="s">
        <v>9372</v>
      </c>
      <c r="I2000" s="480" t="s">
        <v>9990</v>
      </c>
      <c r="J2000" s="482">
        <v>8805.31</v>
      </c>
      <c r="K2000" s="482">
        <v>146.75</v>
      </c>
      <c r="L2000" s="482">
        <v>7191</v>
      </c>
      <c r="M2000" s="482">
        <v>1761.06</v>
      </c>
      <c r="N2000" s="482">
        <v>0</v>
      </c>
      <c r="O2000" s="482">
        <v>1614.31</v>
      </c>
      <c r="P2000" s="480" t="s">
        <v>9991</v>
      </c>
      <c r="Q2000" s="481"/>
      <c r="R2000" s="480" t="s">
        <v>7884</v>
      </c>
      <c r="S2000" s="480" t="s">
        <v>7885</v>
      </c>
      <c r="T2000" s="480" t="s">
        <v>2356</v>
      </c>
      <c r="U2000" s="480" t="s">
        <v>309</v>
      </c>
      <c r="V2000" s="480" t="s">
        <v>9180</v>
      </c>
      <c r="W2000" s="480" t="s">
        <v>9983</v>
      </c>
      <c r="X2000" s="480" t="s">
        <v>9984</v>
      </c>
      <c r="Y2000" s="480" t="s">
        <v>313</v>
      </c>
      <c r="Z2000" s="480" t="s">
        <v>7888</v>
      </c>
      <c r="AA2000" s="480">
        <f t="shared" si="31"/>
        <v>60</v>
      </c>
      <c r="AB2000" s="483">
        <v>0</v>
      </c>
      <c r="AC2000" s="480" t="s">
        <v>8246</v>
      </c>
    </row>
    <row r="2001" customHeight="1" spans="1:29">
      <c r="A2001" s="460" t="s">
        <v>194</v>
      </c>
      <c r="B2001" s="480" t="s">
        <v>7877</v>
      </c>
      <c r="C2001" s="480" t="s">
        <v>7878</v>
      </c>
      <c r="D2001" s="480" t="s">
        <v>9992</v>
      </c>
      <c r="E2001" s="481">
        <v>44524</v>
      </c>
      <c r="F2001" s="480" t="s">
        <v>301</v>
      </c>
      <c r="G2001" s="480" t="s">
        <v>9993</v>
      </c>
      <c r="H2001" s="480" t="s">
        <v>9372</v>
      </c>
      <c r="I2001" s="480" t="s">
        <v>9994</v>
      </c>
      <c r="J2001" s="482">
        <v>5389.38</v>
      </c>
      <c r="K2001" s="482">
        <v>89.83</v>
      </c>
      <c r="L2001" s="482">
        <v>4401.33</v>
      </c>
      <c r="M2001" s="482">
        <v>1077.88</v>
      </c>
      <c r="N2001" s="482">
        <v>0</v>
      </c>
      <c r="O2001" s="482">
        <v>988.05</v>
      </c>
      <c r="P2001" s="480" t="s">
        <v>9995</v>
      </c>
      <c r="Q2001" s="481"/>
      <c r="R2001" s="480" t="s">
        <v>7884</v>
      </c>
      <c r="S2001" s="480" t="s">
        <v>7885</v>
      </c>
      <c r="T2001" s="480" t="s">
        <v>8880</v>
      </c>
      <c r="U2001" s="480" t="s">
        <v>309</v>
      </c>
      <c r="V2001" s="480" t="s">
        <v>8904</v>
      </c>
      <c r="W2001" s="480" t="s">
        <v>9983</v>
      </c>
      <c r="X2001" s="480" t="s">
        <v>9984</v>
      </c>
      <c r="Y2001" s="480" t="s">
        <v>313</v>
      </c>
      <c r="Z2001" s="480" t="s">
        <v>7888</v>
      </c>
      <c r="AA2001" s="480">
        <f t="shared" si="31"/>
        <v>60</v>
      </c>
      <c r="AB2001" s="483">
        <v>0</v>
      </c>
      <c r="AC2001" s="480" t="s">
        <v>8419</v>
      </c>
    </row>
    <row r="2002" customHeight="1" spans="1:29">
      <c r="A2002" s="460" t="s">
        <v>194</v>
      </c>
      <c r="B2002" s="480" t="s">
        <v>7877</v>
      </c>
      <c r="C2002" s="480" t="s">
        <v>7878</v>
      </c>
      <c r="D2002" s="480" t="s">
        <v>9996</v>
      </c>
      <c r="E2002" s="481">
        <v>44524</v>
      </c>
      <c r="F2002" s="480" t="s">
        <v>301</v>
      </c>
      <c r="G2002" s="480" t="s">
        <v>9997</v>
      </c>
      <c r="H2002" s="480" t="s">
        <v>9053</v>
      </c>
      <c r="I2002" s="480" t="s">
        <v>9916</v>
      </c>
      <c r="J2002" s="482">
        <v>5466.9</v>
      </c>
      <c r="K2002" s="482">
        <v>91.12</v>
      </c>
      <c r="L2002" s="482">
        <v>4464.64</v>
      </c>
      <c r="M2002" s="482">
        <v>1093.38</v>
      </c>
      <c r="N2002" s="482">
        <v>0</v>
      </c>
      <c r="O2002" s="482">
        <v>1002.26</v>
      </c>
      <c r="P2002" s="480" t="s">
        <v>9998</v>
      </c>
      <c r="Q2002" s="481"/>
      <c r="R2002" s="480" t="s">
        <v>7884</v>
      </c>
      <c r="S2002" s="480" t="s">
        <v>7885</v>
      </c>
      <c r="T2002" s="480" t="s">
        <v>8158</v>
      </c>
      <c r="U2002" s="480" t="s">
        <v>309</v>
      </c>
      <c r="V2002" s="480" t="s">
        <v>8159</v>
      </c>
      <c r="W2002" s="480" t="s">
        <v>9983</v>
      </c>
      <c r="X2002" s="480" t="s">
        <v>9999</v>
      </c>
      <c r="Y2002" s="480" t="s">
        <v>313</v>
      </c>
      <c r="Z2002" s="480" t="s">
        <v>7888</v>
      </c>
      <c r="AA2002" s="480">
        <f t="shared" si="31"/>
        <v>60</v>
      </c>
      <c r="AB2002" s="483">
        <v>0</v>
      </c>
      <c r="AC2002" s="480" t="s">
        <v>8160</v>
      </c>
    </row>
    <row r="2003" customHeight="1" spans="1:29">
      <c r="A2003" s="460" t="s">
        <v>194</v>
      </c>
      <c r="B2003" s="480" t="s">
        <v>7877</v>
      </c>
      <c r="C2003" s="480" t="s">
        <v>7878</v>
      </c>
      <c r="D2003" s="480" t="s">
        <v>10000</v>
      </c>
      <c r="E2003" s="481">
        <v>44524</v>
      </c>
      <c r="F2003" s="480" t="s">
        <v>301</v>
      </c>
      <c r="G2003" s="480" t="s">
        <v>10001</v>
      </c>
      <c r="H2003" s="480" t="s">
        <v>9053</v>
      </c>
      <c r="I2003" s="480" t="s">
        <v>9916</v>
      </c>
      <c r="J2003" s="482">
        <v>5466.9</v>
      </c>
      <c r="K2003" s="482">
        <v>91.12</v>
      </c>
      <c r="L2003" s="482">
        <v>4464.64</v>
      </c>
      <c r="M2003" s="482">
        <v>1093.38</v>
      </c>
      <c r="N2003" s="482">
        <v>0</v>
      </c>
      <c r="O2003" s="482">
        <v>1002.26</v>
      </c>
      <c r="P2003" s="480" t="s">
        <v>10002</v>
      </c>
      <c r="Q2003" s="481"/>
      <c r="R2003" s="480" t="s">
        <v>7884</v>
      </c>
      <c r="S2003" s="480" t="s">
        <v>7885</v>
      </c>
      <c r="T2003" s="480" t="s">
        <v>8158</v>
      </c>
      <c r="U2003" s="480" t="s">
        <v>309</v>
      </c>
      <c r="V2003" s="480" t="s">
        <v>10003</v>
      </c>
      <c r="W2003" s="480" t="s">
        <v>9983</v>
      </c>
      <c r="X2003" s="480" t="s">
        <v>9999</v>
      </c>
      <c r="Y2003" s="480" t="s">
        <v>313</v>
      </c>
      <c r="Z2003" s="480" t="s">
        <v>7888</v>
      </c>
      <c r="AA2003" s="480">
        <f t="shared" si="31"/>
        <v>60</v>
      </c>
      <c r="AB2003" s="483">
        <v>0</v>
      </c>
      <c r="AC2003" s="480" t="s">
        <v>8160</v>
      </c>
    </row>
    <row r="2004" customHeight="1" spans="1:29">
      <c r="A2004" s="460" t="s">
        <v>194</v>
      </c>
      <c r="B2004" s="480" t="s">
        <v>7877</v>
      </c>
      <c r="C2004" s="480" t="s">
        <v>7878</v>
      </c>
      <c r="D2004" s="480" t="s">
        <v>10004</v>
      </c>
      <c r="E2004" s="481">
        <v>44524</v>
      </c>
      <c r="F2004" s="480" t="s">
        <v>301</v>
      </c>
      <c r="G2004" s="480" t="s">
        <v>10005</v>
      </c>
      <c r="H2004" s="480" t="s">
        <v>9053</v>
      </c>
      <c r="I2004" s="480" t="s">
        <v>9916</v>
      </c>
      <c r="J2004" s="482">
        <v>5466.9</v>
      </c>
      <c r="K2004" s="482">
        <v>91.12</v>
      </c>
      <c r="L2004" s="482">
        <v>4464.64</v>
      </c>
      <c r="M2004" s="482">
        <v>1093.38</v>
      </c>
      <c r="N2004" s="482">
        <v>0</v>
      </c>
      <c r="O2004" s="482">
        <v>1002.26</v>
      </c>
      <c r="P2004" s="480" t="s">
        <v>10006</v>
      </c>
      <c r="Q2004" s="481"/>
      <c r="R2004" s="480" t="s">
        <v>7884</v>
      </c>
      <c r="S2004" s="480" t="s">
        <v>7885</v>
      </c>
      <c r="T2004" s="480" t="s">
        <v>8158</v>
      </c>
      <c r="U2004" s="480" t="s">
        <v>309</v>
      </c>
      <c r="V2004" s="480" t="s">
        <v>10007</v>
      </c>
      <c r="W2004" s="480" t="s">
        <v>9983</v>
      </c>
      <c r="X2004" s="480" t="s">
        <v>9999</v>
      </c>
      <c r="Y2004" s="480" t="s">
        <v>313</v>
      </c>
      <c r="Z2004" s="480" t="s">
        <v>7888</v>
      </c>
      <c r="AA2004" s="480">
        <f t="shared" si="31"/>
        <v>60</v>
      </c>
      <c r="AB2004" s="483">
        <v>0</v>
      </c>
      <c r="AC2004" s="480" t="s">
        <v>8160</v>
      </c>
    </row>
    <row r="2005" customHeight="1" spans="1:29">
      <c r="A2005" s="460" t="s">
        <v>194</v>
      </c>
      <c r="B2005" s="480" t="s">
        <v>7877</v>
      </c>
      <c r="C2005" s="480" t="s">
        <v>7878</v>
      </c>
      <c r="D2005" s="480" t="s">
        <v>10008</v>
      </c>
      <c r="E2005" s="481">
        <v>44524</v>
      </c>
      <c r="F2005" s="480" t="s">
        <v>301</v>
      </c>
      <c r="G2005" s="480" t="s">
        <v>10009</v>
      </c>
      <c r="H2005" s="480" t="s">
        <v>9053</v>
      </c>
      <c r="I2005" s="480" t="s">
        <v>9916</v>
      </c>
      <c r="J2005" s="482">
        <v>5466.9</v>
      </c>
      <c r="K2005" s="482">
        <v>91.12</v>
      </c>
      <c r="L2005" s="482">
        <v>4464.64</v>
      </c>
      <c r="M2005" s="482">
        <v>1093.38</v>
      </c>
      <c r="N2005" s="482">
        <v>0</v>
      </c>
      <c r="O2005" s="482">
        <v>1002.26</v>
      </c>
      <c r="P2005" s="480" t="s">
        <v>10010</v>
      </c>
      <c r="Q2005" s="481"/>
      <c r="R2005" s="480" t="s">
        <v>7884</v>
      </c>
      <c r="S2005" s="480" t="s">
        <v>7885</v>
      </c>
      <c r="T2005" s="480" t="s">
        <v>8158</v>
      </c>
      <c r="U2005" s="480" t="s">
        <v>309</v>
      </c>
      <c r="V2005" s="480" t="s">
        <v>10011</v>
      </c>
      <c r="W2005" s="480" t="s">
        <v>9983</v>
      </c>
      <c r="X2005" s="480" t="s">
        <v>9999</v>
      </c>
      <c r="Y2005" s="480" t="s">
        <v>313</v>
      </c>
      <c r="Z2005" s="480" t="s">
        <v>7888</v>
      </c>
      <c r="AA2005" s="480">
        <f t="shared" si="31"/>
        <v>60</v>
      </c>
      <c r="AB2005" s="483">
        <v>0</v>
      </c>
      <c r="AC2005" s="480" t="s">
        <v>8160</v>
      </c>
    </row>
    <row r="2006" customHeight="1" spans="1:29">
      <c r="A2006" s="460" t="s">
        <v>194</v>
      </c>
      <c r="B2006" s="480" t="s">
        <v>7877</v>
      </c>
      <c r="C2006" s="480" t="s">
        <v>7878</v>
      </c>
      <c r="D2006" s="480" t="s">
        <v>10012</v>
      </c>
      <c r="E2006" s="481">
        <v>44524</v>
      </c>
      <c r="F2006" s="480" t="s">
        <v>301</v>
      </c>
      <c r="G2006" s="480" t="s">
        <v>10013</v>
      </c>
      <c r="H2006" s="480" t="s">
        <v>8155</v>
      </c>
      <c r="I2006" s="480" t="s">
        <v>10014</v>
      </c>
      <c r="J2006" s="482">
        <v>3469.03</v>
      </c>
      <c r="K2006" s="482">
        <v>57.81</v>
      </c>
      <c r="L2006" s="482">
        <v>2833.04</v>
      </c>
      <c r="M2006" s="482">
        <v>693.8</v>
      </c>
      <c r="N2006" s="482">
        <v>0</v>
      </c>
      <c r="O2006" s="482">
        <v>635.99</v>
      </c>
      <c r="P2006" s="480" t="s">
        <v>10015</v>
      </c>
      <c r="Q2006" s="481"/>
      <c r="R2006" s="480" t="s">
        <v>7884</v>
      </c>
      <c r="S2006" s="480" t="s">
        <v>7885</v>
      </c>
      <c r="T2006" s="480" t="s">
        <v>321</v>
      </c>
      <c r="U2006" s="480" t="s">
        <v>309</v>
      </c>
      <c r="V2006" s="480" t="s">
        <v>8842</v>
      </c>
      <c r="W2006" s="480" t="s">
        <v>9983</v>
      </c>
      <c r="X2006" s="480" t="s">
        <v>9999</v>
      </c>
      <c r="Y2006" s="480" t="s">
        <v>313</v>
      </c>
      <c r="Z2006" s="480" t="s">
        <v>7888</v>
      </c>
      <c r="AA2006" s="480">
        <f t="shared" si="31"/>
        <v>60</v>
      </c>
      <c r="AB2006" s="483">
        <v>0</v>
      </c>
      <c r="AC2006" s="480" t="s">
        <v>10016</v>
      </c>
    </row>
    <row r="2007" customHeight="1" spans="1:29">
      <c r="A2007" s="460" t="s">
        <v>194</v>
      </c>
      <c r="B2007" s="480" t="s">
        <v>7877</v>
      </c>
      <c r="C2007" s="480" t="s">
        <v>7878</v>
      </c>
      <c r="D2007" s="480" t="s">
        <v>10017</v>
      </c>
      <c r="E2007" s="481">
        <v>44524</v>
      </c>
      <c r="F2007" s="480" t="s">
        <v>301</v>
      </c>
      <c r="G2007" s="480" t="s">
        <v>10018</v>
      </c>
      <c r="H2007" s="480" t="s">
        <v>8155</v>
      </c>
      <c r="I2007" s="480" t="s">
        <v>10014</v>
      </c>
      <c r="J2007" s="482">
        <v>3469.03</v>
      </c>
      <c r="K2007" s="482">
        <v>57.81</v>
      </c>
      <c r="L2007" s="482">
        <v>2833.04</v>
      </c>
      <c r="M2007" s="482">
        <v>693.8</v>
      </c>
      <c r="N2007" s="482">
        <v>0</v>
      </c>
      <c r="O2007" s="482">
        <v>635.99</v>
      </c>
      <c r="P2007" s="480" t="s">
        <v>10019</v>
      </c>
      <c r="Q2007" s="481"/>
      <c r="R2007" s="480" t="s">
        <v>7884</v>
      </c>
      <c r="S2007" s="480" t="s">
        <v>7885</v>
      </c>
      <c r="T2007" s="480" t="s">
        <v>321</v>
      </c>
      <c r="U2007" s="480" t="s">
        <v>309</v>
      </c>
      <c r="V2007" s="480" t="s">
        <v>309</v>
      </c>
      <c r="W2007" s="480" t="s">
        <v>9983</v>
      </c>
      <c r="X2007" s="480" t="s">
        <v>9999</v>
      </c>
      <c r="Y2007" s="480" t="s">
        <v>313</v>
      </c>
      <c r="Z2007" s="480" t="s">
        <v>7888</v>
      </c>
      <c r="AA2007" s="480">
        <f t="shared" si="31"/>
        <v>60</v>
      </c>
      <c r="AB2007" s="483">
        <v>0</v>
      </c>
      <c r="AC2007" s="480" t="s">
        <v>10016</v>
      </c>
    </row>
    <row r="2008" customHeight="1" spans="1:29">
      <c r="A2008" s="460" t="s">
        <v>194</v>
      </c>
      <c r="B2008" s="480" t="s">
        <v>7877</v>
      </c>
      <c r="C2008" s="480" t="s">
        <v>7878</v>
      </c>
      <c r="D2008" s="480" t="s">
        <v>10020</v>
      </c>
      <c r="E2008" s="481">
        <v>44524</v>
      </c>
      <c r="F2008" s="480" t="s">
        <v>301</v>
      </c>
      <c r="G2008" s="480" t="s">
        <v>10021</v>
      </c>
      <c r="H2008" s="480" t="s">
        <v>8155</v>
      </c>
      <c r="I2008" s="480" t="s">
        <v>10014</v>
      </c>
      <c r="J2008" s="482">
        <v>3469.03</v>
      </c>
      <c r="K2008" s="482">
        <v>57.81</v>
      </c>
      <c r="L2008" s="482">
        <v>2833.04</v>
      </c>
      <c r="M2008" s="482">
        <v>693.8</v>
      </c>
      <c r="N2008" s="482">
        <v>0</v>
      </c>
      <c r="O2008" s="482">
        <v>635.99</v>
      </c>
      <c r="P2008" s="480" t="s">
        <v>10022</v>
      </c>
      <c r="Q2008" s="481"/>
      <c r="R2008" s="480" t="s">
        <v>7884</v>
      </c>
      <c r="S2008" s="480" t="s">
        <v>7885</v>
      </c>
      <c r="T2008" s="480" t="s">
        <v>321</v>
      </c>
      <c r="U2008" s="480" t="s">
        <v>309</v>
      </c>
      <c r="V2008" s="480" t="s">
        <v>322</v>
      </c>
      <c r="W2008" s="480" t="s">
        <v>9983</v>
      </c>
      <c r="X2008" s="480" t="s">
        <v>9999</v>
      </c>
      <c r="Y2008" s="480" t="s">
        <v>313</v>
      </c>
      <c r="Z2008" s="480" t="s">
        <v>7888</v>
      </c>
      <c r="AA2008" s="480">
        <f t="shared" si="31"/>
        <v>60</v>
      </c>
      <c r="AB2008" s="483">
        <v>0</v>
      </c>
      <c r="AC2008" s="480" t="s">
        <v>10016</v>
      </c>
    </row>
    <row r="2009" customHeight="1" spans="1:29">
      <c r="A2009" s="460" t="s">
        <v>194</v>
      </c>
      <c r="B2009" s="480" t="s">
        <v>7877</v>
      </c>
      <c r="C2009" s="480" t="s">
        <v>7878</v>
      </c>
      <c r="D2009" s="480" t="s">
        <v>10023</v>
      </c>
      <c r="E2009" s="481">
        <v>44524</v>
      </c>
      <c r="F2009" s="480" t="s">
        <v>301</v>
      </c>
      <c r="G2009" s="480" t="s">
        <v>10024</v>
      </c>
      <c r="H2009" s="480" t="s">
        <v>8155</v>
      </c>
      <c r="I2009" s="480" t="s">
        <v>10014</v>
      </c>
      <c r="J2009" s="482">
        <v>3469.03</v>
      </c>
      <c r="K2009" s="482">
        <v>57.81</v>
      </c>
      <c r="L2009" s="482">
        <v>2833.04</v>
      </c>
      <c r="M2009" s="482">
        <v>693.8</v>
      </c>
      <c r="N2009" s="482">
        <v>0</v>
      </c>
      <c r="O2009" s="482">
        <v>635.99</v>
      </c>
      <c r="P2009" s="480" t="s">
        <v>10025</v>
      </c>
      <c r="Q2009" s="481"/>
      <c r="R2009" s="480" t="s">
        <v>7884</v>
      </c>
      <c r="S2009" s="480" t="s">
        <v>7885</v>
      </c>
      <c r="T2009" s="480" t="s">
        <v>321</v>
      </c>
      <c r="U2009" s="480" t="s">
        <v>309</v>
      </c>
      <c r="V2009" s="480" t="s">
        <v>309</v>
      </c>
      <c r="W2009" s="480" t="s">
        <v>9983</v>
      </c>
      <c r="X2009" s="480" t="s">
        <v>9999</v>
      </c>
      <c r="Y2009" s="480" t="s">
        <v>313</v>
      </c>
      <c r="Z2009" s="480" t="s">
        <v>7888</v>
      </c>
      <c r="AA2009" s="480">
        <f t="shared" si="31"/>
        <v>60</v>
      </c>
      <c r="AB2009" s="483">
        <v>0</v>
      </c>
      <c r="AC2009" s="480" t="s">
        <v>10016</v>
      </c>
    </row>
    <row r="2010" customHeight="1" spans="1:29">
      <c r="A2010" s="460" t="s">
        <v>194</v>
      </c>
      <c r="B2010" s="480" t="s">
        <v>7877</v>
      </c>
      <c r="C2010" s="480" t="s">
        <v>7878</v>
      </c>
      <c r="D2010" s="480" t="s">
        <v>10026</v>
      </c>
      <c r="E2010" s="481">
        <v>44524</v>
      </c>
      <c r="F2010" s="480" t="s">
        <v>301</v>
      </c>
      <c r="G2010" s="480" t="s">
        <v>10027</v>
      </c>
      <c r="H2010" s="480" t="s">
        <v>8155</v>
      </c>
      <c r="I2010" s="480" t="s">
        <v>10014</v>
      </c>
      <c r="J2010" s="482">
        <v>3469.03</v>
      </c>
      <c r="K2010" s="482">
        <v>57.81</v>
      </c>
      <c r="L2010" s="482">
        <v>2833.04</v>
      </c>
      <c r="M2010" s="482">
        <v>693.8</v>
      </c>
      <c r="N2010" s="482">
        <v>0</v>
      </c>
      <c r="O2010" s="482">
        <v>635.99</v>
      </c>
      <c r="P2010" s="480" t="s">
        <v>10028</v>
      </c>
      <c r="Q2010" s="481"/>
      <c r="R2010" s="480" t="s">
        <v>630</v>
      </c>
      <c r="S2010" s="480" t="s">
        <v>7885</v>
      </c>
      <c r="T2010" s="480" t="s">
        <v>4083</v>
      </c>
      <c r="U2010" s="480" t="s">
        <v>309</v>
      </c>
      <c r="V2010" s="480" t="s">
        <v>309</v>
      </c>
      <c r="W2010" s="480" t="s">
        <v>9983</v>
      </c>
      <c r="X2010" s="480" t="s">
        <v>9999</v>
      </c>
      <c r="Y2010" s="480" t="s">
        <v>313</v>
      </c>
      <c r="Z2010" s="480" t="s">
        <v>7888</v>
      </c>
      <c r="AA2010" s="480">
        <f t="shared" si="31"/>
        <v>60</v>
      </c>
      <c r="AB2010" s="483">
        <v>0</v>
      </c>
      <c r="AC2010" s="480" t="s">
        <v>8432</v>
      </c>
    </row>
    <row r="2011" customHeight="1" spans="1:29">
      <c r="A2011" s="460" t="s">
        <v>194</v>
      </c>
      <c r="B2011" s="480" t="s">
        <v>7877</v>
      </c>
      <c r="C2011" s="480" t="s">
        <v>7878</v>
      </c>
      <c r="D2011" s="480" t="s">
        <v>10029</v>
      </c>
      <c r="E2011" s="481">
        <v>44524</v>
      </c>
      <c r="F2011" s="480" t="s">
        <v>301</v>
      </c>
      <c r="G2011" s="480" t="s">
        <v>10030</v>
      </c>
      <c r="H2011" s="480" t="s">
        <v>8155</v>
      </c>
      <c r="I2011" s="480" t="s">
        <v>10014</v>
      </c>
      <c r="J2011" s="482">
        <v>3469.03</v>
      </c>
      <c r="K2011" s="482">
        <v>57.81</v>
      </c>
      <c r="L2011" s="482">
        <v>2833.04</v>
      </c>
      <c r="M2011" s="482">
        <v>693.8</v>
      </c>
      <c r="N2011" s="482">
        <v>0</v>
      </c>
      <c r="O2011" s="482">
        <v>635.99</v>
      </c>
      <c r="P2011" s="480" t="s">
        <v>10031</v>
      </c>
      <c r="Q2011" s="481"/>
      <c r="R2011" s="480" t="s">
        <v>630</v>
      </c>
      <c r="S2011" s="480" t="s">
        <v>7885</v>
      </c>
      <c r="T2011" s="480" t="s">
        <v>4083</v>
      </c>
      <c r="U2011" s="480" t="s">
        <v>309</v>
      </c>
      <c r="V2011" s="480" t="s">
        <v>309</v>
      </c>
      <c r="W2011" s="480" t="s">
        <v>9983</v>
      </c>
      <c r="X2011" s="480" t="s">
        <v>9999</v>
      </c>
      <c r="Y2011" s="480" t="s">
        <v>313</v>
      </c>
      <c r="Z2011" s="480" t="s">
        <v>7888</v>
      </c>
      <c r="AA2011" s="480">
        <f t="shared" si="31"/>
        <v>60</v>
      </c>
      <c r="AB2011" s="483">
        <v>0</v>
      </c>
      <c r="AC2011" s="480" t="s">
        <v>8432</v>
      </c>
    </row>
    <row r="2012" customHeight="1" spans="1:29">
      <c r="A2012" s="460" t="s">
        <v>194</v>
      </c>
      <c r="B2012" s="480" t="s">
        <v>7877</v>
      </c>
      <c r="C2012" s="480" t="s">
        <v>7878</v>
      </c>
      <c r="D2012" s="480" t="s">
        <v>10032</v>
      </c>
      <c r="E2012" s="481">
        <v>44524</v>
      </c>
      <c r="F2012" s="480" t="s">
        <v>301</v>
      </c>
      <c r="G2012" s="480" t="s">
        <v>10033</v>
      </c>
      <c r="H2012" s="480" t="s">
        <v>8155</v>
      </c>
      <c r="I2012" s="480" t="s">
        <v>10014</v>
      </c>
      <c r="J2012" s="482">
        <v>3469.03</v>
      </c>
      <c r="K2012" s="482">
        <v>57.81</v>
      </c>
      <c r="L2012" s="482">
        <v>2833.04</v>
      </c>
      <c r="M2012" s="482">
        <v>693.8</v>
      </c>
      <c r="N2012" s="482">
        <v>0</v>
      </c>
      <c r="O2012" s="482">
        <v>635.99</v>
      </c>
      <c r="P2012" s="480" t="s">
        <v>10034</v>
      </c>
      <c r="Q2012" s="481"/>
      <c r="R2012" s="480" t="s">
        <v>630</v>
      </c>
      <c r="S2012" s="480" t="s">
        <v>7885</v>
      </c>
      <c r="T2012" s="480" t="s">
        <v>4083</v>
      </c>
      <c r="U2012" s="480" t="s">
        <v>309</v>
      </c>
      <c r="V2012" s="480" t="s">
        <v>309</v>
      </c>
      <c r="W2012" s="480" t="s">
        <v>9983</v>
      </c>
      <c r="X2012" s="480" t="s">
        <v>9999</v>
      </c>
      <c r="Y2012" s="480" t="s">
        <v>313</v>
      </c>
      <c r="Z2012" s="480" t="s">
        <v>7888</v>
      </c>
      <c r="AA2012" s="480">
        <f t="shared" si="31"/>
        <v>60</v>
      </c>
      <c r="AB2012" s="483">
        <v>0</v>
      </c>
      <c r="AC2012" s="480" t="s">
        <v>8432</v>
      </c>
    </row>
    <row r="2013" customHeight="1" spans="1:29">
      <c r="A2013" s="460" t="s">
        <v>194</v>
      </c>
      <c r="B2013" s="480" t="s">
        <v>7877</v>
      </c>
      <c r="C2013" s="480" t="s">
        <v>7878</v>
      </c>
      <c r="D2013" s="480" t="s">
        <v>10035</v>
      </c>
      <c r="E2013" s="481">
        <v>44524</v>
      </c>
      <c r="F2013" s="480" t="s">
        <v>301</v>
      </c>
      <c r="G2013" s="480" t="s">
        <v>10036</v>
      </c>
      <c r="H2013" s="480" t="s">
        <v>8155</v>
      </c>
      <c r="I2013" s="480" t="s">
        <v>10014</v>
      </c>
      <c r="J2013" s="482">
        <v>3469.03</v>
      </c>
      <c r="K2013" s="482">
        <v>57.81</v>
      </c>
      <c r="L2013" s="482">
        <v>2833.04</v>
      </c>
      <c r="M2013" s="482">
        <v>693.8</v>
      </c>
      <c r="N2013" s="482">
        <v>0</v>
      </c>
      <c r="O2013" s="482">
        <v>635.99</v>
      </c>
      <c r="P2013" s="480" t="s">
        <v>10037</v>
      </c>
      <c r="Q2013" s="481"/>
      <c r="R2013" s="480" t="s">
        <v>630</v>
      </c>
      <c r="S2013" s="480" t="s">
        <v>7885</v>
      </c>
      <c r="T2013" s="480" t="s">
        <v>4083</v>
      </c>
      <c r="U2013" s="480" t="s">
        <v>309</v>
      </c>
      <c r="V2013" s="480" t="s">
        <v>309</v>
      </c>
      <c r="W2013" s="480" t="s">
        <v>9983</v>
      </c>
      <c r="X2013" s="480" t="s">
        <v>9999</v>
      </c>
      <c r="Y2013" s="480" t="s">
        <v>313</v>
      </c>
      <c r="Z2013" s="480" t="s">
        <v>7888</v>
      </c>
      <c r="AA2013" s="480">
        <f t="shared" si="31"/>
        <v>60</v>
      </c>
      <c r="AB2013" s="483">
        <v>0</v>
      </c>
      <c r="AC2013" s="480" t="s">
        <v>8432</v>
      </c>
    </row>
    <row r="2014" customHeight="1" spans="1:29">
      <c r="A2014" s="460" t="s">
        <v>194</v>
      </c>
      <c r="B2014" s="480" t="s">
        <v>7877</v>
      </c>
      <c r="C2014" s="480" t="s">
        <v>7878</v>
      </c>
      <c r="D2014" s="480" t="s">
        <v>10038</v>
      </c>
      <c r="E2014" s="481">
        <v>44524</v>
      </c>
      <c r="F2014" s="480" t="s">
        <v>301</v>
      </c>
      <c r="G2014" s="480" t="s">
        <v>10039</v>
      </c>
      <c r="H2014" s="480" t="s">
        <v>8155</v>
      </c>
      <c r="I2014" s="480" t="s">
        <v>10014</v>
      </c>
      <c r="J2014" s="482">
        <v>3469.03</v>
      </c>
      <c r="K2014" s="482">
        <v>57.81</v>
      </c>
      <c r="L2014" s="482">
        <v>2833.04</v>
      </c>
      <c r="M2014" s="482">
        <v>693.8</v>
      </c>
      <c r="N2014" s="482">
        <v>0</v>
      </c>
      <c r="O2014" s="482">
        <v>635.99</v>
      </c>
      <c r="P2014" s="480" t="s">
        <v>10040</v>
      </c>
      <c r="Q2014" s="481"/>
      <c r="R2014" s="480" t="s">
        <v>630</v>
      </c>
      <c r="S2014" s="480" t="s">
        <v>7885</v>
      </c>
      <c r="T2014" s="480" t="s">
        <v>4083</v>
      </c>
      <c r="U2014" s="480" t="s">
        <v>309</v>
      </c>
      <c r="V2014" s="480" t="s">
        <v>309</v>
      </c>
      <c r="W2014" s="480" t="s">
        <v>9983</v>
      </c>
      <c r="X2014" s="480" t="s">
        <v>9999</v>
      </c>
      <c r="Y2014" s="480" t="s">
        <v>313</v>
      </c>
      <c r="Z2014" s="480" t="s">
        <v>7888</v>
      </c>
      <c r="AA2014" s="480">
        <f t="shared" si="31"/>
        <v>60</v>
      </c>
      <c r="AB2014" s="483">
        <v>0</v>
      </c>
      <c r="AC2014" s="480" t="s">
        <v>8432</v>
      </c>
    </row>
    <row r="2015" customHeight="1" spans="1:29">
      <c r="A2015" s="460" t="s">
        <v>194</v>
      </c>
      <c r="B2015" s="480" t="s">
        <v>7877</v>
      </c>
      <c r="C2015" s="480" t="s">
        <v>7878</v>
      </c>
      <c r="D2015" s="480" t="s">
        <v>10041</v>
      </c>
      <c r="E2015" s="481">
        <v>44524</v>
      </c>
      <c r="F2015" s="480" t="s">
        <v>301</v>
      </c>
      <c r="G2015" s="480" t="s">
        <v>10042</v>
      </c>
      <c r="H2015" s="480" t="s">
        <v>8155</v>
      </c>
      <c r="I2015" s="480" t="s">
        <v>10014</v>
      </c>
      <c r="J2015" s="482">
        <v>3469.03</v>
      </c>
      <c r="K2015" s="482">
        <v>57.81</v>
      </c>
      <c r="L2015" s="482">
        <v>2833.04</v>
      </c>
      <c r="M2015" s="482">
        <v>693.8</v>
      </c>
      <c r="N2015" s="482">
        <v>0</v>
      </c>
      <c r="O2015" s="482">
        <v>635.99</v>
      </c>
      <c r="P2015" s="480" t="s">
        <v>10043</v>
      </c>
      <c r="Q2015" s="481"/>
      <c r="R2015" s="480" t="s">
        <v>630</v>
      </c>
      <c r="S2015" s="480" t="s">
        <v>7885</v>
      </c>
      <c r="T2015" s="480" t="s">
        <v>4083</v>
      </c>
      <c r="U2015" s="480" t="s">
        <v>309</v>
      </c>
      <c r="V2015" s="480" t="s">
        <v>309</v>
      </c>
      <c r="W2015" s="480" t="s">
        <v>9983</v>
      </c>
      <c r="X2015" s="480" t="s">
        <v>9999</v>
      </c>
      <c r="Y2015" s="480" t="s">
        <v>313</v>
      </c>
      <c r="Z2015" s="480" t="s">
        <v>7888</v>
      </c>
      <c r="AA2015" s="480">
        <f t="shared" si="31"/>
        <v>60</v>
      </c>
      <c r="AB2015" s="483">
        <v>0</v>
      </c>
      <c r="AC2015" s="480" t="s">
        <v>8432</v>
      </c>
    </row>
    <row r="2016" customHeight="1" spans="1:29">
      <c r="A2016" s="460" t="s">
        <v>194</v>
      </c>
      <c r="B2016" s="480" t="s">
        <v>7877</v>
      </c>
      <c r="C2016" s="480" t="s">
        <v>7878</v>
      </c>
      <c r="D2016" s="480" t="s">
        <v>10044</v>
      </c>
      <c r="E2016" s="481">
        <v>44524</v>
      </c>
      <c r="F2016" s="480" t="s">
        <v>301</v>
      </c>
      <c r="G2016" s="480" t="s">
        <v>10045</v>
      </c>
      <c r="H2016" s="480" t="s">
        <v>8155</v>
      </c>
      <c r="I2016" s="480" t="s">
        <v>10014</v>
      </c>
      <c r="J2016" s="482">
        <v>3469.03</v>
      </c>
      <c r="K2016" s="482">
        <v>57.81</v>
      </c>
      <c r="L2016" s="482">
        <v>2833.04</v>
      </c>
      <c r="M2016" s="482">
        <v>693.8</v>
      </c>
      <c r="N2016" s="482">
        <v>0</v>
      </c>
      <c r="O2016" s="482">
        <v>635.99</v>
      </c>
      <c r="P2016" s="480" t="s">
        <v>10046</v>
      </c>
      <c r="Q2016" s="481"/>
      <c r="R2016" s="480" t="s">
        <v>630</v>
      </c>
      <c r="S2016" s="480" t="s">
        <v>7885</v>
      </c>
      <c r="T2016" s="480" t="s">
        <v>4083</v>
      </c>
      <c r="U2016" s="480" t="s">
        <v>309</v>
      </c>
      <c r="V2016" s="480" t="s">
        <v>309</v>
      </c>
      <c r="W2016" s="480" t="s">
        <v>9983</v>
      </c>
      <c r="X2016" s="480" t="s">
        <v>9999</v>
      </c>
      <c r="Y2016" s="480" t="s">
        <v>313</v>
      </c>
      <c r="Z2016" s="480" t="s">
        <v>7888</v>
      </c>
      <c r="AA2016" s="480">
        <f t="shared" si="31"/>
        <v>60</v>
      </c>
      <c r="AB2016" s="483">
        <v>0</v>
      </c>
      <c r="AC2016" s="480" t="s">
        <v>8432</v>
      </c>
    </row>
    <row r="2017" customHeight="1" spans="1:29">
      <c r="A2017" s="460" t="s">
        <v>194</v>
      </c>
      <c r="B2017" s="480" t="s">
        <v>7877</v>
      </c>
      <c r="C2017" s="480" t="s">
        <v>7878</v>
      </c>
      <c r="D2017" s="480" t="s">
        <v>10047</v>
      </c>
      <c r="E2017" s="481">
        <v>44524</v>
      </c>
      <c r="F2017" s="480" t="s">
        <v>301</v>
      </c>
      <c r="G2017" s="480" t="s">
        <v>10048</v>
      </c>
      <c r="H2017" s="480" t="s">
        <v>8155</v>
      </c>
      <c r="I2017" s="480" t="s">
        <v>10014</v>
      </c>
      <c r="J2017" s="482">
        <v>3469.03</v>
      </c>
      <c r="K2017" s="482">
        <v>57.81</v>
      </c>
      <c r="L2017" s="482">
        <v>2833.04</v>
      </c>
      <c r="M2017" s="482">
        <v>693.8</v>
      </c>
      <c r="N2017" s="482">
        <v>0</v>
      </c>
      <c r="O2017" s="482">
        <v>635.99</v>
      </c>
      <c r="P2017" s="480" t="s">
        <v>10049</v>
      </c>
      <c r="Q2017" s="481"/>
      <c r="R2017" s="480" t="s">
        <v>7884</v>
      </c>
      <c r="S2017" s="480" t="s">
        <v>7885</v>
      </c>
      <c r="T2017" s="480" t="s">
        <v>308</v>
      </c>
      <c r="U2017" s="480" t="s">
        <v>309</v>
      </c>
      <c r="V2017" s="480" t="s">
        <v>309</v>
      </c>
      <c r="W2017" s="480" t="s">
        <v>9983</v>
      </c>
      <c r="X2017" s="480" t="s">
        <v>9999</v>
      </c>
      <c r="Y2017" s="480" t="s">
        <v>313</v>
      </c>
      <c r="Z2017" s="480" t="s">
        <v>7888</v>
      </c>
      <c r="AA2017" s="480">
        <f t="shared" si="31"/>
        <v>60</v>
      </c>
      <c r="AB2017" s="483">
        <v>0</v>
      </c>
      <c r="AC2017" s="480" t="s">
        <v>10050</v>
      </c>
    </row>
    <row r="2018" customHeight="1" spans="1:29">
      <c r="A2018" s="460" t="s">
        <v>194</v>
      </c>
      <c r="B2018" s="480" t="s">
        <v>7877</v>
      </c>
      <c r="C2018" s="480" t="s">
        <v>7878</v>
      </c>
      <c r="D2018" s="480" t="s">
        <v>10051</v>
      </c>
      <c r="E2018" s="481">
        <v>44524</v>
      </c>
      <c r="F2018" s="480" t="s">
        <v>301</v>
      </c>
      <c r="G2018" s="480" t="s">
        <v>10052</v>
      </c>
      <c r="H2018" s="480" t="s">
        <v>8155</v>
      </c>
      <c r="I2018" s="480" t="s">
        <v>10014</v>
      </c>
      <c r="J2018" s="482">
        <v>3469.03</v>
      </c>
      <c r="K2018" s="482">
        <v>57.81</v>
      </c>
      <c r="L2018" s="482">
        <v>2833.04</v>
      </c>
      <c r="M2018" s="482">
        <v>693.8</v>
      </c>
      <c r="N2018" s="482">
        <v>0</v>
      </c>
      <c r="O2018" s="482">
        <v>635.99</v>
      </c>
      <c r="P2018" s="480" t="s">
        <v>10053</v>
      </c>
      <c r="Q2018" s="481"/>
      <c r="R2018" s="480" t="s">
        <v>7884</v>
      </c>
      <c r="S2018" s="480" t="s">
        <v>7885</v>
      </c>
      <c r="T2018" s="480" t="s">
        <v>308</v>
      </c>
      <c r="U2018" s="480" t="s">
        <v>309</v>
      </c>
      <c r="V2018" s="480" t="s">
        <v>1767</v>
      </c>
      <c r="W2018" s="480" t="s">
        <v>9983</v>
      </c>
      <c r="X2018" s="480" t="s">
        <v>9999</v>
      </c>
      <c r="Y2018" s="480" t="s">
        <v>313</v>
      </c>
      <c r="Z2018" s="480" t="s">
        <v>7888</v>
      </c>
      <c r="AA2018" s="480">
        <f t="shared" si="31"/>
        <v>60</v>
      </c>
      <c r="AB2018" s="483">
        <v>0</v>
      </c>
      <c r="AC2018" s="480" t="s">
        <v>10054</v>
      </c>
    </row>
    <row r="2019" customHeight="1" spans="1:29">
      <c r="A2019" s="460" t="s">
        <v>194</v>
      </c>
      <c r="B2019" s="480" t="s">
        <v>7877</v>
      </c>
      <c r="C2019" s="480" t="s">
        <v>7878</v>
      </c>
      <c r="D2019" s="480" t="s">
        <v>10055</v>
      </c>
      <c r="E2019" s="481">
        <v>44524</v>
      </c>
      <c r="F2019" s="480" t="s">
        <v>301</v>
      </c>
      <c r="G2019" s="480" t="s">
        <v>10056</v>
      </c>
      <c r="H2019" s="480" t="s">
        <v>8155</v>
      </c>
      <c r="I2019" s="480" t="s">
        <v>10014</v>
      </c>
      <c r="J2019" s="482">
        <v>3469.03</v>
      </c>
      <c r="K2019" s="482">
        <v>57.81</v>
      </c>
      <c r="L2019" s="482">
        <v>2833.04</v>
      </c>
      <c r="M2019" s="482">
        <v>693.8</v>
      </c>
      <c r="N2019" s="482">
        <v>0</v>
      </c>
      <c r="O2019" s="482">
        <v>635.99</v>
      </c>
      <c r="P2019" s="480" t="s">
        <v>10057</v>
      </c>
      <c r="Q2019" s="481"/>
      <c r="R2019" s="480" t="s">
        <v>7884</v>
      </c>
      <c r="S2019" s="480" t="s">
        <v>7885</v>
      </c>
      <c r="T2019" s="480" t="s">
        <v>308</v>
      </c>
      <c r="U2019" s="480" t="s">
        <v>309</v>
      </c>
      <c r="V2019" s="480" t="s">
        <v>309</v>
      </c>
      <c r="W2019" s="480" t="s">
        <v>9983</v>
      </c>
      <c r="X2019" s="480" t="s">
        <v>9999</v>
      </c>
      <c r="Y2019" s="480" t="s">
        <v>313</v>
      </c>
      <c r="Z2019" s="480" t="s">
        <v>7888</v>
      </c>
      <c r="AA2019" s="480">
        <f t="shared" si="31"/>
        <v>60</v>
      </c>
      <c r="AB2019" s="483">
        <v>0</v>
      </c>
      <c r="AC2019" s="480" t="s">
        <v>10054</v>
      </c>
    </row>
    <row r="2020" customHeight="1" spans="1:29">
      <c r="A2020" s="460" t="s">
        <v>194</v>
      </c>
      <c r="B2020" s="480" t="s">
        <v>7877</v>
      </c>
      <c r="C2020" s="480" t="s">
        <v>7878</v>
      </c>
      <c r="D2020" s="480" t="s">
        <v>10058</v>
      </c>
      <c r="E2020" s="481">
        <v>44524</v>
      </c>
      <c r="F2020" s="480" t="s">
        <v>301</v>
      </c>
      <c r="G2020" s="480" t="s">
        <v>10059</v>
      </c>
      <c r="H2020" s="480" t="s">
        <v>8155</v>
      </c>
      <c r="I2020" s="480" t="s">
        <v>10014</v>
      </c>
      <c r="J2020" s="482">
        <v>3469.03</v>
      </c>
      <c r="K2020" s="482">
        <v>57.81</v>
      </c>
      <c r="L2020" s="482">
        <v>2833.04</v>
      </c>
      <c r="M2020" s="482">
        <v>693.8</v>
      </c>
      <c r="N2020" s="482">
        <v>0</v>
      </c>
      <c r="O2020" s="482">
        <v>635.99</v>
      </c>
      <c r="P2020" s="480" t="s">
        <v>10060</v>
      </c>
      <c r="Q2020" s="481"/>
      <c r="R2020" s="480" t="s">
        <v>7884</v>
      </c>
      <c r="S2020" s="480" t="s">
        <v>7885</v>
      </c>
      <c r="T2020" s="480" t="s">
        <v>308</v>
      </c>
      <c r="U2020" s="480" t="s">
        <v>309</v>
      </c>
      <c r="V2020" s="480" t="s">
        <v>309</v>
      </c>
      <c r="W2020" s="480" t="s">
        <v>9983</v>
      </c>
      <c r="X2020" s="480" t="s">
        <v>9999</v>
      </c>
      <c r="Y2020" s="480" t="s">
        <v>313</v>
      </c>
      <c r="Z2020" s="480" t="s">
        <v>7888</v>
      </c>
      <c r="AA2020" s="480">
        <f t="shared" si="31"/>
        <v>60</v>
      </c>
      <c r="AB2020" s="483">
        <v>0</v>
      </c>
      <c r="AC2020" s="480" t="s">
        <v>8432</v>
      </c>
    </row>
    <row r="2021" customHeight="1" spans="1:29">
      <c r="A2021" s="460" t="s">
        <v>194</v>
      </c>
      <c r="B2021" s="480" t="s">
        <v>7877</v>
      </c>
      <c r="C2021" s="480" t="s">
        <v>7878</v>
      </c>
      <c r="D2021" s="480" t="s">
        <v>10061</v>
      </c>
      <c r="E2021" s="481">
        <v>44524</v>
      </c>
      <c r="F2021" s="480" t="s">
        <v>301</v>
      </c>
      <c r="G2021" s="480" t="s">
        <v>10062</v>
      </c>
      <c r="H2021" s="480" t="s">
        <v>8155</v>
      </c>
      <c r="I2021" s="480" t="s">
        <v>10014</v>
      </c>
      <c r="J2021" s="482">
        <v>3469.03</v>
      </c>
      <c r="K2021" s="482">
        <v>57.81</v>
      </c>
      <c r="L2021" s="482">
        <v>2833.04</v>
      </c>
      <c r="M2021" s="482">
        <v>693.8</v>
      </c>
      <c r="N2021" s="482">
        <v>0</v>
      </c>
      <c r="O2021" s="482">
        <v>635.99</v>
      </c>
      <c r="P2021" s="480" t="s">
        <v>10063</v>
      </c>
      <c r="Q2021" s="481"/>
      <c r="R2021" s="480" t="s">
        <v>7884</v>
      </c>
      <c r="S2021" s="480" t="s">
        <v>7885</v>
      </c>
      <c r="T2021" s="480" t="s">
        <v>348</v>
      </c>
      <c r="U2021" s="480" t="s">
        <v>309</v>
      </c>
      <c r="V2021" s="480" t="s">
        <v>10064</v>
      </c>
      <c r="W2021" s="480" t="s">
        <v>9983</v>
      </c>
      <c r="X2021" s="480" t="s">
        <v>9999</v>
      </c>
      <c r="Y2021" s="480" t="s">
        <v>313</v>
      </c>
      <c r="Z2021" s="480" t="s">
        <v>7888</v>
      </c>
      <c r="AA2021" s="480">
        <f t="shared" si="31"/>
        <v>60</v>
      </c>
      <c r="AB2021" s="483">
        <v>0</v>
      </c>
      <c r="AC2021" s="480" t="s">
        <v>8419</v>
      </c>
    </row>
    <row r="2022" customHeight="1" spans="1:29">
      <c r="A2022" s="460" t="s">
        <v>194</v>
      </c>
      <c r="B2022" s="480" t="s">
        <v>7877</v>
      </c>
      <c r="C2022" s="480" t="s">
        <v>7878</v>
      </c>
      <c r="D2022" s="480" t="s">
        <v>10065</v>
      </c>
      <c r="E2022" s="481">
        <v>44524</v>
      </c>
      <c r="F2022" s="480" t="s">
        <v>301</v>
      </c>
      <c r="G2022" s="480" t="s">
        <v>10066</v>
      </c>
      <c r="H2022" s="480" t="s">
        <v>8155</v>
      </c>
      <c r="I2022" s="480" t="s">
        <v>10014</v>
      </c>
      <c r="J2022" s="482">
        <v>3469.03</v>
      </c>
      <c r="K2022" s="482">
        <v>57.81</v>
      </c>
      <c r="L2022" s="482">
        <v>2833.04</v>
      </c>
      <c r="M2022" s="482">
        <v>693.8</v>
      </c>
      <c r="N2022" s="482">
        <v>0</v>
      </c>
      <c r="O2022" s="482">
        <v>635.99</v>
      </c>
      <c r="P2022" s="480" t="s">
        <v>10067</v>
      </c>
      <c r="Q2022" s="481"/>
      <c r="R2022" s="480" t="s">
        <v>7884</v>
      </c>
      <c r="S2022" s="480" t="s">
        <v>7885</v>
      </c>
      <c r="T2022" s="480" t="s">
        <v>348</v>
      </c>
      <c r="U2022" s="480" t="s">
        <v>309</v>
      </c>
      <c r="V2022" s="480" t="s">
        <v>10068</v>
      </c>
      <c r="W2022" s="480" t="s">
        <v>9983</v>
      </c>
      <c r="X2022" s="480" t="s">
        <v>9999</v>
      </c>
      <c r="Y2022" s="480" t="s">
        <v>313</v>
      </c>
      <c r="Z2022" s="480" t="s">
        <v>7888</v>
      </c>
      <c r="AA2022" s="480">
        <f t="shared" si="31"/>
        <v>60</v>
      </c>
      <c r="AB2022" s="483">
        <v>0</v>
      </c>
      <c r="AC2022" s="480" t="s">
        <v>8419</v>
      </c>
    </row>
    <row r="2023" customHeight="1" spans="1:29">
      <c r="A2023" s="460" t="s">
        <v>194</v>
      </c>
      <c r="B2023" s="480" t="s">
        <v>7877</v>
      </c>
      <c r="C2023" s="480" t="s">
        <v>7878</v>
      </c>
      <c r="D2023" s="480" t="s">
        <v>10069</v>
      </c>
      <c r="E2023" s="481">
        <v>44524</v>
      </c>
      <c r="F2023" s="480" t="s">
        <v>301</v>
      </c>
      <c r="G2023" s="480" t="s">
        <v>10070</v>
      </c>
      <c r="H2023" s="480" t="s">
        <v>9053</v>
      </c>
      <c r="I2023" s="480" t="s">
        <v>9916</v>
      </c>
      <c r="J2023" s="482">
        <v>5466.9</v>
      </c>
      <c r="K2023" s="482">
        <v>91.12</v>
      </c>
      <c r="L2023" s="482">
        <v>4464.64</v>
      </c>
      <c r="M2023" s="482">
        <v>1093.38</v>
      </c>
      <c r="N2023" s="482">
        <v>0</v>
      </c>
      <c r="O2023" s="482">
        <v>1002.26</v>
      </c>
      <c r="P2023" s="480" t="s">
        <v>10071</v>
      </c>
      <c r="Q2023" s="481"/>
      <c r="R2023" s="480" t="s">
        <v>7884</v>
      </c>
      <c r="S2023" s="480" t="s">
        <v>7885</v>
      </c>
      <c r="T2023" s="480" t="s">
        <v>10072</v>
      </c>
      <c r="U2023" s="480" t="s">
        <v>309</v>
      </c>
      <c r="V2023" s="480" t="s">
        <v>3982</v>
      </c>
      <c r="W2023" s="480" t="s">
        <v>9983</v>
      </c>
      <c r="X2023" s="480" t="s">
        <v>9999</v>
      </c>
      <c r="Y2023" s="480" t="s">
        <v>313</v>
      </c>
      <c r="Z2023" s="480" t="s">
        <v>7888</v>
      </c>
      <c r="AA2023" s="480">
        <f t="shared" si="31"/>
        <v>60</v>
      </c>
      <c r="AB2023" s="483">
        <v>0</v>
      </c>
      <c r="AC2023" s="480" t="s">
        <v>8548</v>
      </c>
    </row>
    <row r="2024" customHeight="1" spans="1:29">
      <c r="A2024" s="460" t="s">
        <v>194</v>
      </c>
      <c r="B2024" s="480" t="s">
        <v>7877</v>
      </c>
      <c r="C2024" s="480" t="s">
        <v>7878</v>
      </c>
      <c r="D2024" s="480" t="s">
        <v>10073</v>
      </c>
      <c r="E2024" s="481">
        <v>44524</v>
      </c>
      <c r="F2024" s="480" t="s">
        <v>301</v>
      </c>
      <c r="G2024" s="480" t="s">
        <v>10074</v>
      </c>
      <c r="H2024" s="480" t="s">
        <v>8155</v>
      </c>
      <c r="I2024" s="480" t="s">
        <v>10014</v>
      </c>
      <c r="J2024" s="482">
        <v>3469.03</v>
      </c>
      <c r="K2024" s="482">
        <v>57.81</v>
      </c>
      <c r="L2024" s="482">
        <v>2833.04</v>
      </c>
      <c r="M2024" s="482">
        <v>693.8</v>
      </c>
      <c r="N2024" s="482">
        <v>0</v>
      </c>
      <c r="O2024" s="482">
        <v>635.99</v>
      </c>
      <c r="P2024" s="480" t="s">
        <v>10075</v>
      </c>
      <c r="Q2024" s="481"/>
      <c r="R2024" s="480" t="s">
        <v>7884</v>
      </c>
      <c r="S2024" s="480" t="s">
        <v>7885</v>
      </c>
      <c r="T2024" s="480" t="s">
        <v>462</v>
      </c>
      <c r="U2024" s="480" t="s">
        <v>309</v>
      </c>
      <c r="V2024" s="480" t="s">
        <v>1173</v>
      </c>
      <c r="W2024" s="480" t="s">
        <v>9983</v>
      </c>
      <c r="X2024" s="480" t="s">
        <v>9999</v>
      </c>
      <c r="Y2024" s="480" t="s">
        <v>313</v>
      </c>
      <c r="Z2024" s="480" t="s">
        <v>7888</v>
      </c>
      <c r="AA2024" s="480">
        <f t="shared" si="31"/>
        <v>60</v>
      </c>
      <c r="AB2024" s="483">
        <v>0</v>
      </c>
      <c r="AC2024" s="480" t="s">
        <v>8094</v>
      </c>
    </row>
    <row r="2025" customHeight="1" spans="1:29">
      <c r="A2025" s="460" t="s">
        <v>194</v>
      </c>
      <c r="B2025" s="480" t="s">
        <v>7877</v>
      </c>
      <c r="C2025" s="480" t="s">
        <v>7878</v>
      </c>
      <c r="D2025" s="480" t="s">
        <v>10076</v>
      </c>
      <c r="E2025" s="481">
        <v>44524</v>
      </c>
      <c r="F2025" s="480" t="s">
        <v>301</v>
      </c>
      <c r="G2025" s="480" t="s">
        <v>10077</v>
      </c>
      <c r="H2025" s="480" t="s">
        <v>8155</v>
      </c>
      <c r="I2025" s="480" t="s">
        <v>10014</v>
      </c>
      <c r="J2025" s="482">
        <v>3469.03</v>
      </c>
      <c r="K2025" s="482">
        <v>57.81</v>
      </c>
      <c r="L2025" s="482">
        <v>2833.04</v>
      </c>
      <c r="M2025" s="482">
        <v>693.8</v>
      </c>
      <c r="N2025" s="482">
        <v>0</v>
      </c>
      <c r="O2025" s="482">
        <v>635.99</v>
      </c>
      <c r="P2025" s="480" t="s">
        <v>10078</v>
      </c>
      <c r="Q2025" s="481"/>
      <c r="R2025" s="480" t="s">
        <v>7884</v>
      </c>
      <c r="S2025" s="480" t="s">
        <v>7885</v>
      </c>
      <c r="T2025" s="480" t="s">
        <v>462</v>
      </c>
      <c r="U2025" s="480" t="s">
        <v>309</v>
      </c>
      <c r="V2025" s="480" t="s">
        <v>478</v>
      </c>
      <c r="W2025" s="480" t="s">
        <v>9983</v>
      </c>
      <c r="X2025" s="480" t="s">
        <v>9999</v>
      </c>
      <c r="Y2025" s="480" t="s">
        <v>313</v>
      </c>
      <c r="Z2025" s="480" t="s">
        <v>7888</v>
      </c>
      <c r="AA2025" s="480">
        <f t="shared" si="31"/>
        <v>60</v>
      </c>
      <c r="AB2025" s="483">
        <v>0</v>
      </c>
      <c r="AC2025" s="480" t="s">
        <v>8171</v>
      </c>
    </row>
    <row r="2026" customHeight="1" spans="1:29">
      <c r="A2026" s="460" t="s">
        <v>194</v>
      </c>
      <c r="B2026" s="480" t="s">
        <v>7877</v>
      </c>
      <c r="C2026" s="480" t="s">
        <v>7878</v>
      </c>
      <c r="D2026" s="480" t="s">
        <v>10079</v>
      </c>
      <c r="E2026" s="481">
        <v>44524</v>
      </c>
      <c r="F2026" s="480" t="s">
        <v>301</v>
      </c>
      <c r="G2026" s="480" t="s">
        <v>10080</v>
      </c>
      <c r="H2026" s="480" t="s">
        <v>8155</v>
      </c>
      <c r="I2026" s="480" t="s">
        <v>10014</v>
      </c>
      <c r="J2026" s="482">
        <v>3469.03</v>
      </c>
      <c r="K2026" s="482">
        <v>57.81</v>
      </c>
      <c r="L2026" s="482">
        <v>2833.04</v>
      </c>
      <c r="M2026" s="482">
        <v>693.8</v>
      </c>
      <c r="N2026" s="482">
        <v>0</v>
      </c>
      <c r="O2026" s="482">
        <v>635.99</v>
      </c>
      <c r="P2026" s="480" t="s">
        <v>10081</v>
      </c>
      <c r="Q2026" s="481"/>
      <c r="R2026" s="480" t="s">
        <v>7884</v>
      </c>
      <c r="S2026" s="480" t="s">
        <v>7885</v>
      </c>
      <c r="T2026" s="480" t="s">
        <v>2113</v>
      </c>
      <c r="U2026" s="480" t="s">
        <v>309</v>
      </c>
      <c r="V2026" s="480" t="s">
        <v>10082</v>
      </c>
      <c r="W2026" s="480" t="s">
        <v>9983</v>
      </c>
      <c r="X2026" s="480" t="s">
        <v>9999</v>
      </c>
      <c r="Y2026" s="480" t="s">
        <v>313</v>
      </c>
      <c r="Z2026" s="480" t="s">
        <v>7888</v>
      </c>
      <c r="AA2026" s="480">
        <f t="shared" si="31"/>
        <v>60</v>
      </c>
      <c r="AB2026" s="483">
        <v>0</v>
      </c>
      <c r="AC2026" s="480" t="s">
        <v>8086</v>
      </c>
    </row>
    <row r="2027" customHeight="1" spans="1:29">
      <c r="A2027" s="460" t="s">
        <v>194</v>
      </c>
      <c r="B2027" s="480" t="s">
        <v>7877</v>
      </c>
      <c r="C2027" s="480" t="s">
        <v>7878</v>
      </c>
      <c r="D2027" s="480" t="s">
        <v>10083</v>
      </c>
      <c r="E2027" s="481">
        <v>44524</v>
      </c>
      <c r="F2027" s="480" t="s">
        <v>301</v>
      </c>
      <c r="G2027" s="480" t="s">
        <v>10084</v>
      </c>
      <c r="H2027" s="480" t="s">
        <v>8155</v>
      </c>
      <c r="I2027" s="480" t="s">
        <v>10014</v>
      </c>
      <c r="J2027" s="482">
        <v>3469.03</v>
      </c>
      <c r="K2027" s="482">
        <v>57.81</v>
      </c>
      <c r="L2027" s="482">
        <v>2833.04</v>
      </c>
      <c r="M2027" s="482">
        <v>693.8</v>
      </c>
      <c r="N2027" s="482">
        <v>0</v>
      </c>
      <c r="O2027" s="482">
        <v>635.99</v>
      </c>
      <c r="P2027" s="480" t="s">
        <v>10085</v>
      </c>
      <c r="Q2027" s="481"/>
      <c r="R2027" s="480" t="s">
        <v>7884</v>
      </c>
      <c r="S2027" s="480" t="s">
        <v>7885</v>
      </c>
      <c r="T2027" s="480" t="s">
        <v>462</v>
      </c>
      <c r="U2027" s="480" t="s">
        <v>309</v>
      </c>
      <c r="V2027" s="480" t="s">
        <v>309</v>
      </c>
      <c r="W2027" s="480" t="s">
        <v>9983</v>
      </c>
      <c r="X2027" s="480" t="s">
        <v>9999</v>
      </c>
      <c r="Y2027" s="480" t="s">
        <v>313</v>
      </c>
      <c r="Z2027" s="480" t="s">
        <v>7888</v>
      </c>
      <c r="AA2027" s="480">
        <f t="shared" si="31"/>
        <v>60</v>
      </c>
      <c r="AB2027" s="483">
        <v>0</v>
      </c>
      <c r="AC2027" s="480" t="s">
        <v>8081</v>
      </c>
    </row>
    <row r="2028" customHeight="1" spans="1:29">
      <c r="A2028" s="460" t="s">
        <v>194</v>
      </c>
      <c r="B2028" s="480" t="s">
        <v>7877</v>
      </c>
      <c r="C2028" s="480" t="s">
        <v>7878</v>
      </c>
      <c r="D2028" s="480" t="s">
        <v>10086</v>
      </c>
      <c r="E2028" s="481">
        <v>44524</v>
      </c>
      <c r="F2028" s="480" t="s">
        <v>301</v>
      </c>
      <c r="G2028" s="480" t="s">
        <v>10087</v>
      </c>
      <c r="H2028" s="480" t="s">
        <v>9053</v>
      </c>
      <c r="I2028" s="480" t="s">
        <v>9916</v>
      </c>
      <c r="J2028" s="482">
        <v>5466.9</v>
      </c>
      <c r="K2028" s="482">
        <v>91.12</v>
      </c>
      <c r="L2028" s="482">
        <v>4464.64</v>
      </c>
      <c r="M2028" s="482">
        <v>1093.38</v>
      </c>
      <c r="N2028" s="482">
        <v>0</v>
      </c>
      <c r="O2028" s="482">
        <v>1002.26</v>
      </c>
      <c r="P2028" s="480" t="s">
        <v>10088</v>
      </c>
      <c r="Q2028" s="481"/>
      <c r="R2028" s="480" t="s">
        <v>630</v>
      </c>
      <c r="S2028" s="480" t="s">
        <v>7885</v>
      </c>
      <c r="T2028" s="480" t="s">
        <v>3610</v>
      </c>
      <c r="U2028" s="480" t="s">
        <v>309</v>
      </c>
      <c r="V2028" s="480" t="s">
        <v>10089</v>
      </c>
      <c r="W2028" s="480" t="s">
        <v>9983</v>
      </c>
      <c r="X2028" s="480" t="s">
        <v>9999</v>
      </c>
      <c r="Y2028" s="480" t="s">
        <v>313</v>
      </c>
      <c r="Z2028" s="480" t="s">
        <v>7888</v>
      </c>
      <c r="AA2028" s="480">
        <f t="shared" si="31"/>
        <v>60</v>
      </c>
      <c r="AB2028" s="483">
        <v>0</v>
      </c>
      <c r="AC2028" s="480" t="s">
        <v>7889</v>
      </c>
    </row>
    <row r="2029" customHeight="1" spans="1:29">
      <c r="A2029" s="460" t="s">
        <v>194</v>
      </c>
      <c r="B2029" s="480" t="s">
        <v>7877</v>
      </c>
      <c r="C2029" s="480" t="s">
        <v>7878</v>
      </c>
      <c r="D2029" s="480" t="s">
        <v>10090</v>
      </c>
      <c r="E2029" s="481">
        <v>44524</v>
      </c>
      <c r="F2029" s="480" t="s">
        <v>301</v>
      </c>
      <c r="G2029" s="480" t="s">
        <v>10091</v>
      </c>
      <c r="H2029" s="480" t="s">
        <v>8155</v>
      </c>
      <c r="I2029" s="480" t="s">
        <v>10014</v>
      </c>
      <c r="J2029" s="482">
        <v>3469.03</v>
      </c>
      <c r="K2029" s="482">
        <v>57.81</v>
      </c>
      <c r="L2029" s="482">
        <v>2833.04</v>
      </c>
      <c r="M2029" s="482">
        <v>693.8</v>
      </c>
      <c r="N2029" s="482">
        <v>0</v>
      </c>
      <c r="O2029" s="482">
        <v>635.99</v>
      </c>
      <c r="P2029" s="480" t="s">
        <v>10092</v>
      </c>
      <c r="Q2029" s="481"/>
      <c r="R2029" s="480" t="s">
        <v>630</v>
      </c>
      <c r="S2029" s="480" t="s">
        <v>7885</v>
      </c>
      <c r="T2029" s="480" t="s">
        <v>3610</v>
      </c>
      <c r="U2029" s="480" t="s">
        <v>309</v>
      </c>
      <c r="V2029" s="480" t="s">
        <v>10093</v>
      </c>
      <c r="W2029" s="480" t="s">
        <v>9983</v>
      </c>
      <c r="X2029" s="480" t="s">
        <v>9999</v>
      </c>
      <c r="Y2029" s="480" t="s">
        <v>313</v>
      </c>
      <c r="Z2029" s="480" t="s">
        <v>7888</v>
      </c>
      <c r="AA2029" s="480">
        <f t="shared" si="31"/>
        <v>60</v>
      </c>
      <c r="AB2029" s="483">
        <v>0</v>
      </c>
      <c r="AC2029" s="480" t="s">
        <v>9078</v>
      </c>
    </row>
    <row r="2030" customHeight="1" spans="1:29">
      <c r="A2030" s="460" t="s">
        <v>194</v>
      </c>
      <c r="B2030" s="480" t="s">
        <v>7877</v>
      </c>
      <c r="C2030" s="480" t="s">
        <v>7878</v>
      </c>
      <c r="D2030" s="480" t="s">
        <v>10094</v>
      </c>
      <c r="E2030" s="481">
        <v>44524</v>
      </c>
      <c r="F2030" s="480" t="s">
        <v>301</v>
      </c>
      <c r="G2030" s="480" t="s">
        <v>10095</v>
      </c>
      <c r="H2030" s="480" t="s">
        <v>8155</v>
      </c>
      <c r="I2030" s="480" t="s">
        <v>10014</v>
      </c>
      <c r="J2030" s="482">
        <v>3469.03</v>
      </c>
      <c r="K2030" s="482">
        <v>57.81</v>
      </c>
      <c r="L2030" s="482">
        <v>2833.04</v>
      </c>
      <c r="M2030" s="482">
        <v>693.8</v>
      </c>
      <c r="N2030" s="482">
        <v>0</v>
      </c>
      <c r="O2030" s="482">
        <v>635.99</v>
      </c>
      <c r="P2030" s="480" t="s">
        <v>10096</v>
      </c>
      <c r="Q2030" s="481"/>
      <c r="R2030" s="480" t="s">
        <v>630</v>
      </c>
      <c r="S2030" s="480" t="s">
        <v>7885</v>
      </c>
      <c r="T2030" s="480" t="s">
        <v>3610</v>
      </c>
      <c r="U2030" s="480" t="s">
        <v>309</v>
      </c>
      <c r="V2030" s="480" t="s">
        <v>8233</v>
      </c>
      <c r="W2030" s="480" t="s">
        <v>9983</v>
      </c>
      <c r="X2030" s="480" t="s">
        <v>9999</v>
      </c>
      <c r="Y2030" s="480" t="s">
        <v>313</v>
      </c>
      <c r="Z2030" s="480" t="s">
        <v>7888</v>
      </c>
      <c r="AA2030" s="480">
        <f t="shared" si="31"/>
        <v>60</v>
      </c>
      <c r="AB2030" s="483">
        <v>0</v>
      </c>
      <c r="AC2030" s="480" t="s">
        <v>9078</v>
      </c>
    </row>
    <row r="2031" customHeight="1" spans="1:29">
      <c r="A2031" s="460" t="s">
        <v>194</v>
      </c>
      <c r="B2031" s="480" t="s">
        <v>7877</v>
      </c>
      <c r="C2031" s="480" t="s">
        <v>7878</v>
      </c>
      <c r="D2031" s="480" t="s">
        <v>10097</v>
      </c>
      <c r="E2031" s="481">
        <v>44524</v>
      </c>
      <c r="F2031" s="480" t="s">
        <v>301</v>
      </c>
      <c r="G2031" s="480" t="s">
        <v>10098</v>
      </c>
      <c r="H2031" s="480" t="s">
        <v>8155</v>
      </c>
      <c r="I2031" s="480" t="s">
        <v>10014</v>
      </c>
      <c r="J2031" s="482">
        <v>3469.03</v>
      </c>
      <c r="K2031" s="482">
        <v>57.81</v>
      </c>
      <c r="L2031" s="482">
        <v>2833.04</v>
      </c>
      <c r="M2031" s="482">
        <v>693.8</v>
      </c>
      <c r="N2031" s="482">
        <v>0</v>
      </c>
      <c r="O2031" s="482">
        <v>635.99</v>
      </c>
      <c r="P2031" s="480" t="s">
        <v>10099</v>
      </c>
      <c r="Q2031" s="481"/>
      <c r="R2031" s="480" t="s">
        <v>630</v>
      </c>
      <c r="S2031" s="480" t="s">
        <v>7885</v>
      </c>
      <c r="T2031" s="480" t="s">
        <v>3610</v>
      </c>
      <c r="U2031" s="480" t="s">
        <v>309</v>
      </c>
      <c r="V2031" s="480" t="s">
        <v>10100</v>
      </c>
      <c r="W2031" s="480" t="s">
        <v>9983</v>
      </c>
      <c r="X2031" s="480" t="s">
        <v>9999</v>
      </c>
      <c r="Y2031" s="480" t="s">
        <v>313</v>
      </c>
      <c r="Z2031" s="480" t="s">
        <v>7888</v>
      </c>
      <c r="AA2031" s="480">
        <f t="shared" si="31"/>
        <v>60</v>
      </c>
      <c r="AB2031" s="483">
        <v>0</v>
      </c>
      <c r="AC2031" s="480" t="s">
        <v>9078</v>
      </c>
    </row>
    <row r="2032" customHeight="1" spans="1:29">
      <c r="A2032" s="460" t="s">
        <v>194</v>
      </c>
      <c r="B2032" s="480" t="s">
        <v>7877</v>
      </c>
      <c r="C2032" s="480" t="s">
        <v>7878</v>
      </c>
      <c r="D2032" s="480" t="s">
        <v>10101</v>
      </c>
      <c r="E2032" s="481">
        <v>44524</v>
      </c>
      <c r="F2032" s="480" t="s">
        <v>301</v>
      </c>
      <c r="G2032" s="480" t="s">
        <v>10102</v>
      </c>
      <c r="H2032" s="480" t="s">
        <v>8155</v>
      </c>
      <c r="I2032" s="480" t="s">
        <v>10014</v>
      </c>
      <c r="J2032" s="482">
        <v>3469.03</v>
      </c>
      <c r="K2032" s="482">
        <v>57.81</v>
      </c>
      <c r="L2032" s="482">
        <v>2833.04</v>
      </c>
      <c r="M2032" s="482">
        <v>693.8</v>
      </c>
      <c r="N2032" s="482">
        <v>0</v>
      </c>
      <c r="O2032" s="482">
        <v>635.99</v>
      </c>
      <c r="P2032" s="480" t="s">
        <v>10103</v>
      </c>
      <c r="Q2032" s="481"/>
      <c r="R2032" s="480" t="s">
        <v>630</v>
      </c>
      <c r="S2032" s="480" t="s">
        <v>7885</v>
      </c>
      <c r="T2032" s="480" t="s">
        <v>3610</v>
      </c>
      <c r="U2032" s="480" t="s">
        <v>309</v>
      </c>
      <c r="V2032" s="480" t="s">
        <v>10104</v>
      </c>
      <c r="W2032" s="480" t="s">
        <v>9983</v>
      </c>
      <c r="X2032" s="480" t="s">
        <v>9999</v>
      </c>
      <c r="Y2032" s="480" t="s">
        <v>313</v>
      </c>
      <c r="Z2032" s="480" t="s">
        <v>7888</v>
      </c>
      <c r="AA2032" s="480">
        <f t="shared" si="31"/>
        <v>60</v>
      </c>
      <c r="AB2032" s="483">
        <v>0</v>
      </c>
      <c r="AC2032" s="480" t="s">
        <v>9078</v>
      </c>
    </row>
    <row r="2033" customHeight="1" spans="1:29">
      <c r="A2033" s="460" t="s">
        <v>194</v>
      </c>
      <c r="B2033" s="480" t="s">
        <v>7877</v>
      </c>
      <c r="C2033" s="480" t="s">
        <v>7878</v>
      </c>
      <c r="D2033" s="480" t="s">
        <v>10105</v>
      </c>
      <c r="E2033" s="481">
        <v>44524</v>
      </c>
      <c r="F2033" s="480" t="s">
        <v>301</v>
      </c>
      <c r="G2033" s="480" t="s">
        <v>10106</v>
      </c>
      <c r="H2033" s="480" t="s">
        <v>8155</v>
      </c>
      <c r="I2033" s="480" t="s">
        <v>10014</v>
      </c>
      <c r="J2033" s="482">
        <v>3469.03</v>
      </c>
      <c r="K2033" s="482">
        <v>57.81</v>
      </c>
      <c r="L2033" s="482">
        <v>2833.04</v>
      </c>
      <c r="M2033" s="482">
        <v>693.8</v>
      </c>
      <c r="N2033" s="482">
        <v>0</v>
      </c>
      <c r="O2033" s="482">
        <v>635.99</v>
      </c>
      <c r="P2033" s="480" t="s">
        <v>10107</v>
      </c>
      <c r="Q2033" s="481"/>
      <c r="R2033" s="480" t="s">
        <v>7884</v>
      </c>
      <c r="S2033" s="480" t="s">
        <v>7885</v>
      </c>
      <c r="T2033" s="480" t="s">
        <v>453</v>
      </c>
      <c r="U2033" s="480" t="s">
        <v>309</v>
      </c>
      <c r="V2033" s="480" t="s">
        <v>10108</v>
      </c>
      <c r="W2033" s="480" t="s">
        <v>9983</v>
      </c>
      <c r="X2033" s="480" t="s">
        <v>9999</v>
      </c>
      <c r="Y2033" s="480" t="s">
        <v>313</v>
      </c>
      <c r="Z2033" s="480" t="s">
        <v>7888</v>
      </c>
      <c r="AA2033" s="480">
        <f t="shared" si="31"/>
        <v>60</v>
      </c>
      <c r="AB2033" s="483">
        <v>0</v>
      </c>
      <c r="AC2033" s="480" t="s">
        <v>9078</v>
      </c>
    </row>
    <row r="2034" customHeight="1" spans="1:29">
      <c r="A2034" s="460" t="s">
        <v>194</v>
      </c>
      <c r="B2034" s="480" t="s">
        <v>7877</v>
      </c>
      <c r="C2034" s="480" t="s">
        <v>7878</v>
      </c>
      <c r="D2034" s="480" t="s">
        <v>10109</v>
      </c>
      <c r="E2034" s="481">
        <v>44524</v>
      </c>
      <c r="F2034" s="480" t="s">
        <v>301</v>
      </c>
      <c r="G2034" s="480" t="s">
        <v>10110</v>
      </c>
      <c r="H2034" s="480" t="s">
        <v>8155</v>
      </c>
      <c r="I2034" s="480" t="s">
        <v>10014</v>
      </c>
      <c r="J2034" s="482">
        <v>3469.03</v>
      </c>
      <c r="K2034" s="482">
        <v>57.81</v>
      </c>
      <c r="L2034" s="482">
        <v>2833.04</v>
      </c>
      <c r="M2034" s="482">
        <v>693.8</v>
      </c>
      <c r="N2034" s="482">
        <v>0</v>
      </c>
      <c r="O2034" s="482">
        <v>635.99</v>
      </c>
      <c r="P2034" s="480" t="s">
        <v>10111</v>
      </c>
      <c r="Q2034" s="481"/>
      <c r="R2034" s="480" t="s">
        <v>7884</v>
      </c>
      <c r="S2034" s="480" t="s">
        <v>7885</v>
      </c>
      <c r="T2034" s="480" t="s">
        <v>8158</v>
      </c>
      <c r="U2034" s="480" t="s">
        <v>309</v>
      </c>
      <c r="V2034" s="480" t="s">
        <v>9395</v>
      </c>
      <c r="W2034" s="480" t="s">
        <v>9983</v>
      </c>
      <c r="X2034" s="480" t="s">
        <v>9999</v>
      </c>
      <c r="Y2034" s="480" t="s">
        <v>313</v>
      </c>
      <c r="Z2034" s="480" t="s">
        <v>7888</v>
      </c>
      <c r="AA2034" s="480">
        <f t="shared" si="31"/>
        <v>60</v>
      </c>
      <c r="AB2034" s="483">
        <v>0</v>
      </c>
      <c r="AC2034" s="480" t="s">
        <v>8160</v>
      </c>
    </row>
    <row r="2035" customHeight="1" spans="1:29">
      <c r="A2035" s="460" t="s">
        <v>194</v>
      </c>
      <c r="B2035" s="480" t="s">
        <v>7877</v>
      </c>
      <c r="C2035" s="480" t="s">
        <v>7878</v>
      </c>
      <c r="D2035" s="480" t="s">
        <v>10112</v>
      </c>
      <c r="E2035" s="481">
        <v>44524</v>
      </c>
      <c r="F2035" s="480" t="s">
        <v>301</v>
      </c>
      <c r="G2035" s="480" t="s">
        <v>10113</v>
      </c>
      <c r="H2035" s="480" t="s">
        <v>8155</v>
      </c>
      <c r="I2035" s="480" t="s">
        <v>10014</v>
      </c>
      <c r="J2035" s="482">
        <v>3469.03</v>
      </c>
      <c r="K2035" s="482">
        <v>57.81</v>
      </c>
      <c r="L2035" s="482">
        <v>2833.04</v>
      </c>
      <c r="M2035" s="482">
        <v>693.8</v>
      </c>
      <c r="N2035" s="482">
        <v>0</v>
      </c>
      <c r="O2035" s="482">
        <v>635.99</v>
      </c>
      <c r="P2035" s="480" t="s">
        <v>10114</v>
      </c>
      <c r="Q2035" s="481"/>
      <c r="R2035" s="480" t="s">
        <v>7884</v>
      </c>
      <c r="S2035" s="480" t="s">
        <v>7885</v>
      </c>
      <c r="T2035" s="480" t="s">
        <v>453</v>
      </c>
      <c r="U2035" s="480" t="s">
        <v>309</v>
      </c>
      <c r="V2035" s="480" t="s">
        <v>1683</v>
      </c>
      <c r="W2035" s="480" t="s">
        <v>9983</v>
      </c>
      <c r="X2035" s="480" t="s">
        <v>9999</v>
      </c>
      <c r="Y2035" s="480" t="s">
        <v>313</v>
      </c>
      <c r="Z2035" s="480" t="s">
        <v>7888</v>
      </c>
      <c r="AA2035" s="480">
        <f t="shared" si="31"/>
        <v>60</v>
      </c>
      <c r="AB2035" s="483">
        <v>0</v>
      </c>
      <c r="AC2035" s="480" t="s">
        <v>9078</v>
      </c>
    </row>
    <row r="2036" customHeight="1" spans="1:29">
      <c r="A2036" s="460" t="s">
        <v>194</v>
      </c>
      <c r="B2036" s="480" t="s">
        <v>7877</v>
      </c>
      <c r="C2036" s="480" t="s">
        <v>7878</v>
      </c>
      <c r="D2036" s="480" t="s">
        <v>10115</v>
      </c>
      <c r="E2036" s="481">
        <v>44524</v>
      </c>
      <c r="F2036" s="480" t="s">
        <v>301</v>
      </c>
      <c r="G2036" s="480" t="s">
        <v>10116</v>
      </c>
      <c r="H2036" s="480" t="s">
        <v>8155</v>
      </c>
      <c r="I2036" s="480" t="s">
        <v>10014</v>
      </c>
      <c r="J2036" s="482">
        <v>3469.03</v>
      </c>
      <c r="K2036" s="482">
        <v>57.81</v>
      </c>
      <c r="L2036" s="482">
        <v>2833.04</v>
      </c>
      <c r="M2036" s="482">
        <v>693.8</v>
      </c>
      <c r="N2036" s="482">
        <v>0</v>
      </c>
      <c r="O2036" s="482">
        <v>635.99</v>
      </c>
      <c r="P2036" s="480" t="s">
        <v>10117</v>
      </c>
      <c r="Q2036" s="481"/>
      <c r="R2036" s="480" t="s">
        <v>7884</v>
      </c>
      <c r="S2036" s="480" t="s">
        <v>7885</v>
      </c>
      <c r="T2036" s="480" t="s">
        <v>8313</v>
      </c>
      <c r="U2036" s="480" t="s">
        <v>309</v>
      </c>
      <c r="V2036" s="480" t="s">
        <v>8326</v>
      </c>
      <c r="W2036" s="480" t="s">
        <v>9983</v>
      </c>
      <c r="X2036" s="480" t="s">
        <v>9999</v>
      </c>
      <c r="Y2036" s="480" t="s">
        <v>313</v>
      </c>
      <c r="Z2036" s="480" t="s">
        <v>7888</v>
      </c>
      <c r="AA2036" s="480">
        <f t="shared" si="31"/>
        <v>60</v>
      </c>
      <c r="AB2036" s="483">
        <v>0</v>
      </c>
      <c r="AC2036" s="480" t="s">
        <v>8086</v>
      </c>
    </row>
    <row r="2037" customHeight="1" spans="1:29">
      <c r="A2037" s="460" t="s">
        <v>194</v>
      </c>
      <c r="B2037" s="480" t="s">
        <v>7877</v>
      </c>
      <c r="C2037" s="480" t="s">
        <v>7878</v>
      </c>
      <c r="D2037" s="480" t="s">
        <v>10118</v>
      </c>
      <c r="E2037" s="481">
        <v>44524</v>
      </c>
      <c r="F2037" s="480" t="s">
        <v>301</v>
      </c>
      <c r="G2037" s="480" t="s">
        <v>10119</v>
      </c>
      <c r="H2037" s="480" t="s">
        <v>9053</v>
      </c>
      <c r="I2037" s="480" t="s">
        <v>9916</v>
      </c>
      <c r="J2037" s="482">
        <v>5466.9</v>
      </c>
      <c r="K2037" s="482">
        <v>91.12</v>
      </c>
      <c r="L2037" s="482">
        <v>4464.64</v>
      </c>
      <c r="M2037" s="482">
        <v>1093.38</v>
      </c>
      <c r="N2037" s="482">
        <v>0</v>
      </c>
      <c r="O2037" s="482">
        <v>1002.26</v>
      </c>
      <c r="P2037" s="480" t="s">
        <v>10120</v>
      </c>
      <c r="Q2037" s="481"/>
      <c r="R2037" s="480" t="s">
        <v>7884</v>
      </c>
      <c r="S2037" s="480" t="s">
        <v>7885</v>
      </c>
      <c r="T2037" s="480" t="s">
        <v>2317</v>
      </c>
      <c r="U2037" s="480" t="s">
        <v>309</v>
      </c>
      <c r="V2037" s="480" t="s">
        <v>10121</v>
      </c>
      <c r="W2037" s="480" t="s">
        <v>9983</v>
      </c>
      <c r="X2037" s="480" t="s">
        <v>9999</v>
      </c>
      <c r="Y2037" s="480" t="s">
        <v>313</v>
      </c>
      <c r="Z2037" s="480" t="s">
        <v>7888</v>
      </c>
      <c r="AA2037" s="480">
        <f t="shared" si="31"/>
        <v>60</v>
      </c>
      <c r="AB2037" s="483">
        <v>0</v>
      </c>
      <c r="AC2037" s="480" t="s">
        <v>8338</v>
      </c>
    </row>
    <row r="2038" customHeight="1" spans="1:29">
      <c r="A2038" s="460" t="s">
        <v>194</v>
      </c>
      <c r="B2038" s="480" t="s">
        <v>7877</v>
      </c>
      <c r="C2038" s="480" t="s">
        <v>7878</v>
      </c>
      <c r="D2038" s="480" t="s">
        <v>10122</v>
      </c>
      <c r="E2038" s="481">
        <v>44524</v>
      </c>
      <c r="F2038" s="480" t="s">
        <v>301</v>
      </c>
      <c r="G2038" s="480" t="s">
        <v>10123</v>
      </c>
      <c r="H2038" s="480" t="s">
        <v>9053</v>
      </c>
      <c r="I2038" s="480" t="s">
        <v>10124</v>
      </c>
      <c r="J2038" s="482">
        <v>9461.92</v>
      </c>
      <c r="K2038" s="482">
        <v>157.69</v>
      </c>
      <c r="L2038" s="482">
        <v>7727.23</v>
      </c>
      <c r="M2038" s="482">
        <v>1892.38</v>
      </c>
      <c r="N2038" s="482">
        <v>0</v>
      </c>
      <c r="O2038" s="482">
        <v>1734.69</v>
      </c>
      <c r="P2038" s="480" t="s">
        <v>10125</v>
      </c>
      <c r="Q2038" s="481"/>
      <c r="R2038" s="480" t="s">
        <v>7884</v>
      </c>
      <c r="S2038" s="480" t="s">
        <v>7885</v>
      </c>
      <c r="T2038" s="480" t="s">
        <v>9097</v>
      </c>
      <c r="U2038" s="480" t="s">
        <v>309</v>
      </c>
      <c r="V2038" s="480" t="s">
        <v>309</v>
      </c>
      <c r="W2038" s="480" t="s">
        <v>9983</v>
      </c>
      <c r="X2038" s="480" t="s">
        <v>9999</v>
      </c>
      <c r="Y2038" s="480" t="s">
        <v>313</v>
      </c>
      <c r="Z2038" s="480" t="s">
        <v>7888</v>
      </c>
      <c r="AA2038" s="480">
        <f t="shared" si="31"/>
        <v>60</v>
      </c>
      <c r="AB2038" s="483">
        <v>0</v>
      </c>
      <c r="AC2038" s="480" t="s">
        <v>7928</v>
      </c>
    </row>
    <row r="2039" customHeight="1" spans="1:29">
      <c r="A2039" s="460" t="s">
        <v>194</v>
      </c>
      <c r="B2039" s="480" t="s">
        <v>7877</v>
      </c>
      <c r="C2039" s="480" t="s">
        <v>7878</v>
      </c>
      <c r="D2039" s="480" t="s">
        <v>10126</v>
      </c>
      <c r="E2039" s="481">
        <v>44524</v>
      </c>
      <c r="F2039" s="480" t="s">
        <v>301</v>
      </c>
      <c r="G2039" s="480" t="s">
        <v>10127</v>
      </c>
      <c r="H2039" s="480" t="s">
        <v>9053</v>
      </c>
      <c r="I2039" s="480" t="s">
        <v>9916</v>
      </c>
      <c r="J2039" s="482">
        <v>5466.9</v>
      </c>
      <c r="K2039" s="482">
        <v>91.12</v>
      </c>
      <c r="L2039" s="482">
        <v>4464.64</v>
      </c>
      <c r="M2039" s="482">
        <v>1093.38</v>
      </c>
      <c r="N2039" s="482">
        <v>0</v>
      </c>
      <c r="O2039" s="482">
        <v>1002.26</v>
      </c>
      <c r="P2039" s="480" t="s">
        <v>10128</v>
      </c>
      <c r="Q2039" s="481"/>
      <c r="R2039" s="480" t="s">
        <v>7884</v>
      </c>
      <c r="S2039" s="480" t="s">
        <v>7885</v>
      </c>
      <c r="T2039" s="480" t="s">
        <v>8293</v>
      </c>
      <c r="U2039" s="480" t="s">
        <v>309</v>
      </c>
      <c r="V2039" s="480" t="s">
        <v>8294</v>
      </c>
      <c r="W2039" s="480" t="s">
        <v>9983</v>
      </c>
      <c r="X2039" s="480" t="s">
        <v>9999</v>
      </c>
      <c r="Y2039" s="480" t="s">
        <v>313</v>
      </c>
      <c r="Z2039" s="480" t="s">
        <v>7888</v>
      </c>
      <c r="AA2039" s="480">
        <f t="shared" si="31"/>
        <v>60</v>
      </c>
      <c r="AB2039" s="483">
        <v>0</v>
      </c>
      <c r="AC2039" s="480" t="s">
        <v>8295</v>
      </c>
    </row>
    <row r="2040" customHeight="1" spans="1:29">
      <c r="A2040" s="460" t="s">
        <v>194</v>
      </c>
      <c r="B2040" s="480" t="s">
        <v>7877</v>
      </c>
      <c r="C2040" s="480" t="s">
        <v>7878</v>
      </c>
      <c r="D2040" s="480" t="s">
        <v>10129</v>
      </c>
      <c r="E2040" s="481">
        <v>44524</v>
      </c>
      <c r="F2040" s="480" t="s">
        <v>301</v>
      </c>
      <c r="G2040" s="480" t="s">
        <v>10130</v>
      </c>
      <c r="H2040" s="480" t="s">
        <v>8155</v>
      </c>
      <c r="I2040" s="480" t="s">
        <v>10014</v>
      </c>
      <c r="J2040" s="482">
        <v>3469.03</v>
      </c>
      <c r="K2040" s="482">
        <v>57.81</v>
      </c>
      <c r="L2040" s="482">
        <v>2833.04</v>
      </c>
      <c r="M2040" s="482">
        <v>693.8</v>
      </c>
      <c r="N2040" s="482">
        <v>0</v>
      </c>
      <c r="O2040" s="482">
        <v>635.99</v>
      </c>
      <c r="P2040" s="480" t="s">
        <v>10131</v>
      </c>
      <c r="Q2040" s="481"/>
      <c r="R2040" s="480" t="s">
        <v>7884</v>
      </c>
      <c r="S2040" s="480" t="s">
        <v>7885</v>
      </c>
      <c r="T2040" s="480" t="s">
        <v>8293</v>
      </c>
      <c r="U2040" s="480" t="s">
        <v>309</v>
      </c>
      <c r="V2040" s="480" t="s">
        <v>10132</v>
      </c>
      <c r="W2040" s="480" t="s">
        <v>9983</v>
      </c>
      <c r="X2040" s="480" t="s">
        <v>9999</v>
      </c>
      <c r="Y2040" s="480" t="s">
        <v>313</v>
      </c>
      <c r="Z2040" s="480" t="s">
        <v>7888</v>
      </c>
      <c r="AA2040" s="480">
        <f t="shared" si="31"/>
        <v>60</v>
      </c>
      <c r="AB2040" s="483">
        <v>0</v>
      </c>
      <c r="AC2040" s="480" t="s">
        <v>8295</v>
      </c>
    </row>
    <row r="2041" customHeight="1" spans="1:29">
      <c r="A2041" s="460" t="s">
        <v>194</v>
      </c>
      <c r="B2041" s="480" t="s">
        <v>7877</v>
      </c>
      <c r="C2041" s="480" t="s">
        <v>7878</v>
      </c>
      <c r="D2041" s="480" t="s">
        <v>10133</v>
      </c>
      <c r="E2041" s="481">
        <v>44524</v>
      </c>
      <c r="F2041" s="480" t="s">
        <v>301</v>
      </c>
      <c r="G2041" s="480" t="s">
        <v>10134</v>
      </c>
      <c r="H2041" s="480" t="s">
        <v>10135</v>
      </c>
      <c r="I2041" s="480" t="s">
        <v>10136</v>
      </c>
      <c r="J2041" s="482">
        <v>1338.05</v>
      </c>
      <c r="K2041" s="482">
        <v>22.3</v>
      </c>
      <c r="L2041" s="482">
        <v>1092.74</v>
      </c>
      <c r="M2041" s="482">
        <v>267.61</v>
      </c>
      <c r="N2041" s="482">
        <v>0</v>
      </c>
      <c r="O2041" s="482">
        <v>245.31</v>
      </c>
      <c r="P2041" s="480" t="s">
        <v>10137</v>
      </c>
      <c r="Q2041" s="481"/>
      <c r="R2041" s="480" t="s">
        <v>7884</v>
      </c>
      <c r="S2041" s="480" t="s">
        <v>7885</v>
      </c>
      <c r="T2041" s="480" t="s">
        <v>8293</v>
      </c>
      <c r="U2041" s="480" t="s">
        <v>309</v>
      </c>
      <c r="V2041" s="480" t="s">
        <v>10132</v>
      </c>
      <c r="W2041" s="480" t="s">
        <v>9983</v>
      </c>
      <c r="X2041" s="480" t="s">
        <v>10138</v>
      </c>
      <c r="Y2041" s="480" t="s">
        <v>313</v>
      </c>
      <c r="Z2041" s="480" t="s">
        <v>7888</v>
      </c>
      <c r="AA2041" s="480">
        <f t="shared" si="31"/>
        <v>60</v>
      </c>
      <c r="AB2041" s="483">
        <v>0</v>
      </c>
      <c r="AC2041" s="480" t="s">
        <v>8295</v>
      </c>
    </row>
    <row r="2042" customHeight="1" spans="1:29">
      <c r="A2042" s="460" t="s">
        <v>194</v>
      </c>
      <c r="B2042" s="480" t="s">
        <v>7877</v>
      </c>
      <c r="C2042" s="480" t="s">
        <v>7878</v>
      </c>
      <c r="D2042" s="480" t="s">
        <v>10139</v>
      </c>
      <c r="E2042" s="481">
        <v>44524</v>
      </c>
      <c r="F2042" s="480" t="s">
        <v>301</v>
      </c>
      <c r="G2042" s="480" t="s">
        <v>10140</v>
      </c>
      <c r="H2042" s="480" t="s">
        <v>9053</v>
      </c>
      <c r="I2042" s="480" t="s">
        <v>10141</v>
      </c>
      <c r="J2042" s="482">
        <v>25044.25</v>
      </c>
      <c r="K2042" s="482">
        <v>417.4</v>
      </c>
      <c r="L2042" s="482">
        <v>20452.8</v>
      </c>
      <c r="M2042" s="482">
        <v>5008.85</v>
      </c>
      <c r="N2042" s="482">
        <v>0</v>
      </c>
      <c r="O2042" s="482">
        <v>4591.45</v>
      </c>
      <c r="P2042" s="480" t="s">
        <v>10142</v>
      </c>
      <c r="Q2042" s="481"/>
      <c r="R2042" s="480" t="s">
        <v>630</v>
      </c>
      <c r="S2042" s="480" t="s">
        <v>889</v>
      </c>
      <c r="T2042" s="480" t="s">
        <v>4347</v>
      </c>
      <c r="U2042" s="480" t="s">
        <v>309</v>
      </c>
      <c r="V2042" s="480" t="s">
        <v>10143</v>
      </c>
      <c r="W2042" s="480" t="s">
        <v>9983</v>
      </c>
      <c r="X2042" s="480" t="s">
        <v>9999</v>
      </c>
      <c r="Y2042" s="480" t="s">
        <v>313</v>
      </c>
      <c r="Z2042" s="480" t="s">
        <v>7888</v>
      </c>
      <c r="AA2042" s="480">
        <f t="shared" si="31"/>
        <v>60</v>
      </c>
      <c r="AB2042" s="483">
        <v>0</v>
      </c>
      <c r="AC2042" s="480" t="s">
        <v>4351</v>
      </c>
    </row>
    <row r="2043" customHeight="1" spans="1:29">
      <c r="A2043" s="460" t="s">
        <v>194</v>
      </c>
      <c r="B2043" s="480" t="s">
        <v>7877</v>
      </c>
      <c r="C2043" s="480" t="s">
        <v>7878</v>
      </c>
      <c r="D2043" s="480" t="s">
        <v>10144</v>
      </c>
      <c r="E2043" s="481">
        <v>44524</v>
      </c>
      <c r="F2043" s="480" t="s">
        <v>301</v>
      </c>
      <c r="G2043" s="480" t="s">
        <v>10145</v>
      </c>
      <c r="H2043" s="480" t="s">
        <v>7941</v>
      </c>
      <c r="I2043" s="480" t="s">
        <v>10146</v>
      </c>
      <c r="J2043" s="482">
        <v>7837.15</v>
      </c>
      <c r="K2043" s="482">
        <v>130.62</v>
      </c>
      <c r="L2043" s="482">
        <v>6400.34</v>
      </c>
      <c r="M2043" s="482">
        <v>1567.43</v>
      </c>
      <c r="N2043" s="482">
        <v>0</v>
      </c>
      <c r="O2043" s="482">
        <v>1436.81</v>
      </c>
      <c r="P2043" s="480" t="s">
        <v>10147</v>
      </c>
      <c r="Q2043" s="481"/>
      <c r="R2043" s="480" t="s">
        <v>630</v>
      </c>
      <c r="S2043" s="480" t="s">
        <v>889</v>
      </c>
      <c r="T2043" s="480" t="s">
        <v>4347</v>
      </c>
      <c r="U2043" s="480" t="s">
        <v>309</v>
      </c>
      <c r="V2043" s="480" t="s">
        <v>10148</v>
      </c>
      <c r="W2043" s="480" t="s">
        <v>9983</v>
      </c>
      <c r="X2043" s="480" t="s">
        <v>9999</v>
      </c>
      <c r="Y2043" s="480" t="s">
        <v>313</v>
      </c>
      <c r="Z2043" s="480" t="s">
        <v>7888</v>
      </c>
      <c r="AA2043" s="480">
        <f t="shared" si="31"/>
        <v>60</v>
      </c>
      <c r="AB2043" s="483">
        <v>0</v>
      </c>
      <c r="AC2043" s="480" t="s">
        <v>4351</v>
      </c>
    </row>
    <row r="2044" customHeight="1" spans="1:29">
      <c r="A2044" s="460" t="s">
        <v>194</v>
      </c>
      <c r="B2044" s="480" t="s">
        <v>7877</v>
      </c>
      <c r="C2044" s="480" t="s">
        <v>7878</v>
      </c>
      <c r="D2044" s="480" t="s">
        <v>10149</v>
      </c>
      <c r="E2044" s="481">
        <v>44524</v>
      </c>
      <c r="F2044" s="480" t="s">
        <v>301</v>
      </c>
      <c r="G2044" s="480" t="s">
        <v>10150</v>
      </c>
      <c r="H2044" s="480" t="s">
        <v>8155</v>
      </c>
      <c r="I2044" s="480" t="s">
        <v>10014</v>
      </c>
      <c r="J2044" s="482">
        <v>4398.23</v>
      </c>
      <c r="K2044" s="482">
        <v>89.85</v>
      </c>
      <c r="L2044" s="482">
        <v>3409.78</v>
      </c>
      <c r="M2044" s="482">
        <v>1078.3</v>
      </c>
      <c r="N2044" s="482">
        <v>0</v>
      </c>
      <c r="O2044" s="482">
        <v>988.45</v>
      </c>
      <c r="P2044" s="480" t="s">
        <v>10151</v>
      </c>
      <c r="Q2044" s="481"/>
      <c r="R2044" s="480" t="s">
        <v>630</v>
      </c>
      <c r="S2044" s="480" t="s">
        <v>889</v>
      </c>
      <c r="T2044" s="480" t="s">
        <v>4347</v>
      </c>
      <c r="U2044" s="480" t="s">
        <v>309</v>
      </c>
      <c r="V2044" s="480" t="s">
        <v>10152</v>
      </c>
      <c r="W2044" s="480" t="s">
        <v>9983</v>
      </c>
      <c r="X2044" s="480" t="s">
        <v>9999</v>
      </c>
      <c r="Y2044" s="480" t="s">
        <v>313</v>
      </c>
      <c r="Z2044" s="480" t="s">
        <v>7888</v>
      </c>
      <c r="AA2044" s="480">
        <f t="shared" si="31"/>
        <v>60</v>
      </c>
      <c r="AB2044" s="483">
        <v>0</v>
      </c>
      <c r="AC2044" s="480" t="s">
        <v>4351</v>
      </c>
    </row>
    <row r="2045" customHeight="1" spans="1:29">
      <c r="A2045" s="460" t="s">
        <v>194</v>
      </c>
      <c r="B2045" s="480" t="s">
        <v>7877</v>
      </c>
      <c r="C2045" s="480" t="s">
        <v>7878</v>
      </c>
      <c r="D2045" s="480" t="s">
        <v>10153</v>
      </c>
      <c r="E2045" s="481">
        <v>44524</v>
      </c>
      <c r="F2045" s="480" t="s">
        <v>301</v>
      </c>
      <c r="G2045" s="480" t="s">
        <v>10154</v>
      </c>
      <c r="H2045" s="480" t="s">
        <v>9053</v>
      </c>
      <c r="I2045" s="480" t="s">
        <v>9916</v>
      </c>
      <c r="J2045" s="482">
        <v>5466.9</v>
      </c>
      <c r="K2045" s="482">
        <v>91.12</v>
      </c>
      <c r="L2045" s="482">
        <v>4464.64</v>
      </c>
      <c r="M2045" s="482">
        <v>1093.38</v>
      </c>
      <c r="N2045" s="482">
        <v>0</v>
      </c>
      <c r="O2045" s="482">
        <v>1002.26</v>
      </c>
      <c r="P2045" s="480" t="s">
        <v>10155</v>
      </c>
      <c r="Q2045" s="481"/>
      <c r="R2045" s="480" t="s">
        <v>7884</v>
      </c>
      <c r="S2045" s="480" t="s">
        <v>7885</v>
      </c>
      <c r="T2045" s="480" t="s">
        <v>9946</v>
      </c>
      <c r="U2045" s="480" t="s">
        <v>309</v>
      </c>
      <c r="V2045" s="480" t="s">
        <v>10156</v>
      </c>
      <c r="W2045" s="480" t="s">
        <v>9983</v>
      </c>
      <c r="X2045" s="480" t="s">
        <v>9999</v>
      </c>
      <c r="Y2045" s="480" t="s">
        <v>313</v>
      </c>
      <c r="Z2045" s="480" t="s">
        <v>7888</v>
      </c>
      <c r="AA2045" s="480">
        <f t="shared" si="31"/>
        <v>60</v>
      </c>
      <c r="AB2045" s="483">
        <v>0</v>
      </c>
      <c r="AC2045" s="480" t="s">
        <v>8424</v>
      </c>
    </row>
    <row r="2046" customHeight="1" spans="1:29">
      <c r="A2046" s="460" t="s">
        <v>194</v>
      </c>
      <c r="B2046" s="480" t="s">
        <v>7877</v>
      </c>
      <c r="C2046" s="480" t="s">
        <v>7878</v>
      </c>
      <c r="D2046" s="480" t="s">
        <v>10157</v>
      </c>
      <c r="E2046" s="481">
        <v>44524</v>
      </c>
      <c r="F2046" s="480" t="s">
        <v>301</v>
      </c>
      <c r="G2046" s="480" t="s">
        <v>10158</v>
      </c>
      <c r="H2046" s="480" t="s">
        <v>9053</v>
      </c>
      <c r="I2046" s="480" t="s">
        <v>9916</v>
      </c>
      <c r="J2046" s="482">
        <v>5466.9</v>
      </c>
      <c r="K2046" s="482">
        <v>91.12</v>
      </c>
      <c r="L2046" s="482">
        <v>4464.64</v>
      </c>
      <c r="M2046" s="482">
        <v>1093.38</v>
      </c>
      <c r="N2046" s="482">
        <v>0</v>
      </c>
      <c r="O2046" s="482">
        <v>1002.26</v>
      </c>
      <c r="P2046" s="480" t="s">
        <v>10159</v>
      </c>
      <c r="Q2046" s="481"/>
      <c r="R2046" s="480" t="s">
        <v>7884</v>
      </c>
      <c r="S2046" s="480" t="s">
        <v>7885</v>
      </c>
      <c r="T2046" s="480" t="s">
        <v>9946</v>
      </c>
      <c r="U2046" s="480" t="s">
        <v>309</v>
      </c>
      <c r="V2046" s="480" t="s">
        <v>10160</v>
      </c>
      <c r="W2046" s="480" t="s">
        <v>9983</v>
      </c>
      <c r="X2046" s="480" t="s">
        <v>9999</v>
      </c>
      <c r="Y2046" s="480" t="s">
        <v>313</v>
      </c>
      <c r="Z2046" s="480" t="s">
        <v>7888</v>
      </c>
      <c r="AA2046" s="480">
        <f t="shared" si="31"/>
        <v>60</v>
      </c>
      <c r="AB2046" s="483">
        <v>0</v>
      </c>
      <c r="AC2046" s="480" t="s">
        <v>8424</v>
      </c>
    </row>
    <row r="2047" customHeight="1" spans="1:29">
      <c r="A2047" s="460" t="s">
        <v>194</v>
      </c>
      <c r="B2047" s="480" t="s">
        <v>7877</v>
      </c>
      <c r="C2047" s="480" t="s">
        <v>7878</v>
      </c>
      <c r="D2047" s="480" t="s">
        <v>10161</v>
      </c>
      <c r="E2047" s="481">
        <v>44524</v>
      </c>
      <c r="F2047" s="480" t="s">
        <v>301</v>
      </c>
      <c r="G2047" s="480" t="s">
        <v>10162</v>
      </c>
      <c r="H2047" s="480" t="s">
        <v>9053</v>
      </c>
      <c r="I2047" s="480" t="s">
        <v>9916</v>
      </c>
      <c r="J2047" s="482">
        <v>5466.9</v>
      </c>
      <c r="K2047" s="482">
        <v>91.12</v>
      </c>
      <c r="L2047" s="482">
        <v>4464.64</v>
      </c>
      <c r="M2047" s="482">
        <v>1093.38</v>
      </c>
      <c r="N2047" s="482">
        <v>0</v>
      </c>
      <c r="O2047" s="482">
        <v>1002.26</v>
      </c>
      <c r="P2047" s="480" t="s">
        <v>10163</v>
      </c>
      <c r="Q2047" s="481"/>
      <c r="R2047" s="480" t="s">
        <v>7884</v>
      </c>
      <c r="S2047" s="480" t="s">
        <v>7885</v>
      </c>
      <c r="T2047" s="480" t="s">
        <v>9946</v>
      </c>
      <c r="U2047" s="480" t="s">
        <v>309</v>
      </c>
      <c r="V2047" s="480" t="s">
        <v>309</v>
      </c>
      <c r="W2047" s="480" t="s">
        <v>9983</v>
      </c>
      <c r="X2047" s="480" t="s">
        <v>9999</v>
      </c>
      <c r="Y2047" s="480" t="s">
        <v>313</v>
      </c>
      <c r="Z2047" s="480" t="s">
        <v>7888</v>
      </c>
      <c r="AA2047" s="480">
        <f t="shared" si="31"/>
        <v>60</v>
      </c>
      <c r="AB2047" s="483">
        <v>0</v>
      </c>
      <c r="AC2047" s="480" t="s">
        <v>8424</v>
      </c>
    </row>
    <row r="2048" customHeight="1" spans="1:29">
      <c r="A2048" s="460" t="s">
        <v>194</v>
      </c>
      <c r="B2048" s="480" t="s">
        <v>7877</v>
      </c>
      <c r="C2048" s="480" t="s">
        <v>7878</v>
      </c>
      <c r="D2048" s="480" t="s">
        <v>10164</v>
      </c>
      <c r="E2048" s="481">
        <v>44524</v>
      </c>
      <c r="F2048" s="480" t="s">
        <v>301</v>
      </c>
      <c r="G2048" s="480" t="s">
        <v>10165</v>
      </c>
      <c r="H2048" s="480" t="s">
        <v>9053</v>
      </c>
      <c r="I2048" s="480" t="s">
        <v>9916</v>
      </c>
      <c r="J2048" s="482">
        <v>5466.9</v>
      </c>
      <c r="K2048" s="482">
        <v>91.12</v>
      </c>
      <c r="L2048" s="482">
        <v>4464.64</v>
      </c>
      <c r="M2048" s="482">
        <v>1093.38</v>
      </c>
      <c r="N2048" s="482">
        <v>0</v>
      </c>
      <c r="O2048" s="482">
        <v>1002.26</v>
      </c>
      <c r="P2048" s="480" t="s">
        <v>10166</v>
      </c>
      <c r="Q2048" s="481"/>
      <c r="R2048" s="480" t="s">
        <v>7884</v>
      </c>
      <c r="S2048" s="480" t="s">
        <v>7885</v>
      </c>
      <c r="T2048" s="480" t="s">
        <v>9946</v>
      </c>
      <c r="U2048" s="480" t="s">
        <v>309</v>
      </c>
      <c r="V2048" s="480" t="s">
        <v>10167</v>
      </c>
      <c r="W2048" s="480" t="s">
        <v>9983</v>
      </c>
      <c r="X2048" s="480" t="s">
        <v>9999</v>
      </c>
      <c r="Y2048" s="480" t="s">
        <v>313</v>
      </c>
      <c r="Z2048" s="480" t="s">
        <v>7888</v>
      </c>
      <c r="AA2048" s="480">
        <f t="shared" si="31"/>
        <v>60</v>
      </c>
      <c r="AB2048" s="483">
        <v>0</v>
      </c>
      <c r="AC2048" s="480" t="s">
        <v>8424</v>
      </c>
    </row>
    <row r="2049" customHeight="1" spans="1:29">
      <c r="A2049" s="460" t="s">
        <v>194</v>
      </c>
      <c r="B2049" s="480" t="s">
        <v>7877</v>
      </c>
      <c r="C2049" s="480" t="s">
        <v>7878</v>
      </c>
      <c r="D2049" s="480" t="s">
        <v>10168</v>
      </c>
      <c r="E2049" s="481">
        <v>44524</v>
      </c>
      <c r="F2049" s="480" t="s">
        <v>301</v>
      </c>
      <c r="G2049" s="480" t="s">
        <v>10169</v>
      </c>
      <c r="H2049" s="480" t="s">
        <v>9053</v>
      </c>
      <c r="I2049" s="480" t="s">
        <v>9916</v>
      </c>
      <c r="J2049" s="482">
        <v>5466.9</v>
      </c>
      <c r="K2049" s="482">
        <v>91.12</v>
      </c>
      <c r="L2049" s="482">
        <v>4464.64</v>
      </c>
      <c r="M2049" s="482">
        <v>1093.38</v>
      </c>
      <c r="N2049" s="482">
        <v>0</v>
      </c>
      <c r="O2049" s="482">
        <v>1002.26</v>
      </c>
      <c r="P2049" s="480" t="s">
        <v>10170</v>
      </c>
      <c r="Q2049" s="481"/>
      <c r="R2049" s="480" t="s">
        <v>7884</v>
      </c>
      <c r="S2049" s="480" t="s">
        <v>7885</v>
      </c>
      <c r="T2049" s="480" t="s">
        <v>9946</v>
      </c>
      <c r="U2049" s="480" t="s">
        <v>309</v>
      </c>
      <c r="V2049" s="480" t="s">
        <v>10171</v>
      </c>
      <c r="W2049" s="480" t="s">
        <v>9983</v>
      </c>
      <c r="X2049" s="480" t="s">
        <v>9999</v>
      </c>
      <c r="Y2049" s="480" t="s">
        <v>313</v>
      </c>
      <c r="Z2049" s="480" t="s">
        <v>7888</v>
      </c>
      <c r="AA2049" s="480">
        <f t="shared" si="31"/>
        <v>60</v>
      </c>
      <c r="AB2049" s="483">
        <v>0</v>
      </c>
      <c r="AC2049" s="480" t="s">
        <v>8424</v>
      </c>
    </row>
    <row r="2050" customHeight="1" spans="1:29">
      <c r="A2050" s="460" t="s">
        <v>194</v>
      </c>
      <c r="B2050" s="480" t="s">
        <v>7877</v>
      </c>
      <c r="C2050" s="480" t="s">
        <v>7878</v>
      </c>
      <c r="D2050" s="480" t="s">
        <v>10172</v>
      </c>
      <c r="E2050" s="481">
        <v>44524</v>
      </c>
      <c r="F2050" s="480" t="s">
        <v>301</v>
      </c>
      <c r="G2050" s="480" t="s">
        <v>10173</v>
      </c>
      <c r="H2050" s="480" t="s">
        <v>9053</v>
      </c>
      <c r="I2050" s="480" t="s">
        <v>9916</v>
      </c>
      <c r="J2050" s="482">
        <v>5466.9</v>
      </c>
      <c r="K2050" s="482">
        <v>91.12</v>
      </c>
      <c r="L2050" s="482">
        <v>4464.64</v>
      </c>
      <c r="M2050" s="482">
        <v>1093.38</v>
      </c>
      <c r="N2050" s="482">
        <v>0</v>
      </c>
      <c r="O2050" s="482">
        <v>1002.26</v>
      </c>
      <c r="P2050" s="480" t="s">
        <v>10174</v>
      </c>
      <c r="Q2050" s="481"/>
      <c r="R2050" s="480" t="s">
        <v>7884</v>
      </c>
      <c r="S2050" s="480" t="s">
        <v>7885</v>
      </c>
      <c r="T2050" s="480" t="s">
        <v>9853</v>
      </c>
      <c r="U2050" s="480" t="s">
        <v>309</v>
      </c>
      <c r="V2050" s="480" t="s">
        <v>10175</v>
      </c>
      <c r="W2050" s="480" t="s">
        <v>9983</v>
      </c>
      <c r="X2050" s="480" t="s">
        <v>9999</v>
      </c>
      <c r="Y2050" s="480" t="s">
        <v>313</v>
      </c>
      <c r="Z2050" s="480" t="s">
        <v>7888</v>
      </c>
      <c r="AA2050" s="480">
        <f t="shared" si="31"/>
        <v>60</v>
      </c>
      <c r="AB2050" s="483">
        <v>0</v>
      </c>
      <c r="AC2050" s="480" t="s">
        <v>8424</v>
      </c>
    </row>
    <row r="2051" customHeight="1" spans="1:29">
      <c r="A2051" s="460" t="s">
        <v>194</v>
      </c>
      <c r="B2051" s="480" t="s">
        <v>7877</v>
      </c>
      <c r="C2051" s="480" t="s">
        <v>7878</v>
      </c>
      <c r="D2051" s="480" t="s">
        <v>10176</v>
      </c>
      <c r="E2051" s="481">
        <v>44524</v>
      </c>
      <c r="F2051" s="480" t="s">
        <v>301</v>
      </c>
      <c r="G2051" s="480" t="s">
        <v>10177</v>
      </c>
      <c r="H2051" s="480" t="s">
        <v>9053</v>
      </c>
      <c r="I2051" s="480" t="s">
        <v>9916</v>
      </c>
      <c r="J2051" s="482">
        <v>5466.9</v>
      </c>
      <c r="K2051" s="482">
        <v>91.12</v>
      </c>
      <c r="L2051" s="482">
        <v>4464.64</v>
      </c>
      <c r="M2051" s="482">
        <v>1093.38</v>
      </c>
      <c r="N2051" s="482">
        <v>0</v>
      </c>
      <c r="O2051" s="482">
        <v>1002.26</v>
      </c>
      <c r="P2051" s="480" t="s">
        <v>10178</v>
      </c>
      <c r="Q2051" s="481"/>
      <c r="R2051" s="480" t="s">
        <v>7884</v>
      </c>
      <c r="S2051" s="480" t="s">
        <v>7885</v>
      </c>
      <c r="T2051" s="480" t="s">
        <v>2483</v>
      </c>
      <c r="U2051" s="480" t="s">
        <v>309</v>
      </c>
      <c r="V2051" s="480" t="s">
        <v>309</v>
      </c>
      <c r="W2051" s="480" t="s">
        <v>9983</v>
      </c>
      <c r="X2051" s="480" t="s">
        <v>9999</v>
      </c>
      <c r="Y2051" s="480" t="s">
        <v>313</v>
      </c>
      <c r="Z2051" s="480" t="s">
        <v>7888</v>
      </c>
      <c r="AA2051" s="480">
        <f t="shared" si="31"/>
        <v>60</v>
      </c>
      <c r="AB2051" s="483">
        <v>0</v>
      </c>
      <c r="AC2051" s="480" t="s">
        <v>8424</v>
      </c>
    </row>
    <row r="2052" customHeight="1" spans="1:29">
      <c r="A2052" s="460" t="s">
        <v>194</v>
      </c>
      <c r="B2052" s="480" t="s">
        <v>7877</v>
      </c>
      <c r="C2052" s="480" t="s">
        <v>7878</v>
      </c>
      <c r="D2052" s="480" t="s">
        <v>10179</v>
      </c>
      <c r="E2052" s="481">
        <v>44524</v>
      </c>
      <c r="F2052" s="480" t="s">
        <v>301</v>
      </c>
      <c r="G2052" s="480" t="s">
        <v>10180</v>
      </c>
      <c r="H2052" s="480" t="s">
        <v>9053</v>
      </c>
      <c r="I2052" s="480" t="s">
        <v>9916</v>
      </c>
      <c r="J2052" s="482">
        <v>5466.9</v>
      </c>
      <c r="K2052" s="482">
        <v>91.12</v>
      </c>
      <c r="L2052" s="482">
        <v>4464.64</v>
      </c>
      <c r="M2052" s="482">
        <v>1093.38</v>
      </c>
      <c r="N2052" s="482">
        <v>0</v>
      </c>
      <c r="O2052" s="482">
        <v>1002.26</v>
      </c>
      <c r="P2052" s="480" t="s">
        <v>10181</v>
      </c>
      <c r="Q2052" s="481"/>
      <c r="R2052" s="480" t="s">
        <v>7884</v>
      </c>
      <c r="S2052" s="480" t="s">
        <v>7885</v>
      </c>
      <c r="T2052" s="480" t="s">
        <v>2483</v>
      </c>
      <c r="U2052" s="480" t="s">
        <v>309</v>
      </c>
      <c r="V2052" s="480" t="s">
        <v>309</v>
      </c>
      <c r="W2052" s="480" t="s">
        <v>9983</v>
      </c>
      <c r="X2052" s="480" t="s">
        <v>9999</v>
      </c>
      <c r="Y2052" s="480" t="s">
        <v>313</v>
      </c>
      <c r="Z2052" s="480" t="s">
        <v>7888</v>
      </c>
      <c r="AA2052" s="480">
        <f t="shared" si="31"/>
        <v>60</v>
      </c>
      <c r="AB2052" s="483">
        <v>0</v>
      </c>
      <c r="AC2052" s="480" t="s">
        <v>8424</v>
      </c>
    </row>
    <row r="2053" customHeight="1" spans="1:29">
      <c r="A2053" s="460" t="s">
        <v>194</v>
      </c>
      <c r="B2053" s="480" t="s">
        <v>7877</v>
      </c>
      <c r="C2053" s="480" t="s">
        <v>7878</v>
      </c>
      <c r="D2053" s="480" t="s">
        <v>10182</v>
      </c>
      <c r="E2053" s="481">
        <v>44524</v>
      </c>
      <c r="F2053" s="480" t="s">
        <v>301</v>
      </c>
      <c r="G2053" s="480" t="s">
        <v>10183</v>
      </c>
      <c r="H2053" s="480" t="s">
        <v>9053</v>
      </c>
      <c r="I2053" s="480" t="s">
        <v>9916</v>
      </c>
      <c r="J2053" s="482">
        <v>5466.9</v>
      </c>
      <c r="K2053" s="482">
        <v>91.12</v>
      </c>
      <c r="L2053" s="482">
        <v>4464.64</v>
      </c>
      <c r="M2053" s="482">
        <v>1093.38</v>
      </c>
      <c r="N2053" s="482">
        <v>0</v>
      </c>
      <c r="O2053" s="482">
        <v>1002.26</v>
      </c>
      <c r="P2053" s="480" t="s">
        <v>10184</v>
      </c>
      <c r="Q2053" s="481"/>
      <c r="R2053" s="480" t="s">
        <v>7884</v>
      </c>
      <c r="S2053" s="480" t="s">
        <v>7885</v>
      </c>
      <c r="T2053" s="480" t="s">
        <v>2483</v>
      </c>
      <c r="U2053" s="480" t="s">
        <v>309</v>
      </c>
      <c r="V2053" s="480" t="s">
        <v>309</v>
      </c>
      <c r="W2053" s="480" t="s">
        <v>9983</v>
      </c>
      <c r="X2053" s="480" t="s">
        <v>9999</v>
      </c>
      <c r="Y2053" s="480" t="s">
        <v>313</v>
      </c>
      <c r="Z2053" s="480" t="s">
        <v>7888</v>
      </c>
      <c r="AA2053" s="480">
        <f t="shared" si="31"/>
        <v>60</v>
      </c>
      <c r="AB2053" s="483">
        <v>0</v>
      </c>
      <c r="AC2053" s="480" t="s">
        <v>8424</v>
      </c>
    </row>
    <row r="2054" customHeight="1" spans="1:29">
      <c r="A2054" s="460" t="s">
        <v>194</v>
      </c>
      <c r="B2054" s="480" t="s">
        <v>7877</v>
      </c>
      <c r="C2054" s="480" t="s">
        <v>7878</v>
      </c>
      <c r="D2054" s="480" t="s">
        <v>10185</v>
      </c>
      <c r="E2054" s="481">
        <v>44524</v>
      </c>
      <c r="F2054" s="480" t="s">
        <v>301</v>
      </c>
      <c r="G2054" s="480" t="s">
        <v>10186</v>
      </c>
      <c r="H2054" s="480" t="s">
        <v>9053</v>
      </c>
      <c r="I2054" s="480" t="s">
        <v>9916</v>
      </c>
      <c r="J2054" s="482">
        <v>5466.9</v>
      </c>
      <c r="K2054" s="482">
        <v>91.12</v>
      </c>
      <c r="L2054" s="482">
        <v>4464.64</v>
      </c>
      <c r="M2054" s="482">
        <v>1093.38</v>
      </c>
      <c r="N2054" s="482">
        <v>0</v>
      </c>
      <c r="O2054" s="482">
        <v>1002.26</v>
      </c>
      <c r="P2054" s="480" t="s">
        <v>10187</v>
      </c>
      <c r="Q2054" s="481"/>
      <c r="R2054" s="480" t="s">
        <v>7884</v>
      </c>
      <c r="S2054" s="480" t="s">
        <v>7885</v>
      </c>
      <c r="T2054" s="480" t="s">
        <v>2483</v>
      </c>
      <c r="U2054" s="480" t="s">
        <v>309</v>
      </c>
      <c r="V2054" s="480" t="s">
        <v>309</v>
      </c>
      <c r="W2054" s="480" t="s">
        <v>9983</v>
      </c>
      <c r="X2054" s="480" t="s">
        <v>9999</v>
      </c>
      <c r="Y2054" s="480" t="s">
        <v>313</v>
      </c>
      <c r="Z2054" s="480" t="s">
        <v>7888</v>
      </c>
      <c r="AA2054" s="480">
        <f t="shared" si="31"/>
        <v>60</v>
      </c>
      <c r="AB2054" s="483">
        <v>0</v>
      </c>
      <c r="AC2054" s="480" t="s">
        <v>8424</v>
      </c>
    </row>
    <row r="2055" customHeight="1" spans="1:29">
      <c r="A2055" s="460" t="s">
        <v>194</v>
      </c>
      <c r="B2055" s="480" t="s">
        <v>7877</v>
      </c>
      <c r="C2055" s="480" t="s">
        <v>7878</v>
      </c>
      <c r="D2055" s="480" t="s">
        <v>10188</v>
      </c>
      <c r="E2055" s="481">
        <v>44524</v>
      </c>
      <c r="F2055" s="480" t="s">
        <v>301</v>
      </c>
      <c r="G2055" s="480" t="s">
        <v>10189</v>
      </c>
      <c r="H2055" s="480" t="s">
        <v>9053</v>
      </c>
      <c r="I2055" s="480" t="s">
        <v>9916</v>
      </c>
      <c r="J2055" s="482">
        <v>5466.9</v>
      </c>
      <c r="K2055" s="482">
        <v>91.12</v>
      </c>
      <c r="L2055" s="482">
        <v>4464.64</v>
      </c>
      <c r="M2055" s="482">
        <v>1093.38</v>
      </c>
      <c r="N2055" s="482">
        <v>0</v>
      </c>
      <c r="O2055" s="482">
        <v>1002.26</v>
      </c>
      <c r="P2055" s="480" t="s">
        <v>10190</v>
      </c>
      <c r="Q2055" s="481"/>
      <c r="R2055" s="480" t="s">
        <v>7884</v>
      </c>
      <c r="S2055" s="480" t="s">
        <v>7885</v>
      </c>
      <c r="T2055" s="480" t="s">
        <v>2483</v>
      </c>
      <c r="U2055" s="480" t="s">
        <v>309</v>
      </c>
      <c r="V2055" s="480" t="s">
        <v>309</v>
      </c>
      <c r="W2055" s="480" t="s">
        <v>9983</v>
      </c>
      <c r="X2055" s="480" t="s">
        <v>9999</v>
      </c>
      <c r="Y2055" s="480" t="s">
        <v>313</v>
      </c>
      <c r="Z2055" s="480" t="s">
        <v>7888</v>
      </c>
      <c r="AA2055" s="480">
        <f t="shared" si="31"/>
        <v>60</v>
      </c>
      <c r="AB2055" s="483">
        <v>0</v>
      </c>
      <c r="AC2055" s="480" t="s">
        <v>8424</v>
      </c>
    </row>
    <row r="2056" customHeight="1" spans="1:29">
      <c r="A2056" s="460" t="s">
        <v>194</v>
      </c>
      <c r="B2056" s="480" t="s">
        <v>7877</v>
      </c>
      <c r="C2056" s="480" t="s">
        <v>7878</v>
      </c>
      <c r="D2056" s="480" t="s">
        <v>10191</v>
      </c>
      <c r="E2056" s="481">
        <v>44524</v>
      </c>
      <c r="F2056" s="480" t="s">
        <v>301</v>
      </c>
      <c r="G2056" s="480" t="s">
        <v>10192</v>
      </c>
      <c r="H2056" s="480" t="s">
        <v>9053</v>
      </c>
      <c r="I2056" s="480" t="s">
        <v>9916</v>
      </c>
      <c r="J2056" s="482">
        <v>5466.9</v>
      </c>
      <c r="K2056" s="482">
        <v>91.12</v>
      </c>
      <c r="L2056" s="482">
        <v>4464.64</v>
      </c>
      <c r="M2056" s="482">
        <v>1093.38</v>
      </c>
      <c r="N2056" s="482">
        <v>0</v>
      </c>
      <c r="O2056" s="482">
        <v>1002.26</v>
      </c>
      <c r="P2056" s="480" t="s">
        <v>10193</v>
      </c>
      <c r="Q2056" s="481"/>
      <c r="R2056" s="480" t="s">
        <v>7884</v>
      </c>
      <c r="S2056" s="480" t="s">
        <v>7885</v>
      </c>
      <c r="T2056" s="480" t="s">
        <v>2483</v>
      </c>
      <c r="U2056" s="480" t="s">
        <v>309</v>
      </c>
      <c r="V2056" s="480" t="s">
        <v>309</v>
      </c>
      <c r="W2056" s="480" t="s">
        <v>9983</v>
      </c>
      <c r="X2056" s="480" t="s">
        <v>9999</v>
      </c>
      <c r="Y2056" s="480" t="s">
        <v>313</v>
      </c>
      <c r="Z2056" s="480" t="s">
        <v>7888</v>
      </c>
      <c r="AA2056" s="480">
        <f t="shared" si="31"/>
        <v>60</v>
      </c>
      <c r="AB2056" s="483">
        <v>0</v>
      </c>
      <c r="AC2056" s="480" t="s">
        <v>8424</v>
      </c>
    </row>
    <row r="2057" customHeight="1" spans="1:29">
      <c r="A2057" s="460" t="s">
        <v>194</v>
      </c>
      <c r="B2057" s="480" t="s">
        <v>7877</v>
      </c>
      <c r="C2057" s="480" t="s">
        <v>7878</v>
      </c>
      <c r="D2057" s="480" t="s">
        <v>10194</v>
      </c>
      <c r="E2057" s="481">
        <v>44524</v>
      </c>
      <c r="F2057" s="480" t="s">
        <v>301</v>
      </c>
      <c r="G2057" s="480" t="s">
        <v>10195</v>
      </c>
      <c r="H2057" s="480" t="s">
        <v>9053</v>
      </c>
      <c r="I2057" s="480" t="s">
        <v>9916</v>
      </c>
      <c r="J2057" s="482">
        <v>5466.9</v>
      </c>
      <c r="K2057" s="482">
        <v>91.12</v>
      </c>
      <c r="L2057" s="482">
        <v>4464.64</v>
      </c>
      <c r="M2057" s="482">
        <v>1093.38</v>
      </c>
      <c r="N2057" s="482">
        <v>0</v>
      </c>
      <c r="O2057" s="482">
        <v>1002.26</v>
      </c>
      <c r="P2057" s="480" t="s">
        <v>10196</v>
      </c>
      <c r="Q2057" s="481"/>
      <c r="R2057" s="480" t="s">
        <v>7884</v>
      </c>
      <c r="S2057" s="480" t="s">
        <v>7885</v>
      </c>
      <c r="T2057" s="480" t="s">
        <v>2483</v>
      </c>
      <c r="U2057" s="480" t="s">
        <v>309</v>
      </c>
      <c r="V2057" s="480" t="s">
        <v>309</v>
      </c>
      <c r="W2057" s="480" t="s">
        <v>9983</v>
      </c>
      <c r="X2057" s="480" t="s">
        <v>9999</v>
      </c>
      <c r="Y2057" s="480" t="s">
        <v>313</v>
      </c>
      <c r="Z2057" s="480" t="s">
        <v>7888</v>
      </c>
      <c r="AA2057" s="480">
        <f t="shared" ref="AA2057:AA2120" si="32">Z2057*12</f>
        <v>60</v>
      </c>
      <c r="AB2057" s="483">
        <v>0</v>
      </c>
      <c r="AC2057" s="480" t="s">
        <v>8424</v>
      </c>
    </row>
    <row r="2058" customHeight="1" spans="1:29">
      <c r="A2058" s="460" t="s">
        <v>194</v>
      </c>
      <c r="B2058" s="480" t="s">
        <v>7877</v>
      </c>
      <c r="C2058" s="480" t="s">
        <v>7878</v>
      </c>
      <c r="D2058" s="480" t="s">
        <v>10197</v>
      </c>
      <c r="E2058" s="481">
        <v>44524</v>
      </c>
      <c r="F2058" s="480" t="s">
        <v>301</v>
      </c>
      <c r="G2058" s="480" t="s">
        <v>10198</v>
      </c>
      <c r="H2058" s="480" t="s">
        <v>9053</v>
      </c>
      <c r="I2058" s="480" t="s">
        <v>9916</v>
      </c>
      <c r="J2058" s="482">
        <v>5466.9</v>
      </c>
      <c r="K2058" s="482">
        <v>91.12</v>
      </c>
      <c r="L2058" s="482">
        <v>4464.64</v>
      </c>
      <c r="M2058" s="482">
        <v>1093.38</v>
      </c>
      <c r="N2058" s="482">
        <v>0</v>
      </c>
      <c r="O2058" s="482">
        <v>1002.26</v>
      </c>
      <c r="P2058" s="480" t="s">
        <v>10199</v>
      </c>
      <c r="Q2058" s="481"/>
      <c r="R2058" s="480" t="s">
        <v>7884</v>
      </c>
      <c r="S2058" s="480" t="s">
        <v>7885</v>
      </c>
      <c r="T2058" s="480" t="s">
        <v>2483</v>
      </c>
      <c r="U2058" s="480" t="s">
        <v>309</v>
      </c>
      <c r="V2058" s="480" t="s">
        <v>309</v>
      </c>
      <c r="W2058" s="480" t="s">
        <v>9983</v>
      </c>
      <c r="X2058" s="480" t="s">
        <v>9999</v>
      </c>
      <c r="Y2058" s="480" t="s">
        <v>313</v>
      </c>
      <c r="Z2058" s="480" t="s">
        <v>7888</v>
      </c>
      <c r="AA2058" s="480">
        <f t="shared" si="32"/>
        <v>60</v>
      </c>
      <c r="AB2058" s="483">
        <v>0</v>
      </c>
      <c r="AC2058" s="480" t="s">
        <v>8424</v>
      </c>
    </row>
    <row r="2059" customHeight="1" spans="1:29">
      <c r="A2059" s="460" t="s">
        <v>194</v>
      </c>
      <c r="B2059" s="480" t="s">
        <v>7877</v>
      </c>
      <c r="C2059" s="480" t="s">
        <v>7878</v>
      </c>
      <c r="D2059" s="480" t="s">
        <v>10200</v>
      </c>
      <c r="E2059" s="481">
        <v>44524</v>
      </c>
      <c r="F2059" s="480" t="s">
        <v>301</v>
      </c>
      <c r="G2059" s="480" t="s">
        <v>10201</v>
      </c>
      <c r="H2059" s="480" t="s">
        <v>8155</v>
      </c>
      <c r="I2059" s="480" t="s">
        <v>10014</v>
      </c>
      <c r="J2059" s="482">
        <v>3469.03</v>
      </c>
      <c r="K2059" s="482">
        <v>57.81</v>
      </c>
      <c r="L2059" s="482">
        <v>2833.04</v>
      </c>
      <c r="M2059" s="482">
        <v>693.8</v>
      </c>
      <c r="N2059" s="482">
        <v>0</v>
      </c>
      <c r="O2059" s="482">
        <v>635.99</v>
      </c>
      <c r="P2059" s="480" t="s">
        <v>10202</v>
      </c>
      <c r="Q2059" s="481"/>
      <c r="R2059" s="480" t="s">
        <v>7884</v>
      </c>
      <c r="S2059" s="480" t="s">
        <v>7885</v>
      </c>
      <c r="T2059" s="480" t="s">
        <v>4011</v>
      </c>
      <c r="U2059" s="480" t="s">
        <v>309</v>
      </c>
      <c r="V2059" s="480" t="s">
        <v>10203</v>
      </c>
      <c r="W2059" s="480" t="s">
        <v>9983</v>
      </c>
      <c r="X2059" s="480" t="s">
        <v>9999</v>
      </c>
      <c r="Y2059" s="480" t="s">
        <v>313</v>
      </c>
      <c r="Z2059" s="480" t="s">
        <v>7888</v>
      </c>
      <c r="AA2059" s="480">
        <f t="shared" si="32"/>
        <v>60</v>
      </c>
      <c r="AB2059" s="483">
        <v>0</v>
      </c>
      <c r="AC2059" s="480" t="s">
        <v>8390</v>
      </c>
    </row>
    <row r="2060" customHeight="1" spans="1:29">
      <c r="A2060" s="460" t="s">
        <v>194</v>
      </c>
      <c r="B2060" s="480" t="s">
        <v>7877</v>
      </c>
      <c r="C2060" s="480" t="s">
        <v>7878</v>
      </c>
      <c r="D2060" s="480" t="s">
        <v>10204</v>
      </c>
      <c r="E2060" s="481">
        <v>44524</v>
      </c>
      <c r="F2060" s="480" t="s">
        <v>301</v>
      </c>
      <c r="G2060" s="480" t="s">
        <v>10205</v>
      </c>
      <c r="H2060" s="480" t="s">
        <v>9053</v>
      </c>
      <c r="I2060" s="480" t="s">
        <v>9916</v>
      </c>
      <c r="J2060" s="482">
        <v>5466.9</v>
      </c>
      <c r="K2060" s="482">
        <v>91.12</v>
      </c>
      <c r="L2060" s="482">
        <v>4464.64</v>
      </c>
      <c r="M2060" s="482">
        <v>1093.38</v>
      </c>
      <c r="N2060" s="482">
        <v>0</v>
      </c>
      <c r="O2060" s="482">
        <v>1002.26</v>
      </c>
      <c r="P2060" s="480" t="s">
        <v>10206</v>
      </c>
      <c r="Q2060" s="481"/>
      <c r="R2060" s="480" t="s">
        <v>7884</v>
      </c>
      <c r="S2060" s="480" t="s">
        <v>7885</v>
      </c>
      <c r="T2060" s="480" t="s">
        <v>4011</v>
      </c>
      <c r="U2060" s="480" t="s">
        <v>309</v>
      </c>
      <c r="V2060" s="480" t="s">
        <v>309</v>
      </c>
      <c r="W2060" s="480" t="s">
        <v>9983</v>
      </c>
      <c r="X2060" s="480" t="s">
        <v>9999</v>
      </c>
      <c r="Y2060" s="480" t="s">
        <v>313</v>
      </c>
      <c r="Z2060" s="480" t="s">
        <v>7888</v>
      </c>
      <c r="AA2060" s="480">
        <f t="shared" si="32"/>
        <v>60</v>
      </c>
      <c r="AB2060" s="483">
        <v>0</v>
      </c>
      <c r="AC2060" s="480" t="s">
        <v>8390</v>
      </c>
    </row>
    <row r="2061" customHeight="1" spans="1:29">
      <c r="A2061" s="460" t="s">
        <v>194</v>
      </c>
      <c r="B2061" s="480" t="s">
        <v>7877</v>
      </c>
      <c r="C2061" s="480" t="s">
        <v>7878</v>
      </c>
      <c r="D2061" s="480" t="s">
        <v>10207</v>
      </c>
      <c r="E2061" s="481">
        <v>44524</v>
      </c>
      <c r="F2061" s="480" t="s">
        <v>301</v>
      </c>
      <c r="G2061" s="480" t="s">
        <v>10208</v>
      </c>
      <c r="H2061" s="480" t="s">
        <v>9053</v>
      </c>
      <c r="I2061" s="480" t="s">
        <v>9916</v>
      </c>
      <c r="J2061" s="482">
        <v>5466.9</v>
      </c>
      <c r="K2061" s="482">
        <v>91.12</v>
      </c>
      <c r="L2061" s="482">
        <v>4464.64</v>
      </c>
      <c r="M2061" s="482">
        <v>1093.38</v>
      </c>
      <c r="N2061" s="482">
        <v>0</v>
      </c>
      <c r="O2061" s="482">
        <v>1002.26</v>
      </c>
      <c r="P2061" s="480" t="s">
        <v>10209</v>
      </c>
      <c r="Q2061" s="481"/>
      <c r="R2061" s="480" t="s">
        <v>7884</v>
      </c>
      <c r="S2061" s="480" t="s">
        <v>7885</v>
      </c>
      <c r="T2061" s="480" t="s">
        <v>4011</v>
      </c>
      <c r="U2061" s="480" t="s">
        <v>309</v>
      </c>
      <c r="V2061" s="480" t="s">
        <v>309</v>
      </c>
      <c r="W2061" s="480" t="s">
        <v>9983</v>
      </c>
      <c r="X2061" s="480" t="s">
        <v>9999</v>
      </c>
      <c r="Y2061" s="480" t="s">
        <v>313</v>
      </c>
      <c r="Z2061" s="480" t="s">
        <v>7888</v>
      </c>
      <c r="AA2061" s="480">
        <f t="shared" si="32"/>
        <v>60</v>
      </c>
      <c r="AB2061" s="483">
        <v>0</v>
      </c>
      <c r="AC2061" s="480" t="s">
        <v>8390</v>
      </c>
    </row>
    <row r="2062" customHeight="1" spans="1:29">
      <c r="A2062" s="460" t="s">
        <v>194</v>
      </c>
      <c r="B2062" s="480" t="s">
        <v>7877</v>
      </c>
      <c r="C2062" s="480" t="s">
        <v>7878</v>
      </c>
      <c r="D2062" s="480" t="s">
        <v>10210</v>
      </c>
      <c r="E2062" s="481">
        <v>44524</v>
      </c>
      <c r="F2062" s="480" t="s">
        <v>301</v>
      </c>
      <c r="G2062" s="480" t="s">
        <v>10211</v>
      </c>
      <c r="H2062" s="480" t="s">
        <v>9053</v>
      </c>
      <c r="I2062" s="480" t="s">
        <v>9916</v>
      </c>
      <c r="J2062" s="482">
        <v>5466.9</v>
      </c>
      <c r="K2062" s="482">
        <v>91.12</v>
      </c>
      <c r="L2062" s="482">
        <v>4464.64</v>
      </c>
      <c r="M2062" s="482">
        <v>1093.38</v>
      </c>
      <c r="N2062" s="482">
        <v>0</v>
      </c>
      <c r="O2062" s="482">
        <v>1002.26</v>
      </c>
      <c r="P2062" s="480" t="s">
        <v>10212</v>
      </c>
      <c r="Q2062" s="481"/>
      <c r="R2062" s="480" t="s">
        <v>7884</v>
      </c>
      <c r="S2062" s="480" t="s">
        <v>7885</v>
      </c>
      <c r="T2062" s="480" t="s">
        <v>4011</v>
      </c>
      <c r="U2062" s="480" t="s">
        <v>309</v>
      </c>
      <c r="V2062" s="480" t="s">
        <v>309</v>
      </c>
      <c r="W2062" s="480" t="s">
        <v>9983</v>
      </c>
      <c r="X2062" s="480" t="s">
        <v>9999</v>
      </c>
      <c r="Y2062" s="480" t="s">
        <v>313</v>
      </c>
      <c r="Z2062" s="480" t="s">
        <v>7888</v>
      </c>
      <c r="AA2062" s="480">
        <f t="shared" si="32"/>
        <v>60</v>
      </c>
      <c r="AB2062" s="483">
        <v>0</v>
      </c>
      <c r="AC2062" s="480" t="s">
        <v>8390</v>
      </c>
    </row>
    <row r="2063" customHeight="1" spans="1:29">
      <c r="A2063" s="460" t="s">
        <v>194</v>
      </c>
      <c r="B2063" s="480" t="s">
        <v>7877</v>
      </c>
      <c r="C2063" s="480" t="s">
        <v>7878</v>
      </c>
      <c r="D2063" s="480" t="s">
        <v>10213</v>
      </c>
      <c r="E2063" s="481">
        <v>44524</v>
      </c>
      <c r="F2063" s="480" t="s">
        <v>301</v>
      </c>
      <c r="G2063" s="480" t="s">
        <v>10214</v>
      </c>
      <c r="H2063" s="480" t="s">
        <v>9053</v>
      </c>
      <c r="I2063" s="480" t="s">
        <v>9916</v>
      </c>
      <c r="J2063" s="482">
        <v>5466.9</v>
      </c>
      <c r="K2063" s="482">
        <v>91.12</v>
      </c>
      <c r="L2063" s="482">
        <v>4464.64</v>
      </c>
      <c r="M2063" s="482">
        <v>1093.38</v>
      </c>
      <c r="N2063" s="482">
        <v>0</v>
      </c>
      <c r="O2063" s="482">
        <v>1002.26</v>
      </c>
      <c r="P2063" s="480" t="s">
        <v>10215</v>
      </c>
      <c r="Q2063" s="481"/>
      <c r="R2063" s="480" t="s">
        <v>7884</v>
      </c>
      <c r="S2063" s="480" t="s">
        <v>7885</v>
      </c>
      <c r="T2063" s="480" t="s">
        <v>4011</v>
      </c>
      <c r="U2063" s="480" t="s">
        <v>309</v>
      </c>
      <c r="V2063" s="480" t="s">
        <v>8556</v>
      </c>
      <c r="W2063" s="480" t="s">
        <v>9983</v>
      </c>
      <c r="X2063" s="480" t="s">
        <v>9999</v>
      </c>
      <c r="Y2063" s="480" t="s">
        <v>313</v>
      </c>
      <c r="Z2063" s="480" t="s">
        <v>7888</v>
      </c>
      <c r="AA2063" s="480">
        <f t="shared" si="32"/>
        <v>60</v>
      </c>
      <c r="AB2063" s="483">
        <v>0</v>
      </c>
      <c r="AC2063" s="480" t="s">
        <v>8390</v>
      </c>
    </row>
    <row r="2064" customHeight="1" spans="1:29">
      <c r="A2064" s="460" t="s">
        <v>194</v>
      </c>
      <c r="B2064" s="480" t="s">
        <v>7877</v>
      </c>
      <c r="C2064" s="480" t="s">
        <v>7878</v>
      </c>
      <c r="D2064" s="480" t="s">
        <v>10216</v>
      </c>
      <c r="E2064" s="481">
        <v>44524</v>
      </c>
      <c r="F2064" s="480" t="s">
        <v>301</v>
      </c>
      <c r="G2064" s="480" t="s">
        <v>10217</v>
      </c>
      <c r="H2064" s="480" t="s">
        <v>9053</v>
      </c>
      <c r="I2064" s="480" t="s">
        <v>9916</v>
      </c>
      <c r="J2064" s="482">
        <v>5466.9</v>
      </c>
      <c r="K2064" s="482">
        <v>91.12</v>
      </c>
      <c r="L2064" s="482">
        <v>4464.64</v>
      </c>
      <c r="M2064" s="482">
        <v>1093.38</v>
      </c>
      <c r="N2064" s="482">
        <v>0</v>
      </c>
      <c r="O2064" s="482">
        <v>1002.26</v>
      </c>
      <c r="P2064" s="480" t="s">
        <v>10218</v>
      </c>
      <c r="Q2064" s="481"/>
      <c r="R2064" s="480" t="s">
        <v>7884</v>
      </c>
      <c r="S2064" s="480" t="s">
        <v>7885</v>
      </c>
      <c r="T2064" s="480" t="s">
        <v>4011</v>
      </c>
      <c r="U2064" s="480" t="s">
        <v>309</v>
      </c>
      <c r="V2064" s="480" t="s">
        <v>309</v>
      </c>
      <c r="W2064" s="480" t="s">
        <v>9983</v>
      </c>
      <c r="X2064" s="480" t="s">
        <v>9999</v>
      </c>
      <c r="Y2064" s="480" t="s">
        <v>313</v>
      </c>
      <c r="Z2064" s="480" t="s">
        <v>7888</v>
      </c>
      <c r="AA2064" s="480">
        <f t="shared" si="32"/>
        <v>60</v>
      </c>
      <c r="AB2064" s="483">
        <v>0</v>
      </c>
      <c r="AC2064" s="480" t="s">
        <v>8390</v>
      </c>
    </row>
    <row r="2065" customHeight="1" spans="1:29">
      <c r="A2065" s="460" t="s">
        <v>194</v>
      </c>
      <c r="B2065" s="480" t="s">
        <v>7877</v>
      </c>
      <c r="C2065" s="480" t="s">
        <v>7878</v>
      </c>
      <c r="D2065" s="480" t="s">
        <v>10219</v>
      </c>
      <c r="E2065" s="481">
        <v>44524</v>
      </c>
      <c r="F2065" s="480" t="s">
        <v>301</v>
      </c>
      <c r="G2065" s="480" t="s">
        <v>10220</v>
      </c>
      <c r="H2065" s="480" t="s">
        <v>9053</v>
      </c>
      <c r="I2065" s="480" t="s">
        <v>9916</v>
      </c>
      <c r="J2065" s="482">
        <v>5466.9</v>
      </c>
      <c r="K2065" s="482">
        <v>91.12</v>
      </c>
      <c r="L2065" s="482">
        <v>4464.64</v>
      </c>
      <c r="M2065" s="482">
        <v>1093.38</v>
      </c>
      <c r="N2065" s="482">
        <v>0</v>
      </c>
      <c r="O2065" s="482">
        <v>1002.26</v>
      </c>
      <c r="P2065" s="480" t="s">
        <v>10221</v>
      </c>
      <c r="Q2065" s="481"/>
      <c r="R2065" s="480" t="s">
        <v>7884</v>
      </c>
      <c r="S2065" s="480" t="s">
        <v>7885</v>
      </c>
      <c r="T2065" s="480" t="s">
        <v>4011</v>
      </c>
      <c r="U2065" s="480" t="s">
        <v>309</v>
      </c>
      <c r="V2065" s="480" t="s">
        <v>309</v>
      </c>
      <c r="W2065" s="480" t="s">
        <v>9983</v>
      </c>
      <c r="X2065" s="480" t="s">
        <v>9999</v>
      </c>
      <c r="Y2065" s="480" t="s">
        <v>313</v>
      </c>
      <c r="Z2065" s="480" t="s">
        <v>7888</v>
      </c>
      <c r="AA2065" s="480">
        <f t="shared" si="32"/>
        <v>60</v>
      </c>
      <c r="AB2065" s="483">
        <v>0</v>
      </c>
      <c r="AC2065" s="480" t="s">
        <v>8390</v>
      </c>
    </row>
    <row r="2066" customHeight="1" spans="1:29">
      <c r="A2066" s="460" t="s">
        <v>194</v>
      </c>
      <c r="B2066" s="480" t="s">
        <v>7877</v>
      </c>
      <c r="C2066" s="480" t="s">
        <v>7878</v>
      </c>
      <c r="D2066" s="480" t="s">
        <v>10222</v>
      </c>
      <c r="E2066" s="481">
        <v>44524</v>
      </c>
      <c r="F2066" s="480" t="s">
        <v>301</v>
      </c>
      <c r="G2066" s="480" t="s">
        <v>10223</v>
      </c>
      <c r="H2066" s="480" t="s">
        <v>9053</v>
      </c>
      <c r="I2066" s="480" t="s">
        <v>9916</v>
      </c>
      <c r="J2066" s="482">
        <v>5466.9</v>
      </c>
      <c r="K2066" s="482">
        <v>91.12</v>
      </c>
      <c r="L2066" s="482">
        <v>4464.64</v>
      </c>
      <c r="M2066" s="482">
        <v>1093.38</v>
      </c>
      <c r="N2066" s="482">
        <v>0</v>
      </c>
      <c r="O2066" s="482">
        <v>1002.26</v>
      </c>
      <c r="P2066" s="480" t="s">
        <v>10224</v>
      </c>
      <c r="Q2066" s="481"/>
      <c r="R2066" s="480" t="s">
        <v>7884</v>
      </c>
      <c r="S2066" s="480" t="s">
        <v>7885</v>
      </c>
      <c r="T2066" s="480" t="s">
        <v>4011</v>
      </c>
      <c r="U2066" s="480" t="s">
        <v>309</v>
      </c>
      <c r="V2066" s="480" t="s">
        <v>309</v>
      </c>
      <c r="W2066" s="480" t="s">
        <v>9983</v>
      </c>
      <c r="X2066" s="480" t="s">
        <v>9999</v>
      </c>
      <c r="Y2066" s="480" t="s">
        <v>313</v>
      </c>
      <c r="Z2066" s="480" t="s">
        <v>7888</v>
      </c>
      <c r="AA2066" s="480">
        <f t="shared" si="32"/>
        <v>60</v>
      </c>
      <c r="AB2066" s="483">
        <v>0</v>
      </c>
      <c r="AC2066" s="480" t="s">
        <v>8390</v>
      </c>
    </row>
    <row r="2067" customHeight="1" spans="1:29">
      <c r="A2067" s="460" t="s">
        <v>194</v>
      </c>
      <c r="B2067" s="480" t="s">
        <v>7877</v>
      </c>
      <c r="C2067" s="480" t="s">
        <v>7878</v>
      </c>
      <c r="D2067" s="480" t="s">
        <v>10225</v>
      </c>
      <c r="E2067" s="481">
        <v>44524</v>
      </c>
      <c r="F2067" s="480" t="s">
        <v>301</v>
      </c>
      <c r="G2067" s="480" t="s">
        <v>10226</v>
      </c>
      <c r="H2067" s="480" t="s">
        <v>8155</v>
      </c>
      <c r="I2067" s="480" t="s">
        <v>10014</v>
      </c>
      <c r="J2067" s="482">
        <v>3469.03</v>
      </c>
      <c r="K2067" s="482">
        <v>57.81</v>
      </c>
      <c r="L2067" s="482">
        <v>2833.04</v>
      </c>
      <c r="M2067" s="482">
        <v>693.8</v>
      </c>
      <c r="N2067" s="482">
        <v>0</v>
      </c>
      <c r="O2067" s="482">
        <v>635.99</v>
      </c>
      <c r="P2067" s="480" t="s">
        <v>10227</v>
      </c>
      <c r="Q2067" s="481"/>
      <c r="R2067" s="480" t="s">
        <v>7884</v>
      </c>
      <c r="S2067" s="480" t="s">
        <v>7885</v>
      </c>
      <c r="T2067" s="480" t="s">
        <v>816</v>
      </c>
      <c r="U2067" s="480" t="s">
        <v>309</v>
      </c>
      <c r="V2067" s="480" t="s">
        <v>309</v>
      </c>
      <c r="W2067" s="480" t="s">
        <v>9983</v>
      </c>
      <c r="X2067" s="480" t="s">
        <v>9999</v>
      </c>
      <c r="Y2067" s="480" t="s">
        <v>313</v>
      </c>
      <c r="Z2067" s="480" t="s">
        <v>7888</v>
      </c>
      <c r="AA2067" s="480">
        <f t="shared" si="32"/>
        <v>60</v>
      </c>
      <c r="AB2067" s="483">
        <v>0</v>
      </c>
      <c r="AC2067" s="480" t="s">
        <v>8108</v>
      </c>
    </row>
    <row r="2068" customHeight="1" spans="1:29">
      <c r="A2068" s="460" t="s">
        <v>194</v>
      </c>
      <c r="B2068" s="480" t="s">
        <v>7877</v>
      </c>
      <c r="C2068" s="480" t="s">
        <v>7878</v>
      </c>
      <c r="D2068" s="480" t="s">
        <v>10228</v>
      </c>
      <c r="E2068" s="481">
        <v>44524</v>
      </c>
      <c r="F2068" s="480" t="s">
        <v>301</v>
      </c>
      <c r="G2068" s="480" t="s">
        <v>10229</v>
      </c>
      <c r="H2068" s="480" t="s">
        <v>8155</v>
      </c>
      <c r="I2068" s="480" t="s">
        <v>10014</v>
      </c>
      <c r="J2068" s="482">
        <v>3469.03</v>
      </c>
      <c r="K2068" s="482">
        <v>57.81</v>
      </c>
      <c r="L2068" s="482">
        <v>2833.04</v>
      </c>
      <c r="M2068" s="482">
        <v>693.8</v>
      </c>
      <c r="N2068" s="482">
        <v>0</v>
      </c>
      <c r="O2068" s="482">
        <v>635.99</v>
      </c>
      <c r="P2068" s="480" t="s">
        <v>10230</v>
      </c>
      <c r="Q2068" s="481"/>
      <c r="R2068" s="480" t="s">
        <v>7884</v>
      </c>
      <c r="S2068" s="480" t="s">
        <v>7885</v>
      </c>
      <c r="T2068" s="480" t="s">
        <v>816</v>
      </c>
      <c r="U2068" s="480" t="s">
        <v>309</v>
      </c>
      <c r="V2068" s="480" t="s">
        <v>10231</v>
      </c>
      <c r="W2068" s="480" t="s">
        <v>9983</v>
      </c>
      <c r="X2068" s="480" t="s">
        <v>9999</v>
      </c>
      <c r="Y2068" s="480" t="s">
        <v>313</v>
      </c>
      <c r="Z2068" s="480" t="s">
        <v>7888</v>
      </c>
      <c r="AA2068" s="480">
        <f t="shared" si="32"/>
        <v>60</v>
      </c>
      <c r="AB2068" s="483">
        <v>0</v>
      </c>
      <c r="AC2068" s="480" t="s">
        <v>8108</v>
      </c>
    </row>
    <row r="2069" customHeight="1" spans="1:29">
      <c r="A2069" s="460" t="s">
        <v>194</v>
      </c>
      <c r="B2069" s="480" t="s">
        <v>7877</v>
      </c>
      <c r="C2069" s="480" t="s">
        <v>7878</v>
      </c>
      <c r="D2069" s="480" t="s">
        <v>10232</v>
      </c>
      <c r="E2069" s="481">
        <v>44524</v>
      </c>
      <c r="F2069" s="480" t="s">
        <v>301</v>
      </c>
      <c r="G2069" s="480" t="s">
        <v>10233</v>
      </c>
      <c r="H2069" s="480" t="s">
        <v>8155</v>
      </c>
      <c r="I2069" s="480" t="s">
        <v>10014</v>
      </c>
      <c r="J2069" s="482">
        <v>3469.03</v>
      </c>
      <c r="K2069" s="482">
        <v>57.81</v>
      </c>
      <c r="L2069" s="482">
        <v>2833.04</v>
      </c>
      <c r="M2069" s="482">
        <v>693.8</v>
      </c>
      <c r="N2069" s="482">
        <v>0</v>
      </c>
      <c r="O2069" s="482">
        <v>635.99</v>
      </c>
      <c r="P2069" s="480" t="s">
        <v>10234</v>
      </c>
      <c r="Q2069" s="481"/>
      <c r="R2069" s="480" t="s">
        <v>7884</v>
      </c>
      <c r="S2069" s="480" t="s">
        <v>7885</v>
      </c>
      <c r="T2069" s="480" t="s">
        <v>816</v>
      </c>
      <c r="U2069" s="480" t="s">
        <v>309</v>
      </c>
      <c r="V2069" s="480" t="s">
        <v>309</v>
      </c>
      <c r="W2069" s="480" t="s">
        <v>9983</v>
      </c>
      <c r="X2069" s="480" t="s">
        <v>9999</v>
      </c>
      <c r="Y2069" s="480" t="s">
        <v>313</v>
      </c>
      <c r="Z2069" s="480" t="s">
        <v>7888</v>
      </c>
      <c r="AA2069" s="480">
        <f t="shared" si="32"/>
        <v>60</v>
      </c>
      <c r="AB2069" s="483">
        <v>0</v>
      </c>
      <c r="AC2069" s="480" t="s">
        <v>8108</v>
      </c>
    </row>
    <row r="2070" customHeight="1" spans="1:29">
      <c r="A2070" s="460" t="s">
        <v>194</v>
      </c>
      <c r="B2070" s="480" t="s">
        <v>7877</v>
      </c>
      <c r="C2070" s="480" t="s">
        <v>7878</v>
      </c>
      <c r="D2070" s="480" t="s">
        <v>10235</v>
      </c>
      <c r="E2070" s="481">
        <v>44524</v>
      </c>
      <c r="F2070" s="480" t="s">
        <v>301</v>
      </c>
      <c r="G2070" s="480" t="s">
        <v>10236</v>
      </c>
      <c r="H2070" s="480" t="s">
        <v>8155</v>
      </c>
      <c r="I2070" s="480" t="s">
        <v>10014</v>
      </c>
      <c r="J2070" s="482">
        <v>3469.03</v>
      </c>
      <c r="K2070" s="482">
        <v>57.81</v>
      </c>
      <c r="L2070" s="482">
        <v>2833.04</v>
      </c>
      <c r="M2070" s="482">
        <v>693.8</v>
      </c>
      <c r="N2070" s="482">
        <v>0</v>
      </c>
      <c r="O2070" s="482">
        <v>635.99</v>
      </c>
      <c r="P2070" s="480" t="s">
        <v>10237</v>
      </c>
      <c r="Q2070" s="481"/>
      <c r="R2070" s="480" t="s">
        <v>7884</v>
      </c>
      <c r="S2070" s="480" t="s">
        <v>7885</v>
      </c>
      <c r="T2070" s="480" t="s">
        <v>816</v>
      </c>
      <c r="U2070" s="480" t="s">
        <v>309</v>
      </c>
      <c r="V2070" s="480" t="s">
        <v>2635</v>
      </c>
      <c r="W2070" s="480" t="s">
        <v>9983</v>
      </c>
      <c r="X2070" s="480" t="s">
        <v>9999</v>
      </c>
      <c r="Y2070" s="480" t="s">
        <v>313</v>
      </c>
      <c r="Z2070" s="480" t="s">
        <v>7888</v>
      </c>
      <c r="AA2070" s="480">
        <f t="shared" si="32"/>
        <v>60</v>
      </c>
      <c r="AB2070" s="483">
        <v>0</v>
      </c>
      <c r="AC2070" s="480" t="s">
        <v>8526</v>
      </c>
    </row>
    <row r="2071" customHeight="1" spans="1:29">
      <c r="A2071" s="460" t="s">
        <v>194</v>
      </c>
      <c r="B2071" s="480" t="s">
        <v>7877</v>
      </c>
      <c r="C2071" s="480" t="s">
        <v>7878</v>
      </c>
      <c r="D2071" s="480" t="s">
        <v>10238</v>
      </c>
      <c r="E2071" s="481">
        <v>44524</v>
      </c>
      <c r="F2071" s="480" t="s">
        <v>301</v>
      </c>
      <c r="G2071" s="480" t="s">
        <v>10239</v>
      </c>
      <c r="H2071" s="480" t="s">
        <v>9053</v>
      </c>
      <c r="I2071" s="480" t="s">
        <v>9916</v>
      </c>
      <c r="J2071" s="482">
        <v>5466.9</v>
      </c>
      <c r="K2071" s="482">
        <v>91.12</v>
      </c>
      <c r="L2071" s="482">
        <v>4464.64</v>
      </c>
      <c r="M2071" s="482">
        <v>1093.38</v>
      </c>
      <c r="N2071" s="482">
        <v>0</v>
      </c>
      <c r="O2071" s="482">
        <v>1002.26</v>
      </c>
      <c r="P2071" s="480" t="s">
        <v>10240</v>
      </c>
      <c r="Q2071" s="481"/>
      <c r="R2071" s="480" t="s">
        <v>7884</v>
      </c>
      <c r="S2071" s="480" t="s">
        <v>7885</v>
      </c>
      <c r="T2071" s="480" t="s">
        <v>399</v>
      </c>
      <c r="U2071" s="480" t="s">
        <v>309</v>
      </c>
      <c r="V2071" s="480" t="s">
        <v>8896</v>
      </c>
      <c r="W2071" s="480" t="s">
        <v>9983</v>
      </c>
      <c r="X2071" s="480" t="s">
        <v>9999</v>
      </c>
      <c r="Y2071" s="480" t="s">
        <v>313</v>
      </c>
      <c r="Z2071" s="480" t="s">
        <v>7888</v>
      </c>
      <c r="AA2071" s="480">
        <f t="shared" si="32"/>
        <v>60</v>
      </c>
      <c r="AB2071" s="483">
        <v>0</v>
      </c>
      <c r="AC2071" s="480" t="s">
        <v>8121</v>
      </c>
    </row>
    <row r="2072" customHeight="1" spans="1:29">
      <c r="A2072" s="460" t="s">
        <v>194</v>
      </c>
      <c r="B2072" s="480" t="s">
        <v>7877</v>
      </c>
      <c r="C2072" s="480" t="s">
        <v>7878</v>
      </c>
      <c r="D2072" s="480" t="s">
        <v>10241</v>
      </c>
      <c r="E2072" s="481">
        <v>44524</v>
      </c>
      <c r="F2072" s="480" t="s">
        <v>301</v>
      </c>
      <c r="G2072" s="480" t="s">
        <v>10242</v>
      </c>
      <c r="H2072" s="480" t="s">
        <v>8155</v>
      </c>
      <c r="I2072" s="480" t="s">
        <v>10014</v>
      </c>
      <c r="J2072" s="482">
        <v>3469.03</v>
      </c>
      <c r="K2072" s="482">
        <v>57.81</v>
      </c>
      <c r="L2072" s="482">
        <v>2833.04</v>
      </c>
      <c r="M2072" s="482">
        <v>693.8</v>
      </c>
      <c r="N2072" s="482">
        <v>0</v>
      </c>
      <c r="O2072" s="482">
        <v>635.99</v>
      </c>
      <c r="P2072" s="480" t="s">
        <v>10243</v>
      </c>
      <c r="Q2072" s="481"/>
      <c r="R2072" s="480" t="s">
        <v>7884</v>
      </c>
      <c r="S2072" s="480" t="s">
        <v>7885</v>
      </c>
      <c r="T2072" s="480" t="s">
        <v>399</v>
      </c>
      <c r="U2072" s="480" t="s">
        <v>309</v>
      </c>
      <c r="V2072" s="480" t="s">
        <v>309</v>
      </c>
      <c r="W2072" s="480" t="s">
        <v>9983</v>
      </c>
      <c r="X2072" s="480" t="s">
        <v>9999</v>
      </c>
      <c r="Y2072" s="480" t="s">
        <v>313</v>
      </c>
      <c r="Z2072" s="480" t="s">
        <v>7888</v>
      </c>
      <c r="AA2072" s="480">
        <f t="shared" si="32"/>
        <v>60</v>
      </c>
      <c r="AB2072" s="483">
        <v>0</v>
      </c>
      <c r="AC2072" s="480" t="s">
        <v>8121</v>
      </c>
    </row>
    <row r="2073" customHeight="1" spans="1:29">
      <c r="A2073" s="460" t="s">
        <v>194</v>
      </c>
      <c r="B2073" s="480" t="s">
        <v>7877</v>
      </c>
      <c r="C2073" s="480" t="s">
        <v>7878</v>
      </c>
      <c r="D2073" s="480" t="s">
        <v>10244</v>
      </c>
      <c r="E2073" s="481">
        <v>44524</v>
      </c>
      <c r="F2073" s="480" t="s">
        <v>301</v>
      </c>
      <c r="G2073" s="480" t="s">
        <v>10245</v>
      </c>
      <c r="H2073" s="480" t="s">
        <v>8155</v>
      </c>
      <c r="I2073" s="480" t="s">
        <v>10014</v>
      </c>
      <c r="J2073" s="482">
        <v>3469.03</v>
      </c>
      <c r="K2073" s="482">
        <v>57.81</v>
      </c>
      <c r="L2073" s="482">
        <v>2833.04</v>
      </c>
      <c r="M2073" s="482">
        <v>693.8</v>
      </c>
      <c r="N2073" s="482">
        <v>0</v>
      </c>
      <c r="O2073" s="482">
        <v>635.99</v>
      </c>
      <c r="P2073" s="480" t="s">
        <v>10246</v>
      </c>
      <c r="Q2073" s="481"/>
      <c r="R2073" s="480" t="s">
        <v>7884</v>
      </c>
      <c r="S2073" s="480" t="s">
        <v>7885</v>
      </c>
      <c r="T2073" s="480" t="s">
        <v>399</v>
      </c>
      <c r="U2073" s="480" t="s">
        <v>309</v>
      </c>
      <c r="V2073" s="480" t="s">
        <v>309</v>
      </c>
      <c r="W2073" s="480" t="s">
        <v>9983</v>
      </c>
      <c r="X2073" s="480" t="s">
        <v>9999</v>
      </c>
      <c r="Y2073" s="480" t="s">
        <v>313</v>
      </c>
      <c r="Z2073" s="480" t="s">
        <v>7888</v>
      </c>
      <c r="AA2073" s="480">
        <f t="shared" si="32"/>
        <v>60</v>
      </c>
      <c r="AB2073" s="483">
        <v>0</v>
      </c>
      <c r="AC2073" s="480" t="s">
        <v>8121</v>
      </c>
    </row>
    <row r="2074" customHeight="1" spans="1:29">
      <c r="A2074" s="460" t="s">
        <v>194</v>
      </c>
      <c r="B2074" s="480" t="s">
        <v>7877</v>
      </c>
      <c r="C2074" s="480" t="s">
        <v>7878</v>
      </c>
      <c r="D2074" s="480" t="s">
        <v>10247</v>
      </c>
      <c r="E2074" s="481">
        <v>44524</v>
      </c>
      <c r="F2074" s="480" t="s">
        <v>301</v>
      </c>
      <c r="G2074" s="480" t="s">
        <v>10248</v>
      </c>
      <c r="H2074" s="480" t="s">
        <v>8155</v>
      </c>
      <c r="I2074" s="480" t="s">
        <v>10014</v>
      </c>
      <c r="J2074" s="482">
        <v>3469.03</v>
      </c>
      <c r="K2074" s="482">
        <v>57.81</v>
      </c>
      <c r="L2074" s="482">
        <v>2833.04</v>
      </c>
      <c r="M2074" s="482">
        <v>693.8</v>
      </c>
      <c r="N2074" s="482">
        <v>0</v>
      </c>
      <c r="O2074" s="482">
        <v>635.99</v>
      </c>
      <c r="P2074" s="480" t="s">
        <v>10249</v>
      </c>
      <c r="Q2074" s="481"/>
      <c r="R2074" s="480" t="s">
        <v>7884</v>
      </c>
      <c r="S2074" s="480" t="s">
        <v>7885</v>
      </c>
      <c r="T2074" s="480" t="s">
        <v>399</v>
      </c>
      <c r="U2074" s="480" t="s">
        <v>309</v>
      </c>
      <c r="V2074" s="480" t="s">
        <v>400</v>
      </c>
      <c r="W2074" s="480" t="s">
        <v>9983</v>
      </c>
      <c r="X2074" s="480" t="s">
        <v>9999</v>
      </c>
      <c r="Y2074" s="480" t="s">
        <v>313</v>
      </c>
      <c r="Z2074" s="480" t="s">
        <v>7888</v>
      </c>
      <c r="AA2074" s="480">
        <f t="shared" si="32"/>
        <v>60</v>
      </c>
      <c r="AB2074" s="483">
        <v>0</v>
      </c>
      <c r="AC2074" s="480" t="s">
        <v>8121</v>
      </c>
    </row>
    <row r="2075" customHeight="1" spans="1:29">
      <c r="A2075" s="460" t="s">
        <v>194</v>
      </c>
      <c r="B2075" s="480" t="s">
        <v>7877</v>
      </c>
      <c r="C2075" s="480" t="s">
        <v>7878</v>
      </c>
      <c r="D2075" s="480" t="s">
        <v>10250</v>
      </c>
      <c r="E2075" s="481">
        <v>44762</v>
      </c>
      <c r="F2075" s="480" t="s">
        <v>301</v>
      </c>
      <c r="G2075" s="480" t="s">
        <v>10251</v>
      </c>
      <c r="H2075" s="480" t="s">
        <v>9154</v>
      </c>
      <c r="I2075" s="480" t="s">
        <v>10252</v>
      </c>
      <c r="J2075" s="482">
        <v>7876.1</v>
      </c>
      <c r="K2075" s="482">
        <v>131.27</v>
      </c>
      <c r="L2075" s="482">
        <v>5382</v>
      </c>
      <c r="M2075" s="482">
        <v>1575.22</v>
      </c>
      <c r="N2075" s="482">
        <v>0</v>
      </c>
      <c r="O2075" s="482">
        <v>2494.1</v>
      </c>
      <c r="P2075" s="480" t="s">
        <v>10253</v>
      </c>
      <c r="Q2075" s="481"/>
      <c r="R2075" s="480" t="s">
        <v>630</v>
      </c>
      <c r="S2075" s="480" t="s">
        <v>889</v>
      </c>
      <c r="T2075" s="480" t="s">
        <v>5568</v>
      </c>
      <c r="U2075" s="480" t="s">
        <v>309</v>
      </c>
      <c r="V2075" s="480" t="s">
        <v>8035</v>
      </c>
      <c r="W2075" s="480" t="s">
        <v>10254</v>
      </c>
      <c r="X2075" s="480" t="s">
        <v>10255</v>
      </c>
      <c r="Y2075" s="480" t="s">
        <v>313</v>
      </c>
      <c r="Z2075" s="480" t="s">
        <v>7888</v>
      </c>
      <c r="AA2075" s="480">
        <f t="shared" si="32"/>
        <v>60</v>
      </c>
      <c r="AB2075" s="483">
        <v>0</v>
      </c>
      <c r="AC2075" s="480" t="s">
        <v>5572</v>
      </c>
    </row>
    <row r="2076" customHeight="1" spans="1:29">
      <c r="A2076" s="460" t="s">
        <v>194</v>
      </c>
      <c r="B2076" s="480" t="s">
        <v>7877</v>
      </c>
      <c r="C2076" s="480" t="s">
        <v>7878</v>
      </c>
      <c r="D2076" s="480" t="s">
        <v>10256</v>
      </c>
      <c r="E2076" s="481">
        <v>44762</v>
      </c>
      <c r="F2076" s="480" t="s">
        <v>301</v>
      </c>
      <c r="G2076" s="480" t="s">
        <v>10257</v>
      </c>
      <c r="H2076" s="480" t="s">
        <v>9154</v>
      </c>
      <c r="I2076" s="480" t="s">
        <v>10252</v>
      </c>
      <c r="J2076" s="482">
        <v>7876.11</v>
      </c>
      <c r="K2076" s="482">
        <v>131.26</v>
      </c>
      <c r="L2076" s="482">
        <v>5382</v>
      </c>
      <c r="M2076" s="482">
        <v>1575.22</v>
      </c>
      <c r="N2076" s="482">
        <v>0</v>
      </c>
      <c r="O2076" s="482">
        <v>2494.11</v>
      </c>
      <c r="P2076" s="480" t="s">
        <v>10258</v>
      </c>
      <c r="Q2076" s="481"/>
      <c r="R2076" s="480" t="s">
        <v>630</v>
      </c>
      <c r="S2076" s="480" t="s">
        <v>889</v>
      </c>
      <c r="T2076" s="480" t="s">
        <v>5568</v>
      </c>
      <c r="U2076" s="480" t="s">
        <v>309</v>
      </c>
      <c r="V2076" s="480" t="s">
        <v>8039</v>
      </c>
      <c r="W2076" s="480" t="s">
        <v>10254</v>
      </c>
      <c r="X2076" s="480" t="s">
        <v>10255</v>
      </c>
      <c r="Y2076" s="480" t="s">
        <v>313</v>
      </c>
      <c r="Z2076" s="480" t="s">
        <v>7888</v>
      </c>
      <c r="AA2076" s="480">
        <f t="shared" si="32"/>
        <v>60</v>
      </c>
      <c r="AB2076" s="483">
        <v>0</v>
      </c>
      <c r="AC2076" s="480" t="s">
        <v>5572</v>
      </c>
    </row>
    <row r="2077" customHeight="1" spans="1:29">
      <c r="A2077" s="460" t="s">
        <v>194</v>
      </c>
      <c r="B2077" s="480" t="s">
        <v>7877</v>
      </c>
      <c r="C2077" s="480" t="s">
        <v>7878</v>
      </c>
      <c r="D2077" s="480" t="s">
        <v>10259</v>
      </c>
      <c r="E2077" s="481">
        <v>44762</v>
      </c>
      <c r="F2077" s="480" t="s">
        <v>301</v>
      </c>
      <c r="G2077" s="480" t="s">
        <v>10260</v>
      </c>
      <c r="H2077" s="480" t="s">
        <v>9154</v>
      </c>
      <c r="I2077" s="480" t="s">
        <v>10261</v>
      </c>
      <c r="J2077" s="482">
        <v>6637.17</v>
      </c>
      <c r="K2077" s="482">
        <v>110.62</v>
      </c>
      <c r="L2077" s="482">
        <v>4535.4</v>
      </c>
      <c r="M2077" s="482">
        <v>1327.44</v>
      </c>
      <c r="N2077" s="482">
        <v>0</v>
      </c>
      <c r="O2077" s="482">
        <v>2101.77</v>
      </c>
      <c r="P2077" s="480" t="s">
        <v>10262</v>
      </c>
      <c r="Q2077" s="481"/>
      <c r="R2077" s="480" t="s">
        <v>7884</v>
      </c>
      <c r="S2077" s="480" t="s">
        <v>7885</v>
      </c>
      <c r="T2077" s="480" t="s">
        <v>2372</v>
      </c>
      <c r="U2077" s="480" t="s">
        <v>309</v>
      </c>
      <c r="V2077" s="480" t="s">
        <v>5569</v>
      </c>
      <c r="W2077" s="480" t="s">
        <v>10254</v>
      </c>
      <c r="X2077" s="480" t="s">
        <v>10263</v>
      </c>
      <c r="Y2077" s="480" t="s">
        <v>313</v>
      </c>
      <c r="Z2077" s="480" t="s">
        <v>7888</v>
      </c>
      <c r="AA2077" s="480">
        <f t="shared" si="32"/>
        <v>60</v>
      </c>
      <c r="AB2077" s="483">
        <v>0</v>
      </c>
      <c r="AC2077" s="480" t="s">
        <v>7928</v>
      </c>
    </row>
    <row r="2078" customHeight="1" spans="1:29">
      <c r="A2078" s="460" t="s">
        <v>194</v>
      </c>
      <c r="B2078" s="480" t="s">
        <v>7877</v>
      </c>
      <c r="C2078" s="480" t="s">
        <v>7878</v>
      </c>
      <c r="D2078" s="480" t="s">
        <v>10264</v>
      </c>
      <c r="E2078" s="481">
        <v>44762</v>
      </c>
      <c r="F2078" s="480" t="s">
        <v>301</v>
      </c>
      <c r="G2078" s="480" t="s">
        <v>10265</v>
      </c>
      <c r="H2078" s="480" t="s">
        <v>9154</v>
      </c>
      <c r="I2078" s="480" t="s">
        <v>10124</v>
      </c>
      <c r="J2078" s="482">
        <v>8716.8</v>
      </c>
      <c r="K2078" s="482">
        <v>145.28</v>
      </c>
      <c r="L2078" s="482">
        <v>5956.48</v>
      </c>
      <c r="M2078" s="482">
        <v>1743.36</v>
      </c>
      <c r="N2078" s="482">
        <v>0</v>
      </c>
      <c r="O2078" s="482">
        <v>2760.32</v>
      </c>
      <c r="P2078" s="480" t="s">
        <v>10266</v>
      </c>
      <c r="Q2078" s="481"/>
      <c r="R2078" s="480" t="s">
        <v>7884</v>
      </c>
      <c r="S2078" s="480" t="s">
        <v>7885</v>
      </c>
      <c r="T2078" s="480" t="s">
        <v>2372</v>
      </c>
      <c r="U2078" s="480" t="s">
        <v>309</v>
      </c>
      <c r="V2078" s="480" t="s">
        <v>5569</v>
      </c>
      <c r="W2078" s="480" t="s">
        <v>10254</v>
      </c>
      <c r="X2078" s="480" t="s">
        <v>10263</v>
      </c>
      <c r="Y2078" s="480" t="s">
        <v>313</v>
      </c>
      <c r="Z2078" s="480" t="s">
        <v>7888</v>
      </c>
      <c r="AA2078" s="480">
        <f t="shared" si="32"/>
        <v>60</v>
      </c>
      <c r="AB2078" s="483">
        <v>0</v>
      </c>
      <c r="AC2078" s="480" t="s">
        <v>7928</v>
      </c>
    </row>
    <row r="2079" customHeight="1" spans="1:29">
      <c r="A2079" s="460" t="s">
        <v>194</v>
      </c>
      <c r="B2079" s="480" t="s">
        <v>7877</v>
      </c>
      <c r="C2079" s="480" t="s">
        <v>7878</v>
      </c>
      <c r="D2079" s="480" t="s">
        <v>10267</v>
      </c>
      <c r="E2079" s="481">
        <v>44762</v>
      </c>
      <c r="F2079" s="480" t="s">
        <v>301</v>
      </c>
      <c r="G2079" s="480" t="s">
        <v>10268</v>
      </c>
      <c r="H2079" s="480" t="s">
        <v>9154</v>
      </c>
      <c r="I2079" s="480" t="s">
        <v>10261</v>
      </c>
      <c r="J2079" s="482">
        <v>6637.17</v>
      </c>
      <c r="K2079" s="482">
        <v>110.62</v>
      </c>
      <c r="L2079" s="482">
        <v>4535.4</v>
      </c>
      <c r="M2079" s="482">
        <v>1327.44</v>
      </c>
      <c r="N2079" s="482">
        <v>0</v>
      </c>
      <c r="O2079" s="482">
        <v>2101.77</v>
      </c>
      <c r="P2079" s="480" t="s">
        <v>10269</v>
      </c>
      <c r="Q2079" s="481"/>
      <c r="R2079" s="480" t="s">
        <v>7884</v>
      </c>
      <c r="S2079" s="480" t="s">
        <v>7885</v>
      </c>
      <c r="T2079" s="480" t="s">
        <v>2372</v>
      </c>
      <c r="U2079" s="480" t="s">
        <v>309</v>
      </c>
      <c r="V2079" s="480" t="s">
        <v>9064</v>
      </c>
      <c r="W2079" s="480" t="s">
        <v>10254</v>
      </c>
      <c r="X2079" s="480" t="s">
        <v>10263</v>
      </c>
      <c r="Y2079" s="480" t="s">
        <v>313</v>
      </c>
      <c r="Z2079" s="480" t="s">
        <v>7888</v>
      </c>
      <c r="AA2079" s="480">
        <f t="shared" si="32"/>
        <v>60</v>
      </c>
      <c r="AB2079" s="483">
        <v>0</v>
      </c>
      <c r="AC2079" s="480" t="s">
        <v>7928</v>
      </c>
    </row>
    <row r="2080" customHeight="1" spans="1:29">
      <c r="A2080" s="460" t="s">
        <v>194</v>
      </c>
      <c r="B2080" s="480" t="s">
        <v>7877</v>
      </c>
      <c r="C2080" s="480" t="s">
        <v>7878</v>
      </c>
      <c r="D2080" s="480" t="s">
        <v>10270</v>
      </c>
      <c r="E2080" s="481">
        <v>44762</v>
      </c>
      <c r="F2080" s="480" t="s">
        <v>301</v>
      </c>
      <c r="G2080" s="480" t="s">
        <v>10271</v>
      </c>
      <c r="H2080" s="480" t="s">
        <v>9154</v>
      </c>
      <c r="I2080" s="480" t="s">
        <v>10261</v>
      </c>
      <c r="J2080" s="482">
        <v>6637.17</v>
      </c>
      <c r="K2080" s="482">
        <v>110.62</v>
      </c>
      <c r="L2080" s="482">
        <v>4535.4</v>
      </c>
      <c r="M2080" s="482">
        <v>1327.44</v>
      </c>
      <c r="N2080" s="482">
        <v>0</v>
      </c>
      <c r="O2080" s="482">
        <v>2101.77</v>
      </c>
      <c r="P2080" s="480" t="s">
        <v>10272</v>
      </c>
      <c r="Q2080" s="481"/>
      <c r="R2080" s="480" t="s">
        <v>7884</v>
      </c>
      <c r="S2080" s="480" t="s">
        <v>7885</v>
      </c>
      <c r="T2080" s="480" t="s">
        <v>2372</v>
      </c>
      <c r="U2080" s="480" t="s">
        <v>309</v>
      </c>
      <c r="V2080" s="480" t="s">
        <v>5569</v>
      </c>
      <c r="W2080" s="480" t="s">
        <v>10254</v>
      </c>
      <c r="X2080" s="480" t="s">
        <v>10263</v>
      </c>
      <c r="Y2080" s="480" t="s">
        <v>313</v>
      </c>
      <c r="Z2080" s="480" t="s">
        <v>7888</v>
      </c>
      <c r="AA2080" s="480">
        <f t="shared" si="32"/>
        <v>60</v>
      </c>
      <c r="AB2080" s="483">
        <v>0</v>
      </c>
      <c r="AC2080" s="480" t="s">
        <v>7928</v>
      </c>
    </row>
    <row r="2081" customHeight="1" spans="1:29">
      <c r="A2081" s="460" t="s">
        <v>194</v>
      </c>
      <c r="B2081" s="480" t="s">
        <v>7877</v>
      </c>
      <c r="C2081" s="480" t="s">
        <v>7878</v>
      </c>
      <c r="D2081" s="480" t="s">
        <v>10273</v>
      </c>
      <c r="E2081" s="481">
        <v>44762</v>
      </c>
      <c r="F2081" s="480" t="s">
        <v>301</v>
      </c>
      <c r="G2081" s="480" t="s">
        <v>10274</v>
      </c>
      <c r="H2081" s="480" t="s">
        <v>9154</v>
      </c>
      <c r="I2081" s="480" t="s">
        <v>10275</v>
      </c>
      <c r="J2081" s="482">
        <v>6814.16</v>
      </c>
      <c r="K2081" s="482">
        <v>113.57</v>
      </c>
      <c r="L2081" s="482">
        <v>4656.34</v>
      </c>
      <c r="M2081" s="482">
        <v>1362.83</v>
      </c>
      <c r="N2081" s="482">
        <v>0</v>
      </c>
      <c r="O2081" s="482">
        <v>2157.82</v>
      </c>
      <c r="P2081" s="480" t="s">
        <v>10276</v>
      </c>
      <c r="Q2081" s="481"/>
      <c r="R2081" s="480" t="s">
        <v>7884</v>
      </c>
      <c r="S2081" s="480" t="s">
        <v>7885</v>
      </c>
      <c r="T2081" s="480" t="s">
        <v>2372</v>
      </c>
      <c r="U2081" s="480" t="s">
        <v>309</v>
      </c>
      <c r="V2081" s="480" t="s">
        <v>5569</v>
      </c>
      <c r="W2081" s="480" t="s">
        <v>10254</v>
      </c>
      <c r="X2081" s="480" t="s">
        <v>10263</v>
      </c>
      <c r="Y2081" s="480" t="s">
        <v>313</v>
      </c>
      <c r="Z2081" s="480" t="s">
        <v>7888</v>
      </c>
      <c r="AA2081" s="480">
        <f t="shared" si="32"/>
        <v>60</v>
      </c>
      <c r="AB2081" s="483">
        <v>0</v>
      </c>
      <c r="AC2081" s="480" t="s">
        <v>7928</v>
      </c>
    </row>
    <row r="2082" customHeight="1" spans="1:29">
      <c r="A2082" s="460" t="s">
        <v>194</v>
      </c>
      <c r="B2082" s="480" t="s">
        <v>7877</v>
      </c>
      <c r="C2082" s="480" t="s">
        <v>7878</v>
      </c>
      <c r="D2082" s="480" t="s">
        <v>10277</v>
      </c>
      <c r="E2082" s="481">
        <v>44762</v>
      </c>
      <c r="F2082" s="480" t="s">
        <v>301</v>
      </c>
      <c r="G2082" s="480" t="s">
        <v>10278</v>
      </c>
      <c r="H2082" s="480" t="s">
        <v>9154</v>
      </c>
      <c r="I2082" s="480" t="s">
        <v>10275</v>
      </c>
      <c r="J2082" s="482">
        <v>6814.16</v>
      </c>
      <c r="K2082" s="482">
        <v>113.57</v>
      </c>
      <c r="L2082" s="482">
        <v>4656.34</v>
      </c>
      <c r="M2082" s="482">
        <v>1362.83</v>
      </c>
      <c r="N2082" s="482">
        <v>0</v>
      </c>
      <c r="O2082" s="482">
        <v>2157.82</v>
      </c>
      <c r="P2082" s="480" t="s">
        <v>10279</v>
      </c>
      <c r="Q2082" s="481"/>
      <c r="R2082" s="480" t="s">
        <v>7884</v>
      </c>
      <c r="S2082" s="480" t="s">
        <v>7885</v>
      </c>
      <c r="T2082" s="480" t="s">
        <v>2372</v>
      </c>
      <c r="U2082" s="480" t="s">
        <v>309</v>
      </c>
      <c r="V2082" s="480" t="s">
        <v>5569</v>
      </c>
      <c r="W2082" s="480" t="s">
        <v>10254</v>
      </c>
      <c r="X2082" s="480" t="s">
        <v>10263</v>
      </c>
      <c r="Y2082" s="480" t="s">
        <v>313</v>
      </c>
      <c r="Z2082" s="480" t="s">
        <v>7888</v>
      </c>
      <c r="AA2082" s="480">
        <f t="shared" si="32"/>
        <v>60</v>
      </c>
      <c r="AB2082" s="483">
        <v>0</v>
      </c>
      <c r="AC2082" s="480" t="s">
        <v>7928</v>
      </c>
    </row>
    <row r="2083" customHeight="1" spans="1:29">
      <c r="A2083" s="460" t="s">
        <v>194</v>
      </c>
      <c r="B2083" s="480" t="s">
        <v>7877</v>
      </c>
      <c r="C2083" s="480" t="s">
        <v>7878</v>
      </c>
      <c r="D2083" s="480" t="s">
        <v>10280</v>
      </c>
      <c r="E2083" s="481">
        <v>44762</v>
      </c>
      <c r="F2083" s="480" t="s">
        <v>301</v>
      </c>
      <c r="G2083" s="480" t="s">
        <v>10281</v>
      </c>
      <c r="H2083" s="480" t="s">
        <v>9154</v>
      </c>
      <c r="I2083" s="480" t="s">
        <v>10275</v>
      </c>
      <c r="J2083" s="482">
        <v>6814.16</v>
      </c>
      <c r="K2083" s="482">
        <v>113.57</v>
      </c>
      <c r="L2083" s="482">
        <v>4656.34</v>
      </c>
      <c r="M2083" s="482">
        <v>1362.83</v>
      </c>
      <c r="N2083" s="482">
        <v>0</v>
      </c>
      <c r="O2083" s="482">
        <v>2157.82</v>
      </c>
      <c r="P2083" s="480" t="s">
        <v>10282</v>
      </c>
      <c r="Q2083" s="481"/>
      <c r="R2083" s="480" t="s">
        <v>7884</v>
      </c>
      <c r="S2083" s="480" t="s">
        <v>7885</v>
      </c>
      <c r="T2083" s="480" t="s">
        <v>2372</v>
      </c>
      <c r="U2083" s="480" t="s">
        <v>309</v>
      </c>
      <c r="V2083" s="480" t="s">
        <v>5569</v>
      </c>
      <c r="W2083" s="480" t="s">
        <v>10254</v>
      </c>
      <c r="X2083" s="480" t="s">
        <v>10263</v>
      </c>
      <c r="Y2083" s="480" t="s">
        <v>313</v>
      </c>
      <c r="Z2083" s="480" t="s">
        <v>7888</v>
      </c>
      <c r="AA2083" s="480">
        <f t="shared" si="32"/>
        <v>60</v>
      </c>
      <c r="AB2083" s="483">
        <v>0</v>
      </c>
      <c r="AC2083" s="480" t="s">
        <v>7928</v>
      </c>
    </row>
    <row r="2084" customHeight="1" spans="1:29">
      <c r="A2084" s="460" t="s">
        <v>194</v>
      </c>
      <c r="B2084" s="480" t="s">
        <v>7877</v>
      </c>
      <c r="C2084" s="480" t="s">
        <v>7878</v>
      </c>
      <c r="D2084" s="480" t="s">
        <v>10283</v>
      </c>
      <c r="E2084" s="481">
        <v>44762</v>
      </c>
      <c r="F2084" s="480" t="s">
        <v>301</v>
      </c>
      <c r="G2084" s="480" t="s">
        <v>10284</v>
      </c>
      <c r="H2084" s="480" t="s">
        <v>10285</v>
      </c>
      <c r="I2084" s="480" t="s">
        <v>10286</v>
      </c>
      <c r="J2084" s="482">
        <v>5707.97</v>
      </c>
      <c r="K2084" s="482">
        <v>95.13</v>
      </c>
      <c r="L2084" s="482">
        <v>3900.44</v>
      </c>
      <c r="M2084" s="482">
        <v>1141.59</v>
      </c>
      <c r="N2084" s="482">
        <v>0</v>
      </c>
      <c r="O2084" s="482">
        <v>1807.53</v>
      </c>
      <c r="P2084" s="480" t="s">
        <v>10287</v>
      </c>
      <c r="Q2084" s="481"/>
      <c r="R2084" s="480" t="s">
        <v>7884</v>
      </c>
      <c r="S2084" s="480" t="s">
        <v>7885</v>
      </c>
      <c r="T2084" s="480" t="s">
        <v>399</v>
      </c>
      <c r="U2084" s="480" t="s">
        <v>309</v>
      </c>
      <c r="V2084" s="480" t="s">
        <v>5569</v>
      </c>
      <c r="W2084" s="480" t="s">
        <v>10254</v>
      </c>
      <c r="X2084" s="480" t="s">
        <v>10255</v>
      </c>
      <c r="Y2084" s="480" t="s">
        <v>313</v>
      </c>
      <c r="Z2084" s="480" t="s">
        <v>7888</v>
      </c>
      <c r="AA2084" s="480">
        <f t="shared" si="32"/>
        <v>60</v>
      </c>
      <c r="AB2084" s="483">
        <v>0</v>
      </c>
      <c r="AC2084" s="480" t="s">
        <v>8121</v>
      </c>
    </row>
    <row r="2085" customHeight="1" spans="1:29">
      <c r="A2085" s="460" t="s">
        <v>194</v>
      </c>
      <c r="B2085" s="480" t="s">
        <v>7877</v>
      </c>
      <c r="C2085" s="480" t="s">
        <v>7878</v>
      </c>
      <c r="D2085" s="480" t="s">
        <v>10288</v>
      </c>
      <c r="E2085" s="481">
        <v>44762</v>
      </c>
      <c r="F2085" s="480" t="s">
        <v>301</v>
      </c>
      <c r="G2085" s="480" t="s">
        <v>10289</v>
      </c>
      <c r="H2085" s="480" t="s">
        <v>10285</v>
      </c>
      <c r="I2085" s="480" t="s">
        <v>10286</v>
      </c>
      <c r="J2085" s="482">
        <v>5707.97</v>
      </c>
      <c r="K2085" s="482">
        <v>95.13</v>
      </c>
      <c r="L2085" s="482">
        <v>3900.44</v>
      </c>
      <c r="M2085" s="482">
        <v>1141.59</v>
      </c>
      <c r="N2085" s="482">
        <v>0</v>
      </c>
      <c r="O2085" s="482">
        <v>1807.53</v>
      </c>
      <c r="P2085" s="480" t="s">
        <v>10290</v>
      </c>
      <c r="Q2085" s="481"/>
      <c r="R2085" s="480" t="s">
        <v>7884</v>
      </c>
      <c r="S2085" s="480" t="s">
        <v>7885</v>
      </c>
      <c r="T2085" s="480" t="s">
        <v>462</v>
      </c>
      <c r="U2085" s="480" t="s">
        <v>309</v>
      </c>
      <c r="V2085" s="480" t="s">
        <v>478</v>
      </c>
      <c r="W2085" s="480" t="s">
        <v>10254</v>
      </c>
      <c r="X2085" s="480" t="s">
        <v>10255</v>
      </c>
      <c r="Y2085" s="480" t="s">
        <v>313</v>
      </c>
      <c r="Z2085" s="480" t="s">
        <v>7888</v>
      </c>
      <c r="AA2085" s="480">
        <f t="shared" si="32"/>
        <v>60</v>
      </c>
      <c r="AB2085" s="483">
        <v>0</v>
      </c>
      <c r="AC2085" s="480" t="s">
        <v>8171</v>
      </c>
    </row>
    <row r="2086" customHeight="1" spans="1:29">
      <c r="A2086" s="460" t="s">
        <v>194</v>
      </c>
      <c r="B2086" s="480" t="s">
        <v>7877</v>
      </c>
      <c r="C2086" s="480" t="s">
        <v>7878</v>
      </c>
      <c r="D2086" s="480" t="s">
        <v>10291</v>
      </c>
      <c r="E2086" s="481">
        <v>44762</v>
      </c>
      <c r="F2086" s="480" t="s">
        <v>301</v>
      </c>
      <c r="G2086" s="480" t="s">
        <v>10292</v>
      </c>
      <c r="H2086" s="480" t="s">
        <v>10285</v>
      </c>
      <c r="I2086" s="480" t="s">
        <v>10286</v>
      </c>
      <c r="J2086" s="482">
        <v>5707.97</v>
      </c>
      <c r="K2086" s="482">
        <v>95.13</v>
      </c>
      <c r="L2086" s="482">
        <v>3900.44</v>
      </c>
      <c r="M2086" s="482">
        <v>1141.59</v>
      </c>
      <c r="N2086" s="482">
        <v>0</v>
      </c>
      <c r="O2086" s="482">
        <v>1807.53</v>
      </c>
      <c r="P2086" s="480" t="s">
        <v>10293</v>
      </c>
      <c r="Q2086" s="481"/>
      <c r="R2086" s="480" t="s">
        <v>7884</v>
      </c>
      <c r="S2086" s="480" t="s">
        <v>7885</v>
      </c>
      <c r="T2086" s="480" t="s">
        <v>462</v>
      </c>
      <c r="U2086" s="480" t="s">
        <v>309</v>
      </c>
      <c r="V2086" s="480" t="s">
        <v>613</v>
      </c>
      <c r="W2086" s="480" t="s">
        <v>10254</v>
      </c>
      <c r="X2086" s="480" t="s">
        <v>10255</v>
      </c>
      <c r="Y2086" s="480" t="s">
        <v>313</v>
      </c>
      <c r="Z2086" s="480" t="s">
        <v>7888</v>
      </c>
      <c r="AA2086" s="480">
        <f t="shared" si="32"/>
        <v>60</v>
      </c>
      <c r="AB2086" s="483">
        <v>0</v>
      </c>
      <c r="AC2086" s="480" t="s">
        <v>8081</v>
      </c>
    </row>
    <row r="2087" customHeight="1" spans="1:29">
      <c r="A2087" s="460" t="s">
        <v>194</v>
      </c>
      <c r="B2087" s="480" t="s">
        <v>7877</v>
      </c>
      <c r="C2087" s="480" t="s">
        <v>7878</v>
      </c>
      <c r="D2087" s="480" t="s">
        <v>10294</v>
      </c>
      <c r="E2087" s="481">
        <v>44762</v>
      </c>
      <c r="F2087" s="480" t="s">
        <v>301</v>
      </c>
      <c r="G2087" s="480" t="s">
        <v>10295</v>
      </c>
      <c r="H2087" s="480" t="s">
        <v>10285</v>
      </c>
      <c r="I2087" s="480" t="s">
        <v>10286</v>
      </c>
      <c r="J2087" s="482">
        <v>5707.97</v>
      </c>
      <c r="K2087" s="482">
        <v>95.13</v>
      </c>
      <c r="L2087" s="482">
        <v>3900.44</v>
      </c>
      <c r="M2087" s="482">
        <v>1141.59</v>
      </c>
      <c r="N2087" s="482">
        <v>0</v>
      </c>
      <c r="O2087" s="482">
        <v>1807.53</v>
      </c>
      <c r="P2087" s="480" t="s">
        <v>10296</v>
      </c>
      <c r="Q2087" s="481"/>
      <c r="R2087" s="480" t="s">
        <v>7884</v>
      </c>
      <c r="S2087" s="480" t="s">
        <v>7885</v>
      </c>
      <c r="T2087" s="480" t="s">
        <v>462</v>
      </c>
      <c r="U2087" s="480" t="s">
        <v>309</v>
      </c>
      <c r="V2087" s="480" t="s">
        <v>10297</v>
      </c>
      <c r="W2087" s="480" t="s">
        <v>10254</v>
      </c>
      <c r="X2087" s="480" t="s">
        <v>10255</v>
      </c>
      <c r="Y2087" s="480" t="s">
        <v>313</v>
      </c>
      <c r="Z2087" s="480" t="s">
        <v>7888</v>
      </c>
      <c r="AA2087" s="480">
        <f t="shared" si="32"/>
        <v>60</v>
      </c>
      <c r="AB2087" s="483">
        <v>0</v>
      </c>
      <c r="AC2087" s="480" t="s">
        <v>8094</v>
      </c>
    </row>
    <row r="2088" customHeight="1" spans="1:29">
      <c r="A2088" s="460" t="s">
        <v>194</v>
      </c>
      <c r="B2088" s="480" t="s">
        <v>7877</v>
      </c>
      <c r="C2088" s="480" t="s">
        <v>7878</v>
      </c>
      <c r="D2088" s="480" t="s">
        <v>10298</v>
      </c>
      <c r="E2088" s="481">
        <v>44762</v>
      </c>
      <c r="F2088" s="480" t="s">
        <v>301</v>
      </c>
      <c r="G2088" s="480" t="s">
        <v>10299</v>
      </c>
      <c r="H2088" s="480" t="s">
        <v>10285</v>
      </c>
      <c r="I2088" s="480" t="s">
        <v>10286</v>
      </c>
      <c r="J2088" s="482">
        <v>5707.97</v>
      </c>
      <c r="K2088" s="482">
        <v>95.13</v>
      </c>
      <c r="L2088" s="482">
        <v>3900.44</v>
      </c>
      <c r="M2088" s="482">
        <v>1141.59</v>
      </c>
      <c r="N2088" s="482">
        <v>0</v>
      </c>
      <c r="O2088" s="482">
        <v>1807.53</v>
      </c>
      <c r="P2088" s="480" t="s">
        <v>10300</v>
      </c>
      <c r="Q2088" s="481"/>
      <c r="R2088" s="480" t="s">
        <v>630</v>
      </c>
      <c r="S2088" s="480" t="s">
        <v>889</v>
      </c>
      <c r="T2088" s="480" t="s">
        <v>4347</v>
      </c>
      <c r="U2088" s="480" t="s">
        <v>309</v>
      </c>
      <c r="V2088" s="480" t="s">
        <v>5569</v>
      </c>
      <c r="W2088" s="480" t="s">
        <v>10254</v>
      </c>
      <c r="X2088" s="480" t="s">
        <v>10255</v>
      </c>
      <c r="Y2088" s="480" t="s">
        <v>313</v>
      </c>
      <c r="Z2088" s="480" t="s">
        <v>7888</v>
      </c>
      <c r="AA2088" s="480">
        <f t="shared" si="32"/>
        <v>60</v>
      </c>
      <c r="AB2088" s="483">
        <v>0</v>
      </c>
      <c r="AC2088" s="480" t="s">
        <v>4351</v>
      </c>
    </row>
    <row r="2089" customHeight="1" spans="1:29">
      <c r="A2089" s="460" t="s">
        <v>194</v>
      </c>
      <c r="B2089" s="480" t="s">
        <v>7877</v>
      </c>
      <c r="C2089" s="480" t="s">
        <v>7878</v>
      </c>
      <c r="D2089" s="480" t="s">
        <v>10301</v>
      </c>
      <c r="E2089" s="481">
        <v>44762</v>
      </c>
      <c r="F2089" s="480" t="s">
        <v>301</v>
      </c>
      <c r="G2089" s="480" t="s">
        <v>10302</v>
      </c>
      <c r="H2089" s="480" t="s">
        <v>10285</v>
      </c>
      <c r="I2089" s="480" t="s">
        <v>10286</v>
      </c>
      <c r="J2089" s="482">
        <v>5707.97</v>
      </c>
      <c r="K2089" s="482">
        <v>95.13</v>
      </c>
      <c r="L2089" s="482">
        <v>3900.44</v>
      </c>
      <c r="M2089" s="482">
        <v>1141.59</v>
      </c>
      <c r="N2089" s="482">
        <v>0</v>
      </c>
      <c r="O2089" s="482">
        <v>1807.53</v>
      </c>
      <c r="P2089" s="480" t="s">
        <v>10303</v>
      </c>
      <c r="Q2089" s="481"/>
      <c r="R2089" s="480" t="s">
        <v>7884</v>
      </c>
      <c r="S2089" s="480" t="s">
        <v>7885</v>
      </c>
      <c r="T2089" s="480" t="s">
        <v>399</v>
      </c>
      <c r="U2089" s="480" t="s">
        <v>309</v>
      </c>
      <c r="V2089" s="480" t="s">
        <v>5569</v>
      </c>
      <c r="W2089" s="480" t="s">
        <v>10254</v>
      </c>
      <c r="X2089" s="480" t="s">
        <v>10255</v>
      </c>
      <c r="Y2089" s="480" t="s">
        <v>313</v>
      </c>
      <c r="Z2089" s="480" t="s">
        <v>7888</v>
      </c>
      <c r="AA2089" s="480">
        <f t="shared" si="32"/>
        <v>60</v>
      </c>
      <c r="AB2089" s="483">
        <v>0</v>
      </c>
      <c r="AC2089" s="480" t="s">
        <v>8121</v>
      </c>
    </row>
    <row r="2090" customHeight="1" spans="1:29">
      <c r="A2090" s="460" t="s">
        <v>194</v>
      </c>
      <c r="B2090" s="480" t="s">
        <v>7877</v>
      </c>
      <c r="C2090" s="480" t="s">
        <v>7878</v>
      </c>
      <c r="D2090" s="480" t="s">
        <v>10304</v>
      </c>
      <c r="E2090" s="481">
        <v>44762</v>
      </c>
      <c r="F2090" s="480" t="s">
        <v>301</v>
      </c>
      <c r="G2090" s="480" t="s">
        <v>10305</v>
      </c>
      <c r="H2090" s="480" t="s">
        <v>10285</v>
      </c>
      <c r="I2090" s="480" t="s">
        <v>10286</v>
      </c>
      <c r="J2090" s="482">
        <v>5707.96</v>
      </c>
      <c r="K2090" s="482">
        <v>95.13</v>
      </c>
      <c r="L2090" s="482">
        <v>3900.43</v>
      </c>
      <c r="M2090" s="482">
        <v>1141.59</v>
      </c>
      <c r="N2090" s="482">
        <v>0</v>
      </c>
      <c r="O2090" s="482">
        <v>1807.53</v>
      </c>
      <c r="P2090" s="480" t="s">
        <v>10306</v>
      </c>
      <c r="Q2090" s="481"/>
      <c r="R2090" s="480" t="s">
        <v>7884</v>
      </c>
      <c r="S2090" s="480" t="s">
        <v>7885</v>
      </c>
      <c r="T2090" s="480" t="s">
        <v>399</v>
      </c>
      <c r="U2090" s="480" t="s">
        <v>309</v>
      </c>
      <c r="V2090" s="480" t="s">
        <v>5569</v>
      </c>
      <c r="W2090" s="480" t="s">
        <v>10254</v>
      </c>
      <c r="X2090" s="480" t="s">
        <v>10255</v>
      </c>
      <c r="Y2090" s="480" t="s">
        <v>313</v>
      </c>
      <c r="Z2090" s="480" t="s">
        <v>7888</v>
      </c>
      <c r="AA2090" s="480">
        <f t="shared" si="32"/>
        <v>60</v>
      </c>
      <c r="AB2090" s="483">
        <v>0</v>
      </c>
      <c r="AC2090" s="480" t="s">
        <v>8121</v>
      </c>
    </row>
    <row r="2091" customHeight="1" spans="1:29">
      <c r="A2091" s="460" t="s">
        <v>194</v>
      </c>
      <c r="B2091" s="480" t="s">
        <v>7877</v>
      </c>
      <c r="C2091" s="480" t="s">
        <v>7878</v>
      </c>
      <c r="D2091" s="480" t="s">
        <v>10307</v>
      </c>
      <c r="E2091" s="481">
        <v>44762</v>
      </c>
      <c r="F2091" s="480" t="s">
        <v>301</v>
      </c>
      <c r="G2091" s="480" t="s">
        <v>10308</v>
      </c>
      <c r="H2091" s="480" t="s">
        <v>10285</v>
      </c>
      <c r="I2091" s="480" t="s">
        <v>10286</v>
      </c>
      <c r="J2091" s="482">
        <v>5707.96</v>
      </c>
      <c r="K2091" s="482">
        <v>95.13</v>
      </c>
      <c r="L2091" s="482">
        <v>3900.43</v>
      </c>
      <c r="M2091" s="482">
        <v>1141.59</v>
      </c>
      <c r="N2091" s="482">
        <v>0</v>
      </c>
      <c r="O2091" s="482">
        <v>1807.53</v>
      </c>
      <c r="P2091" s="480" t="s">
        <v>10309</v>
      </c>
      <c r="Q2091" s="481"/>
      <c r="R2091" s="480" t="s">
        <v>7884</v>
      </c>
      <c r="S2091" s="480" t="s">
        <v>7885</v>
      </c>
      <c r="T2091" s="480" t="s">
        <v>2356</v>
      </c>
      <c r="U2091" s="480" t="s">
        <v>309</v>
      </c>
      <c r="V2091" s="480" t="s">
        <v>10310</v>
      </c>
      <c r="W2091" s="480" t="s">
        <v>10254</v>
      </c>
      <c r="X2091" s="480" t="s">
        <v>10255</v>
      </c>
      <c r="Y2091" s="480" t="s">
        <v>313</v>
      </c>
      <c r="Z2091" s="480" t="s">
        <v>7888</v>
      </c>
      <c r="AA2091" s="480">
        <f t="shared" si="32"/>
        <v>60</v>
      </c>
      <c r="AB2091" s="483">
        <v>0</v>
      </c>
      <c r="AC2091" s="480" t="s">
        <v>8246</v>
      </c>
    </row>
    <row r="2092" customHeight="1" spans="1:29">
      <c r="A2092" s="460" t="s">
        <v>194</v>
      </c>
      <c r="B2092" s="480" t="s">
        <v>7877</v>
      </c>
      <c r="C2092" s="480" t="s">
        <v>7878</v>
      </c>
      <c r="D2092" s="480" t="s">
        <v>10311</v>
      </c>
      <c r="E2092" s="481">
        <v>44762</v>
      </c>
      <c r="F2092" s="480" t="s">
        <v>301</v>
      </c>
      <c r="G2092" s="480" t="s">
        <v>10312</v>
      </c>
      <c r="H2092" s="480" t="s">
        <v>10285</v>
      </c>
      <c r="I2092" s="480" t="s">
        <v>10286</v>
      </c>
      <c r="J2092" s="482">
        <v>5707.96</v>
      </c>
      <c r="K2092" s="482">
        <v>95.13</v>
      </c>
      <c r="L2092" s="482">
        <v>3900.43</v>
      </c>
      <c r="M2092" s="482">
        <v>1141.59</v>
      </c>
      <c r="N2092" s="482">
        <v>0</v>
      </c>
      <c r="O2092" s="482">
        <v>1807.53</v>
      </c>
      <c r="P2092" s="480" t="s">
        <v>10313</v>
      </c>
      <c r="Q2092" s="481"/>
      <c r="R2092" s="480" t="s">
        <v>7884</v>
      </c>
      <c r="S2092" s="480" t="s">
        <v>7885</v>
      </c>
      <c r="T2092" s="480" t="s">
        <v>2356</v>
      </c>
      <c r="U2092" s="480" t="s">
        <v>309</v>
      </c>
      <c r="V2092" s="480" t="s">
        <v>10314</v>
      </c>
      <c r="W2092" s="480" t="s">
        <v>10254</v>
      </c>
      <c r="X2092" s="480" t="s">
        <v>10255</v>
      </c>
      <c r="Y2092" s="480" t="s">
        <v>313</v>
      </c>
      <c r="Z2092" s="480" t="s">
        <v>7888</v>
      </c>
      <c r="AA2092" s="480">
        <f t="shared" si="32"/>
        <v>60</v>
      </c>
      <c r="AB2092" s="483">
        <v>0</v>
      </c>
      <c r="AC2092" s="480" t="s">
        <v>8246</v>
      </c>
    </row>
    <row r="2093" customHeight="1" spans="1:29">
      <c r="A2093" s="460" t="s">
        <v>194</v>
      </c>
      <c r="B2093" s="480" t="s">
        <v>7877</v>
      </c>
      <c r="C2093" s="480" t="s">
        <v>7878</v>
      </c>
      <c r="D2093" s="480" t="s">
        <v>10315</v>
      </c>
      <c r="E2093" s="481">
        <v>44762</v>
      </c>
      <c r="F2093" s="480" t="s">
        <v>301</v>
      </c>
      <c r="G2093" s="480" t="s">
        <v>10316</v>
      </c>
      <c r="H2093" s="480" t="s">
        <v>10285</v>
      </c>
      <c r="I2093" s="480" t="s">
        <v>10286</v>
      </c>
      <c r="J2093" s="482">
        <v>5707.96</v>
      </c>
      <c r="K2093" s="482">
        <v>95.13</v>
      </c>
      <c r="L2093" s="482">
        <v>3900.43</v>
      </c>
      <c r="M2093" s="482">
        <v>1141.59</v>
      </c>
      <c r="N2093" s="482">
        <v>0</v>
      </c>
      <c r="O2093" s="482">
        <v>1807.53</v>
      </c>
      <c r="P2093" s="480" t="s">
        <v>10317</v>
      </c>
      <c r="Q2093" s="481"/>
      <c r="R2093" s="480" t="s">
        <v>7884</v>
      </c>
      <c r="S2093" s="480" t="s">
        <v>7885</v>
      </c>
      <c r="T2093" s="480" t="s">
        <v>2356</v>
      </c>
      <c r="U2093" s="480" t="s">
        <v>309</v>
      </c>
      <c r="V2093" s="480" t="s">
        <v>8564</v>
      </c>
      <c r="W2093" s="480" t="s">
        <v>10254</v>
      </c>
      <c r="X2093" s="480" t="s">
        <v>10255</v>
      </c>
      <c r="Y2093" s="480" t="s">
        <v>313</v>
      </c>
      <c r="Z2093" s="480" t="s">
        <v>7888</v>
      </c>
      <c r="AA2093" s="480">
        <f t="shared" si="32"/>
        <v>60</v>
      </c>
      <c r="AB2093" s="483">
        <v>0</v>
      </c>
      <c r="AC2093" s="480" t="s">
        <v>8246</v>
      </c>
    </row>
    <row r="2094" customHeight="1" spans="1:29">
      <c r="A2094" s="460" t="s">
        <v>194</v>
      </c>
      <c r="B2094" s="480" t="s">
        <v>7877</v>
      </c>
      <c r="C2094" s="480" t="s">
        <v>7878</v>
      </c>
      <c r="D2094" s="480" t="s">
        <v>10318</v>
      </c>
      <c r="E2094" s="481">
        <v>44762</v>
      </c>
      <c r="F2094" s="480" t="s">
        <v>301</v>
      </c>
      <c r="G2094" s="480" t="s">
        <v>10319</v>
      </c>
      <c r="H2094" s="480" t="s">
        <v>10285</v>
      </c>
      <c r="I2094" s="480" t="s">
        <v>10286</v>
      </c>
      <c r="J2094" s="482">
        <v>5707.96</v>
      </c>
      <c r="K2094" s="482">
        <v>95.13</v>
      </c>
      <c r="L2094" s="482">
        <v>3900.43</v>
      </c>
      <c r="M2094" s="482">
        <v>1141.59</v>
      </c>
      <c r="N2094" s="482">
        <v>0</v>
      </c>
      <c r="O2094" s="482">
        <v>1807.53</v>
      </c>
      <c r="P2094" s="480" t="s">
        <v>10320</v>
      </c>
      <c r="Q2094" s="481"/>
      <c r="R2094" s="480" t="s">
        <v>7884</v>
      </c>
      <c r="S2094" s="480" t="s">
        <v>7885</v>
      </c>
      <c r="T2094" s="480" t="s">
        <v>2356</v>
      </c>
      <c r="U2094" s="480" t="s">
        <v>309</v>
      </c>
      <c r="V2094" s="480" t="s">
        <v>10321</v>
      </c>
      <c r="W2094" s="480" t="s">
        <v>10254</v>
      </c>
      <c r="X2094" s="480" t="s">
        <v>10255</v>
      </c>
      <c r="Y2094" s="480" t="s">
        <v>313</v>
      </c>
      <c r="Z2094" s="480" t="s">
        <v>7888</v>
      </c>
      <c r="AA2094" s="480">
        <f t="shared" si="32"/>
        <v>60</v>
      </c>
      <c r="AB2094" s="483">
        <v>0</v>
      </c>
      <c r="AC2094" s="480" t="s">
        <v>8246</v>
      </c>
    </row>
    <row r="2095" customHeight="1" spans="1:29">
      <c r="A2095" s="460" t="s">
        <v>194</v>
      </c>
      <c r="B2095" s="480" t="s">
        <v>7877</v>
      </c>
      <c r="C2095" s="480" t="s">
        <v>7878</v>
      </c>
      <c r="D2095" s="480" t="s">
        <v>10322</v>
      </c>
      <c r="E2095" s="481">
        <v>44762</v>
      </c>
      <c r="F2095" s="480" t="s">
        <v>301</v>
      </c>
      <c r="G2095" s="480" t="s">
        <v>10323</v>
      </c>
      <c r="H2095" s="480" t="s">
        <v>10285</v>
      </c>
      <c r="I2095" s="480" t="s">
        <v>10286</v>
      </c>
      <c r="J2095" s="482">
        <v>5707.96</v>
      </c>
      <c r="K2095" s="482">
        <v>95.13</v>
      </c>
      <c r="L2095" s="482">
        <v>3900.43</v>
      </c>
      <c r="M2095" s="482">
        <v>1141.59</v>
      </c>
      <c r="N2095" s="482">
        <v>0</v>
      </c>
      <c r="O2095" s="482">
        <v>1807.53</v>
      </c>
      <c r="P2095" s="480" t="s">
        <v>10324</v>
      </c>
      <c r="Q2095" s="481"/>
      <c r="R2095" s="480" t="s">
        <v>7884</v>
      </c>
      <c r="S2095" s="480" t="s">
        <v>7885</v>
      </c>
      <c r="T2095" s="480" t="s">
        <v>2356</v>
      </c>
      <c r="U2095" s="480" t="s">
        <v>309</v>
      </c>
      <c r="V2095" s="480" t="s">
        <v>10325</v>
      </c>
      <c r="W2095" s="480" t="s">
        <v>10254</v>
      </c>
      <c r="X2095" s="480" t="s">
        <v>10255</v>
      </c>
      <c r="Y2095" s="480" t="s">
        <v>313</v>
      </c>
      <c r="Z2095" s="480" t="s">
        <v>7888</v>
      </c>
      <c r="AA2095" s="480">
        <f t="shared" si="32"/>
        <v>60</v>
      </c>
      <c r="AB2095" s="483">
        <v>0</v>
      </c>
      <c r="AC2095" s="480" t="s">
        <v>8246</v>
      </c>
    </row>
    <row r="2096" customHeight="1" spans="1:29">
      <c r="A2096" s="460" t="s">
        <v>194</v>
      </c>
      <c r="B2096" s="480" t="s">
        <v>7877</v>
      </c>
      <c r="C2096" s="480" t="s">
        <v>7878</v>
      </c>
      <c r="D2096" s="480" t="s">
        <v>10326</v>
      </c>
      <c r="E2096" s="481">
        <v>44762</v>
      </c>
      <c r="F2096" s="480" t="s">
        <v>301</v>
      </c>
      <c r="G2096" s="480" t="s">
        <v>10327</v>
      </c>
      <c r="H2096" s="480" t="s">
        <v>10285</v>
      </c>
      <c r="I2096" s="480" t="s">
        <v>10286</v>
      </c>
      <c r="J2096" s="482">
        <v>5707.96</v>
      </c>
      <c r="K2096" s="482">
        <v>95.13</v>
      </c>
      <c r="L2096" s="482">
        <v>3900.43</v>
      </c>
      <c r="M2096" s="482">
        <v>1141.59</v>
      </c>
      <c r="N2096" s="482">
        <v>0</v>
      </c>
      <c r="O2096" s="482">
        <v>1807.53</v>
      </c>
      <c r="P2096" s="480" t="s">
        <v>10328</v>
      </c>
      <c r="Q2096" s="481"/>
      <c r="R2096" s="480" t="s">
        <v>7884</v>
      </c>
      <c r="S2096" s="480" t="s">
        <v>7885</v>
      </c>
      <c r="T2096" s="480" t="s">
        <v>2356</v>
      </c>
      <c r="U2096" s="480" t="s">
        <v>309</v>
      </c>
      <c r="V2096" s="480" t="s">
        <v>10329</v>
      </c>
      <c r="W2096" s="480" t="s">
        <v>10254</v>
      </c>
      <c r="X2096" s="480" t="s">
        <v>10255</v>
      </c>
      <c r="Y2096" s="480" t="s">
        <v>313</v>
      </c>
      <c r="Z2096" s="480" t="s">
        <v>7888</v>
      </c>
      <c r="AA2096" s="480">
        <f t="shared" si="32"/>
        <v>60</v>
      </c>
      <c r="AB2096" s="483">
        <v>0</v>
      </c>
      <c r="AC2096" s="480" t="s">
        <v>8246</v>
      </c>
    </row>
    <row r="2097" customHeight="1" spans="1:29">
      <c r="A2097" s="460" t="s">
        <v>194</v>
      </c>
      <c r="B2097" s="480" t="s">
        <v>7877</v>
      </c>
      <c r="C2097" s="480" t="s">
        <v>7878</v>
      </c>
      <c r="D2097" s="480" t="s">
        <v>10330</v>
      </c>
      <c r="E2097" s="481">
        <v>44762</v>
      </c>
      <c r="F2097" s="480" t="s">
        <v>301</v>
      </c>
      <c r="G2097" s="480" t="s">
        <v>10331</v>
      </c>
      <c r="H2097" s="480" t="s">
        <v>10332</v>
      </c>
      <c r="I2097" s="480" t="s">
        <v>10333</v>
      </c>
      <c r="J2097" s="482">
        <v>10530.97</v>
      </c>
      <c r="K2097" s="482">
        <v>175.51</v>
      </c>
      <c r="L2097" s="482">
        <v>7196.16</v>
      </c>
      <c r="M2097" s="482">
        <v>2106.19</v>
      </c>
      <c r="N2097" s="482">
        <v>0</v>
      </c>
      <c r="O2097" s="482">
        <v>3334.81</v>
      </c>
      <c r="P2097" s="480" t="s">
        <v>10334</v>
      </c>
      <c r="Q2097" s="481"/>
      <c r="R2097" s="480" t="s">
        <v>630</v>
      </c>
      <c r="S2097" s="480" t="s">
        <v>889</v>
      </c>
      <c r="T2097" s="480" t="s">
        <v>4347</v>
      </c>
      <c r="U2097" s="480" t="s">
        <v>309</v>
      </c>
      <c r="V2097" s="480" t="s">
        <v>10335</v>
      </c>
      <c r="W2097" s="480" t="s">
        <v>10254</v>
      </c>
      <c r="X2097" s="480" t="s">
        <v>10255</v>
      </c>
      <c r="Y2097" s="480" t="s">
        <v>313</v>
      </c>
      <c r="Z2097" s="480" t="s">
        <v>7888</v>
      </c>
      <c r="AA2097" s="480">
        <f t="shared" si="32"/>
        <v>60</v>
      </c>
      <c r="AB2097" s="483">
        <v>0</v>
      </c>
      <c r="AC2097" s="480" t="s">
        <v>4351</v>
      </c>
    </row>
    <row r="2098" customHeight="1" spans="1:29">
      <c r="A2098" s="460" t="s">
        <v>194</v>
      </c>
      <c r="B2098" s="480" t="s">
        <v>7877</v>
      </c>
      <c r="C2098" s="480" t="s">
        <v>7878</v>
      </c>
      <c r="D2098" s="480" t="s">
        <v>10336</v>
      </c>
      <c r="E2098" s="481">
        <v>44762</v>
      </c>
      <c r="F2098" s="480" t="s">
        <v>301</v>
      </c>
      <c r="G2098" s="480" t="s">
        <v>10337</v>
      </c>
      <c r="H2098" s="480" t="s">
        <v>10332</v>
      </c>
      <c r="I2098" s="480" t="s">
        <v>10333</v>
      </c>
      <c r="J2098" s="482">
        <v>10530.97</v>
      </c>
      <c r="K2098" s="482">
        <v>175.51</v>
      </c>
      <c r="L2098" s="482">
        <v>7196.16</v>
      </c>
      <c r="M2098" s="482">
        <v>2106.19</v>
      </c>
      <c r="N2098" s="482">
        <v>0</v>
      </c>
      <c r="O2098" s="482">
        <v>3334.81</v>
      </c>
      <c r="P2098" s="480" t="s">
        <v>10338</v>
      </c>
      <c r="Q2098" s="481"/>
      <c r="R2098" s="480" t="s">
        <v>630</v>
      </c>
      <c r="S2098" s="480" t="s">
        <v>889</v>
      </c>
      <c r="T2098" s="480" t="s">
        <v>4347</v>
      </c>
      <c r="U2098" s="480" t="s">
        <v>309</v>
      </c>
      <c r="V2098" s="480" t="s">
        <v>10339</v>
      </c>
      <c r="W2098" s="480" t="s">
        <v>10254</v>
      </c>
      <c r="X2098" s="480" t="s">
        <v>10255</v>
      </c>
      <c r="Y2098" s="480" t="s">
        <v>313</v>
      </c>
      <c r="Z2098" s="480" t="s">
        <v>7888</v>
      </c>
      <c r="AA2098" s="480">
        <f t="shared" si="32"/>
        <v>60</v>
      </c>
      <c r="AB2098" s="483">
        <v>0</v>
      </c>
      <c r="AC2098" s="480" t="s">
        <v>4351</v>
      </c>
    </row>
    <row r="2099" customHeight="1" spans="1:29">
      <c r="A2099" s="460" t="s">
        <v>194</v>
      </c>
      <c r="B2099" s="480" t="s">
        <v>7877</v>
      </c>
      <c r="C2099" s="480" t="s">
        <v>7878</v>
      </c>
      <c r="D2099" s="480" t="s">
        <v>10340</v>
      </c>
      <c r="E2099" s="481">
        <v>44762</v>
      </c>
      <c r="F2099" s="480" t="s">
        <v>301</v>
      </c>
      <c r="G2099" s="480" t="s">
        <v>10341</v>
      </c>
      <c r="H2099" s="480" t="s">
        <v>10342</v>
      </c>
      <c r="I2099" s="480" t="s">
        <v>10343</v>
      </c>
      <c r="J2099" s="482">
        <v>8230.09</v>
      </c>
      <c r="K2099" s="482">
        <v>137.17</v>
      </c>
      <c r="L2099" s="482">
        <v>5623.9</v>
      </c>
      <c r="M2099" s="482">
        <v>1646.02</v>
      </c>
      <c r="N2099" s="482">
        <v>0</v>
      </c>
      <c r="O2099" s="482">
        <v>2606.19</v>
      </c>
      <c r="P2099" s="480" t="s">
        <v>10344</v>
      </c>
      <c r="Q2099" s="481"/>
      <c r="R2099" s="480" t="s">
        <v>630</v>
      </c>
      <c r="S2099" s="480" t="s">
        <v>889</v>
      </c>
      <c r="T2099" s="480" t="s">
        <v>8474</v>
      </c>
      <c r="U2099" s="480" t="s">
        <v>309</v>
      </c>
      <c r="V2099" s="480" t="s">
        <v>3230</v>
      </c>
      <c r="W2099" s="480" t="s">
        <v>10254</v>
      </c>
      <c r="X2099" s="480" t="s">
        <v>10255</v>
      </c>
      <c r="Y2099" s="480" t="s">
        <v>313</v>
      </c>
      <c r="Z2099" s="480" t="s">
        <v>7888</v>
      </c>
      <c r="AA2099" s="480">
        <f t="shared" si="32"/>
        <v>60</v>
      </c>
      <c r="AB2099" s="483">
        <v>0</v>
      </c>
      <c r="AC2099" s="480" t="s">
        <v>8908</v>
      </c>
    </row>
    <row r="2100" customHeight="1" spans="1:29">
      <c r="A2100" s="460" t="s">
        <v>194</v>
      </c>
      <c r="B2100" s="480" t="s">
        <v>7877</v>
      </c>
      <c r="C2100" s="480" t="s">
        <v>7878</v>
      </c>
      <c r="D2100" s="480" t="s">
        <v>10345</v>
      </c>
      <c r="E2100" s="481">
        <v>44762</v>
      </c>
      <c r="F2100" s="480" t="s">
        <v>301</v>
      </c>
      <c r="G2100" s="480" t="s">
        <v>10346</v>
      </c>
      <c r="H2100" s="480" t="s">
        <v>10342</v>
      </c>
      <c r="I2100" s="480" t="s">
        <v>10343</v>
      </c>
      <c r="J2100" s="482">
        <v>8230.09</v>
      </c>
      <c r="K2100" s="482">
        <v>137.17</v>
      </c>
      <c r="L2100" s="482">
        <v>5623.9</v>
      </c>
      <c r="M2100" s="482">
        <v>1646.02</v>
      </c>
      <c r="N2100" s="482">
        <v>0</v>
      </c>
      <c r="O2100" s="482">
        <v>2606.19</v>
      </c>
      <c r="P2100" s="480" t="s">
        <v>10347</v>
      </c>
      <c r="Q2100" s="481"/>
      <c r="R2100" s="480" t="s">
        <v>630</v>
      </c>
      <c r="S2100" s="480" t="s">
        <v>889</v>
      </c>
      <c r="T2100" s="480" t="s">
        <v>8474</v>
      </c>
      <c r="U2100" s="480" t="s">
        <v>309</v>
      </c>
      <c r="V2100" s="480" t="s">
        <v>8616</v>
      </c>
      <c r="W2100" s="480" t="s">
        <v>10254</v>
      </c>
      <c r="X2100" s="480" t="s">
        <v>10255</v>
      </c>
      <c r="Y2100" s="480" t="s">
        <v>313</v>
      </c>
      <c r="Z2100" s="480" t="s">
        <v>7888</v>
      </c>
      <c r="AA2100" s="480">
        <f t="shared" si="32"/>
        <v>60</v>
      </c>
      <c r="AB2100" s="483">
        <v>0</v>
      </c>
      <c r="AC2100" s="480" t="s">
        <v>8908</v>
      </c>
    </row>
    <row r="2101" customHeight="1" spans="1:29">
      <c r="A2101" s="460" t="s">
        <v>194</v>
      </c>
      <c r="B2101" s="480" t="s">
        <v>7877</v>
      </c>
      <c r="C2101" s="480" t="s">
        <v>7878</v>
      </c>
      <c r="D2101" s="480" t="s">
        <v>10348</v>
      </c>
      <c r="E2101" s="481">
        <v>44762</v>
      </c>
      <c r="F2101" s="480" t="s">
        <v>301</v>
      </c>
      <c r="G2101" s="480" t="s">
        <v>10349</v>
      </c>
      <c r="H2101" s="480" t="s">
        <v>10342</v>
      </c>
      <c r="I2101" s="480" t="s">
        <v>10343</v>
      </c>
      <c r="J2101" s="482">
        <v>8230.09</v>
      </c>
      <c r="K2101" s="482">
        <v>137.17</v>
      </c>
      <c r="L2101" s="482">
        <v>5623.9</v>
      </c>
      <c r="M2101" s="482">
        <v>1646.02</v>
      </c>
      <c r="N2101" s="482">
        <v>0</v>
      </c>
      <c r="O2101" s="482">
        <v>2606.19</v>
      </c>
      <c r="P2101" s="480" t="s">
        <v>10350</v>
      </c>
      <c r="Q2101" s="481"/>
      <c r="R2101" s="480" t="s">
        <v>630</v>
      </c>
      <c r="S2101" s="480" t="s">
        <v>889</v>
      </c>
      <c r="T2101" s="480" t="s">
        <v>8474</v>
      </c>
      <c r="U2101" s="480" t="s">
        <v>309</v>
      </c>
      <c r="V2101" s="480" t="s">
        <v>8492</v>
      </c>
      <c r="W2101" s="480" t="s">
        <v>10254</v>
      </c>
      <c r="X2101" s="480" t="s">
        <v>10255</v>
      </c>
      <c r="Y2101" s="480" t="s">
        <v>313</v>
      </c>
      <c r="Z2101" s="480" t="s">
        <v>7888</v>
      </c>
      <c r="AA2101" s="480">
        <f t="shared" si="32"/>
        <v>60</v>
      </c>
      <c r="AB2101" s="483">
        <v>0</v>
      </c>
      <c r="AC2101" s="480" t="s">
        <v>8908</v>
      </c>
    </row>
    <row r="2102" customHeight="1" spans="1:29">
      <c r="A2102" s="460" t="s">
        <v>194</v>
      </c>
      <c r="B2102" s="480" t="s">
        <v>7877</v>
      </c>
      <c r="C2102" s="480" t="s">
        <v>7878</v>
      </c>
      <c r="D2102" s="480" t="s">
        <v>10351</v>
      </c>
      <c r="E2102" s="481">
        <v>44762</v>
      </c>
      <c r="F2102" s="480" t="s">
        <v>301</v>
      </c>
      <c r="G2102" s="480" t="s">
        <v>10352</v>
      </c>
      <c r="H2102" s="480" t="s">
        <v>10342</v>
      </c>
      <c r="I2102" s="480" t="s">
        <v>10343</v>
      </c>
      <c r="J2102" s="482">
        <v>8230.09</v>
      </c>
      <c r="K2102" s="482">
        <v>137.17</v>
      </c>
      <c r="L2102" s="482">
        <v>5623.9</v>
      </c>
      <c r="M2102" s="482">
        <v>1646.02</v>
      </c>
      <c r="N2102" s="482">
        <v>0</v>
      </c>
      <c r="O2102" s="482">
        <v>2606.19</v>
      </c>
      <c r="P2102" s="480" t="s">
        <v>10353</v>
      </c>
      <c r="Q2102" s="481"/>
      <c r="R2102" s="480" t="s">
        <v>630</v>
      </c>
      <c r="S2102" s="480" t="s">
        <v>7885</v>
      </c>
      <c r="T2102" s="480" t="s">
        <v>8474</v>
      </c>
      <c r="U2102" s="480" t="s">
        <v>309</v>
      </c>
      <c r="V2102" s="480" t="s">
        <v>8466</v>
      </c>
      <c r="W2102" s="480" t="s">
        <v>10254</v>
      </c>
      <c r="X2102" s="480" t="s">
        <v>10255</v>
      </c>
      <c r="Y2102" s="480" t="s">
        <v>313</v>
      </c>
      <c r="Z2102" s="480" t="s">
        <v>7888</v>
      </c>
      <c r="AA2102" s="480">
        <f t="shared" si="32"/>
        <v>60</v>
      </c>
      <c r="AB2102" s="483">
        <v>0</v>
      </c>
      <c r="AC2102" s="480" t="s">
        <v>8451</v>
      </c>
    </row>
    <row r="2103" customHeight="1" spans="1:29">
      <c r="A2103" s="460" t="s">
        <v>194</v>
      </c>
      <c r="B2103" s="480" t="s">
        <v>7877</v>
      </c>
      <c r="C2103" s="480" t="s">
        <v>7878</v>
      </c>
      <c r="D2103" s="480" t="s">
        <v>10354</v>
      </c>
      <c r="E2103" s="481">
        <v>44762</v>
      </c>
      <c r="F2103" s="480" t="s">
        <v>301</v>
      </c>
      <c r="G2103" s="480" t="s">
        <v>10355</v>
      </c>
      <c r="H2103" s="480" t="s">
        <v>10342</v>
      </c>
      <c r="I2103" s="480" t="s">
        <v>10343</v>
      </c>
      <c r="J2103" s="482">
        <v>8230.09</v>
      </c>
      <c r="K2103" s="482">
        <v>137.17</v>
      </c>
      <c r="L2103" s="482">
        <v>5623.9</v>
      </c>
      <c r="M2103" s="482">
        <v>1646.02</v>
      </c>
      <c r="N2103" s="482">
        <v>0</v>
      </c>
      <c r="O2103" s="482">
        <v>2606.19</v>
      </c>
      <c r="P2103" s="480" t="s">
        <v>10356</v>
      </c>
      <c r="Q2103" s="481"/>
      <c r="R2103" s="480" t="s">
        <v>630</v>
      </c>
      <c r="S2103" s="480" t="s">
        <v>7885</v>
      </c>
      <c r="T2103" s="480" t="s">
        <v>8474</v>
      </c>
      <c r="U2103" s="480" t="s">
        <v>309</v>
      </c>
      <c r="V2103" s="480" t="s">
        <v>5569</v>
      </c>
      <c r="W2103" s="480" t="s">
        <v>10254</v>
      </c>
      <c r="X2103" s="480" t="s">
        <v>10255</v>
      </c>
      <c r="Y2103" s="480" t="s">
        <v>313</v>
      </c>
      <c r="Z2103" s="480" t="s">
        <v>7888</v>
      </c>
      <c r="AA2103" s="480">
        <f t="shared" si="32"/>
        <v>60</v>
      </c>
      <c r="AB2103" s="483">
        <v>0</v>
      </c>
      <c r="AC2103" s="480" t="s">
        <v>8451</v>
      </c>
    </row>
    <row r="2104" customHeight="1" spans="1:29">
      <c r="A2104" s="460" t="s">
        <v>194</v>
      </c>
      <c r="B2104" s="480" t="s">
        <v>7877</v>
      </c>
      <c r="C2104" s="480" t="s">
        <v>7878</v>
      </c>
      <c r="D2104" s="480" t="s">
        <v>10357</v>
      </c>
      <c r="E2104" s="481">
        <v>44762</v>
      </c>
      <c r="F2104" s="480" t="s">
        <v>301</v>
      </c>
      <c r="G2104" s="480" t="s">
        <v>10358</v>
      </c>
      <c r="H2104" s="480" t="s">
        <v>10342</v>
      </c>
      <c r="I2104" s="480" t="s">
        <v>10343</v>
      </c>
      <c r="J2104" s="482">
        <v>8230.09</v>
      </c>
      <c r="K2104" s="482">
        <v>137.17</v>
      </c>
      <c r="L2104" s="482">
        <v>5623.9</v>
      </c>
      <c r="M2104" s="482">
        <v>1646.02</v>
      </c>
      <c r="N2104" s="482">
        <v>0</v>
      </c>
      <c r="O2104" s="482">
        <v>2606.19</v>
      </c>
      <c r="P2104" s="480" t="s">
        <v>10359</v>
      </c>
      <c r="Q2104" s="481"/>
      <c r="R2104" s="480" t="s">
        <v>630</v>
      </c>
      <c r="S2104" s="480" t="s">
        <v>7885</v>
      </c>
      <c r="T2104" s="480" t="s">
        <v>8474</v>
      </c>
      <c r="U2104" s="480" t="s">
        <v>309</v>
      </c>
      <c r="V2104" s="480" t="s">
        <v>8670</v>
      </c>
      <c r="W2104" s="480" t="s">
        <v>10254</v>
      </c>
      <c r="X2104" s="480" t="s">
        <v>10255</v>
      </c>
      <c r="Y2104" s="480" t="s">
        <v>313</v>
      </c>
      <c r="Z2104" s="480" t="s">
        <v>7888</v>
      </c>
      <c r="AA2104" s="480">
        <f t="shared" si="32"/>
        <v>60</v>
      </c>
      <c r="AB2104" s="483">
        <v>0</v>
      </c>
      <c r="AC2104" s="480" t="s">
        <v>8451</v>
      </c>
    </row>
    <row r="2105" customHeight="1" spans="1:29">
      <c r="A2105" s="460" t="s">
        <v>194</v>
      </c>
      <c r="B2105" s="480" t="s">
        <v>7877</v>
      </c>
      <c r="C2105" s="480" t="s">
        <v>7878</v>
      </c>
      <c r="D2105" s="480" t="s">
        <v>10360</v>
      </c>
      <c r="E2105" s="481">
        <v>44762</v>
      </c>
      <c r="F2105" s="480" t="s">
        <v>301</v>
      </c>
      <c r="G2105" s="480" t="s">
        <v>10361</v>
      </c>
      <c r="H2105" s="480" t="s">
        <v>10342</v>
      </c>
      <c r="I2105" s="480" t="s">
        <v>10343</v>
      </c>
      <c r="J2105" s="482">
        <v>8230.09</v>
      </c>
      <c r="K2105" s="482">
        <v>137.17</v>
      </c>
      <c r="L2105" s="482">
        <v>5623.9</v>
      </c>
      <c r="M2105" s="482">
        <v>1646.02</v>
      </c>
      <c r="N2105" s="482">
        <v>0</v>
      </c>
      <c r="O2105" s="482">
        <v>2606.19</v>
      </c>
      <c r="P2105" s="480" t="s">
        <v>10362</v>
      </c>
      <c r="Q2105" s="481"/>
      <c r="R2105" s="480" t="s">
        <v>630</v>
      </c>
      <c r="S2105" s="480" t="s">
        <v>7885</v>
      </c>
      <c r="T2105" s="480" t="s">
        <v>8474</v>
      </c>
      <c r="U2105" s="480" t="s">
        <v>309</v>
      </c>
      <c r="V2105" s="480" t="s">
        <v>1561</v>
      </c>
      <c r="W2105" s="480" t="s">
        <v>10254</v>
      </c>
      <c r="X2105" s="480" t="s">
        <v>10255</v>
      </c>
      <c r="Y2105" s="480" t="s">
        <v>313</v>
      </c>
      <c r="Z2105" s="480" t="s">
        <v>7888</v>
      </c>
      <c r="AA2105" s="480">
        <f t="shared" si="32"/>
        <v>60</v>
      </c>
      <c r="AB2105" s="483">
        <v>0</v>
      </c>
      <c r="AC2105" s="480" t="s">
        <v>8451</v>
      </c>
    </row>
    <row r="2106" customHeight="1" spans="1:29">
      <c r="A2106" s="460" t="s">
        <v>194</v>
      </c>
      <c r="B2106" s="480" t="s">
        <v>7877</v>
      </c>
      <c r="C2106" s="480" t="s">
        <v>7878</v>
      </c>
      <c r="D2106" s="480" t="s">
        <v>10363</v>
      </c>
      <c r="E2106" s="481">
        <v>44762</v>
      </c>
      <c r="F2106" s="480" t="s">
        <v>301</v>
      </c>
      <c r="G2106" s="480" t="s">
        <v>10364</v>
      </c>
      <c r="H2106" s="480" t="s">
        <v>10332</v>
      </c>
      <c r="I2106" s="480" t="s">
        <v>10333</v>
      </c>
      <c r="J2106" s="482">
        <v>10530.98</v>
      </c>
      <c r="K2106" s="482">
        <v>175.51</v>
      </c>
      <c r="L2106" s="482">
        <v>7196.17</v>
      </c>
      <c r="M2106" s="482">
        <v>2106.19</v>
      </c>
      <c r="N2106" s="482">
        <v>0</v>
      </c>
      <c r="O2106" s="482">
        <v>3334.81</v>
      </c>
      <c r="P2106" s="480" t="s">
        <v>10365</v>
      </c>
      <c r="Q2106" s="481"/>
      <c r="R2106" s="480" t="s">
        <v>630</v>
      </c>
      <c r="S2106" s="480" t="s">
        <v>889</v>
      </c>
      <c r="T2106" s="480" t="s">
        <v>4347</v>
      </c>
      <c r="U2106" s="480" t="s">
        <v>309</v>
      </c>
      <c r="V2106" s="480" t="s">
        <v>10366</v>
      </c>
      <c r="W2106" s="480" t="s">
        <v>10254</v>
      </c>
      <c r="X2106" s="480" t="s">
        <v>10255</v>
      </c>
      <c r="Y2106" s="480" t="s">
        <v>313</v>
      </c>
      <c r="Z2106" s="480" t="s">
        <v>7888</v>
      </c>
      <c r="AA2106" s="480">
        <f t="shared" si="32"/>
        <v>60</v>
      </c>
      <c r="AB2106" s="483">
        <v>0</v>
      </c>
      <c r="AC2106" s="480" t="s">
        <v>4351</v>
      </c>
    </row>
    <row r="2107" customHeight="1" spans="1:29">
      <c r="A2107" s="460" t="s">
        <v>194</v>
      </c>
      <c r="B2107" s="480" t="s">
        <v>7877</v>
      </c>
      <c r="C2107" s="480" t="s">
        <v>7878</v>
      </c>
      <c r="D2107" s="480" t="s">
        <v>10367</v>
      </c>
      <c r="E2107" s="481">
        <v>44762</v>
      </c>
      <c r="F2107" s="480" t="s">
        <v>301</v>
      </c>
      <c r="G2107" s="480" t="s">
        <v>10368</v>
      </c>
      <c r="H2107" s="480" t="s">
        <v>10332</v>
      </c>
      <c r="I2107" s="480" t="s">
        <v>10333</v>
      </c>
      <c r="J2107" s="482">
        <v>10530.98</v>
      </c>
      <c r="K2107" s="482">
        <v>175.51</v>
      </c>
      <c r="L2107" s="482">
        <v>7196.17</v>
      </c>
      <c r="M2107" s="482">
        <v>2106.19</v>
      </c>
      <c r="N2107" s="482">
        <v>0</v>
      </c>
      <c r="O2107" s="482">
        <v>3334.81</v>
      </c>
      <c r="P2107" s="480" t="s">
        <v>10369</v>
      </c>
      <c r="Q2107" s="481"/>
      <c r="R2107" s="480" t="s">
        <v>630</v>
      </c>
      <c r="S2107" s="480" t="s">
        <v>889</v>
      </c>
      <c r="T2107" s="480" t="s">
        <v>4347</v>
      </c>
      <c r="U2107" s="480" t="s">
        <v>309</v>
      </c>
      <c r="V2107" s="480" t="s">
        <v>9103</v>
      </c>
      <c r="W2107" s="480" t="s">
        <v>10254</v>
      </c>
      <c r="X2107" s="480" t="s">
        <v>10255</v>
      </c>
      <c r="Y2107" s="480" t="s">
        <v>313</v>
      </c>
      <c r="Z2107" s="480" t="s">
        <v>7888</v>
      </c>
      <c r="AA2107" s="480">
        <f t="shared" si="32"/>
        <v>60</v>
      </c>
      <c r="AB2107" s="483">
        <v>0</v>
      </c>
      <c r="AC2107" s="480" t="s">
        <v>4351</v>
      </c>
    </row>
    <row r="2108" customHeight="1" spans="1:29">
      <c r="A2108" s="460" t="s">
        <v>194</v>
      </c>
      <c r="B2108" s="480" t="s">
        <v>7877</v>
      </c>
      <c r="C2108" s="480" t="s">
        <v>7878</v>
      </c>
      <c r="D2108" s="480" t="s">
        <v>10370</v>
      </c>
      <c r="E2108" s="481">
        <v>44762</v>
      </c>
      <c r="F2108" s="480" t="s">
        <v>301</v>
      </c>
      <c r="G2108" s="480" t="s">
        <v>10371</v>
      </c>
      <c r="H2108" s="480" t="s">
        <v>10332</v>
      </c>
      <c r="I2108" s="480" t="s">
        <v>10333</v>
      </c>
      <c r="J2108" s="482">
        <v>10530.98</v>
      </c>
      <c r="K2108" s="482">
        <v>175.51</v>
      </c>
      <c r="L2108" s="482">
        <v>7196.17</v>
      </c>
      <c r="M2108" s="482">
        <v>2106.19</v>
      </c>
      <c r="N2108" s="482">
        <v>0</v>
      </c>
      <c r="O2108" s="482">
        <v>3334.81</v>
      </c>
      <c r="P2108" s="480" t="s">
        <v>10372</v>
      </c>
      <c r="Q2108" s="481"/>
      <c r="R2108" s="480" t="s">
        <v>630</v>
      </c>
      <c r="S2108" s="480" t="s">
        <v>889</v>
      </c>
      <c r="T2108" s="480" t="s">
        <v>4347</v>
      </c>
      <c r="U2108" s="480" t="s">
        <v>309</v>
      </c>
      <c r="V2108" s="480" t="s">
        <v>10373</v>
      </c>
      <c r="W2108" s="480" t="s">
        <v>10254</v>
      </c>
      <c r="X2108" s="480" t="s">
        <v>10255</v>
      </c>
      <c r="Y2108" s="480" t="s">
        <v>313</v>
      </c>
      <c r="Z2108" s="480" t="s">
        <v>7888</v>
      </c>
      <c r="AA2108" s="480">
        <f t="shared" si="32"/>
        <v>60</v>
      </c>
      <c r="AB2108" s="483">
        <v>0</v>
      </c>
      <c r="AC2108" s="480" t="s">
        <v>4351</v>
      </c>
    </row>
    <row r="2109" customHeight="1" spans="1:29">
      <c r="A2109" s="460" t="s">
        <v>194</v>
      </c>
      <c r="B2109" s="480" t="s">
        <v>7877</v>
      </c>
      <c r="C2109" s="480" t="s">
        <v>7878</v>
      </c>
      <c r="D2109" s="480" t="s">
        <v>10374</v>
      </c>
      <c r="E2109" s="481">
        <v>44762</v>
      </c>
      <c r="F2109" s="480" t="s">
        <v>301</v>
      </c>
      <c r="G2109" s="480" t="s">
        <v>10375</v>
      </c>
      <c r="H2109" s="480" t="s">
        <v>10332</v>
      </c>
      <c r="I2109" s="480" t="s">
        <v>10333</v>
      </c>
      <c r="J2109" s="482">
        <v>10530.97</v>
      </c>
      <c r="K2109" s="482">
        <v>175.51</v>
      </c>
      <c r="L2109" s="482">
        <v>7196.16</v>
      </c>
      <c r="M2109" s="482">
        <v>2106.19</v>
      </c>
      <c r="N2109" s="482">
        <v>0</v>
      </c>
      <c r="O2109" s="482">
        <v>3334.81</v>
      </c>
      <c r="P2109" s="480" t="s">
        <v>10376</v>
      </c>
      <c r="Q2109" s="481"/>
      <c r="R2109" s="480" t="s">
        <v>630</v>
      </c>
      <c r="S2109" s="480" t="s">
        <v>889</v>
      </c>
      <c r="T2109" s="480" t="s">
        <v>4347</v>
      </c>
      <c r="U2109" s="480" t="s">
        <v>309</v>
      </c>
      <c r="V2109" s="480" t="s">
        <v>9693</v>
      </c>
      <c r="W2109" s="480" t="s">
        <v>10254</v>
      </c>
      <c r="X2109" s="480" t="s">
        <v>10255</v>
      </c>
      <c r="Y2109" s="480" t="s">
        <v>313</v>
      </c>
      <c r="Z2109" s="480" t="s">
        <v>7888</v>
      </c>
      <c r="AA2109" s="480">
        <f t="shared" si="32"/>
        <v>60</v>
      </c>
      <c r="AB2109" s="483">
        <v>0</v>
      </c>
      <c r="AC2109" s="480" t="s">
        <v>4351</v>
      </c>
    </row>
    <row r="2110" customHeight="1" spans="1:29">
      <c r="A2110" s="460" t="s">
        <v>194</v>
      </c>
      <c r="B2110" s="480" t="s">
        <v>7877</v>
      </c>
      <c r="C2110" s="480" t="s">
        <v>7878</v>
      </c>
      <c r="D2110" s="480" t="s">
        <v>10377</v>
      </c>
      <c r="E2110" s="481">
        <v>44762</v>
      </c>
      <c r="F2110" s="480" t="s">
        <v>301</v>
      </c>
      <c r="G2110" s="480" t="s">
        <v>10378</v>
      </c>
      <c r="H2110" s="480" t="s">
        <v>10332</v>
      </c>
      <c r="I2110" s="480" t="s">
        <v>10333</v>
      </c>
      <c r="J2110" s="482">
        <v>10530.97</v>
      </c>
      <c r="K2110" s="482">
        <v>175.51</v>
      </c>
      <c r="L2110" s="482">
        <v>7196.16</v>
      </c>
      <c r="M2110" s="482">
        <v>2106.19</v>
      </c>
      <c r="N2110" s="482">
        <v>0</v>
      </c>
      <c r="O2110" s="482">
        <v>3334.81</v>
      </c>
      <c r="P2110" s="480" t="s">
        <v>10379</v>
      </c>
      <c r="Q2110" s="481"/>
      <c r="R2110" s="480" t="s">
        <v>630</v>
      </c>
      <c r="S2110" s="480" t="s">
        <v>7885</v>
      </c>
      <c r="T2110" s="480" t="s">
        <v>4347</v>
      </c>
      <c r="U2110" s="480" t="s">
        <v>309</v>
      </c>
      <c r="V2110" s="480" t="s">
        <v>10380</v>
      </c>
      <c r="W2110" s="480" t="s">
        <v>10254</v>
      </c>
      <c r="X2110" s="480" t="s">
        <v>10255</v>
      </c>
      <c r="Y2110" s="480" t="s">
        <v>313</v>
      </c>
      <c r="Z2110" s="480" t="s">
        <v>7888</v>
      </c>
      <c r="AA2110" s="480">
        <f t="shared" si="32"/>
        <v>60</v>
      </c>
      <c r="AB2110" s="483">
        <v>0</v>
      </c>
      <c r="AC2110" s="480" t="s">
        <v>8424</v>
      </c>
    </row>
    <row r="2111" customHeight="1" spans="1:29">
      <c r="A2111" s="460" t="s">
        <v>194</v>
      </c>
      <c r="B2111" s="480" t="s">
        <v>7877</v>
      </c>
      <c r="C2111" s="480" t="s">
        <v>7878</v>
      </c>
      <c r="D2111" s="480" t="s">
        <v>10381</v>
      </c>
      <c r="E2111" s="481">
        <v>44762</v>
      </c>
      <c r="F2111" s="480" t="s">
        <v>301</v>
      </c>
      <c r="G2111" s="480" t="s">
        <v>10382</v>
      </c>
      <c r="H2111" s="480" t="s">
        <v>10332</v>
      </c>
      <c r="I2111" s="480" t="s">
        <v>10333</v>
      </c>
      <c r="J2111" s="482">
        <v>10530.97</v>
      </c>
      <c r="K2111" s="482">
        <v>175.51</v>
      </c>
      <c r="L2111" s="482">
        <v>7196.16</v>
      </c>
      <c r="M2111" s="482">
        <v>2106.19</v>
      </c>
      <c r="N2111" s="482">
        <v>0</v>
      </c>
      <c r="O2111" s="482">
        <v>3334.81</v>
      </c>
      <c r="P2111" s="480" t="s">
        <v>10383</v>
      </c>
      <c r="Q2111" s="481"/>
      <c r="R2111" s="480" t="s">
        <v>630</v>
      </c>
      <c r="S2111" s="480" t="s">
        <v>889</v>
      </c>
      <c r="T2111" s="480" t="s">
        <v>4347</v>
      </c>
      <c r="U2111" s="480" t="s">
        <v>309</v>
      </c>
      <c r="V2111" s="480" t="s">
        <v>10384</v>
      </c>
      <c r="W2111" s="480" t="s">
        <v>10254</v>
      </c>
      <c r="X2111" s="480" t="s">
        <v>10255</v>
      </c>
      <c r="Y2111" s="480" t="s">
        <v>313</v>
      </c>
      <c r="Z2111" s="480" t="s">
        <v>7888</v>
      </c>
      <c r="AA2111" s="480">
        <f t="shared" si="32"/>
        <v>60</v>
      </c>
      <c r="AB2111" s="483">
        <v>0</v>
      </c>
      <c r="AC2111" s="480" t="s">
        <v>4351</v>
      </c>
    </row>
    <row r="2112" customHeight="1" spans="1:29">
      <c r="A2112" s="460" t="s">
        <v>194</v>
      </c>
      <c r="B2112" s="480" t="s">
        <v>7877</v>
      </c>
      <c r="C2112" s="480" t="s">
        <v>7878</v>
      </c>
      <c r="D2112" s="480" t="s">
        <v>10385</v>
      </c>
      <c r="E2112" s="481">
        <v>44762</v>
      </c>
      <c r="F2112" s="480" t="s">
        <v>301</v>
      </c>
      <c r="G2112" s="480" t="s">
        <v>10386</v>
      </c>
      <c r="H2112" s="480" t="s">
        <v>10332</v>
      </c>
      <c r="I2112" s="480" t="s">
        <v>10333</v>
      </c>
      <c r="J2112" s="482">
        <v>10530.97</v>
      </c>
      <c r="K2112" s="482">
        <v>175.51</v>
      </c>
      <c r="L2112" s="482">
        <v>7196.16</v>
      </c>
      <c r="M2112" s="482">
        <v>2106.19</v>
      </c>
      <c r="N2112" s="482">
        <v>0</v>
      </c>
      <c r="O2112" s="482">
        <v>3334.81</v>
      </c>
      <c r="P2112" s="480" t="s">
        <v>10387</v>
      </c>
      <c r="Q2112" s="481"/>
      <c r="R2112" s="480" t="s">
        <v>630</v>
      </c>
      <c r="S2112" s="480" t="s">
        <v>889</v>
      </c>
      <c r="T2112" s="480" t="s">
        <v>4347</v>
      </c>
      <c r="U2112" s="480" t="s">
        <v>309</v>
      </c>
      <c r="V2112" s="480" t="s">
        <v>10388</v>
      </c>
      <c r="W2112" s="480" t="s">
        <v>10254</v>
      </c>
      <c r="X2112" s="480" t="s">
        <v>10255</v>
      </c>
      <c r="Y2112" s="480" t="s">
        <v>313</v>
      </c>
      <c r="Z2112" s="480" t="s">
        <v>7888</v>
      </c>
      <c r="AA2112" s="480">
        <f t="shared" si="32"/>
        <v>60</v>
      </c>
      <c r="AB2112" s="483">
        <v>0</v>
      </c>
      <c r="AC2112" s="480" t="s">
        <v>4351</v>
      </c>
    </row>
    <row r="2113" customHeight="1" spans="1:29">
      <c r="A2113" s="460" t="s">
        <v>194</v>
      </c>
      <c r="B2113" s="480" t="s">
        <v>7877</v>
      </c>
      <c r="C2113" s="480" t="s">
        <v>7878</v>
      </c>
      <c r="D2113" s="480" t="s">
        <v>10389</v>
      </c>
      <c r="E2113" s="481">
        <v>44762</v>
      </c>
      <c r="F2113" s="480" t="s">
        <v>301</v>
      </c>
      <c r="G2113" s="480" t="s">
        <v>10390</v>
      </c>
      <c r="H2113" s="480" t="s">
        <v>10332</v>
      </c>
      <c r="I2113" s="480" t="s">
        <v>10333</v>
      </c>
      <c r="J2113" s="482">
        <v>10530.97</v>
      </c>
      <c r="K2113" s="482">
        <v>175.51</v>
      </c>
      <c r="L2113" s="482">
        <v>7196.16</v>
      </c>
      <c r="M2113" s="482">
        <v>2106.19</v>
      </c>
      <c r="N2113" s="482">
        <v>0</v>
      </c>
      <c r="O2113" s="482">
        <v>3334.81</v>
      </c>
      <c r="P2113" s="480" t="s">
        <v>10391</v>
      </c>
      <c r="Q2113" s="481"/>
      <c r="R2113" s="480" t="s">
        <v>630</v>
      </c>
      <c r="S2113" s="480" t="s">
        <v>889</v>
      </c>
      <c r="T2113" s="480" t="s">
        <v>4347</v>
      </c>
      <c r="U2113" s="480" t="s">
        <v>309</v>
      </c>
      <c r="V2113" s="480" t="s">
        <v>10392</v>
      </c>
      <c r="W2113" s="480" t="s">
        <v>10254</v>
      </c>
      <c r="X2113" s="480" t="s">
        <v>10255</v>
      </c>
      <c r="Y2113" s="480" t="s">
        <v>313</v>
      </c>
      <c r="Z2113" s="480" t="s">
        <v>7888</v>
      </c>
      <c r="AA2113" s="480">
        <f t="shared" si="32"/>
        <v>60</v>
      </c>
      <c r="AB2113" s="483">
        <v>0</v>
      </c>
      <c r="AC2113" s="480" t="s">
        <v>4351</v>
      </c>
    </row>
    <row r="2114" customHeight="1" spans="1:29">
      <c r="A2114" s="460" t="s">
        <v>194</v>
      </c>
      <c r="B2114" s="480" t="s">
        <v>7877</v>
      </c>
      <c r="C2114" s="480" t="s">
        <v>7878</v>
      </c>
      <c r="D2114" s="480" t="s">
        <v>10393</v>
      </c>
      <c r="E2114" s="481">
        <v>44762</v>
      </c>
      <c r="F2114" s="480" t="s">
        <v>301</v>
      </c>
      <c r="G2114" s="480" t="s">
        <v>10394</v>
      </c>
      <c r="H2114" s="480" t="s">
        <v>10332</v>
      </c>
      <c r="I2114" s="480" t="s">
        <v>10333</v>
      </c>
      <c r="J2114" s="482">
        <v>10530.98</v>
      </c>
      <c r="K2114" s="482">
        <v>175.51</v>
      </c>
      <c r="L2114" s="482">
        <v>7196.17</v>
      </c>
      <c r="M2114" s="482">
        <v>2106.19</v>
      </c>
      <c r="N2114" s="482">
        <v>0</v>
      </c>
      <c r="O2114" s="482">
        <v>3334.81</v>
      </c>
      <c r="P2114" s="480" t="s">
        <v>10395</v>
      </c>
      <c r="Q2114" s="481"/>
      <c r="R2114" s="480" t="s">
        <v>630</v>
      </c>
      <c r="S2114" s="480" t="s">
        <v>889</v>
      </c>
      <c r="T2114" s="480" t="s">
        <v>4347</v>
      </c>
      <c r="U2114" s="480" t="s">
        <v>309</v>
      </c>
      <c r="V2114" s="480" t="s">
        <v>10396</v>
      </c>
      <c r="W2114" s="480" t="s">
        <v>10254</v>
      </c>
      <c r="X2114" s="480" t="s">
        <v>10255</v>
      </c>
      <c r="Y2114" s="480" t="s">
        <v>313</v>
      </c>
      <c r="Z2114" s="480" t="s">
        <v>7888</v>
      </c>
      <c r="AA2114" s="480">
        <f t="shared" si="32"/>
        <v>60</v>
      </c>
      <c r="AB2114" s="483">
        <v>0</v>
      </c>
      <c r="AC2114" s="480" t="s">
        <v>4351</v>
      </c>
    </row>
    <row r="2115" customHeight="1" spans="1:29">
      <c r="A2115" s="460" t="s">
        <v>194</v>
      </c>
      <c r="B2115" s="480" t="s">
        <v>7877</v>
      </c>
      <c r="C2115" s="480" t="s">
        <v>7878</v>
      </c>
      <c r="D2115" s="480" t="s">
        <v>10397</v>
      </c>
      <c r="E2115" s="481">
        <v>44762</v>
      </c>
      <c r="F2115" s="480" t="s">
        <v>301</v>
      </c>
      <c r="G2115" s="480" t="s">
        <v>10398</v>
      </c>
      <c r="H2115" s="480" t="s">
        <v>10332</v>
      </c>
      <c r="I2115" s="480" t="s">
        <v>10333</v>
      </c>
      <c r="J2115" s="482">
        <v>10530.98</v>
      </c>
      <c r="K2115" s="482">
        <v>175.51</v>
      </c>
      <c r="L2115" s="482">
        <v>7196.17</v>
      </c>
      <c r="M2115" s="482">
        <v>2106.19</v>
      </c>
      <c r="N2115" s="482">
        <v>0</v>
      </c>
      <c r="O2115" s="482">
        <v>3334.81</v>
      </c>
      <c r="P2115" s="480" t="s">
        <v>10399</v>
      </c>
      <c r="Q2115" s="481"/>
      <c r="R2115" s="480" t="s">
        <v>630</v>
      </c>
      <c r="S2115" s="480" t="s">
        <v>889</v>
      </c>
      <c r="T2115" s="480" t="s">
        <v>4347</v>
      </c>
      <c r="U2115" s="480" t="s">
        <v>309</v>
      </c>
      <c r="V2115" s="480" t="s">
        <v>10148</v>
      </c>
      <c r="W2115" s="480" t="s">
        <v>10254</v>
      </c>
      <c r="X2115" s="480" t="s">
        <v>10255</v>
      </c>
      <c r="Y2115" s="480" t="s">
        <v>313</v>
      </c>
      <c r="Z2115" s="480" t="s">
        <v>7888</v>
      </c>
      <c r="AA2115" s="480">
        <f t="shared" si="32"/>
        <v>60</v>
      </c>
      <c r="AB2115" s="483">
        <v>0</v>
      </c>
      <c r="AC2115" s="480" t="s">
        <v>4351</v>
      </c>
    </row>
    <row r="2116" customHeight="1" spans="1:29">
      <c r="A2116" s="460" t="s">
        <v>194</v>
      </c>
      <c r="B2116" s="480" t="s">
        <v>7877</v>
      </c>
      <c r="C2116" s="480" t="s">
        <v>7878</v>
      </c>
      <c r="D2116" s="480" t="s">
        <v>10400</v>
      </c>
      <c r="E2116" s="481">
        <v>44762</v>
      </c>
      <c r="F2116" s="480" t="s">
        <v>301</v>
      </c>
      <c r="G2116" s="480" t="s">
        <v>10401</v>
      </c>
      <c r="H2116" s="480" t="s">
        <v>10332</v>
      </c>
      <c r="I2116" s="480" t="s">
        <v>10333</v>
      </c>
      <c r="J2116" s="482">
        <v>10530.98</v>
      </c>
      <c r="K2116" s="482">
        <v>175.51</v>
      </c>
      <c r="L2116" s="482">
        <v>7196.17</v>
      </c>
      <c r="M2116" s="482">
        <v>2106.19</v>
      </c>
      <c r="N2116" s="482">
        <v>0</v>
      </c>
      <c r="O2116" s="482">
        <v>3334.81</v>
      </c>
      <c r="P2116" s="480" t="s">
        <v>10402</v>
      </c>
      <c r="Q2116" s="481"/>
      <c r="R2116" s="480" t="s">
        <v>630</v>
      </c>
      <c r="S2116" s="480" t="s">
        <v>889</v>
      </c>
      <c r="T2116" s="480" t="s">
        <v>4347</v>
      </c>
      <c r="U2116" s="480" t="s">
        <v>309</v>
      </c>
      <c r="V2116" s="480" t="s">
        <v>10403</v>
      </c>
      <c r="W2116" s="480" t="s">
        <v>10254</v>
      </c>
      <c r="X2116" s="480" t="s">
        <v>10255</v>
      </c>
      <c r="Y2116" s="480" t="s">
        <v>313</v>
      </c>
      <c r="Z2116" s="480" t="s">
        <v>7888</v>
      </c>
      <c r="AA2116" s="480">
        <f t="shared" si="32"/>
        <v>60</v>
      </c>
      <c r="AB2116" s="483">
        <v>0</v>
      </c>
      <c r="AC2116" s="480" t="s">
        <v>4351</v>
      </c>
    </row>
    <row r="2117" customHeight="1" spans="1:29">
      <c r="A2117" s="460" t="s">
        <v>194</v>
      </c>
      <c r="B2117" s="480" t="s">
        <v>7877</v>
      </c>
      <c r="C2117" s="480" t="s">
        <v>7878</v>
      </c>
      <c r="D2117" s="480" t="s">
        <v>10404</v>
      </c>
      <c r="E2117" s="481">
        <v>44762</v>
      </c>
      <c r="F2117" s="480" t="s">
        <v>301</v>
      </c>
      <c r="G2117" s="480" t="s">
        <v>10405</v>
      </c>
      <c r="H2117" s="480" t="s">
        <v>10332</v>
      </c>
      <c r="I2117" s="480" t="s">
        <v>10333</v>
      </c>
      <c r="J2117" s="482">
        <v>10530.97</v>
      </c>
      <c r="K2117" s="482">
        <v>175.51</v>
      </c>
      <c r="L2117" s="482">
        <v>7196.16</v>
      </c>
      <c r="M2117" s="482">
        <v>2106.19</v>
      </c>
      <c r="N2117" s="482">
        <v>0</v>
      </c>
      <c r="O2117" s="482">
        <v>3334.81</v>
      </c>
      <c r="P2117" s="480" t="s">
        <v>10406</v>
      </c>
      <c r="Q2117" s="481"/>
      <c r="R2117" s="480" t="s">
        <v>630</v>
      </c>
      <c r="S2117" s="480" t="s">
        <v>889</v>
      </c>
      <c r="T2117" s="480" t="s">
        <v>4347</v>
      </c>
      <c r="U2117" s="480" t="s">
        <v>309</v>
      </c>
      <c r="V2117" s="480" t="s">
        <v>7040</v>
      </c>
      <c r="W2117" s="480" t="s">
        <v>10254</v>
      </c>
      <c r="X2117" s="480" t="s">
        <v>10255</v>
      </c>
      <c r="Y2117" s="480" t="s">
        <v>313</v>
      </c>
      <c r="Z2117" s="480" t="s">
        <v>7888</v>
      </c>
      <c r="AA2117" s="480">
        <f t="shared" si="32"/>
        <v>60</v>
      </c>
      <c r="AB2117" s="483">
        <v>0</v>
      </c>
      <c r="AC2117" s="480" t="s">
        <v>4351</v>
      </c>
    </row>
    <row r="2118" customHeight="1" spans="1:29">
      <c r="A2118" s="460" t="s">
        <v>194</v>
      </c>
      <c r="B2118" s="480" t="s">
        <v>7877</v>
      </c>
      <c r="C2118" s="480" t="s">
        <v>7878</v>
      </c>
      <c r="D2118" s="480" t="s">
        <v>10407</v>
      </c>
      <c r="E2118" s="481">
        <v>44762</v>
      </c>
      <c r="F2118" s="480" t="s">
        <v>301</v>
      </c>
      <c r="G2118" s="480" t="s">
        <v>10408</v>
      </c>
      <c r="H2118" s="480" t="s">
        <v>10332</v>
      </c>
      <c r="I2118" s="480" t="s">
        <v>10333</v>
      </c>
      <c r="J2118" s="482">
        <v>10530.97</v>
      </c>
      <c r="K2118" s="482">
        <v>175.51</v>
      </c>
      <c r="L2118" s="482">
        <v>7196.16</v>
      </c>
      <c r="M2118" s="482">
        <v>2106.19</v>
      </c>
      <c r="N2118" s="482">
        <v>0</v>
      </c>
      <c r="O2118" s="482">
        <v>3334.81</v>
      </c>
      <c r="P2118" s="480" t="s">
        <v>10409</v>
      </c>
      <c r="Q2118" s="481"/>
      <c r="R2118" s="480" t="s">
        <v>630</v>
      </c>
      <c r="S2118" s="480" t="s">
        <v>889</v>
      </c>
      <c r="T2118" s="480" t="s">
        <v>4347</v>
      </c>
      <c r="U2118" s="480" t="s">
        <v>309</v>
      </c>
      <c r="V2118" s="480" t="s">
        <v>10410</v>
      </c>
      <c r="W2118" s="480" t="s">
        <v>10254</v>
      </c>
      <c r="X2118" s="480" t="s">
        <v>10255</v>
      </c>
      <c r="Y2118" s="480" t="s">
        <v>313</v>
      </c>
      <c r="Z2118" s="480" t="s">
        <v>7888</v>
      </c>
      <c r="AA2118" s="480">
        <f t="shared" si="32"/>
        <v>60</v>
      </c>
      <c r="AB2118" s="483">
        <v>0</v>
      </c>
      <c r="AC2118" s="480" t="s">
        <v>4351</v>
      </c>
    </row>
    <row r="2119" customHeight="1" spans="1:29">
      <c r="A2119" s="460" t="s">
        <v>194</v>
      </c>
      <c r="B2119" s="480" t="s">
        <v>7877</v>
      </c>
      <c r="C2119" s="480" t="s">
        <v>7878</v>
      </c>
      <c r="D2119" s="480" t="s">
        <v>10411</v>
      </c>
      <c r="E2119" s="481">
        <v>44762</v>
      </c>
      <c r="F2119" s="480" t="s">
        <v>301</v>
      </c>
      <c r="G2119" s="480" t="s">
        <v>10412</v>
      </c>
      <c r="H2119" s="480" t="s">
        <v>10332</v>
      </c>
      <c r="I2119" s="480" t="s">
        <v>10333</v>
      </c>
      <c r="J2119" s="482">
        <v>11460.17</v>
      </c>
      <c r="K2119" s="482">
        <v>200.63</v>
      </c>
      <c r="L2119" s="482">
        <v>7648.21</v>
      </c>
      <c r="M2119" s="482">
        <v>2407.56</v>
      </c>
      <c r="N2119" s="482">
        <v>0</v>
      </c>
      <c r="O2119" s="482">
        <v>3811.96</v>
      </c>
      <c r="P2119" s="480" t="s">
        <v>10413</v>
      </c>
      <c r="Q2119" s="481"/>
      <c r="R2119" s="480" t="s">
        <v>630</v>
      </c>
      <c r="S2119" s="480" t="s">
        <v>889</v>
      </c>
      <c r="T2119" s="480" t="s">
        <v>4347</v>
      </c>
      <c r="U2119" s="480" t="s">
        <v>309</v>
      </c>
      <c r="V2119" s="480" t="s">
        <v>10414</v>
      </c>
      <c r="W2119" s="480" t="s">
        <v>10254</v>
      </c>
      <c r="X2119" s="480" t="s">
        <v>10255</v>
      </c>
      <c r="Y2119" s="480" t="s">
        <v>313</v>
      </c>
      <c r="Z2119" s="480" t="s">
        <v>7888</v>
      </c>
      <c r="AA2119" s="480">
        <f t="shared" si="32"/>
        <v>60</v>
      </c>
      <c r="AB2119" s="483">
        <v>0</v>
      </c>
      <c r="AC2119" s="480" t="s">
        <v>4351</v>
      </c>
    </row>
    <row r="2120" customHeight="1" spans="1:29">
      <c r="A2120" s="460" t="s">
        <v>194</v>
      </c>
      <c r="B2120" s="480" t="s">
        <v>7877</v>
      </c>
      <c r="C2120" s="480" t="s">
        <v>7878</v>
      </c>
      <c r="D2120" s="480" t="s">
        <v>10415</v>
      </c>
      <c r="E2120" s="481">
        <v>44762</v>
      </c>
      <c r="F2120" s="480" t="s">
        <v>301</v>
      </c>
      <c r="G2120" s="480" t="s">
        <v>10416</v>
      </c>
      <c r="H2120" s="480" t="s">
        <v>10332</v>
      </c>
      <c r="I2120" s="480" t="s">
        <v>10333</v>
      </c>
      <c r="J2120" s="482">
        <v>10530.97</v>
      </c>
      <c r="K2120" s="482">
        <v>175.51</v>
      </c>
      <c r="L2120" s="482">
        <v>7196.16</v>
      </c>
      <c r="M2120" s="482">
        <v>2106.19</v>
      </c>
      <c r="N2120" s="482">
        <v>0</v>
      </c>
      <c r="O2120" s="482">
        <v>3334.81</v>
      </c>
      <c r="P2120" s="480" t="s">
        <v>10417</v>
      </c>
      <c r="Q2120" s="481"/>
      <c r="R2120" s="480" t="s">
        <v>630</v>
      </c>
      <c r="S2120" s="480" t="s">
        <v>889</v>
      </c>
      <c r="T2120" s="480" t="s">
        <v>4347</v>
      </c>
      <c r="U2120" s="480" t="s">
        <v>309</v>
      </c>
      <c r="V2120" s="480" t="s">
        <v>10418</v>
      </c>
      <c r="W2120" s="480" t="s">
        <v>10254</v>
      </c>
      <c r="X2120" s="480" t="s">
        <v>10255</v>
      </c>
      <c r="Y2120" s="480" t="s">
        <v>313</v>
      </c>
      <c r="Z2120" s="480" t="s">
        <v>7888</v>
      </c>
      <c r="AA2120" s="480">
        <f t="shared" si="32"/>
        <v>60</v>
      </c>
      <c r="AB2120" s="483">
        <v>0</v>
      </c>
      <c r="AC2120" s="480" t="s">
        <v>4351</v>
      </c>
    </row>
    <row r="2121" customHeight="1" spans="1:29">
      <c r="A2121" s="460" t="s">
        <v>194</v>
      </c>
      <c r="B2121" s="480" t="s">
        <v>7877</v>
      </c>
      <c r="C2121" s="480" t="s">
        <v>7878</v>
      </c>
      <c r="D2121" s="480" t="s">
        <v>10419</v>
      </c>
      <c r="E2121" s="481">
        <v>44762</v>
      </c>
      <c r="F2121" s="480" t="s">
        <v>301</v>
      </c>
      <c r="G2121" s="480" t="s">
        <v>10420</v>
      </c>
      <c r="H2121" s="480" t="s">
        <v>10332</v>
      </c>
      <c r="I2121" s="480" t="s">
        <v>10333</v>
      </c>
      <c r="J2121" s="482">
        <v>11460.17</v>
      </c>
      <c r="K2121" s="482">
        <v>200.63</v>
      </c>
      <c r="L2121" s="482">
        <v>7648.21</v>
      </c>
      <c r="M2121" s="482">
        <v>2407.56</v>
      </c>
      <c r="N2121" s="482">
        <v>0</v>
      </c>
      <c r="O2121" s="482">
        <v>3811.96</v>
      </c>
      <c r="P2121" s="480" t="s">
        <v>10421</v>
      </c>
      <c r="Q2121" s="481"/>
      <c r="R2121" s="480" t="s">
        <v>630</v>
      </c>
      <c r="S2121" s="480" t="s">
        <v>889</v>
      </c>
      <c r="T2121" s="480" t="s">
        <v>4347</v>
      </c>
      <c r="U2121" s="480" t="s">
        <v>309</v>
      </c>
      <c r="V2121" s="480" t="s">
        <v>10422</v>
      </c>
      <c r="W2121" s="480" t="s">
        <v>10254</v>
      </c>
      <c r="X2121" s="480" t="s">
        <v>10255</v>
      </c>
      <c r="Y2121" s="480" t="s">
        <v>313</v>
      </c>
      <c r="Z2121" s="480" t="s">
        <v>7888</v>
      </c>
      <c r="AA2121" s="480">
        <f t="shared" ref="AA2121:AA2184" si="33">Z2121*12</f>
        <v>60</v>
      </c>
      <c r="AB2121" s="483">
        <v>0</v>
      </c>
      <c r="AC2121" s="480" t="s">
        <v>4351</v>
      </c>
    </row>
    <row r="2122" customHeight="1" spans="1:29">
      <c r="A2122" s="460" t="s">
        <v>194</v>
      </c>
      <c r="B2122" s="480" t="s">
        <v>7877</v>
      </c>
      <c r="C2122" s="480" t="s">
        <v>7878</v>
      </c>
      <c r="D2122" s="480" t="s">
        <v>10423</v>
      </c>
      <c r="E2122" s="481">
        <v>44762</v>
      </c>
      <c r="F2122" s="480" t="s">
        <v>301</v>
      </c>
      <c r="G2122" s="480" t="s">
        <v>10424</v>
      </c>
      <c r="H2122" s="480" t="s">
        <v>10332</v>
      </c>
      <c r="I2122" s="480" t="s">
        <v>10333</v>
      </c>
      <c r="J2122" s="482">
        <v>10530.98</v>
      </c>
      <c r="K2122" s="482">
        <v>175.51</v>
      </c>
      <c r="L2122" s="482">
        <v>7196.17</v>
      </c>
      <c r="M2122" s="482">
        <v>2106.19</v>
      </c>
      <c r="N2122" s="482">
        <v>0</v>
      </c>
      <c r="O2122" s="482">
        <v>3334.81</v>
      </c>
      <c r="P2122" s="480" t="s">
        <v>10425</v>
      </c>
      <c r="Q2122" s="481"/>
      <c r="R2122" s="480" t="s">
        <v>630</v>
      </c>
      <c r="S2122" s="480" t="s">
        <v>889</v>
      </c>
      <c r="T2122" s="480" t="s">
        <v>4347</v>
      </c>
      <c r="U2122" s="480" t="s">
        <v>309</v>
      </c>
      <c r="V2122" s="480" t="s">
        <v>4348</v>
      </c>
      <c r="W2122" s="480" t="s">
        <v>10254</v>
      </c>
      <c r="X2122" s="480" t="s">
        <v>10255</v>
      </c>
      <c r="Y2122" s="480" t="s">
        <v>313</v>
      </c>
      <c r="Z2122" s="480" t="s">
        <v>7888</v>
      </c>
      <c r="AA2122" s="480">
        <f t="shared" si="33"/>
        <v>60</v>
      </c>
      <c r="AB2122" s="483">
        <v>0</v>
      </c>
      <c r="AC2122" s="480" t="s">
        <v>4351</v>
      </c>
    </row>
    <row r="2123" customHeight="1" spans="1:29">
      <c r="A2123" s="460" t="s">
        <v>194</v>
      </c>
      <c r="B2123" s="480" t="s">
        <v>7877</v>
      </c>
      <c r="C2123" s="480" t="s">
        <v>7878</v>
      </c>
      <c r="D2123" s="480" t="s">
        <v>10426</v>
      </c>
      <c r="E2123" s="481">
        <v>44762</v>
      </c>
      <c r="F2123" s="480" t="s">
        <v>301</v>
      </c>
      <c r="G2123" s="480" t="s">
        <v>10427</v>
      </c>
      <c r="H2123" s="480" t="s">
        <v>10332</v>
      </c>
      <c r="I2123" s="480" t="s">
        <v>10333</v>
      </c>
      <c r="J2123" s="482">
        <v>10530.98</v>
      </c>
      <c r="K2123" s="482">
        <v>175.51</v>
      </c>
      <c r="L2123" s="482">
        <v>7196.17</v>
      </c>
      <c r="M2123" s="482">
        <v>2106.19</v>
      </c>
      <c r="N2123" s="482">
        <v>0</v>
      </c>
      <c r="O2123" s="482">
        <v>3334.81</v>
      </c>
      <c r="P2123" s="480" t="s">
        <v>10428</v>
      </c>
      <c r="Q2123" s="481"/>
      <c r="R2123" s="480" t="s">
        <v>630</v>
      </c>
      <c r="S2123" s="480" t="s">
        <v>889</v>
      </c>
      <c r="T2123" s="480" t="s">
        <v>4347</v>
      </c>
      <c r="U2123" s="480" t="s">
        <v>309</v>
      </c>
      <c r="V2123" s="480" t="s">
        <v>10429</v>
      </c>
      <c r="W2123" s="480" t="s">
        <v>10254</v>
      </c>
      <c r="X2123" s="480" t="s">
        <v>10255</v>
      </c>
      <c r="Y2123" s="480" t="s">
        <v>313</v>
      </c>
      <c r="Z2123" s="480" t="s">
        <v>7888</v>
      </c>
      <c r="AA2123" s="480">
        <f t="shared" si="33"/>
        <v>60</v>
      </c>
      <c r="AB2123" s="483">
        <v>0</v>
      </c>
      <c r="AC2123" s="480" t="s">
        <v>4351</v>
      </c>
    </row>
    <row r="2124" customHeight="1" spans="1:29">
      <c r="A2124" s="460" t="s">
        <v>194</v>
      </c>
      <c r="B2124" s="480" t="s">
        <v>7877</v>
      </c>
      <c r="C2124" s="480" t="s">
        <v>7878</v>
      </c>
      <c r="D2124" s="480" t="s">
        <v>10430</v>
      </c>
      <c r="E2124" s="481">
        <v>44762</v>
      </c>
      <c r="F2124" s="480" t="s">
        <v>301</v>
      </c>
      <c r="G2124" s="480" t="s">
        <v>10431</v>
      </c>
      <c r="H2124" s="480" t="s">
        <v>10332</v>
      </c>
      <c r="I2124" s="480" t="s">
        <v>10333</v>
      </c>
      <c r="J2124" s="482">
        <v>10530.98</v>
      </c>
      <c r="K2124" s="482">
        <v>175.51</v>
      </c>
      <c r="L2124" s="482">
        <v>7196.17</v>
      </c>
      <c r="M2124" s="482">
        <v>2106.19</v>
      </c>
      <c r="N2124" s="482">
        <v>0</v>
      </c>
      <c r="O2124" s="482">
        <v>3334.81</v>
      </c>
      <c r="P2124" s="480" t="s">
        <v>10432</v>
      </c>
      <c r="Q2124" s="481"/>
      <c r="R2124" s="480" t="s">
        <v>630</v>
      </c>
      <c r="S2124" s="480" t="s">
        <v>889</v>
      </c>
      <c r="T2124" s="480" t="s">
        <v>4347</v>
      </c>
      <c r="U2124" s="480" t="s">
        <v>309</v>
      </c>
      <c r="V2124" s="480" t="s">
        <v>9168</v>
      </c>
      <c r="W2124" s="480" t="s">
        <v>10254</v>
      </c>
      <c r="X2124" s="480" t="s">
        <v>10255</v>
      </c>
      <c r="Y2124" s="480" t="s">
        <v>313</v>
      </c>
      <c r="Z2124" s="480" t="s">
        <v>7888</v>
      </c>
      <c r="AA2124" s="480">
        <f t="shared" si="33"/>
        <v>60</v>
      </c>
      <c r="AB2124" s="483">
        <v>0</v>
      </c>
      <c r="AC2124" s="480" t="s">
        <v>4351</v>
      </c>
    </row>
    <row r="2125" customHeight="1" spans="1:29">
      <c r="A2125" s="460" t="s">
        <v>194</v>
      </c>
      <c r="B2125" s="480" t="s">
        <v>7877</v>
      </c>
      <c r="C2125" s="480" t="s">
        <v>7878</v>
      </c>
      <c r="D2125" s="480" t="s">
        <v>10433</v>
      </c>
      <c r="E2125" s="481">
        <v>44762</v>
      </c>
      <c r="F2125" s="480" t="s">
        <v>301</v>
      </c>
      <c r="G2125" s="480" t="s">
        <v>10434</v>
      </c>
      <c r="H2125" s="480" t="s">
        <v>10332</v>
      </c>
      <c r="I2125" s="480" t="s">
        <v>10333</v>
      </c>
      <c r="J2125" s="482">
        <v>10530.97</v>
      </c>
      <c r="K2125" s="482">
        <v>175.51</v>
      </c>
      <c r="L2125" s="482">
        <v>7196.16</v>
      </c>
      <c r="M2125" s="482">
        <v>2106.19</v>
      </c>
      <c r="N2125" s="482">
        <v>0</v>
      </c>
      <c r="O2125" s="482">
        <v>3334.81</v>
      </c>
      <c r="P2125" s="480" t="s">
        <v>10435</v>
      </c>
      <c r="Q2125" s="481"/>
      <c r="R2125" s="480" t="s">
        <v>630</v>
      </c>
      <c r="S2125" s="480" t="s">
        <v>889</v>
      </c>
      <c r="T2125" s="480" t="s">
        <v>4347</v>
      </c>
      <c r="U2125" s="480" t="s">
        <v>309</v>
      </c>
      <c r="V2125" s="480" t="s">
        <v>10436</v>
      </c>
      <c r="W2125" s="480" t="s">
        <v>10254</v>
      </c>
      <c r="X2125" s="480" t="s">
        <v>10255</v>
      </c>
      <c r="Y2125" s="480" t="s">
        <v>313</v>
      </c>
      <c r="Z2125" s="480" t="s">
        <v>7888</v>
      </c>
      <c r="AA2125" s="480">
        <f t="shared" si="33"/>
        <v>60</v>
      </c>
      <c r="AB2125" s="483">
        <v>0</v>
      </c>
      <c r="AC2125" s="480" t="s">
        <v>4351</v>
      </c>
    </row>
    <row r="2126" customHeight="1" spans="1:29">
      <c r="A2126" s="460" t="s">
        <v>194</v>
      </c>
      <c r="B2126" s="480" t="s">
        <v>7877</v>
      </c>
      <c r="C2126" s="480" t="s">
        <v>7878</v>
      </c>
      <c r="D2126" s="480" t="s">
        <v>10437</v>
      </c>
      <c r="E2126" s="481">
        <v>44762</v>
      </c>
      <c r="F2126" s="480" t="s">
        <v>301</v>
      </c>
      <c r="G2126" s="480" t="s">
        <v>10438</v>
      </c>
      <c r="H2126" s="480" t="s">
        <v>10332</v>
      </c>
      <c r="I2126" s="480" t="s">
        <v>10333</v>
      </c>
      <c r="J2126" s="482">
        <v>10530.97</v>
      </c>
      <c r="K2126" s="482">
        <v>175.51</v>
      </c>
      <c r="L2126" s="482">
        <v>7196.16</v>
      </c>
      <c r="M2126" s="482">
        <v>2106.19</v>
      </c>
      <c r="N2126" s="482">
        <v>0</v>
      </c>
      <c r="O2126" s="482">
        <v>3334.81</v>
      </c>
      <c r="P2126" s="480" t="s">
        <v>10439</v>
      </c>
      <c r="Q2126" s="481"/>
      <c r="R2126" s="480" t="s">
        <v>630</v>
      </c>
      <c r="S2126" s="480" t="s">
        <v>889</v>
      </c>
      <c r="T2126" s="480" t="s">
        <v>5568</v>
      </c>
      <c r="U2126" s="480" t="s">
        <v>309</v>
      </c>
      <c r="V2126" s="480" t="s">
        <v>5569</v>
      </c>
      <c r="W2126" s="480" t="s">
        <v>10254</v>
      </c>
      <c r="X2126" s="480" t="s">
        <v>10255</v>
      </c>
      <c r="Y2126" s="480" t="s">
        <v>313</v>
      </c>
      <c r="Z2126" s="480" t="s">
        <v>7888</v>
      </c>
      <c r="AA2126" s="480">
        <f t="shared" si="33"/>
        <v>60</v>
      </c>
      <c r="AB2126" s="483">
        <v>0</v>
      </c>
      <c r="AC2126" s="480" t="s">
        <v>5572</v>
      </c>
    </row>
    <row r="2127" customHeight="1" spans="1:29">
      <c r="A2127" s="460" t="s">
        <v>194</v>
      </c>
      <c r="B2127" s="480" t="s">
        <v>7877</v>
      </c>
      <c r="C2127" s="480" t="s">
        <v>7878</v>
      </c>
      <c r="D2127" s="480" t="s">
        <v>10440</v>
      </c>
      <c r="E2127" s="481">
        <v>44762</v>
      </c>
      <c r="F2127" s="480" t="s">
        <v>301</v>
      </c>
      <c r="G2127" s="480" t="s">
        <v>10441</v>
      </c>
      <c r="H2127" s="480" t="s">
        <v>10332</v>
      </c>
      <c r="I2127" s="480" t="s">
        <v>10333</v>
      </c>
      <c r="J2127" s="482">
        <v>10530.97</v>
      </c>
      <c r="K2127" s="482">
        <v>175.51</v>
      </c>
      <c r="L2127" s="482">
        <v>7196.16</v>
      </c>
      <c r="M2127" s="482">
        <v>2106.19</v>
      </c>
      <c r="N2127" s="482">
        <v>0</v>
      </c>
      <c r="O2127" s="482">
        <v>3334.81</v>
      </c>
      <c r="P2127" s="480" t="s">
        <v>10442</v>
      </c>
      <c r="Q2127" s="481"/>
      <c r="R2127" s="480" t="s">
        <v>630</v>
      </c>
      <c r="S2127" s="480" t="s">
        <v>889</v>
      </c>
      <c r="T2127" s="480" t="s">
        <v>5568</v>
      </c>
      <c r="U2127" s="480" t="s">
        <v>309</v>
      </c>
      <c r="V2127" s="480" t="s">
        <v>5569</v>
      </c>
      <c r="W2127" s="480" t="s">
        <v>10254</v>
      </c>
      <c r="X2127" s="480" t="s">
        <v>10255</v>
      </c>
      <c r="Y2127" s="480" t="s">
        <v>313</v>
      </c>
      <c r="Z2127" s="480" t="s">
        <v>7888</v>
      </c>
      <c r="AA2127" s="480">
        <f t="shared" si="33"/>
        <v>60</v>
      </c>
      <c r="AB2127" s="483">
        <v>0</v>
      </c>
      <c r="AC2127" s="480" t="s">
        <v>5572</v>
      </c>
    </row>
    <row r="2128" customHeight="1" spans="1:29">
      <c r="A2128" s="460" t="s">
        <v>194</v>
      </c>
      <c r="B2128" s="480" t="s">
        <v>7877</v>
      </c>
      <c r="C2128" s="480" t="s">
        <v>7878</v>
      </c>
      <c r="D2128" s="480" t="s">
        <v>10443</v>
      </c>
      <c r="E2128" s="481">
        <v>44762</v>
      </c>
      <c r="F2128" s="480" t="s">
        <v>301</v>
      </c>
      <c r="G2128" s="480" t="s">
        <v>10444</v>
      </c>
      <c r="H2128" s="480" t="s">
        <v>10332</v>
      </c>
      <c r="I2128" s="480" t="s">
        <v>10333</v>
      </c>
      <c r="J2128" s="482">
        <v>10530.97</v>
      </c>
      <c r="K2128" s="482">
        <v>175.51</v>
      </c>
      <c r="L2128" s="482">
        <v>7196.16</v>
      </c>
      <c r="M2128" s="482">
        <v>2106.19</v>
      </c>
      <c r="N2128" s="482">
        <v>0</v>
      </c>
      <c r="O2128" s="482">
        <v>3334.81</v>
      </c>
      <c r="P2128" s="480" t="s">
        <v>10445</v>
      </c>
      <c r="Q2128" s="481"/>
      <c r="R2128" s="480" t="s">
        <v>630</v>
      </c>
      <c r="S2128" s="480" t="s">
        <v>889</v>
      </c>
      <c r="T2128" s="480" t="s">
        <v>5568</v>
      </c>
      <c r="U2128" s="480" t="s">
        <v>309</v>
      </c>
      <c r="V2128" s="480" t="s">
        <v>9083</v>
      </c>
      <c r="W2128" s="480" t="s">
        <v>10254</v>
      </c>
      <c r="X2128" s="480" t="s">
        <v>10255</v>
      </c>
      <c r="Y2128" s="480" t="s">
        <v>313</v>
      </c>
      <c r="Z2128" s="480" t="s">
        <v>7888</v>
      </c>
      <c r="AA2128" s="480">
        <f t="shared" si="33"/>
        <v>60</v>
      </c>
      <c r="AB2128" s="483">
        <v>0</v>
      </c>
      <c r="AC2128" s="480" t="s">
        <v>5572</v>
      </c>
    </row>
    <row r="2129" customHeight="1" spans="1:29">
      <c r="A2129" s="460" t="s">
        <v>194</v>
      </c>
      <c r="B2129" s="480" t="s">
        <v>7877</v>
      </c>
      <c r="C2129" s="480" t="s">
        <v>7878</v>
      </c>
      <c r="D2129" s="480" t="s">
        <v>10446</v>
      </c>
      <c r="E2129" s="481">
        <v>44762</v>
      </c>
      <c r="F2129" s="480" t="s">
        <v>301</v>
      </c>
      <c r="G2129" s="480" t="s">
        <v>10447</v>
      </c>
      <c r="H2129" s="480" t="s">
        <v>10332</v>
      </c>
      <c r="I2129" s="480" t="s">
        <v>10333</v>
      </c>
      <c r="J2129" s="482">
        <v>10530.97</v>
      </c>
      <c r="K2129" s="482">
        <v>175.51</v>
      </c>
      <c r="L2129" s="482">
        <v>7196.16</v>
      </c>
      <c r="M2129" s="482">
        <v>2106.19</v>
      </c>
      <c r="N2129" s="482">
        <v>0</v>
      </c>
      <c r="O2129" s="482">
        <v>3334.81</v>
      </c>
      <c r="P2129" s="480" t="s">
        <v>10448</v>
      </c>
      <c r="Q2129" s="481"/>
      <c r="R2129" s="480" t="s">
        <v>630</v>
      </c>
      <c r="S2129" s="480" t="s">
        <v>889</v>
      </c>
      <c r="T2129" s="480" t="s">
        <v>5568</v>
      </c>
      <c r="U2129" s="480" t="s">
        <v>309</v>
      </c>
      <c r="V2129" s="480" t="s">
        <v>5569</v>
      </c>
      <c r="W2129" s="480" t="s">
        <v>10254</v>
      </c>
      <c r="X2129" s="480" t="s">
        <v>10255</v>
      </c>
      <c r="Y2129" s="480" t="s">
        <v>313</v>
      </c>
      <c r="Z2129" s="480" t="s">
        <v>7888</v>
      </c>
      <c r="AA2129" s="480">
        <f t="shared" si="33"/>
        <v>60</v>
      </c>
      <c r="AB2129" s="483">
        <v>0</v>
      </c>
      <c r="AC2129" s="480" t="s">
        <v>5572</v>
      </c>
    </row>
    <row r="2130" customHeight="1" spans="1:29">
      <c r="A2130" s="460" t="s">
        <v>194</v>
      </c>
      <c r="B2130" s="480" t="s">
        <v>7877</v>
      </c>
      <c r="C2130" s="480" t="s">
        <v>7878</v>
      </c>
      <c r="D2130" s="480" t="s">
        <v>10449</v>
      </c>
      <c r="E2130" s="481">
        <v>44762</v>
      </c>
      <c r="F2130" s="480" t="s">
        <v>301</v>
      </c>
      <c r="G2130" s="480" t="s">
        <v>10450</v>
      </c>
      <c r="H2130" s="480" t="s">
        <v>10285</v>
      </c>
      <c r="I2130" s="480" t="s">
        <v>10286</v>
      </c>
      <c r="J2130" s="482">
        <v>5707.97</v>
      </c>
      <c r="K2130" s="482">
        <v>95.13</v>
      </c>
      <c r="L2130" s="482">
        <v>3900.44</v>
      </c>
      <c r="M2130" s="482">
        <v>1141.59</v>
      </c>
      <c r="N2130" s="482">
        <v>0</v>
      </c>
      <c r="O2130" s="482">
        <v>1807.53</v>
      </c>
      <c r="P2130" s="480" t="s">
        <v>10451</v>
      </c>
      <c r="Q2130" s="481"/>
      <c r="R2130" s="480" t="s">
        <v>7884</v>
      </c>
      <c r="S2130" s="480" t="s">
        <v>7885</v>
      </c>
      <c r="T2130" s="480" t="s">
        <v>2356</v>
      </c>
      <c r="U2130" s="480" t="s">
        <v>309</v>
      </c>
      <c r="V2130" s="480" t="s">
        <v>5569</v>
      </c>
      <c r="W2130" s="480" t="s">
        <v>10254</v>
      </c>
      <c r="X2130" s="480" t="s">
        <v>10255</v>
      </c>
      <c r="Y2130" s="480" t="s">
        <v>313</v>
      </c>
      <c r="Z2130" s="480" t="s">
        <v>7888</v>
      </c>
      <c r="AA2130" s="480">
        <f t="shared" si="33"/>
        <v>60</v>
      </c>
      <c r="AB2130" s="483">
        <v>0</v>
      </c>
      <c r="AC2130" s="480" t="s">
        <v>8246</v>
      </c>
    </row>
    <row r="2131" customHeight="1" spans="1:29">
      <c r="A2131" s="460" t="s">
        <v>194</v>
      </c>
      <c r="B2131" s="480" t="s">
        <v>7877</v>
      </c>
      <c r="C2131" s="480" t="s">
        <v>7878</v>
      </c>
      <c r="D2131" s="480" t="s">
        <v>10452</v>
      </c>
      <c r="E2131" s="481">
        <v>44762</v>
      </c>
      <c r="F2131" s="480" t="s">
        <v>301</v>
      </c>
      <c r="G2131" s="480" t="s">
        <v>10453</v>
      </c>
      <c r="H2131" s="480" t="s">
        <v>10285</v>
      </c>
      <c r="I2131" s="480" t="s">
        <v>10286</v>
      </c>
      <c r="J2131" s="482">
        <v>5707.97</v>
      </c>
      <c r="K2131" s="482">
        <v>95.13</v>
      </c>
      <c r="L2131" s="482">
        <v>3900.44</v>
      </c>
      <c r="M2131" s="482">
        <v>1141.59</v>
      </c>
      <c r="N2131" s="482">
        <v>0</v>
      </c>
      <c r="O2131" s="482">
        <v>1807.53</v>
      </c>
      <c r="P2131" s="480" t="s">
        <v>10454</v>
      </c>
      <c r="Q2131" s="481"/>
      <c r="R2131" s="480" t="s">
        <v>7884</v>
      </c>
      <c r="S2131" s="480" t="s">
        <v>7885</v>
      </c>
      <c r="T2131" s="480" t="s">
        <v>321</v>
      </c>
      <c r="U2131" s="480" t="s">
        <v>309</v>
      </c>
      <c r="V2131" s="480" t="s">
        <v>10455</v>
      </c>
      <c r="W2131" s="480" t="s">
        <v>10254</v>
      </c>
      <c r="X2131" s="480" t="s">
        <v>10255</v>
      </c>
      <c r="Y2131" s="480" t="s">
        <v>313</v>
      </c>
      <c r="Z2131" s="480" t="s">
        <v>7888</v>
      </c>
      <c r="AA2131" s="480">
        <f t="shared" si="33"/>
        <v>60</v>
      </c>
      <c r="AB2131" s="483">
        <v>0</v>
      </c>
      <c r="AC2131" s="480" t="s">
        <v>8517</v>
      </c>
    </row>
    <row r="2132" customHeight="1" spans="1:29">
      <c r="A2132" s="460" t="s">
        <v>194</v>
      </c>
      <c r="B2132" s="480" t="s">
        <v>7877</v>
      </c>
      <c r="C2132" s="480" t="s">
        <v>7878</v>
      </c>
      <c r="D2132" s="480" t="s">
        <v>10456</v>
      </c>
      <c r="E2132" s="481">
        <v>44762</v>
      </c>
      <c r="F2132" s="480" t="s">
        <v>301</v>
      </c>
      <c r="G2132" s="480" t="s">
        <v>10457</v>
      </c>
      <c r="H2132" s="480" t="s">
        <v>10285</v>
      </c>
      <c r="I2132" s="480" t="s">
        <v>10286</v>
      </c>
      <c r="J2132" s="482">
        <v>5707.97</v>
      </c>
      <c r="K2132" s="482">
        <v>95.13</v>
      </c>
      <c r="L2132" s="482">
        <v>3900.44</v>
      </c>
      <c r="M2132" s="482">
        <v>1141.59</v>
      </c>
      <c r="N2132" s="482">
        <v>0</v>
      </c>
      <c r="O2132" s="482">
        <v>1807.53</v>
      </c>
      <c r="P2132" s="480" t="s">
        <v>10458</v>
      </c>
      <c r="Q2132" s="481"/>
      <c r="R2132" s="480" t="s">
        <v>7884</v>
      </c>
      <c r="S2132" s="480" t="s">
        <v>7885</v>
      </c>
      <c r="T2132" s="480" t="s">
        <v>321</v>
      </c>
      <c r="U2132" s="480" t="s">
        <v>309</v>
      </c>
      <c r="V2132" s="480" t="s">
        <v>10459</v>
      </c>
      <c r="W2132" s="480" t="s">
        <v>10254</v>
      </c>
      <c r="X2132" s="480" t="s">
        <v>10255</v>
      </c>
      <c r="Y2132" s="480" t="s">
        <v>313</v>
      </c>
      <c r="Z2132" s="480" t="s">
        <v>7888</v>
      </c>
      <c r="AA2132" s="480">
        <f t="shared" si="33"/>
        <v>60</v>
      </c>
      <c r="AB2132" s="483">
        <v>0</v>
      </c>
      <c r="AC2132" s="480" t="s">
        <v>8517</v>
      </c>
    </row>
    <row r="2133" customHeight="1" spans="1:29">
      <c r="A2133" s="460" t="s">
        <v>194</v>
      </c>
      <c r="B2133" s="480" t="s">
        <v>7877</v>
      </c>
      <c r="C2133" s="480" t="s">
        <v>7878</v>
      </c>
      <c r="D2133" s="480" t="s">
        <v>10460</v>
      </c>
      <c r="E2133" s="481">
        <v>44762</v>
      </c>
      <c r="F2133" s="480" t="s">
        <v>301</v>
      </c>
      <c r="G2133" s="480" t="s">
        <v>10461</v>
      </c>
      <c r="H2133" s="480" t="s">
        <v>10285</v>
      </c>
      <c r="I2133" s="480" t="s">
        <v>10286</v>
      </c>
      <c r="J2133" s="482">
        <v>5707.97</v>
      </c>
      <c r="K2133" s="482">
        <v>95.13</v>
      </c>
      <c r="L2133" s="482">
        <v>3900.44</v>
      </c>
      <c r="M2133" s="482">
        <v>1141.59</v>
      </c>
      <c r="N2133" s="482">
        <v>0</v>
      </c>
      <c r="O2133" s="482">
        <v>1807.53</v>
      </c>
      <c r="P2133" s="480" t="s">
        <v>10462</v>
      </c>
      <c r="Q2133" s="481"/>
      <c r="R2133" s="480" t="s">
        <v>7884</v>
      </c>
      <c r="S2133" s="480" t="s">
        <v>7885</v>
      </c>
      <c r="T2133" s="480" t="s">
        <v>321</v>
      </c>
      <c r="U2133" s="480" t="s">
        <v>309</v>
      </c>
      <c r="V2133" s="480" t="s">
        <v>5569</v>
      </c>
      <c r="W2133" s="480" t="s">
        <v>10254</v>
      </c>
      <c r="X2133" s="480" t="s">
        <v>10255</v>
      </c>
      <c r="Y2133" s="480" t="s">
        <v>313</v>
      </c>
      <c r="Z2133" s="480" t="s">
        <v>7888</v>
      </c>
      <c r="AA2133" s="480">
        <f t="shared" si="33"/>
        <v>60</v>
      </c>
      <c r="AB2133" s="483">
        <v>0</v>
      </c>
      <c r="AC2133" s="480" t="s">
        <v>8517</v>
      </c>
    </row>
    <row r="2134" customHeight="1" spans="1:29">
      <c r="A2134" s="460" t="s">
        <v>194</v>
      </c>
      <c r="B2134" s="480" t="s">
        <v>7877</v>
      </c>
      <c r="C2134" s="480" t="s">
        <v>7878</v>
      </c>
      <c r="D2134" s="480" t="s">
        <v>10463</v>
      </c>
      <c r="E2134" s="481">
        <v>44762</v>
      </c>
      <c r="F2134" s="480" t="s">
        <v>301</v>
      </c>
      <c r="G2134" s="480" t="s">
        <v>10464</v>
      </c>
      <c r="H2134" s="480" t="s">
        <v>10285</v>
      </c>
      <c r="I2134" s="480" t="s">
        <v>10286</v>
      </c>
      <c r="J2134" s="482">
        <v>5707.97</v>
      </c>
      <c r="K2134" s="482">
        <v>95.13</v>
      </c>
      <c r="L2134" s="482">
        <v>3900.44</v>
      </c>
      <c r="M2134" s="482">
        <v>1141.59</v>
      </c>
      <c r="N2134" s="482">
        <v>0</v>
      </c>
      <c r="O2134" s="482">
        <v>1807.53</v>
      </c>
      <c r="P2134" s="480" t="s">
        <v>10465</v>
      </c>
      <c r="Q2134" s="481"/>
      <c r="R2134" s="480" t="s">
        <v>7884</v>
      </c>
      <c r="S2134" s="480" t="s">
        <v>7885</v>
      </c>
      <c r="T2134" s="480" t="s">
        <v>321</v>
      </c>
      <c r="U2134" s="480" t="s">
        <v>309</v>
      </c>
      <c r="V2134" s="480" t="s">
        <v>5569</v>
      </c>
      <c r="W2134" s="480" t="s">
        <v>10254</v>
      </c>
      <c r="X2134" s="480" t="s">
        <v>10255</v>
      </c>
      <c r="Y2134" s="480" t="s">
        <v>313</v>
      </c>
      <c r="Z2134" s="480" t="s">
        <v>7888</v>
      </c>
      <c r="AA2134" s="480">
        <f t="shared" si="33"/>
        <v>60</v>
      </c>
      <c r="AB2134" s="483">
        <v>0</v>
      </c>
      <c r="AC2134" s="480" t="s">
        <v>8517</v>
      </c>
    </row>
    <row r="2135" customHeight="1" spans="1:29">
      <c r="A2135" s="460" t="s">
        <v>194</v>
      </c>
      <c r="B2135" s="480" t="s">
        <v>7877</v>
      </c>
      <c r="C2135" s="480" t="s">
        <v>7878</v>
      </c>
      <c r="D2135" s="480" t="s">
        <v>10466</v>
      </c>
      <c r="E2135" s="481">
        <v>44762</v>
      </c>
      <c r="F2135" s="480" t="s">
        <v>301</v>
      </c>
      <c r="G2135" s="480" t="s">
        <v>10467</v>
      </c>
      <c r="H2135" s="480" t="s">
        <v>10285</v>
      </c>
      <c r="I2135" s="480" t="s">
        <v>10286</v>
      </c>
      <c r="J2135" s="482">
        <v>5707.97</v>
      </c>
      <c r="K2135" s="482">
        <v>95.13</v>
      </c>
      <c r="L2135" s="482">
        <v>3900.44</v>
      </c>
      <c r="M2135" s="482">
        <v>1141.59</v>
      </c>
      <c r="N2135" s="482">
        <v>0</v>
      </c>
      <c r="O2135" s="482">
        <v>1807.53</v>
      </c>
      <c r="P2135" s="480" t="s">
        <v>10468</v>
      </c>
      <c r="Q2135" s="481"/>
      <c r="R2135" s="480" t="s">
        <v>7884</v>
      </c>
      <c r="S2135" s="480" t="s">
        <v>7885</v>
      </c>
      <c r="T2135" s="480" t="s">
        <v>308</v>
      </c>
      <c r="U2135" s="480" t="s">
        <v>309</v>
      </c>
      <c r="V2135" s="480" t="s">
        <v>5569</v>
      </c>
      <c r="W2135" s="480" t="s">
        <v>10254</v>
      </c>
      <c r="X2135" s="480" t="s">
        <v>10255</v>
      </c>
      <c r="Y2135" s="480" t="s">
        <v>313</v>
      </c>
      <c r="Z2135" s="480" t="s">
        <v>7888</v>
      </c>
      <c r="AA2135" s="480">
        <f t="shared" si="33"/>
        <v>60</v>
      </c>
      <c r="AB2135" s="483">
        <v>0</v>
      </c>
      <c r="AC2135" s="480" t="s">
        <v>8432</v>
      </c>
    </row>
    <row r="2136" customHeight="1" spans="1:29">
      <c r="A2136" s="460" t="s">
        <v>194</v>
      </c>
      <c r="B2136" s="480" t="s">
        <v>7877</v>
      </c>
      <c r="C2136" s="480" t="s">
        <v>7878</v>
      </c>
      <c r="D2136" s="480" t="s">
        <v>10469</v>
      </c>
      <c r="E2136" s="481">
        <v>44762</v>
      </c>
      <c r="F2136" s="480" t="s">
        <v>301</v>
      </c>
      <c r="G2136" s="480" t="s">
        <v>10470</v>
      </c>
      <c r="H2136" s="480" t="s">
        <v>10285</v>
      </c>
      <c r="I2136" s="480" t="s">
        <v>10286</v>
      </c>
      <c r="J2136" s="482">
        <v>5707.97</v>
      </c>
      <c r="K2136" s="482">
        <v>95.13</v>
      </c>
      <c r="L2136" s="482">
        <v>3900.44</v>
      </c>
      <c r="M2136" s="482">
        <v>1141.59</v>
      </c>
      <c r="N2136" s="482">
        <v>0</v>
      </c>
      <c r="O2136" s="482">
        <v>1807.53</v>
      </c>
      <c r="P2136" s="480" t="s">
        <v>10471</v>
      </c>
      <c r="Q2136" s="481"/>
      <c r="R2136" s="480" t="s">
        <v>7884</v>
      </c>
      <c r="S2136" s="480" t="s">
        <v>7885</v>
      </c>
      <c r="T2136" s="480" t="s">
        <v>308</v>
      </c>
      <c r="U2136" s="480" t="s">
        <v>309</v>
      </c>
      <c r="V2136" s="480" t="s">
        <v>5569</v>
      </c>
      <c r="W2136" s="480" t="s">
        <v>10254</v>
      </c>
      <c r="X2136" s="480" t="s">
        <v>10255</v>
      </c>
      <c r="Y2136" s="480" t="s">
        <v>313</v>
      </c>
      <c r="Z2136" s="480" t="s">
        <v>7888</v>
      </c>
      <c r="AA2136" s="480">
        <f t="shared" si="33"/>
        <v>60</v>
      </c>
      <c r="AB2136" s="483">
        <v>0</v>
      </c>
      <c r="AC2136" s="480" t="s">
        <v>8432</v>
      </c>
    </row>
    <row r="2137" customHeight="1" spans="1:29">
      <c r="A2137" s="460" t="s">
        <v>194</v>
      </c>
      <c r="B2137" s="480" t="s">
        <v>7877</v>
      </c>
      <c r="C2137" s="480" t="s">
        <v>7878</v>
      </c>
      <c r="D2137" s="480" t="s">
        <v>10472</v>
      </c>
      <c r="E2137" s="481">
        <v>44762</v>
      </c>
      <c r="F2137" s="480" t="s">
        <v>301</v>
      </c>
      <c r="G2137" s="480" t="s">
        <v>10473</v>
      </c>
      <c r="H2137" s="480" t="s">
        <v>10285</v>
      </c>
      <c r="I2137" s="480" t="s">
        <v>10286</v>
      </c>
      <c r="J2137" s="482">
        <v>5707.96</v>
      </c>
      <c r="K2137" s="482">
        <v>95.13</v>
      </c>
      <c r="L2137" s="482">
        <v>3900.43</v>
      </c>
      <c r="M2137" s="482">
        <v>1141.59</v>
      </c>
      <c r="N2137" s="482">
        <v>0</v>
      </c>
      <c r="O2137" s="482">
        <v>1807.53</v>
      </c>
      <c r="P2137" s="480" t="s">
        <v>10474</v>
      </c>
      <c r="Q2137" s="481"/>
      <c r="R2137" s="480" t="s">
        <v>7884</v>
      </c>
      <c r="S2137" s="480" t="s">
        <v>7885</v>
      </c>
      <c r="T2137" s="480" t="s">
        <v>308</v>
      </c>
      <c r="U2137" s="480" t="s">
        <v>309</v>
      </c>
      <c r="V2137" s="480" t="s">
        <v>5569</v>
      </c>
      <c r="W2137" s="480" t="s">
        <v>10254</v>
      </c>
      <c r="X2137" s="480" t="s">
        <v>10255</v>
      </c>
      <c r="Y2137" s="480" t="s">
        <v>313</v>
      </c>
      <c r="Z2137" s="480" t="s">
        <v>7888</v>
      </c>
      <c r="AA2137" s="480">
        <f t="shared" si="33"/>
        <v>60</v>
      </c>
      <c r="AB2137" s="483">
        <v>0</v>
      </c>
      <c r="AC2137" s="480" t="s">
        <v>8432</v>
      </c>
    </row>
    <row r="2138" customHeight="1" spans="1:29">
      <c r="A2138" s="460" t="s">
        <v>194</v>
      </c>
      <c r="B2138" s="480" t="s">
        <v>7877</v>
      </c>
      <c r="C2138" s="480" t="s">
        <v>7878</v>
      </c>
      <c r="D2138" s="480" t="s">
        <v>10475</v>
      </c>
      <c r="E2138" s="481">
        <v>44762</v>
      </c>
      <c r="F2138" s="480" t="s">
        <v>301</v>
      </c>
      <c r="G2138" s="480" t="s">
        <v>10476</v>
      </c>
      <c r="H2138" s="480" t="s">
        <v>10285</v>
      </c>
      <c r="I2138" s="480" t="s">
        <v>10286</v>
      </c>
      <c r="J2138" s="482">
        <v>5707.96</v>
      </c>
      <c r="K2138" s="482">
        <v>95.13</v>
      </c>
      <c r="L2138" s="482">
        <v>3900.43</v>
      </c>
      <c r="M2138" s="482">
        <v>1141.59</v>
      </c>
      <c r="N2138" s="482">
        <v>0</v>
      </c>
      <c r="O2138" s="482">
        <v>1807.53</v>
      </c>
      <c r="P2138" s="480" t="s">
        <v>10477</v>
      </c>
      <c r="Q2138" s="481"/>
      <c r="R2138" s="480" t="s">
        <v>7884</v>
      </c>
      <c r="S2138" s="480" t="s">
        <v>7885</v>
      </c>
      <c r="T2138" s="480" t="s">
        <v>308</v>
      </c>
      <c r="U2138" s="480" t="s">
        <v>309</v>
      </c>
      <c r="V2138" s="480" t="s">
        <v>5569</v>
      </c>
      <c r="W2138" s="480" t="s">
        <v>10254</v>
      </c>
      <c r="X2138" s="480" t="s">
        <v>10255</v>
      </c>
      <c r="Y2138" s="480" t="s">
        <v>313</v>
      </c>
      <c r="Z2138" s="480" t="s">
        <v>7888</v>
      </c>
      <c r="AA2138" s="480">
        <f t="shared" si="33"/>
        <v>60</v>
      </c>
      <c r="AB2138" s="483">
        <v>0</v>
      </c>
      <c r="AC2138" s="480" t="s">
        <v>8432</v>
      </c>
    </row>
    <row r="2139" customHeight="1" spans="1:29">
      <c r="A2139" s="460" t="s">
        <v>194</v>
      </c>
      <c r="B2139" s="480" t="s">
        <v>7877</v>
      </c>
      <c r="C2139" s="480" t="s">
        <v>7878</v>
      </c>
      <c r="D2139" s="480" t="s">
        <v>10478</v>
      </c>
      <c r="E2139" s="481">
        <v>44762</v>
      </c>
      <c r="F2139" s="480" t="s">
        <v>301</v>
      </c>
      <c r="G2139" s="480" t="s">
        <v>10479</v>
      </c>
      <c r="H2139" s="480" t="s">
        <v>10285</v>
      </c>
      <c r="I2139" s="480" t="s">
        <v>10286</v>
      </c>
      <c r="J2139" s="482">
        <v>5707.96</v>
      </c>
      <c r="K2139" s="482">
        <v>95.13</v>
      </c>
      <c r="L2139" s="482">
        <v>3900.43</v>
      </c>
      <c r="M2139" s="482">
        <v>1141.59</v>
      </c>
      <c r="N2139" s="482">
        <v>0</v>
      </c>
      <c r="O2139" s="482">
        <v>1807.53</v>
      </c>
      <c r="P2139" s="480" t="s">
        <v>10480</v>
      </c>
      <c r="Q2139" s="481"/>
      <c r="R2139" s="480" t="s">
        <v>7884</v>
      </c>
      <c r="S2139" s="480" t="s">
        <v>7885</v>
      </c>
      <c r="T2139" s="480" t="s">
        <v>308</v>
      </c>
      <c r="U2139" s="480" t="s">
        <v>309</v>
      </c>
      <c r="V2139" s="480" t="s">
        <v>5569</v>
      </c>
      <c r="W2139" s="480" t="s">
        <v>10254</v>
      </c>
      <c r="X2139" s="480" t="s">
        <v>10255</v>
      </c>
      <c r="Y2139" s="480" t="s">
        <v>313</v>
      </c>
      <c r="Z2139" s="480" t="s">
        <v>7888</v>
      </c>
      <c r="AA2139" s="480">
        <f t="shared" si="33"/>
        <v>60</v>
      </c>
      <c r="AB2139" s="483">
        <v>0</v>
      </c>
      <c r="AC2139" s="480" t="s">
        <v>8432</v>
      </c>
    </row>
    <row r="2140" customHeight="1" spans="1:29">
      <c r="A2140" s="460" t="s">
        <v>194</v>
      </c>
      <c r="B2140" s="480" t="s">
        <v>7877</v>
      </c>
      <c r="C2140" s="480" t="s">
        <v>7878</v>
      </c>
      <c r="D2140" s="480" t="s">
        <v>10481</v>
      </c>
      <c r="E2140" s="481">
        <v>44762</v>
      </c>
      <c r="F2140" s="480" t="s">
        <v>301</v>
      </c>
      <c r="G2140" s="480" t="s">
        <v>10482</v>
      </c>
      <c r="H2140" s="480" t="s">
        <v>10285</v>
      </c>
      <c r="I2140" s="480" t="s">
        <v>10286</v>
      </c>
      <c r="J2140" s="482">
        <v>5707.96</v>
      </c>
      <c r="K2140" s="482">
        <v>95.13</v>
      </c>
      <c r="L2140" s="482">
        <v>3900.43</v>
      </c>
      <c r="M2140" s="482">
        <v>1141.59</v>
      </c>
      <c r="N2140" s="482">
        <v>0</v>
      </c>
      <c r="O2140" s="482">
        <v>1807.53</v>
      </c>
      <c r="P2140" s="480" t="s">
        <v>10483</v>
      </c>
      <c r="Q2140" s="481"/>
      <c r="R2140" s="480" t="s">
        <v>7884</v>
      </c>
      <c r="S2140" s="480" t="s">
        <v>7885</v>
      </c>
      <c r="T2140" s="480" t="s">
        <v>308</v>
      </c>
      <c r="U2140" s="480" t="s">
        <v>309</v>
      </c>
      <c r="V2140" s="480" t="s">
        <v>5569</v>
      </c>
      <c r="W2140" s="480" t="s">
        <v>10254</v>
      </c>
      <c r="X2140" s="480" t="s">
        <v>10255</v>
      </c>
      <c r="Y2140" s="480" t="s">
        <v>313</v>
      </c>
      <c r="Z2140" s="480" t="s">
        <v>7888</v>
      </c>
      <c r="AA2140" s="480">
        <f t="shared" si="33"/>
        <v>60</v>
      </c>
      <c r="AB2140" s="483">
        <v>0</v>
      </c>
      <c r="AC2140" s="480" t="s">
        <v>8432</v>
      </c>
    </row>
    <row r="2141" customHeight="1" spans="1:29">
      <c r="A2141" s="460" t="s">
        <v>194</v>
      </c>
      <c r="B2141" s="480" t="s">
        <v>7877</v>
      </c>
      <c r="C2141" s="480" t="s">
        <v>7878</v>
      </c>
      <c r="D2141" s="480" t="s">
        <v>10484</v>
      </c>
      <c r="E2141" s="481">
        <v>44762</v>
      </c>
      <c r="F2141" s="480" t="s">
        <v>301</v>
      </c>
      <c r="G2141" s="480" t="s">
        <v>10485</v>
      </c>
      <c r="H2141" s="480" t="s">
        <v>10285</v>
      </c>
      <c r="I2141" s="480" t="s">
        <v>10286</v>
      </c>
      <c r="J2141" s="482">
        <v>5707.96</v>
      </c>
      <c r="K2141" s="482">
        <v>95.13</v>
      </c>
      <c r="L2141" s="482">
        <v>3900.43</v>
      </c>
      <c r="M2141" s="482">
        <v>1141.59</v>
      </c>
      <c r="N2141" s="482">
        <v>0</v>
      </c>
      <c r="O2141" s="482">
        <v>1807.53</v>
      </c>
      <c r="P2141" s="480" t="s">
        <v>10486</v>
      </c>
      <c r="Q2141" s="481"/>
      <c r="R2141" s="480" t="s">
        <v>7884</v>
      </c>
      <c r="S2141" s="480" t="s">
        <v>7885</v>
      </c>
      <c r="T2141" s="480" t="s">
        <v>308</v>
      </c>
      <c r="U2141" s="480" t="s">
        <v>309</v>
      </c>
      <c r="V2141" s="480" t="s">
        <v>10487</v>
      </c>
      <c r="W2141" s="480" t="s">
        <v>10254</v>
      </c>
      <c r="X2141" s="480" t="s">
        <v>10255</v>
      </c>
      <c r="Y2141" s="480" t="s">
        <v>313</v>
      </c>
      <c r="Z2141" s="480" t="s">
        <v>7888</v>
      </c>
      <c r="AA2141" s="480">
        <f t="shared" si="33"/>
        <v>60</v>
      </c>
      <c r="AB2141" s="483">
        <v>0</v>
      </c>
      <c r="AC2141" s="480" t="s">
        <v>8432</v>
      </c>
    </row>
    <row r="2142" customHeight="1" spans="1:29">
      <c r="A2142" s="460" t="s">
        <v>194</v>
      </c>
      <c r="B2142" s="480" t="s">
        <v>7877</v>
      </c>
      <c r="C2142" s="480" t="s">
        <v>7878</v>
      </c>
      <c r="D2142" s="480" t="s">
        <v>10488</v>
      </c>
      <c r="E2142" s="481">
        <v>44762</v>
      </c>
      <c r="F2142" s="480" t="s">
        <v>301</v>
      </c>
      <c r="G2142" s="480" t="s">
        <v>10489</v>
      </c>
      <c r="H2142" s="480" t="s">
        <v>10285</v>
      </c>
      <c r="I2142" s="480" t="s">
        <v>10286</v>
      </c>
      <c r="J2142" s="482">
        <v>5707.96</v>
      </c>
      <c r="K2142" s="482">
        <v>95.13</v>
      </c>
      <c r="L2142" s="482">
        <v>3900.43</v>
      </c>
      <c r="M2142" s="482">
        <v>1141.59</v>
      </c>
      <c r="N2142" s="482">
        <v>0</v>
      </c>
      <c r="O2142" s="482">
        <v>1807.53</v>
      </c>
      <c r="P2142" s="480" t="s">
        <v>10490</v>
      </c>
      <c r="Q2142" s="481"/>
      <c r="R2142" s="480" t="s">
        <v>7884</v>
      </c>
      <c r="S2142" s="480" t="s">
        <v>7885</v>
      </c>
      <c r="T2142" s="480" t="s">
        <v>308</v>
      </c>
      <c r="U2142" s="480" t="s">
        <v>309</v>
      </c>
      <c r="V2142" s="480" t="s">
        <v>4274</v>
      </c>
      <c r="W2142" s="480" t="s">
        <v>10254</v>
      </c>
      <c r="X2142" s="480" t="s">
        <v>10255</v>
      </c>
      <c r="Y2142" s="480" t="s">
        <v>313</v>
      </c>
      <c r="Z2142" s="480" t="s">
        <v>7888</v>
      </c>
      <c r="AA2142" s="480">
        <f t="shared" si="33"/>
        <v>60</v>
      </c>
      <c r="AB2142" s="483">
        <v>0</v>
      </c>
      <c r="AC2142" s="480" t="s">
        <v>8432</v>
      </c>
    </row>
    <row r="2143" customHeight="1" spans="1:29">
      <c r="A2143" s="460" t="s">
        <v>194</v>
      </c>
      <c r="B2143" s="480" t="s">
        <v>7877</v>
      </c>
      <c r="C2143" s="480" t="s">
        <v>7878</v>
      </c>
      <c r="D2143" s="480" t="s">
        <v>10491</v>
      </c>
      <c r="E2143" s="481">
        <v>44762</v>
      </c>
      <c r="F2143" s="480" t="s">
        <v>301</v>
      </c>
      <c r="G2143" s="480" t="s">
        <v>10492</v>
      </c>
      <c r="H2143" s="480" t="s">
        <v>10285</v>
      </c>
      <c r="I2143" s="480" t="s">
        <v>10286</v>
      </c>
      <c r="J2143" s="482">
        <v>5707.96</v>
      </c>
      <c r="K2143" s="482">
        <v>95.13</v>
      </c>
      <c r="L2143" s="482">
        <v>3900.43</v>
      </c>
      <c r="M2143" s="482">
        <v>1141.59</v>
      </c>
      <c r="N2143" s="482">
        <v>0</v>
      </c>
      <c r="O2143" s="482">
        <v>1807.53</v>
      </c>
      <c r="P2143" s="480" t="s">
        <v>10493</v>
      </c>
      <c r="Q2143" s="481"/>
      <c r="R2143" s="480" t="s">
        <v>7884</v>
      </c>
      <c r="S2143" s="480" t="s">
        <v>7885</v>
      </c>
      <c r="T2143" s="480" t="s">
        <v>2461</v>
      </c>
      <c r="U2143" s="480" t="s">
        <v>309</v>
      </c>
      <c r="V2143" s="480" t="s">
        <v>8627</v>
      </c>
      <c r="W2143" s="480" t="s">
        <v>10254</v>
      </c>
      <c r="X2143" s="480" t="s">
        <v>10255</v>
      </c>
      <c r="Y2143" s="480" t="s">
        <v>313</v>
      </c>
      <c r="Z2143" s="480" t="s">
        <v>7888</v>
      </c>
      <c r="AA2143" s="480">
        <f t="shared" si="33"/>
        <v>60</v>
      </c>
      <c r="AB2143" s="483">
        <v>0</v>
      </c>
      <c r="AC2143" s="480" t="s">
        <v>8365</v>
      </c>
    </row>
    <row r="2144" customHeight="1" spans="1:29">
      <c r="A2144" s="460" t="s">
        <v>194</v>
      </c>
      <c r="B2144" s="480" t="s">
        <v>7877</v>
      </c>
      <c r="C2144" s="480" t="s">
        <v>7878</v>
      </c>
      <c r="D2144" s="480" t="s">
        <v>10494</v>
      </c>
      <c r="E2144" s="481">
        <v>44762</v>
      </c>
      <c r="F2144" s="480" t="s">
        <v>301</v>
      </c>
      <c r="G2144" s="480" t="s">
        <v>10495</v>
      </c>
      <c r="H2144" s="480" t="s">
        <v>9154</v>
      </c>
      <c r="I2144" s="480" t="s">
        <v>10286</v>
      </c>
      <c r="J2144" s="482">
        <v>5707.96</v>
      </c>
      <c r="K2144" s="482">
        <v>95.13</v>
      </c>
      <c r="L2144" s="482">
        <v>3900.43</v>
      </c>
      <c r="M2144" s="482">
        <v>1141.59</v>
      </c>
      <c r="N2144" s="482">
        <v>0</v>
      </c>
      <c r="O2144" s="482">
        <v>1807.53</v>
      </c>
      <c r="P2144" s="480" t="s">
        <v>10496</v>
      </c>
      <c r="Q2144" s="481"/>
      <c r="R2144" s="480" t="s">
        <v>7884</v>
      </c>
      <c r="S2144" s="480" t="s">
        <v>7885</v>
      </c>
      <c r="T2144" s="480" t="s">
        <v>2461</v>
      </c>
      <c r="U2144" s="480" t="s">
        <v>309</v>
      </c>
      <c r="V2144" s="480" t="s">
        <v>5569</v>
      </c>
      <c r="W2144" s="480" t="s">
        <v>10254</v>
      </c>
      <c r="X2144" s="480" t="s">
        <v>10255</v>
      </c>
      <c r="Y2144" s="480" t="s">
        <v>313</v>
      </c>
      <c r="Z2144" s="480" t="s">
        <v>7888</v>
      </c>
      <c r="AA2144" s="480">
        <f t="shared" si="33"/>
        <v>60</v>
      </c>
      <c r="AB2144" s="483">
        <v>0</v>
      </c>
      <c r="AC2144" s="480" t="s">
        <v>8365</v>
      </c>
    </row>
    <row r="2145" customHeight="1" spans="1:29">
      <c r="A2145" s="460" t="s">
        <v>194</v>
      </c>
      <c r="B2145" s="480" t="s">
        <v>7877</v>
      </c>
      <c r="C2145" s="480" t="s">
        <v>7878</v>
      </c>
      <c r="D2145" s="480" t="s">
        <v>10497</v>
      </c>
      <c r="E2145" s="481">
        <v>44762</v>
      </c>
      <c r="F2145" s="480" t="s">
        <v>301</v>
      </c>
      <c r="G2145" s="480" t="s">
        <v>10498</v>
      </c>
      <c r="H2145" s="480" t="s">
        <v>9154</v>
      </c>
      <c r="I2145" s="480" t="s">
        <v>10499</v>
      </c>
      <c r="J2145" s="482">
        <v>5442.47</v>
      </c>
      <c r="K2145" s="482">
        <v>90.71</v>
      </c>
      <c r="L2145" s="482">
        <v>3719.02</v>
      </c>
      <c r="M2145" s="482">
        <v>1088.5</v>
      </c>
      <c r="N2145" s="482">
        <v>0</v>
      </c>
      <c r="O2145" s="482">
        <v>1723.45</v>
      </c>
      <c r="P2145" s="480" t="s">
        <v>10500</v>
      </c>
      <c r="Q2145" s="481"/>
      <c r="R2145" s="480" t="s">
        <v>7884</v>
      </c>
      <c r="S2145" s="480" t="s">
        <v>7885</v>
      </c>
      <c r="T2145" s="480" t="s">
        <v>8478</v>
      </c>
      <c r="U2145" s="480" t="s">
        <v>309</v>
      </c>
      <c r="V2145" s="480" t="s">
        <v>5569</v>
      </c>
      <c r="W2145" s="480" t="s">
        <v>10254</v>
      </c>
      <c r="X2145" s="480" t="s">
        <v>10255</v>
      </c>
      <c r="Y2145" s="480" t="s">
        <v>313</v>
      </c>
      <c r="Z2145" s="480" t="s">
        <v>7888</v>
      </c>
      <c r="AA2145" s="480">
        <f t="shared" si="33"/>
        <v>60</v>
      </c>
      <c r="AB2145" s="483">
        <v>0</v>
      </c>
      <c r="AC2145" s="480" t="s">
        <v>8480</v>
      </c>
    </row>
    <row r="2146" customHeight="1" spans="1:29">
      <c r="A2146" s="460" t="s">
        <v>194</v>
      </c>
      <c r="B2146" s="480" t="s">
        <v>7877</v>
      </c>
      <c r="C2146" s="480" t="s">
        <v>7878</v>
      </c>
      <c r="D2146" s="480" t="s">
        <v>10501</v>
      </c>
      <c r="E2146" s="481">
        <v>44762</v>
      </c>
      <c r="F2146" s="480" t="s">
        <v>301</v>
      </c>
      <c r="G2146" s="480" t="s">
        <v>10502</v>
      </c>
      <c r="H2146" s="480" t="s">
        <v>9154</v>
      </c>
      <c r="I2146" s="480" t="s">
        <v>10499</v>
      </c>
      <c r="J2146" s="482">
        <v>5442.47</v>
      </c>
      <c r="K2146" s="482">
        <v>90.71</v>
      </c>
      <c r="L2146" s="482">
        <v>3719.02</v>
      </c>
      <c r="M2146" s="482">
        <v>1088.5</v>
      </c>
      <c r="N2146" s="482">
        <v>0</v>
      </c>
      <c r="O2146" s="482">
        <v>1723.45</v>
      </c>
      <c r="P2146" s="480" t="s">
        <v>10503</v>
      </c>
      <c r="Q2146" s="481"/>
      <c r="R2146" s="480" t="s">
        <v>7884</v>
      </c>
      <c r="S2146" s="480" t="s">
        <v>7885</v>
      </c>
      <c r="T2146" s="480" t="s">
        <v>2337</v>
      </c>
      <c r="U2146" s="480" t="s">
        <v>309</v>
      </c>
      <c r="V2146" s="480" t="s">
        <v>8193</v>
      </c>
      <c r="W2146" s="480" t="s">
        <v>10254</v>
      </c>
      <c r="X2146" s="480" t="s">
        <v>10255</v>
      </c>
      <c r="Y2146" s="480" t="s">
        <v>313</v>
      </c>
      <c r="Z2146" s="480" t="s">
        <v>7888</v>
      </c>
      <c r="AA2146" s="480">
        <f t="shared" si="33"/>
        <v>60</v>
      </c>
      <c r="AB2146" s="483">
        <v>0</v>
      </c>
      <c r="AC2146" s="480" t="s">
        <v>7889</v>
      </c>
    </row>
    <row r="2147" customHeight="1" spans="1:29">
      <c r="A2147" s="460" t="s">
        <v>194</v>
      </c>
      <c r="B2147" s="480" t="s">
        <v>7877</v>
      </c>
      <c r="C2147" s="480" t="s">
        <v>7878</v>
      </c>
      <c r="D2147" s="480" t="s">
        <v>10504</v>
      </c>
      <c r="E2147" s="481">
        <v>44762</v>
      </c>
      <c r="F2147" s="480" t="s">
        <v>301</v>
      </c>
      <c r="G2147" s="480" t="s">
        <v>10505</v>
      </c>
      <c r="H2147" s="480" t="s">
        <v>9154</v>
      </c>
      <c r="I2147" s="480" t="s">
        <v>10499</v>
      </c>
      <c r="J2147" s="482">
        <v>5442.47</v>
      </c>
      <c r="K2147" s="482">
        <v>90.71</v>
      </c>
      <c r="L2147" s="482">
        <v>3719.02</v>
      </c>
      <c r="M2147" s="482">
        <v>1088.5</v>
      </c>
      <c r="N2147" s="482">
        <v>0</v>
      </c>
      <c r="O2147" s="482">
        <v>1723.45</v>
      </c>
      <c r="P2147" s="480" t="s">
        <v>10506</v>
      </c>
      <c r="Q2147" s="481"/>
      <c r="R2147" s="480" t="s">
        <v>7884</v>
      </c>
      <c r="S2147" s="480" t="s">
        <v>7885</v>
      </c>
      <c r="T2147" s="480" t="s">
        <v>2461</v>
      </c>
      <c r="U2147" s="480" t="s">
        <v>309</v>
      </c>
      <c r="V2147" s="480" t="s">
        <v>5569</v>
      </c>
      <c r="W2147" s="480" t="s">
        <v>10254</v>
      </c>
      <c r="X2147" s="480" t="s">
        <v>10255</v>
      </c>
      <c r="Y2147" s="480" t="s">
        <v>313</v>
      </c>
      <c r="Z2147" s="480" t="s">
        <v>7888</v>
      </c>
      <c r="AA2147" s="480">
        <f t="shared" si="33"/>
        <v>60</v>
      </c>
      <c r="AB2147" s="483">
        <v>0</v>
      </c>
      <c r="AC2147" s="480" t="s">
        <v>8365</v>
      </c>
    </row>
    <row r="2148" customHeight="1" spans="1:29">
      <c r="A2148" s="460" t="s">
        <v>194</v>
      </c>
      <c r="B2148" s="480" t="s">
        <v>7877</v>
      </c>
      <c r="C2148" s="480" t="s">
        <v>7878</v>
      </c>
      <c r="D2148" s="480" t="s">
        <v>10507</v>
      </c>
      <c r="E2148" s="481">
        <v>44762</v>
      </c>
      <c r="F2148" s="480" t="s">
        <v>301</v>
      </c>
      <c r="G2148" s="480" t="s">
        <v>10508</v>
      </c>
      <c r="H2148" s="480" t="s">
        <v>9154</v>
      </c>
      <c r="I2148" s="480" t="s">
        <v>10499</v>
      </c>
      <c r="J2148" s="482">
        <v>5442.48</v>
      </c>
      <c r="K2148" s="482">
        <v>90.71</v>
      </c>
      <c r="L2148" s="482">
        <v>3719.03</v>
      </c>
      <c r="M2148" s="482">
        <v>1088.5</v>
      </c>
      <c r="N2148" s="482">
        <v>0</v>
      </c>
      <c r="O2148" s="482">
        <v>1723.45</v>
      </c>
      <c r="P2148" s="480" t="s">
        <v>10509</v>
      </c>
      <c r="Q2148" s="481"/>
      <c r="R2148" s="480" t="s">
        <v>7884</v>
      </c>
      <c r="S2148" s="480" t="s">
        <v>7885</v>
      </c>
      <c r="T2148" s="480" t="s">
        <v>399</v>
      </c>
      <c r="U2148" s="480" t="s">
        <v>309</v>
      </c>
      <c r="V2148" s="480" t="s">
        <v>8730</v>
      </c>
      <c r="W2148" s="480" t="s">
        <v>10254</v>
      </c>
      <c r="X2148" s="480" t="s">
        <v>10255</v>
      </c>
      <c r="Y2148" s="480" t="s">
        <v>313</v>
      </c>
      <c r="Z2148" s="480" t="s">
        <v>7888</v>
      </c>
      <c r="AA2148" s="480">
        <f t="shared" si="33"/>
        <v>60</v>
      </c>
      <c r="AB2148" s="483">
        <v>0</v>
      </c>
      <c r="AC2148" s="480" t="s">
        <v>8121</v>
      </c>
    </row>
    <row r="2149" customHeight="1" spans="1:29">
      <c r="A2149" s="460" t="s">
        <v>194</v>
      </c>
      <c r="B2149" s="480" t="s">
        <v>7877</v>
      </c>
      <c r="C2149" s="480" t="s">
        <v>7878</v>
      </c>
      <c r="D2149" s="480" t="s">
        <v>10510</v>
      </c>
      <c r="E2149" s="481">
        <v>44762</v>
      </c>
      <c r="F2149" s="480" t="s">
        <v>301</v>
      </c>
      <c r="G2149" s="480" t="s">
        <v>10511</v>
      </c>
      <c r="H2149" s="480" t="s">
        <v>9154</v>
      </c>
      <c r="I2149" s="480" t="s">
        <v>10499</v>
      </c>
      <c r="J2149" s="482">
        <v>5442.48</v>
      </c>
      <c r="K2149" s="482">
        <v>90.71</v>
      </c>
      <c r="L2149" s="482">
        <v>3719.03</v>
      </c>
      <c r="M2149" s="482">
        <v>1088.5</v>
      </c>
      <c r="N2149" s="482">
        <v>0</v>
      </c>
      <c r="O2149" s="482">
        <v>1723.45</v>
      </c>
      <c r="P2149" s="480" t="s">
        <v>10512</v>
      </c>
      <c r="Q2149" s="481"/>
      <c r="R2149" s="480" t="s">
        <v>7884</v>
      </c>
      <c r="S2149" s="480" t="s">
        <v>7885</v>
      </c>
      <c r="T2149" s="480" t="s">
        <v>8478</v>
      </c>
      <c r="U2149" s="480" t="s">
        <v>309</v>
      </c>
      <c r="V2149" s="480" t="s">
        <v>5569</v>
      </c>
      <c r="W2149" s="480" t="s">
        <v>10254</v>
      </c>
      <c r="X2149" s="480" t="s">
        <v>10255</v>
      </c>
      <c r="Y2149" s="480" t="s">
        <v>313</v>
      </c>
      <c r="Z2149" s="480" t="s">
        <v>7888</v>
      </c>
      <c r="AA2149" s="480">
        <f t="shared" si="33"/>
        <v>60</v>
      </c>
      <c r="AB2149" s="483">
        <v>0</v>
      </c>
      <c r="AC2149" s="480" t="s">
        <v>8480</v>
      </c>
    </row>
    <row r="2150" customHeight="1" spans="1:29">
      <c r="A2150" s="460" t="s">
        <v>194</v>
      </c>
      <c r="B2150" s="480" t="s">
        <v>7877</v>
      </c>
      <c r="C2150" s="480" t="s">
        <v>7878</v>
      </c>
      <c r="D2150" s="480" t="s">
        <v>10513</v>
      </c>
      <c r="E2150" s="481">
        <v>44762</v>
      </c>
      <c r="F2150" s="480" t="s">
        <v>301</v>
      </c>
      <c r="G2150" s="480" t="s">
        <v>10514</v>
      </c>
      <c r="H2150" s="480" t="s">
        <v>9154</v>
      </c>
      <c r="I2150" s="480" t="s">
        <v>10499</v>
      </c>
      <c r="J2150" s="482">
        <v>5442.48</v>
      </c>
      <c r="K2150" s="482">
        <v>90.71</v>
      </c>
      <c r="L2150" s="482">
        <v>3719.03</v>
      </c>
      <c r="M2150" s="482">
        <v>1088.5</v>
      </c>
      <c r="N2150" s="482">
        <v>0</v>
      </c>
      <c r="O2150" s="482">
        <v>1723.45</v>
      </c>
      <c r="P2150" s="480" t="s">
        <v>10515</v>
      </c>
      <c r="Q2150" s="481"/>
      <c r="R2150" s="480" t="s">
        <v>7884</v>
      </c>
      <c r="S2150" s="480" t="s">
        <v>7885</v>
      </c>
      <c r="T2150" s="480" t="s">
        <v>321</v>
      </c>
      <c r="U2150" s="480" t="s">
        <v>309</v>
      </c>
      <c r="V2150" s="480" t="s">
        <v>8516</v>
      </c>
      <c r="W2150" s="480" t="s">
        <v>10254</v>
      </c>
      <c r="X2150" s="480" t="s">
        <v>10255</v>
      </c>
      <c r="Y2150" s="480" t="s">
        <v>313</v>
      </c>
      <c r="Z2150" s="480" t="s">
        <v>7888</v>
      </c>
      <c r="AA2150" s="480">
        <f t="shared" si="33"/>
        <v>60</v>
      </c>
      <c r="AB2150" s="483">
        <v>0</v>
      </c>
      <c r="AC2150" s="480" t="s">
        <v>8517</v>
      </c>
    </row>
    <row r="2151" customHeight="1" spans="1:29">
      <c r="A2151" s="460" t="s">
        <v>194</v>
      </c>
      <c r="B2151" s="480" t="s">
        <v>7877</v>
      </c>
      <c r="C2151" s="480" t="s">
        <v>7878</v>
      </c>
      <c r="D2151" s="480" t="s">
        <v>10516</v>
      </c>
      <c r="E2151" s="481">
        <v>44762</v>
      </c>
      <c r="F2151" s="480" t="s">
        <v>301</v>
      </c>
      <c r="G2151" s="480" t="s">
        <v>10517</v>
      </c>
      <c r="H2151" s="480" t="s">
        <v>9154</v>
      </c>
      <c r="I2151" s="480" t="s">
        <v>10499</v>
      </c>
      <c r="J2151" s="482">
        <v>5442.48</v>
      </c>
      <c r="K2151" s="482">
        <v>90.71</v>
      </c>
      <c r="L2151" s="482">
        <v>3719.03</v>
      </c>
      <c r="M2151" s="482">
        <v>1088.5</v>
      </c>
      <c r="N2151" s="482">
        <v>0</v>
      </c>
      <c r="O2151" s="482">
        <v>1723.45</v>
      </c>
      <c r="P2151" s="480" t="s">
        <v>10518</v>
      </c>
      <c r="Q2151" s="481"/>
      <c r="R2151" s="480" t="s">
        <v>7884</v>
      </c>
      <c r="S2151" s="480" t="s">
        <v>7885</v>
      </c>
      <c r="T2151" s="480" t="s">
        <v>2324</v>
      </c>
      <c r="U2151" s="480" t="s">
        <v>309</v>
      </c>
      <c r="V2151" s="480" t="s">
        <v>8544</v>
      </c>
      <c r="W2151" s="480" t="s">
        <v>10254</v>
      </c>
      <c r="X2151" s="480" t="s">
        <v>10255</v>
      </c>
      <c r="Y2151" s="480" t="s">
        <v>313</v>
      </c>
      <c r="Z2151" s="480" t="s">
        <v>7888</v>
      </c>
      <c r="AA2151" s="480">
        <f t="shared" si="33"/>
        <v>60</v>
      </c>
      <c r="AB2151" s="483">
        <v>0</v>
      </c>
      <c r="AC2151" s="480" t="s">
        <v>8522</v>
      </c>
    </row>
    <row r="2152" customHeight="1" spans="1:29">
      <c r="A2152" s="460" t="s">
        <v>194</v>
      </c>
      <c r="B2152" s="480" t="s">
        <v>7877</v>
      </c>
      <c r="C2152" s="480" t="s">
        <v>7878</v>
      </c>
      <c r="D2152" s="480" t="s">
        <v>10519</v>
      </c>
      <c r="E2152" s="481">
        <v>44762</v>
      </c>
      <c r="F2152" s="480" t="s">
        <v>301</v>
      </c>
      <c r="G2152" s="480" t="s">
        <v>10520</v>
      </c>
      <c r="H2152" s="480" t="s">
        <v>9154</v>
      </c>
      <c r="I2152" s="480" t="s">
        <v>10499</v>
      </c>
      <c r="J2152" s="482">
        <v>5442.48</v>
      </c>
      <c r="K2152" s="482">
        <v>90.71</v>
      </c>
      <c r="L2152" s="482">
        <v>3719.03</v>
      </c>
      <c r="M2152" s="482">
        <v>1088.5</v>
      </c>
      <c r="N2152" s="482">
        <v>0</v>
      </c>
      <c r="O2152" s="482">
        <v>1723.45</v>
      </c>
      <c r="P2152" s="480" t="s">
        <v>10521</v>
      </c>
      <c r="Q2152" s="481"/>
      <c r="R2152" s="480" t="s">
        <v>7884</v>
      </c>
      <c r="S2152" s="480" t="s">
        <v>7885</v>
      </c>
      <c r="T2152" s="480" t="s">
        <v>383</v>
      </c>
      <c r="U2152" s="480" t="s">
        <v>309</v>
      </c>
      <c r="V2152" s="480" t="s">
        <v>8813</v>
      </c>
      <c r="W2152" s="480" t="s">
        <v>10254</v>
      </c>
      <c r="X2152" s="480" t="s">
        <v>10255</v>
      </c>
      <c r="Y2152" s="480" t="s">
        <v>313</v>
      </c>
      <c r="Z2152" s="480" t="s">
        <v>7888</v>
      </c>
      <c r="AA2152" s="480">
        <f t="shared" si="33"/>
        <v>60</v>
      </c>
      <c r="AB2152" s="483">
        <v>0</v>
      </c>
      <c r="AC2152" s="480" t="s">
        <v>8451</v>
      </c>
    </row>
    <row r="2153" customHeight="1" spans="1:29">
      <c r="A2153" s="460" t="s">
        <v>194</v>
      </c>
      <c r="B2153" s="480" t="s">
        <v>7877</v>
      </c>
      <c r="C2153" s="480" t="s">
        <v>7878</v>
      </c>
      <c r="D2153" s="480" t="s">
        <v>10522</v>
      </c>
      <c r="E2153" s="481">
        <v>44762</v>
      </c>
      <c r="F2153" s="480" t="s">
        <v>301</v>
      </c>
      <c r="G2153" s="480" t="s">
        <v>10523</v>
      </c>
      <c r="H2153" s="480" t="s">
        <v>9154</v>
      </c>
      <c r="I2153" s="480" t="s">
        <v>10499</v>
      </c>
      <c r="J2153" s="482">
        <v>5442.48</v>
      </c>
      <c r="K2153" s="482">
        <v>90.71</v>
      </c>
      <c r="L2153" s="482">
        <v>3719.03</v>
      </c>
      <c r="M2153" s="482">
        <v>1088.5</v>
      </c>
      <c r="N2153" s="482">
        <v>0</v>
      </c>
      <c r="O2153" s="482">
        <v>1723.45</v>
      </c>
      <c r="P2153" s="480" t="s">
        <v>10524</v>
      </c>
      <c r="Q2153" s="481"/>
      <c r="R2153" s="480" t="s">
        <v>7884</v>
      </c>
      <c r="S2153" s="480" t="s">
        <v>7885</v>
      </c>
      <c r="T2153" s="480" t="s">
        <v>8158</v>
      </c>
      <c r="U2153" s="480" t="s">
        <v>309</v>
      </c>
      <c r="V2153" s="480" t="s">
        <v>883</v>
      </c>
      <c r="W2153" s="480" t="s">
        <v>10254</v>
      </c>
      <c r="X2153" s="480" t="s">
        <v>10255</v>
      </c>
      <c r="Y2153" s="480" t="s">
        <v>313</v>
      </c>
      <c r="Z2153" s="480" t="s">
        <v>7888</v>
      </c>
      <c r="AA2153" s="480">
        <f t="shared" si="33"/>
        <v>60</v>
      </c>
      <c r="AB2153" s="483">
        <v>0</v>
      </c>
      <c r="AC2153" s="480" t="s">
        <v>8160</v>
      </c>
    </row>
    <row r="2154" customHeight="1" spans="1:29">
      <c r="A2154" s="460" t="s">
        <v>194</v>
      </c>
      <c r="B2154" s="480" t="s">
        <v>7877</v>
      </c>
      <c r="C2154" s="480" t="s">
        <v>7878</v>
      </c>
      <c r="D2154" s="480" t="s">
        <v>10525</v>
      </c>
      <c r="E2154" s="481">
        <v>44762</v>
      </c>
      <c r="F2154" s="480" t="s">
        <v>301</v>
      </c>
      <c r="G2154" s="480" t="s">
        <v>10526</v>
      </c>
      <c r="H2154" s="480" t="s">
        <v>9154</v>
      </c>
      <c r="I2154" s="480" t="s">
        <v>10499</v>
      </c>
      <c r="J2154" s="482">
        <v>5442.48</v>
      </c>
      <c r="K2154" s="482">
        <v>90.71</v>
      </c>
      <c r="L2154" s="482">
        <v>3719.03</v>
      </c>
      <c r="M2154" s="482">
        <v>1088.5</v>
      </c>
      <c r="N2154" s="482">
        <v>0</v>
      </c>
      <c r="O2154" s="482">
        <v>1723.45</v>
      </c>
      <c r="P2154" s="480" t="s">
        <v>10527</v>
      </c>
      <c r="Q2154" s="481"/>
      <c r="R2154" s="480" t="s">
        <v>7884</v>
      </c>
      <c r="S2154" s="480" t="s">
        <v>7885</v>
      </c>
      <c r="T2154" s="480" t="s">
        <v>8158</v>
      </c>
      <c r="U2154" s="480" t="s">
        <v>309</v>
      </c>
      <c r="V2154" s="480" t="s">
        <v>8645</v>
      </c>
      <c r="W2154" s="480" t="s">
        <v>10254</v>
      </c>
      <c r="X2154" s="480" t="s">
        <v>10255</v>
      </c>
      <c r="Y2154" s="480" t="s">
        <v>313</v>
      </c>
      <c r="Z2154" s="480" t="s">
        <v>7888</v>
      </c>
      <c r="AA2154" s="480">
        <f t="shared" si="33"/>
        <v>60</v>
      </c>
      <c r="AB2154" s="483">
        <v>0</v>
      </c>
      <c r="AC2154" s="480" t="s">
        <v>8160</v>
      </c>
    </row>
    <row r="2155" customHeight="1" spans="1:29">
      <c r="A2155" s="460" t="s">
        <v>194</v>
      </c>
      <c r="B2155" s="480" t="s">
        <v>7877</v>
      </c>
      <c r="C2155" s="480" t="s">
        <v>7878</v>
      </c>
      <c r="D2155" s="480" t="s">
        <v>10528</v>
      </c>
      <c r="E2155" s="481">
        <v>44762</v>
      </c>
      <c r="F2155" s="480" t="s">
        <v>301</v>
      </c>
      <c r="G2155" s="480" t="s">
        <v>10529</v>
      </c>
      <c r="H2155" s="480" t="s">
        <v>9154</v>
      </c>
      <c r="I2155" s="480" t="s">
        <v>10499</v>
      </c>
      <c r="J2155" s="482">
        <v>5442.48</v>
      </c>
      <c r="K2155" s="482">
        <v>90.71</v>
      </c>
      <c r="L2155" s="482">
        <v>3719.03</v>
      </c>
      <c r="M2155" s="482">
        <v>1088.5</v>
      </c>
      <c r="N2155" s="482">
        <v>0</v>
      </c>
      <c r="O2155" s="482">
        <v>1723.45</v>
      </c>
      <c r="P2155" s="480" t="s">
        <v>10530</v>
      </c>
      <c r="Q2155" s="481"/>
      <c r="R2155" s="480" t="s">
        <v>7884</v>
      </c>
      <c r="S2155" s="480" t="s">
        <v>7885</v>
      </c>
      <c r="T2155" s="480" t="s">
        <v>8158</v>
      </c>
      <c r="U2155" s="480" t="s">
        <v>309</v>
      </c>
      <c r="V2155" s="480" t="s">
        <v>5569</v>
      </c>
      <c r="W2155" s="480" t="s">
        <v>10254</v>
      </c>
      <c r="X2155" s="480" t="s">
        <v>10255</v>
      </c>
      <c r="Y2155" s="480" t="s">
        <v>313</v>
      </c>
      <c r="Z2155" s="480" t="s">
        <v>7888</v>
      </c>
      <c r="AA2155" s="480">
        <f t="shared" si="33"/>
        <v>60</v>
      </c>
      <c r="AB2155" s="483">
        <v>0</v>
      </c>
      <c r="AC2155" s="480" t="s">
        <v>8160</v>
      </c>
    </row>
    <row r="2156" customHeight="1" spans="1:29">
      <c r="A2156" s="460" t="s">
        <v>194</v>
      </c>
      <c r="B2156" s="480" t="s">
        <v>7877</v>
      </c>
      <c r="C2156" s="480" t="s">
        <v>7878</v>
      </c>
      <c r="D2156" s="480" t="s">
        <v>10531</v>
      </c>
      <c r="E2156" s="481">
        <v>44762</v>
      </c>
      <c r="F2156" s="480" t="s">
        <v>301</v>
      </c>
      <c r="G2156" s="480" t="s">
        <v>10532</v>
      </c>
      <c r="H2156" s="480" t="s">
        <v>9154</v>
      </c>
      <c r="I2156" s="480" t="s">
        <v>10499</v>
      </c>
      <c r="J2156" s="482">
        <v>5442.48</v>
      </c>
      <c r="K2156" s="482">
        <v>90.71</v>
      </c>
      <c r="L2156" s="482">
        <v>3719.03</v>
      </c>
      <c r="M2156" s="482">
        <v>1088.5</v>
      </c>
      <c r="N2156" s="482">
        <v>0</v>
      </c>
      <c r="O2156" s="482">
        <v>1723.45</v>
      </c>
      <c r="P2156" s="480" t="s">
        <v>10533</v>
      </c>
      <c r="Q2156" s="481"/>
      <c r="R2156" s="480" t="s">
        <v>7884</v>
      </c>
      <c r="S2156" s="480" t="s">
        <v>7885</v>
      </c>
      <c r="T2156" s="480" t="s">
        <v>2483</v>
      </c>
      <c r="U2156" s="480" t="s">
        <v>309</v>
      </c>
      <c r="V2156" s="480" t="s">
        <v>10534</v>
      </c>
      <c r="W2156" s="480" t="s">
        <v>10254</v>
      </c>
      <c r="X2156" s="480" t="s">
        <v>10255</v>
      </c>
      <c r="Y2156" s="480" t="s">
        <v>313</v>
      </c>
      <c r="Z2156" s="480" t="s">
        <v>7888</v>
      </c>
      <c r="AA2156" s="480">
        <f t="shared" si="33"/>
        <v>60</v>
      </c>
      <c r="AB2156" s="483">
        <v>0</v>
      </c>
      <c r="AC2156" s="480" t="s">
        <v>8424</v>
      </c>
    </row>
    <row r="2157" customHeight="1" spans="1:29">
      <c r="A2157" s="460" t="s">
        <v>194</v>
      </c>
      <c r="B2157" s="480" t="s">
        <v>7877</v>
      </c>
      <c r="C2157" s="480" t="s">
        <v>7878</v>
      </c>
      <c r="D2157" s="480" t="s">
        <v>10535</v>
      </c>
      <c r="E2157" s="481">
        <v>44762</v>
      </c>
      <c r="F2157" s="480" t="s">
        <v>301</v>
      </c>
      <c r="G2157" s="480" t="s">
        <v>10536</v>
      </c>
      <c r="H2157" s="480" t="s">
        <v>9154</v>
      </c>
      <c r="I2157" s="480" t="s">
        <v>10499</v>
      </c>
      <c r="J2157" s="482">
        <v>5442.48</v>
      </c>
      <c r="K2157" s="482">
        <v>90.71</v>
      </c>
      <c r="L2157" s="482">
        <v>3719.03</v>
      </c>
      <c r="M2157" s="482">
        <v>1088.5</v>
      </c>
      <c r="N2157" s="482">
        <v>0</v>
      </c>
      <c r="O2157" s="482">
        <v>1723.45</v>
      </c>
      <c r="P2157" s="480" t="s">
        <v>10537</v>
      </c>
      <c r="Q2157" s="481"/>
      <c r="R2157" s="480" t="s">
        <v>630</v>
      </c>
      <c r="S2157" s="480" t="s">
        <v>889</v>
      </c>
      <c r="T2157" s="480" t="s">
        <v>5568</v>
      </c>
      <c r="U2157" s="480" t="s">
        <v>309</v>
      </c>
      <c r="V2157" s="480" t="s">
        <v>5569</v>
      </c>
      <c r="W2157" s="480" t="s">
        <v>10254</v>
      </c>
      <c r="X2157" s="480" t="s">
        <v>10255</v>
      </c>
      <c r="Y2157" s="480" t="s">
        <v>313</v>
      </c>
      <c r="Z2157" s="480" t="s">
        <v>7888</v>
      </c>
      <c r="AA2157" s="480">
        <f t="shared" si="33"/>
        <v>60</v>
      </c>
      <c r="AB2157" s="483">
        <v>0</v>
      </c>
      <c r="AC2157" s="480" t="s">
        <v>5572</v>
      </c>
    </row>
    <row r="2158" customHeight="1" spans="1:29">
      <c r="A2158" s="460" t="s">
        <v>194</v>
      </c>
      <c r="B2158" s="480" t="s">
        <v>7877</v>
      </c>
      <c r="C2158" s="480" t="s">
        <v>7878</v>
      </c>
      <c r="D2158" s="480" t="s">
        <v>10538</v>
      </c>
      <c r="E2158" s="481">
        <v>44762</v>
      </c>
      <c r="F2158" s="480" t="s">
        <v>301</v>
      </c>
      <c r="G2158" s="480" t="s">
        <v>10539</v>
      </c>
      <c r="H2158" s="480" t="s">
        <v>9154</v>
      </c>
      <c r="I2158" s="480" t="s">
        <v>10499</v>
      </c>
      <c r="J2158" s="482">
        <v>5442.48</v>
      </c>
      <c r="K2158" s="482">
        <v>90.71</v>
      </c>
      <c r="L2158" s="482">
        <v>3719.03</v>
      </c>
      <c r="M2158" s="482">
        <v>1088.5</v>
      </c>
      <c r="N2158" s="482">
        <v>0</v>
      </c>
      <c r="O2158" s="482">
        <v>1723.45</v>
      </c>
      <c r="P2158" s="480" t="s">
        <v>10540</v>
      </c>
      <c r="Q2158" s="481"/>
      <c r="R2158" s="480" t="s">
        <v>7884</v>
      </c>
      <c r="S2158" s="480" t="s">
        <v>7885</v>
      </c>
      <c r="T2158" s="480" t="s">
        <v>8158</v>
      </c>
      <c r="U2158" s="480" t="s">
        <v>309</v>
      </c>
      <c r="V2158" s="480" t="s">
        <v>8318</v>
      </c>
      <c r="W2158" s="480" t="s">
        <v>10254</v>
      </c>
      <c r="X2158" s="480" t="s">
        <v>10255</v>
      </c>
      <c r="Y2158" s="480" t="s">
        <v>313</v>
      </c>
      <c r="Z2158" s="480" t="s">
        <v>7888</v>
      </c>
      <c r="AA2158" s="480">
        <f t="shared" si="33"/>
        <v>60</v>
      </c>
      <c r="AB2158" s="483">
        <v>0</v>
      </c>
      <c r="AC2158" s="480" t="s">
        <v>8160</v>
      </c>
    </row>
    <row r="2159" customHeight="1" spans="1:29">
      <c r="A2159" s="460" t="s">
        <v>194</v>
      </c>
      <c r="B2159" s="480" t="s">
        <v>7877</v>
      </c>
      <c r="C2159" s="480" t="s">
        <v>7878</v>
      </c>
      <c r="D2159" s="480" t="s">
        <v>10541</v>
      </c>
      <c r="E2159" s="481">
        <v>44762</v>
      </c>
      <c r="F2159" s="480" t="s">
        <v>301</v>
      </c>
      <c r="G2159" s="480" t="s">
        <v>10542</v>
      </c>
      <c r="H2159" s="480" t="s">
        <v>9154</v>
      </c>
      <c r="I2159" s="480" t="s">
        <v>10499</v>
      </c>
      <c r="J2159" s="482">
        <v>5442.48</v>
      </c>
      <c r="K2159" s="482">
        <v>90.71</v>
      </c>
      <c r="L2159" s="482">
        <v>3719.03</v>
      </c>
      <c r="M2159" s="482">
        <v>1088.5</v>
      </c>
      <c r="N2159" s="482">
        <v>0</v>
      </c>
      <c r="O2159" s="482">
        <v>1723.45</v>
      </c>
      <c r="P2159" s="480" t="s">
        <v>10543</v>
      </c>
      <c r="Q2159" s="481"/>
      <c r="R2159" s="480" t="s">
        <v>7884</v>
      </c>
      <c r="S2159" s="480" t="s">
        <v>7885</v>
      </c>
      <c r="T2159" s="480" t="s">
        <v>8158</v>
      </c>
      <c r="U2159" s="480" t="s">
        <v>309</v>
      </c>
      <c r="V2159" s="480" t="s">
        <v>10544</v>
      </c>
      <c r="W2159" s="480" t="s">
        <v>10254</v>
      </c>
      <c r="X2159" s="480" t="s">
        <v>10255</v>
      </c>
      <c r="Y2159" s="480" t="s">
        <v>313</v>
      </c>
      <c r="Z2159" s="480" t="s">
        <v>7888</v>
      </c>
      <c r="AA2159" s="480">
        <f t="shared" si="33"/>
        <v>60</v>
      </c>
      <c r="AB2159" s="483">
        <v>0</v>
      </c>
      <c r="AC2159" s="480" t="s">
        <v>8160</v>
      </c>
    </row>
    <row r="2160" customHeight="1" spans="1:29">
      <c r="A2160" s="460" t="s">
        <v>194</v>
      </c>
      <c r="B2160" s="480" t="s">
        <v>7877</v>
      </c>
      <c r="C2160" s="480" t="s">
        <v>7878</v>
      </c>
      <c r="D2160" s="480" t="s">
        <v>10545</v>
      </c>
      <c r="E2160" s="481">
        <v>44762</v>
      </c>
      <c r="F2160" s="480" t="s">
        <v>301</v>
      </c>
      <c r="G2160" s="480" t="s">
        <v>10546</v>
      </c>
      <c r="H2160" s="480" t="s">
        <v>9154</v>
      </c>
      <c r="I2160" s="480" t="s">
        <v>10499</v>
      </c>
      <c r="J2160" s="482">
        <v>5442.48</v>
      </c>
      <c r="K2160" s="482">
        <v>90.71</v>
      </c>
      <c r="L2160" s="482">
        <v>3719.03</v>
      </c>
      <c r="M2160" s="482">
        <v>1088.5</v>
      </c>
      <c r="N2160" s="482">
        <v>0</v>
      </c>
      <c r="O2160" s="482">
        <v>1723.45</v>
      </c>
      <c r="P2160" s="480" t="s">
        <v>10547</v>
      </c>
      <c r="Q2160" s="481"/>
      <c r="R2160" s="480" t="s">
        <v>630</v>
      </c>
      <c r="S2160" s="480" t="s">
        <v>889</v>
      </c>
      <c r="T2160" s="480" t="s">
        <v>882</v>
      </c>
      <c r="U2160" s="480" t="s">
        <v>309</v>
      </c>
      <c r="V2160" s="480" t="s">
        <v>8090</v>
      </c>
      <c r="W2160" s="480" t="s">
        <v>10254</v>
      </c>
      <c r="X2160" s="480" t="s">
        <v>10255</v>
      </c>
      <c r="Y2160" s="480" t="s">
        <v>313</v>
      </c>
      <c r="Z2160" s="480" t="s">
        <v>7888</v>
      </c>
      <c r="AA2160" s="480">
        <f t="shared" si="33"/>
        <v>60</v>
      </c>
      <c r="AB2160" s="483">
        <v>0</v>
      </c>
      <c r="AC2160" s="480" t="s">
        <v>891</v>
      </c>
    </row>
    <row r="2161" customHeight="1" spans="1:29">
      <c r="A2161" s="460" t="s">
        <v>194</v>
      </c>
      <c r="B2161" s="480" t="s">
        <v>7877</v>
      </c>
      <c r="C2161" s="480" t="s">
        <v>7878</v>
      </c>
      <c r="D2161" s="480" t="s">
        <v>10548</v>
      </c>
      <c r="E2161" s="481">
        <v>44762</v>
      </c>
      <c r="F2161" s="480" t="s">
        <v>301</v>
      </c>
      <c r="G2161" s="480" t="s">
        <v>10549</v>
      </c>
      <c r="H2161" s="480" t="s">
        <v>9154</v>
      </c>
      <c r="I2161" s="480" t="s">
        <v>10499</v>
      </c>
      <c r="J2161" s="482">
        <v>5442.48</v>
      </c>
      <c r="K2161" s="482">
        <v>90.71</v>
      </c>
      <c r="L2161" s="482">
        <v>3719.03</v>
      </c>
      <c r="M2161" s="482">
        <v>1088.5</v>
      </c>
      <c r="N2161" s="482">
        <v>0</v>
      </c>
      <c r="O2161" s="482">
        <v>1723.45</v>
      </c>
      <c r="P2161" s="480" t="s">
        <v>10550</v>
      </c>
      <c r="Q2161" s="481"/>
      <c r="R2161" s="480" t="s">
        <v>630</v>
      </c>
      <c r="S2161" s="480" t="s">
        <v>889</v>
      </c>
      <c r="T2161" s="480" t="s">
        <v>4347</v>
      </c>
      <c r="U2161" s="480" t="s">
        <v>309</v>
      </c>
      <c r="V2161" s="480" t="s">
        <v>5597</v>
      </c>
      <c r="W2161" s="480" t="s">
        <v>10254</v>
      </c>
      <c r="X2161" s="480" t="s">
        <v>10255</v>
      </c>
      <c r="Y2161" s="480" t="s">
        <v>313</v>
      </c>
      <c r="Z2161" s="480" t="s">
        <v>7888</v>
      </c>
      <c r="AA2161" s="480">
        <f t="shared" si="33"/>
        <v>60</v>
      </c>
      <c r="AB2161" s="483">
        <v>0</v>
      </c>
      <c r="AC2161" s="480" t="s">
        <v>4351</v>
      </c>
    </row>
    <row r="2162" customHeight="1" spans="1:29">
      <c r="A2162" s="460" t="s">
        <v>194</v>
      </c>
      <c r="B2162" s="480" t="s">
        <v>7877</v>
      </c>
      <c r="C2162" s="480" t="s">
        <v>7878</v>
      </c>
      <c r="D2162" s="480" t="s">
        <v>10551</v>
      </c>
      <c r="E2162" s="481">
        <v>44762</v>
      </c>
      <c r="F2162" s="480" t="s">
        <v>301</v>
      </c>
      <c r="G2162" s="480" t="s">
        <v>10552</v>
      </c>
      <c r="H2162" s="480" t="s">
        <v>9154</v>
      </c>
      <c r="I2162" s="480" t="s">
        <v>10499</v>
      </c>
      <c r="J2162" s="482">
        <v>5442.48</v>
      </c>
      <c r="K2162" s="482">
        <v>90.71</v>
      </c>
      <c r="L2162" s="482">
        <v>3719.03</v>
      </c>
      <c r="M2162" s="482">
        <v>1088.5</v>
      </c>
      <c r="N2162" s="482">
        <v>0</v>
      </c>
      <c r="O2162" s="482">
        <v>1723.45</v>
      </c>
      <c r="P2162" s="480" t="s">
        <v>10553</v>
      </c>
      <c r="Q2162" s="481"/>
      <c r="R2162" s="480" t="s">
        <v>630</v>
      </c>
      <c r="S2162" s="480" t="s">
        <v>889</v>
      </c>
      <c r="T2162" s="480" t="s">
        <v>4347</v>
      </c>
      <c r="U2162" s="480" t="s">
        <v>309</v>
      </c>
      <c r="V2162" s="480" t="s">
        <v>5597</v>
      </c>
      <c r="W2162" s="480" t="s">
        <v>10254</v>
      </c>
      <c r="X2162" s="480" t="s">
        <v>10255</v>
      </c>
      <c r="Y2162" s="480" t="s">
        <v>313</v>
      </c>
      <c r="Z2162" s="480" t="s">
        <v>7888</v>
      </c>
      <c r="AA2162" s="480">
        <f t="shared" si="33"/>
        <v>60</v>
      </c>
      <c r="AB2162" s="483">
        <v>0</v>
      </c>
      <c r="AC2162" s="480" t="s">
        <v>4351</v>
      </c>
    </row>
    <row r="2163" customHeight="1" spans="1:29">
      <c r="A2163" s="460" t="s">
        <v>194</v>
      </c>
      <c r="B2163" s="480" t="s">
        <v>7877</v>
      </c>
      <c r="C2163" s="480" t="s">
        <v>7878</v>
      </c>
      <c r="D2163" s="480" t="s">
        <v>10554</v>
      </c>
      <c r="E2163" s="481">
        <v>44762</v>
      </c>
      <c r="F2163" s="480" t="s">
        <v>301</v>
      </c>
      <c r="G2163" s="480" t="s">
        <v>10555</v>
      </c>
      <c r="H2163" s="480" t="s">
        <v>9154</v>
      </c>
      <c r="I2163" s="480" t="s">
        <v>10499</v>
      </c>
      <c r="J2163" s="482">
        <v>5442.48</v>
      </c>
      <c r="K2163" s="482">
        <v>90.71</v>
      </c>
      <c r="L2163" s="482">
        <v>3719.03</v>
      </c>
      <c r="M2163" s="482">
        <v>1088.5</v>
      </c>
      <c r="N2163" s="482">
        <v>0</v>
      </c>
      <c r="O2163" s="482">
        <v>1723.45</v>
      </c>
      <c r="P2163" s="480" t="s">
        <v>10556</v>
      </c>
      <c r="Q2163" s="481"/>
      <c r="R2163" s="480" t="s">
        <v>630</v>
      </c>
      <c r="S2163" s="480" t="s">
        <v>889</v>
      </c>
      <c r="T2163" s="480" t="s">
        <v>4347</v>
      </c>
      <c r="U2163" s="480" t="s">
        <v>309</v>
      </c>
      <c r="V2163" s="480" t="s">
        <v>5597</v>
      </c>
      <c r="W2163" s="480" t="s">
        <v>10254</v>
      </c>
      <c r="X2163" s="480" t="s">
        <v>10255</v>
      </c>
      <c r="Y2163" s="480" t="s">
        <v>313</v>
      </c>
      <c r="Z2163" s="480" t="s">
        <v>7888</v>
      </c>
      <c r="AA2163" s="480">
        <f t="shared" si="33"/>
        <v>60</v>
      </c>
      <c r="AB2163" s="483">
        <v>0</v>
      </c>
      <c r="AC2163" s="480" t="s">
        <v>4351</v>
      </c>
    </row>
    <row r="2164" customHeight="1" spans="1:29">
      <c r="A2164" s="460" t="s">
        <v>194</v>
      </c>
      <c r="B2164" s="480" t="s">
        <v>7877</v>
      </c>
      <c r="C2164" s="480" t="s">
        <v>7878</v>
      </c>
      <c r="D2164" s="480" t="s">
        <v>10557</v>
      </c>
      <c r="E2164" s="481">
        <v>44762</v>
      </c>
      <c r="F2164" s="480" t="s">
        <v>301</v>
      </c>
      <c r="G2164" s="480" t="s">
        <v>10558</v>
      </c>
      <c r="H2164" s="480" t="s">
        <v>9154</v>
      </c>
      <c r="I2164" s="480" t="s">
        <v>10499</v>
      </c>
      <c r="J2164" s="482">
        <v>5442.48</v>
      </c>
      <c r="K2164" s="482">
        <v>90.71</v>
      </c>
      <c r="L2164" s="482">
        <v>3719.03</v>
      </c>
      <c r="M2164" s="482">
        <v>1088.5</v>
      </c>
      <c r="N2164" s="482">
        <v>0</v>
      </c>
      <c r="O2164" s="482">
        <v>1723.45</v>
      </c>
      <c r="P2164" s="480" t="s">
        <v>10559</v>
      </c>
      <c r="Q2164" s="481"/>
      <c r="R2164" s="480" t="s">
        <v>630</v>
      </c>
      <c r="S2164" s="480" t="s">
        <v>889</v>
      </c>
      <c r="T2164" s="480" t="s">
        <v>882</v>
      </c>
      <c r="U2164" s="480" t="s">
        <v>309</v>
      </c>
      <c r="V2164" s="480" t="s">
        <v>3281</v>
      </c>
      <c r="W2164" s="480" t="s">
        <v>10254</v>
      </c>
      <c r="X2164" s="480" t="s">
        <v>10255</v>
      </c>
      <c r="Y2164" s="480" t="s">
        <v>313</v>
      </c>
      <c r="Z2164" s="480" t="s">
        <v>7888</v>
      </c>
      <c r="AA2164" s="480">
        <f t="shared" si="33"/>
        <v>60</v>
      </c>
      <c r="AB2164" s="483">
        <v>0</v>
      </c>
      <c r="AC2164" s="480" t="s">
        <v>891</v>
      </c>
    </row>
    <row r="2165" customHeight="1" spans="1:29">
      <c r="A2165" s="460" t="s">
        <v>194</v>
      </c>
      <c r="B2165" s="480" t="s">
        <v>7877</v>
      </c>
      <c r="C2165" s="480" t="s">
        <v>7878</v>
      </c>
      <c r="D2165" s="480" t="s">
        <v>10560</v>
      </c>
      <c r="E2165" s="481">
        <v>44762</v>
      </c>
      <c r="F2165" s="480" t="s">
        <v>301</v>
      </c>
      <c r="G2165" s="480" t="s">
        <v>10561</v>
      </c>
      <c r="H2165" s="480" t="s">
        <v>9154</v>
      </c>
      <c r="I2165" s="480" t="s">
        <v>10499</v>
      </c>
      <c r="J2165" s="482">
        <v>5442.48</v>
      </c>
      <c r="K2165" s="482">
        <v>90.71</v>
      </c>
      <c r="L2165" s="482">
        <v>3719.03</v>
      </c>
      <c r="M2165" s="482">
        <v>1088.5</v>
      </c>
      <c r="N2165" s="482">
        <v>0</v>
      </c>
      <c r="O2165" s="482">
        <v>1723.45</v>
      </c>
      <c r="P2165" s="480" t="s">
        <v>10562</v>
      </c>
      <c r="Q2165" s="481"/>
      <c r="R2165" s="480" t="s">
        <v>7884</v>
      </c>
      <c r="S2165" s="480" t="s">
        <v>7885</v>
      </c>
      <c r="T2165" s="480" t="s">
        <v>2483</v>
      </c>
      <c r="U2165" s="480" t="s">
        <v>309</v>
      </c>
      <c r="V2165" s="480" t="s">
        <v>5569</v>
      </c>
      <c r="W2165" s="480" t="s">
        <v>10254</v>
      </c>
      <c r="X2165" s="480" t="s">
        <v>10255</v>
      </c>
      <c r="Y2165" s="480" t="s">
        <v>313</v>
      </c>
      <c r="Z2165" s="480" t="s">
        <v>7888</v>
      </c>
      <c r="AA2165" s="480">
        <f t="shared" si="33"/>
        <v>60</v>
      </c>
      <c r="AB2165" s="483">
        <v>0</v>
      </c>
      <c r="AC2165" s="480" t="s">
        <v>8424</v>
      </c>
    </row>
    <row r="2166" customHeight="1" spans="1:29">
      <c r="A2166" s="460" t="s">
        <v>194</v>
      </c>
      <c r="B2166" s="480" t="s">
        <v>7877</v>
      </c>
      <c r="C2166" s="480" t="s">
        <v>7878</v>
      </c>
      <c r="D2166" s="480" t="s">
        <v>10563</v>
      </c>
      <c r="E2166" s="481">
        <v>44762</v>
      </c>
      <c r="F2166" s="480" t="s">
        <v>301</v>
      </c>
      <c r="G2166" s="480" t="s">
        <v>10564</v>
      </c>
      <c r="H2166" s="480" t="s">
        <v>9154</v>
      </c>
      <c r="I2166" s="480" t="s">
        <v>10499</v>
      </c>
      <c r="J2166" s="482">
        <v>5442.48</v>
      </c>
      <c r="K2166" s="482">
        <v>90.71</v>
      </c>
      <c r="L2166" s="482">
        <v>3719.03</v>
      </c>
      <c r="M2166" s="482">
        <v>1088.5</v>
      </c>
      <c r="N2166" s="482">
        <v>0</v>
      </c>
      <c r="O2166" s="482">
        <v>1723.45</v>
      </c>
      <c r="P2166" s="480" t="s">
        <v>10565</v>
      </c>
      <c r="Q2166" s="481"/>
      <c r="R2166" s="480" t="s">
        <v>7884</v>
      </c>
      <c r="S2166" s="480" t="s">
        <v>7885</v>
      </c>
      <c r="T2166" s="480" t="s">
        <v>2483</v>
      </c>
      <c r="U2166" s="480" t="s">
        <v>309</v>
      </c>
      <c r="V2166" s="480" t="s">
        <v>5569</v>
      </c>
      <c r="W2166" s="480" t="s">
        <v>10254</v>
      </c>
      <c r="X2166" s="480" t="s">
        <v>10255</v>
      </c>
      <c r="Y2166" s="480" t="s">
        <v>313</v>
      </c>
      <c r="Z2166" s="480" t="s">
        <v>7888</v>
      </c>
      <c r="AA2166" s="480">
        <f t="shared" si="33"/>
        <v>60</v>
      </c>
      <c r="AB2166" s="483">
        <v>0</v>
      </c>
      <c r="AC2166" s="480" t="s">
        <v>8424</v>
      </c>
    </row>
    <row r="2167" customHeight="1" spans="1:29">
      <c r="A2167" s="460" t="s">
        <v>194</v>
      </c>
      <c r="B2167" s="480" t="s">
        <v>7877</v>
      </c>
      <c r="C2167" s="480" t="s">
        <v>7878</v>
      </c>
      <c r="D2167" s="480" t="s">
        <v>10566</v>
      </c>
      <c r="E2167" s="481">
        <v>44762</v>
      </c>
      <c r="F2167" s="480" t="s">
        <v>301</v>
      </c>
      <c r="G2167" s="480" t="s">
        <v>10567</v>
      </c>
      <c r="H2167" s="480" t="s">
        <v>9154</v>
      </c>
      <c r="I2167" s="480" t="s">
        <v>10499</v>
      </c>
      <c r="J2167" s="482">
        <v>5442.48</v>
      </c>
      <c r="K2167" s="482">
        <v>90.71</v>
      </c>
      <c r="L2167" s="482">
        <v>3719.03</v>
      </c>
      <c r="M2167" s="482">
        <v>1088.5</v>
      </c>
      <c r="N2167" s="482">
        <v>0</v>
      </c>
      <c r="O2167" s="482">
        <v>1723.45</v>
      </c>
      <c r="P2167" s="480" t="s">
        <v>10568</v>
      </c>
      <c r="Q2167" s="481"/>
      <c r="R2167" s="480" t="s">
        <v>630</v>
      </c>
      <c r="S2167" s="480" t="s">
        <v>889</v>
      </c>
      <c r="T2167" s="480" t="s">
        <v>4347</v>
      </c>
      <c r="U2167" s="480" t="s">
        <v>309</v>
      </c>
      <c r="V2167" s="480" t="s">
        <v>5597</v>
      </c>
      <c r="W2167" s="480" t="s">
        <v>10254</v>
      </c>
      <c r="X2167" s="480" t="s">
        <v>10255</v>
      </c>
      <c r="Y2167" s="480" t="s">
        <v>313</v>
      </c>
      <c r="Z2167" s="480" t="s">
        <v>7888</v>
      </c>
      <c r="AA2167" s="480">
        <f t="shared" si="33"/>
        <v>60</v>
      </c>
      <c r="AB2167" s="483">
        <v>0</v>
      </c>
      <c r="AC2167" s="480" t="s">
        <v>4351</v>
      </c>
    </row>
    <row r="2168" customHeight="1" spans="1:29">
      <c r="A2168" s="460" t="s">
        <v>194</v>
      </c>
      <c r="B2168" s="480" t="s">
        <v>7877</v>
      </c>
      <c r="C2168" s="480" t="s">
        <v>7878</v>
      </c>
      <c r="D2168" s="480" t="s">
        <v>10569</v>
      </c>
      <c r="E2168" s="481">
        <v>44762</v>
      </c>
      <c r="F2168" s="480" t="s">
        <v>301</v>
      </c>
      <c r="G2168" s="480" t="s">
        <v>10570</v>
      </c>
      <c r="H2168" s="480" t="s">
        <v>9154</v>
      </c>
      <c r="I2168" s="480" t="s">
        <v>10499</v>
      </c>
      <c r="J2168" s="482">
        <v>5442.48</v>
      </c>
      <c r="K2168" s="482">
        <v>90.71</v>
      </c>
      <c r="L2168" s="482">
        <v>3719.03</v>
      </c>
      <c r="M2168" s="482">
        <v>1088.5</v>
      </c>
      <c r="N2168" s="482">
        <v>0</v>
      </c>
      <c r="O2168" s="482">
        <v>1723.45</v>
      </c>
      <c r="P2168" s="480" t="s">
        <v>10571</v>
      </c>
      <c r="Q2168" s="481"/>
      <c r="R2168" s="480" t="s">
        <v>630</v>
      </c>
      <c r="S2168" s="480" t="s">
        <v>889</v>
      </c>
      <c r="T2168" s="480" t="s">
        <v>4347</v>
      </c>
      <c r="U2168" s="480" t="s">
        <v>309</v>
      </c>
      <c r="V2168" s="480" t="s">
        <v>5597</v>
      </c>
      <c r="W2168" s="480" t="s">
        <v>10254</v>
      </c>
      <c r="X2168" s="480" t="s">
        <v>10255</v>
      </c>
      <c r="Y2168" s="480" t="s">
        <v>313</v>
      </c>
      <c r="Z2168" s="480" t="s">
        <v>7888</v>
      </c>
      <c r="AA2168" s="480">
        <f t="shared" si="33"/>
        <v>60</v>
      </c>
      <c r="AB2168" s="483">
        <v>0</v>
      </c>
      <c r="AC2168" s="480" t="s">
        <v>4351</v>
      </c>
    </row>
    <row r="2169" customHeight="1" spans="1:29">
      <c r="A2169" s="460" t="s">
        <v>194</v>
      </c>
      <c r="B2169" s="480" t="s">
        <v>7877</v>
      </c>
      <c r="C2169" s="480" t="s">
        <v>7878</v>
      </c>
      <c r="D2169" s="480" t="s">
        <v>10572</v>
      </c>
      <c r="E2169" s="481">
        <v>44762</v>
      </c>
      <c r="F2169" s="480" t="s">
        <v>301</v>
      </c>
      <c r="G2169" s="480" t="s">
        <v>10573</v>
      </c>
      <c r="H2169" s="480" t="s">
        <v>9154</v>
      </c>
      <c r="I2169" s="480" t="s">
        <v>10499</v>
      </c>
      <c r="J2169" s="482">
        <v>5442.48</v>
      </c>
      <c r="K2169" s="482">
        <v>90.71</v>
      </c>
      <c r="L2169" s="482">
        <v>3719.03</v>
      </c>
      <c r="M2169" s="482">
        <v>1088.5</v>
      </c>
      <c r="N2169" s="482">
        <v>0</v>
      </c>
      <c r="O2169" s="482">
        <v>1723.45</v>
      </c>
      <c r="P2169" s="480" t="s">
        <v>10574</v>
      </c>
      <c r="Q2169" s="481"/>
      <c r="R2169" s="480" t="s">
        <v>630</v>
      </c>
      <c r="S2169" s="480" t="s">
        <v>889</v>
      </c>
      <c r="T2169" s="480" t="s">
        <v>4347</v>
      </c>
      <c r="U2169" s="480" t="s">
        <v>309</v>
      </c>
      <c r="V2169" s="480" t="s">
        <v>5597</v>
      </c>
      <c r="W2169" s="480" t="s">
        <v>10254</v>
      </c>
      <c r="X2169" s="480" t="s">
        <v>10255</v>
      </c>
      <c r="Y2169" s="480" t="s">
        <v>313</v>
      </c>
      <c r="Z2169" s="480" t="s">
        <v>7888</v>
      </c>
      <c r="AA2169" s="480">
        <f t="shared" si="33"/>
        <v>60</v>
      </c>
      <c r="AB2169" s="483">
        <v>0</v>
      </c>
      <c r="AC2169" s="480" t="s">
        <v>4351</v>
      </c>
    </row>
    <row r="2170" customHeight="1" spans="1:29">
      <c r="A2170" s="460" t="s">
        <v>194</v>
      </c>
      <c r="B2170" s="480" t="s">
        <v>7877</v>
      </c>
      <c r="C2170" s="480" t="s">
        <v>7878</v>
      </c>
      <c r="D2170" s="480" t="s">
        <v>10575</v>
      </c>
      <c r="E2170" s="481">
        <v>44762</v>
      </c>
      <c r="F2170" s="480" t="s">
        <v>301</v>
      </c>
      <c r="G2170" s="480" t="s">
        <v>10576</v>
      </c>
      <c r="H2170" s="480" t="s">
        <v>9154</v>
      </c>
      <c r="I2170" s="480" t="s">
        <v>10499</v>
      </c>
      <c r="J2170" s="482">
        <v>5442.48</v>
      </c>
      <c r="K2170" s="482">
        <v>90.71</v>
      </c>
      <c r="L2170" s="482">
        <v>3719.03</v>
      </c>
      <c r="M2170" s="482">
        <v>1088.5</v>
      </c>
      <c r="N2170" s="482">
        <v>0</v>
      </c>
      <c r="O2170" s="482">
        <v>1723.45</v>
      </c>
      <c r="P2170" s="480" t="s">
        <v>10577</v>
      </c>
      <c r="Q2170" s="481"/>
      <c r="R2170" s="480" t="s">
        <v>630</v>
      </c>
      <c r="S2170" s="480" t="s">
        <v>889</v>
      </c>
      <c r="T2170" s="480" t="s">
        <v>4347</v>
      </c>
      <c r="U2170" s="480" t="s">
        <v>309</v>
      </c>
      <c r="V2170" s="480" t="s">
        <v>5597</v>
      </c>
      <c r="W2170" s="480" t="s">
        <v>10254</v>
      </c>
      <c r="X2170" s="480" t="s">
        <v>10255</v>
      </c>
      <c r="Y2170" s="480" t="s">
        <v>313</v>
      </c>
      <c r="Z2170" s="480" t="s">
        <v>7888</v>
      </c>
      <c r="AA2170" s="480">
        <f t="shared" si="33"/>
        <v>60</v>
      </c>
      <c r="AB2170" s="483">
        <v>0</v>
      </c>
      <c r="AC2170" s="480" t="s">
        <v>4351</v>
      </c>
    </row>
    <row r="2171" customHeight="1" spans="1:29">
      <c r="A2171" s="460" t="s">
        <v>194</v>
      </c>
      <c r="B2171" s="480" t="s">
        <v>7877</v>
      </c>
      <c r="C2171" s="480" t="s">
        <v>7878</v>
      </c>
      <c r="D2171" s="480" t="s">
        <v>10578</v>
      </c>
      <c r="E2171" s="481">
        <v>44762</v>
      </c>
      <c r="F2171" s="480" t="s">
        <v>301</v>
      </c>
      <c r="G2171" s="480" t="s">
        <v>10579</v>
      </c>
      <c r="H2171" s="480" t="s">
        <v>9154</v>
      </c>
      <c r="I2171" s="480" t="s">
        <v>10499</v>
      </c>
      <c r="J2171" s="482">
        <v>5442.48</v>
      </c>
      <c r="K2171" s="482">
        <v>90.71</v>
      </c>
      <c r="L2171" s="482">
        <v>3719.03</v>
      </c>
      <c r="M2171" s="482">
        <v>1088.5</v>
      </c>
      <c r="N2171" s="482">
        <v>0</v>
      </c>
      <c r="O2171" s="482">
        <v>1723.45</v>
      </c>
      <c r="P2171" s="480" t="s">
        <v>10580</v>
      </c>
      <c r="Q2171" s="481"/>
      <c r="R2171" s="480" t="s">
        <v>630</v>
      </c>
      <c r="S2171" s="480" t="s">
        <v>889</v>
      </c>
      <c r="T2171" s="480" t="s">
        <v>4347</v>
      </c>
      <c r="U2171" s="480" t="s">
        <v>309</v>
      </c>
      <c r="V2171" s="480" t="s">
        <v>5597</v>
      </c>
      <c r="W2171" s="480" t="s">
        <v>10254</v>
      </c>
      <c r="X2171" s="480" t="s">
        <v>10255</v>
      </c>
      <c r="Y2171" s="480" t="s">
        <v>313</v>
      </c>
      <c r="Z2171" s="480" t="s">
        <v>7888</v>
      </c>
      <c r="AA2171" s="480">
        <f t="shared" si="33"/>
        <v>60</v>
      </c>
      <c r="AB2171" s="483">
        <v>0</v>
      </c>
      <c r="AC2171" s="480" t="s">
        <v>4351</v>
      </c>
    </row>
    <row r="2172" customHeight="1" spans="1:29">
      <c r="A2172" s="460" t="s">
        <v>194</v>
      </c>
      <c r="B2172" s="480" t="s">
        <v>7877</v>
      </c>
      <c r="C2172" s="480" t="s">
        <v>7878</v>
      </c>
      <c r="D2172" s="480" t="s">
        <v>10581</v>
      </c>
      <c r="E2172" s="481">
        <v>44762</v>
      </c>
      <c r="F2172" s="480" t="s">
        <v>301</v>
      </c>
      <c r="G2172" s="480" t="s">
        <v>10582</v>
      </c>
      <c r="H2172" s="480" t="s">
        <v>9372</v>
      </c>
      <c r="I2172" s="480" t="s">
        <v>10583</v>
      </c>
      <c r="J2172" s="482">
        <v>1858.38</v>
      </c>
      <c r="K2172" s="482">
        <v>30.97</v>
      </c>
      <c r="L2172" s="482">
        <v>1269.89</v>
      </c>
      <c r="M2172" s="482">
        <v>371.67</v>
      </c>
      <c r="N2172" s="482">
        <v>0</v>
      </c>
      <c r="O2172" s="482">
        <v>588.49</v>
      </c>
      <c r="P2172" s="480" t="s">
        <v>10584</v>
      </c>
      <c r="Q2172" s="481"/>
      <c r="R2172" s="480" t="s">
        <v>7884</v>
      </c>
      <c r="S2172" s="480" t="s">
        <v>7885</v>
      </c>
      <c r="T2172" s="480" t="s">
        <v>2356</v>
      </c>
      <c r="U2172" s="480" t="s">
        <v>309</v>
      </c>
      <c r="V2172" s="480" t="s">
        <v>9180</v>
      </c>
      <c r="W2172" s="480" t="s">
        <v>10254</v>
      </c>
      <c r="X2172" s="480" t="s">
        <v>10255</v>
      </c>
      <c r="Y2172" s="480" t="s">
        <v>313</v>
      </c>
      <c r="Z2172" s="480" t="s">
        <v>7888</v>
      </c>
      <c r="AA2172" s="480">
        <f t="shared" si="33"/>
        <v>60</v>
      </c>
      <c r="AB2172" s="483">
        <v>0</v>
      </c>
      <c r="AC2172" s="480" t="s">
        <v>8246</v>
      </c>
    </row>
    <row r="2173" customHeight="1" spans="1:29">
      <c r="A2173" s="460" t="s">
        <v>194</v>
      </c>
      <c r="B2173" s="480" t="s">
        <v>7877</v>
      </c>
      <c r="C2173" s="480" t="s">
        <v>7878</v>
      </c>
      <c r="D2173" s="480" t="s">
        <v>10585</v>
      </c>
      <c r="E2173" s="481">
        <v>44909</v>
      </c>
      <c r="F2173" s="480" t="s">
        <v>301</v>
      </c>
      <c r="G2173" s="480" t="s">
        <v>10586</v>
      </c>
      <c r="H2173" s="480" t="s">
        <v>9053</v>
      </c>
      <c r="I2173" s="480" t="s">
        <v>10587</v>
      </c>
      <c r="J2173" s="482">
        <v>5199.12</v>
      </c>
      <c r="K2173" s="482">
        <v>86.65</v>
      </c>
      <c r="L2173" s="482">
        <v>3119.47</v>
      </c>
      <c r="M2173" s="482">
        <v>1039.82</v>
      </c>
      <c r="N2173" s="482">
        <v>0</v>
      </c>
      <c r="O2173" s="482">
        <v>2079.65</v>
      </c>
      <c r="P2173" s="480" t="s">
        <v>10588</v>
      </c>
      <c r="Q2173" s="481"/>
      <c r="R2173" s="480" t="s">
        <v>630</v>
      </c>
      <c r="S2173" s="480" t="s">
        <v>889</v>
      </c>
      <c r="T2173" s="480" t="s">
        <v>3280</v>
      </c>
      <c r="U2173" s="480" t="s">
        <v>5694</v>
      </c>
      <c r="V2173" s="480" t="s">
        <v>309</v>
      </c>
      <c r="W2173" s="480" t="s">
        <v>5714</v>
      </c>
      <c r="X2173" s="480" t="s">
        <v>7945</v>
      </c>
      <c r="Y2173" s="480" t="s">
        <v>313</v>
      </c>
      <c r="Z2173" s="480" t="s">
        <v>7888</v>
      </c>
      <c r="AA2173" s="480">
        <f t="shared" si="33"/>
        <v>60</v>
      </c>
      <c r="AB2173" s="483">
        <v>0</v>
      </c>
      <c r="AC2173" s="480" t="s">
        <v>891</v>
      </c>
    </row>
    <row r="2174" customHeight="1" spans="1:29">
      <c r="A2174" s="460" t="s">
        <v>194</v>
      </c>
      <c r="B2174" s="480" t="s">
        <v>7877</v>
      </c>
      <c r="C2174" s="480" t="s">
        <v>7878</v>
      </c>
      <c r="D2174" s="480" t="s">
        <v>10589</v>
      </c>
      <c r="E2174" s="481">
        <v>44909</v>
      </c>
      <c r="F2174" s="480" t="s">
        <v>301</v>
      </c>
      <c r="G2174" s="480" t="s">
        <v>10590</v>
      </c>
      <c r="H2174" s="480" t="s">
        <v>9053</v>
      </c>
      <c r="I2174" s="480" t="s">
        <v>10587</v>
      </c>
      <c r="J2174" s="482">
        <v>5199.12</v>
      </c>
      <c r="K2174" s="482">
        <v>86.65</v>
      </c>
      <c r="L2174" s="482">
        <v>3119.47</v>
      </c>
      <c r="M2174" s="482">
        <v>1039.82</v>
      </c>
      <c r="N2174" s="482">
        <v>0</v>
      </c>
      <c r="O2174" s="482">
        <v>2079.65</v>
      </c>
      <c r="P2174" s="480" t="s">
        <v>10591</v>
      </c>
      <c r="Q2174" s="481"/>
      <c r="R2174" s="480" t="s">
        <v>630</v>
      </c>
      <c r="S2174" s="480" t="s">
        <v>889</v>
      </c>
      <c r="T2174" s="480" t="s">
        <v>3280</v>
      </c>
      <c r="U2174" s="480" t="s">
        <v>5694</v>
      </c>
      <c r="V2174" s="480" t="s">
        <v>309</v>
      </c>
      <c r="W2174" s="480" t="s">
        <v>5714</v>
      </c>
      <c r="X2174" s="480" t="s">
        <v>7945</v>
      </c>
      <c r="Y2174" s="480" t="s">
        <v>313</v>
      </c>
      <c r="Z2174" s="480" t="s">
        <v>7888</v>
      </c>
      <c r="AA2174" s="480">
        <f t="shared" si="33"/>
        <v>60</v>
      </c>
      <c r="AB2174" s="483">
        <v>0</v>
      </c>
      <c r="AC2174" s="480" t="s">
        <v>891</v>
      </c>
    </row>
    <row r="2175" customHeight="1" spans="1:29">
      <c r="A2175" s="460" t="s">
        <v>194</v>
      </c>
      <c r="B2175" s="480" t="s">
        <v>7877</v>
      </c>
      <c r="C2175" s="480" t="s">
        <v>7878</v>
      </c>
      <c r="D2175" s="480" t="s">
        <v>10592</v>
      </c>
      <c r="E2175" s="481">
        <v>44909</v>
      </c>
      <c r="F2175" s="480" t="s">
        <v>301</v>
      </c>
      <c r="G2175" s="480" t="s">
        <v>10593</v>
      </c>
      <c r="H2175" s="480" t="s">
        <v>9053</v>
      </c>
      <c r="I2175" s="480" t="s">
        <v>10587</v>
      </c>
      <c r="J2175" s="482">
        <v>5199.12</v>
      </c>
      <c r="K2175" s="482">
        <v>86.65</v>
      </c>
      <c r="L2175" s="482">
        <v>3119.47</v>
      </c>
      <c r="M2175" s="482">
        <v>1039.82</v>
      </c>
      <c r="N2175" s="482">
        <v>0</v>
      </c>
      <c r="O2175" s="482">
        <v>2079.65</v>
      </c>
      <c r="P2175" s="480" t="s">
        <v>10594</v>
      </c>
      <c r="Q2175" s="481"/>
      <c r="R2175" s="480" t="s">
        <v>630</v>
      </c>
      <c r="S2175" s="480" t="s">
        <v>889</v>
      </c>
      <c r="T2175" s="480" t="s">
        <v>3280</v>
      </c>
      <c r="U2175" s="480" t="s">
        <v>5694</v>
      </c>
      <c r="V2175" s="480" t="s">
        <v>309</v>
      </c>
      <c r="W2175" s="480" t="s">
        <v>5714</v>
      </c>
      <c r="X2175" s="480" t="s">
        <v>7945</v>
      </c>
      <c r="Y2175" s="480" t="s">
        <v>313</v>
      </c>
      <c r="Z2175" s="480" t="s">
        <v>7888</v>
      </c>
      <c r="AA2175" s="480">
        <f t="shared" si="33"/>
        <v>60</v>
      </c>
      <c r="AB2175" s="483">
        <v>0</v>
      </c>
      <c r="AC2175" s="480" t="s">
        <v>891</v>
      </c>
    </row>
    <row r="2176" customHeight="1" spans="1:29">
      <c r="A2176" s="460" t="s">
        <v>194</v>
      </c>
      <c r="B2176" s="480" t="s">
        <v>7877</v>
      </c>
      <c r="C2176" s="480" t="s">
        <v>7878</v>
      </c>
      <c r="D2176" s="480" t="s">
        <v>10595</v>
      </c>
      <c r="E2176" s="481">
        <v>44909</v>
      </c>
      <c r="F2176" s="480" t="s">
        <v>301</v>
      </c>
      <c r="G2176" s="480" t="s">
        <v>10596</v>
      </c>
      <c r="H2176" s="480" t="s">
        <v>9053</v>
      </c>
      <c r="I2176" s="480" t="s">
        <v>309</v>
      </c>
      <c r="J2176" s="482">
        <v>5199.12</v>
      </c>
      <c r="K2176" s="482">
        <v>86.65</v>
      </c>
      <c r="L2176" s="482">
        <v>3119.47</v>
      </c>
      <c r="M2176" s="482">
        <v>1039.82</v>
      </c>
      <c r="N2176" s="482">
        <v>0</v>
      </c>
      <c r="O2176" s="482">
        <v>2079.65</v>
      </c>
      <c r="P2176" s="480" t="s">
        <v>10597</v>
      </c>
      <c r="Q2176" s="481"/>
      <c r="R2176" s="480" t="s">
        <v>630</v>
      </c>
      <c r="S2176" s="480" t="s">
        <v>889</v>
      </c>
      <c r="T2176" s="480" t="s">
        <v>3280</v>
      </c>
      <c r="U2176" s="480" t="s">
        <v>5694</v>
      </c>
      <c r="V2176" s="480" t="s">
        <v>309</v>
      </c>
      <c r="W2176" s="480" t="s">
        <v>5714</v>
      </c>
      <c r="X2176" s="480" t="s">
        <v>7945</v>
      </c>
      <c r="Y2176" s="480" t="s">
        <v>313</v>
      </c>
      <c r="Z2176" s="480" t="s">
        <v>7888</v>
      </c>
      <c r="AA2176" s="480">
        <f t="shared" si="33"/>
        <v>60</v>
      </c>
      <c r="AB2176" s="483">
        <v>0</v>
      </c>
      <c r="AC2176" s="480" t="s">
        <v>891</v>
      </c>
    </row>
    <row r="2177" customHeight="1" spans="1:29">
      <c r="A2177" s="460" t="s">
        <v>194</v>
      </c>
      <c r="B2177" s="480" t="s">
        <v>7877</v>
      </c>
      <c r="C2177" s="480" t="s">
        <v>7878</v>
      </c>
      <c r="D2177" s="480" t="s">
        <v>10598</v>
      </c>
      <c r="E2177" s="481">
        <v>44980</v>
      </c>
      <c r="F2177" s="480" t="s">
        <v>301</v>
      </c>
      <c r="G2177" s="480" t="s">
        <v>10599</v>
      </c>
      <c r="H2177" s="480" t="s">
        <v>10342</v>
      </c>
      <c r="I2177" s="480" t="s">
        <v>10600</v>
      </c>
      <c r="J2177" s="482">
        <v>8619.47</v>
      </c>
      <c r="K2177" s="482">
        <v>143.65</v>
      </c>
      <c r="L2177" s="482">
        <v>4884.36</v>
      </c>
      <c r="M2177" s="482">
        <v>1723.89</v>
      </c>
      <c r="N2177" s="482">
        <v>0</v>
      </c>
      <c r="O2177" s="482">
        <v>3735.11</v>
      </c>
      <c r="P2177" s="480" t="s">
        <v>10601</v>
      </c>
      <c r="Q2177" s="481"/>
      <c r="R2177" s="480" t="s">
        <v>7884</v>
      </c>
      <c r="S2177" s="480" t="s">
        <v>7885</v>
      </c>
      <c r="T2177" s="480" t="s">
        <v>7757</v>
      </c>
      <c r="U2177" s="480" t="s">
        <v>10602</v>
      </c>
      <c r="V2177" s="480" t="s">
        <v>309</v>
      </c>
      <c r="W2177" s="480" t="s">
        <v>10603</v>
      </c>
      <c r="X2177" s="480" t="s">
        <v>10604</v>
      </c>
      <c r="Y2177" s="480" t="s">
        <v>313</v>
      </c>
      <c r="Z2177" s="480" t="s">
        <v>7888</v>
      </c>
      <c r="AA2177" s="480">
        <f t="shared" si="33"/>
        <v>60</v>
      </c>
      <c r="AB2177" s="483">
        <v>0</v>
      </c>
      <c r="AC2177" s="480" t="s">
        <v>8438</v>
      </c>
    </row>
    <row r="2178" customHeight="1" spans="1:29">
      <c r="A2178" s="460" t="s">
        <v>194</v>
      </c>
      <c r="B2178" s="480" t="s">
        <v>7877</v>
      </c>
      <c r="C2178" s="480" t="s">
        <v>7878</v>
      </c>
      <c r="D2178" s="480" t="s">
        <v>10605</v>
      </c>
      <c r="E2178" s="481">
        <v>44980</v>
      </c>
      <c r="F2178" s="480" t="s">
        <v>301</v>
      </c>
      <c r="G2178" s="480" t="s">
        <v>10606</v>
      </c>
      <c r="H2178" s="480" t="s">
        <v>10342</v>
      </c>
      <c r="I2178" s="480" t="s">
        <v>10600</v>
      </c>
      <c r="J2178" s="482">
        <v>8619.47</v>
      </c>
      <c r="K2178" s="482">
        <v>143.65</v>
      </c>
      <c r="L2178" s="482">
        <v>4884.36</v>
      </c>
      <c r="M2178" s="482">
        <v>1723.89</v>
      </c>
      <c r="N2178" s="482">
        <v>0</v>
      </c>
      <c r="O2178" s="482">
        <v>3735.11</v>
      </c>
      <c r="P2178" s="480" t="s">
        <v>10607</v>
      </c>
      <c r="Q2178" s="481"/>
      <c r="R2178" s="480" t="s">
        <v>7884</v>
      </c>
      <c r="S2178" s="480" t="s">
        <v>7885</v>
      </c>
      <c r="T2178" s="480" t="s">
        <v>7757</v>
      </c>
      <c r="U2178" s="480" t="s">
        <v>7758</v>
      </c>
      <c r="V2178" s="480" t="s">
        <v>309</v>
      </c>
      <c r="W2178" s="480" t="s">
        <v>10603</v>
      </c>
      <c r="X2178" s="480" t="s">
        <v>10604</v>
      </c>
      <c r="Y2178" s="480" t="s">
        <v>313</v>
      </c>
      <c r="Z2178" s="480" t="s">
        <v>7888</v>
      </c>
      <c r="AA2178" s="480">
        <f t="shared" si="33"/>
        <v>60</v>
      </c>
      <c r="AB2178" s="483">
        <v>0</v>
      </c>
      <c r="AC2178" s="480" t="s">
        <v>8438</v>
      </c>
    </row>
    <row r="2179" customHeight="1" spans="1:29">
      <c r="A2179" s="460" t="s">
        <v>194</v>
      </c>
      <c r="B2179" s="480" t="s">
        <v>7877</v>
      </c>
      <c r="C2179" s="480" t="s">
        <v>7878</v>
      </c>
      <c r="D2179" s="480" t="s">
        <v>10608</v>
      </c>
      <c r="E2179" s="481">
        <v>44980</v>
      </c>
      <c r="F2179" s="480" t="s">
        <v>301</v>
      </c>
      <c r="G2179" s="480" t="s">
        <v>10609</v>
      </c>
      <c r="H2179" s="480" t="s">
        <v>10342</v>
      </c>
      <c r="I2179" s="480" t="s">
        <v>10600</v>
      </c>
      <c r="J2179" s="482">
        <v>8619.47</v>
      </c>
      <c r="K2179" s="482">
        <v>143.65</v>
      </c>
      <c r="L2179" s="482">
        <v>4884.36</v>
      </c>
      <c r="M2179" s="482">
        <v>1723.89</v>
      </c>
      <c r="N2179" s="482">
        <v>0</v>
      </c>
      <c r="O2179" s="482">
        <v>3735.11</v>
      </c>
      <c r="P2179" s="480" t="s">
        <v>10610</v>
      </c>
      <c r="Q2179" s="481"/>
      <c r="R2179" s="480" t="s">
        <v>7884</v>
      </c>
      <c r="S2179" s="480" t="s">
        <v>7885</v>
      </c>
      <c r="T2179" s="480" t="s">
        <v>7757</v>
      </c>
      <c r="U2179" s="480" t="s">
        <v>10611</v>
      </c>
      <c r="V2179" s="480" t="s">
        <v>309</v>
      </c>
      <c r="W2179" s="480" t="s">
        <v>10603</v>
      </c>
      <c r="X2179" s="480" t="s">
        <v>10604</v>
      </c>
      <c r="Y2179" s="480" t="s">
        <v>313</v>
      </c>
      <c r="Z2179" s="480" t="s">
        <v>7888</v>
      </c>
      <c r="AA2179" s="480">
        <f t="shared" si="33"/>
        <v>60</v>
      </c>
      <c r="AB2179" s="483">
        <v>0</v>
      </c>
      <c r="AC2179" s="480" t="s">
        <v>8438</v>
      </c>
    </row>
    <row r="2180" customHeight="1" spans="1:29">
      <c r="A2180" s="460" t="s">
        <v>194</v>
      </c>
      <c r="B2180" s="480" t="s">
        <v>7877</v>
      </c>
      <c r="C2180" s="480" t="s">
        <v>7878</v>
      </c>
      <c r="D2180" s="480" t="s">
        <v>10612</v>
      </c>
      <c r="E2180" s="481">
        <v>44980</v>
      </c>
      <c r="F2180" s="480" t="s">
        <v>301</v>
      </c>
      <c r="G2180" s="480" t="s">
        <v>10613</v>
      </c>
      <c r="H2180" s="480" t="s">
        <v>10342</v>
      </c>
      <c r="I2180" s="480" t="s">
        <v>10600</v>
      </c>
      <c r="J2180" s="482">
        <v>8619.47</v>
      </c>
      <c r="K2180" s="482">
        <v>143.65</v>
      </c>
      <c r="L2180" s="482">
        <v>4884.36</v>
      </c>
      <c r="M2180" s="482">
        <v>1723.89</v>
      </c>
      <c r="N2180" s="482">
        <v>0</v>
      </c>
      <c r="O2180" s="482">
        <v>3735.11</v>
      </c>
      <c r="P2180" s="480" t="s">
        <v>10614</v>
      </c>
      <c r="Q2180" s="481"/>
      <c r="R2180" s="480" t="s">
        <v>7884</v>
      </c>
      <c r="S2180" s="480" t="s">
        <v>7885</v>
      </c>
      <c r="T2180" s="480" t="s">
        <v>7757</v>
      </c>
      <c r="U2180" s="480" t="s">
        <v>10615</v>
      </c>
      <c r="V2180" s="480" t="s">
        <v>309</v>
      </c>
      <c r="W2180" s="480" t="s">
        <v>10603</v>
      </c>
      <c r="X2180" s="480" t="s">
        <v>10604</v>
      </c>
      <c r="Y2180" s="480" t="s">
        <v>313</v>
      </c>
      <c r="Z2180" s="480" t="s">
        <v>7888</v>
      </c>
      <c r="AA2180" s="480">
        <f t="shared" si="33"/>
        <v>60</v>
      </c>
      <c r="AB2180" s="483">
        <v>0</v>
      </c>
      <c r="AC2180" s="480" t="s">
        <v>8438</v>
      </c>
    </row>
    <row r="2181" customHeight="1" spans="1:29">
      <c r="A2181" s="460" t="s">
        <v>194</v>
      </c>
      <c r="B2181" s="480" t="s">
        <v>7877</v>
      </c>
      <c r="C2181" s="480" t="s">
        <v>7878</v>
      </c>
      <c r="D2181" s="480" t="s">
        <v>10616</v>
      </c>
      <c r="E2181" s="481">
        <v>44980</v>
      </c>
      <c r="F2181" s="480" t="s">
        <v>301</v>
      </c>
      <c r="G2181" s="480" t="s">
        <v>10617</v>
      </c>
      <c r="H2181" s="480" t="s">
        <v>9053</v>
      </c>
      <c r="I2181" s="480" t="s">
        <v>10618</v>
      </c>
      <c r="J2181" s="482">
        <v>6849.55</v>
      </c>
      <c r="K2181" s="482">
        <v>114.16</v>
      </c>
      <c r="L2181" s="482">
        <v>3881.41</v>
      </c>
      <c r="M2181" s="482">
        <v>1369.91</v>
      </c>
      <c r="N2181" s="482">
        <v>0</v>
      </c>
      <c r="O2181" s="482">
        <v>2968.14</v>
      </c>
      <c r="P2181" s="480" t="s">
        <v>10619</v>
      </c>
      <c r="Q2181" s="481"/>
      <c r="R2181" s="480" t="s">
        <v>7884</v>
      </c>
      <c r="S2181" s="480" t="s">
        <v>7885</v>
      </c>
      <c r="T2181" s="480" t="s">
        <v>10620</v>
      </c>
      <c r="U2181" s="480" t="s">
        <v>10621</v>
      </c>
      <c r="V2181" s="480" t="s">
        <v>309</v>
      </c>
      <c r="W2181" s="480" t="s">
        <v>10603</v>
      </c>
      <c r="X2181" s="480" t="s">
        <v>10604</v>
      </c>
      <c r="Y2181" s="480" t="s">
        <v>313</v>
      </c>
      <c r="Z2181" s="480" t="s">
        <v>7888</v>
      </c>
      <c r="AA2181" s="480">
        <f t="shared" si="33"/>
        <v>60</v>
      </c>
      <c r="AB2181" s="483">
        <v>0</v>
      </c>
      <c r="AC2181" s="480" t="s">
        <v>8438</v>
      </c>
    </row>
    <row r="2182" customHeight="1" spans="1:29">
      <c r="A2182" s="460" t="s">
        <v>194</v>
      </c>
      <c r="B2182" s="480" t="s">
        <v>7877</v>
      </c>
      <c r="C2182" s="480" t="s">
        <v>7878</v>
      </c>
      <c r="D2182" s="480" t="s">
        <v>10622</v>
      </c>
      <c r="E2182" s="481">
        <v>44980</v>
      </c>
      <c r="F2182" s="480" t="s">
        <v>301</v>
      </c>
      <c r="G2182" s="480" t="s">
        <v>10623</v>
      </c>
      <c r="H2182" s="480" t="s">
        <v>9053</v>
      </c>
      <c r="I2182" s="480" t="s">
        <v>10618</v>
      </c>
      <c r="J2182" s="482">
        <v>6849.55</v>
      </c>
      <c r="K2182" s="482">
        <v>114.16</v>
      </c>
      <c r="L2182" s="482">
        <v>3881.41</v>
      </c>
      <c r="M2182" s="482">
        <v>1369.91</v>
      </c>
      <c r="N2182" s="482">
        <v>0</v>
      </c>
      <c r="O2182" s="482">
        <v>2968.14</v>
      </c>
      <c r="P2182" s="480" t="s">
        <v>10624</v>
      </c>
      <c r="Q2182" s="481"/>
      <c r="R2182" s="480" t="s">
        <v>7884</v>
      </c>
      <c r="S2182" s="480" t="s">
        <v>7885</v>
      </c>
      <c r="T2182" s="480" t="s">
        <v>7757</v>
      </c>
      <c r="U2182" s="480" t="s">
        <v>10625</v>
      </c>
      <c r="V2182" s="480" t="s">
        <v>309</v>
      </c>
      <c r="W2182" s="480" t="s">
        <v>10603</v>
      </c>
      <c r="X2182" s="480" t="s">
        <v>10604</v>
      </c>
      <c r="Y2182" s="480" t="s">
        <v>313</v>
      </c>
      <c r="Z2182" s="480" t="s">
        <v>7888</v>
      </c>
      <c r="AA2182" s="480">
        <f t="shared" si="33"/>
        <v>60</v>
      </c>
      <c r="AB2182" s="483">
        <v>0</v>
      </c>
      <c r="AC2182" s="480" t="s">
        <v>8438</v>
      </c>
    </row>
    <row r="2183" customHeight="1" spans="1:29">
      <c r="A2183" s="460" t="s">
        <v>194</v>
      </c>
      <c r="B2183" s="480" t="s">
        <v>7877</v>
      </c>
      <c r="C2183" s="480" t="s">
        <v>7878</v>
      </c>
      <c r="D2183" s="480" t="s">
        <v>10626</v>
      </c>
      <c r="E2183" s="481">
        <v>44980</v>
      </c>
      <c r="F2183" s="480" t="s">
        <v>301</v>
      </c>
      <c r="G2183" s="480" t="s">
        <v>10627</v>
      </c>
      <c r="H2183" s="480" t="s">
        <v>9053</v>
      </c>
      <c r="I2183" s="480" t="s">
        <v>10618</v>
      </c>
      <c r="J2183" s="482">
        <v>6849.55</v>
      </c>
      <c r="K2183" s="482">
        <v>114.16</v>
      </c>
      <c r="L2183" s="482">
        <v>3881.41</v>
      </c>
      <c r="M2183" s="482">
        <v>1369.91</v>
      </c>
      <c r="N2183" s="482">
        <v>0</v>
      </c>
      <c r="O2183" s="482">
        <v>2968.14</v>
      </c>
      <c r="P2183" s="480" t="s">
        <v>10628</v>
      </c>
      <c r="Q2183" s="481"/>
      <c r="R2183" s="480" t="s">
        <v>7884</v>
      </c>
      <c r="S2183" s="480" t="s">
        <v>7885</v>
      </c>
      <c r="T2183" s="480" t="s">
        <v>10620</v>
      </c>
      <c r="U2183" s="480" t="s">
        <v>10629</v>
      </c>
      <c r="V2183" s="480" t="s">
        <v>309</v>
      </c>
      <c r="W2183" s="480" t="s">
        <v>10603</v>
      </c>
      <c r="X2183" s="480" t="s">
        <v>10604</v>
      </c>
      <c r="Y2183" s="480" t="s">
        <v>313</v>
      </c>
      <c r="Z2183" s="480" t="s">
        <v>7888</v>
      </c>
      <c r="AA2183" s="480">
        <f t="shared" si="33"/>
        <v>60</v>
      </c>
      <c r="AB2183" s="483">
        <v>0</v>
      </c>
      <c r="AC2183" s="480" t="s">
        <v>8438</v>
      </c>
    </row>
    <row r="2184" customHeight="1" spans="1:29">
      <c r="A2184" s="460" t="s">
        <v>194</v>
      </c>
      <c r="B2184" s="480" t="s">
        <v>7877</v>
      </c>
      <c r="C2184" s="480" t="s">
        <v>7878</v>
      </c>
      <c r="D2184" s="480" t="s">
        <v>10630</v>
      </c>
      <c r="E2184" s="481">
        <v>44980</v>
      </c>
      <c r="F2184" s="480" t="s">
        <v>301</v>
      </c>
      <c r="G2184" s="480" t="s">
        <v>10631</v>
      </c>
      <c r="H2184" s="480" t="s">
        <v>9053</v>
      </c>
      <c r="I2184" s="480" t="s">
        <v>10618</v>
      </c>
      <c r="J2184" s="482">
        <v>6849.56</v>
      </c>
      <c r="K2184" s="482">
        <v>114.16</v>
      </c>
      <c r="L2184" s="482">
        <v>3881.41</v>
      </c>
      <c r="M2184" s="482">
        <v>1369.91</v>
      </c>
      <c r="N2184" s="482">
        <v>0</v>
      </c>
      <c r="O2184" s="482">
        <v>2968.15</v>
      </c>
      <c r="P2184" s="480" t="s">
        <v>10632</v>
      </c>
      <c r="Q2184" s="481"/>
      <c r="R2184" s="480" t="s">
        <v>7884</v>
      </c>
      <c r="S2184" s="480" t="s">
        <v>7885</v>
      </c>
      <c r="T2184" s="480" t="s">
        <v>10620</v>
      </c>
      <c r="U2184" s="480" t="s">
        <v>10633</v>
      </c>
      <c r="V2184" s="480" t="s">
        <v>309</v>
      </c>
      <c r="W2184" s="480" t="s">
        <v>10603</v>
      </c>
      <c r="X2184" s="480" t="s">
        <v>10604</v>
      </c>
      <c r="Y2184" s="480" t="s">
        <v>313</v>
      </c>
      <c r="Z2184" s="480" t="s">
        <v>7888</v>
      </c>
      <c r="AA2184" s="480">
        <f t="shared" si="33"/>
        <v>60</v>
      </c>
      <c r="AB2184" s="483">
        <v>0</v>
      </c>
      <c r="AC2184" s="480" t="s">
        <v>8438</v>
      </c>
    </row>
    <row r="2185" customHeight="1" spans="1:29">
      <c r="A2185" s="460" t="s">
        <v>194</v>
      </c>
      <c r="B2185" s="480" t="s">
        <v>7877</v>
      </c>
      <c r="C2185" s="480" t="s">
        <v>7878</v>
      </c>
      <c r="D2185" s="480" t="s">
        <v>10634</v>
      </c>
      <c r="E2185" s="481">
        <v>44980</v>
      </c>
      <c r="F2185" s="480" t="s">
        <v>301</v>
      </c>
      <c r="G2185" s="480" t="s">
        <v>10635</v>
      </c>
      <c r="H2185" s="480" t="s">
        <v>9053</v>
      </c>
      <c r="I2185" s="480" t="s">
        <v>10618</v>
      </c>
      <c r="J2185" s="482">
        <v>6849.56</v>
      </c>
      <c r="K2185" s="482">
        <v>114.16</v>
      </c>
      <c r="L2185" s="482">
        <v>3881.41</v>
      </c>
      <c r="M2185" s="482">
        <v>1369.91</v>
      </c>
      <c r="N2185" s="482">
        <v>0</v>
      </c>
      <c r="O2185" s="482">
        <v>2968.15</v>
      </c>
      <c r="P2185" s="480" t="s">
        <v>10636</v>
      </c>
      <c r="Q2185" s="481"/>
      <c r="R2185" s="480" t="s">
        <v>7884</v>
      </c>
      <c r="S2185" s="480" t="s">
        <v>7885</v>
      </c>
      <c r="T2185" s="480" t="s">
        <v>7757</v>
      </c>
      <c r="U2185" s="480" t="s">
        <v>10637</v>
      </c>
      <c r="V2185" s="480" t="s">
        <v>309</v>
      </c>
      <c r="W2185" s="480" t="s">
        <v>10603</v>
      </c>
      <c r="X2185" s="480" t="s">
        <v>10604</v>
      </c>
      <c r="Y2185" s="480" t="s">
        <v>313</v>
      </c>
      <c r="Z2185" s="480" t="s">
        <v>7888</v>
      </c>
      <c r="AA2185" s="480">
        <f t="shared" ref="AA2185:AA2248" si="34">Z2185*12</f>
        <v>60</v>
      </c>
      <c r="AB2185" s="483">
        <v>0</v>
      </c>
      <c r="AC2185" s="480" t="s">
        <v>8438</v>
      </c>
    </row>
    <row r="2186" customHeight="1" spans="1:29">
      <c r="A2186" s="460" t="s">
        <v>194</v>
      </c>
      <c r="B2186" s="480" t="s">
        <v>7877</v>
      </c>
      <c r="C2186" s="480" t="s">
        <v>7878</v>
      </c>
      <c r="D2186" s="480" t="s">
        <v>10638</v>
      </c>
      <c r="E2186" s="481">
        <v>44980</v>
      </c>
      <c r="F2186" s="480" t="s">
        <v>301</v>
      </c>
      <c r="G2186" s="480" t="s">
        <v>10639</v>
      </c>
      <c r="H2186" s="480" t="s">
        <v>9053</v>
      </c>
      <c r="I2186" s="480" t="s">
        <v>10618</v>
      </c>
      <c r="J2186" s="482">
        <v>6849.56</v>
      </c>
      <c r="K2186" s="482">
        <v>114.16</v>
      </c>
      <c r="L2186" s="482">
        <v>3881.41</v>
      </c>
      <c r="M2186" s="482">
        <v>1369.91</v>
      </c>
      <c r="N2186" s="482">
        <v>0</v>
      </c>
      <c r="O2186" s="482">
        <v>2968.15</v>
      </c>
      <c r="P2186" s="480" t="s">
        <v>10640</v>
      </c>
      <c r="Q2186" s="481"/>
      <c r="R2186" s="480" t="s">
        <v>7884</v>
      </c>
      <c r="S2186" s="480" t="s">
        <v>7885</v>
      </c>
      <c r="T2186" s="480" t="s">
        <v>10620</v>
      </c>
      <c r="U2186" s="480" t="s">
        <v>10641</v>
      </c>
      <c r="V2186" s="480" t="s">
        <v>309</v>
      </c>
      <c r="W2186" s="480" t="s">
        <v>10603</v>
      </c>
      <c r="X2186" s="480" t="s">
        <v>10604</v>
      </c>
      <c r="Y2186" s="480" t="s">
        <v>313</v>
      </c>
      <c r="Z2186" s="480" t="s">
        <v>7888</v>
      </c>
      <c r="AA2186" s="480">
        <f t="shared" si="34"/>
        <v>60</v>
      </c>
      <c r="AB2186" s="483">
        <v>0</v>
      </c>
      <c r="AC2186" s="480" t="s">
        <v>8438</v>
      </c>
    </row>
    <row r="2187" customHeight="1" spans="1:29">
      <c r="A2187" s="460" t="s">
        <v>194</v>
      </c>
      <c r="B2187" s="480" t="s">
        <v>7877</v>
      </c>
      <c r="C2187" s="480" t="s">
        <v>7878</v>
      </c>
      <c r="D2187" s="480" t="s">
        <v>10642</v>
      </c>
      <c r="E2187" s="481">
        <v>44980</v>
      </c>
      <c r="F2187" s="480" t="s">
        <v>301</v>
      </c>
      <c r="G2187" s="480" t="s">
        <v>10643</v>
      </c>
      <c r="H2187" s="480" t="s">
        <v>9053</v>
      </c>
      <c r="I2187" s="480" t="s">
        <v>10618</v>
      </c>
      <c r="J2187" s="482">
        <v>6849.56</v>
      </c>
      <c r="K2187" s="482">
        <v>114.16</v>
      </c>
      <c r="L2187" s="482">
        <v>3881.41</v>
      </c>
      <c r="M2187" s="482">
        <v>1369.91</v>
      </c>
      <c r="N2187" s="482">
        <v>0</v>
      </c>
      <c r="O2187" s="482">
        <v>2968.15</v>
      </c>
      <c r="P2187" s="480" t="s">
        <v>10644</v>
      </c>
      <c r="Q2187" s="481"/>
      <c r="R2187" s="480" t="s">
        <v>7884</v>
      </c>
      <c r="S2187" s="480" t="s">
        <v>7885</v>
      </c>
      <c r="T2187" s="480" t="s">
        <v>7757</v>
      </c>
      <c r="U2187" s="480" t="s">
        <v>10645</v>
      </c>
      <c r="V2187" s="480" t="s">
        <v>309</v>
      </c>
      <c r="W2187" s="480" t="s">
        <v>10603</v>
      </c>
      <c r="X2187" s="480" t="s">
        <v>10604</v>
      </c>
      <c r="Y2187" s="480" t="s">
        <v>313</v>
      </c>
      <c r="Z2187" s="480" t="s">
        <v>7888</v>
      </c>
      <c r="AA2187" s="480">
        <f t="shared" si="34"/>
        <v>60</v>
      </c>
      <c r="AB2187" s="483">
        <v>0</v>
      </c>
      <c r="AC2187" s="480" t="s">
        <v>8438</v>
      </c>
    </row>
    <row r="2188" customHeight="1" spans="1:29">
      <c r="A2188" s="460" t="s">
        <v>194</v>
      </c>
      <c r="B2188" s="480" t="s">
        <v>7877</v>
      </c>
      <c r="C2188" s="480" t="s">
        <v>7878</v>
      </c>
      <c r="D2188" s="480" t="s">
        <v>10646</v>
      </c>
      <c r="E2188" s="481">
        <v>44980</v>
      </c>
      <c r="F2188" s="480" t="s">
        <v>301</v>
      </c>
      <c r="G2188" s="480" t="s">
        <v>10647</v>
      </c>
      <c r="H2188" s="480" t="s">
        <v>9053</v>
      </c>
      <c r="I2188" s="480" t="s">
        <v>10618</v>
      </c>
      <c r="J2188" s="482">
        <v>6849.56</v>
      </c>
      <c r="K2188" s="482">
        <v>114.16</v>
      </c>
      <c r="L2188" s="482">
        <v>3881.41</v>
      </c>
      <c r="M2188" s="482">
        <v>1369.91</v>
      </c>
      <c r="N2188" s="482">
        <v>0</v>
      </c>
      <c r="O2188" s="482">
        <v>2968.15</v>
      </c>
      <c r="P2188" s="480" t="s">
        <v>10648</v>
      </c>
      <c r="Q2188" s="481"/>
      <c r="R2188" s="480" t="s">
        <v>7884</v>
      </c>
      <c r="S2188" s="480" t="s">
        <v>7885</v>
      </c>
      <c r="T2188" s="480" t="s">
        <v>7757</v>
      </c>
      <c r="U2188" s="480" t="s">
        <v>10649</v>
      </c>
      <c r="V2188" s="480" t="s">
        <v>309</v>
      </c>
      <c r="W2188" s="480" t="s">
        <v>10603</v>
      </c>
      <c r="X2188" s="480" t="s">
        <v>10604</v>
      </c>
      <c r="Y2188" s="480" t="s">
        <v>313</v>
      </c>
      <c r="Z2188" s="480" t="s">
        <v>7888</v>
      </c>
      <c r="AA2188" s="480">
        <f t="shared" si="34"/>
        <v>60</v>
      </c>
      <c r="AB2188" s="483">
        <v>0</v>
      </c>
      <c r="AC2188" s="480" t="s">
        <v>8438</v>
      </c>
    </row>
    <row r="2189" customHeight="1" spans="1:29">
      <c r="A2189" s="460" t="s">
        <v>194</v>
      </c>
      <c r="B2189" s="480" t="s">
        <v>7877</v>
      </c>
      <c r="C2189" s="480" t="s">
        <v>7878</v>
      </c>
      <c r="D2189" s="480" t="s">
        <v>10650</v>
      </c>
      <c r="E2189" s="481">
        <v>44980</v>
      </c>
      <c r="F2189" s="480" t="s">
        <v>301</v>
      </c>
      <c r="G2189" s="480" t="s">
        <v>10651</v>
      </c>
      <c r="H2189" s="480" t="s">
        <v>9053</v>
      </c>
      <c r="I2189" s="480" t="s">
        <v>10618</v>
      </c>
      <c r="J2189" s="482">
        <v>6849.56</v>
      </c>
      <c r="K2189" s="482">
        <v>114.16</v>
      </c>
      <c r="L2189" s="482">
        <v>3881.41</v>
      </c>
      <c r="M2189" s="482">
        <v>1369.91</v>
      </c>
      <c r="N2189" s="482">
        <v>0</v>
      </c>
      <c r="O2189" s="482">
        <v>2968.15</v>
      </c>
      <c r="P2189" s="480" t="s">
        <v>10652</v>
      </c>
      <c r="Q2189" s="481"/>
      <c r="R2189" s="480" t="s">
        <v>7884</v>
      </c>
      <c r="S2189" s="480" t="s">
        <v>7885</v>
      </c>
      <c r="T2189" s="480" t="s">
        <v>7757</v>
      </c>
      <c r="U2189" s="480" t="s">
        <v>10653</v>
      </c>
      <c r="V2189" s="480" t="s">
        <v>309</v>
      </c>
      <c r="W2189" s="480" t="s">
        <v>10603</v>
      </c>
      <c r="X2189" s="480" t="s">
        <v>10604</v>
      </c>
      <c r="Y2189" s="480" t="s">
        <v>313</v>
      </c>
      <c r="Z2189" s="480" t="s">
        <v>7888</v>
      </c>
      <c r="AA2189" s="480">
        <f t="shared" si="34"/>
        <v>60</v>
      </c>
      <c r="AB2189" s="483">
        <v>0</v>
      </c>
      <c r="AC2189" s="480" t="s">
        <v>8438</v>
      </c>
    </row>
    <row r="2190" customHeight="1" spans="1:29">
      <c r="A2190" s="460" t="s">
        <v>194</v>
      </c>
      <c r="B2190" s="480" t="s">
        <v>7877</v>
      </c>
      <c r="C2190" s="480" t="s">
        <v>7878</v>
      </c>
      <c r="D2190" s="480" t="s">
        <v>10654</v>
      </c>
      <c r="E2190" s="481">
        <v>44980</v>
      </c>
      <c r="F2190" s="480" t="s">
        <v>301</v>
      </c>
      <c r="G2190" s="480" t="s">
        <v>10655</v>
      </c>
      <c r="H2190" s="480" t="s">
        <v>9053</v>
      </c>
      <c r="I2190" s="480" t="s">
        <v>10618</v>
      </c>
      <c r="J2190" s="482">
        <v>6849.56</v>
      </c>
      <c r="K2190" s="482">
        <v>114.16</v>
      </c>
      <c r="L2190" s="482">
        <v>3881.41</v>
      </c>
      <c r="M2190" s="482">
        <v>1369.91</v>
      </c>
      <c r="N2190" s="482">
        <v>0</v>
      </c>
      <c r="O2190" s="482">
        <v>2968.15</v>
      </c>
      <c r="P2190" s="480" t="s">
        <v>10656</v>
      </c>
      <c r="Q2190" s="481"/>
      <c r="R2190" s="480" t="s">
        <v>7884</v>
      </c>
      <c r="S2190" s="480" t="s">
        <v>7885</v>
      </c>
      <c r="T2190" s="480" t="s">
        <v>7757</v>
      </c>
      <c r="U2190" s="480" t="s">
        <v>10657</v>
      </c>
      <c r="V2190" s="480" t="s">
        <v>309</v>
      </c>
      <c r="W2190" s="480" t="s">
        <v>10603</v>
      </c>
      <c r="X2190" s="480" t="s">
        <v>10604</v>
      </c>
      <c r="Y2190" s="480" t="s">
        <v>313</v>
      </c>
      <c r="Z2190" s="480" t="s">
        <v>7888</v>
      </c>
      <c r="AA2190" s="480">
        <f t="shared" si="34"/>
        <v>60</v>
      </c>
      <c r="AB2190" s="483">
        <v>0</v>
      </c>
      <c r="AC2190" s="480" t="s">
        <v>8438</v>
      </c>
    </row>
    <row r="2191" customHeight="1" spans="1:29">
      <c r="A2191" s="460" t="s">
        <v>194</v>
      </c>
      <c r="B2191" s="480" t="s">
        <v>7877</v>
      </c>
      <c r="C2191" s="480" t="s">
        <v>7878</v>
      </c>
      <c r="D2191" s="480" t="s">
        <v>10658</v>
      </c>
      <c r="E2191" s="481">
        <v>44980</v>
      </c>
      <c r="F2191" s="480" t="s">
        <v>301</v>
      </c>
      <c r="G2191" s="480" t="s">
        <v>10659</v>
      </c>
      <c r="H2191" s="480" t="s">
        <v>9053</v>
      </c>
      <c r="I2191" s="480" t="s">
        <v>10618</v>
      </c>
      <c r="J2191" s="482">
        <v>6849.56</v>
      </c>
      <c r="K2191" s="482">
        <v>114.16</v>
      </c>
      <c r="L2191" s="482">
        <v>3881.41</v>
      </c>
      <c r="M2191" s="482">
        <v>1369.91</v>
      </c>
      <c r="N2191" s="482">
        <v>0</v>
      </c>
      <c r="O2191" s="482">
        <v>2968.15</v>
      </c>
      <c r="P2191" s="480" t="s">
        <v>10660</v>
      </c>
      <c r="Q2191" s="481"/>
      <c r="R2191" s="480" t="s">
        <v>7884</v>
      </c>
      <c r="S2191" s="480" t="s">
        <v>7885</v>
      </c>
      <c r="T2191" s="480" t="s">
        <v>7757</v>
      </c>
      <c r="U2191" s="480" t="s">
        <v>10657</v>
      </c>
      <c r="V2191" s="480" t="s">
        <v>309</v>
      </c>
      <c r="W2191" s="480" t="s">
        <v>10603</v>
      </c>
      <c r="X2191" s="480" t="s">
        <v>10604</v>
      </c>
      <c r="Y2191" s="480" t="s">
        <v>313</v>
      </c>
      <c r="Z2191" s="480" t="s">
        <v>7888</v>
      </c>
      <c r="AA2191" s="480">
        <f t="shared" si="34"/>
        <v>60</v>
      </c>
      <c r="AB2191" s="483">
        <v>0</v>
      </c>
      <c r="AC2191" s="480" t="s">
        <v>8438</v>
      </c>
    </row>
    <row r="2192" customHeight="1" spans="1:29">
      <c r="A2192" s="460" t="s">
        <v>194</v>
      </c>
      <c r="B2192" s="480" t="s">
        <v>7877</v>
      </c>
      <c r="C2192" s="480" t="s">
        <v>7878</v>
      </c>
      <c r="D2192" s="480" t="s">
        <v>10661</v>
      </c>
      <c r="E2192" s="481">
        <v>44980</v>
      </c>
      <c r="F2192" s="480" t="s">
        <v>301</v>
      </c>
      <c r="G2192" s="480" t="s">
        <v>10662</v>
      </c>
      <c r="H2192" s="480" t="s">
        <v>9053</v>
      </c>
      <c r="I2192" s="480" t="s">
        <v>10618</v>
      </c>
      <c r="J2192" s="482">
        <v>6849.56</v>
      </c>
      <c r="K2192" s="482">
        <v>114.16</v>
      </c>
      <c r="L2192" s="482">
        <v>3881.41</v>
      </c>
      <c r="M2192" s="482">
        <v>1369.91</v>
      </c>
      <c r="N2192" s="482">
        <v>0</v>
      </c>
      <c r="O2192" s="482">
        <v>2968.15</v>
      </c>
      <c r="P2192" s="480" t="s">
        <v>10663</v>
      </c>
      <c r="Q2192" s="481"/>
      <c r="R2192" s="480" t="s">
        <v>7884</v>
      </c>
      <c r="S2192" s="480" t="s">
        <v>7885</v>
      </c>
      <c r="T2192" s="480" t="s">
        <v>7757</v>
      </c>
      <c r="U2192" s="480" t="s">
        <v>10657</v>
      </c>
      <c r="V2192" s="480" t="s">
        <v>309</v>
      </c>
      <c r="W2192" s="480" t="s">
        <v>10603</v>
      </c>
      <c r="X2192" s="480" t="s">
        <v>10604</v>
      </c>
      <c r="Y2192" s="480" t="s">
        <v>313</v>
      </c>
      <c r="Z2192" s="480" t="s">
        <v>7888</v>
      </c>
      <c r="AA2192" s="480">
        <f t="shared" si="34"/>
        <v>60</v>
      </c>
      <c r="AB2192" s="483">
        <v>0</v>
      </c>
      <c r="AC2192" s="480" t="s">
        <v>8438</v>
      </c>
    </row>
    <row r="2193" customHeight="1" spans="1:29">
      <c r="A2193" s="460" t="s">
        <v>194</v>
      </c>
      <c r="B2193" s="480" t="s">
        <v>7877</v>
      </c>
      <c r="C2193" s="480" t="s">
        <v>7878</v>
      </c>
      <c r="D2193" s="480" t="s">
        <v>10664</v>
      </c>
      <c r="E2193" s="481">
        <v>44980</v>
      </c>
      <c r="F2193" s="480" t="s">
        <v>301</v>
      </c>
      <c r="G2193" s="480" t="s">
        <v>10665</v>
      </c>
      <c r="H2193" s="480" t="s">
        <v>9053</v>
      </c>
      <c r="I2193" s="480" t="s">
        <v>10618</v>
      </c>
      <c r="J2193" s="482">
        <v>6849.56</v>
      </c>
      <c r="K2193" s="482">
        <v>114.16</v>
      </c>
      <c r="L2193" s="482">
        <v>3881.41</v>
      </c>
      <c r="M2193" s="482">
        <v>1369.91</v>
      </c>
      <c r="N2193" s="482">
        <v>0</v>
      </c>
      <c r="O2193" s="482">
        <v>2968.15</v>
      </c>
      <c r="P2193" s="480" t="s">
        <v>10666</v>
      </c>
      <c r="Q2193" s="481"/>
      <c r="R2193" s="480" t="s">
        <v>7884</v>
      </c>
      <c r="S2193" s="480" t="s">
        <v>7885</v>
      </c>
      <c r="T2193" s="480" t="s">
        <v>7757</v>
      </c>
      <c r="U2193" s="480" t="s">
        <v>10657</v>
      </c>
      <c r="V2193" s="480" t="s">
        <v>309</v>
      </c>
      <c r="W2193" s="480" t="s">
        <v>10603</v>
      </c>
      <c r="X2193" s="480" t="s">
        <v>10604</v>
      </c>
      <c r="Y2193" s="480" t="s">
        <v>313</v>
      </c>
      <c r="Z2193" s="480" t="s">
        <v>7888</v>
      </c>
      <c r="AA2193" s="480">
        <f t="shared" si="34"/>
        <v>60</v>
      </c>
      <c r="AB2193" s="483">
        <v>0</v>
      </c>
      <c r="AC2193" s="480" t="s">
        <v>8438</v>
      </c>
    </row>
    <row r="2194" customHeight="1" spans="1:29">
      <c r="A2194" s="460" t="s">
        <v>194</v>
      </c>
      <c r="B2194" s="480" t="s">
        <v>7877</v>
      </c>
      <c r="C2194" s="480" t="s">
        <v>7878</v>
      </c>
      <c r="D2194" s="480" t="s">
        <v>10667</v>
      </c>
      <c r="E2194" s="481">
        <v>45056</v>
      </c>
      <c r="F2194" s="480" t="s">
        <v>301</v>
      </c>
      <c r="G2194" s="480" t="s">
        <v>10668</v>
      </c>
      <c r="H2194" s="480" t="s">
        <v>10332</v>
      </c>
      <c r="I2194" s="480" t="s">
        <v>10669</v>
      </c>
      <c r="J2194" s="482">
        <v>8823</v>
      </c>
      <c r="K2194" s="482">
        <v>147.05</v>
      </c>
      <c r="L2194" s="482">
        <v>4558.55</v>
      </c>
      <c r="M2194" s="482">
        <v>1764.6</v>
      </c>
      <c r="N2194" s="482">
        <v>0</v>
      </c>
      <c r="O2194" s="482">
        <v>4264.45</v>
      </c>
      <c r="P2194" s="480" t="s">
        <v>10670</v>
      </c>
      <c r="Q2194" s="481"/>
      <c r="R2194" s="480" t="s">
        <v>7884</v>
      </c>
      <c r="S2194" s="480" t="s">
        <v>7885</v>
      </c>
      <c r="T2194" s="480" t="s">
        <v>4347</v>
      </c>
      <c r="U2194" s="480" t="s">
        <v>10657</v>
      </c>
      <c r="V2194" s="480" t="s">
        <v>309</v>
      </c>
      <c r="W2194" s="480" t="s">
        <v>10671</v>
      </c>
      <c r="X2194" s="480" t="s">
        <v>7977</v>
      </c>
      <c r="Y2194" s="480" t="s">
        <v>313</v>
      </c>
      <c r="Z2194" s="480" t="s">
        <v>7888</v>
      </c>
      <c r="AA2194" s="480">
        <f t="shared" si="34"/>
        <v>60</v>
      </c>
      <c r="AB2194" s="483">
        <v>0</v>
      </c>
      <c r="AC2194" s="480" t="s">
        <v>8438</v>
      </c>
    </row>
    <row r="2195" customHeight="1" spans="1:29">
      <c r="A2195" s="460" t="s">
        <v>194</v>
      </c>
      <c r="B2195" s="480" t="s">
        <v>7877</v>
      </c>
      <c r="C2195" s="480" t="s">
        <v>7878</v>
      </c>
      <c r="D2195" s="480" t="s">
        <v>10672</v>
      </c>
      <c r="E2195" s="481">
        <v>45056</v>
      </c>
      <c r="F2195" s="480" t="s">
        <v>301</v>
      </c>
      <c r="G2195" s="480" t="s">
        <v>10673</v>
      </c>
      <c r="H2195" s="480" t="s">
        <v>10342</v>
      </c>
      <c r="I2195" s="480" t="s">
        <v>10600</v>
      </c>
      <c r="J2195" s="482">
        <v>7044.25</v>
      </c>
      <c r="K2195" s="482">
        <v>117.4</v>
      </c>
      <c r="L2195" s="482">
        <v>3639.53</v>
      </c>
      <c r="M2195" s="482">
        <v>1408.85</v>
      </c>
      <c r="N2195" s="482">
        <v>0</v>
      </c>
      <c r="O2195" s="482">
        <v>3404.72</v>
      </c>
      <c r="P2195" s="480" t="s">
        <v>10674</v>
      </c>
      <c r="Q2195" s="481"/>
      <c r="R2195" s="480" t="s">
        <v>7884</v>
      </c>
      <c r="S2195" s="480" t="s">
        <v>7885</v>
      </c>
      <c r="T2195" s="480" t="s">
        <v>5568</v>
      </c>
      <c r="U2195" s="480" t="s">
        <v>5610</v>
      </c>
      <c r="V2195" s="480" t="s">
        <v>309</v>
      </c>
      <c r="W2195" s="480" t="s">
        <v>10671</v>
      </c>
      <c r="X2195" s="480" t="s">
        <v>7977</v>
      </c>
      <c r="Y2195" s="480" t="s">
        <v>313</v>
      </c>
      <c r="Z2195" s="480" t="s">
        <v>7888</v>
      </c>
      <c r="AA2195" s="480">
        <f t="shared" si="34"/>
        <v>60</v>
      </c>
      <c r="AB2195" s="483">
        <v>0</v>
      </c>
      <c r="AC2195" s="480" t="s">
        <v>8438</v>
      </c>
    </row>
    <row r="2196" customHeight="1" spans="1:29">
      <c r="A2196" s="460" t="s">
        <v>194</v>
      </c>
      <c r="B2196" s="480" t="s">
        <v>7877</v>
      </c>
      <c r="C2196" s="480" t="s">
        <v>7878</v>
      </c>
      <c r="D2196" s="480" t="s">
        <v>10675</v>
      </c>
      <c r="E2196" s="481">
        <v>45056</v>
      </c>
      <c r="F2196" s="480" t="s">
        <v>301</v>
      </c>
      <c r="G2196" s="480" t="s">
        <v>10676</v>
      </c>
      <c r="H2196" s="480" t="s">
        <v>10342</v>
      </c>
      <c r="I2196" s="480" t="s">
        <v>10600</v>
      </c>
      <c r="J2196" s="482">
        <v>7044.25</v>
      </c>
      <c r="K2196" s="482">
        <v>117.4</v>
      </c>
      <c r="L2196" s="482">
        <v>3639.53</v>
      </c>
      <c r="M2196" s="482">
        <v>1408.85</v>
      </c>
      <c r="N2196" s="482">
        <v>0</v>
      </c>
      <c r="O2196" s="482">
        <v>3404.72</v>
      </c>
      <c r="P2196" s="480" t="s">
        <v>10677</v>
      </c>
      <c r="Q2196" s="481"/>
      <c r="R2196" s="480" t="s">
        <v>7884</v>
      </c>
      <c r="S2196" s="480" t="s">
        <v>7885</v>
      </c>
      <c r="T2196" s="480" t="s">
        <v>5568</v>
      </c>
      <c r="U2196" s="480" t="s">
        <v>5610</v>
      </c>
      <c r="V2196" s="480" t="s">
        <v>309</v>
      </c>
      <c r="W2196" s="480" t="s">
        <v>10671</v>
      </c>
      <c r="X2196" s="480" t="s">
        <v>7977</v>
      </c>
      <c r="Y2196" s="480" t="s">
        <v>313</v>
      </c>
      <c r="Z2196" s="480" t="s">
        <v>7888</v>
      </c>
      <c r="AA2196" s="480">
        <f t="shared" si="34"/>
        <v>60</v>
      </c>
      <c r="AB2196" s="483">
        <v>0</v>
      </c>
      <c r="AC2196" s="480" t="s">
        <v>8438</v>
      </c>
    </row>
    <row r="2197" customHeight="1" spans="1:29">
      <c r="A2197" s="460" t="s">
        <v>194</v>
      </c>
      <c r="B2197" s="480" t="s">
        <v>7877</v>
      </c>
      <c r="C2197" s="480" t="s">
        <v>7878</v>
      </c>
      <c r="D2197" s="480" t="s">
        <v>10678</v>
      </c>
      <c r="E2197" s="481">
        <v>45056</v>
      </c>
      <c r="F2197" s="480" t="s">
        <v>301</v>
      </c>
      <c r="G2197" s="480" t="s">
        <v>10679</v>
      </c>
      <c r="H2197" s="480" t="s">
        <v>10342</v>
      </c>
      <c r="I2197" s="480" t="s">
        <v>10600</v>
      </c>
      <c r="J2197" s="482">
        <v>7044.25</v>
      </c>
      <c r="K2197" s="482">
        <v>117.4</v>
      </c>
      <c r="L2197" s="482">
        <v>3639.53</v>
      </c>
      <c r="M2197" s="482">
        <v>1408.85</v>
      </c>
      <c r="N2197" s="482">
        <v>0</v>
      </c>
      <c r="O2197" s="482">
        <v>3404.72</v>
      </c>
      <c r="P2197" s="480" t="s">
        <v>10680</v>
      </c>
      <c r="Q2197" s="481"/>
      <c r="R2197" s="480" t="s">
        <v>7884</v>
      </c>
      <c r="S2197" s="480" t="s">
        <v>7885</v>
      </c>
      <c r="T2197" s="480" t="s">
        <v>5568</v>
      </c>
      <c r="U2197" s="480" t="s">
        <v>5610</v>
      </c>
      <c r="V2197" s="480" t="s">
        <v>309</v>
      </c>
      <c r="W2197" s="480" t="s">
        <v>10671</v>
      </c>
      <c r="X2197" s="480" t="s">
        <v>7977</v>
      </c>
      <c r="Y2197" s="480" t="s">
        <v>313</v>
      </c>
      <c r="Z2197" s="480" t="s">
        <v>7888</v>
      </c>
      <c r="AA2197" s="480">
        <f t="shared" si="34"/>
        <v>60</v>
      </c>
      <c r="AB2197" s="483">
        <v>0</v>
      </c>
      <c r="AC2197" s="480" t="s">
        <v>8438</v>
      </c>
    </row>
    <row r="2198" customHeight="1" spans="1:29">
      <c r="A2198" s="460" t="s">
        <v>194</v>
      </c>
      <c r="B2198" s="480" t="s">
        <v>7877</v>
      </c>
      <c r="C2198" s="480" t="s">
        <v>7878</v>
      </c>
      <c r="D2198" s="480" t="s">
        <v>10681</v>
      </c>
      <c r="E2198" s="481">
        <v>45056</v>
      </c>
      <c r="F2198" s="480" t="s">
        <v>301</v>
      </c>
      <c r="G2198" s="480" t="s">
        <v>10682</v>
      </c>
      <c r="H2198" s="480" t="s">
        <v>10342</v>
      </c>
      <c r="I2198" s="480" t="s">
        <v>10600</v>
      </c>
      <c r="J2198" s="482">
        <v>7973.45</v>
      </c>
      <c r="K2198" s="482">
        <v>137.17</v>
      </c>
      <c r="L2198" s="482">
        <v>3995.39</v>
      </c>
      <c r="M2198" s="482">
        <v>1646.09</v>
      </c>
      <c r="N2198" s="482">
        <v>0</v>
      </c>
      <c r="O2198" s="482">
        <v>3978.06</v>
      </c>
      <c r="P2198" s="480" t="s">
        <v>10683</v>
      </c>
      <c r="Q2198" s="481"/>
      <c r="R2198" s="480" t="s">
        <v>7884</v>
      </c>
      <c r="S2198" s="480" t="s">
        <v>7885</v>
      </c>
      <c r="T2198" s="480" t="s">
        <v>4347</v>
      </c>
      <c r="U2198" s="480" t="s">
        <v>10684</v>
      </c>
      <c r="V2198" s="480" t="s">
        <v>309</v>
      </c>
      <c r="W2198" s="480" t="s">
        <v>10671</v>
      </c>
      <c r="X2198" s="480" t="s">
        <v>7977</v>
      </c>
      <c r="Y2198" s="480" t="s">
        <v>313</v>
      </c>
      <c r="Z2198" s="480" t="s">
        <v>7888</v>
      </c>
      <c r="AA2198" s="480">
        <f t="shared" si="34"/>
        <v>60</v>
      </c>
      <c r="AB2198" s="483">
        <v>0</v>
      </c>
      <c r="AC2198" s="480" t="s">
        <v>8438</v>
      </c>
    </row>
    <row r="2199" customHeight="1" spans="1:29">
      <c r="A2199" s="460" t="s">
        <v>194</v>
      </c>
      <c r="B2199" s="480" t="s">
        <v>7877</v>
      </c>
      <c r="C2199" s="480" t="s">
        <v>7878</v>
      </c>
      <c r="D2199" s="480" t="s">
        <v>10685</v>
      </c>
      <c r="E2199" s="481">
        <v>45056</v>
      </c>
      <c r="F2199" s="480" t="s">
        <v>301</v>
      </c>
      <c r="G2199" s="480" t="s">
        <v>10686</v>
      </c>
      <c r="H2199" s="480" t="s">
        <v>10342</v>
      </c>
      <c r="I2199" s="480" t="s">
        <v>10600</v>
      </c>
      <c r="J2199" s="482">
        <v>7973.45</v>
      </c>
      <c r="K2199" s="482">
        <v>137.17</v>
      </c>
      <c r="L2199" s="482">
        <v>3995.39</v>
      </c>
      <c r="M2199" s="482">
        <v>1646.09</v>
      </c>
      <c r="N2199" s="482">
        <v>0</v>
      </c>
      <c r="O2199" s="482">
        <v>3978.06</v>
      </c>
      <c r="P2199" s="480" t="s">
        <v>10687</v>
      </c>
      <c r="Q2199" s="481"/>
      <c r="R2199" s="480" t="s">
        <v>7884</v>
      </c>
      <c r="S2199" s="480" t="s">
        <v>7885</v>
      </c>
      <c r="T2199" s="480" t="s">
        <v>4347</v>
      </c>
      <c r="U2199" s="480" t="s">
        <v>10688</v>
      </c>
      <c r="V2199" s="480" t="s">
        <v>309</v>
      </c>
      <c r="W2199" s="480" t="s">
        <v>10671</v>
      </c>
      <c r="X2199" s="480" t="s">
        <v>7977</v>
      </c>
      <c r="Y2199" s="480" t="s">
        <v>313</v>
      </c>
      <c r="Z2199" s="480" t="s">
        <v>7888</v>
      </c>
      <c r="AA2199" s="480">
        <f t="shared" si="34"/>
        <v>60</v>
      </c>
      <c r="AB2199" s="483">
        <v>0</v>
      </c>
      <c r="AC2199" s="480" t="s">
        <v>8438</v>
      </c>
    </row>
    <row r="2200" customHeight="1" spans="1:29">
      <c r="A2200" s="460" t="s">
        <v>194</v>
      </c>
      <c r="B2200" s="480" t="s">
        <v>7877</v>
      </c>
      <c r="C2200" s="480" t="s">
        <v>7878</v>
      </c>
      <c r="D2200" s="480" t="s">
        <v>10689</v>
      </c>
      <c r="E2200" s="481">
        <v>45056</v>
      </c>
      <c r="F2200" s="480" t="s">
        <v>301</v>
      </c>
      <c r="G2200" s="480" t="s">
        <v>10690</v>
      </c>
      <c r="H2200" s="480" t="s">
        <v>10342</v>
      </c>
      <c r="I2200" s="480" t="s">
        <v>10600</v>
      </c>
      <c r="J2200" s="482">
        <v>7973.45</v>
      </c>
      <c r="K2200" s="482">
        <v>137.17</v>
      </c>
      <c r="L2200" s="482">
        <v>3995.39</v>
      </c>
      <c r="M2200" s="482">
        <v>1646.09</v>
      </c>
      <c r="N2200" s="482">
        <v>0</v>
      </c>
      <c r="O2200" s="482">
        <v>3978.06</v>
      </c>
      <c r="P2200" s="480" t="s">
        <v>10691</v>
      </c>
      <c r="Q2200" s="481"/>
      <c r="R2200" s="480" t="s">
        <v>7884</v>
      </c>
      <c r="S2200" s="480" t="s">
        <v>7885</v>
      </c>
      <c r="T2200" s="480" t="s">
        <v>4347</v>
      </c>
      <c r="U2200" s="480" t="s">
        <v>10692</v>
      </c>
      <c r="V2200" s="480" t="s">
        <v>309</v>
      </c>
      <c r="W2200" s="480" t="s">
        <v>10671</v>
      </c>
      <c r="X2200" s="480" t="s">
        <v>7977</v>
      </c>
      <c r="Y2200" s="480" t="s">
        <v>313</v>
      </c>
      <c r="Z2200" s="480" t="s">
        <v>7888</v>
      </c>
      <c r="AA2200" s="480">
        <f t="shared" si="34"/>
        <v>60</v>
      </c>
      <c r="AB2200" s="483">
        <v>0</v>
      </c>
      <c r="AC2200" s="480" t="s">
        <v>8438</v>
      </c>
    </row>
    <row r="2201" customHeight="1" spans="1:29">
      <c r="A2201" s="460" t="s">
        <v>194</v>
      </c>
      <c r="B2201" s="480" t="s">
        <v>7877</v>
      </c>
      <c r="C2201" s="480" t="s">
        <v>7878</v>
      </c>
      <c r="D2201" s="480" t="s">
        <v>10693</v>
      </c>
      <c r="E2201" s="481">
        <v>45056</v>
      </c>
      <c r="F2201" s="480" t="s">
        <v>301</v>
      </c>
      <c r="G2201" s="480" t="s">
        <v>10694</v>
      </c>
      <c r="H2201" s="480" t="s">
        <v>10342</v>
      </c>
      <c r="I2201" s="480" t="s">
        <v>10600</v>
      </c>
      <c r="J2201" s="482">
        <v>7973.45</v>
      </c>
      <c r="K2201" s="482">
        <v>137.17</v>
      </c>
      <c r="L2201" s="482">
        <v>3995.39</v>
      </c>
      <c r="M2201" s="482">
        <v>1646.09</v>
      </c>
      <c r="N2201" s="482">
        <v>0</v>
      </c>
      <c r="O2201" s="482">
        <v>3978.06</v>
      </c>
      <c r="P2201" s="480" t="s">
        <v>10695</v>
      </c>
      <c r="Q2201" s="481"/>
      <c r="R2201" s="480" t="s">
        <v>7884</v>
      </c>
      <c r="S2201" s="480" t="s">
        <v>7885</v>
      </c>
      <c r="T2201" s="480" t="s">
        <v>4347</v>
      </c>
      <c r="U2201" s="480" t="s">
        <v>10696</v>
      </c>
      <c r="V2201" s="480" t="s">
        <v>309</v>
      </c>
      <c r="W2201" s="480" t="s">
        <v>10671</v>
      </c>
      <c r="X2201" s="480" t="s">
        <v>7977</v>
      </c>
      <c r="Y2201" s="480" t="s">
        <v>313</v>
      </c>
      <c r="Z2201" s="480" t="s">
        <v>7888</v>
      </c>
      <c r="AA2201" s="480">
        <f t="shared" si="34"/>
        <v>60</v>
      </c>
      <c r="AB2201" s="483">
        <v>0</v>
      </c>
      <c r="AC2201" s="480" t="s">
        <v>8438</v>
      </c>
    </row>
    <row r="2202" customHeight="1" spans="1:29">
      <c r="A2202" s="460" t="s">
        <v>194</v>
      </c>
      <c r="B2202" s="480" t="s">
        <v>7877</v>
      </c>
      <c r="C2202" s="480" t="s">
        <v>7878</v>
      </c>
      <c r="D2202" s="480" t="s">
        <v>10697</v>
      </c>
      <c r="E2202" s="481">
        <v>45056</v>
      </c>
      <c r="F2202" s="480" t="s">
        <v>301</v>
      </c>
      <c r="G2202" s="480" t="s">
        <v>10698</v>
      </c>
      <c r="H2202" s="480" t="s">
        <v>10342</v>
      </c>
      <c r="I2202" s="480" t="s">
        <v>10600</v>
      </c>
      <c r="J2202" s="482">
        <v>7973.45</v>
      </c>
      <c r="K2202" s="482">
        <v>137.17</v>
      </c>
      <c r="L2202" s="482">
        <v>3995.39</v>
      </c>
      <c r="M2202" s="482">
        <v>1646.09</v>
      </c>
      <c r="N2202" s="482">
        <v>0</v>
      </c>
      <c r="O2202" s="482">
        <v>3978.06</v>
      </c>
      <c r="P2202" s="480" t="s">
        <v>10699</v>
      </c>
      <c r="Q2202" s="481"/>
      <c r="R2202" s="480" t="s">
        <v>7884</v>
      </c>
      <c r="S2202" s="480" t="s">
        <v>7885</v>
      </c>
      <c r="T2202" s="480" t="s">
        <v>4347</v>
      </c>
      <c r="U2202" s="480" t="s">
        <v>10700</v>
      </c>
      <c r="V2202" s="480" t="s">
        <v>309</v>
      </c>
      <c r="W2202" s="480" t="s">
        <v>10671</v>
      </c>
      <c r="X2202" s="480" t="s">
        <v>7977</v>
      </c>
      <c r="Y2202" s="480" t="s">
        <v>313</v>
      </c>
      <c r="Z2202" s="480" t="s">
        <v>7888</v>
      </c>
      <c r="AA2202" s="480">
        <f t="shared" si="34"/>
        <v>60</v>
      </c>
      <c r="AB2202" s="483">
        <v>0</v>
      </c>
      <c r="AC2202" s="480" t="s">
        <v>8438</v>
      </c>
    </row>
    <row r="2203" customHeight="1" spans="1:29">
      <c r="A2203" s="460" t="s">
        <v>194</v>
      </c>
      <c r="B2203" s="480" t="s">
        <v>7877</v>
      </c>
      <c r="C2203" s="480" t="s">
        <v>7878</v>
      </c>
      <c r="D2203" s="480" t="s">
        <v>10701</v>
      </c>
      <c r="E2203" s="481">
        <v>45056</v>
      </c>
      <c r="F2203" s="480" t="s">
        <v>301</v>
      </c>
      <c r="G2203" s="480" t="s">
        <v>10702</v>
      </c>
      <c r="H2203" s="480" t="s">
        <v>10342</v>
      </c>
      <c r="I2203" s="480" t="s">
        <v>10600</v>
      </c>
      <c r="J2203" s="482">
        <v>7044.25</v>
      </c>
      <c r="K2203" s="482">
        <v>117.4</v>
      </c>
      <c r="L2203" s="482">
        <v>3639.53</v>
      </c>
      <c r="M2203" s="482">
        <v>1408.85</v>
      </c>
      <c r="N2203" s="482">
        <v>0</v>
      </c>
      <c r="O2203" s="482">
        <v>3404.72</v>
      </c>
      <c r="P2203" s="480" t="s">
        <v>10703</v>
      </c>
      <c r="Q2203" s="481"/>
      <c r="R2203" s="480" t="s">
        <v>7884</v>
      </c>
      <c r="S2203" s="480" t="s">
        <v>7885</v>
      </c>
      <c r="T2203" s="480" t="s">
        <v>4347</v>
      </c>
      <c r="U2203" s="480" t="s">
        <v>10704</v>
      </c>
      <c r="V2203" s="480" t="s">
        <v>309</v>
      </c>
      <c r="W2203" s="480" t="s">
        <v>10671</v>
      </c>
      <c r="X2203" s="480" t="s">
        <v>7977</v>
      </c>
      <c r="Y2203" s="480" t="s">
        <v>313</v>
      </c>
      <c r="Z2203" s="480" t="s">
        <v>7888</v>
      </c>
      <c r="AA2203" s="480">
        <f t="shared" si="34"/>
        <v>60</v>
      </c>
      <c r="AB2203" s="483">
        <v>0</v>
      </c>
      <c r="AC2203" s="480" t="s">
        <v>8438</v>
      </c>
    </row>
    <row r="2204" customHeight="1" spans="1:29">
      <c r="A2204" s="460" t="s">
        <v>194</v>
      </c>
      <c r="B2204" s="480" t="s">
        <v>7877</v>
      </c>
      <c r="C2204" s="480" t="s">
        <v>7878</v>
      </c>
      <c r="D2204" s="480" t="s">
        <v>10705</v>
      </c>
      <c r="E2204" s="481">
        <v>45056</v>
      </c>
      <c r="F2204" s="480" t="s">
        <v>301</v>
      </c>
      <c r="G2204" s="480" t="s">
        <v>10706</v>
      </c>
      <c r="H2204" s="480" t="s">
        <v>10342</v>
      </c>
      <c r="I2204" s="480" t="s">
        <v>10600</v>
      </c>
      <c r="J2204" s="482">
        <v>7044.25</v>
      </c>
      <c r="K2204" s="482">
        <v>117.4</v>
      </c>
      <c r="L2204" s="482">
        <v>3639.53</v>
      </c>
      <c r="M2204" s="482">
        <v>1408.85</v>
      </c>
      <c r="N2204" s="482">
        <v>0</v>
      </c>
      <c r="O2204" s="482">
        <v>3404.72</v>
      </c>
      <c r="P2204" s="480" t="s">
        <v>10707</v>
      </c>
      <c r="Q2204" s="481"/>
      <c r="R2204" s="480" t="s">
        <v>7884</v>
      </c>
      <c r="S2204" s="480" t="s">
        <v>7885</v>
      </c>
      <c r="T2204" s="480" t="s">
        <v>4347</v>
      </c>
      <c r="U2204" s="480" t="s">
        <v>10708</v>
      </c>
      <c r="V2204" s="480" t="s">
        <v>309</v>
      </c>
      <c r="W2204" s="480" t="s">
        <v>10671</v>
      </c>
      <c r="X2204" s="480" t="s">
        <v>7977</v>
      </c>
      <c r="Y2204" s="480" t="s">
        <v>313</v>
      </c>
      <c r="Z2204" s="480" t="s">
        <v>7888</v>
      </c>
      <c r="AA2204" s="480">
        <f t="shared" si="34"/>
        <v>60</v>
      </c>
      <c r="AB2204" s="483">
        <v>0</v>
      </c>
      <c r="AC2204" s="480" t="s">
        <v>8438</v>
      </c>
    </row>
    <row r="2205" customHeight="1" spans="1:29">
      <c r="A2205" s="460" t="s">
        <v>194</v>
      </c>
      <c r="B2205" s="480" t="s">
        <v>7877</v>
      </c>
      <c r="C2205" s="480" t="s">
        <v>7878</v>
      </c>
      <c r="D2205" s="480" t="s">
        <v>10709</v>
      </c>
      <c r="E2205" s="481">
        <v>45056</v>
      </c>
      <c r="F2205" s="480" t="s">
        <v>301</v>
      </c>
      <c r="G2205" s="480" t="s">
        <v>10710</v>
      </c>
      <c r="H2205" s="480" t="s">
        <v>10342</v>
      </c>
      <c r="I2205" s="480" t="s">
        <v>10600</v>
      </c>
      <c r="J2205" s="482">
        <v>7973.45</v>
      </c>
      <c r="K2205" s="482">
        <v>137.17</v>
      </c>
      <c r="L2205" s="482">
        <v>3995.39</v>
      </c>
      <c r="M2205" s="482">
        <v>1646.09</v>
      </c>
      <c r="N2205" s="482">
        <v>0</v>
      </c>
      <c r="O2205" s="482">
        <v>3978.06</v>
      </c>
      <c r="P2205" s="480" t="s">
        <v>10711</v>
      </c>
      <c r="Q2205" s="481"/>
      <c r="R2205" s="480" t="s">
        <v>7884</v>
      </c>
      <c r="S2205" s="480" t="s">
        <v>7885</v>
      </c>
      <c r="T2205" s="480" t="s">
        <v>4347</v>
      </c>
      <c r="U2205" s="480" t="s">
        <v>10712</v>
      </c>
      <c r="V2205" s="480" t="s">
        <v>309</v>
      </c>
      <c r="W2205" s="480" t="s">
        <v>10671</v>
      </c>
      <c r="X2205" s="480" t="s">
        <v>7977</v>
      </c>
      <c r="Y2205" s="480" t="s">
        <v>313</v>
      </c>
      <c r="Z2205" s="480" t="s">
        <v>7888</v>
      </c>
      <c r="AA2205" s="480">
        <f t="shared" si="34"/>
        <v>60</v>
      </c>
      <c r="AB2205" s="483">
        <v>0</v>
      </c>
      <c r="AC2205" s="480" t="s">
        <v>8438</v>
      </c>
    </row>
    <row r="2206" customHeight="1" spans="1:29">
      <c r="A2206" s="460" t="s">
        <v>194</v>
      </c>
      <c r="B2206" s="480" t="s">
        <v>7877</v>
      </c>
      <c r="C2206" s="480" t="s">
        <v>7878</v>
      </c>
      <c r="D2206" s="480" t="s">
        <v>10713</v>
      </c>
      <c r="E2206" s="481">
        <v>45056</v>
      </c>
      <c r="F2206" s="480" t="s">
        <v>301</v>
      </c>
      <c r="G2206" s="480" t="s">
        <v>10714</v>
      </c>
      <c r="H2206" s="480" t="s">
        <v>10342</v>
      </c>
      <c r="I2206" s="480" t="s">
        <v>10600</v>
      </c>
      <c r="J2206" s="482">
        <v>7973.45</v>
      </c>
      <c r="K2206" s="482">
        <v>137.17</v>
      </c>
      <c r="L2206" s="482">
        <v>3995.39</v>
      </c>
      <c r="M2206" s="482">
        <v>1646.09</v>
      </c>
      <c r="N2206" s="482">
        <v>0</v>
      </c>
      <c r="O2206" s="482">
        <v>3978.06</v>
      </c>
      <c r="P2206" s="480" t="s">
        <v>10715</v>
      </c>
      <c r="Q2206" s="481"/>
      <c r="R2206" s="480" t="s">
        <v>7884</v>
      </c>
      <c r="S2206" s="480" t="s">
        <v>7885</v>
      </c>
      <c r="T2206" s="480" t="s">
        <v>4347</v>
      </c>
      <c r="U2206" s="480" t="s">
        <v>10716</v>
      </c>
      <c r="V2206" s="480" t="s">
        <v>309</v>
      </c>
      <c r="W2206" s="480" t="s">
        <v>10671</v>
      </c>
      <c r="X2206" s="480" t="s">
        <v>7977</v>
      </c>
      <c r="Y2206" s="480" t="s">
        <v>313</v>
      </c>
      <c r="Z2206" s="480" t="s">
        <v>7888</v>
      </c>
      <c r="AA2206" s="480">
        <f t="shared" si="34"/>
        <v>60</v>
      </c>
      <c r="AB2206" s="483">
        <v>0</v>
      </c>
      <c r="AC2206" s="480" t="s">
        <v>8438</v>
      </c>
    </row>
    <row r="2207" customHeight="1" spans="1:29">
      <c r="A2207" s="460" t="s">
        <v>194</v>
      </c>
      <c r="B2207" s="480" t="s">
        <v>7877</v>
      </c>
      <c r="C2207" s="480" t="s">
        <v>7878</v>
      </c>
      <c r="D2207" s="480" t="s">
        <v>10717</v>
      </c>
      <c r="E2207" s="481">
        <v>45056</v>
      </c>
      <c r="F2207" s="480" t="s">
        <v>301</v>
      </c>
      <c r="G2207" s="480" t="s">
        <v>10718</v>
      </c>
      <c r="H2207" s="480" t="s">
        <v>10342</v>
      </c>
      <c r="I2207" s="480" t="s">
        <v>10600</v>
      </c>
      <c r="J2207" s="482">
        <v>7044.25</v>
      </c>
      <c r="K2207" s="482">
        <v>117.4</v>
      </c>
      <c r="L2207" s="482">
        <v>3639.53</v>
      </c>
      <c r="M2207" s="482">
        <v>1408.85</v>
      </c>
      <c r="N2207" s="482">
        <v>0</v>
      </c>
      <c r="O2207" s="482">
        <v>3404.72</v>
      </c>
      <c r="P2207" s="480" t="s">
        <v>10719</v>
      </c>
      <c r="Q2207" s="481"/>
      <c r="R2207" s="480" t="s">
        <v>7884</v>
      </c>
      <c r="S2207" s="480" t="s">
        <v>7885</v>
      </c>
      <c r="T2207" s="480" t="s">
        <v>4347</v>
      </c>
      <c r="U2207" s="480" t="s">
        <v>10720</v>
      </c>
      <c r="V2207" s="480" t="s">
        <v>309</v>
      </c>
      <c r="W2207" s="480" t="s">
        <v>10671</v>
      </c>
      <c r="X2207" s="480" t="s">
        <v>7977</v>
      </c>
      <c r="Y2207" s="480" t="s">
        <v>313</v>
      </c>
      <c r="Z2207" s="480" t="s">
        <v>7888</v>
      </c>
      <c r="AA2207" s="480">
        <f t="shared" si="34"/>
        <v>60</v>
      </c>
      <c r="AB2207" s="483">
        <v>0</v>
      </c>
      <c r="AC2207" s="480" t="s">
        <v>8438</v>
      </c>
    </row>
    <row r="2208" customHeight="1" spans="1:29">
      <c r="A2208" s="460" t="s">
        <v>194</v>
      </c>
      <c r="B2208" s="480" t="s">
        <v>7877</v>
      </c>
      <c r="C2208" s="480" t="s">
        <v>7878</v>
      </c>
      <c r="D2208" s="480" t="s">
        <v>10721</v>
      </c>
      <c r="E2208" s="481">
        <v>45056</v>
      </c>
      <c r="F2208" s="480" t="s">
        <v>301</v>
      </c>
      <c r="G2208" s="480" t="s">
        <v>10722</v>
      </c>
      <c r="H2208" s="480" t="s">
        <v>10342</v>
      </c>
      <c r="I2208" s="480" t="s">
        <v>10600</v>
      </c>
      <c r="J2208" s="482">
        <v>7044.25</v>
      </c>
      <c r="K2208" s="482">
        <v>117.4</v>
      </c>
      <c r="L2208" s="482">
        <v>3639.53</v>
      </c>
      <c r="M2208" s="482">
        <v>1408.85</v>
      </c>
      <c r="N2208" s="482">
        <v>0</v>
      </c>
      <c r="O2208" s="482">
        <v>3404.72</v>
      </c>
      <c r="P2208" s="480" t="s">
        <v>10723</v>
      </c>
      <c r="Q2208" s="481"/>
      <c r="R2208" s="480" t="s">
        <v>7884</v>
      </c>
      <c r="S2208" s="480" t="s">
        <v>7885</v>
      </c>
      <c r="T2208" s="480" t="s">
        <v>4347</v>
      </c>
      <c r="U2208" s="480" t="s">
        <v>10724</v>
      </c>
      <c r="V2208" s="480" t="s">
        <v>309</v>
      </c>
      <c r="W2208" s="480" t="s">
        <v>10671</v>
      </c>
      <c r="X2208" s="480" t="s">
        <v>7977</v>
      </c>
      <c r="Y2208" s="480" t="s">
        <v>313</v>
      </c>
      <c r="Z2208" s="480" t="s">
        <v>7888</v>
      </c>
      <c r="AA2208" s="480">
        <f t="shared" si="34"/>
        <v>60</v>
      </c>
      <c r="AB2208" s="483">
        <v>0</v>
      </c>
      <c r="AC2208" s="480" t="s">
        <v>8438</v>
      </c>
    </row>
    <row r="2209" customHeight="1" spans="1:29">
      <c r="A2209" s="460" t="s">
        <v>194</v>
      </c>
      <c r="B2209" s="480" t="s">
        <v>7877</v>
      </c>
      <c r="C2209" s="480" t="s">
        <v>7878</v>
      </c>
      <c r="D2209" s="480" t="s">
        <v>10725</v>
      </c>
      <c r="E2209" s="481">
        <v>45056</v>
      </c>
      <c r="F2209" s="480" t="s">
        <v>301</v>
      </c>
      <c r="G2209" s="480" t="s">
        <v>10726</v>
      </c>
      <c r="H2209" s="480" t="s">
        <v>10342</v>
      </c>
      <c r="I2209" s="480" t="s">
        <v>10600</v>
      </c>
      <c r="J2209" s="482">
        <v>7044.25</v>
      </c>
      <c r="K2209" s="482">
        <v>117.4</v>
      </c>
      <c r="L2209" s="482">
        <v>3639.53</v>
      </c>
      <c r="M2209" s="482">
        <v>1408.85</v>
      </c>
      <c r="N2209" s="482">
        <v>0</v>
      </c>
      <c r="O2209" s="482">
        <v>3404.72</v>
      </c>
      <c r="P2209" s="480" t="s">
        <v>10727</v>
      </c>
      <c r="Q2209" s="481"/>
      <c r="R2209" s="480" t="s">
        <v>7884</v>
      </c>
      <c r="S2209" s="480" t="s">
        <v>7885</v>
      </c>
      <c r="T2209" s="480" t="s">
        <v>4347</v>
      </c>
      <c r="U2209" s="480" t="s">
        <v>10728</v>
      </c>
      <c r="V2209" s="480" t="s">
        <v>309</v>
      </c>
      <c r="W2209" s="480" t="s">
        <v>10671</v>
      </c>
      <c r="X2209" s="480" t="s">
        <v>7977</v>
      </c>
      <c r="Y2209" s="480" t="s">
        <v>313</v>
      </c>
      <c r="Z2209" s="480" t="s">
        <v>7888</v>
      </c>
      <c r="AA2209" s="480">
        <f t="shared" si="34"/>
        <v>60</v>
      </c>
      <c r="AB2209" s="483">
        <v>0</v>
      </c>
      <c r="AC2209" s="480" t="s">
        <v>8438</v>
      </c>
    </row>
    <row r="2210" customHeight="1" spans="1:29">
      <c r="A2210" s="460" t="s">
        <v>194</v>
      </c>
      <c r="B2210" s="480" t="s">
        <v>7877</v>
      </c>
      <c r="C2210" s="480" t="s">
        <v>7878</v>
      </c>
      <c r="D2210" s="480" t="s">
        <v>10729</v>
      </c>
      <c r="E2210" s="481">
        <v>45056</v>
      </c>
      <c r="F2210" s="480" t="s">
        <v>301</v>
      </c>
      <c r="G2210" s="480" t="s">
        <v>10730</v>
      </c>
      <c r="H2210" s="480" t="s">
        <v>10342</v>
      </c>
      <c r="I2210" s="480" t="s">
        <v>10600</v>
      </c>
      <c r="J2210" s="482">
        <v>7044.25</v>
      </c>
      <c r="K2210" s="482">
        <v>117.4</v>
      </c>
      <c r="L2210" s="482">
        <v>3639.53</v>
      </c>
      <c r="M2210" s="482">
        <v>1408.85</v>
      </c>
      <c r="N2210" s="482">
        <v>0</v>
      </c>
      <c r="O2210" s="482">
        <v>3404.72</v>
      </c>
      <c r="P2210" s="480" t="s">
        <v>10731</v>
      </c>
      <c r="Q2210" s="481"/>
      <c r="R2210" s="480" t="s">
        <v>7884</v>
      </c>
      <c r="S2210" s="480" t="s">
        <v>7885</v>
      </c>
      <c r="T2210" s="480" t="s">
        <v>309</v>
      </c>
      <c r="U2210" s="480" t="s">
        <v>10732</v>
      </c>
      <c r="V2210" s="480" t="s">
        <v>309</v>
      </c>
      <c r="W2210" s="480" t="s">
        <v>10671</v>
      </c>
      <c r="X2210" s="480" t="s">
        <v>7977</v>
      </c>
      <c r="Y2210" s="480" t="s">
        <v>313</v>
      </c>
      <c r="Z2210" s="480" t="s">
        <v>7888</v>
      </c>
      <c r="AA2210" s="480">
        <f t="shared" si="34"/>
        <v>60</v>
      </c>
      <c r="AB2210" s="483">
        <v>0</v>
      </c>
      <c r="AC2210" s="480" t="s">
        <v>8526</v>
      </c>
    </row>
    <row r="2211" customHeight="1" spans="1:29">
      <c r="A2211" s="460" t="s">
        <v>194</v>
      </c>
      <c r="B2211" s="480" t="s">
        <v>7877</v>
      </c>
      <c r="C2211" s="480" t="s">
        <v>7878</v>
      </c>
      <c r="D2211" s="480" t="s">
        <v>10733</v>
      </c>
      <c r="E2211" s="481">
        <v>45056</v>
      </c>
      <c r="F2211" s="480" t="s">
        <v>301</v>
      </c>
      <c r="G2211" s="480" t="s">
        <v>10734</v>
      </c>
      <c r="H2211" s="480" t="s">
        <v>10342</v>
      </c>
      <c r="I2211" s="480" t="s">
        <v>10600</v>
      </c>
      <c r="J2211" s="482">
        <v>7044.25</v>
      </c>
      <c r="K2211" s="482">
        <v>117.4</v>
      </c>
      <c r="L2211" s="482">
        <v>3639.53</v>
      </c>
      <c r="M2211" s="482">
        <v>1408.85</v>
      </c>
      <c r="N2211" s="482">
        <v>0</v>
      </c>
      <c r="O2211" s="482">
        <v>3404.72</v>
      </c>
      <c r="P2211" s="480" t="s">
        <v>10735</v>
      </c>
      <c r="Q2211" s="481"/>
      <c r="R2211" s="480" t="s">
        <v>7884</v>
      </c>
      <c r="S2211" s="480" t="s">
        <v>7885</v>
      </c>
      <c r="T2211" s="480" t="s">
        <v>4347</v>
      </c>
      <c r="U2211" s="480" t="s">
        <v>10736</v>
      </c>
      <c r="V2211" s="480" t="s">
        <v>309</v>
      </c>
      <c r="W2211" s="480" t="s">
        <v>10671</v>
      </c>
      <c r="X2211" s="480" t="s">
        <v>7977</v>
      </c>
      <c r="Y2211" s="480" t="s">
        <v>313</v>
      </c>
      <c r="Z2211" s="480" t="s">
        <v>7888</v>
      </c>
      <c r="AA2211" s="480">
        <f t="shared" si="34"/>
        <v>60</v>
      </c>
      <c r="AB2211" s="483">
        <v>0</v>
      </c>
      <c r="AC2211" s="480" t="s">
        <v>8438</v>
      </c>
    </row>
    <row r="2212" customHeight="1" spans="1:29">
      <c r="A2212" s="460" t="s">
        <v>194</v>
      </c>
      <c r="B2212" s="480" t="s">
        <v>7877</v>
      </c>
      <c r="C2212" s="480" t="s">
        <v>7878</v>
      </c>
      <c r="D2212" s="480" t="s">
        <v>10737</v>
      </c>
      <c r="E2212" s="481">
        <v>45056</v>
      </c>
      <c r="F2212" s="480" t="s">
        <v>301</v>
      </c>
      <c r="G2212" s="480" t="s">
        <v>10738</v>
      </c>
      <c r="H2212" s="480" t="s">
        <v>10342</v>
      </c>
      <c r="I2212" s="480" t="s">
        <v>10600</v>
      </c>
      <c r="J2212" s="482">
        <v>7044.25</v>
      </c>
      <c r="K2212" s="482">
        <v>117.4</v>
      </c>
      <c r="L2212" s="482">
        <v>3639.53</v>
      </c>
      <c r="M2212" s="482">
        <v>1408.85</v>
      </c>
      <c r="N2212" s="482">
        <v>0</v>
      </c>
      <c r="O2212" s="482">
        <v>3404.72</v>
      </c>
      <c r="P2212" s="480" t="s">
        <v>10739</v>
      </c>
      <c r="Q2212" s="481"/>
      <c r="R2212" s="480" t="s">
        <v>7884</v>
      </c>
      <c r="S2212" s="480" t="s">
        <v>7885</v>
      </c>
      <c r="T2212" s="480" t="s">
        <v>309</v>
      </c>
      <c r="U2212" s="480" t="s">
        <v>10740</v>
      </c>
      <c r="V2212" s="480" t="s">
        <v>309</v>
      </c>
      <c r="W2212" s="480" t="s">
        <v>10671</v>
      </c>
      <c r="X2212" s="480" t="s">
        <v>7977</v>
      </c>
      <c r="Y2212" s="480" t="s">
        <v>313</v>
      </c>
      <c r="Z2212" s="480" t="s">
        <v>7888</v>
      </c>
      <c r="AA2212" s="480">
        <f t="shared" si="34"/>
        <v>60</v>
      </c>
      <c r="AB2212" s="483">
        <v>0</v>
      </c>
      <c r="AC2212" s="480" t="s">
        <v>8526</v>
      </c>
    </row>
    <row r="2213" customHeight="1" spans="1:29">
      <c r="A2213" s="460" t="s">
        <v>194</v>
      </c>
      <c r="B2213" s="480" t="s">
        <v>7877</v>
      </c>
      <c r="C2213" s="480" t="s">
        <v>7878</v>
      </c>
      <c r="D2213" s="480" t="s">
        <v>10741</v>
      </c>
      <c r="E2213" s="481">
        <v>45056</v>
      </c>
      <c r="F2213" s="480" t="s">
        <v>301</v>
      </c>
      <c r="G2213" s="480" t="s">
        <v>10742</v>
      </c>
      <c r="H2213" s="480" t="s">
        <v>10342</v>
      </c>
      <c r="I2213" s="480" t="s">
        <v>10600</v>
      </c>
      <c r="J2213" s="482">
        <v>7044.25</v>
      </c>
      <c r="K2213" s="482">
        <v>117.4</v>
      </c>
      <c r="L2213" s="482">
        <v>3639.53</v>
      </c>
      <c r="M2213" s="482">
        <v>1408.85</v>
      </c>
      <c r="N2213" s="482">
        <v>0</v>
      </c>
      <c r="O2213" s="482">
        <v>3404.72</v>
      </c>
      <c r="P2213" s="480" t="s">
        <v>10743</v>
      </c>
      <c r="Q2213" s="481"/>
      <c r="R2213" s="480" t="s">
        <v>7884</v>
      </c>
      <c r="S2213" s="480" t="s">
        <v>7885</v>
      </c>
      <c r="T2213" s="480" t="s">
        <v>309</v>
      </c>
      <c r="U2213" s="480" t="s">
        <v>10744</v>
      </c>
      <c r="V2213" s="480" t="s">
        <v>309</v>
      </c>
      <c r="W2213" s="480" t="s">
        <v>10671</v>
      </c>
      <c r="X2213" s="480" t="s">
        <v>7977</v>
      </c>
      <c r="Y2213" s="480" t="s">
        <v>313</v>
      </c>
      <c r="Z2213" s="480" t="s">
        <v>7888</v>
      </c>
      <c r="AA2213" s="480">
        <f t="shared" si="34"/>
        <v>60</v>
      </c>
      <c r="AB2213" s="483">
        <v>0</v>
      </c>
      <c r="AC2213" s="480" t="s">
        <v>8526</v>
      </c>
    </row>
    <row r="2214" customHeight="1" spans="1:29">
      <c r="A2214" s="460" t="s">
        <v>194</v>
      </c>
      <c r="B2214" s="480" t="s">
        <v>7877</v>
      </c>
      <c r="C2214" s="480" t="s">
        <v>7878</v>
      </c>
      <c r="D2214" s="480" t="s">
        <v>10745</v>
      </c>
      <c r="E2214" s="481">
        <v>45056</v>
      </c>
      <c r="F2214" s="480" t="s">
        <v>301</v>
      </c>
      <c r="G2214" s="480" t="s">
        <v>10746</v>
      </c>
      <c r="H2214" s="480" t="s">
        <v>10342</v>
      </c>
      <c r="I2214" s="480" t="s">
        <v>10600</v>
      </c>
      <c r="J2214" s="482">
        <v>7044.25</v>
      </c>
      <c r="K2214" s="482">
        <v>117.4</v>
      </c>
      <c r="L2214" s="482">
        <v>3639.53</v>
      </c>
      <c r="M2214" s="482">
        <v>1408.85</v>
      </c>
      <c r="N2214" s="482">
        <v>0</v>
      </c>
      <c r="O2214" s="482">
        <v>3404.72</v>
      </c>
      <c r="P2214" s="480" t="s">
        <v>10747</v>
      </c>
      <c r="Q2214" s="481"/>
      <c r="R2214" s="480" t="s">
        <v>7884</v>
      </c>
      <c r="S2214" s="480" t="s">
        <v>7885</v>
      </c>
      <c r="T2214" s="480" t="s">
        <v>309</v>
      </c>
      <c r="U2214" s="480" t="s">
        <v>10748</v>
      </c>
      <c r="V2214" s="480" t="s">
        <v>309</v>
      </c>
      <c r="W2214" s="480" t="s">
        <v>10671</v>
      </c>
      <c r="X2214" s="480" t="s">
        <v>7977</v>
      </c>
      <c r="Y2214" s="480" t="s">
        <v>313</v>
      </c>
      <c r="Z2214" s="480" t="s">
        <v>7888</v>
      </c>
      <c r="AA2214" s="480">
        <f t="shared" si="34"/>
        <v>60</v>
      </c>
      <c r="AB2214" s="483">
        <v>0</v>
      </c>
      <c r="AC2214" s="480" t="s">
        <v>8526</v>
      </c>
    </row>
    <row r="2215" customHeight="1" spans="1:29">
      <c r="A2215" s="460" t="s">
        <v>194</v>
      </c>
      <c r="B2215" s="480" t="s">
        <v>7877</v>
      </c>
      <c r="C2215" s="480" t="s">
        <v>7878</v>
      </c>
      <c r="D2215" s="480" t="s">
        <v>10749</v>
      </c>
      <c r="E2215" s="481">
        <v>45056</v>
      </c>
      <c r="F2215" s="480" t="s">
        <v>301</v>
      </c>
      <c r="G2215" s="480" t="s">
        <v>10750</v>
      </c>
      <c r="H2215" s="480" t="s">
        <v>10342</v>
      </c>
      <c r="I2215" s="480" t="s">
        <v>10600</v>
      </c>
      <c r="J2215" s="482">
        <v>7044.25</v>
      </c>
      <c r="K2215" s="482">
        <v>117.4</v>
      </c>
      <c r="L2215" s="482">
        <v>3639.53</v>
      </c>
      <c r="M2215" s="482">
        <v>1408.85</v>
      </c>
      <c r="N2215" s="482">
        <v>0</v>
      </c>
      <c r="O2215" s="482">
        <v>3404.72</v>
      </c>
      <c r="P2215" s="480" t="s">
        <v>10751</v>
      </c>
      <c r="Q2215" s="481"/>
      <c r="R2215" s="480" t="s">
        <v>7884</v>
      </c>
      <c r="S2215" s="480" t="s">
        <v>7885</v>
      </c>
      <c r="T2215" s="480" t="s">
        <v>309</v>
      </c>
      <c r="U2215" s="480" t="s">
        <v>10752</v>
      </c>
      <c r="V2215" s="480" t="s">
        <v>309</v>
      </c>
      <c r="W2215" s="480" t="s">
        <v>10671</v>
      </c>
      <c r="X2215" s="480" t="s">
        <v>7977</v>
      </c>
      <c r="Y2215" s="480" t="s">
        <v>313</v>
      </c>
      <c r="Z2215" s="480" t="s">
        <v>7888</v>
      </c>
      <c r="AA2215" s="480">
        <f t="shared" si="34"/>
        <v>60</v>
      </c>
      <c r="AB2215" s="483">
        <v>0</v>
      </c>
      <c r="AC2215" s="480" t="s">
        <v>8526</v>
      </c>
    </row>
    <row r="2216" customHeight="1" spans="1:29">
      <c r="A2216" s="460" t="s">
        <v>194</v>
      </c>
      <c r="B2216" s="480" t="s">
        <v>7877</v>
      </c>
      <c r="C2216" s="480" t="s">
        <v>7878</v>
      </c>
      <c r="D2216" s="480" t="s">
        <v>10753</v>
      </c>
      <c r="E2216" s="481">
        <v>45056</v>
      </c>
      <c r="F2216" s="480" t="s">
        <v>301</v>
      </c>
      <c r="G2216" s="480" t="s">
        <v>10754</v>
      </c>
      <c r="H2216" s="480" t="s">
        <v>10342</v>
      </c>
      <c r="I2216" s="480" t="s">
        <v>10600</v>
      </c>
      <c r="J2216" s="482">
        <v>7044.25</v>
      </c>
      <c r="K2216" s="482">
        <v>117.4</v>
      </c>
      <c r="L2216" s="482">
        <v>3639.53</v>
      </c>
      <c r="M2216" s="482">
        <v>1408.85</v>
      </c>
      <c r="N2216" s="482">
        <v>0</v>
      </c>
      <c r="O2216" s="482">
        <v>3404.72</v>
      </c>
      <c r="P2216" s="480" t="s">
        <v>10755</v>
      </c>
      <c r="Q2216" s="481"/>
      <c r="R2216" s="480" t="s">
        <v>7884</v>
      </c>
      <c r="S2216" s="480" t="s">
        <v>7885</v>
      </c>
      <c r="T2216" s="480" t="s">
        <v>309</v>
      </c>
      <c r="U2216" s="480" t="s">
        <v>10756</v>
      </c>
      <c r="V2216" s="480" t="s">
        <v>309</v>
      </c>
      <c r="W2216" s="480" t="s">
        <v>10671</v>
      </c>
      <c r="X2216" s="480" t="s">
        <v>7977</v>
      </c>
      <c r="Y2216" s="480" t="s">
        <v>313</v>
      </c>
      <c r="Z2216" s="480" t="s">
        <v>7888</v>
      </c>
      <c r="AA2216" s="480">
        <f t="shared" si="34"/>
        <v>60</v>
      </c>
      <c r="AB2216" s="483">
        <v>0</v>
      </c>
      <c r="AC2216" s="480" t="s">
        <v>8526</v>
      </c>
    </row>
    <row r="2217" customHeight="1" spans="1:29">
      <c r="A2217" s="460" t="s">
        <v>194</v>
      </c>
      <c r="B2217" s="480" t="s">
        <v>7877</v>
      </c>
      <c r="C2217" s="480" t="s">
        <v>7878</v>
      </c>
      <c r="D2217" s="480" t="s">
        <v>10757</v>
      </c>
      <c r="E2217" s="481">
        <v>45056</v>
      </c>
      <c r="F2217" s="480" t="s">
        <v>301</v>
      </c>
      <c r="G2217" s="480" t="s">
        <v>10758</v>
      </c>
      <c r="H2217" s="480" t="s">
        <v>10342</v>
      </c>
      <c r="I2217" s="480" t="s">
        <v>10600</v>
      </c>
      <c r="J2217" s="482">
        <v>7044.25</v>
      </c>
      <c r="K2217" s="482">
        <v>117.4</v>
      </c>
      <c r="L2217" s="482">
        <v>3639.53</v>
      </c>
      <c r="M2217" s="482">
        <v>1408.85</v>
      </c>
      <c r="N2217" s="482">
        <v>0</v>
      </c>
      <c r="O2217" s="482">
        <v>3404.72</v>
      </c>
      <c r="P2217" s="480" t="s">
        <v>10759</v>
      </c>
      <c r="Q2217" s="481"/>
      <c r="R2217" s="480" t="s">
        <v>7884</v>
      </c>
      <c r="S2217" s="480" t="s">
        <v>7885</v>
      </c>
      <c r="T2217" s="480" t="s">
        <v>309</v>
      </c>
      <c r="U2217" s="480" t="s">
        <v>10760</v>
      </c>
      <c r="V2217" s="480" t="s">
        <v>309</v>
      </c>
      <c r="W2217" s="480" t="s">
        <v>10671</v>
      </c>
      <c r="X2217" s="480" t="s">
        <v>7977</v>
      </c>
      <c r="Y2217" s="480" t="s">
        <v>313</v>
      </c>
      <c r="Z2217" s="480" t="s">
        <v>7888</v>
      </c>
      <c r="AA2217" s="480">
        <f t="shared" si="34"/>
        <v>60</v>
      </c>
      <c r="AB2217" s="483">
        <v>0</v>
      </c>
      <c r="AC2217" s="480" t="s">
        <v>8526</v>
      </c>
    </row>
    <row r="2218" customHeight="1" spans="1:29">
      <c r="A2218" s="460" t="s">
        <v>194</v>
      </c>
      <c r="B2218" s="480" t="s">
        <v>7877</v>
      </c>
      <c r="C2218" s="480" t="s">
        <v>7878</v>
      </c>
      <c r="D2218" s="480" t="s">
        <v>10761</v>
      </c>
      <c r="E2218" s="481">
        <v>45056</v>
      </c>
      <c r="F2218" s="480" t="s">
        <v>301</v>
      </c>
      <c r="G2218" s="480" t="s">
        <v>10762</v>
      </c>
      <c r="H2218" s="480" t="s">
        <v>10342</v>
      </c>
      <c r="I2218" s="480" t="s">
        <v>10600</v>
      </c>
      <c r="J2218" s="482">
        <v>7044.25</v>
      </c>
      <c r="K2218" s="482">
        <v>117.4</v>
      </c>
      <c r="L2218" s="482">
        <v>3639.53</v>
      </c>
      <c r="M2218" s="482">
        <v>1408.85</v>
      </c>
      <c r="N2218" s="482">
        <v>0</v>
      </c>
      <c r="O2218" s="482">
        <v>3404.72</v>
      </c>
      <c r="P2218" s="480" t="s">
        <v>10763</v>
      </c>
      <c r="Q2218" s="481"/>
      <c r="R2218" s="480" t="s">
        <v>7884</v>
      </c>
      <c r="S2218" s="480" t="s">
        <v>7885</v>
      </c>
      <c r="T2218" s="480" t="s">
        <v>309</v>
      </c>
      <c r="U2218" s="480" t="s">
        <v>10764</v>
      </c>
      <c r="V2218" s="480" t="s">
        <v>309</v>
      </c>
      <c r="W2218" s="480" t="s">
        <v>10671</v>
      </c>
      <c r="X2218" s="480" t="s">
        <v>7977</v>
      </c>
      <c r="Y2218" s="480" t="s">
        <v>313</v>
      </c>
      <c r="Z2218" s="480" t="s">
        <v>7888</v>
      </c>
      <c r="AA2218" s="480">
        <f t="shared" si="34"/>
        <v>60</v>
      </c>
      <c r="AB2218" s="483">
        <v>0</v>
      </c>
      <c r="AC2218" s="480" t="s">
        <v>8526</v>
      </c>
    </row>
    <row r="2219" customHeight="1" spans="1:29">
      <c r="A2219" s="460" t="s">
        <v>194</v>
      </c>
      <c r="B2219" s="480" t="s">
        <v>7877</v>
      </c>
      <c r="C2219" s="480" t="s">
        <v>7878</v>
      </c>
      <c r="D2219" s="480" t="s">
        <v>10765</v>
      </c>
      <c r="E2219" s="481">
        <v>45056</v>
      </c>
      <c r="F2219" s="480" t="s">
        <v>301</v>
      </c>
      <c r="G2219" s="480" t="s">
        <v>10766</v>
      </c>
      <c r="H2219" s="480" t="s">
        <v>10342</v>
      </c>
      <c r="I2219" s="480" t="s">
        <v>10600</v>
      </c>
      <c r="J2219" s="482">
        <v>7044.25</v>
      </c>
      <c r="K2219" s="482">
        <v>117.4</v>
      </c>
      <c r="L2219" s="482">
        <v>3639.53</v>
      </c>
      <c r="M2219" s="482">
        <v>1408.85</v>
      </c>
      <c r="N2219" s="482">
        <v>0</v>
      </c>
      <c r="O2219" s="482">
        <v>3404.72</v>
      </c>
      <c r="P2219" s="480" t="s">
        <v>10767</v>
      </c>
      <c r="Q2219" s="481"/>
      <c r="R2219" s="480" t="s">
        <v>7884</v>
      </c>
      <c r="S2219" s="480" t="s">
        <v>7885</v>
      </c>
      <c r="T2219" s="480" t="s">
        <v>309</v>
      </c>
      <c r="U2219" s="480" t="s">
        <v>10768</v>
      </c>
      <c r="V2219" s="480" t="s">
        <v>309</v>
      </c>
      <c r="W2219" s="480" t="s">
        <v>10671</v>
      </c>
      <c r="X2219" s="480" t="s">
        <v>7977</v>
      </c>
      <c r="Y2219" s="480" t="s">
        <v>313</v>
      </c>
      <c r="Z2219" s="480" t="s">
        <v>7888</v>
      </c>
      <c r="AA2219" s="480">
        <f t="shared" si="34"/>
        <v>60</v>
      </c>
      <c r="AB2219" s="483">
        <v>0</v>
      </c>
      <c r="AC2219" s="480" t="s">
        <v>8526</v>
      </c>
    </row>
    <row r="2220" customHeight="1" spans="1:29">
      <c r="A2220" s="460" t="s">
        <v>194</v>
      </c>
      <c r="B2220" s="480" t="s">
        <v>7877</v>
      </c>
      <c r="C2220" s="480" t="s">
        <v>7878</v>
      </c>
      <c r="D2220" s="480" t="s">
        <v>10769</v>
      </c>
      <c r="E2220" s="481">
        <v>45056</v>
      </c>
      <c r="F2220" s="480" t="s">
        <v>301</v>
      </c>
      <c r="G2220" s="480" t="s">
        <v>10770</v>
      </c>
      <c r="H2220" s="480" t="s">
        <v>10342</v>
      </c>
      <c r="I2220" s="480" t="s">
        <v>10600</v>
      </c>
      <c r="J2220" s="482">
        <v>7044.25</v>
      </c>
      <c r="K2220" s="482">
        <v>117.4</v>
      </c>
      <c r="L2220" s="482">
        <v>3639.53</v>
      </c>
      <c r="M2220" s="482">
        <v>1408.85</v>
      </c>
      <c r="N2220" s="482">
        <v>0</v>
      </c>
      <c r="O2220" s="482">
        <v>3404.72</v>
      </c>
      <c r="P2220" s="480" t="s">
        <v>10771</v>
      </c>
      <c r="Q2220" s="481"/>
      <c r="R2220" s="480" t="s">
        <v>7884</v>
      </c>
      <c r="S2220" s="480" t="s">
        <v>7885</v>
      </c>
      <c r="T2220" s="480" t="s">
        <v>309</v>
      </c>
      <c r="U2220" s="480" t="s">
        <v>10772</v>
      </c>
      <c r="V2220" s="480" t="s">
        <v>309</v>
      </c>
      <c r="W2220" s="480" t="s">
        <v>10671</v>
      </c>
      <c r="X2220" s="480" t="s">
        <v>7977</v>
      </c>
      <c r="Y2220" s="480" t="s">
        <v>313</v>
      </c>
      <c r="Z2220" s="480" t="s">
        <v>7888</v>
      </c>
      <c r="AA2220" s="480">
        <f t="shared" si="34"/>
        <v>60</v>
      </c>
      <c r="AB2220" s="483">
        <v>0</v>
      </c>
      <c r="AC2220" s="480" t="s">
        <v>8526</v>
      </c>
    </row>
    <row r="2221" customHeight="1" spans="1:29">
      <c r="A2221" s="460" t="s">
        <v>194</v>
      </c>
      <c r="B2221" s="480" t="s">
        <v>7877</v>
      </c>
      <c r="C2221" s="480" t="s">
        <v>7878</v>
      </c>
      <c r="D2221" s="480" t="s">
        <v>10773</v>
      </c>
      <c r="E2221" s="481">
        <v>45056</v>
      </c>
      <c r="F2221" s="480" t="s">
        <v>301</v>
      </c>
      <c r="G2221" s="480" t="s">
        <v>10774</v>
      </c>
      <c r="H2221" s="480" t="s">
        <v>10342</v>
      </c>
      <c r="I2221" s="480" t="s">
        <v>10600</v>
      </c>
      <c r="J2221" s="482">
        <v>7973.45</v>
      </c>
      <c r="K2221" s="482">
        <v>137.17</v>
      </c>
      <c r="L2221" s="482">
        <v>3995.39</v>
      </c>
      <c r="M2221" s="482">
        <v>1646.09</v>
      </c>
      <c r="N2221" s="482">
        <v>0</v>
      </c>
      <c r="O2221" s="482">
        <v>3978.06</v>
      </c>
      <c r="P2221" s="480" t="s">
        <v>10775</v>
      </c>
      <c r="Q2221" s="481"/>
      <c r="R2221" s="480" t="s">
        <v>7884</v>
      </c>
      <c r="S2221" s="480" t="s">
        <v>7885</v>
      </c>
      <c r="T2221" s="480" t="s">
        <v>309</v>
      </c>
      <c r="U2221" s="480" t="s">
        <v>10776</v>
      </c>
      <c r="V2221" s="480" t="s">
        <v>309</v>
      </c>
      <c r="W2221" s="480" t="s">
        <v>10671</v>
      </c>
      <c r="X2221" s="480" t="s">
        <v>7977</v>
      </c>
      <c r="Y2221" s="480" t="s">
        <v>313</v>
      </c>
      <c r="Z2221" s="480" t="s">
        <v>7888</v>
      </c>
      <c r="AA2221" s="480">
        <f t="shared" si="34"/>
        <v>60</v>
      </c>
      <c r="AB2221" s="483">
        <v>0</v>
      </c>
      <c r="AC2221" s="480" t="s">
        <v>8438</v>
      </c>
    </row>
    <row r="2222" customHeight="1" spans="1:29">
      <c r="A2222" s="460" t="s">
        <v>194</v>
      </c>
      <c r="B2222" s="480" t="s">
        <v>7877</v>
      </c>
      <c r="C2222" s="480" t="s">
        <v>7878</v>
      </c>
      <c r="D2222" s="480" t="s">
        <v>10777</v>
      </c>
      <c r="E2222" s="481">
        <v>45056</v>
      </c>
      <c r="F2222" s="480" t="s">
        <v>301</v>
      </c>
      <c r="G2222" s="480" t="s">
        <v>10778</v>
      </c>
      <c r="H2222" s="480" t="s">
        <v>10342</v>
      </c>
      <c r="I2222" s="480" t="s">
        <v>10600</v>
      </c>
      <c r="J2222" s="482">
        <v>7973.45</v>
      </c>
      <c r="K2222" s="482">
        <v>137.17</v>
      </c>
      <c r="L2222" s="482">
        <v>3995.39</v>
      </c>
      <c r="M2222" s="482">
        <v>1646.09</v>
      </c>
      <c r="N2222" s="482">
        <v>0</v>
      </c>
      <c r="O2222" s="482">
        <v>3978.06</v>
      </c>
      <c r="P2222" s="480" t="s">
        <v>10779</v>
      </c>
      <c r="Q2222" s="481"/>
      <c r="R2222" s="480" t="s">
        <v>7884</v>
      </c>
      <c r="S2222" s="480" t="s">
        <v>7885</v>
      </c>
      <c r="T2222" s="480" t="s">
        <v>309</v>
      </c>
      <c r="U2222" s="480" t="s">
        <v>10780</v>
      </c>
      <c r="V2222" s="480" t="s">
        <v>309</v>
      </c>
      <c r="W2222" s="480" t="s">
        <v>10671</v>
      </c>
      <c r="X2222" s="480" t="s">
        <v>7977</v>
      </c>
      <c r="Y2222" s="480" t="s">
        <v>313</v>
      </c>
      <c r="Z2222" s="480" t="s">
        <v>7888</v>
      </c>
      <c r="AA2222" s="480">
        <f t="shared" si="34"/>
        <v>60</v>
      </c>
      <c r="AB2222" s="483">
        <v>0</v>
      </c>
      <c r="AC2222" s="480" t="s">
        <v>8438</v>
      </c>
    </row>
    <row r="2223" customHeight="1" spans="1:29">
      <c r="A2223" s="460" t="s">
        <v>194</v>
      </c>
      <c r="B2223" s="480" t="s">
        <v>7877</v>
      </c>
      <c r="C2223" s="480" t="s">
        <v>7878</v>
      </c>
      <c r="D2223" s="480" t="s">
        <v>10781</v>
      </c>
      <c r="E2223" s="481">
        <v>45056</v>
      </c>
      <c r="F2223" s="480" t="s">
        <v>301</v>
      </c>
      <c r="G2223" s="480" t="s">
        <v>10782</v>
      </c>
      <c r="H2223" s="480" t="s">
        <v>10342</v>
      </c>
      <c r="I2223" s="480" t="s">
        <v>10600</v>
      </c>
      <c r="J2223" s="482">
        <v>7044.25</v>
      </c>
      <c r="K2223" s="482">
        <v>117.4</v>
      </c>
      <c r="L2223" s="482">
        <v>3639.53</v>
      </c>
      <c r="M2223" s="482">
        <v>1408.85</v>
      </c>
      <c r="N2223" s="482">
        <v>0</v>
      </c>
      <c r="O2223" s="482">
        <v>3404.72</v>
      </c>
      <c r="P2223" s="480" t="s">
        <v>10783</v>
      </c>
      <c r="Q2223" s="481"/>
      <c r="R2223" s="480" t="s">
        <v>7884</v>
      </c>
      <c r="S2223" s="480" t="s">
        <v>7885</v>
      </c>
      <c r="T2223" s="480" t="s">
        <v>309</v>
      </c>
      <c r="U2223" s="480" t="s">
        <v>10784</v>
      </c>
      <c r="V2223" s="480" t="s">
        <v>309</v>
      </c>
      <c r="W2223" s="480" t="s">
        <v>10671</v>
      </c>
      <c r="X2223" s="480" t="s">
        <v>7977</v>
      </c>
      <c r="Y2223" s="480" t="s">
        <v>313</v>
      </c>
      <c r="Z2223" s="480" t="s">
        <v>7888</v>
      </c>
      <c r="AA2223" s="480">
        <f t="shared" si="34"/>
        <v>60</v>
      </c>
      <c r="AB2223" s="483">
        <v>0</v>
      </c>
      <c r="AC2223" s="480" t="s">
        <v>8438</v>
      </c>
    </row>
    <row r="2224" customHeight="1" spans="1:29">
      <c r="A2224" s="460" t="s">
        <v>194</v>
      </c>
      <c r="B2224" s="480" t="s">
        <v>7877</v>
      </c>
      <c r="C2224" s="480" t="s">
        <v>7878</v>
      </c>
      <c r="D2224" s="480" t="s">
        <v>10785</v>
      </c>
      <c r="E2224" s="481">
        <v>45056</v>
      </c>
      <c r="F2224" s="480" t="s">
        <v>301</v>
      </c>
      <c r="G2224" s="480" t="s">
        <v>10786</v>
      </c>
      <c r="H2224" s="480" t="s">
        <v>10342</v>
      </c>
      <c r="I2224" s="480" t="s">
        <v>10600</v>
      </c>
      <c r="J2224" s="482">
        <v>7973.45</v>
      </c>
      <c r="K2224" s="482">
        <v>137.17</v>
      </c>
      <c r="L2224" s="482">
        <v>3995.39</v>
      </c>
      <c r="M2224" s="482">
        <v>1646.09</v>
      </c>
      <c r="N2224" s="482">
        <v>0</v>
      </c>
      <c r="O2224" s="482">
        <v>3978.06</v>
      </c>
      <c r="P2224" s="480" t="s">
        <v>10787</v>
      </c>
      <c r="Q2224" s="481"/>
      <c r="R2224" s="480" t="s">
        <v>7884</v>
      </c>
      <c r="S2224" s="480" t="s">
        <v>7885</v>
      </c>
      <c r="T2224" s="480" t="s">
        <v>309</v>
      </c>
      <c r="U2224" s="480" t="s">
        <v>10788</v>
      </c>
      <c r="V2224" s="480" t="s">
        <v>309</v>
      </c>
      <c r="W2224" s="480" t="s">
        <v>10671</v>
      </c>
      <c r="X2224" s="480" t="s">
        <v>7977</v>
      </c>
      <c r="Y2224" s="480" t="s">
        <v>313</v>
      </c>
      <c r="Z2224" s="480" t="s">
        <v>7888</v>
      </c>
      <c r="AA2224" s="480">
        <f t="shared" si="34"/>
        <v>60</v>
      </c>
      <c r="AB2224" s="483">
        <v>0</v>
      </c>
      <c r="AC2224" s="480" t="s">
        <v>8438</v>
      </c>
    </row>
    <row r="2225" customHeight="1" spans="1:29">
      <c r="A2225" s="460" t="s">
        <v>194</v>
      </c>
      <c r="B2225" s="480" t="s">
        <v>7877</v>
      </c>
      <c r="C2225" s="480" t="s">
        <v>7878</v>
      </c>
      <c r="D2225" s="480" t="s">
        <v>10789</v>
      </c>
      <c r="E2225" s="481">
        <v>45056</v>
      </c>
      <c r="F2225" s="480" t="s">
        <v>301</v>
      </c>
      <c r="G2225" s="480" t="s">
        <v>10790</v>
      </c>
      <c r="H2225" s="480" t="s">
        <v>10342</v>
      </c>
      <c r="I2225" s="480" t="s">
        <v>10600</v>
      </c>
      <c r="J2225" s="482">
        <v>7973.45</v>
      </c>
      <c r="K2225" s="482">
        <v>137.17</v>
      </c>
      <c r="L2225" s="482">
        <v>3995.39</v>
      </c>
      <c r="M2225" s="482">
        <v>1646.09</v>
      </c>
      <c r="N2225" s="482">
        <v>0</v>
      </c>
      <c r="O2225" s="482">
        <v>3978.06</v>
      </c>
      <c r="P2225" s="480" t="s">
        <v>10791</v>
      </c>
      <c r="Q2225" s="481"/>
      <c r="R2225" s="480" t="s">
        <v>7884</v>
      </c>
      <c r="S2225" s="480" t="s">
        <v>7885</v>
      </c>
      <c r="T2225" s="480" t="s">
        <v>309</v>
      </c>
      <c r="U2225" s="480" t="s">
        <v>10792</v>
      </c>
      <c r="V2225" s="480" t="s">
        <v>309</v>
      </c>
      <c r="W2225" s="480" t="s">
        <v>10671</v>
      </c>
      <c r="X2225" s="480" t="s">
        <v>7977</v>
      </c>
      <c r="Y2225" s="480" t="s">
        <v>313</v>
      </c>
      <c r="Z2225" s="480" t="s">
        <v>7888</v>
      </c>
      <c r="AA2225" s="480">
        <f t="shared" si="34"/>
        <v>60</v>
      </c>
      <c r="AB2225" s="483">
        <v>0</v>
      </c>
      <c r="AC2225" s="480" t="s">
        <v>8438</v>
      </c>
    </row>
    <row r="2226" customHeight="1" spans="1:29">
      <c r="A2226" s="460" t="s">
        <v>194</v>
      </c>
      <c r="B2226" s="480" t="s">
        <v>7877</v>
      </c>
      <c r="C2226" s="480" t="s">
        <v>7878</v>
      </c>
      <c r="D2226" s="480" t="s">
        <v>10793</v>
      </c>
      <c r="E2226" s="481">
        <v>45056</v>
      </c>
      <c r="F2226" s="480" t="s">
        <v>301</v>
      </c>
      <c r="G2226" s="480" t="s">
        <v>10794</v>
      </c>
      <c r="H2226" s="480" t="s">
        <v>10342</v>
      </c>
      <c r="I2226" s="480" t="s">
        <v>10600</v>
      </c>
      <c r="J2226" s="482">
        <v>7044.25</v>
      </c>
      <c r="K2226" s="482">
        <v>117.4</v>
      </c>
      <c r="L2226" s="482">
        <v>3639.53</v>
      </c>
      <c r="M2226" s="482">
        <v>1408.85</v>
      </c>
      <c r="N2226" s="482">
        <v>0</v>
      </c>
      <c r="O2226" s="482">
        <v>3404.72</v>
      </c>
      <c r="P2226" s="480" t="s">
        <v>10795</v>
      </c>
      <c r="Q2226" s="481"/>
      <c r="R2226" s="480" t="s">
        <v>7884</v>
      </c>
      <c r="S2226" s="480" t="s">
        <v>7885</v>
      </c>
      <c r="T2226" s="480" t="s">
        <v>309</v>
      </c>
      <c r="U2226" s="480" t="s">
        <v>10796</v>
      </c>
      <c r="V2226" s="480" t="s">
        <v>309</v>
      </c>
      <c r="W2226" s="480" t="s">
        <v>10671</v>
      </c>
      <c r="X2226" s="480" t="s">
        <v>7977</v>
      </c>
      <c r="Y2226" s="480" t="s">
        <v>313</v>
      </c>
      <c r="Z2226" s="480" t="s">
        <v>7888</v>
      </c>
      <c r="AA2226" s="480">
        <f t="shared" si="34"/>
        <v>60</v>
      </c>
      <c r="AB2226" s="483">
        <v>0</v>
      </c>
      <c r="AC2226" s="480" t="s">
        <v>8438</v>
      </c>
    </row>
    <row r="2227" customHeight="1" spans="1:29">
      <c r="A2227" s="460" t="s">
        <v>194</v>
      </c>
      <c r="B2227" s="480" t="s">
        <v>7877</v>
      </c>
      <c r="C2227" s="480" t="s">
        <v>7878</v>
      </c>
      <c r="D2227" s="480" t="s">
        <v>10797</v>
      </c>
      <c r="E2227" s="481">
        <v>45056</v>
      </c>
      <c r="F2227" s="480" t="s">
        <v>301</v>
      </c>
      <c r="G2227" s="480" t="s">
        <v>10798</v>
      </c>
      <c r="H2227" s="480" t="s">
        <v>10342</v>
      </c>
      <c r="I2227" s="480" t="s">
        <v>10600</v>
      </c>
      <c r="J2227" s="482">
        <v>7044.25</v>
      </c>
      <c r="K2227" s="482">
        <v>117.4</v>
      </c>
      <c r="L2227" s="482">
        <v>3639.53</v>
      </c>
      <c r="M2227" s="482">
        <v>1408.85</v>
      </c>
      <c r="N2227" s="482">
        <v>0</v>
      </c>
      <c r="O2227" s="482">
        <v>3404.72</v>
      </c>
      <c r="P2227" s="480" t="s">
        <v>10799</v>
      </c>
      <c r="Q2227" s="481"/>
      <c r="R2227" s="480" t="s">
        <v>7884</v>
      </c>
      <c r="S2227" s="480" t="s">
        <v>7885</v>
      </c>
      <c r="T2227" s="480" t="s">
        <v>309</v>
      </c>
      <c r="U2227" s="480" t="s">
        <v>10800</v>
      </c>
      <c r="V2227" s="480" t="s">
        <v>309</v>
      </c>
      <c r="W2227" s="480" t="s">
        <v>10671</v>
      </c>
      <c r="X2227" s="480" t="s">
        <v>7977</v>
      </c>
      <c r="Y2227" s="480" t="s">
        <v>313</v>
      </c>
      <c r="Z2227" s="480" t="s">
        <v>7888</v>
      </c>
      <c r="AA2227" s="480">
        <f t="shared" si="34"/>
        <v>60</v>
      </c>
      <c r="AB2227" s="483">
        <v>0</v>
      </c>
      <c r="AC2227" s="480" t="s">
        <v>8526</v>
      </c>
    </row>
    <row r="2228" customHeight="1" spans="1:29">
      <c r="A2228" s="460" t="s">
        <v>194</v>
      </c>
      <c r="B2228" s="480" t="s">
        <v>7877</v>
      </c>
      <c r="C2228" s="480" t="s">
        <v>7878</v>
      </c>
      <c r="D2228" s="480" t="s">
        <v>10801</v>
      </c>
      <c r="E2228" s="481">
        <v>45056</v>
      </c>
      <c r="F2228" s="480" t="s">
        <v>301</v>
      </c>
      <c r="G2228" s="480" t="s">
        <v>10802</v>
      </c>
      <c r="H2228" s="480" t="s">
        <v>10342</v>
      </c>
      <c r="I2228" s="480" t="s">
        <v>10600</v>
      </c>
      <c r="J2228" s="482">
        <v>7973.44</v>
      </c>
      <c r="K2228" s="482">
        <v>137.17</v>
      </c>
      <c r="L2228" s="482">
        <v>3995.39</v>
      </c>
      <c r="M2228" s="482">
        <v>1646.09</v>
      </c>
      <c r="N2228" s="482">
        <v>0</v>
      </c>
      <c r="O2228" s="482">
        <v>3978.05</v>
      </c>
      <c r="P2228" s="480" t="s">
        <v>10803</v>
      </c>
      <c r="Q2228" s="481"/>
      <c r="R2228" s="480" t="s">
        <v>7884</v>
      </c>
      <c r="S2228" s="480" t="s">
        <v>7885</v>
      </c>
      <c r="T2228" s="480" t="s">
        <v>309</v>
      </c>
      <c r="U2228" s="480" t="s">
        <v>10804</v>
      </c>
      <c r="V2228" s="480" t="s">
        <v>309</v>
      </c>
      <c r="W2228" s="480" t="s">
        <v>10671</v>
      </c>
      <c r="X2228" s="480" t="s">
        <v>7977</v>
      </c>
      <c r="Y2228" s="480" t="s">
        <v>313</v>
      </c>
      <c r="Z2228" s="480" t="s">
        <v>7888</v>
      </c>
      <c r="AA2228" s="480">
        <f t="shared" si="34"/>
        <v>60</v>
      </c>
      <c r="AB2228" s="483">
        <v>0</v>
      </c>
      <c r="AC2228" s="480" t="s">
        <v>8526</v>
      </c>
    </row>
    <row r="2229" customHeight="1" spans="1:29">
      <c r="A2229" s="460" t="s">
        <v>194</v>
      </c>
      <c r="B2229" s="480" t="s">
        <v>7877</v>
      </c>
      <c r="C2229" s="480" t="s">
        <v>7878</v>
      </c>
      <c r="D2229" s="480" t="s">
        <v>10805</v>
      </c>
      <c r="E2229" s="481">
        <v>45056</v>
      </c>
      <c r="F2229" s="480" t="s">
        <v>301</v>
      </c>
      <c r="G2229" s="480" t="s">
        <v>10806</v>
      </c>
      <c r="H2229" s="480" t="s">
        <v>10342</v>
      </c>
      <c r="I2229" s="480" t="s">
        <v>10600</v>
      </c>
      <c r="J2229" s="482">
        <v>7044.24</v>
      </c>
      <c r="K2229" s="482">
        <v>117.41</v>
      </c>
      <c r="L2229" s="482">
        <v>3639.53</v>
      </c>
      <c r="M2229" s="482">
        <v>1408.85</v>
      </c>
      <c r="N2229" s="482">
        <v>0</v>
      </c>
      <c r="O2229" s="482">
        <v>3404.71</v>
      </c>
      <c r="P2229" s="480" t="s">
        <v>10807</v>
      </c>
      <c r="Q2229" s="481"/>
      <c r="R2229" s="480" t="s">
        <v>7884</v>
      </c>
      <c r="S2229" s="480" t="s">
        <v>7885</v>
      </c>
      <c r="T2229" s="480" t="s">
        <v>309</v>
      </c>
      <c r="U2229" s="480" t="s">
        <v>10808</v>
      </c>
      <c r="V2229" s="480" t="s">
        <v>309</v>
      </c>
      <c r="W2229" s="480" t="s">
        <v>10671</v>
      </c>
      <c r="X2229" s="480" t="s">
        <v>7977</v>
      </c>
      <c r="Y2229" s="480" t="s">
        <v>313</v>
      </c>
      <c r="Z2229" s="480" t="s">
        <v>7888</v>
      </c>
      <c r="AA2229" s="480">
        <f t="shared" si="34"/>
        <v>60</v>
      </c>
      <c r="AB2229" s="483">
        <v>0</v>
      </c>
      <c r="AC2229" s="480" t="s">
        <v>8526</v>
      </c>
    </row>
    <row r="2230" customHeight="1" spans="1:29">
      <c r="A2230" s="460" t="s">
        <v>194</v>
      </c>
      <c r="B2230" s="480" t="s">
        <v>7877</v>
      </c>
      <c r="C2230" s="480" t="s">
        <v>7878</v>
      </c>
      <c r="D2230" s="480" t="s">
        <v>10809</v>
      </c>
      <c r="E2230" s="481">
        <v>45056</v>
      </c>
      <c r="F2230" s="480" t="s">
        <v>301</v>
      </c>
      <c r="G2230" s="480" t="s">
        <v>10810</v>
      </c>
      <c r="H2230" s="480" t="s">
        <v>8302</v>
      </c>
      <c r="I2230" s="480" t="s">
        <v>10811</v>
      </c>
      <c r="J2230" s="482">
        <v>4681.42</v>
      </c>
      <c r="K2230" s="482">
        <v>78.02</v>
      </c>
      <c r="L2230" s="482">
        <v>2418.73</v>
      </c>
      <c r="M2230" s="482">
        <v>936.28</v>
      </c>
      <c r="N2230" s="482">
        <v>0</v>
      </c>
      <c r="O2230" s="482">
        <v>2262.69</v>
      </c>
      <c r="P2230" s="480" t="s">
        <v>10812</v>
      </c>
      <c r="Q2230" s="481"/>
      <c r="R2230" s="480" t="s">
        <v>7884</v>
      </c>
      <c r="S2230" s="480" t="s">
        <v>7885</v>
      </c>
      <c r="T2230" s="480" t="s">
        <v>3280</v>
      </c>
      <c r="U2230" s="480" t="s">
        <v>10813</v>
      </c>
      <c r="V2230" s="480" t="s">
        <v>10814</v>
      </c>
      <c r="W2230" s="480" t="s">
        <v>10671</v>
      </c>
      <c r="X2230" s="480" t="s">
        <v>7977</v>
      </c>
      <c r="Y2230" s="480" t="s">
        <v>313</v>
      </c>
      <c r="Z2230" s="480" t="s">
        <v>7888</v>
      </c>
      <c r="AA2230" s="480">
        <f t="shared" si="34"/>
        <v>60</v>
      </c>
      <c r="AB2230" s="483">
        <v>0</v>
      </c>
      <c r="AC2230" s="480" t="s">
        <v>8438</v>
      </c>
    </row>
    <row r="2231" customHeight="1" spans="1:29">
      <c r="A2231" s="460" t="s">
        <v>194</v>
      </c>
      <c r="B2231" s="480" t="s">
        <v>7877</v>
      </c>
      <c r="C2231" s="480" t="s">
        <v>7878</v>
      </c>
      <c r="D2231" s="480" t="s">
        <v>10815</v>
      </c>
      <c r="E2231" s="481">
        <v>45056</v>
      </c>
      <c r="F2231" s="480" t="s">
        <v>301</v>
      </c>
      <c r="G2231" s="480" t="s">
        <v>10816</v>
      </c>
      <c r="H2231" s="480" t="s">
        <v>8302</v>
      </c>
      <c r="I2231" s="480" t="s">
        <v>10811</v>
      </c>
      <c r="J2231" s="482">
        <v>4681.42</v>
      </c>
      <c r="K2231" s="482">
        <v>78.02</v>
      </c>
      <c r="L2231" s="482">
        <v>2418.73</v>
      </c>
      <c r="M2231" s="482">
        <v>936.28</v>
      </c>
      <c r="N2231" s="482">
        <v>0</v>
      </c>
      <c r="O2231" s="482">
        <v>2262.69</v>
      </c>
      <c r="P2231" s="480" t="s">
        <v>10817</v>
      </c>
      <c r="Q2231" s="481"/>
      <c r="R2231" s="480" t="s">
        <v>7884</v>
      </c>
      <c r="S2231" s="480" t="s">
        <v>7885</v>
      </c>
      <c r="T2231" s="480" t="s">
        <v>3280</v>
      </c>
      <c r="U2231" s="480" t="s">
        <v>10818</v>
      </c>
      <c r="V2231" s="480" t="s">
        <v>309</v>
      </c>
      <c r="W2231" s="480" t="s">
        <v>10671</v>
      </c>
      <c r="X2231" s="480" t="s">
        <v>7977</v>
      </c>
      <c r="Y2231" s="480" t="s">
        <v>313</v>
      </c>
      <c r="Z2231" s="480" t="s">
        <v>7888</v>
      </c>
      <c r="AA2231" s="480">
        <f t="shared" si="34"/>
        <v>60</v>
      </c>
      <c r="AB2231" s="483">
        <v>0</v>
      </c>
      <c r="AC2231" s="480" t="s">
        <v>8438</v>
      </c>
    </row>
    <row r="2232" customHeight="1" spans="1:29">
      <c r="A2232" s="460" t="s">
        <v>194</v>
      </c>
      <c r="B2232" s="480" t="s">
        <v>7877</v>
      </c>
      <c r="C2232" s="480" t="s">
        <v>7878</v>
      </c>
      <c r="D2232" s="480" t="s">
        <v>10819</v>
      </c>
      <c r="E2232" s="481">
        <v>45056</v>
      </c>
      <c r="F2232" s="480" t="s">
        <v>301</v>
      </c>
      <c r="G2232" s="480" t="s">
        <v>10820</v>
      </c>
      <c r="H2232" s="480" t="s">
        <v>8302</v>
      </c>
      <c r="I2232" s="480" t="s">
        <v>10811</v>
      </c>
      <c r="J2232" s="482">
        <v>4681.42</v>
      </c>
      <c r="K2232" s="482">
        <v>78.02</v>
      </c>
      <c r="L2232" s="482">
        <v>2418.73</v>
      </c>
      <c r="M2232" s="482">
        <v>936.28</v>
      </c>
      <c r="N2232" s="482">
        <v>0</v>
      </c>
      <c r="O2232" s="482">
        <v>2262.69</v>
      </c>
      <c r="P2232" s="480" t="s">
        <v>10821</v>
      </c>
      <c r="Q2232" s="481"/>
      <c r="R2232" s="480" t="s">
        <v>7884</v>
      </c>
      <c r="S2232" s="480" t="s">
        <v>7885</v>
      </c>
      <c r="T2232" s="480" t="s">
        <v>3280</v>
      </c>
      <c r="U2232" s="480" t="s">
        <v>10822</v>
      </c>
      <c r="V2232" s="480" t="s">
        <v>309</v>
      </c>
      <c r="W2232" s="480" t="s">
        <v>10671</v>
      </c>
      <c r="X2232" s="480" t="s">
        <v>7977</v>
      </c>
      <c r="Y2232" s="480" t="s">
        <v>313</v>
      </c>
      <c r="Z2232" s="480" t="s">
        <v>7888</v>
      </c>
      <c r="AA2232" s="480">
        <f t="shared" si="34"/>
        <v>60</v>
      </c>
      <c r="AB2232" s="483">
        <v>0</v>
      </c>
      <c r="AC2232" s="480" t="s">
        <v>8438</v>
      </c>
    </row>
    <row r="2233" customHeight="1" spans="1:29">
      <c r="A2233" s="460" t="s">
        <v>194</v>
      </c>
      <c r="B2233" s="480" t="s">
        <v>7877</v>
      </c>
      <c r="C2233" s="480" t="s">
        <v>7878</v>
      </c>
      <c r="D2233" s="480" t="s">
        <v>10823</v>
      </c>
      <c r="E2233" s="481">
        <v>45056</v>
      </c>
      <c r="F2233" s="480" t="s">
        <v>301</v>
      </c>
      <c r="G2233" s="480" t="s">
        <v>10824</v>
      </c>
      <c r="H2233" s="480" t="s">
        <v>8302</v>
      </c>
      <c r="I2233" s="480" t="s">
        <v>10811</v>
      </c>
      <c r="J2233" s="482">
        <v>4681.42</v>
      </c>
      <c r="K2233" s="482">
        <v>78.02</v>
      </c>
      <c r="L2233" s="482">
        <v>2418.73</v>
      </c>
      <c r="M2233" s="482">
        <v>936.28</v>
      </c>
      <c r="N2233" s="482">
        <v>0</v>
      </c>
      <c r="O2233" s="482">
        <v>2262.69</v>
      </c>
      <c r="P2233" s="480" t="s">
        <v>10825</v>
      </c>
      <c r="Q2233" s="481"/>
      <c r="R2233" s="480" t="s">
        <v>7884</v>
      </c>
      <c r="S2233" s="480" t="s">
        <v>7885</v>
      </c>
      <c r="T2233" s="480" t="s">
        <v>309</v>
      </c>
      <c r="U2233" s="480" t="s">
        <v>10826</v>
      </c>
      <c r="V2233" s="480" t="s">
        <v>10827</v>
      </c>
      <c r="W2233" s="480" t="s">
        <v>10671</v>
      </c>
      <c r="X2233" s="480" t="s">
        <v>7977</v>
      </c>
      <c r="Y2233" s="480" t="s">
        <v>313</v>
      </c>
      <c r="Z2233" s="480" t="s">
        <v>7888</v>
      </c>
      <c r="AA2233" s="480">
        <f t="shared" si="34"/>
        <v>60</v>
      </c>
      <c r="AB2233" s="483">
        <v>0</v>
      </c>
      <c r="AC2233" s="480" t="s">
        <v>8108</v>
      </c>
    </row>
    <row r="2234" customHeight="1" spans="1:29">
      <c r="A2234" s="460" t="s">
        <v>194</v>
      </c>
      <c r="B2234" s="480" t="s">
        <v>7877</v>
      </c>
      <c r="C2234" s="480" t="s">
        <v>7878</v>
      </c>
      <c r="D2234" s="480" t="s">
        <v>10828</v>
      </c>
      <c r="E2234" s="481">
        <v>45056</v>
      </c>
      <c r="F2234" s="480" t="s">
        <v>301</v>
      </c>
      <c r="G2234" s="480" t="s">
        <v>10829</v>
      </c>
      <c r="H2234" s="480" t="s">
        <v>8302</v>
      </c>
      <c r="I2234" s="480" t="s">
        <v>10811</v>
      </c>
      <c r="J2234" s="482">
        <v>4681.42</v>
      </c>
      <c r="K2234" s="482">
        <v>78.02</v>
      </c>
      <c r="L2234" s="482">
        <v>2418.73</v>
      </c>
      <c r="M2234" s="482">
        <v>936.28</v>
      </c>
      <c r="N2234" s="482">
        <v>0</v>
      </c>
      <c r="O2234" s="482">
        <v>2262.69</v>
      </c>
      <c r="P2234" s="480" t="s">
        <v>10830</v>
      </c>
      <c r="Q2234" s="481"/>
      <c r="R2234" s="480" t="s">
        <v>7884</v>
      </c>
      <c r="S2234" s="480" t="s">
        <v>7885</v>
      </c>
      <c r="T2234" s="480" t="s">
        <v>309</v>
      </c>
      <c r="U2234" s="480" t="s">
        <v>10831</v>
      </c>
      <c r="V2234" s="480" t="s">
        <v>309</v>
      </c>
      <c r="W2234" s="480" t="s">
        <v>10671</v>
      </c>
      <c r="X2234" s="480" t="s">
        <v>7977</v>
      </c>
      <c r="Y2234" s="480" t="s">
        <v>313</v>
      </c>
      <c r="Z2234" s="480" t="s">
        <v>7888</v>
      </c>
      <c r="AA2234" s="480">
        <f t="shared" si="34"/>
        <v>60</v>
      </c>
      <c r="AB2234" s="483">
        <v>0</v>
      </c>
      <c r="AC2234" s="480" t="s">
        <v>8108</v>
      </c>
    </row>
    <row r="2235" customHeight="1" spans="1:29">
      <c r="A2235" s="460" t="s">
        <v>194</v>
      </c>
      <c r="B2235" s="480" t="s">
        <v>7877</v>
      </c>
      <c r="C2235" s="480" t="s">
        <v>7878</v>
      </c>
      <c r="D2235" s="480" t="s">
        <v>10832</v>
      </c>
      <c r="E2235" s="481">
        <v>45056</v>
      </c>
      <c r="F2235" s="480" t="s">
        <v>301</v>
      </c>
      <c r="G2235" s="480" t="s">
        <v>10833</v>
      </c>
      <c r="H2235" s="480" t="s">
        <v>8302</v>
      </c>
      <c r="I2235" s="480" t="s">
        <v>10811</v>
      </c>
      <c r="J2235" s="482">
        <v>4681.42</v>
      </c>
      <c r="K2235" s="482">
        <v>78.02</v>
      </c>
      <c r="L2235" s="482">
        <v>2418.73</v>
      </c>
      <c r="M2235" s="482">
        <v>936.28</v>
      </c>
      <c r="N2235" s="482">
        <v>0</v>
      </c>
      <c r="O2235" s="482">
        <v>2262.69</v>
      </c>
      <c r="P2235" s="480" t="s">
        <v>10834</v>
      </c>
      <c r="Q2235" s="481"/>
      <c r="R2235" s="480" t="s">
        <v>7884</v>
      </c>
      <c r="S2235" s="480" t="s">
        <v>7885</v>
      </c>
      <c r="T2235" s="480" t="s">
        <v>309</v>
      </c>
      <c r="U2235" s="480" t="s">
        <v>10835</v>
      </c>
      <c r="V2235" s="480" t="s">
        <v>309</v>
      </c>
      <c r="W2235" s="480" t="s">
        <v>10671</v>
      </c>
      <c r="X2235" s="480" t="s">
        <v>7977</v>
      </c>
      <c r="Y2235" s="480" t="s">
        <v>313</v>
      </c>
      <c r="Z2235" s="480" t="s">
        <v>7888</v>
      </c>
      <c r="AA2235" s="480">
        <f t="shared" si="34"/>
        <v>60</v>
      </c>
      <c r="AB2235" s="483">
        <v>0</v>
      </c>
      <c r="AC2235" s="480" t="s">
        <v>8121</v>
      </c>
    </row>
    <row r="2236" customHeight="1" spans="1:29">
      <c r="A2236" s="460" t="s">
        <v>194</v>
      </c>
      <c r="B2236" s="480" t="s">
        <v>7877</v>
      </c>
      <c r="C2236" s="480" t="s">
        <v>7878</v>
      </c>
      <c r="D2236" s="480" t="s">
        <v>10836</v>
      </c>
      <c r="E2236" s="481">
        <v>45056</v>
      </c>
      <c r="F2236" s="480" t="s">
        <v>301</v>
      </c>
      <c r="G2236" s="480" t="s">
        <v>10837</v>
      </c>
      <c r="H2236" s="480" t="s">
        <v>8302</v>
      </c>
      <c r="I2236" s="480" t="s">
        <v>10811</v>
      </c>
      <c r="J2236" s="482">
        <v>4681.42</v>
      </c>
      <c r="K2236" s="482">
        <v>78.02</v>
      </c>
      <c r="L2236" s="482">
        <v>2418.73</v>
      </c>
      <c r="M2236" s="482">
        <v>936.28</v>
      </c>
      <c r="N2236" s="482">
        <v>0</v>
      </c>
      <c r="O2236" s="482">
        <v>2262.69</v>
      </c>
      <c r="P2236" s="480" t="s">
        <v>10838</v>
      </c>
      <c r="Q2236" s="481"/>
      <c r="R2236" s="480" t="s">
        <v>7884</v>
      </c>
      <c r="S2236" s="480" t="s">
        <v>7885</v>
      </c>
      <c r="T2236" s="480" t="s">
        <v>309</v>
      </c>
      <c r="U2236" s="480" t="s">
        <v>10839</v>
      </c>
      <c r="V2236" s="480" t="s">
        <v>309</v>
      </c>
      <c r="W2236" s="480" t="s">
        <v>10671</v>
      </c>
      <c r="X2236" s="480" t="s">
        <v>7977</v>
      </c>
      <c r="Y2236" s="480" t="s">
        <v>313</v>
      </c>
      <c r="Z2236" s="480" t="s">
        <v>7888</v>
      </c>
      <c r="AA2236" s="480">
        <f t="shared" si="34"/>
        <v>60</v>
      </c>
      <c r="AB2236" s="483">
        <v>0</v>
      </c>
      <c r="AC2236" s="480" t="s">
        <v>8121</v>
      </c>
    </row>
    <row r="2237" customHeight="1" spans="1:29">
      <c r="A2237" s="460" t="s">
        <v>194</v>
      </c>
      <c r="B2237" s="480" t="s">
        <v>7877</v>
      </c>
      <c r="C2237" s="480" t="s">
        <v>7878</v>
      </c>
      <c r="D2237" s="480" t="s">
        <v>10840</v>
      </c>
      <c r="E2237" s="481">
        <v>45056</v>
      </c>
      <c r="F2237" s="480" t="s">
        <v>301</v>
      </c>
      <c r="G2237" s="480" t="s">
        <v>10841</v>
      </c>
      <c r="H2237" s="480" t="s">
        <v>8302</v>
      </c>
      <c r="I2237" s="480" t="s">
        <v>10811</v>
      </c>
      <c r="J2237" s="482">
        <v>4681.42</v>
      </c>
      <c r="K2237" s="482">
        <v>78.02</v>
      </c>
      <c r="L2237" s="482">
        <v>2418.73</v>
      </c>
      <c r="M2237" s="482">
        <v>936.28</v>
      </c>
      <c r="N2237" s="482">
        <v>0</v>
      </c>
      <c r="O2237" s="482">
        <v>2262.69</v>
      </c>
      <c r="P2237" s="480" t="s">
        <v>10842</v>
      </c>
      <c r="Q2237" s="481"/>
      <c r="R2237" s="480" t="s">
        <v>7884</v>
      </c>
      <c r="S2237" s="480" t="s">
        <v>7885</v>
      </c>
      <c r="T2237" s="480" t="s">
        <v>309</v>
      </c>
      <c r="U2237" s="480" t="s">
        <v>10843</v>
      </c>
      <c r="V2237" s="480" t="s">
        <v>309</v>
      </c>
      <c r="W2237" s="480" t="s">
        <v>10671</v>
      </c>
      <c r="X2237" s="480" t="s">
        <v>7977</v>
      </c>
      <c r="Y2237" s="480" t="s">
        <v>313</v>
      </c>
      <c r="Z2237" s="480" t="s">
        <v>7888</v>
      </c>
      <c r="AA2237" s="480">
        <f t="shared" si="34"/>
        <v>60</v>
      </c>
      <c r="AB2237" s="483">
        <v>0</v>
      </c>
      <c r="AC2237" s="480" t="s">
        <v>8121</v>
      </c>
    </row>
    <row r="2238" customHeight="1" spans="1:29">
      <c r="A2238" s="460" t="s">
        <v>194</v>
      </c>
      <c r="B2238" s="480" t="s">
        <v>7877</v>
      </c>
      <c r="C2238" s="480" t="s">
        <v>7878</v>
      </c>
      <c r="D2238" s="480" t="s">
        <v>10844</v>
      </c>
      <c r="E2238" s="481">
        <v>45056</v>
      </c>
      <c r="F2238" s="480" t="s">
        <v>301</v>
      </c>
      <c r="G2238" s="480" t="s">
        <v>10845</v>
      </c>
      <c r="H2238" s="480" t="s">
        <v>8302</v>
      </c>
      <c r="I2238" s="480" t="s">
        <v>10811</v>
      </c>
      <c r="J2238" s="482">
        <v>4681.42</v>
      </c>
      <c r="K2238" s="482">
        <v>78.02</v>
      </c>
      <c r="L2238" s="482">
        <v>2418.73</v>
      </c>
      <c r="M2238" s="482">
        <v>936.28</v>
      </c>
      <c r="N2238" s="482">
        <v>0</v>
      </c>
      <c r="O2238" s="482">
        <v>2262.69</v>
      </c>
      <c r="P2238" s="480" t="s">
        <v>10846</v>
      </c>
      <c r="Q2238" s="481"/>
      <c r="R2238" s="480" t="s">
        <v>7884</v>
      </c>
      <c r="S2238" s="480" t="s">
        <v>7885</v>
      </c>
      <c r="T2238" s="480" t="s">
        <v>309</v>
      </c>
      <c r="U2238" s="480" t="s">
        <v>10847</v>
      </c>
      <c r="V2238" s="480" t="s">
        <v>309</v>
      </c>
      <c r="W2238" s="480" t="s">
        <v>10671</v>
      </c>
      <c r="X2238" s="480" t="s">
        <v>7977</v>
      </c>
      <c r="Y2238" s="480" t="s">
        <v>313</v>
      </c>
      <c r="Z2238" s="480" t="s">
        <v>7888</v>
      </c>
      <c r="AA2238" s="480">
        <f t="shared" si="34"/>
        <v>60</v>
      </c>
      <c r="AB2238" s="483">
        <v>0</v>
      </c>
      <c r="AC2238" s="480" t="s">
        <v>8108</v>
      </c>
    </row>
    <row r="2239" customHeight="1" spans="1:29">
      <c r="A2239" s="460" t="s">
        <v>194</v>
      </c>
      <c r="B2239" s="480" t="s">
        <v>7877</v>
      </c>
      <c r="C2239" s="480" t="s">
        <v>7878</v>
      </c>
      <c r="D2239" s="480" t="s">
        <v>10848</v>
      </c>
      <c r="E2239" s="481">
        <v>45056</v>
      </c>
      <c r="F2239" s="480" t="s">
        <v>301</v>
      </c>
      <c r="G2239" s="480" t="s">
        <v>10849</v>
      </c>
      <c r="H2239" s="480" t="s">
        <v>8302</v>
      </c>
      <c r="I2239" s="480" t="s">
        <v>10811</v>
      </c>
      <c r="J2239" s="482">
        <v>4681.42</v>
      </c>
      <c r="K2239" s="482">
        <v>78.02</v>
      </c>
      <c r="L2239" s="482">
        <v>2418.73</v>
      </c>
      <c r="M2239" s="482">
        <v>936.28</v>
      </c>
      <c r="N2239" s="482">
        <v>0</v>
      </c>
      <c r="O2239" s="482">
        <v>2262.69</v>
      </c>
      <c r="P2239" s="480" t="s">
        <v>10850</v>
      </c>
      <c r="Q2239" s="481"/>
      <c r="R2239" s="480" t="s">
        <v>7884</v>
      </c>
      <c r="S2239" s="480" t="s">
        <v>7885</v>
      </c>
      <c r="T2239" s="480" t="s">
        <v>309</v>
      </c>
      <c r="U2239" s="480" t="s">
        <v>10851</v>
      </c>
      <c r="V2239" s="480" t="s">
        <v>309</v>
      </c>
      <c r="W2239" s="480" t="s">
        <v>10671</v>
      </c>
      <c r="X2239" s="480" t="s">
        <v>7977</v>
      </c>
      <c r="Y2239" s="480" t="s">
        <v>313</v>
      </c>
      <c r="Z2239" s="480" t="s">
        <v>7888</v>
      </c>
      <c r="AA2239" s="480">
        <f t="shared" si="34"/>
        <v>60</v>
      </c>
      <c r="AB2239" s="483">
        <v>0</v>
      </c>
      <c r="AC2239" s="480" t="s">
        <v>8390</v>
      </c>
    </row>
    <row r="2240" customHeight="1" spans="1:29">
      <c r="A2240" s="460" t="s">
        <v>194</v>
      </c>
      <c r="B2240" s="480" t="s">
        <v>7877</v>
      </c>
      <c r="C2240" s="480" t="s">
        <v>7878</v>
      </c>
      <c r="D2240" s="480" t="s">
        <v>10852</v>
      </c>
      <c r="E2240" s="481">
        <v>45056</v>
      </c>
      <c r="F2240" s="480" t="s">
        <v>301</v>
      </c>
      <c r="G2240" s="480" t="s">
        <v>10853</v>
      </c>
      <c r="H2240" s="480" t="s">
        <v>8302</v>
      </c>
      <c r="I2240" s="480" t="s">
        <v>10811</v>
      </c>
      <c r="J2240" s="482">
        <v>4681.42</v>
      </c>
      <c r="K2240" s="482">
        <v>78.02</v>
      </c>
      <c r="L2240" s="482">
        <v>2418.73</v>
      </c>
      <c r="M2240" s="482">
        <v>936.28</v>
      </c>
      <c r="N2240" s="482">
        <v>0</v>
      </c>
      <c r="O2240" s="482">
        <v>2262.69</v>
      </c>
      <c r="P2240" s="480" t="s">
        <v>10854</v>
      </c>
      <c r="Q2240" s="481"/>
      <c r="R2240" s="480" t="s">
        <v>7884</v>
      </c>
      <c r="S2240" s="480" t="s">
        <v>7885</v>
      </c>
      <c r="T2240" s="480" t="s">
        <v>309</v>
      </c>
      <c r="U2240" s="480" t="s">
        <v>10855</v>
      </c>
      <c r="V2240" s="480" t="s">
        <v>309</v>
      </c>
      <c r="W2240" s="480" t="s">
        <v>10671</v>
      </c>
      <c r="X2240" s="480" t="s">
        <v>7977</v>
      </c>
      <c r="Y2240" s="480" t="s">
        <v>313</v>
      </c>
      <c r="Z2240" s="480" t="s">
        <v>7888</v>
      </c>
      <c r="AA2240" s="480">
        <f t="shared" si="34"/>
        <v>60</v>
      </c>
      <c r="AB2240" s="483">
        <v>0</v>
      </c>
      <c r="AC2240" s="480" t="s">
        <v>7928</v>
      </c>
    </row>
    <row r="2241" customHeight="1" spans="1:29">
      <c r="A2241" s="460" t="s">
        <v>194</v>
      </c>
      <c r="B2241" s="480" t="s">
        <v>7877</v>
      </c>
      <c r="C2241" s="480" t="s">
        <v>7878</v>
      </c>
      <c r="D2241" s="480" t="s">
        <v>10856</v>
      </c>
      <c r="E2241" s="481">
        <v>45056</v>
      </c>
      <c r="F2241" s="480" t="s">
        <v>301</v>
      </c>
      <c r="G2241" s="480" t="s">
        <v>10857</v>
      </c>
      <c r="H2241" s="480" t="s">
        <v>8302</v>
      </c>
      <c r="I2241" s="480" t="s">
        <v>10811</v>
      </c>
      <c r="J2241" s="482">
        <v>4681.42</v>
      </c>
      <c r="K2241" s="482">
        <v>78.02</v>
      </c>
      <c r="L2241" s="482">
        <v>2418.73</v>
      </c>
      <c r="M2241" s="482">
        <v>936.28</v>
      </c>
      <c r="N2241" s="482">
        <v>0</v>
      </c>
      <c r="O2241" s="482">
        <v>2262.69</v>
      </c>
      <c r="P2241" s="480" t="s">
        <v>10858</v>
      </c>
      <c r="Q2241" s="481"/>
      <c r="R2241" s="480" t="s">
        <v>7884</v>
      </c>
      <c r="S2241" s="480" t="s">
        <v>7885</v>
      </c>
      <c r="T2241" s="480" t="s">
        <v>309</v>
      </c>
      <c r="U2241" s="480" t="s">
        <v>10859</v>
      </c>
      <c r="V2241" s="480" t="s">
        <v>309</v>
      </c>
      <c r="W2241" s="480" t="s">
        <v>10671</v>
      </c>
      <c r="X2241" s="480" t="s">
        <v>7977</v>
      </c>
      <c r="Y2241" s="480" t="s">
        <v>313</v>
      </c>
      <c r="Z2241" s="480" t="s">
        <v>7888</v>
      </c>
      <c r="AA2241" s="480">
        <f t="shared" si="34"/>
        <v>60</v>
      </c>
      <c r="AB2241" s="483">
        <v>0</v>
      </c>
      <c r="AC2241" s="480" t="s">
        <v>8246</v>
      </c>
    </row>
    <row r="2242" customHeight="1" spans="1:29">
      <c r="A2242" s="460" t="s">
        <v>194</v>
      </c>
      <c r="B2242" s="480" t="s">
        <v>7877</v>
      </c>
      <c r="C2242" s="480" t="s">
        <v>7878</v>
      </c>
      <c r="D2242" s="480" t="s">
        <v>10860</v>
      </c>
      <c r="E2242" s="481">
        <v>45056</v>
      </c>
      <c r="F2242" s="480" t="s">
        <v>301</v>
      </c>
      <c r="G2242" s="480" t="s">
        <v>10861</v>
      </c>
      <c r="H2242" s="480" t="s">
        <v>8302</v>
      </c>
      <c r="I2242" s="480" t="s">
        <v>10811</v>
      </c>
      <c r="J2242" s="482">
        <v>4681.42</v>
      </c>
      <c r="K2242" s="482">
        <v>78.02</v>
      </c>
      <c r="L2242" s="482">
        <v>2418.73</v>
      </c>
      <c r="M2242" s="482">
        <v>936.28</v>
      </c>
      <c r="N2242" s="482">
        <v>0</v>
      </c>
      <c r="O2242" s="482">
        <v>2262.69</v>
      </c>
      <c r="P2242" s="480" t="s">
        <v>10862</v>
      </c>
      <c r="Q2242" s="481"/>
      <c r="R2242" s="480" t="s">
        <v>7884</v>
      </c>
      <c r="S2242" s="480" t="s">
        <v>7885</v>
      </c>
      <c r="T2242" s="480" t="s">
        <v>309</v>
      </c>
      <c r="U2242" s="480" t="s">
        <v>10863</v>
      </c>
      <c r="V2242" s="480" t="s">
        <v>309</v>
      </c>
      <c r="W2242" s="480" t="s">
        <v>10671</v>
      </c>
      <c r="X2242" s="480" t="s">
        <v>7977</v>
      </c>
      <c r="Y2242" s="480" t="s">
        <v>313</v>
      </c>
      <c r="Z2242" s="480" t="s">
        <v>7888</v>
      </c>
      <c r="AA2242" s="480">
        <f t="shared" si="34"/>
        <v>60</v>
      </c>
      <c r="AB2242" s="483">
        <v>0</v>
      </c>
      <c r="AC2242" s="480" t="s">
        <v>7889</v>
      </c>
    </row>
    <row r="2243" customHeight="1" spans="1:29">
      <c r="A2243" s="460" t="s">
        <v>194</v>
      </c>
      <c r="B2243" s="480" t="s">
        <v>7877</v>
      </c>
      <c r="C2243" s="480" t="s">
        <v>7878</v>
      </c>
      <c r="D2243" s="480" t="s">
        <v>10864</v>
      </c>
      <c r="E2243" s="481">
        <v>45056</v>
      </c>
      <c r="F2243" s="480" t="s">
        <v>301</v>
      </c>
      <c r="G2243" s="480" t="s">
        <v>10865</v>
      </c>
      <c r="H2243" s="480" t="s">
        <v>8302</v>
      </c>
      <c r="I2243" s="480" t="s">
        <v>10811</v>
      </c>
      <c r="J2243" s="482">
        <v>4681.42</v>
      </c>
      <c r="K2243" s="482">
        <v>78.02</v>
      </c>
      <c r="L2243" s="482">
        <v>2418.73</v>
      </c>
      <c r="M2243" s="482">
        <v>936.28</v>
      </c>
      <c r="N2243" s="482">
        <v>0</v>
      </c>
      <c r="O2243" s="482">
        <v>2262.69</v>
      </c>
      <c r="P2243" s="480" t="s">
        <v>10866</v>
      </c>
      <c r="Q2243" s="481"/>
      <c r="R2243" s="480" t="s">
        <v>7884</v>
      </c>
      <c r="S2243" s="480" t="s">
        <v>7885</v>
      </c>
      <c r="T2243" s="480" t="s">
        <v>309</v>
      </c>
      <c r="U2243" s="480" t="s">
        <v>10863</v>
      </c>
      <c r="V2243" s="480" t="s">
        <v>309</v>
      </c>
      <c r="W2243" s="480" t="s">
        <v>10671</v>
      </c>
      <c r="X2243" s="480" t="s">
        <v>7977</v>
      </c>
      <c r="Y2243" s="480" t="s">
        <v>313</v>
      </c>
      <c r="Z2243" s="480" t="s">
        <v>7888</v>
      </c>
      <c r="AA2243" s="480">
        <f t="shared" si="34"/>
        <v>60</v>
      </c>
      <c r="AB2243" s="483">
        <v>0</v>
      </c>
      <c r="AC2243" s="480" t="s">
        <v>7889</v>
      </c>
    </row>
    <row r="2244" customHeight="1" spans="1:29">
      <c r="A2244" s="460" t="s">
        <v>194</v>
      </c>
      <c r="B2244" s="480" t="s">
        <v>7877</v>
      </c>
      <c r="C2244" s="480" t="s">
        <v>7878</v>
      </c>
      <c r="D2244" s="480" t="s">
        <v>10867</v>
      </c>
      <c r="E2244" s="481">
        <v>45056</v>
      </c>
      <c r="F2244" s="480" t="s">
        <v>301</v>
      </c>
      <c r="G2244" s="480" t="s">
        <v>10868</v>
      </c>
      <c r="H2244" s="480" t="s">
        <v>8302</v>
      </c>
      <c r="I2244" s="480" t="s">
        <v>10811</v>
      </c>
      <c r="J2244" s="482">
        <v>5610.62</v>
      </c>
      <c r="K2244" s="482">
        <v>97.8</v>
      </c>
      <c r="L2244" s="482">
        <v>2774.6</v>
      </c>
      <c r="M2244" s="482">
        <v>1173.53</v>
      </c>
      <c r="N2244" s="482">
        <v>0</v>
      </c>
      <c r="O2244" s="482">
        <v>2836.02</v>
      </c>
      <c r="P2244" s="480" t="s">
        <v>10869</v>
      </c>
      <c r="Q2244" s="481"/>
      <c r="R2244" s="480" t="s">
        <v>7884</v>
      </c>
      <c r="S2244" s="480" t="s">
        <v>7885</v>
      </c>
      <c r="T2244" s="480" t="s">
        <v>309</v>
      </c>
      <c r="U2244" s="480" t="s">
        <v>10870</v>
      </c>
      <c r="V2244" s="480" t="s">
        <v>309</v>
      </c>
      <c r="W2244" s="480" t="s">
        <v>10671</v>
      </c>
      <c r="X2244" s="480" t="s">
        <v>7977</v>
      </c>
      <c r="Y2244" s="480" t="s">
        <v>313</v>
      </c>
      <c r="Z2244" s="480" t="s">
        <v>7888</v>
      </c>
      <c r="AA2244" s="480">
        <f t="shared" si="34"/>
        <v>60</v>
      </c>
      <c r="AB2244" s="483">
        <v>0</v>
      </c>
      <c r="AC2244" s="480" t="s">
        <v>8438</v>
      </c>
    </row>
    <row r="2245" customHeight="1" spans="1:29">
      <c r="A2245" s="460" t="s">
        <v>194</v>
      </c>
      <c r="B2245" s="480" t="s">
        <v>7877</v>
      </c>
      <c r="C2245" s="480" t="s">
        <v>7878</v>
      </c>
      <c r="D2245" s="480" t="s">
        <v>10871</v>
      </c>
      <c r="E2245" s="481">
        <v>45056</v>
      </c>
      <c r="F2245" s="480" t="s">
        <v>301</v>
      </c>
      <c r="G2245" s="480" t="s">
        <v>10872</v>
      </c>
      <c r="H2245" s="480" t="s">
        <v>8302</v>
      </c>
      <c r="I2245" s="480" t="s">
        <v>10811</v>
      </c>
      <c r="J2245" s="482">
        <v>4681.41</v>
      </c>
      <c r="K2245" s="482">
        <v>78.02</v>
      </c>
      <c r="L2245" s="482">
        <v>2418.72</v>
      </c>
      <c r="M2245" s="482">
        <v>936.28</v>
      </c>
      <c r="N2245" s="482">
        <v>0</v>
      </c>
      <c r="O2245" s="482">
        <v>2262.69</v>
      </c>
      <c r="P2245" s="480" t="s">
        <v>10873</v>
      </c>
      <c r="Q2245" s="481"/>
      <c r="R2245" s="480" t="s">
        <v>7884</v>
      </c>
      <c r="S2245" s="480" t="s">
        <v>7885</v>
      </c>
      <c r="T2245" s="480" t="s">
        <v>309</v>
      </c>
      <c r="U2245" s="480" t="s">
        <v>10874</v>
      </c>
      <c r="V2245" s="480" t="s">
        <v>309</v>
      </c>
      <c r="W2245" s="480" t="s">
        <v>10671</v>
      </c>
      <c r="X2245" s="480" t="s">
        <v>7977</v>
      </c>
      <c r="Y2245" s="480" t="s">
        <v>313</v>
      </c>
      <c r="Z2245" s="480" t="s">
        <v>7888</v>
      </c>
      <c r="AA2245" s="480">
        <f t="shared" si="34"/>
        <v>60</v>
      </c>
      <c r="AB2245" s="483">
        <v>0</v>
      </c>
      <c r="AC2245" s="480" t="s">
        <v>8438</v>
      </c>
    </row>
    <row r="2246" customHeight="1" spans="1:29">
      <c r="A2246" s="460" t="s">
        <v>194</v>
      </c>
      <c r="B2246" s="480" t="s">
        <v>7877</v>
      </c>
      <c r="C2246" s="480" t="s">
        <v>7878</v>
      </c>
      <c r="D2246" s="480" t="s">
        <v>10875</v>
      </c>
      <c r="E2246" s="481">
        <v>45056</v>
      </c>
      <c r="F2246" s="480" t="s">
        <v>301</v>
      </c>
      <c r="G2246" s="480" t="s">
        <v>10876</v>
      </c>
      <c r="H2246" s="480" t="s">
        <v>8302</v>
      </c>
      <c r="I2246" s="480" t="s">
        <v>10811</v>
      </c>
      <c r="J2246" s="482">
        <v>4681.41</v>
      </c>
      <c r="K2246" s="482">
        <v>78.02</v>
      </c>
      <c r="L2246" s="482">
        <v>2418.72</v>
      </c>
      <c r="M2246" s="482">
        <v>936.28</v>
      </c>
      <c r="N2246" s="482">
        <v>0</v>
      </c>
      <c r="O2246" s="482">
        <v>2262.69</v>
      </c>
      <c r="P2246" s="480" t="s">
        <v>10877</v>
      </c>
      <c r="Q2246" s="481"/>
      <c r="R2246" s="480" t="s">
        <v>7884</v>
      </c>
      <c r="S2246" s="480" t="s">
        <v>7885</v>
      </c>
      <c r="T2246" s="480" t="s">
        <v>309</v>
      </c>
      <c r="U2246" s="480" t="s">
        <v>10878</v>
      </c>
      <c r="V2246" s="480" t="s">
        <v>309</v>
      </c>
      <c r="W2246" s="480" t="s">
        <v>10671</v>
      </c>
      <c r="X2246" s="480" t="s">
        <v>7977</v>
      </c>
      <c r="Y2246" s="480" t="s">
        <v>313</v>
      </c>
      <c r="Z2246" s="480" t="s">
        <v>7888</v>
      </c>
      <c r="AA2246" s="480">
        <f t="shared" si="34"/>
        <v>60</v>
      </c>
      <c r="AB2246" s="483">
        <v>0</v>
      </c>
      <c r="AC2246" s="480" t="s">
        <v>8108</v>
      </c>
    </row>
    <row r="2247" customHeight="1" spans="1:29">
      <c r="A2247" s="460" t="s">
        <v>194</v>
      </c>
      <c r="B2247" s="480" t="s">
        <v>7877</v>
      </c>
      <c r="C2247" s="480" t="s">
        <v>7878</v>
      </c>
      <c r="D2247" s="480" t="s">
        <v>10879</v>
      </c>
      <c r="E2247" s="481">
        <v>45056</v>
      </c>
      <c r="F2247" s="480" t="s">
        <v>301</v>
      </c>
      <c r="G2247" s="480" t="s">
        <v>10880</v>
      </c>
      <c r="H2247" s="480" t="s">
        <v>9053</v>
      </c>
      <c r="I2247" s="480" t="s">
        <v>10618</v>
      </c>
      <c r="J2247" s="482">
        <v>4557.52</v>
      </c>
      <c r="K2247" s="482">
        <v>75.96</v>
      </c>
      <c r="L2247" s="482">
        <v>2354.72</v>
      </c>
      <c r="M2247" s="482">
        <v>911.51</v>
      </c>
      <c r="N2247" s="482">
        <v>0</v>
      </c>
      <c r="O2247" s="482">
        <v>2202.8</v>
      </c>
      <c r="P2247" s="480" t="s">
        <v>10881</v>
      </c>
      <c r="Q2247" s="481"/>
      <c r="R2247" s="480" t="s">
        <v>7884</v>
      </c>
      <c r="S2247" s="480" t="s">
        <v>7885</v>
      </c>
      <c r="T2247" s="480" t="s">
        <v>309</v>
      </c>
      <c r="U2247" s="480" t="s">
        <v>10882</v>
      </c>
      <c r="V2247" s="480" t="s">
        <v>309</v>
      </c>
      <c r="W2247" s="480" t="s">
        <v>10671</v>
      </c>
      <c r="X2247" s="480" t="s">
        <v>7977</v>
      </c>
      <c r="Y2247" s="480" t="s">
        <v>313</v>
      </c>
      <c r="Z2247" s="480" t="s">
        <v>7888</v>
      </c>
      <c r="AA2247" s="480">
        <f t="shared" si="34"/>
        <v>60</v>
      </c>
      <c r="AB2247" s="483">
        <v>0</v>
      </c>
      <c r="AC2247" s="480" t="s">
        <v>8522</v>
      </c>
    </row>
    <row r="2248" customHeight="1" spans="1:29">
      <c r="A2248" s="460" t="s">
        <v>194</v>
      </c>
      <c r="B2248" s="480" t="s">
        <v>7877</v>
      </c>
      <c r="C2248" s="480" t="s">
        <v>7878</v>
      </c>
      <c r="D2248" s="480" t="s">
        <v>10883</v>
      </c>
      <c r="E2248" s="481">
        <v>45056</v>
      </c>
      <c r="F2248" s="480" t="s">
        <v>301</v>
      </c>
      <c r="G2248" s="480" t="s">
        <v>10884</v>
      </c>
      <c r="H2248" s="480" t="s">
        <v>9053</v>
      </c>
      <c r="I2248" s="480" t="s">
        <v>10618</v>
      </c>
      <c r="J2248" s="482">
        <v>4557.52</v>
      </c>
      <c r="K2248" s="482">
        <v>75.96</v>
      </c>
      <c r="L2248" s="482">
        <v>2354.72</v>
      </c>
      <c r="M2248" s="482">
        <v>911.51</v>
      </c>
      <c r="N2248" s="482">
        <v>0</v>
      </c>
      <c r="O2248" s="482">
        <v>2202.8</v>
      </c>
      <c r="P2248" s="480" t="s">
        <v>10885</v>
      </c>
      <c r="Q2248" s="481"/>
      <c r="R2248" s="480" t="s">
        <v>7884</v>
      </c>
      <c r="S2248" s="480" t="s">
        <v>7885</v>
      </c>
      <c r="T2248" s="480" t="s">
        <v>309</v>
      </c>
      <c r="U2248" s="480" t="s">
        <v>10886</v>
      </c>
      <c r="V2248" s="480" t="s">
        <v>309</v>
      </c>
      <c r="W2248" s="480" t="s">
        <v>10671</v>
      </c>
      <c r="X2248" s="480" t="s">
        <v>7977</v>
      </c>
      <c r="Y2248" s="480" t="s">
        <v>313</v>
      </c>
      <c r="Z2248" s="480" t="s">
        <v>7888</v>
      </c>
      <c r="AA2248" s="480">
        <f t="shared" si="34"/>
        <v>60</v>
      </c>
      <c r="AB2248" s="483">
        <v>0</v>
      </c>
      <c r="AC2248" s="480" t="s">
        <v>8522</v>
      </c>
    </row>
    <row r="2249" customHeight="1" spans="1:29">
      <c r="A2249" s="460" t="s">
        <v>194</v>
      </c>
      <c r="B2249" s="480" t="s">
        <v>7877</v>
      </c>
      <c r="C2249" s="480" t="s">
        <v>7878</v>
      </c>
      <c r="D2249" s="480" t="s">
        <v>10887</v>
      </c>
      <c r="E2249" s="481">
        <v>45056</v>
      </c>
      <c r="F2249" s="480" t="s">
        <v>301</v>
      </c>
      <c r="G2249" s="480" t="s">
        <v>10888</v>
      </c>
      <c r="H2249" s="480" t="s">
        <v>9053</v>
      </c>
      <c r="I2249" s="480" t="s">
        <v>10618</v>
      </c>
      <c r="J2249" s="482">
        <v>4557.52</v>
      </c>
      <c r="K2249" s="482">
        <v>75.96</v>
      </c>
      <c r="L2249" s="482">
        <v>2354.72</v>
      </c>
      <c r="M2249" s="482">
        <v>911.51</v>
      </c>
      <c r="N2249" s="482">
        <v>0</v>
      </c>
      <c r="O2249" s="482">
        <v>2202.8</v>
      </c>
      <c r="P2249" s="480" t="s">
        <v>10889</v>
      </c>
      <c r="Q2249" s="481"/>
      <c r="R2249" s="480" t="s">
        <v>7884</v>
      </c>
      <c r="S2249" s="480" t="s">
        <v>7885</v>
      </c>
      <c r="T2249" s="480" t="s">
        <v>8478</v>
      </c>
      <c r="U2249" s="480" t="s">
        <v>10890</v>
      </c>
      <c r="V2249" s="480" t="s">
        <v>309</v>
      </c>
      <c r="W2249" s="480" t="s">
        <v>10671</v>
      </c>
      <c r="X2249" s="480" t="s">
        <v>7977</v>
      </c>
      <c r="Y2249" s="480" t="s">
        <v>313</v>
      </c>
      <c r="Z2249" s="480" t="s">
        <v>7888</v>
      </c>
      <c r="AA2249" s="480">
        <f t="shared" ref="AA2249:AA2312" si="35">Z2249*12</f>
        <v>60</v>
      </c>
      <c r="AB2249" s="483">
        <v>0</v>
      </c>
      <c r="AC2249" s="480" t="s">
        <v>8480</v>
      </c>
    </row>
    <row r="2250" customHeight="1" spans="1:29">
      <c r="A2250" s="460" t="s">
        <v>194</v>
      </c>
      <c r="B2250" s="480" t="s">
        <v>7877</v>
      </c>
      <c r="C2250" s="480" t="s">
        <v>7878</v>
      </c>
      <c r="D2250" s="480" t="s">
        <v>10891</v>
      </c>
      <c r="E2250" s="481">
        <v>45056</v>
      </c>
      <c r="F2250" s="480" t="s">
        <v>301</v>
      </c>
      <c r="G2250" s="480" t="s">
        <v>10892</v>
      </c>
      <c r="H2250" s="480" t="s">
        <v>9053</v>
      </c>
      <c r="I2250" s="480" t="s">
        <v>10618</v>
      </c>
      <c r="J2250" s="482">
        <v>4557.52</v>
      </c>
      <c r="K2250" s="482">
        <v>75.96</v>
      </c>
      <c r="L2250" s="482">
        <v>2354.72</v>
      </c>
      <c r="M2250" s="482">
        <v>911.51</v>
      </c>
      <c r="N2250" s="482">
        <v>0</v>
      </c>
      <c r="O2250" s="482">
        <v>2202.8</v>
      </c>
      <c r="P2250" s="480" t="s">
        <v>10893</v>
      </c>
      <c r="Q2250" s="481"/>
      <c r="R2250" s="480" t="s">
        <v>7884</v>
      </c>
      <c r="S2250" s="480" t="s">
        <v>7885</v>
      </c>
      <c r="T2250" s="480" t="s">
        <v>8478</v>
      </c>
      <c r="U2250" s="480" t="s">
        <v>10894</v>
      </c>
      <c r="V2250" s="480" t="s">
        <v>309</v>
      </c>
      <c r="W2250" s="480" t="s">
        <v>10671</v>
      </c>
      <c r="X2250" s="480" t="s">
        <v>7977</v>
      </c>
      <c r="Y2250" s="480" t="s">
        <v>313</v>
      </c>
      <c r="Z2250" s="480" t="s">
        <v>7888</v>
      </c>
      <c r="AA2250" s="480">
        <f t="shared" si="35"/>
        <v>60</v>
      </c>
      <c r="AB2250" s="483">
        <v>0</v>
      </c>
      <c r="AC2250" s="480" t="s">
        <v>8480</v>
      </c>
    </row>
    <row r="2251" customHeight="1" spans="1:29">
      <c r="A2251" s="460" t="s">
        <v>194</v>
      </c>
      <c r="B2251" s="480" t="s">
        <v>7877</v>
      </c>
      <c r="C2251" s="480" t="s">
        <v>7878</v>
      </c>
      <c r="D2251" s="480" t="s">
        <v>10895</v>
      </c>
      <c r="E2251" s="481">
        <v>45056</v>
      </c>
      <c r="F2251" s="480" t="s">
        <v>301</v>
      </c>
      <c r="G2251" s="480" t="s">
        <v>10896</v>
      </c>
      <c r="H2251" s="480" t="s">
        <v>9053</v>
      </c>
      <c r="I2251" s="480" t="s">
        <v>10618</v>
      </c>
      <c r="J2251" s="482">
        <v>4557.52</v>
      </c>
      <c r="K2251" s="482">
        <v>75.96</v>
      </c>
      <c r="L2251" s="482">
        <v>2354.72</v>
      </c>
      <c r="M2251" s="482">
        <v>911.51</v>
      </c>
      <c r="N2251" s="482">
        <v>0</v>
      </c>
      <c r="O2251" s="482">
        <v>2202.8</v>
      </c>
      <c r="P2251" s="480" t="s">
        <v>10897</v>
      </c>
      <c r="Q2251" s="481"/>
      <c r="R2251" s="480" t="s">
        <v>7884</v>
      </c>
      <c r="S2251" s="480" t="s">
        <v>7885</v>
      </c>
      <c r="T2251" s="480" t="s">
        <v>8478</v>
      </c>
      <c r="U2251" s="480" t="s">
        <v>10898</v>
      </c>
      <c r="V2251" s="480" t="s">
        <v>309</v>
      </c>
      <c r="W2251" s="480" t="s">
        <v>10671</v>
      </c>
      <c r="X2251" s="480" t="s">
        <v>7977</v>
      </c>
      <c r="Y2251" s="480" t="s">
        <v>313</v>
      </c>
      <c r="Z2251" s="480" t="s">
        <v>7888</v>
      </c>
      <c r="AA2251" s="480">
        <f t="shared" si="35"/>
        <v>60</v>
      </c>
      <c r="AB2251" s="483">
        <v>0</v>
      </c>
      <c r="AC2251" s="480" t="s">
        <v>8480</v>
      </c>
    </row>
    <row r="2252" customHeight="1" spans="1:29">
      <c r="A2252" s="460" t="s">
        <v>194</v>
      </c>
      <c r="B2252" s="480" t="s">
        <v>7877</v>
      </c>
      <c r="C2252" s="480" t="s">
        <v>7878</v>
      </c>
      <c r="D2252" s="480" t="s">
        <v>10899</v>
      </c>
      <c r="E2252" s="481">
        <v>45056</v>
      </c>
      <c r="F2252" s="480" t="s">
        <v>301</v>
      </c>
      <c r="G2252" s="480" t="s">
        <v>10900</v>
      </c>
      <c r="H2252" s="480" t="s">
        <v>9053</v>
      </c>
      <c r="I2252" s="480" t="s">
        <v>10618</v>
      </c>
      <c r="J2252" s="482">
        <v>4557.52</v>
      </c>
      <c r="K2252" s="482">
        <v>75.96</v>
      </c>
      <c r="L2252" s="482">
        <v>2354.72</v>
      </c>
      <c r="M2252" s="482">
        <v>911.51</v>
      </c>
      <c r="N2252" s="482">
        <v>0</v>
      </c>
      <c r="O2252" s="482">
        <v>2202.8</v>
      </c>
      <c r="P2252" s="480" t="s">
        <v>10901</v>
      </c>
      <c r="Q2252" s="481"/>
      <c r="R2252" s="480" t="s">
        <v>7884</v>
      </c>
      <c r="S2252" s="480" t="s">
        <v>7885</v>
      </c>
      <c r="T2252" s="480" t="s">
        <v>8478</v>
      </c>
      <c r="U2252" s="480" t="s">
        <v>10902</v>
      </c>
      <c r="V2252" s="480" t="s">
        <v>309</v>
      </c>
      <c r="W2252" s="480" t="s">
        <v>10671</v>
      </c>
      <c r="X2252" s="480" t="s">
        <v>7977</v>
      </c>
      <c r="Y2252" s="480" t="s">
        <v>313</v>
      </c>
      <c r="Z2252" s="480" t="s">
        <v>7888</v>
      </c>
      <c r="AA2252" s="480">
        <f t="shared" si="35"/>
        <v>60</v>
      </c>
      <c r="AB2252" s="483">
        <v>0</v>
      </c>
      <c r="AC2252" s="480" t="s">
        <v>8480</v>
      </c>
    </row>
    <row r="2253" customHeight="1" spans="1:29">
      <c r="A2253" s="460" t="s">
        <v>194</v>
      </c>
      <c r="B2253" s="480" t="s">
        <v>7877</v>
      </c>
      <c r="C2253" s="480" t="s">
        <v>7878</v>
      </c>
      <c r="D2253" s="480" t="s">
        <v>10903</v>
      </c>
      <c r="E2253" s="481">
        <v>45056</v>
      </c>
      <c r="F2253" s="480" t="s">
        <v>301</v>
      </c>
      <c r="G2253" s="480" t="s">
        <v>10904</v>
      </c>
      <c r="H2253" s="480" t="s">
        <v>9053</v>
      </c>
      <c r="I2253" s="480" t="s">
        <v>10618</v>
      </c>
      <c r="J2253" s="482">
        <v>4557.52</v>
      </c>
      <c r="K2253" s="482">
        <v>75.96</v>
      </c>
      <c r="L2253" s="482">
        <v>2354.72</v>
      </c>
      <c r="M2253" s="482">
        <v>911.51</v>
      </c>
      <c r="N2253" s="482">
        <v>0</v>
      </c>
      <c r="O2253" s="482">
        <v>2202.8</v>
      </c>
      <c r="P2253" s="480" t="s">
        <v>10905</v>
      </c>
      <c r="Q2253" s="481"/>
      <c r="R2253" s="480" t="s">
        <v>7884</v>
      </c>
      <c r="S2253" s="480" t="s">
        <v>7885</v>
      </c>
      <c r="T2253" s="480" t="s">
        <v>309</v>
      </c>
      <c r="U2253" s="480" t="s">
        <v>10906</v>
      </c>
      <c r="V2253" s="480" t="s">
        <v>309</v>
      </c>
      <c r="W2253" s="480" t="s">
        <v>10671</v>
      </c>
      <c r="X2253" s="480" t="s">
        <v>7977</v>
      </c>
      <c r="Y2253" s="480" t="s">
        <v>313</v>
      </c>
      <c r="Z2253" s="480" t="s">
        <v>7888</v>
      </c>
      <c r="AA2253" s="480">
        <f t="shared" si="35"/>
        <v>60</v>
      </c>
      <c r="AB2253" s="483">
        <v>0</v>
      </c>
      <c r="AC2253" s="480" t="s">
        <v>8451</v>
      </c>
    </row>
    <row r="2254" customHeight="1" spans="1:29">
      <c r="A2254" s="460" t="s">
        <v>194</v>
      </c>
      <c r="B2254" s="480" t="s">
        <v>7877</v>
      </c>
      <c r="C2254" s="480" t="s">
        <v>7878</v>
      </c>
      <c r="D2254" s="480" t="s">
        <v>10907</v>
      </c>
      <c r="E2254" s="481">
        <v>45056</v>
      </c>
      <c r="F2254" s="480" t="s">
        <v>301</v>
      </c>
      <c r="G2254" s="480" t="s">
        <v>10908</v>
      </c>
      <c r="H2254" s="480" t="s">
        <v>9053</v>
      </c>
      <c r="I2254" s="480" t="s">
        <v>10618</v>
      </c>
      <c r="J2254" s="482">
        <v>4557.52</v>
      </c>
      <c r="K2254" s="482">
        <v>75.96</v>
      </c>
      <c r="L2254" s="482">
        <v>2354.72</v>
      </c>
      <c r="M2254" s="482">
        <v>911.51</v>
      </c>
      <c r="N2254" s="482">
        <v>0</v>
      </c>
      <c r="O2254" s="482">
        <v>2202.8</v>
      </c>
      <c r="P2254" s="480" t="s">
        <v>10909</v>
      </c>
      <c r="Q2254" s="481"/>
      <c r="R2254" s="480" t="s">
        <v>7884</v>
      </c>
      <c r="S2254" s="480" t="s">
        <v>7885</v>
      </c>
      <c r="T2254" s="480" t="s">
        <v>4011</v>
      </c>
      <c r="U2254" s="480" t="s">
        <v>10851</v>
      </c>
      <c r="V2254" s="480" t="s">
        <v>309</v>
      </c>
      <c r="W2254" s="480" t="s">
        <v>10671</v>
      </c>
      <c r="X2254" s="480" t="s">
        <v>7977</v>
      </c>
      <c r="Y2254" s="480" t="s">
        <v>313</v>
      </c>
      <c r="Z2254" s="480" t="s">
        <v>7888</v>
      </c>
      <c r="AA2254" s="480">
        <f t="shared" si="35"/>
        <v>60</v>
      </c>
      <c r="AB2254" s="483">
        <v>0</v>
      </c>
      <c r="AC2254" s="480" t="s">
        <v>8390</v>
      </c>
    </row>
    <row r="2255" customHeight="1" spans="1:29">
      <c r="A2255" s="460" t="s">
        <v>194</v>
      </c>
      <c r="B2255" s="480" t="s">
        <v>7877</v>
      </c>
      <c r="C2255" s="480" t="s">
        <v>7878</v>
      </c>
      <c r="D2255" s="480" t="s">
        <v>10910</v>
      </c>
      <c r="E2255" s="481">
        <v>45056</v>
      </c>
      <c r="F2255" s="480" t="s">
        <v>301</v>
      </c>
      <c r="G2255" s="480" t="s">
        <v>10911</v>
      </c>
      <c r="H2255" s="480" t="s">
        <v>9053</v>
      </c>
      <c r="I2255" s="480" t="s">
        <v>10618</v>
      </c>
      <c r="J2255" s="482">
        <v>4557.52</v>
      </c>
      <c r="K2255" s="482">
        <v>75.96</v>
      </c>
      <c r="L2255" s="482">
        <v>2354.72</v>
      </c>
      <c r="M2255" s="482">
        <v>911.51</v>
      </c>
      <c r="N2255" s="482">
        <v>0</v>
      </c>
      <c r="O2255" s="482">
        <v>2202.8</v>
      </c>
      <c r="P2255" s="480" t="s">
        <v>10912</v>
      </c>
      <c r="Q2255" s="481"/>
      <c r="R2255" s="480" t="s">
        <v>7884</v>
      </c>
      <c r="S2255" s="480" t="s">
        <v>7885</v>
      </c>
      <c r="T2255" s="480" t="s">
        <v>4011</v>
      </c>
      <c r="U2255" s="480" t="s">
        <v>10851</v>
      </c>
      <c r="V2255" s="480" t="s">
        <v>309</v>
      </c>
      <c r="W2255" s="480" t="s">
        <v>10671</v>
      </c>
      <c r="X2255" s="480" t="s">
        <v>7977</v>
      </c>
      <c r="Y2255" s="480" t="s">
        <v>313</v>
      </c>
      <c r="Z2255" s="480" t="s">
        <v>7888</v>
      </c>
      <c r="AA2255" s="480">
        <f t="shared" si="35"/>
        <v>60</v>
      </c>
      <c r="AB2255" s="483">
        <v>0</v>
      </c>
      <c r="AC2255" s="480" t="s">
        <v>8390</v>
      </c>
    </row>
    <row r="2256" customHeight="1" spans="1:29">
      <c r="A2256" s="460" t="s">
        <v>194</v>
      </c>
      <c r="B2256" s="480" t="s">
        <v>7877</v>
      </c>
      <c r="C2256" s="480" t="s">
        <v>7878</v>
      </c>
      <c r="D2256" s="480" t="s">
        <v>10913</v>
      </c>
      <c r="E2256" s="481">
        <v>45056</v>
      </c>
      <c r="F2256" s="480" t="s">
        <v>301</v>
      </c>
      <c r="G2256" s="480" t="s">
        <v>10914</v>
      </c>
      <c r="H2256" s="480" t="s">
        <v>9053</v>
      </c>
      <c r="I2256" s="480" t="s">
        <v>10618</v>
      </c>
      <c r="J2256" s="482">
        <v>4557.52</v>
      </c>
      <c r="K2256" s="482">
        <v>75.96</v>
      </c>
      <c r="L2256" s="482">
        <v>2354.72</v>
      </c>
      <c r="M2256" s="482">
        <v>911.51</v>
      </c>
      <c r="N2256" s="482">
        <v>0</v>
      </c>
      <c r="O2256" s="482">
        <v>2202.8</v>
      </c>
      <c r="P2256" s="480" t="s">
        <v>10915</v>
      </c>
      <c r="Q2256" s="481"/>
      <c r="R2256" s="480" t="s">
        <v>7884</v>
      </c>
      <c r="S2256" s="480" t="s">
        <v>7885</v>
      </c>
      <c r="T2256" s="480" t="s">
        <v>4011</v>
      </c>
      <c r="U2256" s="480" t="s">
        <v>10851</v>
      </c>
      <c r="V2256" s="480" t="s">
        <v>309</v>
      </c>
      <c r="W2256" s="480" t="s">
        <v>10671</v>
      </c>
      <c r="X2256" s="480" t="s">
        <v>7977</v>
      </c>
      <c r="Y2256" s="480" t="s">
        <v>313</v>
      </c>
      <c r="Z2256" s="480" t="s">
        <v>7888</v>
      </c>
      <c r="AA2256" s="480">
        <f t="shared" si="35"/>
        <v>60</v>
      </c>
      <c r="AB2256" s="483">
        <v>0</v>
      </c>
      <c r="AC2256" s="480" t="s">
        <v>8390</v>
      </c>
    </row>
    <row r="2257" customHeight="1" spans="1:29">
      <c r="A2257" s="460" t="s">
        <v>194</v>
      </c>
      <c r="B2257" s="480" t="s">
        <v>7877</v>
      </c>
      <c r="C2257" s="480" t="s">
        <v>7878</v>
      </c>
      <c r="D2257" s="480" t="s">
        <v>10916</v>
      </c>
      <c r="E2257" s="481">
        <v>45056</v>
      </c>
      <c r="F2257" s="480" t="s">
        <v>301</v>
      </c>
      <c r="G2257" s="480" t="s">
        <v>10917</v>
      </c>
      <c r="H2257" s="480" t="s">
        <v>9053</v>
      </c>
      <c r="I2257" s="480" t="s">
        <v>10618</v>
      </c>
      <c r="J2257" s="482">
        <v>4557.52</v>
      </c>
      <c r="K2257" s="482">
        <v>75.96</v>
      </c>
      <c r="L2257" s="482">
        <v>2354.72</v>
      </c>
      <c r="M2257" s="482">
        <v>911.51</v>
      </c>
      <c r="N2257" s="482">
        <v>0</v>
      </c>
      <c r="O2257" s="482">
        <v>2202.8</v>
      </c>
      <c r="P2257" s="480" t="s">
        <v>10918</v>
      </c>
      <c r="Q2257" s="481"/>
      <c r="R2257" s="480" t="s">
        <v>7884</v>
      </c>
      <c r="S2257" s="480" t="s">
        <v>7885</v>
      </c>
      <c r="T2257" s="480" t="s">
        <v>4011</v>
      </c>
      <c r="U2257" s="480" t="s">
        <v>10851</v>
      </c>
      <c r="V2257" s="480" t="s">
        <v>309</v>
      </c>
      <c r="W2257" s="480" t="s">
        <v>10671</v>
      </c>
      <c r="X2257" s="480" t="s">
        <v>7977</v>
      </c>
      <c r="Y2257" s="480" t="s">
        <v>313</v>
      </c>
      <c r="Z2257" s="480" t="s">
        <v>7888</v>
      </c>
      <c r="AA2257" s="480">
        <f t="shared" si="35"/>
        <v>60</v>
      </c>
      <c r="AB2257" s="483">
        <v>0</v>
      </c>
      <c r="AC2257" s="480" t="s">
        <v>8390</v>
      </c>
    </row>
    <row r="2258" customHeight="1" spans="1:29">
      <c r="A2258" s="460" t="s">
        <v>194</v>
      </c>
      <c r="B2258" s="480" t="s">
        <v>7877</v>
      </c>
      <c r="C2258" s="480" t="s">
        <v>7878</v>
      </c>
      <c r="D2258" s="480" t="s">
        <v>10919</v>
      </c>
      <c r="E2258" s="481">
        <v>45056</v>
      </c>
      <c r="F2258" s="480" t="s">
        <v>301</v>
      </c>
      <c r="G2258" s="480" t="s">
        <v>10920</v>
      </c>
      <c r="H2258" s="480" t="s">
        <v>9053</v>
      </c>
      <c r="I2258" s="480" t="s">
        <v>10618</v>
      </c>
      <c r="J2258" s="482">
        <v>4557.52</v>
      </c>
      <c r="K2258" s="482">
        <v>75.96</v>
      </c>
      <c r="L2258" s="482">
        <v>2354.72</v>
      </c>
      <c r="M2258" s="482">
        <v>911.51</v>
      </c>
      <c r="N2258" s="482">
        <v>0</v>
      </c>
      <c r="O2258" s="482">
        <v>2202.8</v>
      </c>
      <c r="P2258" s="480" t="s">
        <v>10921</v>
      </c>
      <c r="Q2258" s="481"/>
      <c r="R2258" s="480" t="s">
        <v>7884</v>
      </c>
      <c r="S2258" s="480" t="s">
        <v>7885</v>
      </c>
      <c r="T2258" s="480" t="s">
        <v>309</v>
      </c>
      <c r="U2258" s="480" t="s">
        <v>10922</v>
      </c>
      <c r="V2258" s="480" t="s">
        <v>309</v>
      </c>
      <c r="W2258" s="480" t="s">
        <v>10671</v>
      </c>
      <c r="X2258" s="480" t="s">
        <v>7977</v>
      </c>
      <c r="Y2258" s="480" t="s">
        <v>313</v>
      </c>
      <c r="Z2258" s="480" t="s">
        <v>7888</v>
      </c>
      <c r="AA2258" s="480">
        <f t="shared" si="35"/>
        <v>60</v>
      </c>
      <c r="AB2258" s="483">
        <v>0</v>
      </c>
      <c r="AC2258" s="480" t="s">
        <v>8451</v>
      </c>
    </row>
    <row r="2259" customHeight="1" spans="1:29">
      <c r="A2259" s="460" t="s">
        <v>194</v>
      </c>
      <c r="B2259" s="480" t="s">
        <v>7877</v>
      </c>
      <c r="C2259" s="480" t="s">
        <v>7878</v>
      </c>
      <c r="D2259" s="480" t="s">
        <v>10923</v>
      </c>
      <c r="E2259" s="481">
        <v>45056</v>
      </c>
      <c r="F2259" s="480" t="s">
        <v>301</v>
      </c>
      <c r="G2259" s="480" t="s">
        <v>10924</v>
      </c>
      <c r="H2259" s="480" t="s">
        <v>9053</v>
      </c>
      <c r="I2259" s="480" t="s">
        <v>10618</v>
      </c>
      <c r="J2259" s="482">
        <v>4557.52</v>
      </c>
      <c r="K2259" s="482">
        <v>75.96</v>
      </c>
      <c r="L2259" s="482">
        <v>2354.72</v>
      </c>
      <c r="M2259" s="482">
        <v>911.51</v>
      </c>
      <c r="N2259" s="482">
        <v>0</v>
      </c>
      <c r="O2259" s="482">
        <v>2202.8</v>
      </c>
      <c r="P2259" s="480" t="s">
        <v>10925</v>
      </c>
      <c r="Q2259" s="481"/>
      <c r="R2259" s="480" t="s">
        <v>7884</v>
      </c>
      <c r="S2259" s="480" t="s">
        <v>7885</v>
      </c>
      <c r="T2259" s="480" t="s">
        <v>309</v>
      </c>
      <c r="U2259" s="480" t="s">
        <v>10926</v>
      </c>
      <c r="V2259" s="480" t="s">
        <v>309</v>
      </c>
      <c r="W2259" s="480" t="s">
        <v>10671</v>
      </c>
      <c r="X2259" s="480" t="s">
        <v>7977</v>
      </c>
      <c r="Y2259" s="480" t="s">
        <v>313</v>
      </c>
      <c r="Z2259" s="480" t="s">
        <v>7888</v>
      </c>
      <c r="AA2259" s="480">
        <f t="shared" si="35"/>
        <v>60</v>
      </c>
      <c r="AB2259" s="483">
        <v>0</v>
      </c>
      <c r="AC2259" s="480" t="s">
        <v>8451</v>
      </c>
    </row>
    <row r="2260" customHeight="1" spans="1:29">
      <c r="A2260" s="460" t="s">
        <v>194</v>
      </c>
      <c r="B2260" s="480" t="s">
        <v>7877</v>
      </c>
      <c r="C2260" s="480" t="s">
        <v>7878</v>
      </c>
      <c r="D2260" s="480" t="s">
        <v>10927</v>
      </c>
      <c r="E2260" s="481">
        <v>45056</v>
      </c>
      <c r="F2260" s="480" t="s">
        <v>301</v>
      </c>
      <c r="G2260" s="480" t="s">
        <v>10928</v>
      </c>
      <c r="H2260" s="480" t="s">
        <v>9053</v>
      </c>
      <c r="I2260" s="480" t="s">
        <v>10618</v>
      </c>
      <c r="J2260" s="482">
        <v>4557.52</v>
      </c>
      <c r="K2260" s="482">
        <v>75.96</v>
      </c>
      <c r="L2260" s="482">
        <v>2354.72</v>
      </c>
      <c r="M2260" s="482">
        <v>911.51</v>
      </c>
      <c r="N2260" s="482">
        <v>0</v>
      </c>
      <c r="O2260" s="482">
        <v>2202.8</v>
      </c>
      <c r="P2260" s="480" t="s">
        <v>10929</v>
      </c>
      <c r="Q2260" s="481"/>
      <c r="R2260" s="480" t="s">
        <v>7884</v>
      </c>
      <c r="S2260" s="480" t="s">
        <v>7885</v>
      </c>
      <c r="T2260" s="480" t="s">
        <v>9853</v>
      </c>
      <c r="U2260" s="480" t="s">
        <v>10930</v>
      </c>
      <c r="V2260" s="480" t="s">
        <v>309</v>
      </c>
      <c r="W2260" s="480" t="s">
        <v>10671</v>
      </c>
      <c r="X2260" s="480" t="s">
        <v>7977</v>
      </c>
      <c r="Y2260" s="480" t="s">
        <v>313</v>
      </c>
      <c r="Z2260" s="480" t="s">
        <v>7888</v>
      </c>
      <c r="AA2260" s="480">
        <f t="shared" si="35"/>
        <v>60</v>
      </c>
      <c r="AB2260" s="483">
        <v>0</v>
      </c>
      <c r="AC2260" s="480" t="s">
        <v>8424</v>
      </c>
    </row>
    <row r="2261" customHeight="1" spans="1:29">
      <c r="A2261" s="460" t="s">
        <v>194</v>
      </c>
      <c r="B2261" s="480" t="s">
        <v>7877</v>
      </c>
      <c r="C2261" s="480" t="s">
        <v>7878</v>
      </c>
      <c r="D2261" s="480" t="s">
        <v>10931</v>
      </c>
      <c r="E2261" s="481">
        <v>45056</v>
      </c>
      <c r="F2261" s="480" t="s">
        <v>301</v>
      </c>
      <c r="G2261" s="480" t="s">
        <v>10932</v>
      </c>
      <c r="H2261" s="480" t="s">
        <v>9053</v>
      </c>
      <c r="I2261" s="480" t="s">
        <v>10618</v>
      </c>
      <c r="J2261" s="482">
        <v>4557.52</v>
      </c>
      <c r="K2261" s="482">
        <v>75.96</v>
      </c>
      <c r="L2261" s="482">
        <v>2354.72</v>
      </c>
      <c r="M2261" s="482">
        <v>911.51</v>
      </c>
      <c r="N2261" s="482">
        <v>0</v>
      </c>
      <c r="O2261" s="482">
        <v>2202.8</v>
      </c>
      <c r="P2261" s="480" t="s">
        <v>10933</v>
      </c>
      <c r="Q2261" s="481"/>
      <c r="R2261" s="480" t="s">
        <v>7884</v>
      </c>
      <c r="S2261" s="480" t="s">
        <v>7885</v>
      </c>
      <c r="T2261" s="480" t="s">
        <v>2483</v>
      </c>
      <c r="U2261" s="480" t="s">
        <v>10934</v>
      </c>
      <c r="V2261" s="480" t="s">
        <v>309</v>
      </c>
      <c r="W2261" s="480" t="s">
        <v>10671</v>
      </c>
      <c r="X2261" s="480" t="s">
        <v>7977</v>
      </c>
      <c r="Y2261" s="480" t="s">
        <v>313</v>
      </c>
      <c r="Z2261" s="480" t="s">
        <v>7888</v>
      </c>
      <c r="AA2261" s="480">
        <f t="shared" si="35"/>
        <v>60</v>
      </c>
      <c r="AB2261" s="483">
        <v>0</v>
      </c>
      <c r="AC2261" s="480" t="s">
        <v>8424</v>
      </c>
    </row>
    <row r="2262" customHeight="1" spans="1:29">
      <c r="A2262" s="460" t="s">
        <v>194</v>
      </c>
      <c r="B2262" s="480" t="s">
        <v>7877</v>
      </c>
      <c r="C2262" s="480" t="s">
        <v>7878</v>
      </c>
      <c r="D2262" s="480" t="s">
        <v>10935</v>
      </c>
      <c r="E2262" s="481">
        <v>45056</v>
      </c>
      <c r="F2262" s="480" t="s">
        <v>301</v>
      </c>
      <c r="G2262" s="480" t="s">
        <v>10936</v>
      </c>
      <c r="H2262" s="480" t="s">
        <v>9053</v>
      </c>
      <c r="I2262" s="480" t="s">
        <v>10618</v>
      </c>
      <c r="J2262" s="482">
        <v>4557.52</v>
      </c>
      <c r="K2262" s="482">
        <v>75.96</v>
      </c>
      <c r="L2262" s="482">
        <v>2354.72</v>
      </c>
      <c r="M2262" s="482">
        <v>911.51</v>
      </c>
      <c r="N2262" s="482">
        <v>0</v>
      </c>
      <c r="O2262" s="482">
        <v>2202.8</v>
      </c>
      <c r="P2262" s="480" t="s">
        <v>10937</v>
      </c>
      <c r="Q2262" s="481"/>
      <c r="R2262" s="480" t="s">
        <v>7884</v>
      </c>
      <c r="S2262" s="480" t="s">
        <v>7885</v>
      </c>
      <c r="T2262" s="480" t="s">
        <v>9853</v>
      </c>
      <c r="U2262" s="480" t="s">
        <v>10938</v>
      </c>
      <c r="V2262" s="480" t="s">
        <v>309</v>
      </c>
      <c r="W2262" s="480" t="s">
        <v>10671</v>
      </c>
      <c r="X2262" s="480" t="s">
        <v>7977</v>
      </c>
      <c r="Y2262" s="480" t="s">
        <v>313</v>
      </c>
      <c r="Z2262" s="480" t="s">
        <v>7888</v>
      </c>
      <c r="AA2262" s="480">
        <f t="shared" si="35"/>
        <v>60</v>
      </c>
      <c r="AB2262" s="483">
        <v>0</v>
      </c>
      <c r="AC2262" s="480" t="s">
        <v>8424</v>
      </c>
    </row>
    <row r="2263" customHeight="1" spans="1:29">
      <c r="A2263" s="460" t="s">
        <v>194</v>
      </c>
      <c r="B2263" s="480" t="s">
        <v>7877</v>
      </c>
      <c r="C2263" s="480" t="s">
        <v>7878</v>
      </c>
      <c r="D2263" s="480" t="s">
        <v>10939</v>
      </c>
      <c r="E2263" s="481">
        <v>45056</v>
      </c>
      <c r="F2263" s="480" t="s">
        <v>301</v>
      </c>
      <c r="G2263" s="480" t="s">
        <v>10940</v>
      </c>
      <c r="H2263" s="480" t="s">
        <v>9053</v>
      </c>
      <c r="I2263" s="480" t="s">
        <v>10618</v>
      </c>
      <c r="J2263" s="482">
        <v>4557.52</v>
      </c>
      <c r="K2263" s="482">
        <v>75.96</v>
      </c>
      <c r="L2263" s="482">
        <v>2354.72</v>
      </c>
      <c r="M2263" s="482">
        <v>911.51</v>
      </c>
      <c r="N2263" s="482">
        <v>0</v>
      </c>
      <c r="O2263" s="482">
        <v>2202.8</v>
      </c>
      <c r="P2263" s="480" t="s">
        <v>10941</v>
      </c>
      <c r="Q2263" s="481"/>
      <c r="R2263" s="480" t="s">
        <v>7884</v>
      </c>
      <c r="S2263" s="480" t="s">
        <v>7885</v>
      </c>
      <c r="T2263" s="480" t="s">
        <v>309</v>
      </c>
      <c r="U2263" s="480" t="s">
        <v>10942</v>
      </c>
      <c r="V2263" s="480" t="s">
        <v>309</v>
      </c>
      <c r="W2263" s="480" t="s">
        <v>10671</v>
      </c>
      <c r="X2263" s="480" t="s">
        <v>7977</v>
      </c>
      <c r="Y2263" s="480" t="s">
        <v>313</v>
      </c>
      <c r="Z2263" s="480" t="s">
        <v>7888</v>
      </c>
      <c r="AA2263" s="480">
        <f t="shared" si="35"/>
        <v>60</v>
      </c>
      <c r="AB2263" s="483">
        <v>0</v>
      </c>
      <c r="AC2263" s="480" t="s">
        <v>8108</v>
      </c>
    </row>
    <row r="2264" customHeight="1" spans="1:29">
      <c r="A2264" s="460" t="s">
        <v>194</v>
      </c>
      <c r="B2264" s="480" t="s">
        <v>7877</v>
      </c>
      <c r="C2264" s="480" t="s">
        <v>7878</v>
      </c>
      <c r="D2264" s="480" t="s">
        <v>10943</v>
      </c>
      <c r="E2264" s="481">
        <v>45056</v>
      </c>
      <c r="F2264" s="480" t="s">
        <v>301</v>
      </c>
      <c r="G2264" s="480" t="s">
        <v>10944</v>
      </c>
      <c r="H2264" s="480" t="s">
        <v>9053</v>
      </c>
      <c r="I2264" s="480" t="s">
        <v>10618</v>
      </c>
      <c r="J2264" s="482">
        <v>4557.52</v>
      </c>
      <c r="K2264" s="482">
        <v>75.96</v>
      </c>
      <c r="L2264" s="482">
        <v>2354.72</v>
      </c>
      <c r="M2264" s="482">
        <v>911.51</v>
      </c>
      <c r="N2264" s="482">
        <v>0</v>
      </c>
      <c r="O2264" s="482">
        <v>2202.8</v>
      </c>
      <c r="P2264" s="480" t="s">
        <v>10945</v>
      </c>
      <c r="Q2264" s="481"/>
      <c r="R2264" s="480" t="s">
        <v>7884</v>
      </c>
      <c r="S2264" s="480" t="s">
        <v>7885</v>
      </c>
      <c r="T2264" s="480" t="s">
        <v>309</v>
      </c>
      <c r="U2264" s="480" t="s">
        <v>10946</v>
      </c>
      <c r="V2264" s="480" t="s">
        <v>309</v>
      </c>
      <c r="W2264" s="480" t="s">
        <v>10671</v>
      </c>
      <c r="X2264" s="480" t="s">
        <v>7977</v>
      </c>
      <c r="Y2264" s="480" t="s">
        <v>313</v>
      </c>
      <c r="Z2264" s="480" t="s">
        <v>7888</v>
      </c>
      <c r="AA2264" s="480">
        <f t="shared" si="35"/>
        <v>60</v>
      </c>
      <c r="AB2264" s="483">
        <v>0</v>
      </c>
      <c r="AC2264" s="480" t="s">
        <v>8108</v>
      </c>
    </row>
    <row r="2265" customHeight="1" spans="1:29">
      <c r="A2265" s="460" t="s">
        <v>194</v>
      </c>
      <c r="B2265" s="480" t="s">
        <v>7877</v>
      </c>
      <c r="C2265" s="480" t="s">
        <v>7878</v>
      </c>
      <c r="D2265" s="480" t="s">
        <v>10947</v>
      </c>
      <c r="E2265" s="481">
        <v>45056</v>
      </c>
      <c r="F2265" s="480" t="s">
        <v>301</v>
      </c>
      <c r="G2265" s="480" t="s">
        <v>10948</v>
      </c>
      <c r="H2265" s="480" t="s">
        <v>9053</v>
      </c>
      <c r="I2265" s="480" t="s">
        <v>10618</v>
      </c>
      <c r="J2265" s="482">
        <v>4557.52</v>
      </c>
      <c r="K2265" s="482">
        <v>75.96</v>
      </c>
      <c r="L2265" s="482">
        <v>2354.72</v>
      </c>
      <c r="M2265" s="482">
        <v>911.51</v>
      </c>
      <c r="N2265" s="482">
        <v>0</v>
      </c>
      <c r="O2265" s="482">
        <v>2202.8</v>
      </c>
      <c r="P2265" s="480" t="s">
        <v>10949</v>
      </c>
      <c r="Q2265" s="481"/>
      <c r="R2265" s="480" t="s">
        <v>7884</v>
      </c>
      <c r="S2265" s="480" t="s">
        <v>7885</v>
      </c>
      <c r="T2265" s="480" t="s">
        <v>309</v>
      </c>
      <c r="U2265" s="480" t="s">
        <v>10950</v>
      </c>
      <c r="V2265" s="480" t="s">
        <v>309</v>
      </c>
      <c r="W2265" s="480" t="s">
        <v>10671</v>
      </c>
      <c r="X2265" s="480" t="s">
        <v>7977</v>
      </c>
      <c r="Y2265" s="480" t="s">
        <v>313</v>
      </c>
      <c r="Z2265" s="480" t="s">
        <v>7888</v>
      </c>
      <c r="AA2265" s="480">
        <f t="shared" si="35"/>
        <v>60</v>
      </c>
      <c r="AB2265" s="483">
        <v>0</v>
      </c>
      <c r="AC2265" s="480" t="s">
        <v>8108</v>
      </c>
    </row>
    <row r="2266" customHeight="1" spans="1:29">
      <c r="A2266" s="460" t="s">
        <v>194</v>
      </c>
      <c r="B2266" s="480" t="s">
        <v>7877</v>
      </c>
      <c r="C2266" s="480" t="s">
        <v>7878</v>
      </c>
      <c r="D2266" s="480" t="s">
        <v>10951</v>
      </c>
      <c r="E2266" s="481">
        <v>45056</v>
      </c>
      <c r="F2266" s="480" t="s">
        <v>301</v>
      </c>
      <c r="G2266" s="480" t="s">
        <v>10952</v>
      </c>
      <c r="H2266" s="480" t="s">
        <v>9053</v>
      </c>
      <c r="I2266" s="480" t="s">
        <v>10618</v>
      </c>
      <c r="J2266" s="482">
        <v>4557.52</v>
      </c>
      <c r="K2266" s="482">
        <v>75.96</v>
      </c>
      <c r="L2266" s="482">
        <v>2354.72</v>
      </c>
      <c r="M2266" s="482">
        <v>911.51</v>
      </c>
      <c r="N2266" s="482">
        <v>0</v>
      </c>
      <c r="O2266" s="482">
        <v>2202.8</v>
      </c>
      <c r="P2266" s="480" t="s">
        <v>10953</v>
      </c>
      <c r="Q2266" s="481"/>
      <c r="R2266" s="480" t="s">
        <v>7884</v>
      </c>
      <c r="S2266" s="480" t="s">
        <v>7885</v>
      </c>
      <c r="T2266" s="480" t="s">
        <v>309</v>
      </c>
      <c r="U2266" s="480" t="s">
        <v>10954</v>
      </c>
      <c r="V2266" s="480" t="s">
        <v>309</v>
      </c>
      <c r="W2266" s="480" t="s">
        <v>10671</v>
      </c>
      <c r="X2266" s="480" t="s">
        <v>7977</v>
      </c>
      <c r="Y2266" s="480" t="s">
        <v>313</v>
      </c>
      <c r="Z2266" s="480" t="s">
        <v>7888</v>
      </c>
      <c r="AA2266" s="480">
        <f t="shared" si="35"/>
        <v>60</v>
      </c>
      <c r="AB2266" s="483">
        <v>0</v>
      </c>
      <c r="AC2266" s="480" t="s">
        <v>8108</v>
      </c>
    </row>
    <row r="2267" customHeight="1" spans="1:29">
      <c r="A2267" s="460" t="s">
        <v>194</v>
      </c>
      <c r="B2267" s="480" t="s">
        <v>7877</v>
      </c>
      <c r="C2267" s="480" t="s">
        <v>7878</v>
      </c>
      <c r="D2267" s="480" t="s">
        <v>10955</v>
      </c>
      <c r="E2267" s="481">
        <v>45056</v>
      </c>
      <c r="F2267" s="480" t="s">
        <v>301</v>
      </c>
      <c r="G2267" s="480" t="s">
        <v>10956</v>
      </c>
      <c r="H2267" s="480" t="s">
        <v>9053</v>
      </c>
      <c r="I2267" s="480" t="s">
        <v>10618</v>
      </c>
      <c r="J2267" s="482">
        <v>4557.52</v>
      </c>
      <c r="K2267" s="482">
        <v>75.96</v>
      </c>
      <c r="L2267" s="482">
        <v>2354.72</v>
      </c>
      <c r="M2267" s="482">
        <v>911.51</v>
      </c>
      <c r="N2267" s="482">
        <v>0</v>
      </c>
      <c r="O2267" s="482">
        <v>2202.8</v>
      </c>
      <c r="P2267" s="480" t="s">
        <v>10957</v>
      </c>
      <c r="Q2267" s="481"/>
      <c r="R2267" s="480" t="s">
        <v>7884</v>
      </c>
      <c r="S2267" s="480" t="s">
        <v>7885</v>
      </c>
      <c r="T2267" s="480" t="s">
        <v>309</v>
      </c>
      <c r="U2267" s="480" t="s">
        <v>10958</v>
      </c>
      <c r="V2267" s="480" t="s">
        <v>309</v>
      </c>
      <c r="W2267" s="480" t="s">
        <v>10671</v>
      </c>
      <c r="X2267" s="480" t="s">
        <v>7977</v>
      </c>
      <c r="Y2267" s="480" t="s">
        <v>313</v>
      </c>
      <c r="Z2267" s="480" t="s">
        <v>7888</v>
      </c>
      <c r="AA2267" s="480">
        <f t="shared" si="35"/>
        <v>60</v>
      </c>
      <c r="AB2267" s="483">
        <v>0</v>
      </c>
      <c r="AC2267" s="480" t="s">
        <v>8246</v>
      </c>
    </row>
    <row r="2268" customHeight="1" spans="1:29">
      <c r="A2268" s="460" t="s">
        <v>194</v>
      </c>
      <c r="B2268" s="480" t="s">
        <v>7877</v>
      </c>
      <c r="C2268" s="480" t="s">
        <v>7878</v>
      </c>
      <c r="D2268" s="480" t="s">
        <v>10959</v>
      </c>
      <c r="E2268" s="481">
        <v>45056</v>
      </c>
      <c r="F2268" s="480" t="s">
        <v>301</v>
      </c>
      <c r="G2268" s="480" t="s">
        <v>10960</v>
      </c>
      <c r="H2268" s="480" t="s">
        <v>9053</v>
      </c>
      <c r="I2268" s="480" t="s">
        <v>10618</v>
      </c>
      <c r="J2268" s="482">
        <v>4557.52</v>
      </c>
      <c r="K2268" s="482">
        <v>75.96</v>
      </c>
      <c r="L2268" s="482">
        <v>2354.72</v>
      </c>
      <c r="M2268" s="482">
        <v>911.51</v>
      </c>
      <c r="N2268" s="482">
        <v>0</v>
      </c>
      <c r="O2268" s="482">
        <v>2202.8</v>
      </c>
      <c r="P2268" s="480" t="s">
        <v>10961</v>
      </c>
      <c r="Q2268" s="481"/>
      <c r="R2268" s="480" t="s">
        <v>7884</v>
      </c>
      <c r="S2268" s="480" t="s">
        <v>7885</v>
      </c>
      <c r="T2268" s="480" t="s">
        <v>309</v>
      </c>
      <c r="U2268" s="480" t="s">
        <v>10962</v>
      </c>
      <c r="V2268" s="480" t="s">
        <v>309</v>
      </c>
      <c r="W2268" s="480" t="s">
        <v>10671</v>
      </c>
      <c r="X2268" s="480" t="s">
        <v>7977</v>
      </c>
      <c r="Y2268" s="480" t="s">
        <v>313</v>
      </c>
      <c r="Z2268" s="480" t="s">
        <v>7888</v>
      </c>
      <c r="AA2268" s="480">
        <f t="shared" si="35"/>
        <v>60</v>
      </c>
      <c r="AB2268" s="483">
        <v>0</v>
      </c>
      <c r="AC2268" s="480" t="s">
        <v>8365</v>
      </c>
    </row>
    <row r="2269" customHeight="1" spans="1:29">
      <c r="A2269" s="460" t="s">
        <v>194</v>
      </c>
      <c r="B2269" s="480" t="s">
        <v>7877</v>
      </c>
      <c r="C2269" s="480" t="s">
        <v>7878</v>
      </c>
      <c r="D2269" s="480" t="s">
        <v>10963</v>
      </c>
      <c r="E2269" s="481">
        <v>45056</v>
      </c>
      <c r="F2269" s="480" t="s">
        <v>301</v>
      </c>
      <c r="G2269" s="480" t="s">
        <v>10964</v>
      </c>
      <c r="H2269" s="480" t="s">
        <v>9053</v>
      </c>
      <c r="I2269" s="480" t="s">
        <v>10618</v>
      </c>
      <c r="J2269" s="482">
        <v>4557.52</v>
      </c>
      <c r="K2269" s="482">
        <v>75.96</v>
      </c>
      <c r="L2269" s="482">
        <v>2354.72</v>
      </c>
      <c r="M2269" s="482">
        <v>911.51</v>
      </c>
      <c r="N2269" s="482">
        <v>0</v>
      </c>
      <c r="O2269" s="482">
        <v>2202.8</v>
      </c>
      <c r="P2269" s="480" t="s">
        <v>10965</v>
      </c>
      <c r="Q2269" s="481"/>
      <c r="R2269" s="480" t="s">
        <v>7884</v>
      </c>
      <c r="S2269" s="480" t="s">
        <v>7885</v>
      </c>
      <c r="T2269" s="480" t="s">
        <v>309</v>
      </c>
      <c r="U2269" s="480" t="s">
        <v>10966</v>
      </c>
      <c r="V2269" s="480" t="s">
        <v>309</v>
      </c>
      <c r="W2269" s="480" t="s">
        <v>10671</v>
      </c>
      <c r="X2269" s="480" t="s">
        <v>7977</v>
      </c>
      <c r="Y2269" s="480" t="s">
        <v>313</v>
      </c>
      <c r="Z2269" s="480" t="s">
        <v>7888</v>
      </c>
      <c r="AA2269" s="480">
        <f t="shared" si="35"/>
        <v>60</v>
      </c>
      <c r="AB2269" s="483">
        <v>0</v>
      </c>
      <c r="AC2269" s="480" t="s">
        <v>8365</v>
      </c>
    </row>
    <row r="2270" customHeight="1" spans="1:29">
      <c r="A2270" s="460" t="s">
        <v>194</v>
      </c>
      <c r="B2270" s="480" t="s">
        <v>7877</v>
      </c>
      <c r="C2270" s="480" t="s">
        <v>7878</v>
      </c>
      <c r="D2270" s="480" t="s">
        <v>10967</v>
      </c>
      <c r="E2270" s="481">
        <v>45056</v>
      </c>
      <c r="F2270" s="480" t="s">
        <v>301</v>
      </c>
      <c r="G2270" s="480" t="s">
        <v>10968</v>
      </c>
      <c r="H2270" s="480" t="s">
        <v>9053</v>
      </c>
      <c r="I2270" s="480" t="s">
        <v>10618</v>
      </c>
      <c r="J2270" s="482">
        <v>4557.52</v>
      </c>
      <c r="K2270" s="482">
        <v>75.96</v>
      </c>
      <c r="L2270" s="482">
        <v>2354.72</v>
      </c>
      <c r="M2270" s="482">
        <v>911.51</v>
      </c>
      <c r="N2270" s="482">
        <v>0</v>
      </c>
      <c r="O2270" s="482">
        <v>2202.8</v>
      </c>
      <c r="P2270" s="480" t="s">
        <v>10969</v>
      </c>
      <c r="Q2270" s="481"/>
      <c r="R2270" s="480" t="s">
        <v>7884</v>
      </c>
      <c r="S2270" s="480" t="s">
        <v>7885</v>
      </c>
      <c r="T2270" s="480" t="s">
        <v>309</v>
      </c>
      <c r="U2270" s="480" t="s">
        <v>10970</v>
      </c>
      <c r="V2270" s="480" t="s">
        <v>309</v>
      </c>
      <c r="W2270" s="480" t="s">
        <v>10671</v>
      </c>
      <c r="X2270" s="480" t="s">
        <v>7977</v>
      </c>
      <c r="Y2270" s="480" t="s">
        <v>313</v>
      </c>
      <c r="Z2270" s="480" t="s">
        <v>7888</v>
      </c>
      <c r="AA2270" s="480">
        <f t="shared" si="35"/>
        <v>60</v>
      </c>
      <c r="AB2270" s="483">
        <v>0</v>
      </c>
      <c r="AC2270" s="480" t="s">
        <v>8365</v>
      </c>
    </row>
    <row r="2271" customHeight="1" spans="1:29">
      <c r="A2271" s="460" t="s">
        <v>194</v>
      </c>
      <c r="B2271" s="480" t="s">
        <v>7877</v>
      </c>
      <c r="C2271" s="480" t="s">
        <v>7878</v>
      </c>
      <c r="D2271" s="480" t="s">
        <v>10971</v>
      </c>
      <c r="E2271" s="481">
        <v>45056</v>
      </c>
      <c r="F2271" s="480" t="s">
        <v>301</v>
      </c>
      <c r="G2271" s="480" t="s">
        <v>10972</v>
      </c>
      <c r="H2271" s="480" t="s">
        <v>9053</v>
      </c>
      <c r="I2271" s="480" t="s">
        <v>10618</v>
      </c>
      <c r="J2271" s="482">
        <v>4557.52</v>
      </c>
      <c r="K2271" s="482">
        <v>75.96</v>
      </c>
      <c r="L2271" s="482">
        <v>2354.72</v>
      </c>
      <c r="M2271" s="482">
        <v>911.51</v>
      </c>
      <c r="N2271" s="482">
        <v>0</v>
      </c>
      <c r="O2271" s="482">
        <v>2202.8</v>
      </c>
      <c r="P2271" s="480" t="s">
        <v>10973</v>
      </c>
      <c r="Q2271" s="481"/>
      <c r="R2271" s="480" t="s">
        <v>7884</v>
      </c>
      <c r="S2271" s="480" t="s">
        <v>7885</v>
      </c>
      <c r="T2271" s="480" t="s">
        <v>309</v>
      </c>
      <c r="U2271" s="480" t="s">
        <v>10974</v>
      </c>
      <c r="V2271" s="480" t="s">
        <v>309</v>
      </c>
      <c r="W2271" s="480" t="s">
        <v>10671</v>
      </c>
      <c r="X2271" s="480" t="s">
        <v>7977</v>
      </c>
      <c r="Y2271" s="480" t="s">
        <v>313</v>
      </c>
      <c r="Z2271" s="480" t="s">
        <v>7888</v>
      </c>
      <c r="AA2271" s="480">
        <f t="shared" si="35"/>
        <v>60</v>
      </c>
      <c r="AB2271" s="483">
        <v>0</v>
      </c>
      <c r="AC2271" s="480" t="s">
        <v>7928</v>
      </c>
    </row>
    <row r="2272" customHeight="1" spans="1:29">
      <c r="A2272" s="460" t="s">
        <v>194</v>
      </c>
      <c r="B2272" s="480" t="s">
        <v>7877</v>
      </c>
      <c r="C2272" s="480" t="s">
        <v>7878</v>
      </c>
      <c r="D2272" s="480" t="s">
        <v>10975</v>
      </c>
      <c r="E2272" s="481">
        <v>45056</v>
      </c>
      <c r="F2272" s="480" t="s">
        <v>301</v>
      </c>
      <c r="G2272" s="480" t="s">
        <v>10976</v>
      </c>
      <c r="H2272" s="480" t="s">
        <v>9053</v>
      </c>
      <c r="I2272" s="480" t="s">
        <v>10618</v>
      </c>
      <c r="J2272" s="482">
        <v>4557.52</v>
      </c>
      <c r="K2272" s="482">
        <v>75.96</v>
      </c>
      <c r="L2272" s="482">
        <v>2354.72</v>
      </c>
      <c r="M2272" s="482">
        <v>911.51</v>
      </c>
      <c r="N2272" s="482">
        <v>0</v>
      </c>
      <c r="O2272" s="482">
        <v>2202.8</v>
      </c>
      <c r="P2272" s="480" t="s">
        <v>10977</v>
      </c>
      <c r="Q2272" s="481"/>
      <c r="R2272" s="480" t="s">
        <v>7884</v>
      </c>
      <c r="S2272" s="480" t="s">
        <v>7885</v>
      </c>
      <c r="T2272" s="480" t="s">
        <v>309</v>
      </c>
      <c r="U2272" s="480" t="s">
        <v>10978</v>
      </c>
      <c r="V2272" s="480" t="s">
        <v>309</v>
      </c>
      <c r="W2272" s="480" t="s">
        <v>10671</v>
      </c>
      <c r="X2272" s="480" t="s">
        <v>7977</v>
      </c>
      <c r="Y2272" s="480" t="s">
        <v>313</v>
      </c>
      <c r="Z2272" s="480" t="s">
        <v>7888</v>
      </c>
      <c r="AA2272" s="480">
        <f t="shared" si="35"/>
        <v>60</v>
      </c>
      <c r="AB2272" s="483">
        <v>0</v>
      </c>
      <c r="AC2272" s="480" t="s">
        <v>7928</v>
      </c>
    </row>
    <row r="2273" customHeight="1" spans="1:29">
      <c r="A2273" s="460" t="s">
        <v>194</v>
      </c>
      <c r="B2273" s="480" t="s">
        <v>7877</v>
      </c>
      <c r="C2273" s="480" t="s">
        <v>7878</v>
      </c>
      <c r="D2273" s="480" t="s">
        <v>10979</v>
      </c>
      <c r="E2273" s="481">
        <v>45056</v>
      </c>
      <c r="F2273" s="480" t="s">
        <v>301</v>
      </c>
      <c r="G2273" s="480" t="s">
        <v>10980</v>
      </c>
      <c r="H2273" s="480" t="s">
        <v>9053</v>
      </c>
      <c r="I2273" s="480" t="s">
        <v>10618</v>
      </c>
      <c r="J2273" s="482">
        <v>4557.52</v>
      </c>
      <c r="K2273" s="482">
        <v>75.96</v>
      </c>
      <c r="L2273" s="482">
        <v>2354.72</v>
      </c>
      <c r="M2273" s="482">
        <v>911.51</v>
      </c>
      <c r="N2273" s="482">
        <v>0</v>
      </c>
      <c r="O2273" s="482">
        <v>2202.8</v>
      </c>
      <c r="P2273" s="480" t="s">
        <v>10981</v>
      </c>
      <c r="Q2273" s="481"/>
      <c r="R2273" s="480" t="s">
        <v>7884</v>
      </c>
      <c r="S2273" s="480" t="s">
        <v>7885</v>
      </c>
      <c r="T2273" s="480" t="s">
        <v>4347</v>
      </c>
      <c r="U2273" s="480" t="s">
        <v>10982</v>
      </c>
      <c r="V2273" s="480" t="s">
        <v>309</v>
      </c>
      <c r="W2273" s="480" t="s">
        <v>10671</v>
      </c>
      <c r="X2273" s="480" t="s">
        <v>7977</v>
      </c>
      <c r="Y2273" s="480" t="s">
        <v>313</v>
      </c>
      <c r="Z2273" s="480" t="s">
        <v>7888</v>
      </c>
      <c r="AA2273" s="480">
        <f t="shared" si="35"/>
        <v>60</v>
      </c>
      <c r="AB2273" s="483">
        <v>0</v>
      </c>
      <c r="AC2273" s="480" t="s">
        <v>8438</v>
      </c>
    </row>
    <row r="2274" customHeight="1" spans="1:29">
      <c r="A2274" s="460" t="s">
        <v>194</v>
      </c>
      <c r="B2274" s="480" t="s">
        <v>7877</v>
      </c>
      <c r="C2274" s="480" t="s">
        <v>7878</v>
      </c>
      <c r="D2274" s="480" t="s">
        <v>10983</v>
      </c>
      <c r="E2274" s="481">
        <v>45056</v>
      </c>
      <c r="F2274" s="480" t="s">
        <v>301</v>
      </c>
      <c r="G2274" s="480" t="s">
        <v>10984</v>
      </c>
      <c r="H2274" s="480" t="s">
        <v>9053</v>
      </c>
      <c r="I2274" s="480" t="s">
        <v>10618</v>
      </c>
      <c r="J2274" s="482">
        <v>4557.52</v>
      </c>
      <c r="K2274" s="482">
        <v>75.96</v>
      </c>
      <c r="L2274" s="482">
        <v>2354.72</v>
      </c>
      <c r="M2274" s="482">
        <v>911.51</v>
      </c>
      <c r="N2274" s="482">
        <v>0</v>
      </c>
      <c r="O2274" s="482">
        <v>2202.8</v>
      </c>
      <c r="P2274" s="480" t="s">
        <v>10985</v>
      </c>
      <c r="Q2274" s="481"/>
      <c r="R2274" s="480" t="s">
        <v>7884</v>
      </c>
      <c r="S2274" s="480" t="s">
        <v>7885</v>
      </c>
      <c r="T2274" s="480" t="s">
        <v>4347</v>
      </c>
      <c r="U2274" s="480" t="s">
        <v>10986</v>
      </c>
      <c r="V2274" s="480" t="s">
        <v>309</v>
      </c>
      <c r="W2274" s="480" t="s">
        <v>10671</v>
      </c>
      <c r="X2274" s="480" t="s">
        <v>7977</v>
      </c>
      <c r="Y2274" s="480" t="s">
        <v>313</v>
      </c>
      <c r="Z2274" s="480" t="s">
        <v>7888</v>
      </c>
      <c r="AA2274" s="480">
        <f t="shared" si="35"/>
        <v>60</v>
      </c>
      <c r="AB2274" s="483">
        <v>0</v>
      </c>
      <c r="AC2274" s="480" t="s">
        <v>8438</v>
      </c>
    </row>
    <row r="2275" customHeight="1" spans="1:29">
      <c r="A2275" s="460" t="s">
        <v>194</v>
      </c>
      <c r="B2275" s="480" t="s">
        <v>7877</v>
      </c>
      <c r="C2275" s="480" t="s">
        <v>7878</v>
      </c>
      <c r="D2275" s="480" t="s">
        <v>10987</v>
      </c>
      <c r="E2275" s="481">
        <v>45056</v>
      </c>
      <c r="F2275" s="480" t="s">
        <v>301</v>
      </c>
      <c r="G2275" s="480" t="s">
        <v>10988</v>
      </c>
      <c r="H2275" s="480" t="s">
        <v>9053</v>
      </c>
      <c r="I2275" s="480" t="s">
        <v>10618</v>
      </c>
      <c r="J2275" s="482">
        <v>4557.52</v>
      </c>
      <c r="K2275" s="482">
        <v>75.96</v>
      </c>
      <c r="L2275" s="482">
        <v>2354.72</v>
      </c>
      <c r="M2275" s="482">
        <v>911.51</v>
      </c>
      <c r="N2275" s="482">
        <v>0</v>
      </c>
      <c r="O2275" s="482">
        <v>2202.8</v>
      </c>
      <c r="P2275" s="480" t="s">
        <v>10989</v>
      </c>
      <c r="Q2275" s="481"/>
      <c r="R2275" s="480" t="s">
        <v>7884</v>
      </c>
      <c r="S2275" s="480" t="s">
        <v>7885</v>
      </c>
      <c r="T2275" s="480" t="s">
        <v>4347</v>
      </c>
      <c r="U2275" s="480" t="s">
        <v>5616</v>
      </c>
      <c r="V2275" s="480" t="s">
        <v>309</v>
      </c>
      <c r="W2275" s="480" t="s">
        <v>10671</v>
      </c>
      <c r="X2275" s="480" t="s">
        <v>7977</v>
      </c>
      <c r="Y2275" s="480" t="s">
        <v>313</v>
      </c>
      <c r="Z2275" s="480" t="s">
        <v>7888</v>
      </c>
      <c r="AA2275" s="480">
        <f t="shared" si="35"/>
        <v>60</v>
      </c>
      <c r="AB2275" s="483">
        <v>0</v>
      </c>
      <c r="AC2275" s="480" t="s">
        <v>8438</v>
      </c>
    </row>
    <row r="2276" customHeight="1" spans="1:29">
      <c r="A2276" s="460" t="s">
        <v>194</v>
      </c>
      <c r="B2276" s="480" t="s">
        <v>7877</v>
      </c>
      <c r="C2276" s="480" t="s">
        <v>7878</v>
      </c>
      <c r="D2276" s="480" t="s">
        <v>10990</v>
      </c>
      <c r="E2276" s="481">
        <v>45056</v>
      </c>
      <c r="F2276" s="480" t="s">
        <v>301</v>
      </c>
      <c r="G2276" s="480" t="s">
        <v>10991</v>
      </c>
      <c r="H2276" s="480" t="s">
        <v>9053</v>
      </c>
      <c r="I2276" s="480" t="s">
        <v>10618</v>
      </c>
      <c r="J2276" s="482">
        <v>4557.52</v>
      </c>
      <c r="K2276" s="482">
        <v>75.96</v>
      </c>
      <c r="L2276" s="482">
        <v>2354.72</v>
      </c>
      <c r="M2276" s="482">
        <v>911.51</v>
      </c>
      <c r="N2276" s="482">
        <v>0</v>
      </c>
      <c r="O2276" s="482">
        <v>2202.8</v>
      </c>
      <c r="P2276" s="480" t="s">
        <v>10992</v>
      </c>
      <c r="Q2276" s="481"/>
      <c r="R2276" s="480" t="s">
        <v>7884</v>
      </c>
      <c r="S2276" s="480" t="s">
        <v>7885</v>
      </c>
      <c r="T2276" s="480" t="s">
        <v>4347</v>
      </c>
      <c r="U2276" s="480" t="s">
        <v>10993</v>
      </c>
      <c r="V2276" s="480" t="s">
        <v>309</v>
      </c>
      <c r="W2276" s="480" t="s">
        <v>10671</v>
      </c>
      <c r="X2276" s="480" t="s">
        <v>7977</v>
      </c>
      <c r="Y2276" s="480" t="s">
        <v>313</v>
      </c>
      <c r="Z2276" s="480" t="s">
        <v>7888</v>
      </c>
      <c r="AA2276" s="480">
        <f t="shared" si="35"/>
        <v>60</v>
      </c>
      <c r="AB2276" s="483">
        <v>0</v>
      </c>
      <c r="AC2276" s="480" t="s">
        <v>8438</v>
      </c>
    </row>
    <row r="2277" customHeight="1" spans="1:29">
      <c r="A2277" s="460" t="s">
        <v>194</v>
      </c>
      <c r="B2277" s="480" t="s">
        <v>7877</v>
      </c>
      <c r="C2277" s="480" t="s">
        <v>7878</v>
      </c>
      <c r="D2277" s="480" t="s">
        <v>10994</v>
      </c>
      <c r="E2277" s="481">
        <v>45056</v>
      </c>
      <c r="F2277" s="480" t="s">
        <v>301</v>
      </c>
      <c r="G2277" s="480" t="s">
        <v>10995</v>
      </c>
      <c r="H2277" s="480" t="s">
        <v>9053</v>
      </c>
      <c r="I2277" s="480" t="s">
        <v>10618</v>
      </c>
      <c r="J2277" s="482">
        <v>4557.52</v>
      </c>
      <c r="K2277" s="482">
        <v>75.96</v>
      </c>
      <c r="L2277" s="482">
        <v>2354.72</v>
      </c>
      <c r="M2277" s="482">
        <v>911.51</v>
      </c>
      <c r="N2277" s="482">
        <v>0</v>
      </c>
      <c r="O2277" s="482">
        <v>2202.8</v>
      </c>
      <c r="P2277" s="480" t="s">
        <v>10996</v>
      </c>
      <c r="Q2277" s="481"/>
      <c r="R2277" s="480" t="s">
        <v>7884</v>
      </c>
      <c r="S2277" s="480" t="s">
        <v>7885</v>
      </c>
      <c r="T2277" s="480" t="s">
        <v>4347</v>
      </c>
      <c r="U2277" s="480" t="s">
        <v>10997</v>
      </c>
      <c r="V2277" s="480" t="s">
        <v>309</v>
      </c>
      <c r="W2277" s="480" t="s">
        <v>10671</v>
      </c>
      <c r="X2277" s="480" t="s">
        <v>7977</v>
      </c>
      <c r="Y2277" s="480" t="s">
        <v>313</v>
      </c>
      <c r="Z2277" s="480" t="s">
        <v>7888</v>
      </c>
      <c r="AA2277" s="480">
        <f t="shared" si="35"/>
        <v>60</v>
      </c>
      <c r="AB2277" s="483">
        <v>0</v>
      </c>
      <c r="AC2277" s="480" t="s">
        <v>8438</v>
      </c>
    </row>
    <row r="2278" customHeight="1" spans="1:29">
      <c r="A2278" s="460" t="s">
        <v>194</v>
      </c>
      <c r="B2278" s="480" t="s">
        <v>7877</v>
      </c>
      <c r="C2278" s="480" t="s">
        <v>7878</v>
      </c>
      <c r="D2278" s="480" t="s">
        <v>10998</v>
      </c>
      <c r="E2278" s="481">
        <v>45056</v>
      </c>
      <c r="F2278" s="480" t="s">
        <v>301</v>
      </c>
      <c r="G2278" s="480" t="s">
        <v>10999</v>
      </c>
      <c r="H2278" s="480" t="s">
        <v>9053</v>
      </c>
      <c r="I2278" s="480" t="s">
        <v>10618</v>
      </c>
      <c r="J2278" s="482">
        <v>4557.52</v>
      </c>
      <c r="K2278" s="482">
        <v>75.96</v>
      </c>
      <c r="L2278" s="482">
        <v>2354.72</v>
      </c>
      <c r="M2278" s="482">
        <v>911.51</v>
      </c>
      <c r="N2278" s="482">
        <v>0</v>
      </c>
      <c r="O2278" s="482">
        <v>2202.8</v>
      </c>
      <c r="P2278" s="480" t="s">
        <v>11000</v>
      </c>
      <c r="Q2278" s="481"/>
      <c r="R2278" s="480" t="s">
        <v>7884</v>
      </c>
      <c r="S2278" s="480" t="s">
        <v>7885</v>
      </c>
      <c r="T2278" s="480" t="s">
        <v>4347</v>
      </c>
      <c r="U2278" s="480" t="s">
        <v>11001</v>
      </c>
      <c r="V2278" s="480" t="s">
        <v>309</v>
      </c>
      <c r="W2278" s="480" t="s">
        <v>10671</v>
      </c>
      <c r="X2278" s="480" t="s">
        <v>7977</v>
      </c>
      <c r="Y2278" s="480" t="s">
        <v>313</v>
      </c>
      <c r="Z2278" s="480" t="s">
        <v>7888</v>
      </c>
      <c r="AA2278" s="480">
        <f t="shared" si="35"/>
        <v>60</v>
      </c>
      <c r="AB2278" s="483">
        <v>0</v>
      </c>
      <c r="AC2278" s="480" t="s">
        <v>8438</v>
      </c>
    </row>
    <row r="2279" customHeight="1" spans="1:29">
      <c r="A2279" s="460" t="s">
        <v>194</v>
      </c>
      <c r="B2279" s="480" t="s">
        <v>7877</v>
      </c>
      <c r="C2279" s="480" t="s">
        <v>7878</v>
      </c>
      <c r="D2279" s="480" t="s">
        <v>11002</v>
      </c>
      <c r="E2279" s="481">
        <v>45056</v>
      </c>
      <c r="F2279" s="480" t="s">
        <v>301</v>
      </c>
      <c r="G2279" s="480" t="s">
        <v>11003</v>
      </c>
      <c r="H2279" s="480" t="s">
        <v>9053</v>
      </c>
      <c r="I2279" s="480" t="s">
        <v>10618</v>
      </c>
      <c r="J2279" s="482">
        <v>4557.52</v>
      </c>
      <c r="K2279" s="482">
        <v>75.96</v>
      </c>
      <c r="L2279" s="482">
        <v>2354.72</v>
      </c>
      <c r="M2279" s="482">
        <v>911.51</v>
      </c>
      <c r="N2279" s="482">
        <v>0</v>
      </c>
      <c r="O2279" s="482">
        <v>2202.8</v>
      </c>
      <c r="P2279" s="480" t="s">
        <v>11004</v>
      </c>
      <c r="Q2279" s="481"/>
      <c r="R2279" s="480" t="s">
        <v>7884</v>
      </c>
      <c r="S2279" s="480" t="s">
        <v>7885</v>
      </c>
      <c r="T2279" s="480" t="s">
        <v>309</v>
      </c>
      <c r="U2279" s="480" t="s">
        <v>11005</v>
      </c>
      <c r="V2279" s="480" t="s">
        <v>309</v>
      </c>
      <c r="W2279" s="480" t="s">
        <v>10671</v>
      </c>
      <c r="X2279" s="480" t="s">
        <v>7977</v>
      </c>
      <c r="Y2279" s="480" t="s">
        <v>313</v>
      </c>
      <c r="Z2279" s="480" t="s">
        <v>7888</v>
      </c>
      <c r="AA2279" s="480">
        <f t="shared" si="35"/>
        <v>60</v>
      </c>
      <c r="AB2279" s="483">
        <v>0</v>
      </c>
      <c r="AC2279" s="480" t="s">
        <v>8526</v>
      </c>
    </row>
    <row r="2280" customHeight="1" spans="1:29">
      <c r="A2280" s="460" t="s">
        <v>194</v>
      </c>
      <c r="B2280" s="480" t="s">
        <v>7877</v>
      </c>
      <c r="C2280" s="480" t="s">
        <v>7878</v>
      </c>
      <c r="D2280" s="480" t="s">
        <v>11006</v>
      </c>
      <c r="E2280" s="481">
        <v>45056</v>
      </c>
      <c r="F2280" s="480" t="s">
        <v>301</v>
      </c>
      <c r="G2280" s="480" t="s">
        <v>11007</v>
      </c>
      <c r="H2280" s="480" t="s">
        <v>9053</v>
      </c>
      <c r="I2280" s="480" t="s">
        <v>10618</v>
      </c>
      <c r="J2280" s="482">
        <v>4557.52</v>
      </c>
      <c r="K2280" s="482">
        <v>75.96</v>
      </c>
      <c r="L2280" s="482">
        <v>2354.72</v>
      </c>
      <c r="M2280" s="482">
        <v>911.51</v>
      </c>
      <c r="N2280" s="482">
        <v>0</v>
      </c>
      <c r="O2280" s="482">
        <v>2202.8</v>
      </c>
      <c r="P2280" s="480" t="s">
        <v>11008</v>
      </c>
      <c r="Q2280" s="481"/>
      <c r="R2280" s="480" t="s">
        <v>7884</v>
      </c>
      <c r="S2280" s="480" t="s">
        <v>7885</v>
      </c>
      <c r="T2280" s="480" t="s">
        <v>309</v>
      </c>
      <c r="U2280" s="480" t="s">
        <v>11009</v>
      </c>
      <c r="V2280" s="480" t="s">
        <v>309</v>
      </c>
      <c r="W2280" s="480" t="s">
        <v>10671</v>
      </c>
      <c r="X2280" s="480" t="s">
        <v>7977</v>
      </c>
      <c r="Y2280" s="480" t="s">
        <v>313</v>
      </c>
      <c r="Z2280" s="480" t="s">
        <v>7888</v>
      </c>
      <c r="AA2280" s="480">
        <f t="shared" si="35"/>
        <v>60</v>
      </c>
      <c r="AB2280" s="483">
        <v>0</v>
      </c>
      <c r="AC2280" s="480" t="s">
        <v>8526</v>
      </c>
    </row>
    <row r="2281" customHeight="1" spans="1:29">
      <c r="A2281" s="460" t="s">
        <v>194</v>
      </c>
      <c r="B2281" s="480" t="s">
        <v>7877</v>
      </c>
      <c r="C2281" s="480" t="s">
        <v>7878</v>
      </c>
      <c r="D2281" s="480" t="s">
        <v>11010</v>
      </c>
      <c r="E2281" s="481">
        <v>45056</v>
      </c>
      <c r="F2281" s="480" t="s">
        <v>301</v>
      </c>
      <c r="G2281" s="480" t="s">
        <v>11011</v>
      </c>
      <c r="H2281" s="480" t="s">
        <v>9053</v>
      </c>
      <c r="I2281" s="480" t="s">
        <v>10618</v>
      </c>
      <c r="J2281" s="482">
        <v>4557.52</v>
      </c>
      <c r="K2281" s="482">
        <v>75.96</v>
      </c>
      <c r="L2281" s="482">
        <v>2354.72</v>
      </c>
      <c r="M2281" s="482">
        <v>911.51</v>
      </c>
      <c r="N2281" s="482">
        <v>0</v>
      </c>
      <c r="O2281" s="482">
        <v>2202.8</v>
      </c>
      <c r="P2281" s="480" t="s">
        <v>11012</v>
      </c>
      <c r="Q2281" s="481"/>
      <c r="R2281" s="480" t="s">
        <v>7884</v>
      </c>
      <c r="S2281" s="480" t="s">
        <v>7885</v>
      </c>
      <c r="T2281" s="480" t="s">
        <v>309</v>
      </c>
      <c r="U2281" s="480" t="s">
        <v>11013</v>
      </c>
      <c r="V2281" s="480" t="s">
        <v>309</v>
      </c>
      <c r="W2281" s="480" t="s">
        <v>10671</v>
      </c>
      <c r="X2281" s="480" t="s">
        <v>7977</v>
      </c>
      <c r="Y2281" s="480" t="s">
        <v>313</v>
      </c>
      <c r="Z2281" s="480" t="s">
        <v>7888</v>
      </c>
      <c r="AA2281" s="480">
        <f t="shared" si="35"/>
        <v>60</v>
      </c>
      <c r="AB2281" s="483">
        <v>0</v>
      </c>
      <c r="AC2281" s="480" t="s">
        <v>8121</v>
      </c>
    </row>
    <row r="2282" customHeight="1" spans="1:29">
      <c r="A2282" s="460" t="s">
        <v>194</v>
      </c>
      <c r="B2282" s="480" t="s">
        <v>7877</v>
      </c>
      <c r="C2282" s="480" t="s">
        <v>7878</v>
      </c>
      <c r="D2282" s="480" t="s">
        <v>11014</v>
      </c>
      <c r="E2282" s="481">
        <v>45056</v>
      </c>
      <c r="F2282" s="480" t="s">
        <v>301</v>
      </c>
      <c r="G2282" s="480" t="s">
        <v>11015</v>
      </c>
      <c r="H2282" s="480" t="s">
        <v>9053</v>
      </c>
      <c r="I2282" s="480" t="s">
        <v>10618</v>
      </c>
      <c r="J2282" s="482">
        <v>4557.52</v>
      </c>
      <c r="K2282" s="482">
        <v>75.96</v>
      </c>
      <c r="L2282" s="482">
        <v>2354.72</v>
      </c>
      <c r="M2282" s="482">
        <v>911.51</v>
      </c>
      <c r="N2282" s="482">
        <v>0</v>
      </c>
      <c r="O2282" s="482">
        <v>2202.8</v>
      </c>
      <c r="P2282" s="480" t="s">
        <v>11016</v>
      </c>
      <c r="Q2282" s="481"/>
      <c r="R2282" s="480" t="s">
        <v>7884</v>
      </c>
      <c r="S2282" s="480" t="s">
        <v>7885</v>
      </c>
      <c r="T2282" s="480" t="s">
        <v>309</v>
      </c>
      <c r="U2282" s="480" t="s">
        <v>11017</v>
      </c>
      <c r="V2282" s="480" t="s">
        <v>309</v>
      </c>
      <c r="W2282" s="480" t="s">
        <v>10671</v>
      </c>
      <c r="X2282" s="480" t="s">
        <v>7977</v>
      </c>
      <c r="Y2282" s="480" t="s">
        <v>313</v>
      </c>
      <c r="Z2282" s="480" t="s">
        <v>7888</v>
      </c>
      <c r="AA2282" s="480">
        <f t="shared" si="35"/>
        <v>60</v>
      </c>
      <c r="AB2282" s="483">
        <v>0</v>
      </c>
      <c r="AC2282" s="480" t="s">
        <v>8451</v>
      </c>
    </row>
    <row r="2283" customHeight="1" spans="1:29">
      <c r="A2283" s="460" t="s">
        <v>194</v>
      </c>
      <c r="B2283" s="480" t="s">
        <v>7877</v>
      </c>
      <c r="C2283" s="480" t="s">
        <v>7878</v>
      </c>
      <c r="D2283" s="480" t="s">
        <v>11018</v>
      </c>
      <c r="E2283" s="481">
        <v>45056</v>
      </c>
      <c r="F2283" s="480" t="s">
        <v>301</v>
      </c>
      <c r="G2283" s="480" t="s">
        <v>11019</v>
      </c>
      <c r="H2283" s="480" t="s">
        <v>9053</v>
      </c>
      <c r="I2283" s="480" t="s">
        <v>10618</v>
      </c>
      <c r="J2283" s="482">
        <v>4557.52</v>
      </c>
      <c r="K2283" s="482">
        <v>75.96</v>
      </c>
      <c r="L2283" s="482">
        <v>2354.72</v>
      </c>
      <c r="M2283" s="482">
        <v>911.51</v>
      </c>
      <c r="N2283" s="482">
        <v>0</v>
      </c>
      <c r="O2283" s="482">
        <v>2202.8</v>
      </c>
      <c r="P2283" s="480" t="s">
        <v>11020</v>
      </c>
      <c r="Q2283" s="481"/>
      <c r="R2283" s="480" t="s">
        <v>7884</v>
      </c>
      <c r="S2283" s="480" t="s">
        <v>7885</v>
      </c>
      <c r="T2283" s="480" t="s">
        <v>309</v>
      </c>
      <c r="U2283" s="480" t="s">
        <v>11021</v>
      </c>
      <c r="V2283" s="480" t="s">
        <v>309</v>
      </c>
      <c r="W2283" s="480" t="s">
        <v>10671</v>
      </c>
      <c r="X2283" s="480" t="s">
        <v>7977</v>
      </c>
      <c r="Y2283" s="480" t="s">
        <v>313</v>
      </c>
      <c r="Z2283" s="480" t="s">
        <v>7888</v>
      </c>
      <c r="AA2283" s="480">
        <f t="shared" si="35"/>
        <v>60</v>
      </c>
      <c r="AB2283" s="483">
        <v>0</v>
      </c>
      <c r="AC2283" s="480" t="s">
        <v>8522</v>
      </c>
    </row>
    <row r="2284" customHeight="1" spans="1:29">
      <c r="A2284" s="460" t="s">
        <v>194</v>
      </c>
      <c r="B2284" s="480" t="s">
        <v>7877</v>
      </c>
      <c r="C2284" s="480" t="s">
        <v>7878</v>
      </c>
      <c r="D2284" s="480" t="s">
        <v>11022</v>
      </c>
      <c r="E2284" s="481">
        <v>45056</v>
      </c>
      <c r="F2284" s="480" t="s">
        <v>301</v>
      </c>
      <c r="G2284" s="480" t="s">
        <v>11023</v>
      </c>
      <c r="H2284" s="480" t="s">
        <v>9053</v>
      </c>
      <c r="I2284" s="480" t="s">
        <v>10618</v>
      </c>
      <c r="J2284" s="482">
        <v>4557.52</v>
      </c>
      <c r="K2284" s="482">
        <v>75.96</v>
      </c>
      <c r="L2284" s="482">
        <v>2354.72</v>
      </c>
      <c r="M2284" s="482">
        <v>911.51</v>
      </c>
      <c r="N2284" s="482">
        <v>0</v>
      </c>
      <c r="O2284" s="482">
        <v>2202.8</v>
      </c>
      <c r="P2284" s="480" t="s">
        <v>11024</v>
      </c>
      <c r="Q2284" s="481"/>
      <c r="R2284" s="480" t="s">
        <v>7884</v>
      </c>
      <c r="S2284" s="480" t="s">
        <v>7885</v>
      </c>
      <c r="T2284" s="480" t="s">
        <v>309</v>
      </c>
      <c r="U2284" s="480" t="s">
        <v>11025</v>
      </c>
      <c r="V2284" s="480" t="s">
        <v>309</v>
      </c>
      <c r="W2284" s="480" t="s">
        <v>10671</v>
      </c>
      <c r="X2284" s="480" t="s">
        <v>7977</v>
      </c>
      <c r="Y2284" s="480" t="s">
        <v>313</v>
      </c>
      <c r="Z2284" s="480" t="s">
        <v>7888</v>
      </c>
      <c r="AA2284" s="480">
        <f t="shared" si="35"/>
        <v>60</v>
      </c>
      <c r="AB2284" s="483">
        <v>0</v>
      </c>
      <c r="AC2284" s="480" t="s">
        <v>7889</v>
      </c>
    </row>
    <row r="2285" customHeight="1" spans="1:29">
      <c r="A2285" s="460" t="s">
        <v>194</v>
      </c>
      <c r="B2285" s="480" t="s">
        <v>7877</v>
      </c>
      <c r="C2285" s="480" t="s">
        <v>7878</v>
      </c>
      <c r="D2285" s="480" t="s">
        <v>11026</v>
      </c>
      <c r="E2285" s="481">
        <v>45056</v>
      </c>
      <c r="F2285" s="480" t="s">
        <v>301</v>
      </c>
      <c r="G2285" s="480" t="s">
        <v>11027</v>
      </c>
      <c r="H2285" s="480" t="s">
        <v>9053</v>
      </c>
      <c r="I2285" s="480" t="s">
        <v>10618</v>
      </c>
      <c r="J2285" s="482">
        <v>4557.52</v>
      </c>
      <c r="K2285" s="482">
        <v>75.96</v>
      </c>
      <c r="L2285" s="482">
        <v>2354.72</v>
      </c>
      <c r="M2285" s="482">
        <v>911.51</v>
      </c>
      <c r="N2285" s="482">
        <v>0</v>
      </c>
      <c r="O2285" s="482">
        <v>2202.8</v>
      </c>
      <c r="P2285" s="480" t="s">
        <v>11028</v>
      </c>
      <c r="Q2285" s="481"/>
      <c r="R2285" s="480" t="s">
        <v>7884</v>
      </c>
      <c r="S2285" s="480" t="s">
        <v>7885</v>
      </c>
      <c r="T2285" s="480" t="s">
        <v>309</v>
      </c>
      <c r="U2285" s="480" t="s">
        <v>11029</v>
      </c>
      <c r="V2285" s="480" t="s">
        <v>309</v>
      </c>
      <c r="W2285" s="480" t="s">
        <v>10671</v>
      </c>
      <c r="X2285" s="480" t="s">
        <v>7977</v>
      </c>
      <c r="Y2285" s="480" t="s">
        <v>313</v>
      </c>
      <c r="Z2285" s="480" t="s">
        <v>7888</v>
      </c>
      <c r="AA2285" s="480">
        <f t="shared" si="35"/>
        <v>60</v>
      </c>
      <c r="AB2285" s="483">
        <v>0</v>
      </c>
      <c r="AC2285" s="480" t="s">
        <v>7889</v>
      </c>
    </row>
    <row r="2286" customHeight="1" spans="1:29">
      <c r="A2286" s="460" t="s">
        <v>194</v>
      </c>
      <c r="B2286" s="480" t="s">
        <v>7877</v>
      </c>
      <c r="C2286" s="480" t="s">
        <v>7878</v>
      </c>
      <c r="D2286" s="480" t="s">
        <v>11030</v>
      </c>
      <c r="E2286" s="481">
        <v>45056</v>
      </c>
      <c r="F2286" s="480" t="s">
        <v>301</v>
      </c>
      <c r="G2286" s="480" t="s">
        <v>11031</v>
      </c>
      <c r="H2286" s="480" t="s">
        <v>9053</v>
      </c>
      <c r="I2286" s="480" t="s">
        <v>10618</v>
      </c>
      <c r="J2286" s="482">
        <v>4557.52</v>
      </c>
      <c r="K2286" s="482">
        <v>75.96</v>
      </c>
      <c r="L2286" s="482">
        <v>2354.72</v>
      </c>
      <c r="M2286" s="482">
        <v>911.51</v>
      </c>
      <c r="N2286" s="482">
        <v>0</v>
      </c>
      <c r="O2286" s="482">
        <v>2202.8</v>
      </c>
      <c r="P2286" s="480" t="s">
        <v>11032</v>
      </c>
      <c r="Q2286" s="481"/>
      <c r="R2286" s="480" t="s">
        <v>7884</v>
      </c>
      <c r="S2286" s="480" t="s">
        <v>7885</v>
      </c>
      <c r="T2286" s="480" t="s">
        <v>309</v>
      </c>
      <c r="U2286" s="480" t="s">
        <v>11033</v>
      </c>
      <c r="V2286" s="480" t="s">
        <v>309</v>
      </c>
      <c r="W2286" s="480" t="s">
        <v>10671</v>
      </c>
      <c r="X2286" s="480" t="s">
        <v>7977</v>
      </c>
      <c r="Y2286" s="480" t="s">
        <v>313</v>
      </c>
      <c r="Z2286" s="480" t="s">
        <v>7888</v>
      </c>
      <c r="AA2286" s="480">
        <f t="shared" si="35"/>
        <v>60</v>
      </c>
      <c r="AB2286" s="483">
        <v>0</v>
      </c>
      <c r="AC2286" s="480" t="s">
        <v>7889</v>
      </c>
    </row>
    <row r="2287" customHeight="1" spans="1:29">
      <c r="A2287" s="460" t="s">
        <v>194</v>
      </c>
      <c r="B2287" s="480" t="s">
        <v>7877</v>
      </c>
      <c r="C2287" s="480" t="s">
        <v>7878</v>
      </c>
      <c r="D2287" s="480" t="s">
        <v>11034</v>
      </c>
      <c r="E2287" s="481">
        <v>45056</v>
      </c>
      <c r="F2287" s="480" t="s">
        <v>301</v>
      </c>
      <c r="G2287" s="480" t="s">
        <v>11035</v>
      </c>
      <c r="H2287" s="480" t="s">
        <v>9053</v>
      </c>
      <c r="I2287" s="480" t="s">
        <v>10618</v>
      </c>
      <c r="J2287" s="482">
        <v>4557.52</v>
      </c>
      <c r="K2287" s="482">
        <v>75.96</v>
      </c>
      <c r="L2287" s="482">
        <v>2354.72</v>
      </c>
      <c r="M2287" s="482">
        <v>911.51</v>
      </c>
      <c r="N2287" s="482">
        <v>0</v>
      </c>
      <c r="O2287" s="482">
        <v>2202.8</v>
      </c>
      <c r="P2287" s="480" t="s">
        <v>11036</v>
      </c>
      <c r="Q2287" s="481"/>
      <c r="R2287" s="480" t="s">
        <v>7884</v>
      </c>
      <c r="S2287" s="480" t="s">
        <v>7885</v>
      </c>
      <c r="T2287" s="480" t="s">
        <v>309</v>
      </c>
      <c r="U2287" s="480" t="s">
        <v>11037</v>
      </c>
      <c r="V2287" s="480" t="s">
        <v>309</v>
      </c>
      <c r="W2287" s="480" t="s">
        <v>10671</v>
      </c>
      <c r="X2287" s="480" t="s">
        <v>7977</v>
      </c>
      <c r="Y2287" s="480" t="s">
        <v>313</v>
      </c>
      <c r="Z2287" s="480" t="s">
        <v>7888</v>
      </c>
      <c r="AA2287" s="480">
        <f t="shared" si="35"/>
        <v>60</v>
      </c>
      <c r="AB2287" s="483">
        <v>0</v>
      </c>
      <c r="AC2287" s="480" t="s">
        <v>8121</v>
      </c>
    </row>
    <row r="2288" customHeight="1" spans="1:29">
      <c r="A2288" s="460" t="s">
        <v>194</v>
      </c>
      <c r="B2288" s="480" t="s">
        <v>7877</v>
      </c>
      <c r="C2288" s="480" t="s">
        <v>7878</v>
      </c>
      <c r="D2288" s="480" t="s">
        <v>11038</v>
      </c>
      <c r="E2288" s="481">
        <v>45056</v>
      </c>
      <c r="F2288" s="480" t="s">
        <v>301</v>
      </c>
      <c r="G2288" s="480" t="s">
        <v>11039</v>
      </c>
      <c r="H2288" s="480" t="s">
        <v>9053</v>
      </c>
      <c r="I2288" s="480" t="s">
        <v>10618</v>
      </c>
      <c r="J2288" s="482">
        <v>4557.52</v>
      </c>
      <c r="K2288" s="482">
        <v>75.96</v>
      </c>
      <c r="L2288" s="482">
        <v>2354.72</v>
      </c>
      <c r="M2288" s="482">
        <v>911.51</v>
      </c>
      <c r="N2288" s="482">
        <v>0</v>
      </c>
      <c r="O2288" s="482">
        <v>2202.8</v>
      </c>
      <c r="P2288" s="480" t="s">
        <v>11040</v>
      </c>
      <c r="Q2288" s="481"/>
      <c r="R2288" s="480" t="s">
        <v>7884</v>
      </c>
      <c r="S2288" s="480" t="s">
        <v>7885</v>
      </c>
      <c r="T2288" s="480" t="s">
        <v>309</v>
      </c>
      <c r="U2288" s="480" t="s">
        <v>11041</v>
      </c>
      <c r="V2288" s="480" t="s">
        <v>309</v>
      </c>
      <c r="W2288" s="480" t="s">
        <v>10671</v>
      </c>
      <c r="X2288" s="480" t="s">
        <v>7977</v>
      </c>
      <c r="Y2288" s="480" t="s">
        <v>313</v>
      </c>
      <c r="Z2288" s="480" t="s">
        <v>7888</v>
      </c>
      <c r="AA2288" s="480">
        <f t="shared" si="35"/>
        <v>60</v>
      </c>
      <c r="AB2288" s="483">
        <v>0</v>
      </c>
      <c r="AC2288" s="480" t="s">
        <v>8121</v>
      </c>
    </row>
    <row r="2289" customHeight="1" spans="1:29">
      <c r="A2289" s="460" t="s">
        <v>194</v>
      </c>
      <c r="B2289" s="480" t="s">
        <v>7877</v>
      </c>
      <c r="C2289" s="480" t="s">
        <v>7878</v>
      </c>
      <c r="D2289" s="480" t="s">
        <v>11042</v>
      </c>
      <c r="E2289" s="481">
        <v>45056</v>
      </c>
      <c r="F2289" s="480" t="s">
        <v>301</v>
      </c>
      <c r="G2289" s="480" t="s">
        <v>11043</v>
      </c>
      <c r="H2289" s="480" t="s">
        <v>9053</v>
      </c>
      <c r="I2289" s="480" t="s">
        <v>10618</v>
      </c>
      <c r="J2289" s="482">
        <v>4557.52</v>
      </c>
      <c r="K2289" s="482">
        <v>75.96</v>
      </c>
      <c r="L2289" s="482">
        <v>2354.72</v>
      </c>
      <c r="M2289" s="482">
        <v>911.51</v>
      </c>
      <c r="N2289" s="482">
        <v>0</v>
      </c>
      <c r="O2289" s="482">
        <v>2202.8</v>
      </c>
      <c r="P2289" s="480" t="s">
        <v>11044</v>
      </c>
      <c r="Q2289" s="481"/>
      <c r="R2289" s="480" t="s">
        <v>7884</v>
      </c>
      <c r="S2289" s="480" t="s">
        <v>7885</v>
      </c>
      <c r="T2289" s="480" t="s">
        <v>309</v>
      </c>
      <c r="U2289" s="480" t="s">
        <v>11045</v>
      </c>
      <c r="V2289" s="480" t="s">
        <v>309</v>
      </c>
      <c r="W2289" s="480" t="s">
        <v>10671</v>
      </c>
      <c r="X2289" s="480" t="s">
        <v>7977</v>
      </c>
      <c r="Y2289" s="480" t="s">
        <v>313</v>
      </c>
      <c r="Z2289" s="480" t="s">
        <v>7888</v>
      </c>
      <c r="AA2289" s="480">
        <f t="shared" si="35"/>
        <v>60</v>
      </c>
      <c r="AB2289" s="483">
        <v>0</v>
      </c>
      <c r="AC2289" s="480" t="s">
        <v>7889</v>
      </c>
    </row>
    <row r="2290" customHeight="1" spans="1:29">
      <c r="A2290" s="460" t="s">
        <v>194</v>
      </c>
      <c r="B2290" s="480" t="s">
        <v>7877</v>
      </c>
      <c r="C2290" s="480" t="s">
        <v>7878</v>
      </c>
      <c r="D2290" s="480" t="s">
        <v>11046</v>
      </c>
      <c r="E2290" s="481">
        <v>45056</v>
      </c>
      <c r="F2290" s="480" t="s">
        <v>301</v>
      </c>
      <c r="G2290" s="480" t="s">
        <v>11047</v>
      </c>
      <c r="H2290" s="480" t="s">
        <v>9053</v>
      </c>
      <c r="I2290" s="480" t="s">
        <v>10618</v>
      </c>
      <c r="J2290" s="482">
        <v>4557.52</v>
      </c>
      <c r="K2290" s="482">
        <v>75.96</v>
      </c>
      <c r="L2290" s="482">
        <v>2354.72</v>
      </c>
      <c r="M2290" s="482">
        <v>911.51</v>
      </c>
      <c r="N2290" s="482">
        <v>0</v>
      </c>
      <c r="O2290" s="482">
        <v>2202.8</v>
      </c>
      <c r="P2290" s="480" t="s">
        <v>11048</v>
      </c>
      <c r="Q2290" s="481"/>
      <c r="R2290" s="480" t="s">
        <v>7884</v>
      </c>
      <c r="S2290" s="480" t="s">
        <v>7885</v>
      </c>
      <c r="T2290" s="480" t="s">
        <v>309</v>
      </c>
      <c r="U2290" s="480" t="s">
        <v>11049</v>
      </c>
      <c r="V2290" s="480" t="s">
        <v>309</v>
      </c>
      <c r="W2290" s="480" t="s">
        <v>10671</v>
      </c>
      <c r="X2290" s="480" t="s">
        <v>7977</v>
      </c>
      <c r="Y2290" s="480" t="s">
        <v>313</v>
      </c>
      <c r="Z2290" s="480" t="s">
        <v>7888</v>
      </c>
      <c r="AA2290" s="480">
        <f t="shared" si="35"/>
        <v>60</v>
      </c>
      <c r="AB2290" s="483">
        <v>0</v>
      </c>
      <c r="AC2290" s="480" t="s">
        <v>7889</v>
      </c>
    </row>
    <row r="2291" customHeight="1" spans="1:29">
      <c r="A2291" s="460" t="s">
        <v>194</v>
      </c>
      <c r="B2291" s="480" t="s">
        <v>7877</v>
      </c>
      <c r="C2291" s="480" t="s">
        <v>7878</v>
      </c>
      <c r="D2291" s="480" t="s">
        <v>11050</v>
      </c>
      <c r="E2291" s="481">
        <v>45056</v>
      </c>
      <c r="F2291" s="480" t="s">
        <v>301</v>
      </c>
      <c r="G2291" s="480" t="s">
        <v>11051</v>
      </c>
      <c r="H2291" s="480" t="s">
        <v>9053</v>
      </c>
      <c r="I2291" s="480" t="s">
        <v>10618</v>
      </c>
      <c r="J2291" s="482">
        <v>4557.52</v>
      </c>
      <c r="K2291" s="482">
        <v>75.96</v>
      </c>
      <c r="L2291" s="482">
        <v>2354.72</v>
      </c>
      <c r="M2291" s="482">
        <v>911.51</v>
      </c>
      <c r="N2291" s="482">
        <v>0</v>
      </c>
      <c r="O2291" s="482">
        <v>2202.8</v>
      </c>
      <c r="P2291" s="480" t="s">
        <v>11052</v>
      </c>
      <c r="Q2291" s="481"/>
      <c r="R2291" s="480" t="s">
        <v>7884</v>
      </c>
      <c r="S2291" s="480" t="s">
        <v>7885</v>
      </c>
      <c r="T2291" s="480" t="s">
        <v>309</v>
      </c>
      <c r="U2291" s="480" t="s">
        <v>11053</v>
      </c>
      <c r="V2291" s="480" t="s">
        <v>309</v>
      </c>
      <c r="W2291" s="480" t="s">
        <v>10671</v>
      </c>
      <c r="X2291" s="480" t="s">
        <v>7977</v>
      </c>
      <c r="Y2291" s="480" t="s">
        <v>313</v>
      </c>
      <c r="Z2291" s="480" t="s">
        <v>7888</v>
      </c>
      <c r="AA2291" s="480">
        <f t="shared" si="35"/>
        <v>60</v>
      </c>
      <c r="AB2291" s="483">
        <v>0</v>
      </c>
      <c r="AC2291" s="480" t="s">
        <v>8121</v>
      </c>
    </row>
    <row r="2292" customHeight="1" spans="1:29">
      <c r="A2292" s="460" t="s">
        <v>194</v>
      </c>
      <c r="B2292" s="480" t="s">
        <v>7877</v>
      </c>
      <c r="C2292" s="480" t="s">
        <v>7878</v>
      </c>
      <c r="D2292" s="480" t="s">
        <v>11054</v>
      </c>
      <c r="E2292" s="481">
        <v>45056</v>
      </c>
      <c r="F2292" s="480" t="s">
        <v>301</v>
      </c>
      <c r="G2292" s="480" t="s">
        <v>11055</v>
      </c>
      <c r="H2292" s="480" t="s">
        <v>9053</v>
      </c>
      <c r="I2292" s="480" t="s">
        <v>10618</v>
      </c>
      <c r="J2292" s="482">
        <v>4557.52</v>
      </c>
      <c r="K2292" s="482">
        <v>75.96</v>
      </c>
      <c r="L2292" s="482">
        <v>2354.72</v>
      </c>
      <c r="M2292" s="482">
        <v>911.51</v>
      </c>
      <c r="N2292" s="482">
        <v>0</v>
      </c>
      <c r="O2292" s="482">
        <v>2202.8</v>
      </c>
      <c r="P2292" s="480" t="s">
        <v>11056</v>
      </c>
      <c r="Q2292" s="481"/>
      <c r="R2292" s="480" t="s">
        <v>7884</v>
      </c>
      <c r="S2292" s="480" t="s">
        <v>7885</v>
      </c>
      <c r="T2292" s="480" t="s">
        <v>309</v>
      </c>
      <c r="U2292" s="480" t="s">
        <v>11057</v>
      </c>
      <c r="V2292" s="480" t="s">
        <v>309</v>
      </c>
      <c r="W2292" s="480" t="s">
        <v>10671</v>
      </c>
      <c r="X2292" s="480" t="s">
        <v>7977</v>
      </c>
      <c r="Y2292" s="480" t="s">
        <v>313</v>
      </c>
      <c r="Z2292" s="480" t="s">
        <v>7888</v>
      </c>
      <c r="AA2292" s="480">
        <f t="shared" si="35"/>
        <v>60</v>
      </c>
      <c r="AB2292" s="483">
        <v>0</v>
      </c>
      <c r="AC2292" s="480" t="s">
        <v>8121</v>
      </c>
    </row>
    <row r="2293" customHeight="1" spans="1:29">
      <c r="A2293" s="460" t="s">
        <v>194</v>
      </c>
      <c r="B2293" s="480" t="s">
        <v>7877</v>
      </c>
      <c r="C2293" s="480" t="s">
        <v>7878</v>
      </c>
      <c r="D2293" s="480" t="s">
        <v>11058</v>
      </c>
      <c r="E2293" s="481">
        <v>45056</v>
      </c>
      <c r="F2293" s="480" t="s">
        <v>301</v>
      </c>
      <c r="G2293" s="480" t="s">
        <v>11059</v>
      </c>
      <c r="H2293" s="480" t="s">
        <v>9053</v>
      </c>
      <c r="I2293" s="480" t="s">
        <v>10618</v>
      </c>
      <c r="J2293" s="482">
        <v>4557.52</v>
      </c>
      <c r="K2293" s="482">
        <v>75.96</v>
      </c>
      <c r="L2293" s="482">
        <v>2354.72</v>
      </c>
      <c r="M2293" s="482">
        <v>911.51</v>
      </c>
      <c r="N2293" s="482">
        <v>0</v>
      </c>
      <c r="O2293" s="482">
        <v>2202.8</v>
      </c>
      <c r="P2293" s="480" t="s">
        <v>11060</v>
      </c>
      <c r="Q2293" s="481"/>
      <c r="R2293" s="480" t="s">
        <v>7884</v>
      </c>
      <c r="S2293" s="480" t="s">
        <v>7885</v>
      </c>
      <c r="T2293" s="480" t="s">
        <v>309</v>
      </c>
      <c r="U2293" s="480" t="s">
        <v>11061</v>
      </c>
      <c r="V2293" s="480" t="s">
        <v>309</v>
      </c>
      <c r="W2293" s="480" t="s">
        <v>10671</v>
      </c>
      <c r="X2293" s="480" t="s">
        <v>7977</v>
      </c>
      <c r="Y2293" s="480" t="s">
        <v>313</v>
      </c>
      <c r="Z2293" s="480" t="s">
        <v>7888</v>
      </c>
      <c r="AA2293" s="480">
        <f t="shared" si="35"/>
        <v>60</v>
      </c>
      <c r="AB2293" s="483">
        <v>0</v>
      </c>
      <c r="AC2293" s="480" t="s">
        <v>8108</v>
      </c>
    </row>
    <row r="2294" customHeight="1" spans="1:29">
      <c r="A2294" s="460" t="s">
        <v>194</v>
      </c>
      <c r="B2294" s="480" t="s">
        <v>7877</v>
      </c>
      <c r="C2294" s="480" t="s">
        <v>7878</v>
      </c>
      <c r="D2294" s="480" t="s">
        <v>11062</v>
      </c>
      <c r="E2294" s="481">
        <v>45056</v>
      </c>
      <c r="F2294" s="480" t="s">
        <v>301</v>
      </c>
      <c r="G2294" s="480" t="s">
        <v>11063</v>
      </c>
      <c r="H2294" s="480" t="s">
        <v>9053</v>
      </c>
      <c r="I2294" s="480" t="s">
        <v>10618</v>
      </c>
      <c r="J2294" s="482">
        <v>4557.52</v>
      </c>
      <c r="K2294" s="482">
        <v>75.96</v>
      </c>
      <c r="L2294" s="482">
        <v>2354.72</v>
      </c>
      <c r="M2294" s="482">
        <v>911.51</v>
      </c>
      <c r="N2294" s="482">
        <v>0</v>
      </c>
      <c r="O2294" s="482">
        <v>2202.8</v>
      </c>
      <c r="P2294" s="480" t="s">
        <v>11064</v>
      </c>
      <c r="Q2294" s="481"/>
      <c r="R2294" s="480" t="s">
        <v>7884</v>
      </c>
      <c r="S2294" s="480" t="s">
        <v>7885</v>
      </c>
      <c r="T2294" s="480" t="s">
        <v>309</v>
      </c>
      <c r="U2294" s="480" t="s">
        <v>11065</v>
      </c>
      <c r="V2294" s="480" t="s">
        <v>309</v>
      </c>
      <c r="W2294" s="480" t="s">
        <v>10671</v>
      </c>
      <c r="X2294" s="480" t="s">
        <v>7977</v>
      </c>
      <c r="Y2294" s="480" t="s">
        <v>313</v>
      </c>
      <c r="Z2294" s="480" t="s">
        <v>7888</v>
      </c>
      <c r="AA2294" s="480">
        <f t="shared" si="35"/>
        <v>60</v>
      </c>
      <c r="AB2294" s="483">
        <v>0</v>
      </c>
      <c r="AC2294" s="480" t="s">
        <v>8108</v>
      </c>
    </row>
    <row r="2295" customHeight="1" spans="1:29">
      <c r="A2295" s="460" t="s">
        <v>194</v>
      </c>
      <c r="B2295" s="480" t="s">
        <v>7877</v>
      </c>
      <c r="C2295" s="480" t="s">
        <v>7878</v>
      </c>
      <c r="D2295" s="480" t="s">
        <v>11066</v>
      </c>
      <c r="E2295" s="481">
        <v>45056</v>
      </c>
      <c r="F2295" s="480" t="s">
        <v>301</v>
      </c>
      <c r="G2295" s="480" t="s">
        <v>11067</v>
      </c>
      <c r="H2295" s="480" t="s">
        <v>9053</v>
      </c>
      <c r="I2295" s="480" t="s">
        <v>10618</v>
      </c>
      <c r="J2295" s="482">
        <v>4557.52</v>
      </c>
      <c r="K2295" s="482">
        <v>75.96</v>
      </c>
      <c r="L2295" s="482">
        <v>2354.72</v>
      </c>
      <c r="M2295" s="482">
        <v>911.51</v>
      </c>
      <c r="N2295" s="482">
        <v>0</v>
      </c>
      <c r="O2295" s="482">
        <v>2202.8</v>
      </c>
      <c r="P2295" s="480" t="s">
        <v>11068</v>
      </c>
      <c r="Q2295" s="481"/>
      <c r="R2295" s="480" t="s">
        <v>7884</v>
      </c>
      <c r="S2295" s="480" t="s">
        <v>7885</v>
      </c>
      <c r="T2295" s="480" t="s">
        <v>309</v>
      </c>
      <c r="U2295" s="480" t="s">
        <v>11069</v>
      </c>
      <c r="V2295" s="480" t="s">
        <v>309</v>
      </c>
      <c r="W2295" s="480" t="s">
        <v>10671</v>
      </c>
      <c r="X2295" s="480" t="s">
        <v>7977</v>
      </c>
      <c r="Y2295" s="480" t="s">
        <v>313</v>
      </c>
      <c r="Z2295" s="480" t="s">
        <v>7888</v>
      </c>
      <c r="AA2295" s="480">
        <f t="shared" si="35"/>
        <v>60</v>
      </c>
      <c r="AB2295" s="483">
        <v>0</v>
      </c>
      <c r="AC2295" s="480" t="s">
        <v>8526</v>
      </c>
    </row>
    <row r="2296" customHeight="1" spans="1:29">
      <c r="A2296" s="460" t="s">
        <v>194</v>
      </c>
      <c r="B2296" s="480" t="s">
        <v>7877</v>
      </c>
      <c r="C2296" s="480" t="s">
        <v>7878</v>
      </c>
      <c r="D2296" s="480" t="s">
        <v>11070</v>
      </c>
      <c r="E2296" s="481">
        <v>45056</v>
      </c>
      <c r="F2296" s="480" t="s">
        <v>301</v>
      </c>
      <c r="G2296" s="480" t="s">
        <v>11071</v>
      </c>
      <c r="H2296" s="480" t="s">
        <v>9053</v>
      </c>
      <c r="I2296" s="480" t="s">
        <v>10618</v>
      </c>
      <c r="J2296" s="482">
        <v>4557.52</v>
      </c>
      <c r="K2296" s="482">
        <v>75.96</v>
      </c>
      <c r="L2296" s="482">
        <v>2354.72</v>
      </c>
      <c r="M2296" s="482">
        <v>911.51</v>
      </c>
      <c r="N2296" s="482">
        <v>0</v>
      </c>
      <c r="O2296" s="482">
        <v>2202.8</v>
      </c>
      <c r="P2296" s="480" t="s">
        <v>11072</v>
      </c>
      <c r="Q2296" s="481"/>
      <c r="R2296" s="480" t="s">
        <v>7884</v>
      </c>
      <c r="S2296" s="480" t="s">
        <v>7885</v>
      </c>
      <c r="T2296" s="480" t="s">
        <v>309</v>
      </c>
      <c r="U2296" s="480" t="s">
        <v>11073</v>
      </c>
      <c r="V2296" s="480" t="s">
        <v>309</v>
      </c>
      <c r="W2296" s="480" t="s">
        <v>10671</v>
      </c>
      <c r="X2296" s="480" t="s">
        <v>7977</v>
      </c>
      <c r="Y2296" s="480" t="s">
        <v>313</v>
      </c>
      <c r="Z2296" s="480" t="s">
        <v>7888</v>
      </c>
      <c r="AA2296" s="480">
        <f t="shared" si="35"/>
        <v>60</v>
      </c>
      <c r="AB2296" s="483">
        <v>0</v>
      </c>
      <c r="AC2296" s="480" t="s">
        <v>7928</v>
      </c>
    </row>
    <row r="2297" customHeight="1" spans="1:29">
      <c r="A2297" s="460" t="s">
        <v>194</v>
      </c>
      <c r="B2297" s="480" t="s">
        <v>7877</v>
      </c>
      <c r="C2297" s="480" t="s">
        <v>7878</v>
      </c>
      <c r="D2297" s="480" t="s">
        <v>11074</v>
      </c>
      <c r="E2297" s="481">
        <v>45068</v>
      </c>
      <c r="F2297" s="480" t="s">
        <v>301</v>
      </c>
      <c r="G2297" s="480" t="s">
        <v>11075</v>
      </c>
      <c r="H2297" s="480" t="s">
        <v>11076</v>
      </c>
      <c r="I2297" s="480" t="s">
        <v>11077</v>
      </c>
      <c r="J2297" s="482">
        <v>29203.54</v>
      </c>
      <c r="K2297" s="482">
        <v>486.73</v>
      </c>
      <c r="L2297" s="482">
        <v>15088.5</v>
      </c>
      <c r="M2297" s="482">
        <v>5840.71</v>
      </c>
      <c r="N2297" s="482">
        <v>0</v>
      </c>
      <c r="O2297" s="482">
        <v>14115.04</v>
      </c>
      <c r="P2297" s="480" t="s">
        <v>11078</v>
      </c>
      <c r="Q2297" s="481"/>
      <c r="R2297" s="480" t="s">
        <v>7884</v>
      </c>
      <c r="S2297" s="480" t="s">
        <v>307</v>
      </c>
      <c r="T2297" s="480" t="s">
        <v>383</v>
      </c>
      <c r="U2297" s="480" t="s">
        <v>11079</v>
      </c>
      <c r="V2297" s="480" t="s">
        <v>8813</v>
      </c>
      <c r="W2297" s="480" t="s">
        <v>11080</v>
      </c>
      <c r="X2297" s="480" t="s">
        <v>11081</v>
      </c>
      <c r="Y2297" s="480" t="s">
        <v>313</v>
      </c>
      <c r="Z2297" s="480" t="s">
        <v>7888</v>
      </c>
      <c r="AA2297" s="480">
        <f t="shared" si="35"/>
        <v>60</v>
      </c>
      <c r="AB2297" s="483">
        <v>0</v>
      </c>
      <c r="AC2297" s="480" t="s">
        <v>850</v>
      </c>
    </row>
    <row r="2298" customHeight="1" spans="1:29">
      <c r="A2298" s="460" t="s">
        <v>194</v>
      </c>
      <c r="B2298" s="480" t="s">
        <v>7877</v>
      </c>
      <c r="C2298" s="480" t="s">
        <v>7878</v>
      </c>
      <c r="D2298" s="480" t="s">
        <v>11082</v>
      </c>
      <c r="E2298" s="481">
        <v>45464</v>
      </c>
      <c r="F2298" s="480" t="s">
        <v>301</v>
      </c>
      <c r="G2298" s="480" t="s">
        <v>11083</v>
      </c>
      <c r="H2298" s="480" t="s">
        <v>9154</v>
      </c>
      <c r="I2298" s="480" t="s">
        <v>11084</v>
      </c>
      <c r="J2298" s="482">
        <v>4601.77</v>
      </c>
      <c r="K2298" s="482">
        <v>76.69</v>
      </c>
      <c r="L2298" s="482">
        <v>1380.53</v>
      </c>
      <c r="M2298" s="482">
        <v>920.35</v>
      </c>
      <c r="N2298" s="482">
        <v>0</v>
      </c>
      <c r="O2298" s="482">
        <v>3221.24</v>
      </c>
      <c r="P2298" s="480" t="s">
        <v>11085</v>
      </c>
      <c r="Q2298" s="481"/>
      <c r="R2298" s="480" t="s">
        <v>630</v>
      </c>
      <c r="S2298" s="480" t="s">
        <v>7885</v>
      </c>
      <c r="T2298" s="480" t="s">
        <v>8478</v>
      </c>
      <c r="U2298" s="480" t="s">
        <v>11086</v>
      </c>
      <c r="V2298" s="480" t="s">
        <v>309</v>
      </c>
      <c r="W2298" s="480" t="s">
        <v>11087</v>
      </c>
      <c r="X2298" s="480" t="s">
        <v>11088</v>
      </c>
      <c r="Y2298" s="480" t="s">
        <v>313</v>
      </c>
      <c r="Z2298" s="480" t="s">
        <v>7888</v>
      </c>
      <c r="AA2298" s="480">
        <f t="shared" si="35"/>
        <v>60</v>
      </c>
      <c r="AB2298" s="483">
        <v>0</v>
      </c>
      <c r="AC2298" s="480" t="s">
        <v>8424</v>
      </c>
    </row>
    <row r="2299" customHeight="1" spans="1:29">
      <c r="A2299" s="460" t="s">
        <v>194</v>
      </c>
      <c r="B2299" s="480" t="s">
        <v>7877</v>
      </c>
      <c r="C2299" s="480" t="s">
        <v>7878</v>
      </c>
      <c r="D2299" s="480" t="s">
        <v>11089</v>
      </c>
      <c r="E2299" s="481">
        <v>45464</v>
      </c>
      <c r="F2299" s="480" t="s">
        <v>301</v>
      </c>
      <c r="G2299" s="480" t="s">
        <v>11090</v>
      </c>
      <c r="H2299" s="480" t="s">
        <v>9154</v>
      </c>
      <c r="I2299" s="480" t="s">
        <v>11084</v>
      </c>
      <c r="J2299" s="482">
        <v>4601.77</v>
      </c>
      <c r="K2299" s="482">
        <v>76.69</v>
      </c>
      <c r="L2299" s="482">
        <v>1380.53</v>
      </c>
      <c r="M2299" s="482">
        <v>920.35</v>
      </c>
      <c r="N2299" s="482">
        <v>0</v>
      </c>
      <c r="O2299" s="482">
        <v>3221.24</v>
      </c>
      <c r="P2299" s="480" t="s">
        <v>11091</v>
      </c>
      <c r="Q2299" s="481"/>
      <c r="R2299" s="480" t="s">
        <v>7884</v>
      </c>
      <c r="S2299" s="480" t="s">
        <v>7885</v>
      </c>
      <c r="T2299" s="480" t="s">
        <v>2461</v>
      </c>
      <c r="U2299" s="480" t="s">
        <v>11092</v>
      </c>
      <c r="V2299" s="480" t="s">
        <v>309</v>
      </c>
      <c r="W2299" s="480" t="s">
        <v>11087</v>
      </c>
      <c r="X2299" s="480" t="s">
        <v>11088</v>
      </c>
      <c r="Y2299" s="480" t="s">
        <v>313</v>
      </c>
      <c r="Z2299" s="480" t="s">
        <v>7888</v>
      </c>
      <c r="AA2299" s="480">
        <f t="shared" si="35"/>
        <v>60</v>
      </c>
      <c r="AB2299" s="483">
        <v>0</v>
      </c>
      <c r="AC2299" s="480" t="s">
        <v>7928</v>
      </c>
    </row>
    <row r="2300" customHeight="1" spans="1:29">
      <c r="A2300" s="460" t="s">
        <v>194</v>
      </c>
      <c r="B2300" s="480" t="s">
        <v>7877</v>
      </c>
      <c r="C2300" s="480" t="s">
        <v>7878</v>
      </c>
      <c r="D2300" s="480" t="s">
        <v>11093</v>
      </c>
      <c r="E2300" s="481">
        <v>45464</v>
      </c>
      <c r="F2300" s="480" t="s">
        <v>301</v>
      </c>
      <c r="G2300" s="480" t="s">
        <v>11094</v>
      </c>
      <c r="H2300" s="480" t="s">
        <v>9154</v>
      </c>
      <c r="I2300" s="480" t="s">
        <v>11084</v>
      </c>
      <c r="J2300" s="482">
        <v>4601.77</v>
      </c>
      <c r="K2300" s="482">
        <v>76.69</v>
      </c>
      <c r="L2300" s="482">
        <v>1380.53</v>
      </c>
      <c r="M2300" s="482">
        <v>920.35</v>
      </c>
      <c r="N2300" s="482">
        <v>0</v>
      </c>
      <c r="O2300" s="482">
        <v>3221.24</v>
      </c>
      <c r="P2300" s="480" t="s">
        <v>11095</v>
      </c>
      <c r="Q2300" s="481"/>
      <c r="R2300" s="480" t="s">
        <v>630</v>
      </c>
      <c r="S2300" s="480" t="s">
        <v>889</v>
      </c>
      <c r="T2300" s="480" t="s">
        <v>8474</v>
      </c>
      <c r="U2300" s="480" t="s">
        <v>11096</v>
      </c>
      <c r="V2300" s="480" t="s">
        <v>309</v>
      </c>
      <c r="W2300" s="480" t="s">
        <v>11087</v>
      </c>
      <c r="X2300" s="480" t="s">
        <v>11088</v>
      </c>
      <c r="Y2300" s="480" t="s">
        <v>313</v>
      </c>
      <c r="Z2300" s="480" t="s">
        <v>7888</v>
      </c>
      <c r="AA2300" s="480">
        <f t="shared" si="35"/>
        <v>60</v>
      </c>
      <c r="AB2300" s="483">
        <v>0</v>
      </c>
      <c r="AC2300" s="480" t="s">
        <v>8908</v>
      </c>
    </row>
    <row r="2301" customHeight="1" spans="1:29">
      <c r="A2301" s="460" t="s">
        <v>194</v>
      </c>
      <c r="B2301" s="480" t="s">
        <v>7877</v>
      </c>
      <c r="C2301" s="480" t="s">
        <v>7878</v>
      </c>
      <c r="D2301" s="480" t="s">
        <v>11097</v>
      </c>
      <c r="E2301" s="481">
        <v>45464</v>
      </c>
      <c r="F2301" s="480" t="s">
        <v>301</v>
      </c>
      <c r="G2301" s="480" t="s">
        <v>11098</v>
      </c>
      <c r="H2301" s="480" t="s">
        <v>9154</v>
      </c>
      <c r="I2301" s="480" t="s">
        <v>11084</v>
      </c>
      <c r="J2301" s="482">
        <v>4601.77</v>
      </c>
      <c r="K2301" s="482">
        <v>76.69</v>
      </c>
      <c r="L2301" s="482">
        <v>1380.53</v>
      </c>
      <c r="M2301" s="482">
        <v>920.35</v>
      </c>
      <c r="N2301" s="482">
        <v>0</v>
      </c>
      <c r="O2301" s="482">
        <v>3221.24</v>
      </c>
      <c r="P2301" s="480" t="s">
        <v>11099</v>
      </c>
      <c r="Q2301" s="481"/>
      <c r="R2301" s="480" t="s">
        <v>630</v>
      </c>
      <c r="S2301" s="480" t="s">
        <v>889</v>
      </c>
      <c r="T2301" s="480" t="s">
        <v>7757</v>
      </c>
      <c r="U2301" s="480" t="s">
        <v>11100</v>
      </c>
      <c r="V2301" s="480" t="s">
        <v>309</v>
      </c>
      <c r="W2301" s="480" t="s">
        <v>11087</v>
      </c>
      <c r="X2301" s="480" t="s">
        <v>11088</v>
      </c>
      <c r="Y2301" s="480" t="s">
        <v>313</v>
      </c>
      <c r="Z2301" s="480" t="s">
        <v>7888</v>
      </c>
      <c r="AA2301" s="480">
        <f t="shared" si="35"/>
        <v>60</v>
      </c>
      <c r="AB2301" s="483">
        <v>0</v>
      </c>
      <c r="AC2301" s="480" t="s">
        <v>7990</v>
      </c>
    </row>
    <row r="2302" customHeight="1" spans="1:29">
      <c r="A2302" s="460" t="s">
        <v>194</v>
      </c>
      <c r="B2302" s="480" t="s">
        <v>7877</v>
      </c>
      <c r="C2302" s="480" t="s">
        <v>7878</v>
      </c>
      <c r="D2302" s="480" t="s">
        <v>11101</v>
      </c>
      <c r="E2302" s="481">
        <v>45464</v>
      </c>
      <c r="F2302" s="480" t="s">
        <v>301</v>
      </c>
      <c r="G2302" s="480" t="s">
        <v>11102</v>
      </c>
      <c r="H2302" s="480" t="s">
        <v>9154</v>
      </c>
      <c r="I2302" s="480" t="s">
        <v>11084</v>
      </c>
      <c r="J2302" s="482">
        <v>4601.77</v>
      </c>
      <c r="K2302" s="482">
        <v>76.69</v>
      </c>
      <c r="L2302" s="482">
        <v>1380.53</v>
      </c>
      <c r="M2302" s="482">
        <v>920.35</v>
      </c>
      <c r="N2302" s="482">
        <v>0</v>
      </c>
      <c r="O2302" s="482">
        <v>3221.24</v>
      </c>
      <c r="P2302" s="480" t="s">
        <v>11103</v>
      </c>
      <c r="Q2302" s="481"/>
      <c r="R2302" s="480" t="s">
        <v>630</v>
      </c>
      <c r="S2302" s="480" t="s">
        <v>889</v>
      </c>
      <c r="T2302" s="480" t="s">
        <v>4347</v>
      </c>
      <c r="U2302" s="480" t="s">
        <v>11104</v>
      </c>
      <c r="V2302" s="480" t="s">
        <v>309</v>
      </c>
      <c r="W2302" s="480" t="s">
        <v>11087</v>
      </c>
      <c r="X2302" s="480" t="s">
        <v>11088</v>
      </c>
      <c r="Y2302" s="480" t="s">
        <v>313</v>
      </c>
      <c r="Z2302" s="480" t="s">
        <v>7888</v>
      </c>
      <c r="AA2302" s="480">
        <f t="shared" si="35"/>
        <v>60</v>
      </c>
      <c r="AB2302" s="483">
        <v>0</v>
      </c>
      <c r="AC2302" s="480" t="s">
        <v>4351</v>
      </c>
    </row>
    <row r="2303" customHeight="1" spans="1:29">
      <c r="A2303" s="460" t="s">
        <v>194</v>
      </c>
      <c r="B2303" s="480" t="s">
        <v>7877</v>
      </c>
      <c r="C2303" s="480" t="s">
        <v>7878</v>
      </c>
      <c r="D2303" s="480" t="s">
        <v>11105</v>
      </c>
      <c r="E2303" s="481">
        <v>45464</v>
      </c>
      <c r="F2303" s="480" t="s">
        <v>301</v>
      </c>
      <c r="G2303" s="480" t="s">
        <v>11106</v>
      </c>
      <c r="H2303" s="480" t="s">
        <v>9154</v>
      </c>
      <c r="I2303" s="480" t="s">
        <v>11084</v>
      </c>
      <c r="J2303" s="482">
        <v>4601.77</v>
      </c>
      <c r="K2303" s="482">
        <v>76.69</v>
      </c>
      <c r="L2303" s="482">
        <v>1380.53</v>
      </c>
      <c r="M2303" s="482">
        <v>920.35</v>
      </c>
      <c r="N2303" s="482">
        <v>0</v>
      </c>
      <c r="O2303" s="482">
        <v>3221.24</v>
      </c>
      <c r="P2303" s="480" t="s">
        <v>11107</v>
      </c>
      <c r="Q2303" s="481"/>
      <c r="R2303" s="480" t="s">
        <v>630</v>
      </c>
      <c r="S2303" s="480" t="s">
        <v>889</v>
      </c>
      <c r="T2303" s="480" t="s">
        <v>4347</v>
      </c>
      <c r="U2303" s="480" t="s">
        <v>11108</v>
      </c>
      <c r="V2303" s="480" t="s">
        <v>309</v>
      </c>
      <c r="W2303" s="480" t="s">
        <v>11087</v>
      </c>
      <c r="X2303" s="480" t="s">
        <v>11088</v>
      </c>
      <c r="Y2303" s="480" t="s">
        <v>313</v>
      </c>
      <c r="Z2303" s="480" t="s">
        <v>7888</v>
      </c>
      <c r="AA2303" s="480">
        <f t="shared" si="35"/>
        <v>60</v>
      </c>
      <c r="AB2303" s="483">
        <v>0</v>
      </c>
      <c r="AC2303" s="480" t="s">
        <v>4351</v>
      </c>
    </row>
    <row r="2304" customHeight="1" spans="1:29">
      <c r="A2304" s="460" t="s">
        <v>194</v>
      </c>
      <c r="B2304" s="480" t="s">
        <v>7877</v>
      </c>
      <c r="C2304" s="480" t="s">
        <v>7878</v>
      </c>
      <c r="D2304" s="480" t="s">
        <v>11109</v>
      </c>
      <c r="E2304" s="481">
        <v>45464</v>
      </c>
      <c r="F2304" s="480" t="s">
        <v>301</v>
      </c>
      <c r="G2304" s="480" t="s">
        <v>11110</v>
      </c>
      <c r="H2304" s="480" t="s">
        <v>9154</v>
      </c>
      <c r="I2304" s="480" t="s">
        <v>11084</v>
      </c>
      <c r="J2304" s="482">
        <v>4601.77</v>
      </c>
      <c r="K2304" s="482">
        <v>76.69</v>
      </c>
      <c r="L2304" s="482">
        <v>1380.53</v>
      </c>
      <c r="M2304" s="482">
        <v>920.35</v>
      </c>
      <c r="N2304" s="482">
        <v>0</v>
      </c>
      <c r="O2304" s="482">
        <v>3221.24</v>
      </c>
      <c r="P2304" s="480" t="s">
        <v>11111</v>
      </c>
      <c r="Q2304" s="481"/>
      <c r="R2304" s="480" t="s">
        <v>7884</v>
      </c>
      <c r="S2304" s="480" t="s">
        <v>7885</v>
      </c>
      <c r="T2304" s="480" t="s">
        <v>399</v>
      </c>
      <c r="U2304" s="480" t="s">
        <v>11112</v>
      </c>
      <c r="V2304" s="480" t="s">
        <v>309</v>
      </c>
      <c r="W2304" s="480" t="s">
        <v>11087</v>
      </c>
      <c r="X2304" s="480" t="s">
        <v>11088</v>
      </c>
      <c r="Y2304" s="480" t="s">
        <v>313</v>
      </c>
      <c r="Z2304" s="480" t="s">
        <v>7888</v>
      </c>
      <c r="AA2304" s="480">
        <f t="shared" si="35"/>
        <v>60</v>
      </c>
      <c r="AB2304" s="483">
        <v>0</v>
      </c>
      <c r="AC2304" s="480" t="s">
        <v>8121</v>
      </c>
    </row>
    <row r="2305" customHeight="1" spans="1:29">
      <c r="A2305" s="460" t="s">
        <v>194</v>
      </c>
      <c r="B2305" s="480" t="s">
        <v>7877</v>
      </c>
      <c r="C2305" s="480" t="s">
        <v>7878</v>
      </c>
      <c r="D2305" s="480" t="s">
        <v>11113</v>
      </c>
      <c r="E2305" s="481">
        <v>45464</v>
      </c>
      <c r="F2305" s="480" t="s">
        <v>301</v>
      </c>
      <c r="G2305" s="480" t="s">
        <v>11114</v>
      </c>
      <c r="H2305" s="480" t="s">
        <v>9154</v>
      </c>
      <c r="I2305" s="480" t="s">
        <v>11084</v>
      </c>
      <c r="J2305" s="482">
        <v>4601.77</v>
      </c>
      <c r="K2305" s="482">
        <v>76.69</v>
      </c>
      <c r="L2305" s="482">
        <v>1380.53</v>
      </c>
      <c r="M2305" s="482">
        <v>920.35</v>
      </c>
      <c r="N2305" s="482">
        <v>0</v>
      </c>
      <c r="O2305" s="482">
        <v>3221.24</v>
      </c>
      <c r="P2305" s="480" t="s">
        <v>11115</v>
      </c>
      <c r="Q2305" s="481"/>
      <c r="R2305" s="480" t="s">
        <v>630</v>
      </c>
      <c r="S2305" s="480" t="s">
        <v>7885</v>
      </c>
      <c r="T2305" s="480" t="s">
        <v>3610</v>
      </c>
      <c r="U2305" s="480" t="s">
        <v>10772</v>
      </c>
      <c r="V2305" s="480" t="s">
        <v>309</v>
      </c>
      <c r="W2305" s="480" t="s">
        <v>11087</v>
      </c>
      <c r="X2305" s="480" t="s">
        <v>11088</v>
      </c>
      <c r="Y2305" s="480" t="s">
        <v>313</v>
      </c>
      <c r="Z2305" s="480" t="s">
        <v>7888</v>
      </c>
      <c r="AA2305" s="480">
        <f t="shared" si="35"/>
        <v>60</v>
      </c>
      <c r="AB2305" s="483">
        <v>0</v>
      </c>
      <c r="AC2305" s="480" t="s">
        <v>9078</v>
      </c>
    </row>
    <row r="2306" customHeight="1" spans="1:29">
      <c r="A2306" s="460" t="s">
        <v>194</v>
      </c>
      <c r="B2306" s="480" t="s">
        <v>7877</v>
      </c>
      <c r="C2306" s="480" t="s">
        <v>7878</v>
      </c>
      <c r="D2306" s="480" t="s">
        <v>11116</v>
      </c>
      <c r="E2306" s="481">
        <v>45464</v>
      </c>
      <c r="F2306" s="480" t="s">
        <v>301</v>
      </c>
      <c r="G2306" s="480" t="s">
        <v>11117</v>
      </c>
      <c r="H2306" s="480" t="s">
        <v>9154</v>
      </c>
      <c r="I2306" s="480" t="s">
        <v>11084</v>
      </c>
      <c r="J2306" s="482">
        <v>4601.77</v>
      </c>
      <c r="K2306" s="482">
        <v>76.69</v>
      </c>
      <c r="L2306" s="482">
        <v>1380.53</v>
      </c>
      <c r="M2306" s="482">
        <v>920.35</v>
      </c>
      <c r="N2306" s="482">
        <v>0</v>
      </c>
      <c r="O2306" s="482">
        <v>3221.24</v>
      </c>
      <c r="P2306" s="480" t="s">
        <v>11118</v>
      </c>
      <c r="Q2306" s="481"/>
      <c r="R2306" s="480" t="s">
        <v>630</v>
      </c>
      <c r="S2306" s="480" t="s">
        <v>889</v>
      </c>
      <c r="T2306" s="480" t="s">
        <v>3280</v>
      </c>
      <c r="U2306" s="480" t="s">
        <v>11119</v>
      </c>
      <c r="V2306" s="480" t="s">
        <v>309</v>
      </c>
      <c r="W2306" s="480" t="s">
        <v>11087</v>
      </c>
      <c r="X2306" s="480" t="s">
        <v>11088</v>
      </c>
      <c r="Y2306" s="480" t="s">
        <v>313</v>
      </c>
      <c r="Z2306" s="480" t="s">
        <v>7888</v>
      </c>
      <c r="AA2306" s="480">
        <f t="shared" si="35"/>
        <v>60</v>
      </c>
      <c r="AB2306" s="483">
        <v>0</v>
      </c>
      <c r="AC2306" s="480" t="s">
        <v>891</v>
      </c>
    </row>
    <row r="2307" customHeight="1" spans="1:29">
      <c r="A2307" s="460" t="s">
        <v>194</v>
      </c>
      <c r="B2307" s="480" t="s">
        <v>7877</v>
      </c>
      <c r="C2307" s="480" t="s">
        <v>7878</v>
      </c>
      <c r="D2307" s="480" t="s">
        <v>11120</v>
      </c>
      <c r="E2307" s="481">
        <v>45464</v>
      </c>
      <c r="F2307" s="480" t="s">
        <v>301</v>
      </c>
      <c r="G2307" s="480" t="s">
        <v>11121</v>
      </c>
      <c r="H2307" s="480" t="s">
        <v>9154</v>
      </c>
      <c r="I2307" s="480" t="s">
        <v>11084</v>
      </c>
      <c r="J2307" s="482">
        <v>4601.77</v>
      </c>
      <c r="K2307" s="482">
        <v>76.69</v>
      </c>
      <c r="L2307" s="482">
        <v>1380.53</v>
      </c>
      <c r="M2307" s="482">
        <v>920.35</v>
      </c>
      <c r="N2307" s="482">
        <v>0</v>
      </c>
      <c r="O2307" s="482">
        <v>3221.24</v>
      </c>
      <c r="P2307" s="480" t="s">
        <v>11122</v>
      </c>
      <c r="Q2307" s="481"/>
      <c r="R2307" s="480" t="s">
        <v>7884</v>
      </c>
      <c r="S2307" s="480" t="s">
        <v>7885</v>
      </c>
      <c r="T2307" s="480" t="s">
        <v>8417</v>
      </c>
      <c r="U2307" s="480" t="s">
        <v>11123</v>
      </c>
      <c r="V2307" s="480" t="s">
        <v>309</v>
      </c>
      <c r="W2307" s="480" t="s">
        <v>11087</v>
      </c>
      <c r="X2307" s="480" t="s">
        <v>11088</v>
      </c>
      <c r="Y2307" s="480" t="s">
        <v>313</v>
      </c>
      <c r="Z2307" s="480" t="s">
        <v>7888</v>
      </c>
      <c r="AA2307" s="480">
        <f t="shared" si="35"/>
        <v>60</v>
      </c>
      <c r="AB2307" s="483">
        <v>0</v>
      </c>
      <c r="AC2307" s="480" t="s">
        <v>8419</v>
      </c>
    </row>
    <row r="2308" customHeight="1" spans="1:29">
      <c r="A2308" s="460" t="s">
        <v>194</v>
      </c>
      <c r="B2308" s="480" t="s">
        <v>7877</v>
      </c>
      <c r="C2308" s="480" t="s">
        <v>7878</v>
      </c>
      <c r="D2308" s="480" t="s">
        <v>11124</v>
      </c>
      <c r="E2308" s="481">
        <v>45464</v>
      </c>
      <c r="F2308" s="480" t="s">
        <v>301</v>
      </c>
      <c r="G2308" s="480" t="s">
        <v>11125</v>
      </c>
      <c r="H2308" s="480" t="s">
        <v>9154</v>
      </c>
      <c r="I2308" s="480" t="s">
        <v>11084</v>
      </c>
      <c r="J2308" s="482">
        <v>4601.77</v>
      </c>
      <c r="K2308" s="482">
        <v>76.69</v>
      </c>
      <c r="L2308" s="482">
        <v>1380.53</v>
      </c>
      <c r="M2308" s="482">
        <v>920.35</v>
      </c>
      <c r="N2308" s="482">
        <v>0</v>
      </c>
      <c r="O2308" s="482">
        <v>3221.24</v>
      </c>
      <c r="P2308" s="480" t="s">
        <v>11126</v>
      </c>
      <c r="Q2308" s="481"/>
      <c r="R2308" s="480" t="s">
        <v>7884</v>
      </c>
      <c r="S2308" s="480" t="s">
        <v>7885</v>
      </c>
      <c r="T2308" s="480" t="s">
        <v>8417</v>
      </c>
      <c r="U2308" s="480" t="s">
        <v>11127</v>
      </c>
      <c r="V2308" s="480" t="s">
        <v>309</v>
      </c>
      <c r="W2308" s="480" t="s">
        <v>11087</v>
      </c>
      <c r="X2308" s="480" t="s">
        <v>11088</v>
      </c>
      <c r="Y2308" s="480" t="s">
        <v>313</v>
      </c>
      <c r="Z2308" s="480" t="s">
        <v>7888</v>
      </c>
      <c r="AA2308" s="480">
        <f t="shared" si="35"/>
        <v>60</v>
      </c>
      <c r="AB2308" s="483">
        <v>0</v>
      </c>
      <c r="AC2308" s="480" t="s">
        <v>8419</v>
      </c>
    </row>
    <row r="2309" customHeight="1" spans="1:29">
      <c r="A2309" s="460" t="s">
        <v>194</v>
      </c>
      <c r="B2309" s="480" t="s">
        <v>7877</v>
      </c>
      <c r="C2309" s="480" t="s">
        <v>7878</v>
      </c>
      <c r="D2309" s="480" t="s">
        <v>11128</v>
      </c>
      <c r="E2309" s="481">
        <v>45464</v>
      </c>
      <c r="F2309" s="480" t="s">
        <v>301</v>
      </c>
      <c r="G2309" s="480" t="s">
        <v>11129</v>
      </c>
      <c r="H2309" s="480" t="s">
        <v>9154</v>
      </c>
      <c r="I2309" s="480" t="s">
        <v>11084</v>
      </c>
      <c r="J2309" s="482">
        <v>4601.77</v>
      </c>
      <c r="K2309" s="482">
        <v>76.69</v>
      </c>
      <c r="L2309" s="482">
        <v>1380.53</v>
      </c>
      <c r="M2309" s="482">
        <v>920.35</v>
      </c>
      <c r="N2309" s="482">
        <v>0</v>
      </c>
      <c r="O2309" s="482">
        <v>3221.24</v>
      </c>
      <c r="P2309" s="480" t="s">
        <v>11130</v>
      </c>
      <c r="Q2309" s="481"/>
      <c r="R2309" s="480" t="s">
        <v>630</v>
      </c>
      <c r="S2309" s="480" t="s">
        <v>889</v>
      </c>
      <c r="T2309" s="480" t="s">
        <v>4347</v>
      </c>
      <c r="U2309" s="480" t="s">
        <v>11131</v>
      </c>
      <c r="V2309" s="480" t="s">
        <v>309</v>
      </c>
      <c r="W2309" s="480" t="s">
        <v>11087</v>
      </c>
      <c r="X2309" s="480" t="s">
        <v>11088</v>
      </c>
      <c r="Y2309" s="480" t="s">
        <v>313</v>
      </c>
      <c r="Z2309" s="480" t="s">
        <v>7888</v>
      </c>
      <c r="AA2309" s="480">
        <f t="shared" si="35"/>
        <v>60</v>
      </c>
      <c r="AB2309" s="483">
        <v>0</v>
      </c>
      <c r="AC2309" s="480" t="s">
        <v>4351</v>
      </c>
    </row>
    <row r="2310" customHeight="1" spans="1:29">
      <c r="A2310" s="460" t="s">
        <v>194</v>
      </c>
      <c r="B2310" s="480" t="s">
        <v>7877</v>
      </c>
      <c r="C2310" s="480" t="s">
        <v>7878</v>
      </c>
      <c r="D2310" s="480" t="s">
        <v>11132</v>
      </c>
      <c r="E2310" s="481">
        <v>45464</v>
      </c>
      <c r="F2310" s="480" t="s">
        <v>301</v>
      </c>
      <c r="G2310" s="480" t="s">
        <v>11133</v>
      </c>
      <c r="H2310" s="480" t="s">
        <v>9154</v>
      </c>
      <c r="I2310" s="480" t="s">
        <v>11084</v>
      </c>
      <c r="J2310" s="482">
        <v>4601.77</v>
      </c>
      <c r="K2310" s="482">
        <v>76.69</v>
      </c>
      <c r="L2310" s="482">
        <v>1380.53</v>
      </c>
      <c r="M2310" s="482">
        <v>920.35</v>
      </c>
      <c r="N2310" s="482">
        <v>0</v>
      </c>
      <c r="O2310" s="482">
        <v>3221.24</v>
      </c>
      <c r="P2310" s="480" t="s">
        <v>11134</v>
      </c>
      <c r="Q2310" s="481"/>
      <c r="R2310" s="480" t="s">
        <v>630</v>
      </c>
      <c r="S2310" s="480" t="s">
        <v>889</v>
      </c>
      <c r="T2310" s="480" t="s">
        <v>4347</v>
      </c>
      <c r="U2310" s="480" t="s">
        <v>10986</v>
      </c>
      <c r="V2310" s="480" t="s">
        <v>309</v>
      </c>
      <c r="W2310" s="480" t="s">
        <v>11087</v>
      </c>
      <c r="X2310" s="480" t="s">
        <v>11088</v>
      </c>
      <c r="Y2310" s="480" t="s">
        <v>313</v>
      </c>
      <c r="Z2310" s="480" t="s">
        <v>7888</v>
      </c>
      <c r="AA2310" s="480">
        <f t="shared" si="35"/>
        <v>60</v>
      </c>
      <c r="AB2310" s="483">
        <v>0</v>
      </c>
      <c r="AC2310" s="480" t="s">
        <v>4351</v>
      </c>
    </row>
    <row r="2311" customHeight="1" spans="1:29">
      <c r="A2311" s="460" t="s">
        <v>194</v>
      </c>
      <c r="B2311" s="480" t="s">
        <v>7877</v>
      </c>
      <c r="C2311" s="480" t="s">
        <v>7878</v>
      </c>
      <c r="D2311" s="480" t="s">
        <v>11135</v>
      </c>
      <c r="E2311" s="481">
        <v>45464</v>
      </c>
      <c r="F2311" s="480" t="s">
        <v>301</v>
      </c>
      <c r="G2311" s="480" t="s">
        <v>11136</v>
      </c>
      <c r="H2311" s="480" t="s">
        <v>9154</v>
      </c>
      <c r="I2311" s="480" t="s">
        <v>11084</v>
      </c>
      <c r="J2311" s="482">
        <v>4601.77</v>
      </c>
      <c r="K2311" s="482">
        <v>76.69</v>
      </c>
      <c r="L2311" s="482">
        <v>1380.53</v>
      </c>
      <c r="M2311" s="482">
        <v>920.35</v>
      </c>
      <c r="N2311" s="482">
        <v>0</v>
      </c>
      <c r="O2311" s="482">
        <v>3221.24</v>
      </c>
      <c r="P2311" s="480" t="s">
        <v>11137</v>
      </c>
      <c r="Q2311" s="481"/>
      <c r="R2311" s="480" t="s">
        <v>630</v>
      </c>
      <c r="S2311" s="480" t="s">
        <v>889</v>
      </c>
      <c r="T2311" s="480" t="s">
        <v>4347</v>
      </c>
      <c r="U2311" s="480" t="s">
        <v>11138</v>
      </c>
      <c r="V2311" s="480" t="s">
        <v>309</v>
      </c>
      <c r="W2311" s="480" t="s">
        <v>11087</v>
      </c>
      <c r="X2311" s="480" t="s">
        <v>11088</v>
      </c>
      <c r="Y2311" s="480" t="s">
        <v>313</v>
      </c>
      <c r="Z2311" s="480" t="s">
        <v>7888</v>
      </c>
      <c r="AA2311" s="480">
        <f t="shared" si="35"/>
        <v>60</v>
      </c>
      <c r="AB2311" s="483">
        <v>0</v>
      </c>
      <c r="AC2311" s="480" t="s">
        <v>4351</v>
      </c>
    </row>
    <row r="2312" customHeight="1" spans="1:29">
      <c r="A2312" s="460" t="s">
        <v>194</v>
      </c>
      <c r="B2312" s="480" t="s">
        <v>7877</v>
      </c>
      <c r="C2312" s="480" t="s">
        <v>7878</v>
      </c>
      <c r="D2312" s="480" t="s">
        <v>11139</v>
      </c>
      <c r="E2312" s="481">
        <v>45464</v>
      </c>
      <c r="F2312" s="480" t="s">
        <v>301</v>
      </c>
      <c r="G2312" s="480" t="s">
        <v>11140</v>
      </c>
      <c r="H2312" s="480" t="s">
        <v>9154</v>
      </c>
      <c r="I2312" s="480" t="s">
        <v>11084</v>
      </c>
      <c r="J2312" s="482">
        <v>4601.77</v>
      </c>
      <c r="K2312" s="482">
        <v>76.69</v>
      </c>
      <c r="L2312" s="482">
        <v>1380.53</v>
      </c>
      <c r="M2312" s="482">
        <v>920.35</v>
      </c>
      <c r="N2312" s="482">
        <v>0</v>
      </c>
      <c r="O2312" s="482">
        <v>3221.24</v>
      </c>
      <c r="P2312" s="480" t="s">
        <v>11141</v>
      </c>
      <c r="Q2312" s="481"/>
      <c r="R2312" s="480" t="s">
        <v>7884</v>
      </c>
      <c r="S2312" s="480" t="s">
        <v>7885</v>
      </c>
      <c r="T2312" s="480" t="s">
        <v>2113</v>
      </c>
      <c r="U2312" s="480" t="s">
        <v>11142</v>
      </c>
      <c r="V2312" s="480" t="s">
        <v>309</v>
      </c>
      <c r="W2312" s="480" t="s">
        <v>11087</v>
      </c>
      <c r="X2312" s="480" t="s">
        <v>11088</v>
      </c>
      <c r="Y2312" s="480" t="s">
        <v>313</v>
      </c>
      <c r="Z2312" s="480" t="s">
        <v>7888</v>
      </c>
      <c r="AA2312" s="480">
        <f t="shared" si="35"/>
        <v>60</v>
      </c>
      <c r="AB2312" s="483">
        <v>0</v>
      </c>
      <c r="AC2312" s="480" t="s">
        <v>8086</v>
      </c>
    </row>
    <row r="2313" customHeight="1" spans="1:29">
      <c r="A2313" s="460" t="s">
        <v>194</v>
      </c>
      <c r="B2313" s="480" t="s">
        <v>7877</v>
      </c>
      <c r="C2313" s="480" t="s">
        <v>7878</v>
      </c>
      <c r="D2313" s="480" t="s">
        <v>11143</v>
      </c>
      <c r="E2313" s="481">
        <v>45464</v>
      </c>
      <c r="F2313" s="480" t="s">
        <v>301</v>
      </c>
      <c r="G2313" s="480" t="s">
        <v>11144</v>
      </c>
      <c r="H2313" s="480" t="s">
        <v>9154</v>
      </c>
      <c r="I2313" s="480" t="s">
        <v>11084</v>
      </c>
      <c r="J2313" s="482">
        <v>4601.77</v>
      </c>
      <c r="K2313" s="482">
        <v>76.69</v>
      </c>
      <c r="L2313" s="482">
        <v>1380.53</v>
      </c>
      <c r="M2313" s="482">
        <v>920.35</v>
      </c>
      <c r="N2313" s="482">
        <v>0</v>
      </c>
      <c r="O2313" s="482">
        <v>3221.24</v>
      </c>
      <c r="P2313" s="480" t="s">
        <v>11145</v>
      </c>
      <c r="Q2313" s="481"/>
      <c r="R2313" s="480" t="s">
        <v>630</v>
      </c>
      <c r="S2313" s="480" t="s">
        <v>7885</v>
      </c>
      <c r="T2313" s="480" t="s">
        <v>8478</v>
      </c>
      <c r="U2313" s="480" t="s">
        <v>11146</v>
      </c>
      <c r="V2313" s="480" t="s">
        <v>309</v>
      </c>
      <c r="W2313" s="480" t="s">
        <v>11087</v>
      </c>
      <c r="X2313" s="480" t="s">
        <v>11088</v>
      </c>
      <c r="Y2313" s="480" t="s">
        <v>313</v>
      </c>
      <c r="Z2313" s="480" t="s">
        <v>7888</v>
      </c>
      <c r="AA2313" s="480">
        <f t="shared" ref="AA2313:AA2376" si="36">Z2313*12</f>
        <v>60</v>
      </c>
      <c r="AB2313" s="483">
        <v>0</v>
      </c>
      <c r="AC2313" s="480" t="s">
        <v>8424</v>
      </c>
    </row>
    <row r="2314" customHeight="1" spans="1:29">
      <c r="A2314" s="460" t="s">
        <v>194</v>
      </c>
      <c r="B2314" s="480" t="s">
        <v>7877</v>
      </c>
      <c r="C2314" s="480" t="s">
        <v>7878</v>
      </c>
      <c r="D2314" s="480" t="s">
        <v>11147</v>
      </c>
      <c r="E2314" s="481">
        <v>45464</v>
      </c>
      <c r="F2314" s="480" t="s">
        <v>301</v>
      </c>
      <c r="G2314" s="480" t="s">
        <v>11148</v>
      </c>
      <c r="H2314" s="480" t="s">
        <v>9154</v>
      </c>
      <c r="I2314" s="480" t="s">
        <v>11084</v>
      </c>
      <c r="J2314" s="482">
        <v>4601.77</v>
      </c>
      <c r="K2314" s="482">
        <v>76.69</v>
      </c>
      <c r="L2314" s="482">
        <v>1380.53</v>
      </c>
      <c r="M2314" s="482">
        <v>920.35</v>
      </c>
      <c r="N2314" s="482">
        <v>0</v>
      </c>
      <c r="O2314" s="482">
        <v>3221.24</v>
      </c>
      <c r="P2314" s="480" t="s">
        <v>11149</v>
      </c>
      <c r="Q2314" s="481"/>
      <c r="R2314" s="480" t="s">
        <v>7884</v>
      </c>
      <c r="S2314" s="480" t="s">
        <v>7885</v>
      </c>
      <c r="T2314" s="480" t="s">
        <v>8417</v>
      </c>
      <c r="U2314" s="480" t="s">
        <v>11150</v>
      </c>
      <c r="V2314" s="480" t="s">
        <v>309</v>
      </c>
      <c r="W2314" s="480" t="s">
        <v>11087</v>
      </c>
      <c r="X2314" s="480" t="s">
        <v>11088</v>
      </c>
      <c r="Y2314" s="480" t="s">
        <v>313</v>
      </c>
      <c r="Z2314" s="480" t="s">
        <v>7888</v>
      </c>
      <c r="AA2314" s="480">
        <f t="shared" si="36"/>
        <v>60</v>
      </c>
      <c r="AB2314" s="483">
        <v>0</v>
      </c>
      <c r="AC2314" s="480" t="s">
        <v>8419</v>
      </c>
    </row>
    <row r="2315" customHeight="1" spans="1:29">
      <c r="A2315" s="460" t="s">
        <v>194</v>
      </c>
      <c r="B2315" s="480" t="s">
        <v>7877</v>
      </c>
      <c r="C2315" s="480" t="s">
        <v>7878</v>
      </c>
      <c r="D2315" s="480" t="s">
        <v>11151</v>
      </c>
      <c r="E2315" s="481">
        <v>45464</v>
      </c>
      <c r="F2315" s="480" t="s">
        <v>301</v>
      </c>
      <c r="G2315" s="480" t="s">
        <v>11152</v>
      </c>
      <c r="H2315" s="480" t="s">
        <v>9154</v>
      </c>
      <c r="I2315" s="480" t="s">
        <v>11084</v>
      </c>
      <c r="J2315" s="482">
        <v>4601.77</v>
      </c>
      <c r="K2315" s="482">
        <v>76.69</v>
      </c>
      <c r="L2315" s="482">
        <v>1380.53</v>
      </c>
      <c r="M2315" s="482">
        <v>920.35</v>
      </c>
      <c r="N2315" s="482">
        <v>0</v>
      </c>
      <c r="O2315" s="482">
        <v>3221.24</v>
      </c>
      <c r="P2315" s="480" t="s">
        <v>11153</v>
      </c>
      <c r="Q2315" s="481"/>
      <c r="R2315" s="480" t="s">
        <v>7884</v>
      </c>
      <c r="S2315" s="480" t="s">
        <v>7885</v>
      </c>
      <c r="T2315" s="480" t="s">
        <v>8417</v>
      </c>
      <c r="U2315" s="480" t="s">
        <v>11154</v>
      </c>
      <c r="V2315" s="480" t="s">
        <v>309</v>
      </c>
      <c r="W2315" s="480" t="s">
        <v>11087</v>
      </c>
      <c r="X2315" s="480" t="s">
        <v>11088</v>
      </c>
      <c r="Y2315" s="480" t="s">
        <v>313</v>
      </c>
      <c r="Z2315" s="480" t="s">
        <v>7888</v>
      </c>
      <c r="AA2315" s="480">
        <f t="shared" si="36"/>
        <v>60</v>
      </c>
      <c r="AB2315" s="483">
        <v>0</v>
      </c>
      <c r="AC2315" s="480" t="s">
        <v>8419</v>
      </c>
    </row>
    <row r="2316" customHeight="1" spans="1:29">
      <c r="A2316" s="460" t="s">
        <v>194</v>
      </c>
      <c r="B2316" s="480" t="s">
        <v>7877</v>
      </c>
      <c r="C2316" s="480" t="s">
        <v>7878</v>
      </c>
      <c r="D2316" s="480" t="s">
        <v>11155</v>
      </c>
      <c r="E2316" s="481">
        <v>45464</v>
      </c>
      <c r="F2316" s="480" t="s">
        <v>301</v>
      </c>
      <c r="G2316" s="480" t="s">
        <v>11156</v>
      </c>
      <c r="H2316" s="480" t="s">
        <v>9154</v>
      </c>
      <c r="I2316" s="480" t="s">
        <v>11084</v>
      </c>
      <c r="J2316" s="482">
        <v>4601.77</v>
      </c>
      <c r="K2316" s="482">
        <v>76.69</v>
      </c>
      <c r="L2316" s="482">
        <v>1380.53</v>
      </c>
      <c r="M2316" s="482">
        <v>920.35</v>
      </c>
      <c r="N2316" s="482">
        <v>0</v>
      </c>
      <c r="O2316" s="482">
        <v>3221.24</v>
      </c>
      <c r="P2316" s="480" t="s">
        <v>11157</v>
      </c>
      <c r="Q2316" s="481"/>
      <c r="R2316" s="480" t="s">
        <v>7884</v>
      </c>
      <c r="S2316" s="480" t="s">
        <v>7885</v>
      </c>
      <c r="T2316" s="480" t="s">
        <v>8417</v>
      </c>
      <c r="U2316" s="480" t="s">
        <v>11158</v>
      </c>
      <c r="V2316" s="480" t="s">
        <v>309</v>
      </c>
      <c r="W2316" s="480" t="s">
        <v>11087</v>
      </c>
      <c r="X2316" s="480" t="s">
        <v>11088</v>
      </c>
      <c r="Y2316" s="480" t="s">
        <v>313</v>
      </c>
      <c r="Z2316" s="480" t="s">
        <v>7888</v>
      </c>
      <c r="AA2316" s="480">
        <f t="shared" si="36"/>
        <v>60</v>
      </c>
      <c r="AB2316" s="483">
        <v>0</v>
      </c>
      <c r="AC2316" s="480" t="s">
        <v>8419</v>
      </c>
    </row>
    <row r="2317" customHeight="1" spans="1:29">
      <c r="A2317" s="460" t="s">
        <v>194</v>
      </c>
      <c r="B2317" s="480" t="s">
        <v>7877</v>
      </c>
      <c r="C2317" s="480" t="s">
        <v>7878</v>
      </c>
      <c r="D2317" s="480" t="s">
        <v>11159</v>
      </c>
      <c r="E2317" s="481">
        <v>45464</v>
      </c>
      <c r="F2317" s="480" t="s">
        <v>301</v>
      </c>
      <c r="G2317" s="480" t="s">
        <v>11160</v>
      </c>
      <c r="H2317" s="480" t="s">
        <v>9154</v>
      </c>
      <c r="I2317" s="480" t="s">
        <v>11084</v>
      </c>
      <c r="J2317" s="482">
        <v>4601.77</v>
      </c>
      <c r="K2317" s="482">
        <v>76.69</v>
      </c>
      <c r="L2317" s="482">
        <v>1380.53</v>
      </c>
      <c r="M2317" s="482">
        <v>920.35</v>
      </c>
      <c r="N2317" s="482">
        <v>0</v>
      </c>
      <c r="O2317" s="482">
        <v>3221.24</v>
      </c>
      <c r="P2317" s="480" t="s">
        <v>11161</v>
      </c>
      <c r="Q2317" s="481"/>
      <c r="R2317" s="480" t="s">
        <v>7884</v>
      </c>
      <c r="S2317" s="480" t="s">
        <v>7885</v>
      </c>
      <c r="T2317" s="480" t="s">
        <v>2356</v>
      </c>
      <c r="U2317" s="480" t="s">
        <v>11162</v>
      </c>
      <c r="V2317" s="480" t="s">
        <v>309</v>
      </c>
      <c r="W2317" s="480" t="s">
        <v>11087</v>
      </c>
      <c r="X2317" s="480" t="s">
        <v>11088</v>
      </c>
      <c r="Y2317" s="480" t="s">
        <v>313</v>
      </c>
      <c r="Z2317" s="480" t="s">
        <v>7888</v>
      </c>
      <c r="AA2317" s="480">
        <f t="shared" si="36"/>
        <v>60</v>
      </c>
      <c r="AB2317" s="483">
        <v>0</v>
      </c>
      <c r="AC2317" s="480" t="s">
        <v>8246</v>
      </c>
    </row>
    <row r="2318" customHeight="1" spans="1:29">
      <c r="A2318" s="460" t="s">
        <v>194</v>
      </c>
      <c r="B2318" s="480" t="s">
        <v>7877</v>
      </c>
      <c r="C2318" s="480" t="s">
        <v>7878</v>
      </c>
      <c r="D2318" s="480" t="s">
        <v>11163</v>
      </c>
      <c r="E2318" s="481">
        <v>45464</v>
      </c>
      <c r="F2318" s="480" t="s">
        <v>301</v>
      </c>
      <c r="G2318" s="480" t="s">
        <v>11164</v>
      </c>
      <c r="H2318" s="480" t="s">
        <v>9154</v>
      </c>
      <c r="I2318" s="480" t="s">
        <v>11084</v>
      </c>
      <c r="J2318" s="482">
        <v>4601.77</v>
      </c>
      <c r="K2318" s="482">
        <v>76.69</v>
      </c>
      <c r="L2318" s="482">
        <v>1380.53</v>
      </c>
      <c r="M2318" s="482">
        <v>920.35</v>
      </c>
      <c r="N2318" s="482">
        <v>0</v>
      </c>
      <c r="O2318" s="482">
        <v>3221.24</v>
      </c>
      <c r="P2318" s="480" t="s">
        <v>11165</v>
      </c>
      <c r="Q2318" s="481"/>
      <c r="R2318" s="480" t="s">
        <v>7884</v>
      </c>
      <c r="S2318" s="480" t="s">
        <v>7885</v>
      </c>
      <c r="T2318" s="480" t="s">
        <v>8293</v>
      </c>
      <c r="U2318" s="480" t="s">
        <v>11166</v>
      </c>
      <c r="V2318" s="480" t="s">
        <v>309</v>
      </c>
      <c r="W2318" s="480" t="s">
        <v>11087</v>
      </c>
      <c r="X2318" s="480" t="s">
        <v>11088</v>
      </c>
      <c r="Y2318" s="480" t="s">
        <v>313</v>
      </c>
      <c r="Z2318" s="480" t="s">
        <v>7888</v>
      </c>
      <c r="AA2318" s="480">
        <f t="shared" si="36"/>
        <v>60</v>
      </c>
      <c r="AB2318" s="483">
        <v>0</v>
      </c>
      <c r="AC2318" s="480" t="s">
        <v>8295</v>
      </c>
    </row>
    <row r="2319" customHeight="1" spans="1:29">
      <c r="A2319" s="460" t="s">
        <v>194</v>
      </c>
      <c r="B2319" s="480" t="s">
        <v>7877</v>
      </c>
      <c r="C2319" s="480" t="s">
        <v>7878</v>
      </c>
      <c r="D2319" s="480" t="s">
        <v>11167</v>
      </c>
      <c r="E2319" s="481">
        <v>45464</v>
      </c>
      <c r="F2319" s="480" t="s">
        <v>301</v>
      </c>
      <c r="G2319" s="480" t="s">
        <v>11168</v>
      </c>
      <c r="H2319" s="480" t="s">
        <v>9154</v>
      </c>
      <c r="I2319" s="480" t="s">
        <v>11084</v>
      </c>
      <c r="J2319" s="482">
        <v>4601.77</v>
      </c>
      <c r="K2319" s="482">
        <v>76.69</v>
      </c>
      <c r="L2319" s="482">
        <v>1380.53</v>
      </c>
      <c r="M2319" s="482">
        <v>920.35</v>
      </c>
      <c r="N2319" s="482">
        <v>0</v>
      </c>
      <c r="O2319" s="482">
        <v>3221.24</v>
      </c>
      <c r="P2319" s="480" t="s">
        <v>11169</v>
      </c>
      <c r="Q2319" s="481"/>
      <c r="R2319" s="480" t="s">
        <v>7884</v>
      </c>
      <c r="S2319" s="480" t="s">
        <v>7885</v>
      </c>
      <c r="T2319" s="480" t="s">
        <v>453</v>
      </c>
      <c r="U2319" s="480" t="s">
        <v>11170</v>
      </c>
      <c r="V2319" s="480" t="s">
        <v>309</v>
      </c>
      <c r="W2319" s="480" t="s">
        <v>11087</v>
      </c>
      <c r="X2319" s="480" t="s">
        <v>11088</v>
      </c>
      <c r="Y2319" s="480" t="s">
        <v>313</v>
      </c>
      <c r="Z2319" s="480" t="s">
        <v>7888</v>
      </c>
      <c r="AA2319" s="480">
        <f t="shared" si="36"/>
        <v>60</v>
      </c>
      <c r="AB2319" s="483">
        <v>0</v>
      </c>
      <c r="AC2319" s="480" t="s">
        <v>9078</v>
      </c>
    </row>
    <row r="2320" customHeight="1" spans="1:29">
      <c r="A2320" s="460" t="s">
        <v>194</v>
      </c>
      <c r="B2320" s="480" t="s">
        <v>7877</v>
      </c>
      <c r="C2320" s="480" t="s">
        <v>7878</v>
      </c>
      <c r="D2320" s="480" t="s">
        <v>11171</v>
      </c>
      <c r="E2320" s="481">
        <v>45464</v>
      </c>
      <c r="F2320" s="480" t="s">
        <v>301</v>
      </c>
      <c r="G2320" s="480" t="s">
        <v>11172</v>
      </c>
      <c r="H2320" s="480" t="s">
        <v>9154</v>
      </c>
      <c r="I2320" s="480" t="s">
        <v>11084</v>
      </c>
      <c r="J2320" s="482">
        <v>4601.77</v>
      </c>
      <c r="K2320" s="482">
        <v>76.69</v>
      </c>
      <c r="L2320" s="482">
        <v>1380.53</v>
      </c>
      <c r="M2320" s="482">
        <v>920.35</v>
      </c>
      <c r="N2320" s="482">
        <v>0</v>
      </c>
      <c r="O2320" s="482">
        <v>3221.24</v>
      </c>
      <c r="P2320" s="480" t="s">
        <v>11173</v>
      </c>
      <c r="Q2320" s="481"/>
      <c r="R2320" s="480" t="s">
        <v>630</v>
      </c>
      <c r="S2320" s="480" t="s">
        <v>7885</v>
      </c>
      <c r="T2320" s="480" t="s">
        <v>3610</v>
      </c>
      <c r="U2320" s="480" t="s">
        <v>10740</v>
      </c>
      <c r="V2320" s="480" t="s">
        <v>309</v>
      </c>
      <c r="W2320" s="480" t="s">
        <v>11087</v>
      </c>
      <c r="X2320" s="480" t="s">
        <v>11088</v>
      </c>
      <c r="Y2320" s="480" t="s">
        <v>313</v>
      </c>
      <c r="Z2320" s="480" t="s">
        <v>7888</v>
      </c>
      <c r="AA2320" s="480">
        <f t="shared" si="36"/>
        <v>60</v>
      </c>
      <c r="AB2320" s="483">
        <v>0</v>
      </c>
      <c r="AC2320" s="480" t="s">
        <v>9078</v>
      </c>
    </row>
    <row r="2321" customHeight="1" spans="1:29">
      <c r="A2321" s="460" t="s">
        <v>194</v>
      </c>
      <c r="B2321" s="480" t="s">
        <v>7877</v>
      </c>
      <c r="C2321" s="480" t="s">
        <v>7878</v>
      </c>
      <c r="D2321" s="480" t="s">
        <v>11174</v>
      </c>
      <c r="E2321" s="481">
        <v>45464</v>
      </c>
      <c r="F2321" s="480" t="s">
        <v>301</v>
      </c>
      <c r="G2321" s="480" t="s">
        <v>11175</v>
      </c>
      <c r="H2321" s="480" t="s">
        <v>9154</v>
      </c>
      <c r="I2321" s="480" t="s">
        <v>11084</v>
      </c>
      <c r="J2321" s="482">
        <v>4601.77</v>
      </c>
      <c r="K2321" s="482">
        <v>76.69</v>
      </c>
      <c r="L2321" s="482">
        <v>1380.53</v>
      </c>
      <c r="M2321" s="482">
        <v>920.35</v>
      </c>
      <c r="N2321" s="482">
        <v>0</v>
      </c>
      <c r="O2321" s="482">
        <v>3221.24</v>
      </c>
      <c r="P2321" s="480" t="s">
        <v>11176</v>
      </c>
      <c r="Q2321" s="481"/>
      <c r="R2321" s="480" t="s">
        <v>630</v>
      </c>
      <c r="S2321" s="480" t="s">
        <v>7885</v>
      </c>
      <c r="T2321" s="480" t="s">
        <v>3610</v>
      </c>
      <c r="U2321" s="480" t="s">
        <v>10740</v>
      </c>
      <c r="V2321" s="480" t="s">
        <v>309</v>
      </c>
      <c r="W2321" s="480" t="s">
        <v>11087</v>
      </c>
      <c r="X2321" s="480" t="s">
        <v>11088</v>
      </c>
      <c r="Y2321" s="480" t="s">
        <v>313</v>
      </c>
      <c r="Z2321" s="480" t="s">
        <v>7888</v>
      </c>
      <c r="AA2321" s="480">
        <f t="shared" si="36"/>
        <v>60</v>
      </c>
      <c r="AB2321" s="483">
        <v>0</v>
      </c>
      <c r="AC2321" s="480" t="s">
        <v>9078</v>
      </c>
    </row>
    <row r="2322" customHeight="1" spans="1:29">
      <c r="A2322" s="460" t="s">
        <v>194</v>
      </c>
      <c r="B2322" s="480" t="s">
        <v>7877</v>
      </c>
      <c r="C2322" s="480" t="s">
        <v>7878</v>
      </c>
      <c r="D2322" s="480" t="s">
        <v>11177</v>
      </c>
      <c r="E2322" s="481">
        <v>45464</v>
      </c>
      <c r="F2322" s="480" t="s">
        <v>301</v>
      </c>
      <c r="G2322" s="480" t="s">
        <v>11178</v>
      </c>
      <c r="H2322" s="480" t="s">
        <v>9154</v>
      </c>
      <c r="I2322" s="480" t="s">
        <v>11084</v>
      </c>
      <c r="J2322" s="482">
        <v>4601.77</v>
      </c>
      <c r="K2322" s="482">
        <v>76.69</v>
      </c>
      <c r="L2322" s="482">
        <v>1380.53</v>
      </c>
      <c r="M2322" s="482">
        <v>920.35</v>
      </c>
      <c r="N2322" s="482">
        <v>0</v>
      </c>
      <c r="O2322" s="482">
        <v>3221.24</v>
      </c>
      <c r="P2322" s="480" t="s">
        <v>11179</v>
      </c>
      <c r="Q2322" s="481"/>
      <c r="R2322" s="480" t="s">
        <v>7884</v>
      </c>
      <c r="S2322" s="480" t="s">
        <v>7885</v>
      </c>
      <c r="T2322" s="480" t="s">
        <v>2356</v>
      </c>
      <c r="U2322" s="480" t="s">
        <v>11180</v>
      </c>
      <c r="V2322" s="480" t="s">
        <v>309</v>
      </c>
      <c r="W2322" s="480" t="s">
        <v>11087</v>
      </c>
      <c r="X2322" s="480" t="s">
        <v>11088</v>
      </c>
      <c r="Y2322" s="480" t="s">
        <v>313</v>
      </c>
      <c r="Z2322" s="480" t="s">
        <v>7888</v>
      </c>
      <c r="AA2322" s="480">
        <f t="shared" si="36"/>
        <v>60</v>
      </c>
      <c r="AB2322" s="483">
        <v>0</v>
      </c>
      <c r="AC2322" s="480" t="s">
        <v>8246</v>
      </c>
    </row>
    <row r="2323" customHeight="1" spans="1:29">
      <c r="A2323" s="460" t="s">
        <v>194</v>
      </c>
      <c r="B2323" s="480" t="s">
        <v>7877</v>
      </c>
      <c r="C2323" s="480" t="s">
        <v>7878</v>
      </c>
      <c r="D2323" s="480" t="s">
        <v>11181</v>
      </c>
      <c r="E2323" s="481">
        <v>45464</v>
      </c>
      <c r="F2323" s="480" t="s">
        <v>301</v>
      </c>
      <c r="G2323" s="480" t="s">
        <v>11182</v>
      </c>
      <c r="H2323" s="480" t="s">
        <v>9154</v>
      </c>
      <c r="I2323" s="480" t="s">
        <v>11084</v>
      </c>
      <c r="J2323" s="482">
        <v>4601.77</v>
      </c>
      <c r="K2323" s="482">
        <v>76.69</v>
      </c>
      <c r="L2323" s="482">
        <v>1380.53</v>
      </c>
      <c r="M2323" s="482">
        <v>920.35</v>
      </c>
      <c r="N2323" s="482">
        <v>0</v>
      </c>
      <c r="O2323" s="482">
        <v>3221.24</v>
      </c>
      <c r="P2323" s="480" t="s">
        <v>11183</v>
      </c>
      <c r="Q2323" s="481"/>
      <c r="R2323" s="480" t="s">
        <v>7884</v>
      </c>
      <c r="S2323" s="480" t="s">
        <v>7885</v>
      </c>
      <c r="T2323" s="480" t="s">
        <v>2337</v>
      </c>
      <c r="U2323" s="480" t="s">
        <v>11184</v>
      </c>
      <c r="V2323" s="480" t="s">
        <v>309</v>
      </c>
      <c r="W2323" s="480" t="s">
        <v>11087</v>
      </c>
      <c r="X2323" s="480" t="s">
        <v>11088</v>
      </c>
      <c r="Y2323" s="480" t="s">
        <v>313</v>
      </c>
      <c r="Z2323" s="480" t="s">
        <v>7888</v>
      </c>
      <c r="AA2323" s="480">
        <f t="shared" si="36"/>
        <v>60</v>
      </c>
      <c r="AB2323" s="483">
        <v>0</v>
      </c>
      <c r="AC2323" s="480" t="s">
        <v>7889</v>
      </c>
    </row>
    <row r="2324" customHeight="1" spans="1:29">
      <c r="A2324" s="460" t="s">
        <v>194</v>
      </c>
      <c r="B2324" s="480" t="s">
        <v>7877</v>
      </c>
      <c r="C2324" s="480" t="s">
        <v>7878</v>
      </c>
      <c r="D2324" s="480" t="s">
        <v>11185</v>
      </c>
      <c r="E2324" s="481">
        <v>45464</v>
      </c>
      <c r="F2324" s="480" t="s">
        <v>301</v>
      </c>
      <c r="G2324" s="480" t="s">
        <v>11186</v>
      </c>
      <c r="H2324" s="480" t="s">
        <v>9154</v>
      </c>
      <c r="I2324" s="480" t="s">
        <v>11084</v>
      </c>
      <c r="J2324" s="482">
        <v>4601.77</v>
      </c>
      <c r="K2324" s="482">
        <v>76.69</v>
      </c>
      <c r="L2324" s="482">
        <v>1380.53</v>
      </c>
      <c r="M2324" s="482">
        <v>920.35</v>
      </c>
      <c r="N2324" s="482">
        <v>0</v>
      </c>
      <c r="O2324" s="482">
        <v>3221.24</v>
      </c>
      <c r="P2324" s="480" t="s">
        <v>11187</v>
      </c>
      <c r="Q2324" s="481"/>
      <c r="R2324" s="480" t="s">
        <v>7884</v>
      </c>
      <c r="S2324" s="480" t="s">
        <v>7885</v>
      </c>
      <c r="T2324" s="480" t="s">
        <v>7757</v>
      </c>
      <c r="U2324" s="480" t="s">
        <v>11188</v>
      </c>
      <c r="V2324" s="480" t="s">
        <v>309</v>
      </c>
      <c r="W2324" s="480" t="s">
        <v>11087</v>
      </c>
      <c r="X2324" s="480" t="s">
        <v>11088</v>
      </c>
      <c r="Y2324" s="480" t="s">
        <v>313</v>
      </c>
      <c r="Z2324" s="480" t="s">
        <v>7888</v>
      </c>
      <c r="AA2324" s="480">
        <f t="shared" si="36"/>
        <v>60</v>
      </c>
      <c r="AB2324" s="483">
        <v>0</v>
      </c>
      <c r="AC2324" s="480" t="s">
        <v>8451</v>
      </c>
    </row>
    <row r="2325" customHeight="1" spans="1:29">
      <c r="A2325" s="460" t="s">
        <v>194</v>
      </c>
      <c r="B2325" s="480" t="s">
        <v>7877</v>
      </c>
      <c r="C2325" s="480" t="s">
        <v>7878</v>
      </c>
      <c r="D2325" s="480" t="s">
        <v>11189</v>
      </c>
      <c r="E2325" s="481">
        <v>45464</v>
      </c>
      <c r="F2325" s="480" t="s">
        <v>301</v>
      </c>
      <c r="G2325" s="480" t="s">
        <v>11190</v>
      </c>
      <c r="H2325" s="480" t="s">
        <v>9154</v>
      </c>
      <c r="I2325" s="480" t="s">
        <v>11084</v>
      </c>
      <c r="J2325" s="482">
        <v>4601.77</v>
      </c>
      <c r="K2325" s="482">
        <v>76.69</v>
      </c>
      <c r="L2325" s="482">
        <v>1380.53</v>
      </c>
      <c r="M2325" s="482">
        <v>920.35</v>
      </c>
      <c r="N2325" s="482">
        <v>0</v>
      </c>
      <c r="O2325" s="482">
        <v>3221.24</v>
      </c>
      <c r="P2325" s="480" t="s">
        <v>11191</v>
      </c>
      <c r="Q2325" s="481"/>
      <c r="R2325" s="480" t="s">
        <v>7884</v>
      </c>
      <c r="S2325" s="480" t="s">
        <v>7885</v>
      </c>
      <c r="T2325" s="480" t="s">
        <v>2461</v>
      </c>
      <c r="U2325" s="480" t="s">
        <v>11192</v>
      </c>
      <c r="V2325" s="480" t="s">
        <v>309</v>
      </c>
      <c r="W2325" s="480" t="s">
        <v>11087</v>
      </c>
      <c r="X2325" s="480" t="s">
        <v>11088</v>
      </c>
      <c r="Y2325" s="480" t="s">
        <v>313</v>
      </c>
      <c r="Z2325" s="480" t="s">
        <v>7888</v>
      </c>
      <c r="AA2325" s="480">
        <f t="shared" si="36"/>
        <v>60</v>
      </c>
      <c r="AB2325" s="483">
        <v>0</v>
      </c>
      <c r="AC2325" s="480" t="s">
        <v>7928</v>
      </c>
    </row>
    <row r="2326" customHeight="1" spans="1:29">
      <c r="A2326" s="460" t="s">
        <v>194</v>
      </c>
      <c r="B2326" s="480" t="s">
        <v>7877</v>
      </c>
      <c r="C2326" s="480" t="s">
        <v>7878</v>
      </c>
      <c r="D2326" s="480" t="s">
        <v>11193</v>
      </c>
      <c r="E2326" s="481">
        <v>45464</v>
      </c>
      <c r="F2326" s="480" t="s">
        <v>301</v>
      </c>
      <c r="G2326" s="480" t="s">
        <v>11194</v>
      </c>
      <c r="H2326" s="480" t="s">
        <v>9154</v>
      </c>
      <c r="I2326" s="480" t="s">
        <v>11084</v>
      </c>
      <c r="J2326" s="482">
        <v>4601.77</v>
      </c>
      <c r="K2326" s="482">
        <v>76.69</v>
      </c>
      <c r="L2326" s="482">
        <v>1380.53</v>
      </c>
      <c r="M2326" s="482">
        <v>920.35</v>
      </c>
      <c r="N2326" s="482">
        <v>0</v>
      </c>
      <c r="O2326" s="482">
        <v>3221.24</v>
      </c>
      <c r="P2326" s="480" t="s">
        <v>11195</v>
      </c>
      <c r="Q2326" s="481"/>
      <c r="R2326" s="480" t="s">
        <v>7884</v>
      </c>
      <c r="S2326" s="480" t="s">
        <v>7885</v>
      </c>
      <c r="T2326" s="480" t="s">
        <v>7803</v>
      </c>
      <c r="U2326" s="480" t="s">
        <v>11196</v>
      </c>
      <c r="V2326" s="480" t="s">
        <v>309</v>
      </c>
      <c r="W2326" s="480" t="s">
        <v>11087</v>
      </c>
      <c r="X2326" s="480" t="s">
        <v>11088</v>
      </c>
      <c r="Y2326" s="480" t="s">
        <v>313</v>
      </c>
      <c r="Z2326" s="480" t="s">
        <v>7888</v>
      </c>
      <c r="AA2326" s="480">
        <f t="shared" si="36"/>
        <v>60</v>
      </c>
      <c r="AB2326" s="483">
        <v>0</v>
      </c>
      <c r="AC2326" s="480" t="s">
        <v>8108</v>
      </c>
    </row>
    <row r="2327" customHeight="1" spans="1:29">
      <c r="A2327" s="460" t="s">
        <v>194</v>
      </c>
      <c r="B2327" s="480" t="s">
        <v>7877</v>
      </c>
      <c r="C2327" s="480" t="s">
        <v>7878</v>
      </c>
      <c r="D2327" s="480" t="s">
        <v>11197</v>
      </c>
      <c r="E2327" s="481">
        <v>45464</v>
      </c>
      <c r="F2327" s="480" t="s">
        <v>301</v>
      </c>
      <c r="G2327" s="480" t="s">
        <v>11198</v>
      </c>
      <c r="H2327" s="480" t="s">
        <v>9154</v>
      </c>
      <c r="I2327" s="480" t="s">
        <v>11084</v>
      </c>
      <c r="J2327" s="482">
        <v>4601.77</v>
      </c>
      <c r="K2327" s="482">
        <v>76.69</v>
      </c>
      <c r="L2327" s="482">
        <v>1380.53</v>
      </c>
      <c r="M2327" s="482">
        <v>920.35</v>
      </c>
      <c r="N2327" s="482">
        <v>0</v>
      </c>
      <c r="O2327" s="482">
        <v>3221.24</v>
      </c>
      <c r="P2327" s="480" t="s">
        <v>11199</v>
      </c>
      <c r="Q2327" s="481"/>
      <c r="R2327" s="480" t="s">
        <v>7884</v>
      </c>
      <c r="S2327" s="480" t="s">
        <v>7885</v>
      </c>
      <c r="T2327" s="480" t="s">
        <v>2337</v>
      </c>
      <c r="U2327" s="480" t="s">
        <v>11200</v>
      </c>
      <c r="V2327" s="480" t="s">
        <v>309</v>
      </c>
      <c r="W2327" s="480" t="s">
        <v>11087</v>
      </c>
      <c r="X2327" s="480" t="s">
        <v>11088</v>
      </c>
      <c r="Y2327" s="480" t="s">
        <v>313</v>
      </c>
      <c r="Z2327" s="480" t="s">
        <v>7888</v>
      </c>
      <c r="AA2327" s="480">
        <f t="shared" si="36"/>
        <v>60</v>
      </c>
      <c r="AB2327" s="483">
        <v>0</v>
      </c>
      <c r="AC2327" s="480" t="s">
        <v>7889</v>
      </c>
    </row>
    <row r="2328" customHeight="1" spans="1:29">
      <c r="A2328" s="460" t="s">
        <v>194</v>
      </c>
      <c r="B2328" s="480" t="s">
        <v>7877</v>
      </c>
      <c r="C2328" s="480" t="s">
        <v>7878</v>
      </c>
      <c r="D2328" s="480" t="s">
        <v>11201</v>
      </c>
      <c r="E2328" s="481">
        <v>45464</v>
      </c>
      <c r="F2328" s="480" t="s">
        <v>301</v>
      </c>
      <c r="G2328" s="480" t="s">
        <v>11202</v>
      </c>
      <c r="H2328" s="480" t="s">
        <v>9154</v>
      </c>
      <c r="I2328" s="480" t="s">
        <v>11084</v>
      </c>
      <c r="J2328" s="482">
        <v>4601.77</v>
      </c>
      <c r="K2328" s="482">
        <v>76.69</v>
      </c>
      <c r="L2328" s="482">
        <v>1380.53</v>
      </c>
      <c r="M2328" s="482">
        <v>920.35</v>
      </c>
      <c r="N2328" s="482">
        <v>0</v>
      </c>
      <c r="O2328" s="482">
        <v>3221.24</v>
      </c>
      <c r="P2328" s="480" t="s">
        <v>11203</v>
      </c>
      <c r="Q2328" s="481"/>
      <c r="R2328" s="480" t="s">
        <v>7884</v>
      </c>
      <c r="S2328" s="480" t="s">
        <v>7885</v>
      </c>
      <c r="T2328" s="480" t="s">
        <v>2337</v>
      </c>
      <c r="U2328" s="480" t="s">
        <v>11200</v>
      </c>
      <c r="V2328" s="480" t="s">
        <v>309</v>
      </c>
      <c r="W2328" s="480" t="s">
        <v>11087</v>
      </c>
      <c r="X2328" s="480" t="s">
        <v>11088</v>
      </c>
      <c r="Y2328" s="480" t="s">
        <v>313</v>
      </c>
      <c r="Z2328" s="480" t="s">
        <v>7888</v>
      </c>
      <c r="AA2328" s="480">
        <f t="shared" si="36"/>
        <v>60</v>
      </c>
      <c r="AB2328" s="483">
        <v>0</v>
      </c>
      <c r="AC2328" s="480" t="s">
        <v>7889</v>
      </c>
    </row>
    <row r="2329" customHeight="1" spans="1:29">
      <c r="A2329" s="460" t="s">
        <v>194</v>
      </c>
      <c r="B2329" s="480" t="s">
        <v>7877</v>
      </c>
      <c r="C2329" s="480" t="s">
        <v>7878</v>
      </c>
      <c r="D2329" s="480" t="s">
        <v>11204</v>
      </c>
      <c r="E2329" s="481">
        <v>45464</v>
      </c>
      <c r="F2329" s="480" t="s">
        <v>301</v>
      </c>
      <c r="G2329" s="480" t="s">
        <v>11205</v>
      </c>
      <c r="H2329" s="480" t="s">
        <v>9154</v>
      </c>
      <c r="I2329" s="480" t="s">
        <v>11084</v>
      </c>
      <c r="J2329" s="482">
        <v>4601.77</v>
      </c>
      <c r="K2329" s="482">
        <v>76.69</v>
      </c>
      <c r="L2329" s="482">
        <v>1380.53</v>
      </c>
      <c r="M2329" s="482">
        <v>920.35</v>
      </c>
      <c r="N2329" s="482">
        <v>0</v>
      </c>
      <c r="O2329" s="482">
        <v>3221.24</v>
      </c>
      <c r="P2329" s="480" t="s">
        <v>11206</v>
      </c>
      <c r="Q2329" s="481"/>
      <c r="R2329" s="480" t="s">
        <v>7884</v>
      </c>
      <c r="S2329" s="480" t="s">
        <v>7885</v>
      </c>
      <c r="T2329" s="480" t="s">
        <v>2337</v>
      </c>
      <c r="U2329" s="480" t="s">
        <v>11200</v>
      </c>
      <c r="V2329" s="480" t="s">
        <v>309</v>
      </c>
      <c r="W2329" s="480" t="s">
        <v>11087</v>
      </c>
      <c r="X2329" s="480" t="s">
        <v>11088</v>
      </c>
      <c r="Y2329" s="480" t="s">
        <v>313</v>
      </c>
      <c r="Z2329" s="480" t="s">
        <v>7888</v>
      </c>
      <c r="AA2329" s="480">
        <f t="shared" si="36"/>
        <v>60</v>
      </c>
      <c r="AB2329" s="483">
        <v>0</v>
      </c>
      <c r="AC2329" s="480" t="s">
        <v>7889</v>
      </c>
    </row>
    <row r="2330" customHeight="1" spans="1:29">
      <c r="A2330" s="460" t="s">
        <v>194</v>
      </c>
      <c r="B2330" s="480" t="s">
        <v>7877</v>
      </c>
      <c r="C2330" s="480" t="s">
        <v>7878</v>
      </c>
      <c r="D2330" s="480" t="s">
        <v>11207</v>
      </c>
      <c r="E2330" s="481">
        <v>45464</v>
      </c>
      <c r="F2330" s="480" t="s">
        <v>301</v>
      </c>
      <c r="G2330" s="480" t="s">
        <v>11208</v>
      </c>
      <c r="H2330" s="480" t="s">
        <v>9154</v>
      </c>
      <c r="I2330" s="480" t="s">
        <v>11084</v>
      </c>
      <c r="J2330" s="482">
        <v>4601.77</v>
      </c>
      <c r="K2330" s="482">
        <v>76.69</v>
      </c>
      <c r="L2330" s="482">
        <v>1380.53</v>
      </c>
      <c r="M2330" s="482">
        <v>920.35</v>
      </c>
      <c r="N2330" s="482">
        <v>0</v>
      </c>
      <c r="O2330" s="482">
        <v>3221.24</v>
      </c>
      <c r="P2330" s="480" t="s">
        <v>11209</v>
      </c>
      <c r="Q2330" s="481"/>
      <c r="R2330" s="480" t="s">
        <v>7884</v>
      </c>
      <c r="S2330" s="480" t="s">
        <v>7885</v>
      </c>
      <c r="T2330" s="480" t="s">
        <v>399</v>
      </c>
      <c r="U2330" s="480" t="s">
        <v>11210</v>
      </c>
      <c r="V2330" s="480" t="s">
        <v>309</v>
      </c>
      <c r="W2330" s="480" t="s">
        <v>11087</v>
      </c>
      <c r="X2330" s="480" t="s">
        <v>11088</v>
      </c>
      <c r="Y2330" s="480" t="s">
        <v>313</v>
      </c>
      <c r="Z2330" s="480" t="s">
        <v>7888</v>
      </c>
      <c r="AA2330" s="480">
        <f t="shared" si="36"/>
        <v>60</v>
      </c>
      <c r="AB2330" s="483">
        <v>0</v>
      </c>
      <c r="AC2330" s="480" t="s">
        <v>8121</v>
      </c>
    </row>
    <row r="2331" customHeight="1" spans="1:29">
      <c r="A2331" s="460" t="s">
        <v>194</v>
      </c>
      <c r="B2331" s="480" t="s">
        <v>7877</v>
      </c>
      <c r="C2331" s="480" t="s">
        <v>7878</v>
      </c>
      <c r="D2331" s="480" t="s">
        <v>11211</v>
      </c>
      <c r="E2331" s="481">
        <v>45464</v>
      </c>
      <c r="F2331" s="480" t="s">
        <v>301</v>
      </c>
      <c r="G2331" s="480" t="s">
        <v>11212</v>
      </c>
      <c r="H2331" s="480" t="s">
        <v>9154</v>
      </c>
      <c r="I2331" s="480" t="s">
        <v>11084</v>
      </c>
      <c r="J2331" s="482">
        <v>4601.77</v>
      </c>
      <c r="K2331" s="482">
        <v>76.69</v>
      </c>
      <c r="L2331" s="482">
        <v>1380.53</v>
      </c>
      <c r="M2331" s="482">
        <v>920.35</v>
      </c>
      <c r="N2331" s="482">
        <v>0</v>
      </c>
      <c r="O2331" s="482">
        <v>3221.24</v>
      </c>
      <c r="P2331" s="480" t="s">
        <v>11213</v>
      </c>
      <c r="Q2331" s="481"/>
      <c r="R2331" s="480" t="s">
        <v>7884</v>
      </c>
      <c r="S2331" s="480" t="s">
        <v>7885</v>
      </c>
      <c r="T2331" s="480" t="s">
        <v>399</v>
      </c>
      <c r="U2331" s="480" t="s">
        <v>11214</v>
      </c>
      <c r="V2331" s="480" t="s">
        <v>309</v>
      </c>
      <c r="W2331" s="480" t="s">
        <v>11087</v>
      </c>
      <c r="X2331" s="480" t="s">
        <v>11088</v>
      </c>
      <c r="Y2331" s="480" t="s">
        <v>313</v>
      </c>
      <c r="Z2331" s="480" t="s">
        <v>7888</v>
      </c>
      <c r="AA2331" s="480">
        <f t="shared" si="36"/>
        <v>60</v>
      </c>
      <c r="AB2331" s="483">
        <v>0</v>
      </c>
      <c r="AC2331" s="480" t="s">
        <v>8121</v>
      </c>
    </row>
    <row r="2332" customHeight="1" spans="1:29">
      <c r="A2332" s="460" t="s">
        <v>194</v>
      </c>
      <c r="B2332" s="480" t="s">
        <v>7877</v>
      </c>
      <c r="C2332" s="480" t="s">
        <v>7878</v>
      </c>
      <c r="D2332" s="480" t="s">
        <v>11215</v>
      </c>
      <c r="E2332" s="481">
        <v>45464</v>
      </c>
      <c r="F2332" s="480" t="s">
        <v>301</v>
      </c>
      <c r="G2332" s="480" t="s">
        <v>11216</v>
      </c>
      <c r="H2332" s="480" t="s">
        <v>9154</v>
      </c>
      <c r="I2332" s="480" t="s">
        <v>11084</v>
      </c>
      <c r="J2332" s="482">
        <v>4601.77</v>
      </c>
      <c r="K2332" s="482">
        <v>76.69</v>
      </c>
      <c r="L2332" s="482">
        <v>1380.53</v>
      </c>
      <c r="M2332" s="482">
        <v>920.35</v>
      </c>
      <c r="N2332" s="482">
        <v>0</v>
      </c>
      <c r="O2332" s="482">
        <v>3221.24</v>
      </c>
      <c r="P2332" s="480" t="s">
        <v>11217</v>
      </c>
      <c r="Q2332" s="481"/>
      <c r="R2332" s="480" t="s">
        <v>7884</v>
      </c>
      <c r="S2332" s="480" t="s">
        <v>7885</v>
      </c>
      <c r="T2332" s="480" t="s">
        <v>2317</v>
      </c>
      <c r="U2332" s="480" t="s">
        <v>11218</v>
      </c>
      <c r="V2332" s="480" t="s">
        <v>309</v>
      </c>
      <c r="W2332" s="480" t="s">
        <v>11087</v>
      </c>
      <c r="X2332" s="480" t="s">
        <v>11088</v>
      </c>
      <c r="Y2332" s="480" t="s">
        <v>313</v>
      </c>
      <c r="Z2332" s="480" t="s">
        <v>7888</v>
      </c>
      <c r="AA2332" s="480">
        <f t="shared" si="36"/>
        <v>60</v>
      </c>
      <c r="AB2332" s="483">
        <v>0</v>
      </c>
      <c r="AC2332" s="480" t="s">
        <v>8338</v>
      </c>
    </row>
    <row r="2333" customHeight="1" spans="1:29">
      <c r="A2333" s="460" t="s">
        <v>194</v>
      </c>
      <c r="B2333" s="480" t="s">
        <v>7877</v>
      </c>
      <c r="C2333" s="480" t="s">
        <v>7878</v>
      </c>
      <c r="D2333" s="480" t="s">
        <v>11219</v>
      </c>
      <c r="E2333" s="481">
        <v>45464</v>
      </c>
      <c r="F2333" s="480" t="s">
        <v>301</v>
      </c>
      <c r="G2333" s="480" t="s">
        <v>11220</v>
      </c>
      <c r="H2333" s="480" t="s">
        <v>9154</v>
      </c>
      <c r="I2333" s="480" t="s">
        <v>11084</v>
      </c>
      <c r="J2333" s="482">
        <v>4601.77</v>
      </c>
      <c r="K2333" s="482">
        <v>76.69</v>
      </c>
      <c r="L2333" s="482">
        <v>1380.53</v>
      </c>
      <c r="M2333" s="482">
        <v>920.35</v>
      </c>
      <c r="N2333" s="482">
        <v>0</v>
      </c>
      <c r="O2333" s="482">
        <v>3221.24</v>
      </c>
      <c r="P2333" s="480" t="s">
        <v>11221</v>
      </c>
      <c r="Q2333" s="481"/>
      <c r="R2333" s="480" t="s">
        <v>7884</v>
      </c>
      <c r="S2333" s="480" t="s">
        <v>7885</v>
      </c>
      <c r="T2333" s="480" t="s">
        <v>2461</v>
      </c>
      <c r="U2333" s="480" t="s">
        <v>11222</v>
      </c>
      <c r="V2333" s="480" t="s">
        <v>309</v>
      </c>
      <c r="W2333" s="480" t="s">
        <v>11087</v>
      </c>
      <c r="X2333" s="480" t="s">
        <v>11088</v>
      </c>
      <c r="Y2333" s="480" t="s">
        <v>313</v>
      </c>
      <c r="Z2333" s="480" t="s">
        <v>7888</v>
      </c>
      <c r="AA2333" s="480">
        <f t="shared" si="36"/>
        <v>60</v>
      </c>
      <c r="AB2333" s="483">
        <v>0</v>
      </c>
      <c r="AC2333" s="480" t="s">
        <v>7928</v>
      </c>
    </row>
    <row r="2334" customHeight="1" spans="1:29">
      <c r="A2334" s="460" t="s">
        <v>194</v>
      </c>
      <c r="B2334" s="480" t="s">
        <v>7877</v>
      </c>
      <c r="C2334" s="480" t="s">
        <v>7878</v>
      </c>
      <c r="D2334" s="480" t="s">
        <v>11223</v>
      </c>
      <c r="E2334" s="481">
        <v>45464</v>
      </c>
      <c r="F2334" s="480" t="s">
        <v>301</v>
      </c>
      <c r="G2334" s="480" t="s">
        <v>11224</v>
      </c>
      <c r="H2334" s="480" t="s">
        <v>9154</v>
      </c>
      <c r="I2334" s="480" t="s">
        <v>11084</v>
      </c>
      <c r="J2334" s="482">
        <v>4601.77</v>
      </c>
      <c r="K2334" s="482">
        <v>76.69</v>
      </c>
      <c r="L2334" s="482">
        <v>1380.53</v>
      </c>
      <c r="M2334" s="482">
        <v>920.35</v>
      </c>
      <c r="N2334" s="482">
        <v>0</v>
      </c>
      <c r="O2334" s="482">
        <v>3221.24</v>
      </c>
      <c r="P2334" s="480" t="s">
        <v>11225</v>
      </c>
      <c r="Q2334" s="481"/>
      <c r="R2334" s="480" t="s">
        <v>7884</v>
      </c>
      <c r="S2334" s="480" t="s">
        <v>7885</v>
      </c>
      <c r="T2334" s="480" t="s">
        <v>2337</v>
      </c>
      <c r="U2334" s="480" t="s">
        <v>11200</v>
      </c>
      <c r="V2334" s="480" t="s">
        <v>309</v>
      </c>
      <c r="W2334" s="480" t="s">
        <v>11087</v>
      </c>
      <c r="X2334" s="480" t="s">
        <v>11088</v>
      </c>
      <c r="Y2334" s="480" t="s">
        <v>313</v>
      </c>
      <c r="Z2334" s="480" t="s">
        <v>7888</v>
      </c>
      <c r="AA2334" s="480">
        <f t="shared" si="36"/>
        <v>60</v>
      </c>
      <c r="AB2334" s="483">
        <v>0</v>
      </c>
      <c r="AC2334" s="480" t="s">
        <v>7889</v>
      </c>
    </row>
    <row r="2335" customHeight="1" spans="1:29">
      <c r="A2335" s="460" t="s">
        <v>194</v>
      </c>
      <c r="B2335" s="480" t="s">
        <v>7877</v>
      </c>
      <c r="C2335" s="480" t="s">
        <v>7878</v>
      </c>
      <c r="D2335" s="480" t="s">
        <v>11226</v>
      </c>
      <c r="E2335" s="481">
        <v>45464</v>
      </c>
      <c r="F2335" s="480" t="s">
        <v>301</v>
      </c>
      <c r="G2335" s="480" t="s">
        <v>11227</v>
      </c>
      <c r="H2335" s="480" t="s">
        <v>9154</v>
      </c>
      <c r="I2335" s="480" t="s">
        <v>11084</v>
      </c>
      <c r="J2335" s="482">
        <v>4601.77</v>
      </c>
      <c r="K2335" s="482">
        <v>76.69</v>
      </c>
      <c r="L2335" s="482">
        <v>1380.53</v>
      </c>
      <c r="M2335" s="482">
        <v>920.35</v>
      </c>
      <c r="N2335" s="482">
        <v>0</v>
      </c>
      <c r="O2335" s="482">
        <v>3221.24</v>
      </c>
      <c r="P2335" s="480" t="s">
        <v>11228</v>
      </c>
      <c r="Q2335" s="481"/>
      <c r="R2335" s="480" t="s">
        <v>7884</v>
      </c>
      <c r="S2335" s="480" t="s">
        <v>7885</v>
      </c>
      <c r="T2335" s="480" t="s">
        <v>2461</v>
      </c>
      <c r="U2335" s="480" t="s">
        <v>11229</v>
      </c>
      <c r="V2335" s="480" t="s">
        <v>309</v>
      </c>
      <c r="W2335" s="480" t="s">
        <v>11087</v>
      </c>
      <c r="X2335" s="480" t="s">
        <v>11088</v>
      </c>
      <c r="Y2335" s="480" t="s">
        <v>313</v>
      </c>
      <c r="Z2335" s="480" t="s">
        <v>7888</v>
      </c>
      <c r="AA2335" s="480">
        <f t="shared" si="36"/>
        <v>60</v>
      </c>
      <c r="AB2335" s="483">
        <v>0</v>
      </c>
      <c r="AC2335" s="480" t="s">
        <v>8365</v>
      </c>
    </row>
    <row r="2336" customHeight="1" spans="1:29">
      <c r="A2336" s="460" t="s">
        <v>194</v>
      </c>
      <c r="B2336" s="480" t="s">
        <v>7877</v>
      </c>
      <c r="C2336" s="480" t="s">
        <v>7878</v>
      </c>
      <c r="D2336" s="480" t="s">
        <v>11230</v>
      </c>
      <c r="E2336" s="481">
        <v>45464</v>
      </c>
      <c r="F2336" s="480" t="s">
        <v>301</v>
      </c>
      <c r="G2336" s="480" t="s">
        <v>11231</v>
      </c>
      <c r="H2336" s="480" t="s">
        <v>9154</v>
      </c>
      <c r="I2336" s="480" t="s">
        <v>11232</v>
      </c>
      <c r="J2336" s="482">
        <v>7672.57</v>
      </c>
      <c r="K2336" s="482">
        <v>127.87</v>
      </c>
      <c r="L2336" s="482">
        <v>2301.77</v>
      </c>
      <c r="M2336" s="482">
        <v>1534.51</v>
      </c>
      <c r="N2336" s="482">
        <v>0</v>
      </c>
      <c r="O2336" s="482">
        <v>5370.8</v>
      </c>
      <c r="P2336" s="480" t="s">
        <v>11233</v>
      </c>
      <c r="Q2336" s="481"/>
      <c r="R2336" s="480" t="s">
        <v>630</v>
      </c>
      <c r="S2336" s="480" t="s">
        <v>7885</v>
      </c>
      <c r="T2336" s="480" t="s">
        <v>4083</v>
      </c>
      <c r="U2336" s="480" t="s">
        <v>3211</v>
      </c>
      <c r="V2336" s="480" t="s">
        <v>309</v>
      </c>
      <c r="W2336" s="480" t="s">
        <v>11087</v>
      </c>
      <c r="X2336" s="480" t="s">
        <v>11234</v>
      </c>
      <c r="Y2336" s="480" t="s">
        <v>313</v>
      </c>
      <c r="Z2336" s="480" t="s">
        <v>7888</v>
      </c>
      <c r="AA2336" s="480">
        <f t="shared" si="36"/>
        <v>60</v>
      </c>
      <c r="AB2336" s="483">
        <v>0</v>
      </c>
      <c r="AC2336" s="480" t="s">
        <v>8432</v>
      </c>
    </row>
    <row r="2337" customHeight="1" spans="1:29">
      <c r="A2337" s="460" t="s">
        <v>194</v>
      </c>
      <c r="B2337" s="480" t="s">
        <v>7877</v>
      </c>
      <c r="C2337" s="480" t="s">
        <v>7878</v>
      </c>
      <c r="D2337" s="480" t="s">
        <v>11235</v>
      </c>
      <c r="E2337" s="481">
        <v>45464</v>
      </c>
      <c r="F2337" s="480" t="s">
        <v>301</v>
      </c>
      <c r="G2337" s="480" t="s">
        <v>11236</v>
      </c>
      <c r="H2337" s="480" t="s">
        <v>9154</v>
      </c>
      <c r="I2337" s="480" t="s">
        <v>11232</v>
      </c>
      <c r="J2337" s="482">
        <v>7672.57</v>
      </c>
      <c r="K2337" s="482">
        <v>127.87</v>
      </c>
      <c r="L2337" s="482">
        <v>2301.77</v>
      </c>
      <c r="M2337" s="482">
        <v>1534.51</v>
      </c>
      <c r="N2337" s="482">
        <v>0</v>
      </c>
      <c r="O2337" s="482">
        <v>5370.8</v>
      </c>
      <c r="P2337" s="480" t="s">
        <v>11237</v>
      </c>
      <c r="Q2337" s="481"/>
      <c r="R2337" s="480" t="s">
        <v>630</v>
      </c>
      <c r="S2337" s="480" t="s">
        <v>7885</v>
      </c>
      <c r="T2337" s="480" t="s">
        <v>3610</v>
      </c>
      <c r="U2337" s="480" t="s">
        <v>11238</v>
      </c>
      <c r="V2337" s="480" t="s">
        <v>309</v>
      </c>
      <c r="W2337" s="480" t="s">
        <v>11087</v>
      </c>
      <c r="X2337" s="480" t="s">
        <v>11234</v>
      </c>
      <c r="Y2337" s="480" t="s">
        <v>313</v>
      </c>
      <c r="Z2337" s="480" t="s">
        <v>7888</v>
      </c>
      <c r="AA2337" s="480">
        <f t="shared" si="36"/>
        <v>60</v>
      </c>
      <c r="AB2337" s="483">
        <v>0</v>
      </c>
      <c r="AC2337" s="480" t="s">
        <v>9078</v>
      </c>
    </row>
    <row r="2338" customHeight="1" spans="1:29">
      <c r="A2338" s="460" t="s">
        <v>194</v>
      </c>
      <c r="B2338" s="480" t="s">
        <v>7877</v>
      </c>
      <c r="C2338" s="480" t="s">
        <v>7878</v>
      </c>
      <c r="D2338" s="480" t="s">
        <v>11239</v>
      </c>
      <c r="E2338" s="481">
        <v>45464</v>
      </c>
      <c r="F2338" s="480" t="s">
        <v>301</v>
      </c>
      <c r="G2338" s="480" t="s">
        <v>11240</v>
      </c>
      <c r="H2338" s="480" t="s">
        <v>8302</v>
      </c>
      <c r="I2338" s="480" t="s">
        <v>10811</v>
      </c>
      <c r="J2338" s="482">
        <v>5292.04</v>
      </c>
      <c r="K2338" s="482">
        <v>88.2</v>
      </c>
      <c r="L2338" s="482">
        <v>1587.61</v>
      </c>
      <c r="M2338" s="482">
        <v>1058.41</v>
      </c>
      <c r="N2338" s="482">
        <v>0</v>
      </c>
      <c r="O2338" s="482">
        <v>3704.43</v>
      </c>
      <c r="P2338" s="480" t="s">
        <v>11241</v>
      </c>
      <c r="Q2338" s="481"/>
      <c r="R2338" s="480" t="s">
        <v>7884</v>
      </c>
      <c r="S2338" s="480" t="s">
        <v>7885</v>
      </c>
      <c r="T2338" s="480" t="s">
        <v>7803</v>
      </c>
      <c r="U2338" s="480" t="s">
        <v>11242</v>
      </c>
      <c r="V2338" s="480" t="s">
        <v>309</v>
      </c>
      <c r="W2338" s="480" t="s">
        <v>11087</v>
      </c>
      <c r="X2338" s="480" t="s">
        <v>7977</v>
      </c>
      <c r="Y2338" s="480" t="s">
        <v>313</v>
      </c>
      <c r="Z2338" s="480" t="s">
        <v>7888</v>
      </c>
      <c r="AA2338" s="480">
        <f t="shared" si="36"/>
        <v>60</v>
      </c>
      <c r="AB2338" s="483">
        <v>0</v>
      </c>
      <c r="AC2338" s="480" t="s">
        <v>8108</v>
      </c>
    </row>
    <row r="2339" customHeight="1" spans="1:29">
      <c r="A2339" s="460" t="s">
        <v>194</v>
      </c>
      <c r="B2339" s="480" t="s">
        <v>7877</v>
      </c>
      <c r="C2339" s="480" t="s">
        <v>7878</v>
      </c>
      <c r="D2339" s="480" t="s">
        <v>11243</v>
      </c>
      <c r="E2339" s="481">
        <v>45464</v>
      </c>
      <c r="F2339" s="480" t="s">
        <v>301</v>
      </c>
      <c r="G2339" s="480" t="s">
        <v>11244</v>
      </c>
      <c r="H2339" s="480" t="s">
        <v>8302</v>
      </c>
      <c r="I2339" s="480" t="s">
        <v>10811</v>
      </c>
      <c r="J2339" s="482">
        <v>5292.04</v>
      </c>
      <c r="K2339" s="482">
        <v>88.2</v>
      </c>
      <c r="L2339" s="482">
        <v>1587.61</v>
      </c>
      <c r="M2339" s="482">
        <v>1058.41</v>
      </c>
      <c r="N2339" s="482">
        <v>0</v>
      </c>
      <c r="O2339" s="482">
        <v>3704.43</v>
      </c>
      <c r="P2339" s="480" t="s">
        <v>11245</v>
      </c>
      <c r="Q2339" s="481"/>
      <c r="R2339" s="480" t="s">
        <v>7884</v>
      </c>
      <c r="S2339" s="480" t="s">
        <v>7885</v>
      </c>
      <c r="T2339" s="480" t="s">
        <v>7803</v>
      </c>
      <c r="U2339" s="480" t="s">
        <v>11246</v>
      </c>
      <c r="V2339" s="480" t="s">
        <v>309</v>
      </c>
      <c r="W2339" s="480" t="s">
        <v>11087</v>
      </c>
      <c r="X2339" s="480" t="s">
        <v>7977</v>
      </c>
      <c r="Y2339" s="480" t="s">
        <v>313</v>
      </c>
      <c r="Z2339" s="480" t="s">
        <v>7888</v>
      </c>
      <c r="AA2339" s="480">
        <f t="shared" si="36"/>
        <v>60</v>
      </c>
      <c r="AB2339" s="483">
        <v>0</v>
      </c>
      <c r="AC2339" s="480" t="s">
        <v>8108</v>
      </c>
    </row>
    <row r="2340" customHeight="1" spans="1:29">
      <c r="A2340" s="460" t="s">
        <v>194</v>
      </c>
      <c r="B2340" s="480" t="s">
        <v>7877</v>
      </c>
      <c r="C2340" s="480" t="s">
        <v>7878</v>
      </c>
      <c r="D2340" s="480" t="s">
        <v>11247</v>
      </c>
      <c r="E2340" s="481">
        <v>45464</v>
      </c>
      <c r="F2340" s="480" t="s">
        <v>301</v>
      </c>
      <c r="G2340" s="480" t="s">
        <v>11248</v>
      </c>
      <c r="H2340" s="480" t="s">
        <v>8302</v>
      </c>
      <c r="I2340" s="480" t="s">
        <v>10811</v>
      </c>
      <c r="J2340" s="482">
        <v>5292.04</v>
      </c>
      <c r="K2340" s="482">
        <v>88.2</v>
      </c>
      <c r="L2340" s="482">
        <v>1587.61</v>
      </c>
      <c r="M2340" s="482">
        <v>1058.41</v>
      </c>
      <c r="N2340" s="482">
        <v>0</v>
      </c>
      <c r="O2340" s="482">
        <v>3704.43</v>
      </c>
      <c r="P2340" s="480" t="s">
        <v>11249</v>
      </c>
      <c r="Q2340" s="481"/>
      <c r="R2340" s="480" t="s">
        <v>7884</v>
      </c>
      <c r="S2340" s="480" t="s">
        <v>7885</v>
      </c>
      <c r="T2340" s="480" t="s">
        <v>8417</v>
      </c>
      <c r="U2340" s="480" t="s">
        <v>11250</v>
      </c>
      <c r="V2340" s="480" t="s">
        <v>309</v>
      </c>
      <c r="W2340" s="480" t="s">
        <v>11087</v>
      </c>
      <c r="X2340" s="480" t="s">
        <v>7977</v>
      </c>
      <c r="Y2340" s="480" t="s">
        <v>313</v>
      </c>
      <c r="Z2340" s="480" t="s">
        <v>7888</v>
      </c>
      <c r="AA2340" s="480">
        <f t="shared" si="36"/>
        <v>60</v>
      </c>
      <c r="AB2340" s="483">
        <v>0</v>
      </c>
      <c r="AC2340" s="480" t="s">
        <v>8419</v>
      </c>
    </row>
    <row r="2341" customHeight="1" spans="1:29">
      <c r="A2341" s="460" t="s">
        <v>194</v>
      </c>
      <c r="B2341" s="480" t="s">
        <v>7877</v>
      </c>
      <c r="C2341" s="480" t="s">
        <v>7878</v>
      </c>
      <c r="D2341" s="480" t="s">
        <v>11251</v>
      </c>
      <c r="E2341" s="481">
        <v>45464</v>
      </c>
      <c r="F2341" s="480" t="s">
        <v>301</v>
      </c>
      <c r="G2341" s="480" t="s">
        <v>11252</v>
      </c>
      <c r="H2341" s="480" t="s">
        <v>8302</v>
      </c>
      <c r="I2341" s="480" t="s">
        <v>10811</v>
      </c>
      <c r="J2341" s="482">
        <v>5292.04</v>
      </c>
      <c r="K2341" s="482">
        <v>88.2</v>
      </c>
      <c r="L2341" s="482">
        <v>1587.61</v>
      </c>
      <c r="M2341" s="482">
        <v>1058.41</v>
      </c>
      <c r="N2341" s="482">
        <v>0</v>
      </c>
      <c r="O2341" s="482">
        <v>3704.43</v>
      </c>
      <c r="P2341" s="480" t="s">
        <v>11253</v>
      </c>
      <c r="Q2341" s="481"/>
      <c r="R2341" s="480" t="s">
        <v>7884</v>
      </c>
      <c r="S2341" s="480" t="s">
        <v>7885</v>
      </c>
      <c r="T2341" s="480" t="s">
        <v>7803</v>
      </c>
      <c r="U2341" s="480" t="s">
        <v>7804</v>
      </c>
      <c r="V2341" s="480" t="s">
        <v>309</v>
      </c>
      <c r="W2341" s="480" t="s">
        <v>11087</v>
      </c>
      <c r="X2341" s="480" t="s">
        <v>7977</v>
      </c>
      <c r="Y2341" s="480" t="s">
        <v>313</v>
      </c>
      <c r="Z2341" s="480" t="s">
        <v>7888</v>
      </c>
      <c r="AA2341" s="480">
        <f t="shared" si="36"/>
        <v>60</v>
      </c>
      <c r="AB2341" s="483">
        <v>0</v>
      </c>
      <c r="AC2341" s="480" t="s">
        <v>8108</v>
      </c>
    </row>
    <row r="2342" customHeight="1" spans="1:29">
      <c r="A2342" s="460" t="s">
        <v>194</v>
      </c>
      <c r="B2342" s="480" t="s">
        <v>7877</v>
      </c>
      <c r="C2342" s="480" t="s">
        <v>7878</v>
      </c>
      <c r="D2342" s="480" t="s">
        <v>11254</v>
      </c>
      <c r="E2342" s="481">
        <v>45464</v>
      </c>
      <c r="F2342" s="480" t="s">
        <v>301</v>
      </c>
      <c r="G2342" s="480" t="s">
        <v>11255</v>
      </c>
      <c r="H2342" s="480" t="s">
        <v>8302</v>
      </c>
      <c r="I2342" s="480" t="s">
        <v>10811</v>
      </c>
      <c r="J2342" s="482">
        <v>5292.04</v>
      </c>
      <c r="K2342" s="482">
        <v>88.2</v>
      </c>
      <c r="L2342" s="482">
        <v>1587.61</v>
      </c>
      <c r="M2342" s="482">
        <v>1058.41</v>
      </c>
      <c r="N2342" s="482">
        <v>0</v>
      </c>
      <c r="O2342" s="482">
        <v>3704.43</v>
      </c>
      <c r="P2342" s="480" t="s">
        <v>11256</v>
      </c>
      <c r="Q2342" s="481"/>
      <c r="R2342" s="480" t="s">
        <v>7884</v>
      </c>
      <c r="S2342" s="480" t="s">
        <v>7885</v>
      </c>
      <c r="T2342" s="480" t="s">
        <v>7803</v>
      </c>
      <c r="U2342" s="480" t="s">
        <v>11257</v>
      </c>
      <c r="V2342" s="480" t="s">
        <v>309</v>
      </c>
      <c r="W2342" s="480" t="s">
        <v>11087</v>
      </c>
      <c r="X2342" s="480" t="s">
        <v>7977</v>
      </c>
      <c r="Y2342" s="480" t="s">
        <v>313</v>
      </c>
      <c r="Z2342" s="480" t="s">
        <v>7888</v>
      </c>
      <c r="AA2342" s="480">
        <f t="shared" si="36"/>
        <v>60</v>
      </c>
      <c r="AB2342" s="483">
        <v>0</v>
      </c>
      <c r="AC2342" s="480" t="s">
        <v>8108</v>
      </c>
    </row>
    <row r="2343" customHeight="1" spans="1:29">
      <c r="A2343" s="460" t="s">
        <v>194</v>
      </c>
      <c r="B2343" s="480" t="s">
        <v>7877</v>
      </c>
      <c r="C2343" s="480" t="s">
        <v>7878</v>
      </c>
      <c r="D2343" s="480" t="s">
        <v>11258</v>
      </c>
      <c r="E2343" s="481">
        <v>45464</v>
      </c>
      <c r="F2343" s="480" t="s">
        <v>301</v>
      </c>
      <c r="G2343" s="480" t="s">
        <v>11259</v>
      </c>
      <c r="H2343" s="480" t="s">
        <v>8302</v>
      </c>
      <c r="I2343" s="480" t="s">
        <v>10811</v>
      </c>
      <c r="J2343" s="482">
        <v>5292.04</v>
      </c>
      <c r="K2343" s="482">
        <v>88.2</v>
      </c>
      <c r="L2343" s="482">
        <v>1587.61</v>
      </c>
      <c r="M2343" s="482">
        <v>1058.41</v>
      </c>
      <c r="N2343" s="482">
        <v>0</v>
      </c>
      <c r="O2343" s="482">
        <v>3704.43</v>
      </c>
      <c r="P2343" s="480" t="s">
        <v>11260</v>
      </c>
      <c r="Q2343" s="481"/>
      <c r="R2343" s="480" t="s">
        <v>7884</v>
      </c>
      <c r="S2343" s="480" t="s">
        <v>7885</v>
      </c>
      <c r="T2343" s="480" t="s">
        <v>7803</v>
      </c>
      <c r="U2343" s="480" t="s">
        <v>11261</v>
      </c>
      <c r="V2343" s="480" t="s">
        <v>309</v>
      </c>
      <c r="W2343" s="480" t="s">
        <v>11087</v>
      </c>
      <c r="X2343" s="480" t="s">
        <v>7977</v>
      </c>
      <c r="Y2343" s="480" t="s">
        <v>313</v>
      </c>
      <c r="Z2343" s="480" t="s">
        <v>7888</v>
      </c>
      <c r="AA2343" s="480">
        <f t="shared" si="36"/>
        <v>60</v>
      </c>
      <c r="AB2343" s="483">
        <v>0</v>
      </c>
      <c r="AC2343" s="480" t="s">
        <v>8108</v>
      </c>
    </row>
    <row r="2344" customHeight="1" spans="1:29">
      <c r="A2344" s="460" t="s">
        <v>194</v>
      </c>
      <c r="B2344" s="480" t="s">
        <v>7877</v>
      </c>
      <c r="C2344" s="480" t="s">
        <v>7878</v>
      </c>
      <c r="D2344" s="480" t="s">
        <v>11262</v>
      </c>
      <c r="E2344" s="481">
        <v>45464</v>
      </c>
      <c r="F2344" s="480" t="s">
        <v>301</v>
      </c>
      <c r="G2344" s="480" t="s">
        <v>11263</v>
      </c>
      <c r="H2344" s="480" t="s">
        <v>8302</v>
      </c>
      <c r="I2344" s="480" t="s">
        <v>10811</v>
      </c>
      <c r="J2344" s="482">
        <v>5292.04</v>
      </c>
      <c r="K2344" s="482">
        <v>88.2</v>
      </c>
      <c r="L2344" s="482">
        <v>1587.61</v>
      </c>
      <c r="M2344" s="482">
        <v>1058.41</v>
      </c>
      <c r="N2344" s="482">
        <v>0</v>
      </c>
      <c r="O2344" s="482">
        <v>3704.43</v>
      </c>
      <c r="P2344" s="480" t="s">
        <v>11264</v>
      </c>
      <c r="Q2344" s="481"/>
      <c r="R2344" s="480" t="s">
        <v>7884</v>
      </c>
      <c r="S2344" s="480" t="s">
        <v>7885</v>
      </c>
      <c r="T2344" s="480" t="s">
        <v>7803</v>
      </c>
      <c r="U2344" s="480" t="s">
        <v>11265</v>
      </c>
      <c r="V2344" s="480" t="s">
        <v>309</v>
      </c>
      <c r="W2344" s="480" t="s">
        <v>11087</v>
      </c>
      <c r="X2344" s="480" t="s">
        <v>7977</v>
      </c>
      <c r="Y2344" s="480" t="s">
        <v>313</v>
      </c>
      <c r="Z2344" s="480" t="s">
        <v>7888</v>
      </c>
      <c r="AA2344" s="480">
        <f t="shared" si="36"/>
        <v>60</v>
      </c>
      <c r="AB2344" s="483">
        <v>0</v>
      </c>
      <c r="AC2344" s="480" t="s">
        <v>8108</v>
      </c>
    </row>
    <row r="2345" customHeight="1" spans="1:29">
      <c r="A2345" s="460" t="s">
        <v>194</v>
      </c>
      <c r="B2345" s="480" t="s">
        <v>7877</v>
      </c>
      <c r="C2345" s="480" t="s">
        <v>7878</v>
      </c>
      <c r="D2345" s="480" t="s">
        <v>11266</v>
      </c>
      <c r="E2345" s="481">
        <v>45464</v>
      </c>
      <c r="F2345" s="480" t="s">
        <v>301</v>
      </c>
      <c r="G2345" s="480" t="s">
        <v>11267</v>
      </c>
      <c r="H2345" s="480" t="s">
        <v>8302</v>
      </c>
      <c r="I2345" s="480" t="s">
        <v>10811</v>
      </c>
      <c r="J2345" s="482">
        <v>5292.04</v>
      </c>
      <c r="K2345" s="482">
        <v>88.2</v>
      </c>
      <c r="L2345" s="482">
        <v>1587.61</v>
      </c>
      <c r="M2345" s="482">
        <v>1058.41</v>
      </c>
      <c r="N2345" s="482">
        <v>0</v>
      </c>
      <c r="O2345" s="482">
        <v>3704.43</v>
      </c>
      <c r="P2345" s="480" t="s">
        <v>11268</v>
      </c>
      <c r="Q2345" s="481"/>
      <c r="R2345" s="480" t="s">
        <v>7884</v>
      </c>
      <c r="S2345" s="480" t="s">
        <v>7885</v>
      </c>
      <c r="T2345" s="480" t="s">
        <v>7803</v>
      </c>
      <c r="U2345" s="480" t="s">
        <v>11269</v>
      </c>
      <c r="V2345" s="480" t="s">
        <v>309</v>
      </c>
      <c r="W2345" s="480" t="s">
        <v>11087</v>
      </c>
      <c r="X2345" s="480" t="s">
        <v>7977</v>
      </c>
      <c r="Y2345" s="480" t="s">
        <v>313</v>
      </c>
      <c r="Z2345" s="480" t="s">
        <v>7888</v>
      </c>
      <c r="AA2345" s="480">
        <f t="shared" si="36"/>
        <v>60</v>
      </c>
      <c r="AB2345" s="483">
        <v>0</v>
      </c>
      <c r="AC2345" s="480" t="s">
        <v>8108</v>
      </c>
    </row>
    <row r="2346" customHeight="1" spans="1:29">
      <c r="A2346" s="460" t="s">
        <v>194</v>
      </c>
      <c r="B2346" s="480" t="s">
        <v>7877</v>
      </c>
      <c r="C2346" s="480" t="s">
        <v>7878</v>
      </c>
      <c r="D2346" s="480" t="s">
        <v>11270</v>
      </c>
      <c r="E2346" s="481">
        <v>45464</v>
      </c>
      <c r="F2346" s="480" t="s">
        <v>301</v>
      </c>
      <c r="G2346" s="480" t="s">
        <v>11271</v>
      </c>
      <c r="H2346" s="480" t="s">
        <v>8302</v>
      </c>
      <c r="I2346" s="480" t="s">
        <v>10811</v>
      </c>
      <c r="J2346" s="482">
        <v>5292.04</v>
      </c>
      <c r="K2346" s="482">
        <v>88.2</v>
      </c>
      <c r="L2346" s="482">
        <v>1587.61</v>
      </c>
      <c r="M2346" s="482">
        <v>1058.41</v>
      </c>
      <c r="N2346" s="482">
        <v>0</v>
      </c>
      <c r="O2346" s="482">
        <v>3704.43</v>
      </c>
      <c r="P2346" s="480" t="s">
        <v>11272</v>
      </c>
      <c r="Q2346" s="481"/>
      <c r="R2346" s="480" t="s">
        <v>7884</v>
      </c>
      <c r="S2346" s="480" t="s">
        <v>7885</v>
      </c>
      <c r="T2346" s="480" t="s">
        <v>7803</v>
      </c>
      <c r="U2346" s="480" t="s">
        <v>11196</v>
      </c>
      <c r="V2346" s="480" t="s">
        <v>309</v>
      </c>
      <c r="W2346" s="480" t="s">
        <v>11087</v>
      </c>
      <c r="X2346" s="480" t="s">
        <v>7977</v>
      </c>
      <c r="Y2346" s="480" t="s">
        <v>313</v>
      </c>
      <c r="Z2346" s="480" t="s">
        <v>7888</v>
      </c>
      <c r="AA2346" s="480">
        <f t="shared" si="36"/>
        <v>60</v>
      </c>
      <c r="AB2346" s="483">
        <v>0</v>
      </c>
      <c r="AC2346" s="480" t="s">
        <v>8108</v>
      </c>
    </row>
    <row r="2347" customHeight="1" spans="1:29">
      <c r="A2347" s="460" t="s">
        <v>194</v>
      </c>
      <c r="B2347" s="480" t="s">
        <v>7877</v>
      </c>
      <c r="C2347" s="480" t="s">
        <v>7878</v>
      </c>
      <c r="D2347" s="480" t="s">
        <v>11273</v>
      </c>
      <c r="E2347" s="481">
        <v>45464</v>
      </c>
      <c r="F2347" s="480" t="s">
        <v>301</v>
      </c>
      <c r="G2347" s="480" t="s">
        <v>11274</v>
      </c>
      <c r="H2347" s="480" t="s">
        <v>8302</v>
      </c>
      <c r="I2347" s="480" t="s">
        <v>10811</v>
      </c>
      <c r="J2347" s="482">
        <v>5292.04</v>
      </c>
      <c r="K2347" s="482">
        <v>88.2</v>
      </c>
      <c r="L2347" s="482">
        <v>1587.61</v>
      </c>
      <c r="M2347" s="482">
        <v>1058.41</v>
      </c>
      <c r="N2347" s="482">
        <v>0</v>
      </c>
      <c r="O2347" s="482">
        <v>3704.43</v>
      </c>
      <c r="P2347" s="480" t="s">
        <v>11275</v>
      </c>
      <c r="Q2347" s="481"/>
      <c r="R2347" s="480" t="s">
        <v>7884</v>
      </c>
      <c r="S2347" s="480" t="s">
        <v>7885</v>
      </c>
      <c r="T2347" s="480" t="s">
        <v>7803</v>
      </c>
      <c r="U2347" s="480" t="s">
        <v>11276</v>
      </c>
      <c r="V2347" s="480" t="s">
        <v>309</v>
      </c>
      <c r="W2347" s="480" t="s">
        <v>11087</v>
      </c>
      <c r="X2347" s="480" t="s">
        <v>7977</v>
      </c>
      <c r="Y2347" s="480" t="s">
        <v>313</v>
      </c>
      <c r="Z2347" s="480" t="s">
        <v>7888</v>
      </c>
      <c r="AA2347" s="480">
        <f t="shared" si="36"/>
        <v>60</v>
      </c>
      <c r="AB2347" s="483">
        <v>0</v>
      </c>
      <c r="AC2347" s="480" t="s">
        <v>8108</v>
      </c>
    </row>
    <row r="2348" customHeight="1" spans="1:29">
      <c r="A2348" s="460" t="s">
        <v>194</v>
      </c>
      <c r="B2348" s="480" t="s">
        <v>7877</v>
      </c>
      <c r="C2348" s="480" t="s">
        <v>7878</v>
      </c>
      <c r="D2348" s="480" t="s">
        <v>11277</v>
      </c>
      <c r="E2348" s="481">
        <v>45464</v>
      </c>
      <c r="F2348" s="480" t="s">
        <v>301</v>
      </c>
      <c r="G2348" s="480" t="s">
        <v>11278</v>
      </c>
      <c r="H2348" s="480" t="s">
        <v>8302</v>
      </c>
      <c r="I2348" s="480" t="s">
        <v>10811</v>
      </c>
      <c r="J2348" s="482">
        <v>5292.04</v>
      </c>
      <c r="K2348" s="482">
        <v>88.2</v>
      </c>
      <c r="L2348" s="482">
        <v>1587.61</v>
      </c>
      <c r="M2348" s="482">
        <v>1058.41</v>
      </c>
      <c r="N2348" s="482">
        <v>0</v>
      </c>
      <c r="O2348" s="482">
        <v>3704.43</v>
      </c>
      <c r="P2348" s="480" t="s">
        <v>11279</v>
      </c>
      <c r="Q2348" s="481"/>
      <c r="R2348" s="480" t="s">
        <v>7884</v>
      </c>
      <c r="S2348" s="480" t="s">
        <v>7885</v>
      </c>
      <c r="T2348" s="480" t="s">
        <v>7803</v>
      </c>
      <c r="U2348" s="480" t="s">
        <v>11280</v>
      </c>
      <c r="V2348" s="480" t="s">
        <v>309</v>
      </c>
      <c r="W2348" s="480" t="s">
        <v>11087</v>
      </c>
      <c r="X2348" s="480" t="s">
        <v>7977</v>
      </c>
      <c r="Y2348" s="480" t="s">
        <v>313</v>
      </c>
      <c r="Z2348" s="480" t="s">
        <v>7888</v>
      </c>
      <c r="AA2348" s="480">
        <f t="shared" si="36"/>
        <v>60</v>
      </c>
      <c r="AB2348" s="483">
        <v>0</v>
      </c>
      <c r="AC2348" s="480" t="s">
        <v>8108</v>
      </c>
    </row>
    <row r="2349" customHeight="1" spans="1:29">
      <c r="A2349" s="460" t="s">
        <v>194</v>
      </c>
      <c r="B2349" s="480" t="s">
        <v>7877</v>
      </c>
      <c r="C2349" s="480" t="s">
        <v>7878</v>
      </c>
      <c r="D2349" s="480" t="s">
        <v>11281</v>
      </c>
      <c r="E2349" s="481">
        <v>45464</v>
      </c>
      <c r="F2349" s="480" t="s">
        <v>301</v>
      </c>
      <c r="G2349" s="480" t="s">
        <v>11282</v>
      </c>
      <c r="H2349" s="480" t="s">
        <v>8302</v>
      </c>
      <c r="I2349" s="480" t="s">
        <v>10811</v>
      </c>
      <c r="J2349" s="482">
        <v>5292.04</v>
      </c>
      <c r="K2349" s="482">
        <v>88.2</v>
      </c>
      <c r="L2349" s="482">
        <v>1587.61</v>
      </c>
      <c r="M2349" s="482">
        <v>1058.41</v>
      </c>
      <c r="N2349" s="482">
        <v>0</v>
      </c>
      <c r="O2349" s="482">
        <v>3704.43</v>
      </c>
      <c r="P2349" s="480" t="s">
        <v>11283</v>
      </c>
      <c r="Q2349" s="481"/>
      <c r="R2349" s="480" t="s">
        <v>630</v>
      </c>
      <c r="S2349" s="480" t="s">
        <v>889</v>
      </c>
      <c r="T2349" s="480" t="s">
        <v>7757</v>
      </c>
      <c r="U2349" s="480" t="s">
        <v>11284</v>
      </c>
      <c r="V2349" s="480" t="s">
        <v>309</v>
      </c>
      <c r="W2349" s="480" t="s">
        <v>11087</v>
      </c>
      <c r="X2349" s="480" t="s">
        <v>7977</v>
      </c>
      <c r="Y2349" s="480" t="s">
        <v>313</v>
      </c>
      <c r="Z2349" s="480" t="s">
        <v>7888</v>
      </c>
      <c r="AA2349" s="480">
        <f t="shared" si="36"/>
        <v>60</v>
      </c>
      <c r="AB2349" s="483">
        <v>0</v>
      </c>
      <c r="AC2349" s="480" t="s">
        <v>7990</v>
      </c>
    </row>
    <row r="2350" customHeight="1" spans="1:29">
      <c r="A2350" s="460" t="s">
        <v>194</v>
      </c>
      <c r="B2350" s="480" t="s">
        <v>7877</v>
      </c>
      <c r="C2350" s="480" t="s">
        <v>7878</v>
      </c>
      <c r="D2350" s="480" t="s">
        <v>11285</v>
      </c>
      <c r="E2350" s="481">
        <v>45464</v>
      </c>
      <c r="F2350" s="480" t="s">
        <v>301</v>
      </c>
      <c r="G2350" s="480" t="s">
        <v>11286</v>
      </c>
      <c r="H2350" s="480" t="s">
        <v>8302</v>
      </c>
      <c r="I2350" s="480" t="s">
        <v>10811</v>
      </c>
      <c r="J2350" s="482">
        <v>5292.04</v>
      </c>
      <c r="K2350" s="482">
        <v>88.2</v>
      </c>
      <c r="L2350" s="482">
        <v>1587.61</v>
      </c>
      <c r="M2350" s="482">
        <v>1058.41</v>
      </c>
      <c r="N2350" s="482">
        <v>0</v>
      </c>
      <c r="O2350" s="482">
        <v>3704.43</v>
      </c>
      <c r="P2350" s="480" t="s">
        <v>11287</v>
      </c>
      <c r="Q2350" s="481"/>
      <c r="R2350" s="480" t="s">
        <v>630</v>
      </c>
      <c r="S2350" s="480" t="s">
        <v>889</v>
      </c>
      <c r="T2350" s="480" t="s">
        <v>7757</v>
      </c>
      <c r="U2350" s="480" t="s">
        <v>11288</v>
      </c>
      <c r="V2350" s="480" t="s">
        <v>309</v>
      </c>
      <c r="W2350" s="480" t="s">
        <v>11087</v>
      </c>
      <c r="X2350" s="480" t="s">
        <v>7977</v>
      </c>
      <c r="Y2350" s="480" t="s">
        <v>313</v>
      </c>
      <c r="Z2350" s="480" t="s">
        <v>7888</v>
      </c>
      <c r="AA2350" s="480">
        <f t="shared" si="36"/>
        <v>60</v>
      </c>
      <c r="AB2350" s="483">
        <v>0</v>
      </c>
      <c r="AC2350" s="480" t="s">
        <v>7990</v>
      </c>
    </row>
    <row r="2351" customHeight="1" spans="1:29">
      <c r="A2351" s="460" t="s">
        <v>194</v>
      </c>
      <c r="B2351" s="480" t="s">
        <v>7877</v>
      </c>
      <c r="C2351" s="480" t="s">
        <v>7878</v>
      </c>
      <c r="D2351" s="480" t="s">
        <v>11289</v>
      </c>
      <c r="E2351" s="481">
        <v>45464</v>
      </c>
      <c r="F2351" s="480" t="s">
        <v>301</v>
      </c>
      <c r="G2351" s="480" t="s">
        <v>11290</v>
      </c>
      <c r="H2351" s="480" t="s">
        <v>8302</v>
      </c>
      <c r="I2351" s="480" t="s">
        <v>10811</v>
      </c>
      <c r="J2351" s="482">
        <v>5292.04</v>
      </c>
      <c r="K2351" s="482">
        <v>88.2</v>
      </c>
      <c r="L2351" s="482">
        <v>1587.61</v>
      </c>
      <c r="M2351" s="482">
        <v>1058.41</v>
      </c>
      <c r="N2351" s="482">
        <v>0</v>
      </c>
      <c r="O2351" s="482">
        <v>3704.43</v>
      </c>
      <c r="P2351" s="480" t="s">
        <v>11291</v>
      </c>
      <c r="Q2351" s="481"/>
      <c r="R2351" s="480" t="s">
        <v>630</v>
      </c>
      <c r="S2351" s="480" t="s">
        <v>889</v>
      </c>
      <c r="T2351" s="480" t="s">
        <v>7757</v>
      </c>
      <c r="U2351" s="480" t="s">
        <v>11292</v>
      </c>
      <c r="V2351" s="480" t="s">
        <v>309</v>
      </c>
      <c r="W2351" s="480" t="s">
        <v>11087</v>
      </c>
      <c r="X2351" s="480" t="s">
        <v>7977</v>
      </c>
      <c r="Y2351" s="480" t="s">
        <v>313</v>
      </c>
      <c r="Z2351" s="480" t="s">
        <v>7888</v>
      </c>
      <c r="AA2351" s="480">
        <f t="shared" si="36"/>
        <v>60</v>
      </c>
      <c r="AB2351" s="483">
        <v>0</v>
      </c>
      <c r="AC2351" s="480" t="s">
        <v>7990</v>
      </c>
    </row>
    <row r="2352" customHeight="1" spans="1:29">
      <c r="A2352" s="460" t="s">
        <v>194</v>
      </c>
      <c r="B2352" s="480" t="s">
        <v>7877</v>
      </c>
      <c r="C2352" s="480" t="s">
        <v>7878</v>
      </c>
      <c r="D2352" s="480" t="s">
        <v>11293</v>
      </c>
      <c r="E2352" s="481">
        <v>45464</v>
      </c>
      <c r="F2352" s="480" t="s">
        <v>301</v>
      </c>
      <c r="G2352" s="480" t="s">
        <v>11294</v>
      </c>
      <c r="H2352" s="480" t="s">
        <v>8302</v>
      </c>
      <c r="I2352" s="480" t="s">
        <v>10811</v>
      </c>
      <c r="J2352" s="482">
        <v>5292.04</v>
      </c>
      <c r="K2352" s="482">
        <v>88.2</v>
      </c>
      <c r="L2352" s="482">
        <v>1587.61</v>
      </c>
      <c r="M2352" s="482">
        <v>1058.41</v>
      </c>
      <c r="N2352" s="482">
        <v>0</v>
      </c>
      <c r="O2352" s="482">
        <v>3704.43</v>
      </c>
      <c r="P2352" s="480" t="s">
        <v>11295</v>
      </c>
      <c r="Q2352" s="481"/>
      <c r="R2352" s="480" t="s">
        <v>630</v>
      </c>
      <c r="S2352" s="480" t="s">
        <v>889</v>
      </c>
      <c r="T2352" s="480" t="s">
        <v>7757</v>
      </c>
      <c r="U2352" s="480" t="s">
        <v>11296</v>
      </c>
      <c r="V2352" s="480" t="s">
        <v>309</v>
      </c>
      <c r="W2352" s="480" t="s">
        <v>11087</v>
      </c>
      <c r="X2352" s="480" t="s">
        <v>7977</v>
      </c>
      <c r="Y2352" s="480" t="s">
        <v>313</v>
      </c>
      <c r="Z2352" s="480" t="s">
        <v>7888</v>
      </c>
      <c r="AA2352" s="480">
        <f t="shared" si="36"/>
        <v>60</v>
      </c>
      <c r="AB2352" s="483">
        <v>0</v>
      </c>
      <c r="AC2352" s="480" t="s">
        <v>7990</v>
      </c>
    </row>
    <row r="2353" customHeight="1" spans="1:29">
      <c r="A2353" s="460" t="s">
        <v>194</v>
      </c>
      <c r="B2353" s="480" t="s">
        <v>7877</v>
      </c>
      <c r="C2353" s="480" t="s">
        <v>7878</v>
      </c>
      <c r="D2353" s="480" t="s">
        <v>11297</v>
      </c>
      <c r="E2353" s="481">
        <v>45464</v>
      </c>
      <c r="F2353" s="480" t="s">
        <v>301</v>
      </c>
      <c r="G2353" s="480" t="s">
        <v>11298</v>
      </c>
      <c r="H2353" s="480" t="s">
        <v>8302</v>
      </c>
      <c r="I2353" s="480" t="s">
        <v>10811</v>
      </c>
      <c r="J2353" s="482">
        <v>5292.04</v>
      </c>
      <c r="K2353" s="482">
        <v>88.2</v>
      </c>
      <c r="L2353" s="482">
        <v>1587.61</v>
      </c>
      <c r="M2353" s="482">
        <v>1058.41</v>
      </c>
      <c r="N2353" s="482">
        <v>0</v>
      </c>
      <c r="O2353" s="482">
        <v>3704.43</v>
      </c>
      <c r="P2353" s="480" t="s">
        <v>11299</v>
      </c>
      <c r="Q2353" s="481"/>
      <c r="R2353" s="480" t="s">
        <v>630</v>
      </c>
      <c r="S2353" s="480" t="s">
        <v>889</v>
      </c>
      <c r="T2353" s="480" t="s">
        <v>7757</v>
      </c>
      <c r="U2353" s="480" t="s">
        <v>11300</v>
      </c>
      <c r="V2353" s="480" t="s">
        <v>309</v>
      </c>
      <c r="W2353" s="480" t="s">
        <v>11087</v>
      </c>
      <c r="X2353" s="480" t="s">
        <v>7977</v>
      </c>
      <c r="Y2353" s="480" t="s">
        <v>313</v>
      </c>
      <c r="Z2353" s="480" t="s">
        <v>7888</v>
      </c>
      <c r="AA2353" s="480">
        <f t="shared" si="36"/>
        <v>60</v>
      </c>
      <c r="AB2353" s="483">
        <v>0</v>
      </c>
      <c r="AC2353" s="480" t="s">
        <v>7990</v>
      </c>
    </row>
    <row r="2354" customHeight="1" spans="1:29">
      <c r="A2354" s="460" t="s">
        <v>194</v>
      </c>
      <c r="B2354" s="480" t="s">
        <v>7877</v>
      </c>
      <c r="C2354" s="480" t="s">
        <v>7878</v>
      </c>
      <c r="D2354" s="480" t="s">
        <v>11301</v>
      </c>
      <c r="E2354" s="481">
        <v>45464</v>
      </c>
      <c r="F2354" s="480" t="s">
        <v>301</v>
      </c>
      <c r="G2354" s="480" t="s">
        <v>11302</v>
      </c>
      <c r="H2354" s="480" t="s">
        <v>8302</v>
      </c>
      <c r="I2354" s="480" t="s">
        <v>10811</v>
      </c>
      <c r="J2354" s="482">
        <v>5292.04</v>
      </c>
      <c r="K2354" s="482">
        <v>88.2</v>
      </c>
      <c r="L2354" s="482">
        <v>1587.61</v>
      </c>
      <c r="M2354" s="482">
        <v>1058.41</v>
      </c>
      <c r="N2354" s="482">
        <v>0</v>
      </c>
      <c r="O2354" s="482">
        <v>3704.43</v>
      </c>
      <c r="P2354" s="480" t="s">
        <v>11303</v>
      </c>
      <c r="Q2354" s="481"/>
      <c r="R2354" s="480" t="s">
        <v>630</v>
      </c>
      <c r="S2354" s="480" t="s">
        <v>889</v>
      </c>
      <c r="T2354" s="480" t="s">
        <v>7757</v>
      </c>
      <c r="U2354" s="480" t="s">
        <v>11304</v>
      </c>
      <c r="V2354" s="480" t="s">
        <v>309</v>
      </c>
      <c r="W2354" s="480" t="s">
        <v>11087</v>
      </c>
      <c r="X2354" s="480" t="s">
        <v>7977</v>
      </c>
      <c r="Y2354" s="480" t="s">
        <v>313</v>
      </c>
      <c r="Z2354" s="480" t="s">
        <v>7888</v>
      </c>
      <c r="AA2354" s="480">
        <f t="shared" si="36"/>
        <v>60</v>
      </c>
      <c r="AB2354" s="483">
        <v>0</v>
      </c>
      <c r="AC2354" s="480" t="s">
        <v>7990</v>
      </c>
    </row>
    <row r="2355" customHeight="1" spans="1:29">
      <c r="A2355" s="460" t="s">
        <v>194</v>
      </c>
      <c r="B2355" s="480" t="s">
        <v>7877</v>
      </c>
      <c r="C2355" s="480" t="s">
        <v>7878</v>
      </c>
      <c r="D2355" s="480" t="s">
        <v>11305</v>
      </c>
      <c r="E2355" s="481">
        <v>45464</v>
      </c>
      <c r="F2355" s="480" t="s">
        <v>301</v>
      </c>
      <c r="G2355" s="480" t="s">
        <v>11306</v>
      </c>
      <c r="H2355" s="480" t="s">
        <v>8302</v>
      </c>
      <c r="I2355" s="480" t="s">
        <v>10811</v>
      </c>
      <c r="J2355" s="482">
        <v>5292.04</v>
      </c>
      <c r="K2355" s="482">
        <v>88.2</v>
      </c>
      <c r="L2355" s="482">
        <v>1587.61</v>
      </c>
      <c r="M2355" s="482">
        <v>1058.41</v>
      </c>
      <c r="N2355" s="482">
        <v>0</v>
      </c>
      <c r="O2355" s="482">
        <v>3704.43</v>
      </c>
      <c r="P2355" s="480" t="s">
        <v>11307</v>
      </c>
      <c r="Q2355" s="481"/>
      <c r="R2355" s="480" t="s">
        <v>630</v>
      </c>
      <c r="S2355" s="480" t="s">
        <v>889</v>
      </c>
      <c r="T2355" s="480" t="s">
        <v>3280</v>
      </c>
      <c r="U2355" s="480" t="s">
        <v>11308</v>
      </c>
      <c r="V2355" s="480" t="s">
        <v>309</v>
      </c>
      <c r="W2355" s="480" t="s">
        <v>11087</v>
      </c>
      <c r="X2355" s="480" t="s">
        <v>7977</v>
      </c>
      <c r="Y2355" s="480" t="s">
        <v>313</v>
      </c>
      <c r="Z2355" s="480" t="s">
        <v>7888</v>
      </c>
      <c r="AA2355" s="480">
        <f t="shared" si="36"/>
        <v>60</v>
      </c>
      <c r="AB2355" s="483">
        <v>0</v>
      </c>
      <c r="AC2355" s="480" t="s">
        <v>891</v>
      </c>
    </row>
    <row r="2356" customHeight="1" spans="1:29">
      <c r="A2356" s="460" t="s">
        <v>194</v>
      </c>
      <c r="B2356" s="480" t="s">
        <v>7877</v>
      </c>
      <c r="C2356" s="480" t="s">
        <v>7878</v>
      </c>
      <c r="D2356" s="480" t="s">
        <v>11309</v>
      </c>
      <c r="E2356" s="481">
        <v>45464</v>
      </c>
      <c r="F2356" s="480" t="s">
        <v>301</v>
      </c>
      <c r="G2356" s="480" t="s">
        <v>11310</v>
      </c>
      <c r="H2356" s="480" t="s">
        <v>8302</v>
      </c>
      <c r="I2356" s="480" t="s">
        <v>10811</v>
      </c>
      <c r="J2356" s="482">
        <v>5292.04</v>
      </c>
      <c r="K2356" s="482">
        <v>88.2</v>
      </c>
      <c r="L2356" s="482">
        <v>1587.61</v>
      </c>
      <c r="M2356" s="482">
        <v>1058.41</v>
      </c>
      <c r="N2356" s="482">
        <v>0</v>
      </c>
      <c r="O2356" s="482">
        <v>3704.43</v>
      </c>
      <c r="P2356" s="480" t="s">
        <v>11311</v>
      </c>
      <c r="Q2356" s="481"/>
      <c r="R2356" s="480" t="s">
        <v>630</v>
      </c>
      <c r="S2356" s="480" t="s">
        <v>889</v>
      </c>
      <c r="T2356" s="480" t="s">
        <v>3280</v>
      </c>
      <c r="U2356" s="480" t="s">
        <v>11312</v>
      </c>
      <c r="V2356" s="480" t="s">
        <v>309</v>
      </c>
      <c r="W2356" s="480" t="s">
        <v>11087</v>
      </c>
      <c r="X2356" s="480" t="s">
        <v>7977</v>
      </c>
      <c r="Y2356" s="480" t="s">
        <v>313</v>
      </c>
      <c r="Z2356" s="480" t="s">
        <v>7888</v>
      </c>
      <c r="AA2356" s="480">
        <f t="shared" si="36"/>
        <v>60</v>
      </c>
      <c r="AB2356" s="483">
        <v>0</v>
      </c>
      <c r="AC2356" s="480" t="s">
        <v>891</v>
      </c>
    </row>
    <row r="2357" customHeight="1" spans="1:29">
      <c r="A2357" s="460" t="s">
        <v>194</v>
      </c>
      <c r="B2357" s="480" t="s">
        <v>7877</v>
      </c>
      <c r="C2357" s="480" t="s">
        <v>7878</v>
      </c>
      <c r="D2357" s="480" t="s">
        <v>11313</v>
      </c>
      <c r="E2357" s="481">
        <v>45464</v>
      </c>
      <c r="F2357" s="480" t="s">
        <v>301</v>
      </c>
      <c r="G2357" s="480" t="s">
        <v>11314</v>
      </c>
      <c r="H2357" s="480" t="s">
        <v>8302</v>
      </c>
      <c r="I2357" s="480" t="s">
        <v>10811</v>
      </c>
      <c r="J2357" s="482">
        <v>5292.04</v>
      </c>
      <c r="K2357" s="482">
        <v>88.2</v>
      </c>
      <c r="L2357" s="482">
        <v>1587.61</v>
      </c>
      <c r="M2357" s="482">
        <v>1058.41</v>
      </c>
      <c r="N2357" s="482">
        <v>0</v>
      </c>
      <c r="O2357" s="482">
        <v>3704.43</v>
      </c>
      <c r="P2357" s="480" t="s">
        <v>11315</v>
      </c>
      <c r="Q2357" s="481"/>
      <c r="R2357" s="480" t="s">
        <v>630</v>
      </c>
      <c r="S2357" s="480" t="s">
        <v>889</v>
      </c>
      <c r="T2357" s="480" t="s">
        <v>3280</v>
      </c>
      <c r="U2357" s="480" t="s">
        <v>11316</v>
      </c>
      <c r="V2357" s="480" t="s">
        <v>309</v>
      </c>
      <c r="W2357" s="480" t="s">
        <v>11087</v>
      </c>
      <c r="X2357" s="480" t="s">
        <v>7977</v>
      </c>
      <c r="Y2357" s="480" t="s">
        <v>313</v>
      </c>
      <c r="Z2357" s="480" t="s">
        <v>7888</v>
      </c>
      <c r="AA2357" s="480">
        <f t="shared" si="36"/>
        <v>60</v>
      </c>
      <c r="AB2357" s="483">
        <v>0</v>
      </c>
      <c r="AC2357" s="480" t="s">
        <v>891</v>
      </c>
    </row>
    <row r="2358" customHeight="1" spans="1:29">
      <c r="A2358" s="460" t="s">
        <v>194</v>
      </c>
      <c r="B2358" s="480" t="s">
        <v>7877</v>
      </c>
      <c r="C2358" s="480" t="s">
        <v>7878</v>
      </c>
      <c r="D2358" s="480" t="s">
        <v>11317</v>
      </c>
      <c r="E2358" s="481">
        <v>45464</v>
      </c>
      <c r="F2358" s="480" t="s">
        <v>301</v>
      </c>
      <c r="G2358" s="480" t="s">
        <v>11318</v>
      </c>
      <c r="H2358" s="480" t="s">
        <v>8302</v>
      </c>
      <c r="I2358" s="480" t="s">
        <v>10811</v>
      </c>
      <c r="J2358" s="482">
        <v>5292.04</v>
      </c>
      <c r="K2358" s="482">
        <v>88.2</v>
      </c>
      <c r="L2358" s="482">
        <v>1587.61</v>
      </c>
      <c r="M2358" s="482">
        <v>1058.41</v>
      </c>
      <c r="N2358" s="482">
        <v>0</v>
      </c>
      <c r="O2358" s="482">
        <v>3704.43</v>
      </c>
      <c r="P2358" s="480" t="s">
        <v>11319</v>
      </c>
      <c r="Q2358" s="481"/>
      <c r="R2358" s="480" t="s">
        <v>630</v>
      </c>
      <c r="S2358" s="480" t="s">
        <v>889</v>
      </c>
      <c r="T2358" s="480" t="s">
        <v>3280</v>
      </c>
      <c r="U2358" s="480" t="s">
        <v>11320</v>
      </c>
      <c r="V2358" s="480" t="s">
        <v>309</v>
      </c>
      <c r="W2358" s="480" t="s">
        <v>11087</v>
      </c>
      <c r="X2358" s="480" t="s">
        <v>7977</v>
      </c>
      <c r="Y2358" s="480" t="s">
        <v>313</v>
      </c>
      <c r="Z2358" s="480" t="s">
        <v>7888</v>
      </c>
      <c r="AA2358" s="480">
        <f t="shared" si="36"/>
        <v>60</v>
      </c>
      <c r="AB2358" s="483">
        <v>0</v>
      </c>
      <c r="AC2358" s="480" t="s">
        <v>891</v>
      </c>
    </row>
    <row r="2359" customHeight="1" spans="1:29">
      <c r="A2359" s="460" t="s">
        <v>194</v>
      </c>
      <c r="B2359" s="480" t="s">
        <v>7877</v>
      </c>
      <c r="C2359" s="480" t="s">
        <v>7878</v>
      </c>
      <c r="D2359" s="480" t="s">
        <v>11321</v>
      </c>
      <c r="E2359" s="481">
        <v>45464</v>
      </c>
      <c r="F2359" s="480" t="s">
        <v>301</v>
      </c>
      <c r="G2359" s="480" t="s">
        <v>11322</v>
      </c>
      <c r="H2359" s="480" t="s">
        <v>8302</v>
      </c>
      <c r="I2359" s="480" t="s">
        <v>10811</v>
      </c>
      <c r="J2359" s="482">
        <v>5292.04</v>
      </c>
      <c r="K2359" s="482">
        <v>88.2</v>
      </c>
      <c r="L2359" s="482">
        <v>1587.61</v>
      </c>
      <c r="M2359" s="482">
        <v>1058.41</v>
      </c>
      <c r="N2359" s="482">
        <v>0</v>
      </c>
      <c r="O2359" s="482">
        <v>3704.43</v>
      </c>
      <c r="P2359" s="480" t="s">
        <v>11323</v>
      </c>
      <c r="Q2359" s="481"/>
      <c r="R2359" s="480" t="s">
        <v>630</v>
      </c>
      <c r="S2359" s="480" t="s">
        <v>889</v>
      </c>
      <c r="T2359" s="480" t="s">
        <v>3280</v>
      </c>
      <c r="U2359" s="480" t="s">
        <v>11324</v>
      </c>
      <c r="V2359" s="480" t="s">
        <v>309</v>
      </c>
      <c r="W2359" s="480" t="s">
        <v>11087</v>
      </c>
      <c r="X2359" s="480" t="s">
        <v>7977</v>
      </c>
      <c r="Y2359" s="480" t="s">
        <v>313</v>
      </c>
      <c r="Z2359" s="480" t="s">
        <v>7888</v>
      </c>
      <c r="AA2359" s="480">
        <f t="shared" si="36"/>
        <v>60</v>
      </c>
      <c r="AB2359" s="483">
        <v>0</v>
      </c>
      <c r="AC2359" s="480" t="s">
        <v>891</v>
      </c>
    </row>
    <row r="2360" customHeight="1" spans="1:29">
      <c r="A2360" s="460" t="s">
        <v>194</v>
      </c>
      <c r="B2360" s="480" t="s">
        <v>7877</v>
      </c>
      <c r="C2360" s="480" t="s">
        <v>7878</v>
      </c>
      <c r="D2360" s="480" t="s">
        <v>11325</v>
      </c>
      <c r="E2360" s="481">
        <v>45464</v>
      </c>
      <c r="F2360" s="480" t="s">
        <v>301</v>
      </c>
      <c r="G2360" s="480" t="s">
        <v>11326</v>
      </c>
      <c r="H2360" s="480" t="s">
        <v>8302</v>
      </c>
      <c r="I2360" s="480" t="s">
        <v>10811</v>
      </c>
      <c r="J2360" s="482">
        <v>5292.04</v>
      </c>
      <c r="K2360" s="482">
        <v>88.2</v>
      </c>
      <c r="L2360" s="482">
        <v>1587.61</v>
      </c>
      <c r="M2360" s="482">
        <v>1058.41</v>
      </c>
      <c r="N2360" s="482">
        <v>0</v>
      </c>
      <c r="O2360" s="482">
        <v>3704.43</v>
      </c>
      <c r="P2360" s="480" t="s">
        <v>11327</v>
      </c>
      <c r="Q2360" s="481"/>
      <c r="R2360" s="480" t="s">
        <v>630</v>
      </c>
      <c r="S2360" s="480" t="s">
        <v>889</v>
      </c>
      <c r="T2360" s="480" t="s">
        <v>3280</v>
      </c>
      <c r="U2360" s="480" t="s">
        <v>11328</v>
      </c>
      <c r="V2360" s="480" t="s">
        <v>309</v>
      </c>
      <c r="W2360" s="480" t="s">
        <v>11087</v>
      </c>
      <c r="X2360" s="480" t="s">
        <v>7977</v>
      </c>
      <c r="Y2360" s="480" t="s">
        <v>313</v>
      </c>
      <c r="Z2360" s="480" t="s">
        <v>7888</v>
      </c>
      <c r="AA2360" s="480">
        <f t="shared" si="36"/>
        <v>60</v>
      </c>
      <c r="AB2360" s="483">
        <v>0</v>
      </c>
      <c r="AC2360" s="480" t="s">
        <v>891</v>
      </c>
    </row>
    <row r="2361" customHeight="1" spans="1:29">
      <c r="A2361" s="460" t="s">
        <v>194</v>
      </c>
      <c r="B2361" s="480" t="s">
        <v>7877</v>
      </c>
      <c r="C2361" s="480" t="s">
        <v>7878</v>
      </c>
      <c r="D2361" s="480" t="s">
        <v>11329</v>
      </c>
      <c r="E2361" s="481">
        <v>45464</v>
      </c>
      <c r="F2361" s="480" t="s">
        <v>301</v>
      </c>
      <c r="G2361" s="480" t="s">
        <v>11330</v>
      </c>
      <c r="H2361" s="480" t="s">
        <v>8302</v>
      </c>
      <c r="I2361" s="480" t="s">
        <v>10811</v>
      </c>
      <c r="J2361" s="482">
        <v>5292.04</v>
      </c>
      <c r="K2361" s="482">
        <v>88.2</v>
      </c>
      <c r="L2361" s="482">
        <v>1587.61</v>
      </c>
      <c r="M2361" s="482">
        <v>1058.41</v>
      </c>
      <c r="N2361" s="482">
        <v>0</v>
      </c>
      <c r="O2361" s="482">
        <v>3704.43</v>
      </c>
      <c r="P2361" s="480" t="s">
        <v>11331</v>
      </c>
      <c r="Q2361" s="481"/>
      <c r="R2361" s="480" t="s">
        <v>630</v>
      </c>
      <c r="S2361" s="480" t="s">
        <v>889</v>
      </c>
      <c r="T2361" s="480" t="s">
        <v>4347</v>
      </c>
      <c r="U2361" s="480" t="s">
        <v>11332</v>
      </c>
      <c r="V2361" s="480" t="s">
        <v>309</v>
      </c>
      <c r="W2361" s="480" t="s">
        <v>11087</v>
      </c>
      <c r="X2361" s="480" t="s">
        <v>7977</v>
      </c>
      <c r="Y2361" s="480" t="s">
        <v>313</v>
      </c>
      <c r="Z2361" s="480" t="s">
        <v>7888</v>
      </c>
      <c r="AA2361" s="480">
        <f t="shared" si="36"/>
        <v>60</v>
      </c>
      <c r="AB2361" s="483">
        <v>0</v>
      </c>
      <c r="AC2361" s="480" t="s">
        <v>4351</v>
      </c>
    </row>
    <row r="2362" customHeight="1" spans="1:29">
      <c r="A2362" s="460" t="s">
        <v>194</v>
      </c>
      <c r="B2362" s="480" t="s">
        <v>7877</v>
      </c>
      <c r="C2362" s="480" t="s">
        <v>7878</v>
      </c>
      <c r="D2362" s="480" t="s">
        <v>11333</v>
      </c>
      <c r="E2362" s="481">
        <v>45464</v>
      </c>
      <c r="F2362" s="480" t="s">
        <v>301</v>
      </c>
      <c r="G2362" s="480" t="s">
        <v>11334</v>
      </c>
      <c r="H2362" s="480" t="s">
        <v>8302</v>
      </c>
      <c r="I2362" s="480" t="s">
        <v>10811</v>
      </c>
      <c r="J2362" s="482">
        <v>5292.04</v>
      </c>
      <c r="K2362" s="482">
        <v>88.2</v>
      </c>
      <c r="L2362" s="482">
        <v>1587.61</v>
      </c>
      <c r="M2362" s="482">
        <v>1058.41</v>
      </c>
      <c r="N2362" s="482">
        <v>0</v>
      </c>
      <c r="O2362" s="482">
        <v>3704.43</v>
      </c>
      <c r="P2362" s="480" t="s">
        <v>11335</v>
      </c>
      <c r="Q2362" s="481"/>
      <c r="R2362" s="480" t="s">
        <v>630</v>
      </c>
      <c r="S2362" s="480" t="s">
        <v>889</v>
      </c>
      <c r="T2362" s="480" t="s">
        <v>4347</v>
      </c>
      <c r="U2362" s="480" t="s">
        <v>11336</v>
      </c>
      <c r="V2362" s="480" t="s">
        <v>309</v>
      </c>
      <c r="W2362" s="480" t="s">
        <v>11087</v>
      </c>
      <c r="X2362" s="480" t="s">
        <v>7977</v>
      </c>
      <c r="Y2362" s="480" t="s">
        <v>313</v>
      </c>
      <c r="Z2362" s="480" t="s">
        <v>7888</v>
      </c>
      <c r="AA2362" s="480">
        <f t="shared" si="36"/>
        <v>60</v>
      </c>
      <c r="AB2362" s="483">
        <v>0</v>
      </c>
      <c r="AC2362" s="480" t="s">
        <v>4351</v>
      </c>
    </row>
    <row r="2363" customHeight="1" spans="1:29">
      <c r="A2363" s="460" t="s">
        <v>194</v>
      </c>
      <c r="B2363" s="480" t="s">
        <v>7877</v>
      </c>
      <c r="C2363" s="480" t="s">
        <v>7878</v>
      </c>
      <c r="D2363" s="480" t="s">
        <v>11337</v>
      </c>
      <c r="E2363" s="481">
        <v>45464</v>
      </c>
      <c r="F2363" s="480" t="s">
        <v>301</v>
      </c>
      <c r="G2363" s="480" t="s">
        <v>11338</v>
      </c>
      <c r="H2363" s="480" t="s">
        <v>8302</v>
      </c>
      <c r="I2363" s="480" t="s">
        <v>10811</v>
      </c>
      <c r="J2363" s="482">
        <v>5292.04</v>
      </c>
      <c r="K2363" s="482">
        <v>88.2</v>
      </c>
      <c r="L2363" s="482">
        <v>1587.61</v>
      </c>
      <c r="M2363" s="482">
        <v>1058.41</v>
      </c>
      <c r="N2363" s="482">
        <v>0</v>
      </c>
      <c r="O2363" s="482">
        <v>3704.43</v>
      </c>
      <c r="P2363" s="480" t="s">
        <v>11339</v>
      </c>
      <c r="Q2363" s="481"/>
      <c r="R2363" s="480" t="s">
        <v>630</v>
      </c>
      <c r="S2363" s="480" t="s">
        <v>7885</v>
      </c>
      <c r="T2363" s="480" t="s">
        <v>3610</v>
      </c>
      <c r="U2363" s="480" t="s">
        <v>11340</v>
      </c>
      <c r="V2363" s="480" t="s">
        <v>309</v>
      </c>
      <c r="W2363" s="480" t="s">
        <v>11087</v>
      </c>
      <c r="X2363" s="480" t="s">
        <v>7977</v>
      </c>
      <c r="Y2363" s="480" t="s">
        <v>313</v>
      </c>
      <c r="Z2363" s="480" t="s">
        <v>7888</v>
      </c>
      <c r="AA2363" s="480">
        <f t="shared" si="36"/>
        <v>60</v>
      </c>
      <c r="AB2363" s="483">
        <v>0</v>
      </c>
      <c r="AC2363" s="480" t="s">
        <v>9078</v>
      </c>
    </row>
    <row r="2364" customHeight="1" spans="1:29">
      <c r="A2364" s="460" t="s">
        <v>194</v>
      </c>
      <c r="B2364" s="480" t="s">
        <v>7877</v>
      </c>
      <c r="C2364" s="480" t="s">
        <v>7878</v>
      </c>
      <c r="D2364" s="480" t="s">
        <v>11341</v>
      </c>
      <c r="E2364" s="481">
        <v>45464</v>
      </c>
      <c r="F2364" s="480" t="s">
        <v>301</v>
      </c>
      <c r="G2364" s="480" t="s">
        <v>11342</v>
      </c>
      <c r="H2364" s="480" t="s">
        <v>8302</v>
      </c>
      <c r="I2364" s="480" t="s">
        <v>10811</v>
      </c>
      <c r="J2364" s="482">
        <v>5292.04</v>
      </c>
      <c r="K2364" s="482">
        <v>88.2</v>
      </c>
      <c r="L2364" s="482">
        <v>1587.61</v>
      </c>
      <c r="M2364" s="482">
        <v>1058.41</v>
      </c>
      <c r="N2364" s="482">
        <v>0</v>
      </c>
      <c r="O2364" s="482">
        <v>3704.43</v>
      </c>
      <c r="P2364" s="480" t="s">
        <v>11343</v>
      </c>
      <c r="Q2364" s="481"/>
      <c r="R2364" s="480" t="s">
        <v>7884</v>
      </c>
      <c r="S2364" s="480" t="s">
        <v>7885</v>
      </c>
      <c r="T2364" s="480" t="s">
        <v>2113</v>
      </c>
      <c r="U2364" s="480" t="s">
        <v>11344</v>
      </c>
      <c r="V2364" s="480" t="s">
        <v>309</v>
      </c>
      <c r="W2364" s="480" t="s">
        <v>11087</v>
      </c>
      <c r="X2364" s="480" t="s">
        <v>7977</v>
      </c>
      <c r="Y2364" s="480" t="s">
        <v>313</v>
      </c>
      <c r="Z2364" s="480" t="s">
        <v>7888</v>
      </c>
      <c r="AA2364" s="480">
        <f t="shared" si="36"/>
        <v>60</v>
      </c>
      <c r="AB2364" s="483">
        <v>0</v>
      </c>
      <c r="AC2364" s="480" t="s">
        <v>8086</v>
      </c>
    </row>
    <row r="2365" customHeight="1" spans="1:29">
      <c r="A2365" s="460" t="s">
        <v>194</v>
      </c>
      <c r="B2365" s="480" t="s">
        <v>7877</v>
      </c>
      <c r="C2365" s="480" t="s">
        <v>7878</v>
      </c>
      <c r="D2365" s="480" t="s">
        <v>11345</v>
      </c>
      <c r="E2365" s="481">
        <v>45464</v>
      </c>
      <c r="F2365" s="480" t="s">
        <v>301</v>
      </c>
      <c r="G2365" s="480" t="s">
        <v>11346</v>
      </c>
      <c r="H2365" s="480" t="s">
        <v>8302</v>
      </c>
      <c r="I2365" s="480" t="s">
        <v>10811</v>
      </c>
      <c r="J2365" s="482">
        <v>5292.04</v>
      </c>
      <c r="K2365" s="482">
        <v>88.2</v>
      </c>
      <c r="L2365" s="482">
        <v>1587.61</v>
      </c>
      <c r="M2365" s="482">
        <v>1058.41</v>
      </c>
      <c r="N2365" s="482">
        <v>0</v>
      </c>
      <c r="O2365" s="482">
        <v>3704.43</v>
      </c>
      <c r="P2365" s="480" t="s">
        <v>11347</v>
      </c>
      <c r="Q2365" s="481"/>
      <c r="R2365" s="480" t="s">
        <v>7884</v>
      </c>
      <c r="S2365" s="480" t="s">
        <v>7885</v>
      </c>
      <c r="T2365" s="480" t="s">
        <v>453</v>
      </c>
      <c r="U2365" s="480" t="s">
        <v>11348</v>
      </c>
      <c r="V2365" s="480" t="s">
        <v>309</v>
      </c>
      <c r="W2365" s="480" t="s">
        <v>11087</v>
      </c>
      <c r="X2365" s="480" t="s">
        <v>7977</v>
      </c>
      <c r="Y2365" s="480" t="s">
        <v>313</v>
      </c>
      <c r="Z2365" s="480" t="s">
        <v>7888</v>
      </c>
      <c r="AA2365" s="480">
        <f t="shared" si="36"/>
        <v>60</v>
      </c>
      <c r="AB2365" s="483">
        <v>0</v>
      </c>
      <c r="AC2365" s="480" t="s">
        <v>8202</v>
      </c>
    </row>
    <row r="2366" customHeight="1" spans="1:29">
      <c r="A2366" s="460" t="s">
        <v>194</v>
      </c>
      <c r="B2366" s="480" t="s">
        <v>7877</v>
      </c>
      <c r="C2366" s="480" t="s">
        <v>7878</v>
      </c>
      <c r="D2366" s="480" t="s">
        <v>11349</v>
      </c>
      <c r="E2366" s="481">
        <v>45464</v>
      </c>
      <c r="F2366" s="480" t="s">
        <v>301</v>
      </c>
      <c r="G2366" s="480" t="s">
        <v>11350</v>
      </c>
      <c r="H2366" s="480" t="s">
        <v>8302</v>
      </c>
      <c r="I2366" s="480" t="s">
        <v>10811</v>
      </c>
      <c r="J2366" s="482">
        <v>5292.04</v>
      </c>
      <c r="K2366" s="482">
        <v>88.2</v>
      </c>
      <c r="L2366" s="482">
        <v>1587.61</v>
      </c>
      <c r="M2366" s="482">
        <v>1058.41</v>
      </c>
      <c r="N2366" s="482">
        <v>0</v>
      </c>
      <c r="O2366" s="482">
        <v>3704.43</v>
      </c>
      <c r="P2366" s="480" t="s">
        <v>11351</v>
      </c>
      <c r="Q2366" s="481"/>
      <c r="R2366" s="480" t="s">
        <v>7884</v>
      </c>
      <c r="S2366" s="480" t="s">
        <v>7885</v>
      </c>
      <c r="T2366" s="480" t="s">
        <v>453</v>
      </c>
      <c r="U2366" s="480" t="s">
        <v>11352</v>
      </c>
      <c r="V2366" s="480" t="s">
        <v>309</v>
      </c>
      <c r="W2366" s="480" t="s">
        <v>11087</v>
      </c>
      <c r="X2366" s="480" t="s">
        <v>7977</v>
      </c>
      <c r="Y2366" s="480" t="s">
        <v>313</v>
      </c>
      <c r="Z2366" s="480" t="s">
        <v>7888</v>
      </c>
      <c r="AA2366" s="480">
        <f t="shared" si="36"/>
        <v>60</v>
      </c>
      <c r="AB2366" s="483">
        <v>0</v>
      </c>
      <c r="AC2366" s="480" t="s">
        <v>8213</v>
      </c>
    </row>
    <row r="2367" customHeight="1" spans="1:29">
      <c r="A2367" s="460" t="s">
        <v>194</v>
      </c>
      <c r="B2367" s="480" t="s">
        <v>7877</v>
      </c>
      <c r="C2367" s="480" t="s">
        <v>7878</v>
      </c>
      <c r="D2367" s="480" t="s">
        <v>11353</v>
      </c>
      <c r="E2367" s="481">
        <v>45464</v>
      </c>
      <c r="F2367" s="480" t="s">
        <v>301</v>
      </c>
      <c r="G2367" s="480" t="s">
        <v>11354</v>
      </c>
      <c r="H2367" s="480" t="s">
        <v>8302</v>
      </c>
      <c r="I2367" s="480" t="s">
        <v>10811</v>
      </c>
      <c r="J2367" s="482">
        <v>5292.04</v>
      </c>
      <c r="K2367" s="482">
        <v>88.2</v>
      </c>
      <c r="L2367" s="482">
        <v>1587.61</v>
      </c>
      <c r="M2367" s="482">
        <v>1058.41</v>
      </c>
      <c r="N2367" s="482">
        <v>0</v>
      </c>
      <c r="O2367" s="482">
        <v>3704.43</v>
      </c>
      <c r="P2367" s="480" t="s">
        <v>11355</v>
      </c>
      <c r="Q2367" s="481"/>
      <c r="R2367" s="480" t="s">
        <v>630</v>
      </c>
      <c r="S2367" s="480" t="s">
        <v>7885</v>
      </c>
      <c r="T2367" s="480" t="s">
        <v>3610</v>
      </c>
      <c r="U2367" s="480" t="s">
        <v>11356</v>
      </c>
      <c r="V2367" s="480" t="s">
        <v>309</v>
      </c>
      <c r="W2367" s="480" t="s">
        <v>11087</v>
      </c>
      <c r="X2367" s="480" t="s">
        <v>7977</v>
      </c>
      <c r="Y2367" s="480" t="s">
        <v>313</v>
      </c>
      <c r="Z2367" s="480" t="s">
        <v>7888</v>
      </c>
      <c r="AA2367" s="480">
        <f t="shared" si="36"/>
        <v>60</v>
      </c>
      <c r="AB2367" s="483">
        <v>0</v>
      </c>
      <c r="AC2367" s="480" t="s">
        <v>9078</v>
      </c>
    </row>
    <row r="2368" customHeight="1" spans="1:29">
      <c r="A2368" s="460" t="s">
        <v>194</v>
      </c>
      <c r="B2368" s="480" t="s">
        <v>7877</v>
      </c>
      <c r="C2368" s="480" t="s">
        <v>7878</v>
      </c>
      <c r="D2368" s="480" t="s">
        <v>11357</v>
      </c>
      <c r="E2368" s="481">
        <v>45464</v>
      </c>
      <c r="F2368" s="480" t="s">
        <v>301</v>
      </c>
      <c r="G2368" s="480" t="s">
        <v>11358</v>
      </c>
      <c r="H2368" s="480" t="s">
        <v>8302</v>
      </c>
      <c r="I2368" s="480" t="s">
        <v>10811</v>
      </c>
      <c r="J2368" s="482">
        <v>5292.04</v>
      </c>
      <c r="K2368" s="482">
        <v>88.2</v>
      </c>
      <c r="L2368" s="482">
        <v>1587.61</v>
      </c>
      <c r="M2368" s="482">
        <v>1058.41</v>
      </c>
      <c r="N2368" s="482">
        <v>0</v>
      </c>
      <c r="O2368" s="482">
        <v>3704.43</v>
      </c>
      <c r="P2368" s="480" t="s">
        <v>11359</v>
      </c>
      <c r="Q2368" s="481"/>
      <c r="R2368" s="480" t="s">
        <v>630</v>
      </c>
      <c r="S2368" s="480" t="s">
        <v>7885</v>
      </c>
      <c r="T2368" s="480" t="s">
        <v>3610</v>
      </c>
      <c r="U2368" s="480" t="s">
        <v>11360</v>
      </c>
      <c r="V2368" s="480" t="s">
        <v>309</v>
      </c>
      <c r="W2368" s="480" t="s">
        <v>11087</v>
      </c>
      <c r="X2368" s="480" t="s">
        <v>7977</v>
      </c>
      <c r="Y2368" s="480" t="s">
        <v>313</v>
      </c>
      <c r="Z2368" s="480" t="s">
        <v>7888</v>
      </c>
      <c r="AA2368" s="480">
        <f t="shared" si="36"/>
        <v>60</v>
      </c>
      <c r="AB2368" s="483">
        <v>0</v>
      </c>
      <c r="AC2368" s="480" t="s">
        <v>9078</v>
      </c>
    </row>
    <row r="2369" customHeight="1" spans="1:29">
      <c r="A2369" s="460" t="s">
        <v>194</v>
      </c>
      <c r="B2369" s="480" t="s">
        <v>7877</v>
      </c>
      <c r="C2369" s="480" t="s">
        <v>7878</v>
      </c>
      <c r="D2369" s="480" t="s">
        <v>11361</v>
      </c>
      <c r="E2369" s="481">
        <v>45464</v>
      </c>
      <c r="F2369" s="480" t="s">
        <v>301</v>
      </c>
      <c r="G2369" s="480" t="s">
        <v>11362</v>
      </c>
      <c r="H2369" s="480" t="s">
        <v>8302</v>
      </c>
      <c r="I2369" s="480" t="s">
        <v>10811</v>
      </c>
      <c r="J2369" s="482">
        <v>5292.04</v>
      </c>
      <c r="K2369" s="482">
        <v>88.2</v>
      </c>
      <c r="L2369" s="482">
        <v>1587.61</v>
      </c>
      <c r="M2369" s="482">
        <v>1058.41</v>
      </c>
      <c r="N2369" s="482">
        <v>0</v>
      </c>
      <c r="O2369" s="482">
        <v>3704.43</v>
      </c>
      <c r="P2369" s="480" t="s">
        <v>11363</v>
      </c>
      <c r="Q2369" s="481"/>
      <c r="R2369" s="480" t="s">
        <v>630</v>
      </c>
      <c r="S2369" s="480" t="s">
        <v>7885</v>
      </c>
      <c r="T2369" s="480" t="s">
        <v>3610</v>
      </c>
      <c r="U2369" s="480" t="s">
        <v>11364</v>
      </c>
      <c r="V2369" s="480" t="s">
        <v>309</v>
      </c>
      <c r="W2369" s="480" t="s">
        <v>11087</v>
      </c>
      <c r="X2369" s="480" t="s">
        <v>7977</v>
      </c>
      <c r="Y2369" s="480" t="s">
        <v>313</v>
      </c>
      <c r="Z2369" s="480" t="s">
        <v>7888</v>
      </c>
      <c r="AA2369" s="480">
        <f t="shared" si="36"/>
        <v>60</v>
      </c>
      <c r="AB2369" s="483">
        <v>0</v>
      </c>
      <c r="AC2369" s="480" t="s">
        <v>9078</v>
      </c>
    </row>
    <row r="2370" customHeight="1" spans="1:29">
      <c r="A2370" s="460" t="s">
        <v>194</v>
      </c>
      <c r="B2370" s="480" t="s">
        <v>7877</v>
      </c>
      <c r="C2370" s="480" t="s">
        <v>7878</v>
      </c>
      <c r="D2370" s="480" t="s">
        <v>11365</v>
      </c>
      <c r="E2370" s="481">
        <v>45464</v>
      </c>
      <c r="F2370" s="480" t="s">
        <v>301</v>
      </c>
      <c r="G2370" s="480" t="s">
        <v>11366</v>
      </c>
      <c r="H2370" s="480" t="s">
        <v>8302</v>
      </c>
      <c r="I2370" s="480" t="s">
        <v>10811</v>
      </c>
      <c r="J2370" s="482">
        <v>5292.04</v>
      </c>
      <c r="K2370" s="482">
        <v>88.2</v>
      </c>
      <c r="L2370" s="482">
        <v>1587.61</v>
      </c>
      <c r="M2370" s="482">
        <v>1058.41</v>
      </c>
      <c r="N2370" s="482">
        <v>0</v>
      </c>
      <c r="O2370" s="482">
        <v>3704.43</v>
      </c>
      <c r="P2370" s="480" t="s">
        <v>11367</v>
      </c>
      <c r="Q2370" s="481"/>
      <c r="R2370" s="480" t="s">
        <v>630</v>
      </c>
      <c r="S2370" s="480" t="s">
        <v>7885</v>
      </c>
      <c r="T2370" s="480" t="s">
        <v>3610</v>
      </c>
      <c r="U2370" s="480" t="s">
        <v>11368</v>
      </c>
      <c r="V2370" s="480" t="s">
        <v>309</v>
      </c>
      <c r="W2370" s="480" t="s">
        <v>11087</v>
      </c>
      <c r="X2370" s="480" t="s">
        <v>7977</v>
      </c>
      <c r="Y2370" s="480" t="s">
        <v>313</v>
      </c>
      <c r="Z2370" s="480" t="s">
        <v>7888</v>
      </c>
      <c r="AA2370" s="480">
        <f t="shared" si="36"/>
        <v>60</v>
      </c>
      <c r="AB2370" s="483">
        <v>0</v>
      </c>
      <c r="AC2370" s="480" t="s">
        <v>9078</v>
      </c>
    </row>
    <row r="2371" customHeight="1" spans="1:29">
      <c r="A2371" s="460" t="s">
        <v>194</v>
      </c>
      <c r="B2371" s="480" t="s">
        <v>7877</v>
      </c>
      <c r="C2371" s="480" t="s">
        <v>7878</v>
      </c>
      <c r="D2371" s="480" t="s">
        <v>11369</v>
      </c>
      <c r="E2371" s="481">
        <v>45464</v>
      </c>
      <c r="F2371" s="480" t="s">
        <v>301</v>
      </c>
      <c r="G2371" s="480" t="s">
        <v>11370</v>
      </c>
      <c r="H2371" s="480" t="s">
        <v>8302</v>
      </c>
      <c r="I2371" s="480" t="s">
        <v>10811</v>
      </c>
      <c r="J2371" s="482">
        <v>5292.04</v>
      </c>
      <c r="K2371" s="482">
        <v>88.2</v>
      </c>
      <c r="L2371" s="482">
        <v>1587.61</v>
      </c>
      <c r="M2371" s="482">
        <v>1058.41</v>
      </c>
      <c r="N2371" s="482">
        <v>0</v>
      </c>
      <c r="O2371" s="482">
        <v>3704.43</v>
      </c>
      <c r="P2371" s="480" t="s">
        <v>11371</v>
      </c>
      <c r="Q2371" s="481"/>
      <c r="R2371" s="480" t="s">
        <v>7884</v>
      </c>
      <c r="S2371" s="480" t="s">
        <v>7885</v>
      </c>
      <c r="T2371" s="480" t="s">
        <v>462</v>
      </c>
      <c r="U2371" s="480" t="s">
        <v>1920</v>
      </c>
      <c r="V2371" s="480" t="s">
        <v>309</v>
      </c>
      <c r="W2371" s="480" t="s">
        <v>11087</v>
      </c>
      <c r="X2371" s="480" t="s">
        <v>7977</v>
      </c>
      <c r="Y2371" s="480" t="s">
        <v>313</v>
      </c>
      <c r="Z2371" s="480" t="s">
        <v>7888</v>
      </c>
      <c r="AA2371" s="480">
        <f t="shared" si="36"/>
        <v>60</v>
      </c>
      <c r="AB2371" s="483">
        <v>0</v>
      </c>
      <c r="AC2371" s="480" t="s">
        <v>8094</v>
      </c>
    </row>
    <row r="2372" customHeight="1" spans="1:29">
      <c r="A2372" s="460" t="s">
        <v>194</v>
      </c>
      <c r="B2372" s="480" t="s">
        <v>7877</v>
      </c>
      <c r="C2372" s="480" t="s">
        <v>7878</v>
      </c>
      <c r="D2372" s="480" t="s">
        <v>11372</v>
      </c>
      <c r="E2372" s="481">
        <v>45464</v>
      </c>
      <c r="F2372" s="480" t="s">
        <v>301</v>
      </c>
      <c r="G2372" s="480" t="s">
        <v>11373</v>
      </c>
      <c r="H2372" s="480" t="s">
        <v>8302</v>
      </c>
      <c r="I2372" s="480" t="s">
        <v>10811</v>
      </c>
      <c r="J2372" s="482">
        <v>5292.04</v>
      </c>
      <c r="K2372" s="482">
        <v>88.2</v>
      </c>
      <c r="L2372" s="482">
        <v>1587.61</v>
      </c>
      <c r="M2372" s="482">
        <v>1058.41</v>
      </c>
      <c r="N2372" s="482">
        <v>0</v>
      </c>
      <c r="O2372" s="482">
        <v>3704.43</v>
      </c>
      <c r="P2372" s="480" t="s">
        <v>11374</v>
      </c>
      <c r="Q2372" s="481"/>
      <c r="R2372" s="480" t="s">
        <v>7884</v>
      </c>
      <c r="S2372" s="480" t="s">
        <v>7885</v>
      </c>
      <c r="T2372" s="480" t="s">
        <v>462</v>
      </c>
      <c r="U2372" s="480" t="s">
        <v>11375</v>
      </c>
      <c r="V2372" s="480" t="s">
        <v>309</v>
      </c>
      <c r="W2372" s="480" t="s">
        <v>11087</v>
      </c>
      <c r="X2372" s="480" t="s">
        <v>7977</v>
      </c>
      <c r="Y2372" s="480" t="s">
        <v>313</v>
      </c>
      <c r="Z2372" s="480" t="s">
        <v>7888</v>
      </c>
      <c r="AA2372" s="480">
        <f t="shared" si="36"/>
        <v>60</v>
      </c>
      <c r="AB2372" s="483">
        <v>0</v>
      </c>
      <c r="AC2372" s="480" t="s">
        <v>11376</v>
      </c>
    </row>
    <row r="2373" customHeight="1" spans="1:29">
      <c r="A2373" s="460" t="s">
        <v>194</v>
      </c>
      <c r="B2373" s="480" t="s">
        <v>7877</v>
      </c>
      <c r="C2373" s="480" t="s">
        <v>7878</v>
      </c>
      <c r="D2373" s="480" t="s">
        <v>11377</v>
      </c>
      <c r="E2373" s="481">
        <v>45464</v>
      </c>
      <c r="F2373" s="480" t="s">
        <v>301</v>
      </c>
      <c r="G2373" s="480" t="s">
        <v>11378</v>
      </c>
      <c r="H2373" s="480" t="s">
        <v>8302</v>
      </c>
      <c r="I2373" s="480" t="s">
        <v>10811</v>
      </c>
      <c r="J2373" s="482">
        <v>5292.04</v>
      </c>
      <c r="K2373" s="482">
        <v>88.2</v>
      </c>
      <c r="L2373" s="482">
        <v>1587.61</v>
      </c>
      <c r="M2373" s="482">
        <v>1058.41</v>
      </c>
      <c r="N2373" s="482">
        <v>0</v>
      </c>
      <c r="O2373" s="482">
        <v>3704.43</v>
      </c>
      <c r="P2373" s="480" t="s">
        <v>11379</v>
      </c>
      <c r="Q2373" s="481"/>
      <c r="R2373" s="480" t="s">
        <v>7884</v>
      </c>
      <c r="S2373" s="480" t="s">
        <v>7885</v>
      </c>
      <c r="T2373" s="480" t="s">
        <v>462</v>
      </c>
      <c r="U2373" s="480" t="s">
        <v>1986</v>
      </c>
      <c r="V2373" s="480" t="s">
        <v>309</v>
      </c>
      <c r="W2373" s="480" t="s">
        <v>11087</v>
      </c>
      <c r="X2373" s="480" t="s">
        <v>7977</v>
      </c>
      <c r="Y2373" s="480" t="s">
        <v>313</v>
      </c>
      <c r="Z2373" s="480" t="s">
        <v>7888</v>
      </c>
      <c r="AA2373" s="480">
        <f t="shared" si="36"/>
        <v>60</v>
      </c>
      <c r="AB2373" s="483">
        <v>0</v>
      </c>
      <c r="AC2373" s="480" t="s">
        <v>11376</v>
      </c>
    </row>
    <row r="2374" customHeight="1" spans="1:29">
      <c r="A2374" s="460" t="s">
        <v>194</v>
      </c>
      <c r="B2374" s="480" t="s">
        <v>7877</v>
      </c>
      <c r="C2374" s="480" t="s">
        <v>7878</v>
      </c>
      <c r="D2374" s="480" t="s">
        <v>11380</v>
      </c>
      <c r="E2374" s="481">
        <v>45464</v>
      </c>
      <c r="F2374" s="480" t="s">
        <v>301</v>
      </c>
      <c r="G2374" s="480" t="s">
        <v>11381</v>
      </c>
      <c r="H2374" s="480" t="s">
        <v>8302</v>
      </c>
      <c r="I2374" s="480" t="s">
        <v>10811</v>
      </c>
      <c r="J2374" s="482">
        <v>5292.04</v>
      </c>
      <c r="K2374" s="482">
        <v>88.2</v>
      </c>
      <c r="L2374" s="482">
        <v>1587.61</v>
      </c>
      <c r="M2374" s="482">
        <v>1058.41</v>
      </c>
      <c r="N2374" s="482">
        <v>0</v>
      </c>
      <c r="O2374" s="482">
        <v>3704.43</v>
      </c>
      <c r="P2374" s="480" t="s">
        <v>11382</v>
      </c>
      <c r="Q2374" s="481"/>
      <c r="R2374" s="480" t="s">
        <v>7884</v>
      </c>
      <c r="S2374" s="480" t="s">
        <v>7885</v>
      </c>
      <c r="T2374" s="480" t="s">
        <v>462</v>
      </c>
      <c r="U2374" s="480" t="s">
        <v>1986</v>
      </c>
      <c r="V2374" s="480" t="s">
        <v>309</v>
      </c>
      <c r="W2374" s="480" t="s">
        <v>11087</v>
      </c>
      <c r="X2374" s="480" t="s">
        <v>7977</v>
      </c>
      <c r="Y2374" s="480" t="s">
        <v>313</v>
      </c>
      <c r="Z2374" s="480" t="s">
        <v>7888</v>
      </c>
      <c r="AA2374" s="480">
        <f t="shared" si="36"/>
        <v>60</v>
      </c>
      <c r="AB2374" s="483">
        <v>0</v>
      </c>
      <c r="AC2374" s="480" t="s">
        <v>11376</v>
      </c>
    </row>
    <row r="2375" customHeight="1" spans="1:29">
      <c r="A2375" s="460" t="s">
        <v>194</v>
      </c>
      <c r="B2375" s="480" t="s">
        <v>7877</v>
      </c>
      <c r="C2375" s="480" t="s">
        <v>7878</v>
      </c>
      <c r="D2375" s="480" t="s">
        <v>11383</v>
      </c>
      <c r="E2375" s="481">
        <v>45464</v>
      </c>
      <c r="F2375" s="480" t="s">
        <v>301</v>
      </c>
      <c r="G2375" s="480" t="s">
        <v>11384</v>
      </c>
      <c r="H2375" s="480" t="s">
        <v>8302</v>
      </c>
      <c r="I2375" s="480" t="s">
        <v>10811</v>
      </c>
      <c r="J2375" s="482">
        <v>5292.04</v>
      </c>
      <c r="K2375" s="482">
        <v>88.2</v>
      </c>
      <c r="L2375" s="482">
        <v>1587.61</v>
      </c>
      <c r="M2375" s="482">
        <v>1058.41</v>
      </c>
      <c r="N2375" s="482">
        <v>0</v>
      </c>
      <c r="O2375" s="482">
        <v>3704.43</v>
      </c>
      <c r="P2375" s="480" t="s">
        <v>11385</v>
      </c>
      <c r="Q2375" s="481"/>
      <c r="R2375" s="480" t="s">
        <v>630</v>
      </c>
      <c r="S2375" s="480" t="s">
        <v>889</v>
      </c>
      <c r="T2375" s="480" t="s">
        <v>3280</v>
      </c>
      <c r="U2375" s="480" t="s">
        <v>11386</v>
      </c>
      <c r="V2375" s="480" t="s">
        <v>309</v>
      </c>
      <c r="W2375" s="480" t="s">
        <v>11087</v>
      </c>
      <c r="X2375" s="480" t="s">
        <v>7977</v>
      </c>
      <c r="Y2375" s="480" t="s">
        <v>313</v>
      </c>
      <c r="Z2375" s="480" t="s">
        <v>7888</v>
      </c>
      <c r="AA2375" s="480">
        <f t="shared" si="36"/>
        <v>60</v>
      </c>
      <c r="AB2375" s="483">
        <v>0</v>
      </c>
      <c r="AC2375" s="480" t="s">
        <v>891</v>
      </c>
    </row>
    <row r="2376" customHeight="1" spans="1:29">
      <c r="A2376" s="460" t="s">
        <v>194</v>
      </c>
      <c r="B2376" s="480" t="s">
        <v>7877</v>
      </c>
      <c r="C2376" s="480" t="s">
        <v>7878</v>
      </c>
      <c r="D2376" s="480" t="s">
        <v>11387</v>
      </c>
      <c r="E2376" s="481">
        <v>45464</v>
      </c>
      <c r="F2376" s="480" t="s">
        <v>301</v>
      </c>
      <c r="G2376" s="480" t="s">
        <v>11388</v>
      </c>
      <c r="H2376" s="480" t="s">
        <v>8302</v>
      </c>
      <c r="I2376" s="480" t="s">
        <v>10811</v>
      </c>
      <c r="J2376" s="482">
        <v>5292.04</v>
      </c>
      <c r="K2376" s="482">
        <v>88.2</v>
      </c>
      <c r="L2376" s="482">
        <v>1587.61</v>
      </c>
      <c r="M2376" s="482">
        <v>1058.41</v>
      </c>
      <c r="N2376" s="482">
        <v>0</v>
      </c>
      <c r="O2376" s="482">
        <v>3704.43</v>
      </c>
      <c r="P2376" s="480" t="s">
        <v>11389</v>
      </c>
      <c r="Q2376" s="481"/>
      <c r="R2376" s="480" t="s">
        <v>630</v>
      </c>
      <c r="S2376" s="480" t="s">
        <v>889</v>
      </c>
      <c r="T2376" s="480" t="s">
        <v>3280</v>
      </c>
      <c r="U2376" s="480" t="s">
        <v>11390</v>
      </c>
      <c r="V2376" s="480" t="s">
        <v>309</v>
      </c>
      <c r="W2376" s="480" t="s">
        <v>11087</v>
      </c>
      <c r="X2376" s="480" t="s">
        <v>7977</v>
      </c>
      <c r="Y2376" s="480" t="s">
        <v>313</v>
      </c>
      <c r="Z2376" s="480" t="s">
        <v>7888</v>
      </c>
      <c r="AA2376" s="480">
        <f t="shared" si="36"/>
        <v>60</v>
      </c>
      <c r="AB2376" s="483">
        <v>0</v>
      </c>
      <c r="AC2376" s="480" t="s">
        <v>891</v>
      </c>
    </row>
    <row r="2377" customHeight="1" spans="1:29">
      <c r="A2377" s="460" t="s">
        <v>194</v>
      </c>
      <c r="B2377" s="480" t="s">
        <v>7877</v>
      </c>
      <c r="C2377" s="480" t="s">
        <v>7878</v>
      </c>
      <c r="D2377" s="480" t="s">
        <v>11391</v>
      </c>
      <c r="E2377" s="481">
        <v>45464</v>
      </c>
      <c r="F2377" s="480" t="s">
        <v>301</v>
      </c>
      <c r="G2377" s="480" t="s">
        <v>11392</v>
      </c>
      <c r="H2377" s="480" t="s">
        <v>8302</v>
      </c>
      <c r="I2377" s="480" t="s">
        <v>10811</v>
      </c>
      <c r="J2377" s="482">
        <v>5292.04</v>
      </c>
      <c r="K2377" s="482">
        <v>88.2</v>
      </c>
      <c r="L2377" s="482">
        <v>1587.61</v>
      </c>
      <c r="M2377" s="482">
        <v>1058.41</v>
      </c>
      <c r="N2377" s="482">
        <v>0</v>
      </c>
      <c r="O2377" s="482">
        <v>3704.43</v>
      </c>
      <c r="P2377" s="480" t="s">
        <v>11393</v>
      </c>
      <c r="Q2377" s="481"/>
      <c r="R2377" s="480" t="s">
        <v>630</v>
      </c>
      <c r="S2377" s="480" t="s">
        <v>889</v>
      </c>
      <c r="T2377" s="480" t="s">
        <v>3280</v>
      </c>
      <c r="U2377" s="480" t="s">
        <v>11390</v>
      </c>
      <c r="V2377" s="480" t="s">
        <v>309</v>
      </c>
      <c r="W2377" s="480" t="s">
        <v>11087</v>
      </c>
      <c r="X2377" s="480" t="s">
        <v>7977</v>
      </c>
      <c r="Y2377" s="480" t="s">
        <v>313</v>
      </c>
      <c r="Z2377" s="480" t="s">
        <v>7888</v>
      </c>
      <c r="AA2377" s="480">
        <f t="shared" ref="AA2377:AA2440" si="37">Z2377*12</f>
        <v>60</v>
      </c>
      <c r="AB2377" s="483">
        <v>0</v>
      </c>
      <c r="AC2377" s="480" t="s">
        <v>891</v>
      </c>
    </row>
    <row r="2378" customHeight="1" spans="1:29">
      <c r="A2378" s="460" t="s">
        <v>194</v>
      </c>
      <c r="B2378" s="480" t="s">
        <v>7877</v>
      </c>
      <c r="C2378" s="480" t="s">
        <v>7878</v>
      </c>
      <c r="D2378" s="480" t="s">
        <v>11394</v>
      </c>
      <c r="E2378" s="481">
        <v>45464</v>
      </c>
      <c r="F2378" s="480" t="s">
        <v>301</v>
      </c>
      <c r="G2378" s="480" t="s">
        <v>11395</v>
      </c>
      <c r="H2378" s="480" t="s">
        <v>10342</v>
      </c>
      <c r="I2378" s="480" t="s">
        <v>11396</v>
      </c>
      <c r="J2378" s="482">
        <v>8637.16</v>
      </c>
      <c r="K2378" s="482">
        <v>143.95</v>
      </c>
      <c r="L2378" s="482">
        <v>2591.15</v>
      </c>
      <c r="M2378" s="482">
        <v>1727.43</v>
      </c>
      <c r="N2378" s="482">
        <v>0</v>
      </c>
      <c r="O2378" s="482">
        <v>6046.01</v>
      </c>
      <c r="P2378" s="480" t="s">
        <v>11397</v>
      </c>
      <c r="Q2378" s="481"/>
      <c r="R2378" s="480" t="s">
        <v>630</v>
      </c>
      <c r="S2378" s="480" t="s">
        <v>7885</v>
      </c>
      <c r="T2378" s="480" t="s">
        <v>4083</v>
      </c>
      <c r="U2378" s="480" t="s">
        <v>11398</v>
      </c>
      <c r="V2378" s="480" t="s">
        <v>309</v>
      </c>
      <c r="W2378" s="480" t="s">
        <v>11087</v>
      </c>
      <c r="X2378" s="480" t="s">
        <v>7977</v>
      </c>
      <c r="Y2378" s="480" t="s">
        <v>313</v>
      </c>
      <c r="Z2378" s="480" t="s">
        <v>7888</v>
      </c>
      <c r="AA2378" s="480">
        <f t="shared" si="37"/>
        <v>60</v>
      </c>
      <c r="AB2378" s="483">
        <v>0</v>
      </c>
      <c r="AC2378" s="480" t="s">
        <v>8432</v>
      </c>
    </row>
    <row r="2379" customHeight="1" spans="1:29">
      <c r="A2379" s="460" t="s">
        <v>194</v>
      </c>
      <c r="B2379" s="480" t="s">
        <v>7877</v>
      </c>
      <c r="C2379" s="480" t="s">
        <v>7878</v>
      </c>
      <c r="D2379" s="480" t="s">
        <v>11399</v>
      </c>
      <c r="E2379" s="481">
        <v>45464</v>
      </c>
      <c r="F2379" s="480" t="s">
        <v>301</v>
      </c>
      <c r="G2379" s="480" t="s">
        <v>11400</v>
      </c>
      <c r="H2379" s="480" t="s">
        <v>10342</v>
      </c>
      <c r="I2379" s="480" t="s">
        <v>11396</v>
      </c>
      <c r="J2379" s="482">
        <v>8637.16</v>
      </c>
      <c r="K2379" s="482">
        <v>143.95</v>
      </c>
      <c r="L2379" s="482">
        <v>2591.15</v>
      </c>
      <c r="M2379" s="482">
        <v>1727.43</v>
      </c>
      <c r="N2379" s="482">
        <v>0</v>
      </c>
      <c r="O2379" s="482">
        <v>6046.01</v>
      </c>
      <c r="P2379" s="480" t="s">
        <v>11401</v>
      </c>
      <c r="Q2379" s="481"/>
      <c r="R2379" s="480" t="s">
        <v>630</v>
      </c>
      <c r="S2379" s="480" t="s">
        <v>7885</v>
      </c>
      <c r="T2379" s="480" t="s">
        <v>4083</v>
      </c>
      <c r="U2379" s="480" t="s">
        <v>11402</v>
      </c>
      <c r="V2379" s="480" t="s">
        <v>309</v>
      </c>
      <c r="W2379" s="480" t="s">
        <v>11087</v>
      </c>
      <c r="X2379" s="480" t="s">
        <v>7977</v>
      </c>
      <c r="Y2379" s="480" t="s">
        <v>313</v>
      </c>
      <c r="Z2379" s="480" t="s">
        <v>7888</v>
      </c>
      <c r="AA2379" s="480">
        <f t="shared" si="37"/>
        <v>60</v>
      </c>
      <c r="AB2379" s="483">
        <v>0</v>
      </c>
      <c r="AC2379" s="480" t="s">
        <v>9078</v>
      </c>
    </row>
    <row r="2380" customHeight="1" spans="1:29">
      <c r="A2380" s="460" t="s">
        <v>194</v>
      </c>
      <c r="B2380" s="480" t="s">
        <v>7877</v>
      </c>
      <c r="C2380" s="480" t="s">
        <v>7878</v>
      </c>
      <c r="D2380" s="480" t="s">
        <v>11403</v>
      </c>
      <c r="E2380" s="481">
        <v>45464</v>
      </c>
      <c r="F2380" s="480" t="s">
        <v>301</v>
      </c>
      <c r="G2380" s="480" t="s">
        <v>11404</v>
      </c>
      <c r="H2380" s="480" t="s">
        <v>10342</v>
      </c>
      <c r="I2380" s="480" t="s">
        <v>11396</v>
      </c>
      <c r="J2380" s="482">
        <v>8637.16</v>
      </c>
      <c r="K2380" s="482">
        <v>143.95</v>
      </c>
      <c r="L2380" s="482">
        <v>2591.15</v>
      </c>
      <c r="M2380" s="482">
        <v>1727.43</v>
      </c>
      <c r="N2380" s="482">
        <v>0</v>
      </c>
      <c r="O2380" s="482">
        <v>6046.01</v>
      </c>
      <c r="P2380" s="480" t="s">
        <v>11405</v>
      </c>
      <c r="Q2380" s="481"/>
      <c r="R2380" s="480" t="s">
        <v>630</v>
      </c>
      <c r="S2380" s="480" t="s">
        <v>889</v>
      </c>
      <c r="T2380" s="480" t="s">
        <v>4347</v>
      </c>
      <c r="U2380" s="480" t="s">
        <v>10720</v>
      </c>
      <c r="V2380" s="480" t="s">
        <v>309</v>
      </c>
      <c r="W2380" s="480" t="s">
        <v>11087</v>
      </c>
      <c r="X2380" s="480" t="s">
        <v>7977</v>
      </c>
      <c r="Y2380" s="480" t="s">
        <v>313</v>
      </c>
      <c r="Z2380" s="480" t="s">
        <v>7888</v>
      </c>
      <c r="AA2380" s="480">
        <f t="shared" si="37"/>
        <v>60</v>
      </c>
      <c r="AB2380" s="483">
        <v>0</v>
      </c>
      <c r="AC2380" s="480" t="s">
        <v>4351</v>
      </c>
    </row>
    <row r="2381" customHeight="1" spans="1:29">
      <c r="A2381" s="460" t="s">
        <v>194</v>
      </c>
      <c r="B2381" s="480" t="s">
        <v>7877</v>
      </c>
      <c r="C2381" s="480" t="s">
        <v>7878</v>
      </c>
      <c r="D2381" s="480" t="s">
        <v>11406</v>
      </c>
      <c r="E2381" s="481">
        <v>45464</v>
      </c>
      <c r="F2381" s="480" t="s">
        <v>301</v>
      </c>
      <c r="G2381" s="480" t="s">
        <v>11407</v>
      </c>
      <c r="H2381" s="480" t="s">
        <v>10342</v>
      </c>
      <c r="I2381" s="480" t="s">
        <v>11396</v>
      </c>
      <c r="J2381" s="482">
        <v>8637.16</v>
      </c>
      <c r="K2381" s="482">
        <v>143.95</v>
      </c>
      <c r="L2381" s="482">
        <v>2591.15</v>
      </c>
      <c r="M2381" s="482">
        <v>1727.43</v>
      </c>
      <c r="N2381" s="482">
        <v>0</v>
      </c>
      <c r="O2381" s="482">
        <v>6046.01</v>
      </c>
      <c r="P2381" s="480" t="s">
        <v>11408</v>
      </c>
      <c r="Q2381" s="481"/>
      <c r="R2381" s="480" t="s">
        <v>630</v>
      </c>
      <c r="S2381" s="480" t="s">
        <v>889</v>
      </c>
      <c r="T2381" s="480" t="s">
        <v>4347</v>
      </c>
      <c r="U2381" s="480" t="s">
        <v>5933</v>
      </c>
      <c r="V2381" s="480" t="s">
        <v>309</v>
      </c>
      <c r="W2381" s="480" t="s">
        <v>11087</v>
      </c>
      <c r="X2381" s="480" t="s">
        <v>7977</v>
      </c>
      <c r="Y2381" s="480" t="s">
        <v>313</v>
      </c>
      <c r="Z2381" s="480" t="s">
        <v>7888</v>
      </c>
      <c r="AA2381" s="480">
        <f t="shared" si="37"/>
        <v>60</v>
      </c>
      <c r="AB2381" s="483">
        <v>0</v>
      </c>
      <c r="AC2381" s="480" t="s">
        <v>4351</v>
      </c>
    </row>
    <row r="2382" customHeight="1" spans="1:29">
      <c r="A2382" s="460" t="s">
        <v>194</v>
      </c>
      <c r="B2382" s="480" t="s">
        <v>7877</v>
      </c>
      <c r="C2382" s="480" t="s">
        <v>7878</v>
      </c>
      <c r="D2382" s="480" t="s">
        <v>11409</v>
      </c>
      <c r="E2382" s="481">
        <v>45464</v>
      </c>
      <c r="F2382" s="480" t="s">
        <v>301</v>
      </c>
      <c r="G2382" s="480" t="s">
        <v>11410</v>
      </c>
      <c r="H2382" s="480" t="s">
        <v>10342</v>
      </c>
      <c r="I2382" s="480" t="s">
        <v>11396</v>
      </c>
      <c r="J2382" s="482">
        <v>8637.16</v>
      </c>
      <c r="K2382" s="482">
        <v>143.95</v>
      </c>
      <c r="L2382" s="482">
        <v>2591.15</v>
      </c>
      <c r="M2382" s="482">
        <v>1727.43</v>
      </c>
      <c r="N2382" s="482">
        <v>0</v>
      </c>
      <c r="O2382" s="482">
        <v>6046.01</v>
      </c>
      <c r="P2382" s="480" t="s">
        <v>11411</v>
      </c>
      <c r="Q2382" s="481"/>
      <c r="R2382" s="480" t="s">
        <v>630</v>
      </c>
      <c r="S2382" s="480" t="s">
        <v>7885</v>
      </c>
      <c r="T2382" s="480" t="s">
        <v>3610</v>
      </c>
      <c r="U2382" s="480" t="s">
        <v>11412</v>
      </c>
      <c r="V2382" s="480" t="s">
        <v>309</v>
      </c>
      <c r="W2382" s="480" t="s">
        <v>11087</v>
      </c>
      <c r="X2382" s="480" t="s">
        <v>7977</v>
      </c>
      <c r="Y2382" s="480" t="s">
        <v>313</v>
      </c>
      <c r="Z2382" s="480" t="s">
        <v>7888</v>
      </c>
      <c r="AA2382" s="480">
        <f t="shared" si="37"/>
        <v>60</v>
      </c>
      <c r="AB2382" s="483">
        <v>0</v>
      </c>
      <c r="AC2382" s="480" t="s">
        <v>9078</v>
      </c>
    </row>
    <row r="2383" customHeight="1" spans="1:29">
      <c r="A2383" s="460" t="s">
        <v>194</v>
      </c>
      <c r="B2383" s="480" t="s">
        <v>7877</v>
      </c>
      <c r="C2383" s="480" t="s">
        <v>7878</v>
      </c>
      <c r="D2383" s="480" t="s">
        <v>11413</v>
      </c>
      <c r="E2383" s="481">
        <v>45464</v>
      </c>
      <c r="F2383" s="480" t="s">
        <v>301</v>
      </c>
      <c r="G2383" s="480" t="s">
        <v>11414</v>
      </c>
      <c r="H2383" s="480" t="s">
        <v>10342</v>
      </c>
      <c r="I2383" s="480" t="s">
        <v>11396</v>
      </c>
      <c r="J2383" s="482">
        <v>8637.16</v>
      </c>
      <c r="K2383" s="482">
        <v>143.95</v>
      </c>
      <c r="L2383" s="482">
        <v>2591.15</v>
      </c>
      <c r="M2383" s="482">
        <v>1727.43</v>
      </c>
      <c r="N2383" s="482">
        <v>0</v>
      </c>
      <c r="O2383" s="482">
        <v>6046.01</v>
      </c>
      <c r="P2383" s="480" t="s">
        <v>11415</v>
      </c>
      <c r="Q2383" s="481"/>
      <c r="R2383" s="480" t="s">
        <v>630</v>
      </c>
      <c r="S2383" s="480" t="s">
        <v>7885</v>
      </c>
      <c r="T2383" s="480" t="s">
        <v>3610</v>
      </c>
      <c r="U2383" s="480" t="s">
        <v>11416</v>
      </c>
      <c r="V2383" s="480" t="s">
        <v>309</v>
      </c>
      <c r="W2383" s="480" t="s">
        <v>11087</v>
      </c>
      <c r="X2383" s="480" t="s">
        <v>7977</v>
      </c>
      <c r="Y2383" s="480" t="s">
        <v>313</v>
      </c>
      <c r="Z2383" s="480" t="s">
        <v>7888</v>
      </c>
      <c r="AA2383" s="480">
        <f t="shared" si="37"/>
        <v>60</v>
      </c>
      <c r="AB2383" s="483">
        <v>0</v>
      </c>
      <c r="AC2383" s="480" t="s">
        <v>9078</v>
      </c>
    </row>
    <row r="2384" customHeight="1" spans="1:29">
      <c r="A2384" s="460" t="s">
        <v>194</v>
      </c>
      <c r="B2384" s="480" t="s">
        <v>7877</v>
      </c>
      <c r="C2384" s="480" t="s">
        <v>7878</v>
      </c>
      <c r="D2384" s="480" t="s">
        <v>11417</v>
      </c>
      <c r="E2384" s="481">
        <v>45464</v>
      </c>
      <c r="F2384" s="480" t="s">
        <v>301</v>
      </c>
      <c r="G2384" s="480" t="s">
        <v>11418</v>
      </c>
      <c r="H2384" s="480" t="s">
        <v>10342</v>
      </c>
      <c r="I2384" s="480" t="s">
        <v>11396</v>
      </c>
      <c r="J2384" s="482">
        <v>8637.16</v>
      </c>
      <c r="K2384" s="482">
        <v>143.95</v>
      </c>
      <c r="L2384" s="482">
        <v>2591.15</v>
      </c>
      <c r="M2384" s="482">
        <v>1727.43</v>
      </c>
      <c r="N2384" s="482">
        <v>0</v>
      </c>
      <c r="O2384" s="482">
        <v>6046.01</v>
      </c>
      <c r="P2384" s="480" t="s">
        <v>11419</v>
      </c>
      <c r="Q2384" s="481"/>
      <c r="R2384" s="480" t="s">
        <v>630</v>
      </c>
      <c r="S2384" s="480" t="s">
        <v>7885</v>
      </c>
      <c r="T2384" s="480" t="s">
        <v>3610</v>
      </c>
      <c r="U2384" s="480" t="s">
        <v>11420</v>
      </c>
      <c r="V2384" s="480" t="s">
        <v>309</v>
      </c>
      <c r="W2384" s="480" t="s">
        <v>11087</v>
      </c>
      <c r="X2384" s="480" t="s">
        <v>7977</v>
      </c>
      <c r="Y2384" s="480" t="s">
        <v>313</v>
      </c>
      <c r="Z2384" s="480" t="s">
        <v>7888</v>
      </c>
      <c r="AA2384" s="480">
        <f t="shared" si="37"/>
        <v>60</v>
      </c>
      <c r="AB2384" s="483">
        <v>0</v>
      </c>
      <c r="AC2384" s="480" t="s">
        <v>9078</v>
      </c>
    </row>
    <row r="2385" customHeight="1" spans="1:29">
      <c r="A2385" s="460" t="s">
        <v>194</v>
      </c>
      <c r="B2385" s="480" t="s">
        <v>7877</v>
      </c>
      <c r="C2385" s="480" t="s">
        <v>7878</v>
      </c>
      <c r="D2385" s="480" t="s">
        <v>11421</v>
      </c>
      <c r="E2385" s="481">
        <v>45464</v>
      </c>
      <c r="F2385" s="480" t="s">
        <v>301</v>
      </c>
      <c r="G2385" s="480" t="s">
        <v>11422</v>
      </c>
      <c r="H2385" s="480" t="s">
        <v>10342</v>
      </c>
      <c r="I2385" s="480" t="s">
        <v>11396</v>
      </c>
      <c r="J2385" s="482">
        <v>8637.16</v>
      </c>
      <c r="K2385" s="482">
        <v>143.95</v>
      </c>
      <c r="L2385" s="482">
        <v>2591.15</v>
      </c>
      <c r="M2385" s="482">
        <v>1727.43</v>
      </c>
      <c r="N2385" s="482">
        <v>0</v>
      </c>
      <c r="O2385" s="482">
        <v>6046.01</v>
      </c>
      <c r="P2385" s="480" t="s">
        <v>11423</v>
      </c>
      <c r="Q2385" s="481"/>
      <c r="R2385" s="480" t="s">
        <v>630</v>
      </c>
      <c r="S2385" s="480" t="s">
        <v>889</v>
      </c>
      <c r="T2385" s="480" t="s">
        <v>4347</v>
      </c>
      <c r="U2385" s="480" t="s">
        <v>11424</v>
      </c>
      <c r="V2385" s="480" t="s">
        <v>309</v>
      </c>
      <c r="W2385" s="480" t="s">
        <v>11087</v>
      </c>
      <c r="X2385" s="480" t="s">
        <v>7977</v>
      </c>
      <c r="Y2385" s="480" t="s">
        <v>313</v>
      </c>
      <c r="Z2385" s="480" t="s">
        <v>7888</v>
      </c>
      <c r="AA2385" s="480">
        <f t="shared" si="37"/>
        <v>60</v>
      </c>
      <c r="AB2385" s="483">
        <v>0</v>
      </c>
      <c r="AC2385" s="480" t="s">
        <v>4351</v>
      </c>
    </row>
    <row r="2386" customHeight="1" spans="1:29">
      <c r="A2386" s="460" t="s">
        <v>194</v>
      </c>
      <c r="B2386" s="480" t="s">
        <v>7877</v>
      </c>
      <c r="C2386" s="480" t="s">
        <v>7878</v>
      </c>
      <c r="D2386" s="480" t="s">
        <v>11425</v>
      </c>
      <c r="E2386" s="481">
        <v>45464</v>
      </c>
      <c r="F2386" s="480" t="s">
        <v>301</v>
      </c>
      <c r="G2386" s="480" t="s">
        <v>11426</v>
      </c>
      <c r="H2386" s="480" t="s">
        <v>10342</v>
      </c>
      <c r="I2386" s="480" t="s">
        <v>11396</v>
      </c>
      <c r="J2386" s="482">
        <v>8637.16</v>
      </c>
      <c r="K2386" s="482">
        <v>143.95</v>
      </c>
      <c r="L2386" s="482">
        <v>2591.15</v>
      </c>
      <c r="M2386" s="482">
        <v>1727.43</v>
      </c>
      <c r="N2386" s="482">
        <v>0</v>
      </c>
      <c r="O2386" s="482">
        <v>6046.01</v>
      </c>
      <c r="P2386" s="480" t="s">
        <v>11427</v>
      </c>
      <c r="Q2386" s="481"/>
      <c r="R2386" s="480" t="s">
        <v>630</v>
      </c>
      <c r="S2386" s="480" t="s">
        <v>889</v>
      </c>
      <c r="T2386" s="480" t="s">
        <v>4347</v>
      </c>
      <c r="U2386" s="480" t="s">
        <v>11428</v>
      </c>
      <c r="V2386" s="480" t="s">
        <v>309</v>
      </c>
      <c r="W2386" s="480" t="s">
        <v>11087</v>
      </c>
      <c r="X2386" s="480" t="s">
        <v>7977</v>
      </c>
      <c r="Y2386" s="480" t="s">
        <v>313</v>
      </c>
      <c r="Z2386" s="480" t="s">
        <v>7888</v>
      </c>
      <c r="AA2386" s="480">
        <f t="shared" si="37"/>
        <v>60</v>
      </c>
      <c r="AB2386" s="483">
        <v>0</v>
      </c>
      <c r="AC2386" s="480" t="s">
        <v>4351</v>
      </c>
    </row>
    <row r="2387" customHeight="1" spans="1:29">
      <c r="A2387" s="460" t="s">
        <v>194</v>
      </c>
      <c r="B2387" s="480" t="s">
        <v>7877</v>
      </c>
      <c r="C2387" s="480" t="s">
        <v>7878</v>
      </c>
      <c r="D2387" s="480" t="s">
        <v>11429</v>
      </c>
      <c r="E2387" s="481">
        <v>45464</v>
      </c>
      <c r="F2387" s="480" t="s">
        <v>301</v>
      </c>
      <c r="G2387" s="480" t="s">
        <v>11430</v>
      </c>
      <c r="H2387" s="480" t="s">
        <v>10342</v>
      </c>
      <c r="I2387" s="480" t="s">
        <v>11396</v>
      </c>
      <c r="J2387" s="482">
        <v>8637.16</v>
      </c>
      <c r="K2387" s="482">
        <v>143.95</v>
      </c>
      <c r="L2387" s="482">
        <v>2591.15</v>
      </c>
      <c r="M2387" s="482">
        <v>1727.43</v>
      </c>
      <c r="N2387" s="482">
        <v>0</v>
      </c>
      <c r="O2387" s="482">
        <v>6046.01</v>
      </c>
      <c r="P2387" s="480" t="s">
        <v>11431</v>
      </c>
      <c r="Q2387" s="481"/>
      <c r="R2387" s="480" t="s">
        <v>630</v>
      </c>
      <c r="S2387" s="480" t="s">
        <v>889</v>
      </c>
      <c r="T2387" s="480" t="s">
        <v>4347</v>
      </c>
      <c r="U2387" s="480" t="s">
        <v>11432</v>
      </c>
      <c r="V2387" s="480" t="s">
        <v>309</v>
      </c>
      <c r="W2387" s="480" t="s">
        <v>11087</v>
      </c>
      <c r="X2387" s="480" t="s">
        <v>7977</v>
      </c>
      <c r="Y2387" s="480" t="s">
        <v>313</v>
      </c>
      <c r="Z2387" s="480" t="s">
        <v>7888</v>
      </c>
      <c r="AA2387" s="480">
        <f t="shared" si="37"/>
        <v>60</v>
      </c>
      <c r="AB2387" s="483">
        <v>0</v>
      </c>
      <c r="AC2387" s="480" t="s">
        <v>4351</v>
      </c>
    </row>
    <row r="2388" customHeight="1" spans="1:29">
      <c r="A2388" s="460" t="s">
        <v>194</v>
      </c>
      <c r="B2388" s="480" t="s">
        <v>7877</v>
      </c>
      <c r="C2388" s="480" t="s">
        <v>7878</v>
      </c>
      <c r="D2388" s="480" t="s">
        <v>11433</v>
      </c>
      <c r="E2388" s="481">
        <v>45464</v>
      </c>
      <c r="F2388" s="480" t="s">
        <v>301</v>
      </c>
      <c r="G2388" s="480" t="s">
        <v>11434</v>
      </c>
      <c r="H2388" s="480" t="s">
        <v>10342</v>
      </c>
      <c r="I2388" s="480" t="s">
        <v>11396</v>
      </c>
      <c r="J2388" s="482">
        <v>8637.16</v>
      </c>
      <c r="K2388" s="482">
        <v>143.95</v>
      </c>
      <c r="L2388" s="482">
        <v>2591.15</v>
      </c>
      <c r="M2388" s="482">
        <v>1727.43</v>
      </c>
      <c r="N2388" s="482">
        <v>0</v>
      </c>
      <c r="O2388" s="482">
        <v>6046.01</v>
      </c>
      <c r="P2388" s="480" t="s">
        <v>11435</v>
      </c>
      <c r="Q2388" s="481"/>
      <c r="R2388" s="480" t="s">
        <v>630</v>
      </c>
      <c r="S2388" s="480" t="s">
        <v>889</v>
      </c>
      <c r="T2388" s="480" t="s">
        <v>4347</v>
      </c>
      <c r="U2388" s="480" t="s">
        <v>11436</v>
      </c>
      <c r="V2388" s="480" t="s">
        <v>309</v>
      </c>
      <c r="W2388" s="480" t="s">
        <v>11087</v>
      </c>
      <c r="X2388" s="480" t="s">
        <v>7977</v>
      </c>
      <c r="Y2388" s="480" t="s">
        <v>313</v>
      </c>
      <c r="Z2388" s="480" t="s">
        <v>7888</v>
      </c>
      <c r="AA2388" s="480">
        <f t="shared" si="37"/>
        <v>60</v>
      </c>
      <c r="AB2388" s="483">
        <v>0</v>
      </c>
      <c r="AC2388" s="480" t="s">
        <v>4351</v>
      </c>
    </row>
    <row r="2389" customHeight="1" spans="1:29">
      <c r="A2389" s="460" t="s">
        <v>194</v>
      </c>
      <c r="B2389" s="480" t="s">
        <v>7877</v>
      </c>
      <c r="C2389" s="480" t="s">
        <v>7878</v>
      </c>
      <c r="D2389" s="480" t="s">
        <v>11437</v>
      </c>
      <c r="E2389" s="481">
        <v>45464</v>
      </c>
      <c r="F2389" s="480" t="s">
        <v>301</v>
      </c>
      <c r="G2389" s="480" t="s">
        <v>11438</v>
      </c>
      <c r="H2389" s="480" t="s">
        <v>10342</v>
      </c>
      <c r="I2389" s="480" t="s">
        <v>11396</v>
      </c>
      <c r="J2389" s="482">
        <v>8637.16</v>
      </c>
      <c r="K2389" s="482">
        <v>143.95</v>
      </c>
      <c r="L2389" s="482">
        <v>2591.15</v>
      </c>
      <c r="M2389" s="482">
        <v>1727.43</v>
      </c>
      <c r="N2389" s="482">
        <v>0</v>
      </c>
      <c r="O2389" s="482">
        <v>6046.01</v>
      </c>
      <c r="P2389" s="480" t="s">
        <v>11439</v>
      </c>
      <c r="Q2389" s="481"/>
      <c r="R2389" s="480" t="s">
        <v>630</v>
      </c>
      <c r="S2389" s="480" t="s">
        <v>889</v>
      </c>
      <c r="T2389" s="480" t="s">
        <v>4347</v>
      </c>
      <c r="U2389" s="480" t="s">
        <v>11440</v>
      </c>
      <c r="V2389" s="480" t="s">
        <v>309</v>
      </c>
      <c r="W2389" s="480" t="s">
        <v>11087</v>
      </c>
      <c r="X2389" s="480" t="s">
        <v>7977</v>
      </c>
      <c r="Y2389" s="480" t="s">
        <v>313</v>
      </c>
      <c r="Z2389" s="480" t="s">
        <v>7888</v>
      </c>
      <c r="AA2389" s="480">
        <f t="shared" si="37"/>
        <v>60</v>
      </c>
      <c r="AB2389" s="483">
        <v>0</v>
      </c>
      <c r="AC2389" s="480" t="s">
        <v>4351</v>
      </c>
    </row>
    <row r="2390" customHeight="1" spans="1:29">
      <c r="A2390" s="460" t="s">
        <v>194</v>
      </c>
      <c r="B2390" s="480" t="s">
        <v>7877</v>
      </c>
      <c r="C2390" s="480" t="s">
        <v>7878</v>
      </c>
      <c r="D2390" s="480" t="s">
        <v>11441</v>
      </c>
      <c r="E2390" s="481">
        <v>45464</v>
      </c>
      <c r="F2390" s="480" t="s">
        <v>301</v>
      </c>
      <c r="G2390" s="480" t="s">
        <v>11442</v>
      </c>
      <c r="H2390" s="480" t="s">
        <v>10342</v>
      </c>
      <c r="I2390" s="480" t="s">
        <v>11396</v>
      </c>
      <c r="J2390" s="482">
        <v>8637.16</v>
      </c>
      <c r="K2390" s="482">
        <v>143.95</v>
      </c>
      <c r="L2390" s="482">
        <v>2591.15</v>
      </c>
      <c r="M2390" s="482">
        <v>1727.43</v>
      </c>
      <c r="N2390" s="482">
        <v>0</v>
      </c>
      <c r="O2390" s="482">
        <v>6046.01</v>
      </c>
      <c r="P2390" s="480" t="s">
        <v>11443</v>
      </c>
      <c r="Q2390" s="481"/>
      <c r="R2390" s="480" t="s">
        <v>630</v>
      </c>
      <c r="S2390" s="480" t="s">
        <v>889</v>
      </c>
      <c r="T2390" s="480" t="s">
        <v>4347</v>
      </c>
      <c r="U2390" s="480" t="s">
        <v>11444</v>
      </c>
      <c r="V2390" s="480" t="s">
        <v>309</v>
      </c>
      <c r="W2390" s="480" t="s">
        <v>11087</v>
      </c>
      <c r="X2390" s="480" t="s">
        <v>7977</v>
      </c>
      <c r="Y2390" s="480" t="s">
        <v>313</v>
      </c>
      <c r="Z2390" s="480" t="s">
        <v>7888</v>
      </c>
      <c r="AA2390" s="480">
        <f t="shared" si="37"/>
        <v>60</v>
      </c>
      <c r="AB2390" s="483">
        <v>0</v>
      </c>
      <c r="AC2390" s="480" t="s">
        <v>4351</v>
      </c>
    </row>
    <row r="2391" customHeight="1" spans="1:29">
      <c r="A2391" s="460" t="s">
        <v>194</v>
      </c>
      <c r="B2391" s="480" t="s">
        <v>7877</v>
      </c>
      <c r="C2391" s="480" t="s">
        <v>7878</v>
      </c>
      <c r="D2391" s="480" t="s">
        <v>11445</v>
      </c>
      <c r="E2391" s="481">
        <v>45464</v>
      </c>
      <c r="F2391" s="480" t="s">
        <v>301</v>
      </c>
      <c r="G2391" s="480" t="s">
        <v>11446</v>
      </c>
      <c r="H2391" s="480" t="s">
        <v>10342</v>
      </c>
      <c r="I2391" s="480" t="s">
        <v>11396</v>
      </c>
      <c r="J2391" s="482">
        <v>8637.16</v>
      </c>
      <c r="K2391" s="482">
        <v>143.95</v>
      </c>
      <c r="L2391" s="482">
        <v>2591.15</v>
      </c>
      <c r="M2391" s="482">
        <v>1727.43</v>
      </c>
      <c r="N2391" s="482">
        <v>0</v>
      </c>
      <c r="O2391" s="482">
        <v>6046.01</v>
      </c>
      <c r="P2391" s="480" t="s">
        <v>11447</v>
      </c>
      <c r="Q2391" s="481"/>
      <c r="R2391" s="480" t="s">
        <v>630</v>
      </c>
      <c r="S2391" s="480" t="s">
        <v>7885</v>
      </c>
      <c r="T2391" s="480" t="s">
        <v>3610</v>
      </c>
      <c r="U2391" s="480" t="s">
        <v>11448</v>
      </c>
      <c r="V2391" s="480" t="s">
        <v>309</v>
      </c>
      <c r="W2391" s="480" t="s">
        <v>11087</v>
      </c>
      <c r="X2391" s="480" t="s">
        <v>7977</v>
      </c>
      <c r="Y2391" s="480" t="s">
        <v>313</v>
      </c>
      <c r="Z2391" s="480" t="s">
        <v>7888</v>
      </c>
      <c r="AA2391" s="480">
        <f t="shared" si="37"/>
        <v>60</v>
      </c>
      <c r="AB2391" s="483">
        <v>0</v>
      </c>
      <c r="AC2391" s="480" t="s">
        <v>9078</v>
      </c>
    </row>
    <row r="2392" customHeight="1" spans="1:29">
      <c r="A2392" s="460" t="s">
        <v>194</v>
      </c>
      <c r="B2392" s="480" t="s">
        <v>7877</v>
      </c>
      <c r="C2392" s="480" t="s">
        <v>7878</v>
      </c>
      <c r="D2392" s="480" t="s">
        <v>11449</v>
      </c>
      <c r="E2392" s="481">
        <v>45464</v>
      </c>
      <c r="F2392" s="480" t="s">
        <v>301</v>
      </c>
      <c r="G2392" s="480" t="s">
        <v>11450</v>
      </c>
      <c r="H2392" s="480" t="s">
        <v>10342</v>
      </c>
      <c r="I2392" s="480" t="s">
        <v>11396</v>
      </c>
      <c r="J2392" s="482">
        <v>8637.16</v>
      </c>
      <c r="K2392" s="482">
        <v>143.95</v>
      </c>
      <c r="L2392" s="482">
        <v>2591.15</v>
      </c>
      <c r="M2392" s="482">
        <v>1727.43</v>
      </c>
      <c r="N2392" s="482">
        <v>0</v>
      </c>
      <c r="O2392" s="482">
        <v>6046.01</v>
      </c>
      <c r="P2392" s="480" t="s">
        <v>11451</v>
      </c>
      <c r="Q2392" s="481"/>
      <c r="R2392" s="480" t="s">
        <v>630</v>
      </c>
      <c r="S2392" s="480" t="s">
        <v>7885</v>
      </c>
      <c r="T2392" s="480" t="s">
        <v>4083</v>
      </c>
      <c r="U2392" s="480" t="s">
        <v>11452</v>
      </c>
      <c r="V2392" s="480" t="s">
        <v>309</v>
      </c>
      <c r="W2392" s="480" t="s">
        <v>11087</v>
      </c>
      <c r="X2392" s="480" t="s">
        <v>7977</v>
      </c>
      <c r="Y2392" s="480" t="s">
        <v>313</v>
      </c>
      <c r="Z2392" s="480" t="s">
        <v>7888</v>
      </c>
      <c r="AA2392" s="480">
        <f t="shared" si="37"/>
        <v>60</v>
      </c>
      <c r="AB2392" s="483">
        <v>0</v>
      </c>
      <c r="AC2392" s="480" t="s">
        <v>8548</v>
      </c>
    </row>
    <row r="2393" customHeight="1" spans="1:29">
      <c r="A2393" s="460" t="s">
        <v>194</v>
      </c>
      <c r="B2393" s="480" t="s">
        <v>7877</v>
      </c>
      <c r="C2393" s="480" t="s">
        <v>7878</v>
      </c>
      <c r="D2393" s="480" t="s">
        <v>11453</v>
      </c>
      <c r="E2393" s="481">
        <v>45464</v>
      </c>
      <c r="F2393" s="480" t="s">
        <v>301</v>
      </c>
      <c r="G2393" s="480" t="s">
        <v>11454</v>
      </c>
      <c r="H2393" s="480" t="s">
        <v>10342</v>
      </c>
      <c r="I2393" s="480" t="s">
        <v>11396</v>
      </c>
      <c r="J2393" s="482">
        <v>8637.16</v>
      </c>
      <c r="K2393" s="482">
        <v>143.95</v>
      </c>
      <c r="L2393" s="482">
        <v>2591.15</v>
      </c>
      <c r="M2393" s="482">
        <v>1727.43</v>
      </c>
      <c r="N2393" s="482">
        <v>0</v>
      </c>
      <c r="O2393" s="482">
        <v>6046.01</v>
      </c>
      <c r="P2393" s="480" t="s">
        <v>11455</v>
      </c>
      <c r="Q2393" s="481"/>
      <c r="R2393" s="480" t="s">
        <v>630</v>
      </c>
      <c r="S2393" s="480" t="s">
        <v>889</v>
      </c>
      <c r="T2393" s="480" t="s">
        <v>8474</v>
      </c>
      <c r="U2393" s="480" t="s">
        <v>11456</v>
      </c>
      <c r="V2393" s="480" t="s">
        <v>309</v>
      </c>
      <c r="W2393" s="480" t="s">
        <v>11087</v>
      </c>
      <c r="X2393" s="480" t="s">
        <v>7977</v>
      </c>
      <c r="Y2393" s="480" t="s">
        <v>313</v>
      </c>
      <c r="Z2393" s="480" t="s">
        <v>7888</v>
      </c>
      <c r="AA2393" s="480">
        <f t="shared" si="37"/>
        <v>60</v>
      </c>
      <c r="AB2393" s="483">
        <v>0</v>
      </c>
      <c r="AC2393" s="480" t="s">
        <v>8908</v>
      </c>
    </row>
    <row r="2394" customHeight="1" spans="1:29">
      <c r="A2394" s="460" t="s">
        <v>194</v>
      </c>
      <c r="B2394" s="480" t="s">
        <v>7877</v>
      </c>
      <c r="C2394" s="480" t="s">
        <v>7878</v>
      </c>
      <c r="D2394" s="480" t="s">
        <v>11457</v>
      </c>
      <c r="E2394" s="481">
        <v>45464</v>
      </c>
      <c r="F2394" s="480" t="s">
        <v>301</v>
      </c>
      <c r="G2394" s="480" t="s">
        <v>11458</v>
      </c>
      <c r="H2394" s="480" t="s">
        <v>10342</v>
      </c>
      <c r="I2394" s="480" t="s">
        <v>11396</v>
      </c>
      <c r="J2394" s="482">
        <v>8637.16</v>
      </c>
      <c r="K2394" s="482">
        <v>143.95</v>
      </c>
      <c r="L2394" s="482">
        <v>2591.15</v>
      </c>
      <c r="M2394" s="482">
        <v>1727.43</v>
      </c>
      <c r="N2394" s="482">
        <v>0</v>
      </c>
      <c r="O2394" s="482">
        <v>6046.01</v>
      </c>
      <c r="P2394" s="480" t="s">
        <v>11459</v>
      </c>
      <c r="Q2394" s="481"/>
      <c r="R2394" s="480" t="s">
        <v>630</v>
      </c>
      <c r="S2394" s="480" t="s">
        <v>889</v>
      </c>
      <c r="T2394" s="480" t="s">
        <v>7757</v>
      </c>
      <c r="U2394" s="480" t="s">
        <v>11460</v>
      </c>
      <c r="V2394" s="480" t="s">
        <v>309</v>
      </c>
      <c r="W2394" s="480" t="s">
        <v>11087</v>
      </c>
      <c r="X2394" s="480" t="s">
        <v>7977</v>
      </c>
      <c r="Y2394" s="480" t="s">
        <v>313</v>
      </c>
      <c r="Z2394" s="480" t="s">
        <v>7888</v>
      </c>
      <c r="AA2394" s="480">
        <f t="shared" si="37"/>
        <v>60</v>
      </c>
      <c r="AB2394" s="483">
        <v>0</v>
      </c>
      <c r="AC2394" s="480" t="s">
        <v>7990</v>
      </c>
    </row>
    <row r="2395" customHeight="1" spans="1:29">
      <c r="A2395" s="460" t="s">
        <v>194</v>
      </c>
      <c r="B2395" s="480" t="s">
        <v>7877</v>
      </c>
      <c r="C2395" s="480" t="s">
        <v>7878</v>
      </c>
      <c r="D2395" s="480" t="s">
        <v>11461</v>
      </c>
      <c r="E2395" s="481">
        <v>45464</v>
      </c>
      <c r="F2395" s="480" t="s">
        <v>301</v>
      </c>
      <c r="G2395" s="480" t="s">
        <v>11462</v>
      </c>
      <c r="H2395" s="480" t="s">
        <v>10342</v>
      </c>
      <c r="I2395" s="480" t="s">
        <v>11396</v>
      </c>
      <c r="J2395" s="482">
        <v>8637.16</v>
      </c>
      <c r="K2395" s="482">
        <v>143.95</v>
      </c>
      <c r="L2395" s="482">
        <v>2591.15</v>
      </c>
      <c r="M2395" s="482">
        <v>1727.43</v>
      </c>
      <c r="N2395" s="482">
        <v>0</v>
      </c>
      <c r="O2395" s="482">
        <v>6046.01</v>
      </c>
      <c r="P2395" s="480" t="s">
        <v>11463</v>
      </c>
      <c r="Q2395" s="481"/>
      <c r="R2395" s="480" t="s">
        <v>630</v>
      </c>
      <c r="S2395" s="480" t="s">
        <v>889</v>
      </c>
      <c r="T2395" s="480" t="s">
        <v>3280</v>
      </c>
      <c r="U2395" s="480" t="s">
        <v>11464</v>
      </c>
      <c r="V2395" s="480" t="s">
        <v>309</v>
      </c>
      <c r="W2395" s="480" t="s">
        <v>11087</v>
      </c>
      <c r="X2395" s="480" t="s">
        <v>7977</v>
      </c>
      <c r="Y2395" s="480" t="s">
        <v>313</v>
      </c>
      <c r="Z2395" s="480" t="s">
        <v>7888</v>
      </c>
      <c r="AA2395" s="480">
        <f t="shared" si="37"/>
        <v>60</v>
      </c>
      <c r="AB2395" s="483">
        <v>0</v>
      </c>
      <c r="AC2395" s="480" t="s">
        <v>891</v>
      </c>
    </row>
    <row r="2396" customHeight="1" spans="1:29">
      <c r="A2396" s="460" t="s">
        <v>194</v>
      </c>
      <c r="B2396" s="480" t="s">
        <v>7877</v>
      </c>
      <c r="C2396" s="480" t="s">
        <v>7878</v>
      </c>
      <c r="D2396" s="480" t="s">
        <v>11465</v>
      </c>
      <c r="E2396" s="481">
        <v>45464</v>
      </c>
      <c r="F2396" s="480" t="s">
        <v>301</v>
      </c>
      <c r="G2396" s="480" t="s">
        <v>11466</v>
      </c>
      <c r="H2396" s="480" t="s">
        <v>10342</v>
      </c>
      <c r="I2396" s="480" t="s">
        <v>11396</v>
      </c>
      <c r="J2396" s="482">
        <v>8637.16</v>
      </c>
      <c r="K2396" s="482">
        <v>143.95</v>
      </c>
      <c r="L2396" s="482">
        <v>2591.15</v>
      </c>
      <c r="M2396" s="482">
        <v>1727.43</v>
      </c>
      <c r="N2396" s="482">
        <v>0</v>
      </c>
      <c r="O2396" s="482">
        <v>6046.01</v>
      </c>
      <c r="P2396" s="480" t="s">
        <v>11467</v>
      </c>
      <c r="Q2396" s="481"/>
      <c r="R2396" s="480" t="s">
        <v>630</v>
      </c>
      <c r="S2396" s="480" t="s">
        <v>889</v>
      </c>
      <c r="T2396" s="480" t="s">
        <v>3280</v>
      </c>
      <c r="U2396" s="480" t="s">
        <v>11464</v>
      </c>
      <c r="V2396" s="480" t="s">
        <v>309</v>
      </c>
      <c r="W2396" s="480" t="s">
        <v>11087</v>
      </c>
      <c r="X2396" s="480" t="s">
        <v>7977</v>
      </c>
      <c r="Y2396" s="480" t="s">
        <v>313</v>
      </c>
      <c r="Z2396" s="480" t="s">
        <v>7888</v>
      </c>
      <c r="AA2396" s="480">
        <f t="shared" si="37"/>
        <v>60</v>
      </c>
      <c r="AB2396" s="483">
        <v>0</v>
      </c>
      <c r="AC2396" s="480" t="s">
        <v>891</v>
      </c>
    </row>
    <row r="2397" customHeight="1" spans="1:29">
      <c r="A2397" s="460" t="s">
        <v>194</v>
      </c>
      <c r="B2397" s="480" t="s">
        <v>7877</v>
      </c>
      <c r="C2397" s="480" t="s">
        <v>7878</v>
      </c>
      <c r="D2397" s="480" t="s">
        <v>11468</v>
      </c>
      <c r="E2397" s="481">
        <v>45464</v>
      </c>
      <c r="F2397" s="480" t="s">
        <v>301</v>
      </c>
      <c r="G2397" s="480" t="s">
        <v>11469</v>
      </c>
      <c r="H2397" s="480" t="s">
        <v>10342</v>
      </c>
      <c r="I2397" s="480" t="s">
        <v>11396</v>
      </c>
      <c r="J2397" s="482">
        <v>8637.16</v>
      </c>
      <c r="K2397" s="482">
        <v>143.95</v>
      </c>
      <c r="L2397" s="482">
        <v>2591.15</v>
      </c>
      <c r="M2397" s="482">
        <v>1727.43</v>
      </c>
      <c r="N2397" s="482">
        <v>0</v>
      </c>
      <c r="O2397" s="482">
        <v>6046.01</v>
      </c>
      <c r="P2397" s="480" t="s">
        <v>11470</v>
      </c>
      <c r="Q2397" s="481"/>
      <c r="R2397" s="480" t="s">
        <v>630</v>
      </c>
      <c r="S2397" s="480" t="s">
        <v>889</v>
      </c>
      <c r="T2397" s="480" t="s">
        <v>3280</v>
      </c>
      <c r="U2397" s="480" t="s">
        <v>11464</v>
      </c>
      <c r="V2397" s="480" t="s">
        <v>309</v>
      </c>
      <c r="W2397" s="480" t="s">
        <v>11087</v>
      </c>
      <c r="X2397" s="480" t="s">
        <v>7977</v>
      </c>
      <c r="Y2397" s="480" t="s">
        <v>313</v>
      </c>
      <c r="Z2397" s="480" t="s">
        <v>7888</v>
      </c>
      <c r="AA2397" s="480">
        <f t="shared" si="37"/>
        <v>60</v>
      </c>
      <c r="AB2397" s="483">
        <v>0</v>
      </c>
      <c r="AC2397" s="480" t="s">
        <v>891</v>
      </c>
    </row>
    <row r="2398" customHeight="1" spans="1:29">
      <c r="A2398" s="460" t="s">
        <v>194</v>
      </c>
      <c r="B2398" s="480" t="s">
        <v>7877</v>
      </c>
      <c r="C2398" s="480" t="s">
        <v>7878</v>
      </c>
      <c r="D2398" s="480" t="s">
        <v>11471</v>
      </c>
      <c r="E2398" s="481">
        <v>45464</v>
      </c>
      <c r="F2398" s="480" t="s">
        <v>301</v>
      </c>
      <c r="G2398" s="480" t="s">
        <v>11472</v>
      </c>
      <c r="H2398" s="480" t="s">
        <v>10342</v>
      </c>
      <c r="I2398" s="480" t="s">
        <v>11396</v>
      </c>
      <c r="J2398" s="482">
        <v>8637.16</v>
      </c>
      <c r="K2398" s="482">
        <v>143.95</v>
      </c>
      <c r="L2398" s="482">
        <v>2591.15</v>
      </c>
      <c r="M2398" s="482">
        <v>1727.43</v>
      </c>
      <c r="N2398" s="482">
        <v>0</v>
      </c>
      <c r="O2398" s="482">
        <v>6046.01</v>
      </c>
      <c r="P2398" s="480" t="s">
        <v>11473</v>
      </c>
      <c r="Q2398" s="481"/>
      <c r="R2398" s="480" t="s">
        <v>630</v>
      </c>
      <c r="S2398" s="480" t="s">
        <v>889</v>
      </c>
      <c r="T2398" s="480" t="s">
        <v>3280</v>
      </c>
      <c r="U2398" s="480" t="s">
        <v>11464</v>
      </c>
      <c r="V2398" s="480" t="s">
        <v>309</v>
      </c>
      <c r="W2398" s="480" t="s">
        <v>11087</v>
      </c>
      <c r="X2398" s="480" t="s">
        <v>7977</v>
      </c>
      <c r="Y2398" s="480" t="s">
        <v>313</v>
      </c>
      <c r="Z2398" s="480" t="s">
        <v>7888</v>
      </c>
      <c r="AA2398" s="480">
        <f t="shared" si="37"/>
        <v>60</v>
      </c>
      <c r="AB2398" s="483">
        <v>0</v>
      </c>
      <c r="AC2398" s="480" t="s">
        <v>891</v>
      </c>
    </row>
    <row r="2399" customHeight="1" spans="1:29">
      <c r="A2399" s="460" t="s">
        <v>194</v>
      </c>
      <c r="B2399" s="480" t="s">
        <v>7877</v>
      </c>
      <c r="C2399" s="480" t="s">
        <v>7878</v>
      </c>
      <c r="D2399" s="480" t="s">
        <v>11474</v>
      </c>
      <c r="E2399" s="481">
        <v>45464</v>
      </c>
      <c r="F2399" s="480" t="s">
        <v>301</v>
      </c>
      <c r="G2399" s="480" t="s">
        <v>11475</v>
      </c>
      <c r="H2399" s="480" t="s">
        <v>9412</v>
      </c>
      <c r="I2399" s="480" t="s">
        <v>11476</v>
      </c>
      <c r="J2399" s="482">
        <v>752.22</v>
      </c>
      <c r="K2399" s="482">
        <v>12.53</v>
      </c>
      <c r="L2399" s="482">
        <v>225.66</v>
      </c>
      <c r="M2399" s="482">
        <v>150.44</v>
      </c>
      <c r="N2399" s="482">
        <v>0</v>
      </c>
      <c r="O2399" s="482">
        <v>526.56</v>
      </c>
      <c r="P2399" s="480" t="s">
        <v>11477</v>
      </c>
      <c r="Q2399" s="481"/>
      <c r="R2399" s="480" t="s">
        <v>7884</v>
      </c>
      <c r="S2399" s="480" t="s">
        <v>7885</v>
      </c>
      <c r="T2399" s="480" t="s">
        <v>7803</v>
      </c>
      <c r="U2399" s="480" t="s">
        <v>7804</v>
      </c>
      <c r="V2399" s="480" t="s">
        <v>309</v>
      </c>
      <c r="W2399" s="480" t="s">
        <v>11087</v>
      </c>
      <c r="X2399" s="480" t="s">
        <v>9415</v>
      </c>
      <c r="Y2399" s="480" t="s">
        <v>313</v>
      </c>
      <c r="Z2399" s="480" t="s">
        <v>7888</v>
      </c>
      <c r="AA2399" s="480">
        <f t="shared" si="37"/>
        <v>60</v>
      </c>
      <c r="AB2399" s="483">
        <v>0</v>
      </c>
      <c r="AC2399" s="480" t="s">
        <v>8108</v>
      </c>
    </row>
    <row r="2400" customHeight="1" spans="1:29">
      <c r="A2400" s="460" t="s">
        <v>194</v>
      </c>
      <c r="B2400" s="480" t="s">
        <v>7877</v>
      </c>
      <c r="C2400" s="480" t="s">
        <v>7878</v>
      </c>
      <c r="D2400" s="480" t="s">
        <v>11478</v>
      </c>
      <c r="E2400" s="481">
        <v>45464</v>
      </c>
      <c r="F2400" s="480" t="s">
        <v>301</v>
      </c>
      <c r="G2400" s="480" t="s">
        <v>11479</v>
      </c>
      <c r="H2400" s="480" t="s">
        <v>9412</v>
      </c>
      <c r="I2400" s="480" t="s">
        <v>11476</v>
      </c>
      <c r="J2400" s="482">
        <v>752.22</v>
      </c>
      <c r="K2400" s="482">
        <v>12.53</v>
      </c>
      <c r="L2400" s="482">
        <v>225.66</v>
      </c>
      <c r="M2400" s="482">
        <v>150.44</v>
      </c>
      <c r="N2400" s="482">
        <v>0</v>
      </c>
      <c r="O2400" s="482">
        <v>526.56</v>
      </c>
      <c r="P2400" s="480" t="s">
        <v>11480</v>
      </c>
      <c r="Q2400" s="481"/>
      <c r="R2400" s="480" t="s">
        <v>7884</v>
      </c>
      <c r="S2400" s="480" t="s">
        <v>7885</v>
      </c>
      <c r="T2400" s="480" t="s">
        <v>7803</v>
      </c>
      <c r="U2400" s="480" t="s">
        <v>11481</v>
      </c>
      <c r="V2400" s="480" t="s">
        <v>309</v>
      </c>
      <c r="W2400" s="480" t="s">
        <v>11087</v>
      </c>
      <c r="X2400" s="480" t="s">
        <v>9415</v>
      </c>
      <c r="Y2400" s="480" t="s">
        <v>313</v>
      </c>
      <c r="Z2400" s="480" t="s">
        <v>7888</v>
      </c>
      <c r="AA2400" s="480">
        <f t="shared" si="37"/>
        <v>60</v>
      </c>
      <c r="AB2400" s="483">
        <v>0</v>
      </c>
      <c r="AC2400" s="480" t="s">
        <v>8108</v>
      </c>
    </row>
    <row r="2401" customHeight="1" spans="1:29">
      <c r="A2401" s="460" t="s">
        <v>194</v>
      </c>
      <c r="B2401" s="480" t="s">
        <v>7877</v>
      </c>
      <c r="C2401" s="480" t="s">
        <v>7878</v>
      </c>
      <c r="D2401" s="480" t="s">
        <v>11482</v>
      </c>
      <c r="E2401" s="481">
        <v>45464</v>
      </c>
      <c r="F2401" s="480" t="s">
        <v>301</v>
      </c>
      <c r="G2401" s="480" t="s">
        <v>11483</v>
      </c>
      <c r="H2401" s="480" t="s">
        <v>9412</v>
      </c>
      <c r="I2401" s="480" t="s">
        <v>11476</v>
      </c>
      <c r="J2401" s="482">
        <v>752.22</v>
      </c>
      <c r="K2401" s="482">
        <v>12.53</v>
      </c>
      <c r="L2401" s="482">
        <v>225.66</v>
      </c>
      <c r="M2401" s="482">
        <v>150.44</v>
      </c>
      <c r="N2401" s="482">
        <v>0</v>
      </c>
      <c r="O2401" s="482">
        <v>526.56</v>
      </c>
      <c r="P2401" s="480" t="s">
        <v>11484</v>
      </c>
      <c r="Q2401" s="481"/>
      <c r="R2401" s="480" t="s">
        <v>7884</v>
      </c>
      <c r="S2401" s="480" t="s">
        <v>7885</v>
      </c>
      <c r="T2401" s="480" t="s">
        <v>7803</v>
      </c>
      <c r="U2401" s="480" t="s">
        <v>11485</v>
      </c>
      <c r="V2401" s="480" t="s">
        <v>309</v>
      </c>
      <c r="W2401" s="480" t="s">
        <v>11087</v>
      </c>
      <c r="X2401" s="480" t="s">
        <v>9415</v>
      </c>
      <c r="Y2401" s="480" t="s">
        <v>313</v>
      </c>
      <c r="Z2401" s="480" t="s">
        <v>7888</v>
      </c>
      <c r="AA2401" s="480">
        <f t="shared" si="37"/>
        <v>60</v>
      </c>
      <c r="AB2401" s="483">
        <v>0</v>
      </c>
      <c r="AC2401" s="480" t="s">
        <v>8108</v>
      </c>
    </row>
    <row r="2402" customHeight="1" spans="1:29">
      <c r="A2402" s="460" t="s">
        <v>194</v>
      </c>
      <c r="B2402" s="480" t="s">
        <v>7877</v>
      </c>
      <c r="C2402" s="480" t="s">
        <v>7878</v>
      </c>
      <c r="D2402" s="480" t="s">
        <v>11486</v>
      </c>
      <c r="E2402" s="481">
        <v>45464</v>
      </c>
      <c r="F2402" s="480" t="s">
        <v>301</v>
      </c>
      <c r="G2402" s="480" t="s">
        <v>11487</v>
      </c>
      <c r="H2402" s="480" t="s">
        <v>9327</v>
      </c>
      <c r="I2402" s="480" t="s">
        <v>11488</v>
      </c>
      <c r="J2402" s="482">
        <v>1495.58</v>
      </c>
      <c r="K2402" s="482">
        <v>24.93</v>
      </c>
      <c r="L2402" s="482">
        <v>448.68</v>
      </c>
      <c r="M2402" s="482">
        <v>299.12</v>
      </c>
      <c r="N2402" s="482">
        <v>0</v>
      </c>
      <c r="O2402" s="482">
        <v>1046.9</v>
      </c>
      <c r="P2402" s="480" t="s">
        <v>11489</v>
      </c>
      <c r="Q2402" s="481"/>
      <c r="R2402" s="480" t="s">
        <v>7884</v>
      </c>
      <c r="S2402" s="480" t="s">
        <v>7885</v>
      </c>
      <c r="T2402" s="480" t="s">
        <v>7803</v>
      </c>
      <c r="U2402" s="480" t="s">
        <v>11481</v>
      </c>
      <c r="V2402" s="480" t="s">
        <v>309</v>
      </c>
      <c r="W2402" s="480" t="s">
        <v>11087</v>
      </c>
      <c r="X2402" s="480" t="s">
        <v>9330</v>
      </c>
      <c r="Y2402" s="480" t="s">
        <v>313</v>
      </c>
      <c r="Z2402" s="480" t="s">
        <v>7888</v>
      </c>
      <c r="AA2402" s="480">
        <f t="shared" si="37"/>
        <v>60</v>
      </c>
      <c r="AB2402" s="483">
        <v>0</v>
      </c>
      <c r="AC2402" s="480" t="s">
        <v>8108</v>
      </c>
    </row>
    <row r="2403" customHeight="1" spans="1:29">
      <c r="A2403" s="460" t="s">
        <v>194</v>
      </c>
      <c r="B2403" s="480" t="s">
        <v>7877</v>
      </c>
      <c r="C2403" s="480" t="s">
        <v>7878</v>
      </c>
      <c r="D2403" s="480" t="s">
        <v>11490</v>
      </c>
      <c r="E2403" s="481">
        <v>45464</v>
      </c>
      <c r="F2403" s="480" t="s">
        <v>301</v>
      </c>
      <c r="G2403" s="480" t="s">
        <v>11491</v>
      </c>
      <c r="H2403" s="480" t="s">
        <v>9327</v>
      </c>
      <c r="I2403" s="480" t="s">
        <v>11488</v>
      </c>
      <c r="J2403" s="482">
        <v>1495.58</v>
      </c>
      <c r="K2403" s="482">
        <v>24.93</v>
      </c>
      <c r="L2403" s="482">
        <v>448.68</v>
      </c>
      <c r="M2403" s="482">
        <v>299.12</v>
      </c>
      <c r="N2403" s="482">
        <v>0</v>
      </c>
      <c r="O2403" s="482">
        <v>1046.9</v>
      </c>
      <c r="P2403" s="480" t="s">
        <v>11492</v>
      </c>
      <c r="Q2403" s="481"/>
      <c r="R2403" s="480" t="s">
        <v>7884</v>
      </c>
      <c r="S2403" s="480" t="s">
        <v>7885</v>
      </c>
      <c r="T2403" s="480" t="s">
        <v>7803</v>
      </c>
      <c r="U2403" s="480" t="s">
        <v>11485</v>
      </c>
      <c r="V2403" s="480" t="s">
        <v>309</v>
      </c>
      <c r="W2403" s="480" t="s">
        <v>11087</v>
      </c>
      <c r="X2403" s="480" t="s">
        <v>9330</v>
      </c>
      <c r="Y2403" s="480" t="s">
        <v>313</v>
      </c>
      <c r="Z2403" s="480" t="s">
        <v>7888</v>
      </c>
      <c r="AA2403" s="480">
        <f t="shared" si="37"/>
        <v>60</v>
      </c>
      <c r="AB2403" s="483">
        <v>0</v>
      </c>
      <c r="AC2403" s="480" t="s">
        <v>8108</v>
      </c>
    </row>
    <row r="2404" customHeight="1" spans="1:29">
      <c r="A2404" s="460" t="s">
        <v>194</v>
      </c>
      <c r="B2404" s="480" t="s">
        <v>7877</v>
      </c>
      <c r="C2404" s="480" t="s">
        <v>7878</v>
      </c>
      <c r="D2404" s="480" t="s">
        <v>11493</v>
      </c>
      <c r="E2404" s="481">
        <v>45464</v>
      </c>
      <c r="F2404" s="480" t="s">
        <v>301</v>
      </c>
      <c r="G2404" s="480" t="s">
        <v>11494</v>
      </c>
      <c r="H2404" s="480" t="s">
        <v>9327</v>
      </c>
      <c r="I2404" s="480" t="s">
        <v>11488</v>
      </c>
      <c r="J2404" s="482">
        <v>1495.58</v>
      </c>
      <c r="K2404" s="482">
        <v>24.93</v>
      </c>
      <c r="L2404" s="482">
        <v>448.68</v>
      </c>
      <c r="M2404" s="482">
        <v>299.12</v>
      </c>
      <c r="N2404" s="482">
        <v>0</v>
      </c>
      <c r="O2404" s="482">
        <v>1046.9</v>
      </c>
      <c r="P2404" s="480" t="s">
        <v>11495</v>
      </c>
      <c r="Q2404" s="481"/>
      <c r="R2404" s="480" t="s">
        <v>7884</v>
      </c>
      <c r="S2404" s="480" t="s">
        <v>7885</v>
      </c>
      <c r="T2404" s="480" t="s">
        <v>7803</v>
      </c>
      <c r="U2404" s="480" t="s">
        <v>4000</v>
      </c>
      <c r="V2404" s="480" t="s">
        <v>309</v>
      </c>
      <c r="W2404" s="480" t="s">
        <v>11087</v>
      </c>
      <c r="X2404" s="480" t="s">
        <v>9330</v>
      </c>
      <c r="Y2404" s="480" t="s">
        <v>313</v>
      </c>
      <c r="Z2404" s="480" t="s">
        <v>7888</v>
      </c>
      <c r="AA2404" s="480">
        <f t="shared" si="37"/>
        <v>60</v>
      </c>
      <c r="AB2404" s="483">
        <v>0</v>
      </c>
      <c r="AC2404" s="480" t="s">
        <v>8108</v>
      </c>
    </row>
    <row r="2405" customHeight="1" spans="1:29">
      <c r="A2405" s="460" t="s">
        <v>194</v>
      </c>
      <c r="B2405" s="480" t="s">
        <v>7877</v>
      </c>
      <c r="C2405" s="480" t="s">
        <v>7878</v>
      </c>
      <c r="D2405" s="480" t="s">
        <v>11496</v>
      </c>
      <c r="E2405" s="481">
        <v>45464</v>
      </c>
      <c r="F2405" s="480" t="s">
        <v>301</v>
      </c>
      <c r="G2405" s="480" t="s">
        <v>11497</v>
      </c>
      <c r="H2405" s="480" t="s">
        <v>9327</v>
      </c>
      <c r="I2405" s="480" t="s">
        <v>11488</v>
      </c>
      <c r="J2405" s="482">
        <v>1495.58</v>
      </c>
      <c r="K2405" s="482">
        <v>24.93</v>
      </c>
      <c r="L2405" s="482">
        <v>448.68</v>
      </c>
      <c r="M2405" s="482">
        <v>299.12</v>
      </c>
      <c r="N2405" s="482">
        <v>0</v>
      </c>
      <c r="O2405" s="482">
        <v>1046.9</v>
      </c>
      <c r="P2405" s="480" t="s">
        <v>11498</v>
      </c>
      <c r="Q2405" s="481"/>
      <c r="R2405" s="480" t="s">
        <v>7884</v>
      </c>
      <c r="S2405" s="480" t="s">
        <v>7885</v>
      </c>
      <c r="T2405" s="480" t="s">
        <v>7803</v>
      </c>
      <c r="U2405" s="480" t="s">
        <v>11499</v>
      </c>
      <c r="V2405" s="480" t="s">
        <v>309</v>
      </c>
      <c r="W2405" s="480" t="s">
        <v>11087</v>
      </c>
      <c r="X2405" s="480" t="s">
        <v>9330</v>
      </c>
      <c r="Y2405" s="480" t="s">
        <v>313</v>
      </c>
      <c r="Z2405" s="480" t="s">
        <v>7888</v>
      </c>
      <c r="AA2405" s="480">
        <f t="shared" si="37"/>
        <v>60</v>
      </c>
      <c r="AB2405" s="483">
        <v>0</v>
      </c>
      <c r="AC2405" s="480" t="s">
        <v>8108</v>
      </c>
    </row>
    <row r="2406" customHeight="1" spans="1:29">
      <c r="A2406" s="460" t="s">
        <v>194</v>
      </c>
      <c r="B2406" s="480" t="s">
        <v>7877</v>
      </c>
      <c r="C2406" s="480" t="s">
        <v>7878</v>
      </c>
      <c r="D2406" s="480" t="s">
        <v>11500</v>
      </c>
      <c r="E2406" s="481">
        <v>45464</v>
      </c>
      <c r="F2406" s="480" t="s">
        <v>301</v>
      </c>
      <c r="G2406" s="480" t="s">
        <v>11501</v>
      </c>
      <c r="H2406" s="480" t="s">
        <v>9327</v>
      </c>
      <c r="I2406" s="480" t="s">
        <v>11488</v>
      </c>
      <c r="J2406" s="482">
        <v>1495.58</v>
      </c>
      <c r="K2406" s="482">
        <v>24.93</v>
      </c>
      <c r="L2406" s="482">
        <v>448.68</v>
      </c>
      <c r="M2406" s="482">
        <v>299.12</v>
      </c>
      <c r="N2406" s="482">
        <v>0</v>
      </c>
      <c r="O2406" s="482">
        <v>1046.9</v>
      </c>
      <c r="P2406" s="480" t="s">
        <v>11502</v>
      </c>
      <c r="Q2406" s="481"/>
      <c r="R2406" s="480" t="s">
        <v>7884</v>
      </c>
      <c r="S2406" s="480" t="s">
        <v>7885</v>
      </c>
      <c r="T2406" s="480" t="s">
        <v>7803</v>
      </c>
      <c r="U2406" s="480" t="s">
        <v>11503</v>
      </c>
      <c r="V2406" s="480" t="s">
        <v>309</v>
      </c>
      <c r="W2406" s="480" t="s">
        <v>11087</v>
      </c>
      <c r="X2406" s="480" t="s">
        <v>9330</v>
      </c>
      <c r="Y2406" s="480" t="s">
        <v>313</v>
      </c>
      <c r="Z2406" s="480" t="s">
        <v>7888</v>
      </c>
      <c r="AA2406" s="480">
        <f t="shared" si="37"/>
        <v>60</v>
      </c>
      <c r="AB2406" s="483">
        <v>0</v>
      </c>
      <c r="AC2406" s="480" t="s">
        <v>8108</v>
      </c>
    </row>
    <row r="2407" customHeight="1" spans="1:29">
      <c r="A2407" s="460" t="s">
        <v>194</v>
      </c>
      <c r="B2407" s="480" t="s">
        <v>7877</v>
      </c>
      <c r="C2407" s="480" t="s">
        <v>7878</v>
      </c>
      <c r="D2407" s="480" t="s">
        <v>11504</v>
      </c>
      <c r="E2407" s="481">
        <v>45803</v>
      </c>
      <c r="F2407" s="480" t="s">
        <v>301</v>
      </c>
      <c r="G2407" s="480" t="s">
        <v>11505</v>
      </c>
      <c r="H2407" s="480" t="s">
        <v>9053</v>
      </c>
      <c r="I2407" s="480" t="s">
        <v>11506</v>
      </c>
      <c r="J2407" s="482">
        <v>7433.63</v>
      </c>
      <c r="K2407" s="482">
        <v>123.9</v>
      </c>
      <c r="L2407" s="482">
        <v>867.26</v>
      </c>
      <c r="M2407" s="482">
        <v>867.26</v>
      </c>
      <c r="N2407" s="482">
        <v>0</v>
      </c>
      <c r="O2407" s="482">
        <v>6566.37</v>
      </c>
      <c r="P2407" s="480" t="s">
        <v>11507</v>
      </c>
      <c r="Q2407" s="481"/>
      <c r="R2407" s="480" t="s">
        <v>7884</v>
      </c>
      <c r="S2407" s="480" t="s">
        <v>7885</v>
      </c>
      <c r="T2407" s="480" t="s">
        <v>2372</v>
      </c>
      <c r="U2407" s="480" t="s">
        <v>11508</v>
      </c>
      <c r="V2407" s="480" t="s">
        <v>309</v>
      </c>
      <c r="W2407" s="480" t="s">
        <v>11509</v>
      </c>
      <c r="X2407" s="480" t="s">
        <v>11088</v>
      </c>
      <c r="Y2407" s="480" t="s">
        <v>313</v>
      </c>
      <c r="Z2407" s="480" t="s">
        <v>7888</v>
      </c>
      <c r="AA2407" s="480">
        <f t="shared" si="37"/>
        <v>60</v>
      </c>
      <c r="AB2407" s="483">
        <v>0</v>
      </c>
      <c r="AC2407" s="480" t="s">
        <v>7928</v>
      </c>
    </row>
    <row r="2408" customHeight="1" spans="1:29">
      <c r="A2408" s="460" t="s">
        <v>194</v>
      </c>
      <c r="B2408" s="480" t="s">
        <v>7877</v>
      </c>
      <c r="C2408" s="480" t="s">
        <v>7878</v>
      </c>
      <c r="D2408" s="480" t="s">
        <v>11510</v>
      </c>
      <c r="E2408" s="481">
        <v>45863</v>
      </c>
      <c r="F2408" s="480" t="s">
        <v>301</v>
      </c>
      <c r="G2408" s="480" t="s">
        <v>11511</v>
      </c>
      <c r="H2408" s="480" t="s">
        <v>11512</v>
      </c>
      <c r="I2408" s="480" t="s">
        <v>11513</v>
      </c>
      <c r="J2408" s="482">
        <v>4300.89</v>
      </c>
      <c r="K2408" s="482">
        <v>44.8</v>
      </c>
      <c r="L2408" s="482">
        <v>224</v>
      </c>
      <c r="M2408" s="482">
        <v>224</v>
      </c>
      <c r="N2408" s="482">
        <v>0</v>
      </c>
      <c r="O2408" s="482">
        <v>4076.89</v>
      </c>
      <c r="P2408" s="480" t="s">
        <v>11514</v>
      </c>
      <c r="Q2408" s="481"/>
      <c r="R2408" s="480" t="s">
        <v>7884</v>
      </c>
      <c r="S2408" s="480" t="s">
        <v>307</v>
      </c>
      <c r="T2408" s="480" t="s">
        <v>453</v>
      </c>
      <c r="U2408" s="480" t="s">
        <v>2661</v>
      </c>
      <c r="V2408" s="480" t="s">
        <v>309</v>
      </c>
      <c r="W2408" s="480" t="s">
        <v>2115</v>
      </c>
      <c r="X2408" s="480" t="s">
        <v>11515</v>
      </c>
      <c r="Y2408" s="480" t="s">
        <v>313</v>
      </c>
      <c r="Z2408" s="480" t="s">
        <v>1588</v>
      </c>
      <c r="AA2408" s="480">
        <f t="shared" si="37"/>
        <v>96</v>
      </c>
      <c r="AB2408" s="483">
        <v>0</v>
      </c>
      <c r="AC2408" s="480" t="s">
        <v>542</v>
      </c>
    </row>
    <row r="2409" customHeight="1" spans="1:29">
      <c r="A2409" s="460" t="s">
        <v>194</v>
      </c>
      <c r="B2409" s="480" t="s">
        <v>7877</v>
      </c>
      <c r="C2409" s="480" t="s">
        <v>7878</v>
      </c>
      <c r="D2409" s="480" t="s">
        <v>11516</v>
      </c>
      <c r="E2409" s="481">
        <v>45863</v>
      </c>
      <c r="F2409" s="480" t="s">
        <v>301</v>
      </c>
      <c r="G2409" s="480" t="s">
        <v>11517</v>
      </c>
      <c r="H2409" s="480" t="s">
        <v>11512</v>
      </c>
      <c r="I2409" s="480" t="s">
        <v>11513</v>
      </c>
      <c r="J2409" s="482">
        <v>4300.88</v>
      </c>
      <c r="K2409" s="482">
        <v>44.8</v>
      </c>
      <c r="L2409" s="482">
        <v>224</v>
      </c>
      <c r="M2409" s="482">
        <v>224</v>
      </c>
      <c r="N2409" s="482">
        <v>0</v>
      </c>
      <c r="O2409" s="482">
        <v>4076.88</v>
      </c>
      <c r="P2409" s="480" t="s">
        <v>11518</v>
      </c>
      <c r="Q2409" s="481"/>
      <c r="R2409" s="480" t="s">
        <v>7884</v>
      </c>
      <c r="S2409" s="480" t="s">
        <v>307</v>
      </c>
      <c r="T2409" s="480" t="s">
        <v>453</v>
      </c>
      <c r="U2409" s="480" t="s">
        <v>2661</v>
      </c>
      <c r="V2409" s="480" t="s">
        <v>309</v>
      </c>
      <c r="W2409" s="480" t="s">
        <v>2115</v>
      </c>
      <c r="X2409" s="480" t="s">
        <v>11515</v>
      </c>
      <c r="Y2409" s="480" t="s">
        <v>313</v>
      </c>
      <c r="Z2409" s="480" t="s">
        <v>1588</v>
      </c>
      <c r="AA2409" s="480">
        <f t="shared" si="37"/>
        <v>96</v>
      </c>
      <c r="AB2409" s="483">
        <v>0</v>
      </c>
      <c r="AC2409" s="480" t="s">
        <v>542</v>
      </c>
    </row>
    <row r="2410" customHeight="1" spans="1:29">
      <c r="A2410" s="460" t="s">
        <v>194</v>
      </c>
      <c r="B2410" s="480" t="s">
        <v>7877</v>
      </c>
      <c r="C2410" s="480" t="s">
        <v>7878</v>
      </c>
      <c r="D2410" s="480" t="s">
        <v>11519</v>
      </c>
      <c r="E2410" s="481">
        <v>45863</v>
      </c>
      <c r="F2410" s="480" t="s">
        <v>301</v>
      </c>
      <c r="G2410" s="480" t="s">
        <v>11520</v>
      </c>
      <c r="H2410" s="480" t="s">
        <v>11521</v>
      </c>
      <c r="I2410" s="480" t="s">
        <v>11522</v>
      </c>
      <c r="J2410" s="482">
        <v>1327.44</v>
      </c>
      <c r="K2410" s="482">
        <v>22.12</v>
      </c>
      <c r="L2410" s="482">
        <v>110.62</v>
      </c>
      <c r="M2410" s="482">
        <v>110.62</v>
      </c>
      <c r="N2410" s="482">
        <v>0</v>
      </c>
      <c r="O2410" s="482">
        <v>1216.82</v>
      </c>
      <c r="P2410" s="480" t="s">
        <v>11523</v>
      </c>
      <c r="Q2410" s="481"/>
      <c r="R2410" s="480" t="s">
        <v>7884</v>
      </c>
      <c r="S2410" s="480" t="s">
        <v>307</v>
      </c>
      <c r="T2410" s="480" t="s">
        <v>453</v>
      </c>
      <c r="U2410" s="480" t="s">
        <v>2661</v>
      </c>
      <c r="V2410" s="480" t="s">
        <v>309</v>
      </c>
      <c r="W2410" s="480" t="s">
        <v>2115</v>
      </c>
      <c r="X2410" s="480" t="s">
        <v>11088</v>
      </c>
      <c r="Y2410" s="480" t="s">
        <v>313</v>
      </c>
      <c r="Z2410" s="480" t="s">
        <v>7888</v>
      </c>
      <c r="AA2410" s="480">
        <f t="shared" si="37"/>
        <v>60</v>
      </c>
      <c r="AB2410" s="483">
        <v>0</v>
      </c>
      <c r="AC2410" s="480" t="s">
        <v>542</v>
      </c>
    </row>
    <row r="2411" customHeight="1" spans="1:29">
      <c r="A2411" s="460" t="s">
        <v>194</v>
      </c>
      <c r="B2411" s="480" t="s">
        <v>7877</v>
      </c>
      <c r="C2411" s="480" t="s">
        <v>7878</v>
      </c>
      <c r="D2411" s="480" t="s">
        <v>11524</v>
      </c>
      <c r="E2411" s="481">
        <v>45863</v>
      </c>
      <c r="F2411" s="480" t="s">
        <v>301</v>
      </c>
      <c r="G2411" s="480" t="s">
        <v>11525</v>
      </c>
      <c r="H2411" s="480" t="s">
        <v>11521</v>
      </c>
      <c r="I2411" s="480" t="s">
        <v>11522</v>
      </c>
      <c r="J2411" s="482">
        <v>1327.44</v>
      </c>
      <c r="K2411" s="482">
        <v>22.12</v>
      </c>
      <c r="L2411" s="482">
        <v>110.62</v>
      </c>
      <c r="M2411" s="482">
        <v>110.62</v>
      </c>
      <c r="N2411" s="482">
        <v>0</v>
      </c>
      <c r="O2411" s="482">
        <v>1216.82</v>
      </c>
      <c r="P2411" s="480" t="s">
        <v>11526</v>
      </c>
      <c r="Q2411" s="481"/>
      <c r="R2411" s="480" t="s">
        <v>7884</v>
      </c>
      <c r="S2411" s="480" t="s">
        <v>307</v>
      </c>
      <c r="T2411" s="480" t="s">
        <v>453</v>
      </c>
      <c r="U2411" s="480" t="s">
        <v>2661</v>
      </c>
      <c r="V2411" s="480" t="s">
        <v>309</v>
      </c>
      <c r="W2411" s="480" t="s">
        <v>2115</v>
      </c>
      <c r="X2411" s="480" t="s">
        <v>11088</v>
      </c>
      <c r="Y2411" s="480" t="s">
        <v>313</v>
      </c>
      <c r="Z2411" s="480" t="s">
        <v>7888</v>
      </c>
      <c r="AA2411" s="480">
        <f t="shared" si="37"/>
        <v>60</v>
      </c>
      <c r="AB2411" s="483">
        <v>0</v>
      </c>
      <c r="AC2411" s="480" t="s">
        <v>542</v>
      </c>
    </row>
    <row r="2412" customHeight="1" spans="1:29">
      <c r="A2412" s="460" t="s">
        <v>194</v>
      </c>
      <c r="B2412" s="480" t="s">
        <v>7877</v>
      </c>
      <c r="C2412" s="480" t="s">
        <v>7878</v>
      </c>
      <c r="D2412" s="480" t="s">
        <v>11527</v>
      </c>
      <c r="E2412" s="481">
        <v>45863</v>
      </c>
      <c r="F2412" s="480" t="s">
        <v>301</v>
      </c>
      <c r="G2412" s="480" t="s">
        <v>11528</v>
      </c>
      <c r="H2412" s="480" t="s">
        <v>11521</v>
      </c>
      <c r="I2412" s="480" t="s">
        <v>11522</v>
      </c>
      <c r="J2412" s="482">
        <v>1327.43</v>
      </c>
      <c r="K2412" s="482">
        <v>22.12</v>
      </c>
      <c r="L2412" s="482">
        <v>110.62</v>
      </c>
      <c r="M2412" s="482">
        <v>110.62</v>
      </c>
      <c r="N2412" s="482">
        <v>0</v>
      </c>
      <c r="O2412" s="482">
        <v>1216.81</v>
      </c>
      <c r="P2412" s="480" t="s">
        <v>11529</v>
      </c>
      <c r="Q2412" s="481"/>
      <c r="R2412" s="480" t="s">
        <v>7884</v>
      </c>
      <c r="S2412" s="480" t="s">
        <v>307</v>
      </c>
      <c r="T2412" s="480" t="s">
        <v>453</v>
      </c>
      <c r="U2412" s="480" t="s">
        <v>2661</v>
      </c>
      <c r="V2412" s="480" t="s">
        <v>309</v>
      </c>
      <c r="W2412" s="480" t="s">
        <v>2115</v>
      </c>
      <c r="X2412" s="480" t="s">
        <v>11088</v>
      </c>
      <c r="Y2412" s="480" t="s">
        <v>313</v>
      </c>
      <c r="Z2412" s="480" t="s">
        <v>7888</v>
      </c>
      <c r="AA2412" s="480">
        <f t="shared" si="37"/>
        <v>60</v>
      </c>
      <c r="AB2412" s="483">
        <v>0</v>
      </c>
      <c r="AC2412" s="480" t="s">
        <v>542</v>
      </c>
    </row>
    <row r="2413" customHeight="1" spans="1:29">
      <c r="A2413" s="460" t="s">
        <v>194</v>
      </c>
      <c r="B2413" s="480" t="s">
        <v>7877</v>
      </c>
      <c r="C2413" s="480" t="s">
        <v>7878</v>
      </c>
      <c r="D2413" s="480" t="s">
        <v>11530</v>
      </c>
      <c r="E2413" s="481">
        <v>45863</v>
      </c>
      <c r="F2413" s="480" t="s">
        <v>301</v>
      </c>
      <c r="G2413" s="480" t="s">
        <v>11531</v>
      </c>
      <c r="H2413" s="480" t="s">
        <v>11521</v>
      </c>
      <c r="I2413" s="480" t="s">
        <v>11522</v>
      </c>
      <c r="J2413" s="482">
        <v>1327.43</v>
      </c>
      <c r="K2413" s="482">
        <v>22.12</v>
      </c>
      <c r="L2413" s="482">
        <v>110.62</v>
      </c>
      <c r="M2413" s="482">
        <v>110.62</v>
      </c>
      <c r="N2413" s="482">
        <v>0</v>
      </c>
      <c r="O2413" s="482">
        <v>1216.81</v>
      </c>
      <c r="P2413" s="480" t="s">
        <v>11532</v>
      </c>
      <c r="Q2413" s="481"/>
      <c r="R2413" s="480" t="s">
        <v>7884</v>
      </c>
      <c r="S2413" s="480" t="s">
        <v>307</v>
      </c>
      <c r="T2413" s="480" t="s">
        <v>453</v>
      </c>
      <c r="U2413" s="480" t="s">
        <v>2661</v>
      </c>
      <c r="V2413" s="480" t="s">
        <v>309</v>
      </c>
      <c r="W2413" s="480" t="s">
        <v>2115</v>
      </c>
      <c r="X2413" s="480" t="s">
        <v>11088</v>
      </c>
      <c r="Y2413" s="480" t="s">
        <v>313</v>
      </c>
      <c r="Z2413" s="480" t="s">
        <v>7888</v>
      </c>
      <c r="AA2413" s="480">
        <f t="shared" si="37"/>
        <v>60</v>
      </c>
      <c r="AB2413" s="483">
        <v>0</v>
      </c>
      <c r="AC2413" s="480" t="s">
        <v>542</v>
      </c>
    </row>
    <row r="2414" customHeight="1" spans="1:29">
      <c r="A2414" s="460" t="s">
        <v>194</v>
      </c>
      <c r="B2414" s="480" t="s">
        <v>7877</v>
      </c>
      <c r="C2414" s="480" t="s">
        <v>7878</v>
      </c>
      <c r="D2414" s="480" t="s">
        <v>11533</v>
      </c>
      <c r="E2414" s="481">
        <v>45863</v>
      </c>
      <c r="F2414" s="480" t="s">
        <v>301</v>
      </c>
      <c r="G2414" s="480" t="s">
        <v>11534</v>
      </c>
      <c r="H2414" s="480" t="s">
        <v>11521</v>
      </c>
      <c r="I2414" s="480" t="s">
        <v>11522</v>
      </c>
      <c r="J2414" s="482">
        <v>1327.43</v>
      </c>
      <c r="K2414" s="482">
        <v>22.12</v>
      </c>
      <c r="L2414" s="482">
        <v>110.62</v>
      </c>
      <c r="M2414" s="482">
        <v>110.62</v>
      </c>
      <c r="N2414" s="482">
        <v>0</v>
      </c>
      <c r="O2414" s="482">
        <v>1216.81</v>
      </c>
      <c r="P2414" s="480" t="s">
        <v>11535</v>
      </c>
      <c r="Q2414" s="481"/>
      <c r="R2414" s="480" t="s">
        <v>7884</v>
      </c>
      <c r="S2414" s="480" t="s">
        <v>307</v>
      </c>
      <c r="T2414" s="480" t="s">
        <v>453</v>
      </c>
      <c r="U2414" s="480" t="s">
        <v>2661</v>
      </c>
      <c r="V2414" s="480" t="s">
        <v>309</v>
      </c>
      <c r="W2414" s="480" t="s">
        <v>2115</v>
      </c>
      <c r="X2414" s="480" t="s">
        <v>11088</v>
      </c>
      <c r="Y2414" s="480" t="s">
        <v>313</v>
      </c>
      <c r="Z2414" s="480" t="s">
        <v>7888</v>
      </c>
      <c r="AA2414" s="480">
        <f t="shared" si="37"/>
        <v>60</v>
      </c>
      <c r="AB2414" s="483">
        <v>0</v>
      </c>
      <c r="AC2414" s="480" t="s">
        <v>542</v>
      </c>
    </row>
    <row r="2415" customHeight="1" spans="1:29">
      <c r="A2415" s="460" t="s">
        <v>194</v>
      </c>
      <c r="B2415" s="480" t="s">
        <v>7877</v>
      </c>
      <c r="C2415" s="480" t="s">
        <v>7878</v>
      </c>
      <c r="D2415" s="480" t="s">
        <v>11536</v>
      </c>
      <c r="E2415" s="481">
        <v>45863</v>
      </c>
      <c r="F2415" s="480" t="s">
        <v>301</v>
      </c>
      <c r="G2415" s="480" t="s">
        <v>11537</v>
      </c>
      <c r="H2415" s="480" t="s">
        <v>11521</v>
      </c>
      <c r="I2415" s="480" t="s">
        <v>11522</v>
      </c>
      <c r="J2415" s="482">
        <v>1327.43</v>
      </c>
      <c r="K2415" s="482">
        <v>22.12</v>
      </c>
      <c r="L2415" s="482">
        <v>110.62</v>
      </c>
      <c r="M2415" s="482">
        <v>110.62</v>
      </c>
      <c r="N2415" s="482">
        <v>0</v>
      </c>
      <c r="O2415" s="482">
        <v>1216.81</v>
      </c>
      <c r="P2415" s="480" t="s">
        <v>11538</v>
      </c>
      <c r="Q2415" s="481"/>
      <c r="R2415" s="480" t="s">
        <v>7884</v>
      </c>
      <c r="S2415" s="480" t="s">
        <v>307</v>
      </c>
      <c r="T2415" s="480" t="s">
        <v>453</v>
      </c>
      <c r="U2415" s="480" t="s">
        <v>2670</v>
      </c>
      <c r="V2415" s="480" t="s">
        <v>309</v>
      </c>
      <c r="W2415" s="480" t="s">
        <v>2115</v>
      </c>
      <c r="X2415" s="480" t="s">
        <v>11088</v>
      </c>
      <c r="Y2415" s="480" t="s">
        <v>313</v>
      </c>
      <c r="Z2415" s="480" t="s">
        <v>7888</v>
      </c>
      <c r="AA2415" s="480">
        <f t="shared" si="37"/>
        <v>60</v>
      </c>
      <c r="AB2415" s="483">
        <v>0</v>
      </c>
      <c r="AC2415" s="480" t="s">
        <v>542</v>
      </c>
    </row>
    <row r="2416" customHeight="1" spans="1:29">
      <c r="A2416" s="460" t="s">
        <v>194</v>
      </c>
      <c r="B2416" s="480" t="s">
        <v>7877</v>
      </c>
      <c r="C2416" s="480" t="s">
        <v>7878</v>
      </c>
      <c r="D2416" s="480" t="s">
        <v>11539</v>
      </c>
      <c r="E2416" s="481">
        <v>45863</v>
      </c>
      <c r="F2416" s="480" t="s">
        <v>301</v>
      </c>
      <c r="G2416" s="480" t="s">
        <v>11540</v>
      </c>
      <c r="H2416" s="480" t="s">
        <v>11541</v>
      </c>
      <c r="I2416" s="480" t="s">
        <v>11542</v>
      </c>
      <c r="J2416" s="482">
        <v>283.18</v>
      </c>
      <c r="K2416" s="482">
        <v>4.72</v>
      </c>
      <c r="L2416" s="482">
        <v>23.6</v>
      </c>
      <c r="M2416" s="482">
        <v>23.6</v>
      </c>
      <c r="N2416" s="482">
        <v>0</v>
      </c>
      <c r="O2416" s="482">
        <v>259.58</v>
      </c>
      <c r="P2416" s="480" t="s">
        <v>11543</v>
      </c>
      <c r="Q2416" s="481"/>
      <c r="R2416" s="480" t="s">
        <v>7884</v>
      </c>
      <c r="S2416" s="480" t="s">
        <v>7885</v>
      </c>
      <c r="T2416" s="480" t="s">
        <v>2113</v>
      </c>
      <c r="U2416" s="480" t="s">
        <v>7804</v>
      </c>
      <c r="V2416" s="480" t="s">
        <v>309</v>
      </c>
      <c r="W2416" s="480" t="s">
        <v>2115</v>
      </c>
      <c r="X2416" s="480" t="s">
        <v>11544</v>
      </c>
      <c r="Y2416" s="480" t="s">
        <v>313</v>
      </c>
      <c r="Z2416" s="480" t="s">
        <v>7888</v>
      </c>
      <c r="AA2416" s="480">
        <f t="shared" si="37"/>
        <v>60</v>
      </c>
      <c r="AB2416" s="483">
        <v>0</v>
      </c>
      <c r="AC2416" s="480" t="s">
        <v>8086</v>
      </c>
    </row>
    <row r="2417" customHeight="1" spans="1:29">
      <c r="A2417" s="460" t="s">
        <v>194</v>
      </c>
      <c r="B2417" s="480" t="s">
        <v>7877</v>
      </c>
      <c r="C2417" s="480" t="s">
        <v>7878</v>
      </c>
      <c r="D2417" s="480" t="s">
        <v>11545</v>
      </c>
      <c r="E2417" s="481">
        <v>45863</v>
      </c>
      <c r="F2417" s="480" t="s">
        <v>301</v>
      </c>
      <c r="G2417" s="480" t="s">
        <v>11546</v>
      </c>
      <c r="H2417" s="480" t="s">
        <v>11541</v>
      </c>
      <c r="I2417" s="480" t="s">
        <v>11542</v>
      </c>
      <c r="J2417" s="482">
        <v>283.18</v>
      </c>
      <c r="K2417" s="482">
        <v>4.72</v>
      </c>
      <c r="L2417" s="482">
        <v>23.6</v>
      </c>
      <c r="M2417" s="482">
        <v>23.6</v>
      </c>
      <c r="N2417" s="482">
        <v>0</v>
      </c>
      <c r="O2417" s="482">
        <v>259.58</v>
      </c>
      <c r="P2417" s="480" t="s">
        <v>11547</v>
      </c>
      <c r="Q2417" s="481"/>
      <c r="R2417" s="480" t="s">
        <v>7884</v>
      </c>
      <c r="S2417" s="480" t="s">
        <v>7885</v>
      </c>
      <c r="T2417" s="480" t="s">
        <v>2113</v>
      </c>
      <c r="U2417" s="480" t="s">
        <v>11548</v>
      </c>
      <c r="V2417" s="480" t="s">
        <v>309</v>
      </c>
      <c r="W2417" s="480" t="s">
        <v>2115</v>
      </c>
      <c r="X2417" s="480" t="s">
        <v>11544</v>
      </c>
      <c r="Y2417" s="480" t="s">
        <v>313</v>
      </c>
      <c r="Z2417" s="480" t="s">
        <v>7888</v>
      </c>
      <c r="AA2417" s="480">
        <f t="shared" si="37"/>
        <v>60</v>
      </c>
      <c r="AB2417" s="483">
        <v>0</v>
      </c>
      <c r="AC2417" s="480" t="s">
        <v>8086</v>
      </c>
    </row>
    <row r="2418" customHeight="1" spans="1:29">
      <c r="A2418" s="460" t="s">
        <v>194</v>
      </c>
      <c r="B2418" s="480" t="s">
        <v>7877</v>
      </c>
      <c r="C2418" s="480" t="s">
        <v>7878</v>
      </c>
      <c r="D2418" s="480" t="s">
        <v>11549</v>
      </c>
      <c r="E2418" s="481">
        <v>45863</v>
      </c>
      <c r="F2418" s="480" t="s">
        <v>301</v>
      </c>
      <c r="G2418" s="480" t="s">
        <v>11550</v>
      </c>
      <c r="H2418" s="480" t="s">
        <v>11541</v>
      </c>
      <c r="I2418" s="480" t="s">
        <v>11542</v>
      </c>
      <c r="J2418" s="482">
        <v>283.18</v>
      </c>
      <c r="K2418" s="482">
        <v>4.72</v>
      </c>
      <c r="L2418" s="482">
        <v>23.6</v>
      </c>
      <c r="M2418" s="482">
        <v>23.6</v>
      </c>
      <c r="N2418" s="482">
        <v>0</v>
      </c>
      <c r="O2418" s="482">
        <v>259.58</v>
      </c>
      <c r="P2418" s="480" t="s">
        <v>11551</v>
      </c>
      <c r="Q2418" s="481"/>
      <c r="R2418" s="480" t="s">
        <v>7884</v>
      </c>
      <c r="S2418" s="480" t="s">
        <v>7885</v>
      </c>
      <c r="T2418" s="480" t="s">
        <v>2113</v>
      </c>
      <c r="U2418" s="480" t="s">
        <v>11261</v>
      </c>
      <c r="V2418" s="480" t="s">
        <v>309</v>
      </c>
      <c r="W2418" s="480" t="s">
        <v>2115</v>
      </c>
      <c r="X2418" s="480" t="s">
        <v>11544</v>
      </c>
      <c r="Y2418" s="480" t="s">
        <v>313</v>
      </c>
      <c r="Z2418" s="480" t="s">
        <v>7888</v>
      </c>
      <c r="AA2418" s="480">
        <f t="shared" si="37"/>
        <v>60</v>
      </c>
      <c r="AB2418" s="483">
        <v>0</v>
      </c>
      <c r="AC2418" s="480" t="s">
        <v>8086</v>
      </c>
    </row>
    <row r="2419" customHeight="1" spans="1:29">
      <c r="A2419" s="460" t="s">
        <v>194</v>
      </c>
      <c r="B2419" s="480" t="s">
        <v>7877</v>
      </c>
      <c r="C2419" s="480" t="s">
        <v>7878</v>
      </c>
      <c r="D2419" s="480" t="s">
        <v>11552</v>
      </c>
      <c r="E2419" s="481">
        <v>45863</v>
      </c>
      <c r="F2419" s="480" t="s">
        <v>301</v>
      </c>
      <c r="G2419" s="480" t="s">
        <v>11553</v>
      </c>
      <c r="H2419" s="480" t="s">
        <v>11541</v>
      </c>
      <c r="I2419" s="480" t="s">
        <v>11542</v>
      </c>
      <c r="J2419" s="482">
        <v>283.18</v>
      </c>
      <c r="K2419" s="482">
        <v>4.72</v>
      </c>
      <c r="L2419" s="482">
        <v>23.6</v>
      </c>
      <c r="M2419" s="482">
        <v>23.6</v>
      </c>
      <c r="N2419" s="482">
        <v>0</v>
      </c>
      <c r="O2419" s="482">
        <v>259.58</v>
      </c>
      <c r="P2419" s="480" t="s">
        <v>11554</v>
      </c>
      <c r="Q2419" s="481"/>
      <c r="R2419" s="480" t="s">
        <v>7884</v>
      </c>
      <c r="S2419" s="480" t="s">
        <v>7885</v>
      </c>
      <c r="T2419" s="480" t="s">
        <v>2113</v>
      </c>
      <c r="U2419" s="480" t="s">
        <v>11555</v>
      </c>
      <c r="V2419" s="480" t="s">
        <v>309</v>
      </c>
      <c r="W2419" s="480" t="s">
        <v>2115</v>
      </c>
      <c r="X2419" s="480" t="s">
        <v>11544</v>
      </c>
      <c r="Y2419" s="480" t="s">
        <v>313</v>
      </c>
      <c r="Z2419" s="480" t="s">
        <v>7888</v>
      </c>
      <c r="AA2419" s="480">
        <f t="shared" si="37"/>
        <v>60</v>
      </c>
      <c r="AB2419" s="483">
        <v>0</v>
      </c>
      <c r="AC2419" s="480" t="s">
        <v>8086</v>
      </c>
    </row>
    <row r="2420" customHeight="1" spans="1:29">
      <c r="A2420" s="460" t="s">
        <v>194</v>
      </c>
      <c r="B2420" s="480" t="s">
        <v>7877</v>
      </c>
      <c r="C2420" s="480" t="s">
        <v>7878</v>
      </c>
      <c r="D2420" s="480" t="s">
        <v>11556</v>
      </c>
      <c r="E2420" s="481">
        <v>45863</v>
      </c>
      <c r="F2420" s="480" t="s">
        <v>301</v>
      </c>
      <c r="G2420" s="480" t="s">
        <v>11557</v>
      </c>
      <c r="H2420" s="480" t="s">
        <v>11541</v>
      </c>
      <c r="I2420" s="480" t="s">
        <v>11542</v>
      </c>
      <c r="J2420" s="482">
        <v>283.18</v>
      </c>
      <c r="K2420" s="482">
        <v>4.72</v>
      </c>
      <c r="L2420" s="482">
        <v>23.6</v>
      </c>
      <c r="M2420" s="482">
        <v>23.6</v>
      </c>
      <c r="N2420" s="482">
        <v>0</v>
      </c>
      <c r="O2420" s="482">
        <v>259.58</v>
      </c>
      <c r="P2420" s="480" t="s">
        <v>11558</v>
      </c>
      <c r="Q2420" s="481"/>
      <c r="R2420" s="480" t="s">
        <v>7884</v>
      </c>
      <c r="S2420" s="480" t="s">
        <v>7885</v>
      </c>
      <c r="T2420" s="480" t="s">
        <v>2113</v>
      </c>
      <c r="U2420" s="480" t="s">
        <v>11559</v>
      </c>
      <c r="V2420" s="480" t="s">
        <v>309</v>
      </c>
      <c r="W2420" s="480" t="s">
        <v>2115</v>
      </c>
      <c r="X2420" s="480" t="s">
        <v>11544</v>
      </c>
      <c r="Y2420" s="480" t="s">
        <v>313</v>
      </c>
      <c r="Z2420" s="480" t="s">
        <v>7888</v>
      </c>
      <c r="AA2420" s="480">
        <f t="shared" si="37"/>
        <v>60</v>
      </c>
      <c r="AB2420" s="483">
        <v>0</v>
      </c>
      <c r="AC2420" s="480" t="s">
        <v>8086</v>
      </c>
    </row>
    <row r="2421" customHeight="1" spans="1:29">
      <c r="A2421" s="460" t="s">
        <v>194</v>
      </c>
      <c r="B2421" s="480" t="s">
        <v>7877</v>
      </c>
      <c r="C2421" s="480" t="s">
        <v>7878</v>
      </c>
      <c r="D2421" s="480" t="s">
        <v>11560</v>
      </c>
      <c r="E2421" s="481">
        <v>45863</v>
      </c>
      <c r="F2421" s="480" t="s">
        <v>301</v>
      </c>
      <c r="G2421" s="480" t="s">
        <v>11561</v>
      </c>
      <c r="H2421" s="480" t="s">
        <v>11541</v>
      </c>
      <c r="I2421" s="480" t="s">
        <v>11542</v>
      </c>
      <c r="J2421" s="482">
        <v>283.18</v>
      </c>
      <c r="K2421" s="482">
        <v>4.72</v>
      </c>
      <c r="L2421" s="482">
        <v>23.6</v>
      </c>
      <c r="M2421" s="482">
        <v>23.6</v>
      </c>
      <c r="N2421" s="482">
        <v>0</v>
      </c>
      <c r="O2421" s="482">
        <v>259.58</v>
      </c>
      <c r="P2421" s="480" t="s">
        <v>11562</v>
      </c>
      <c r="Q2421" s="481"/>
      <c r="R2421" s="480" t="s">
        <v>7884</v>
      </c>
      <c r="S2421" s="480" t="s">
        <v>7885</v>
      </c>
      <c r="T2421" s="480" t="s">
        <v>11563</v>
      </c>
      <c r="U2421" s="480" t="s">
        <v>11564</v>
      </c>
      <c r="V2421" s="480" t="s">
        <v>309</v>
      </c>
      <c r="W2421" s="480" t="s">
        <v>2115</v>
      </c>
      <c r="X2421" s="480" t="s">
        <v>11544</v>
      </c>
      <c r="Y2421" s="480" t="s">
        <v>313</v>
      </c>
      <c r="Z2421" s="480" t="s">
        <v>7888</v>
      </c>
      <c r="AA2421" s="480">
        <f t="shared" si="37"/>
        <v>60</v>
      </c>
      <c r="AB2421" s="483">
        <v>0</v>
      </c>
      <c r="AC2421" s="480" t="s">
        <v>8086</v>
      </c>
    </row>
    <row r="2422" customHeight="1" spans="1:29">
      <c r="A2422" s="460" t="s">
        <v>194</v>
      </c>
      <c r="B2422" s="480" t="s">
        <v>7877</v>
      </c>
      <c r="C2422" s="480" t="s">
        <v>7878</v>
      </c>
      <c r="D2422" s="480" t="s">
        <v>11565</v>
      </c>
      <c r="E2422" s="481">
        <v>45863</v>
      </c>
      <c r="F2422" s="480" t="s">
        <v>301</v>
      </c>
      <c r="G2422" s="480" t="s">
        <v>11566</v>
      </c>
      <c r="H2422" s="480" t="s">
        <v>11541</v>
      </c>
      <c r="I2422" s="480" t="s">
        <v>11542</v>
      </c>
      <c r="J2422" s="482">
        <v>283.18</v>
      </c>
      <c r="K2422" s="482">
        <v>4.72</v>
      </c>
      <c r="L2422" s="482">
        <v>23.6</v>
      </c>
      <c r="M2422" s="482">
        <v>23.6</v>
      </c>
      <c r="N2422" s="482">
        <v>0</v>
      </c>
      <c r="O2422" s="482">
        <v>259.58</v>
      </c>
      <c r="P2422" s="480" t="s">
        <v>11567</v>
      </c>
      <c r="Q2422" s="481"/>
      <c r="R2422" s="480" t="s">
        <v>7884</v>
      </c>
      <c r="S2422" s="480" t="s">
        <v>7885</v>
      </c>
      <c r="T2422" s="480" t="s">
        <v>11563</v>
      </c>
      <c r="U2422" s="480" t="s">
        <v>11503</v>
      </c>
      <c r="V2422" s="480" t="s">
        <v>309</v>
      </c>
      <c r="W2422" s="480" t="s">
        <v>2115</v>
      </c>
      <c r="X2422" s="480" t="s">
        <v>11544</v>
      </c>
      <c r="Y2422" s="480" t="s">
        <v>313</v>
      </c>
      <c r="Z2422" s="480" t="s">
        <v>7888</v>
      </c>
      <c r="AA2422" s="480">
        <f t="shared" si="37"/>
        <v>60</v>
      </c>
      <c r="AB2422" s="483">
        <v>0</v>
      </c>
      <c r="AC2422" s="480" t="s">
        <v>8086</v>
      </c>
    </row>
    <row r="2423" customHeight="1" spans="1:29">
      <c r="A2423" s="460" t="s">
        <v>194</v>
      </c>
      <c r="B2423" s="480" t="s">
        <v>7877</v>
      </c>
      <c r="C2423" s="480" t="s">
        <v>7878</v>
      </c>
      <c r="D2423" s="480" t="s">
        <v>11568</v>
      </c>
      <c r="E2423" s="481">
        <v>45863</v>
      </c>
      <c r="F2423" s="480" t="s">
        <v>301</v>
      </c>
      <c r="G2423" s="480" t="s">
        <v>11569</v>
      </c>
      <c r="H2423" s="480" t="s">
        <v>11541</v>
      </c>
      <c r="I2423" s="480" t="s">
        <v>11542</v>
      </c>
      <c r="J2423" s="482">
        <v>283.18</v>
      </c>
      <c r="K2423" s="482">
        <v>4.72</v>
      </c>
      <c r="L2423" s="482">
        <v>23.6</v>
      </c>
      <c r="M2423" s="482">
        <v>23.6</v>
      </c>
      <c r="N2423" s="482">
        <v>0</v>
      </c>
      <c r="O2423" s="482">
        <v>259.58</v>
      </c>
      <c r="P2423" s="480" t="s">
        <v>11570</v>
      </c>
      <c r="Q2423" s="481"/>
      <c r="R2423" s="480" t="s">
        <v>7884</v>
      </c>
      <c r="S2423" s="480" t="s">
        <v>7885</v>
      </c>
      <c r="T2423" s="480" t="s">
        <v>11563</v>
      </c>
      <c r="U2423" s="480" t="s">
        <v>11280</v>
      </c>
      <c r="V2423" s="480" t="s">
        <v>309</v>
      </c>
      <c r="W2423" s="480" t="s">
        <v>2115</v>
      </c>
      <c r="X2423" s="480" t="s">
        <v>11544</v>
      </c>
      <c r="Y2423" s="480" t="s">
        <v>313</v>
      </c>
      <c r="Z2423" s="480" t="s">
        <v>7888</v>
      </c>
      <c r="AA2423" s="480">
        <f t="shared" si="37"/>
        <v>60</v>
      </c>
      <c r="AB2423" s="483">
        <v>0</v>
      </c>
      <c r="AC2423" s="480" t="s">
        <v>8086</v>
      </c>
    </row>
    <row r="2424" customHeight="1" spans="1:29">
      <c r="A2424" s="460" t="s">
        <v>194</v>
      </c>
      <c r="B2424" s="480" t="s">
        <v>7877</v>
      </c>
      <c r="C2424" s="480" t="s">
        <v>7878</v>
      </c>
      <c r="D2424" s="480" t="s">
        <v>11571</v>
      </c>
      <c r="E2424" s="481">
        <v>45863</v>
      </c>
      <c r="F2424" s="480" t="s">
        <v>301</v>
      </c>
      <c r="G2424" s="480" t="s">
        <v>11572</v>
      </c>
      <c r="H2424" s="480" t="s">
        <v>11541</v>
      </c>
      <c r="I2424" s="480" t="s">
        <v>11542</v>
      </c>
      <c r="J2424" s="482">
        <v>283.19</v>
      </c>
      <c r="K2424" s="482">
        <v>4.72</v>
      </c>
      <c r="L2424" s="482">
        <v>23.6</v>
      </c>
      <c r="M2424" s="482">
        <v>23.6</v>
      </c>
      <c r="N2424" s="482">
        <v>0</v>
      </c>
      <c r="O2424" s="482">
        <v>259.59</v>
      </c>
      <c r="P2424" s="480" t="s">
        <v>11573</v>
      </c>
      <c r="Q2424" s="481"/>
      <c r="R2424" s="480" t="s">
        <v>7884</v>
      </c>
      <c r="S2424" s="480" t="s">
        <v>7885</v>
      </c>
      <c r="T2424" s="480" t="s">
        <v>11563</v>
      </c>
      <c r="U2424" s="480" t="s">
        <v>11574</v>
      </c>
      <c r="V2424" s="480" t="s">
        <v>309</v>
      </c>
      <c r="W2424" s="480" t="s">
        <v>2115</v>
      </c>
      <c r="X2424" s="480" t="s">
        <v>11544</v>
      </c>
      <c r="Y2424" s="480" t="s">
        <v>313</v>
      </c>
      <c r="Z2424" s="480" t="s">
        <v>7888</v>
      </c>
      <c r="AA2424" s="480">
        <f t="shared" si="37"/>
        <v>60</v>
      </c>
      <c r="AB2424" s="483">
        <v>0</v>
      </c>
      <c r="AC2424" s="480" t="s">
        <v>8086</v>
      </c>
    </row>
    <row r="2425" customHeight="1" spans="1:29">
      <c r="A2425" s="460" t="s">
        <v>194</v>
      </c>
      <c r="B2425" s="480" t="s">
        <v>7877</v>
      </c>
      <c r="C2425" s="480" t="s">
        <v>7878</v>
      </c>
      <c r="D2425" s="480" t="s">
        <v>11575</v>
      </c>
      <c r="E2425" s="481">
        <v>45863</v>
      </c>
      <c r="F2425" s="480" t="s">
        <v>301</v>
      </c>
      <c r="G2425" s="480" t="s">
        <v>11576</v>
      </c>
      <c r="H2425" s="480" t="s">
        <v>11541</v>
      </c>
      <c r="I2425" s="480" t="s">
        <v>11542</v>
      </c>
      <c r="J2425" s="482">
        <v>283.19</v>
      </c>
      <c r="K2425" s="482">
        <v>4.72</v>
      </c>
      <c r="L2425" s="482">
        <v>23.6</v>
      </c>
      <c r="M2425" s="482">
        <v>23.6</v>
      </c>
      <c r="N2425" s="482">
        <v>0</v>
      </c>
      <c r="O2425" s="482">
        <v>259.59</v>
      </c>
      <c r="P2425" s="480" t="s">
        <v>11577</v>
      </c>
      <c r="Q2425" s="481"/>
      <c r="R2425" s="480" t="s">
        <v>7884</v>
      </c>
      <c r="S2425" s="480" t="s">
        <v>7885</v>
      </c>
      <c r="T2425" s="480" t="s">
        <v>2113</v>
      </c>
      <c r="U2425" s="480" t="s">
        <v>11200</v>
      </c>
      <c r="V2425" s="480" t="s">
        <v>309</v>
      </c>
      <c r="W2425" s="480" t="s">
        <v>2115</v>
      </c>
      <c r="X2425" s="480" t="s">
        <v>11544</v>
      </c>
      <c r="Y2425" s="480" t="s">
        <v>313</v>
      </c>
      <c r="Z2425" s="480" t="s">
        <v>7888</v>
      </c>
      <c r="AA2425" s="480">
        <f t="shared" si="37"/>
        <v>60</v>
      </c>
      <c r="AB2425" s="483">
        <v>0</v>
      </c>
      <c r="AC2425" s="480" t="s">
        <v>8086</v>
      </c>
    </row>
    <row r="2426" customHeight="1" spans="1:29">
      <c r="A2426" s="460" t="s">
        <v>194</v>
      </c>
      <c r="B2426" s="480" t="s">
        <v>7877</v>
      </c>
      <c r="C2426" s="480" t="s">
        <v>7878</v>
      </c>
      <c r="D2426" s="480" t="s">
        <v>11578</v>
      </c>
      <c r="E2426" s="481">
        <v>45863</v>
      </c>
      <c r="F2426" s="480" t="s">
        <v>301</v>
      </c>
      <c r="G2426" s="480" t="s">
        <v>11579</v>
      </c>
      <c r="H2426" s="480" t="s">
        <v>11541</v>
      </c>
      <c r="I2426" s="480" t="s">
        <v>11542</v>
      </c>
      <c r="J2426" s="482">
        <v>283.19</v>
      </c>
      <c r="K2426" s="482">
        <v>4.72</v>
      </c>
      <c r="L2426" s="482">
        <v>23.6</v>
      </c>
      <c r="M2426" s="482">
        <v>23.6</v>
      </c>
      <c r="N2426" s="482">
        <v>0</v>
      </c>
      <c r="O2426" s="482">
        <v>259.59</v>
      </c>
      <c r="P2426" s="480" t="s">
        <v>11580</v>
      </c>
      <c r="Q2426" s="481"/>
      <c r="R2426" s="480" t="s">
        <v>7884</v>
      </c>
      <c r="S2426" s="480" t="s">
        <v>7885</v>
      </c>
      <c r="T2426" s="480" t="s">
        <v>2113</v>
      </c>
      <c r="U2426" s="480" t="s">
        <v>11200</v>
      </c>
      <c r="V2426" s="480" t="s">
        <v>309</v>
      </c>
      <c r="W2426" s="480" t="s">
        <v>2115</v>
      </c>
      <c r="X2426" s="480" t="s">
        <v>11544</v>
      </c>
      <c r="Y2426" s="480" t="s">
        <v>313</v>
      </c>
      <c r="Z2426" s="480" t="s">
        <v>7888</v>
      </c>
      <c r="AA2426" s="480">
        <f t="shared" si="37"/>
        <v>60</v>
      </c>
      <c r="AB2426" s="483">
        <v>0</v>
      </c>
      <c r="AC2426" s="480" t="s">
        <v>8086</v>
      </c>
    </row>
    <row r="2427" customHeight="1" spans="1:29">
      <c r="A2427" s="460" t="s">
        <v>194</v>
      </c>
      <c r="B2427" s="480" t="s">
        <v>7877</v>
      </c>
      <c r="C2427" s="480" t="s">
        <v>7878</v>
      </c>
      <c r="D2427" s="480" t="s">
        <v>11581</v>
      </c>
      <c r="E2427" s="481">
        <v>45863</v>
      </c>
      <c r="F2427" s="480" t="s">
        <v>301</v>
      </c>
      <c r="G2427" s="480" t="s">
        <v>11582</v>
      </c>
      <c r="H2427" s="480" t="s">
        <v>11541</v>
      </c>
      <c r="I2427" s="480" t="s">
        <v>11542</v>
      </c>
      <c r="J2427" s="482">
        <v>283.19</v>
      </c>
      <c r="K2427" s="482">
        <v>4.72</v>
      </c>
      <c r="L2427" s="482">
        <v>23.6</v>
      </c>
      <c r="M2427" s="482">
        <v>23.6</v>
      </c>
      <c r="N2427" s="482">
        <v>0</v>
      </c>
      <c r="O2427" s="482">
        <v>259.59</v>
      </c>
      <c r="P2427" s="480" t="s">
        <v>11583</v>
      </c>
      <c r="Q2427" s="481"/>
      <c r="R2427" s="480" t="s">
        <v>7884</v>
      </c>
      <c r="S2427" s="480" t="s">
        <v>7885</v>
      </c>
      <c r="T2427" s="480" t="s">
        <v>2113</v>
      </c>
      <c r="U2427" s="480" t="s">
        <v>11200</v>
      </c>
      <c r="V2427" s="480" t="s">
        <v>309</v>
      </c>
      <c r="W2427" s="480" t="s">
        <v>2115</v>
      </c>
      <c r="X2427" s="480" t="s">
        <v>11544</v>
      </c>
      <c r="Y2427" s="480" t="s">
        <v>313</v>
      </c>
      <c r="Z2427" s="480" t="s">
        <v>7888</v>
      </c>
      <c r="AA2427" s="480">
        <f t="shared" si="37"/>
        <v>60</v>
      </c>
      <c r="AB2427" s="483">
        <v>0</v>
      </c>
      <c r="AC2427" s="480" t="s">
        <v>8086</v>
      </c>
    </row>
    <row r="2428" customHeight="1" spans="1:29">
      <c r="A2428" s="460" t="s">
        <v>194</v>
      </c>
      <c r="B2428" s="480" t="s">
        <v>7877</v>
      </c>
      <c r="C2428" s="480" t="s">
        <v>7878</v>
      </c>
      <c r="D2428" s="480" t="s">
        <v>11584</v>
      </c>
      <c r="E2428" s="481">
        <v>45863</v>
      </c>
      <c r="F2428" s="480" t="s">
        <v>301</v>
      </c>
      <c r="G2428" s="480" t="s">
        <v>11585</v>
      </c>
      <c r="H2428" s="480" t="s">
        <v>11541</v>
      </c>
      <c r="I2428" s="480" t="s">
        <v>11542</v>
      </c>
      <c r="J2428" s="482">
        <v>283.19</v>
      </c>
      <c r="K2428" s="482">
        <v>4.72</v>
      </c>
      <c r="L2428" s="482">
        <v>23.6</v>
      </c>
      <c r="M2428" s="482">
        <v>23.6</v>
      </c>
      <c r="N2428" s="482">
        <v>0</v>
      </c>
      <c r="O2428" s="482">
        <v>259.59</v>
      </c>
      <c r="P2428" s="480" t="s">
        <v>11586</v>
      </c>
      <c r="Q2428" s="481"/>
      <c r="R2428" s="480" t="s">
        <v>7884</v>
      </c>
      <c r="S2428" s="480" t="s">
        <v>7885</v>
      </c>
      <c r="T2428" s="480" t="s">
        <v>2113</v>
      </c>
      <c r="U2428" s="480" t="s">
        <v>11200</v>
      </c>
      <c r="V2428" s="480" t="s">
        <v>309</v>
      </c>
      <c r="W2428" s="480" t="s">
        <v>2115</v>
      </c>
      <c r="X2428" s="480" t="s">
        <v>11544</v>
      </c>
      <c r="Y2428" s="480" t="s">
        <v>313</v>
      </c>
      <c r="Z2428" s="480" t="s">
        <v>7888</v>
      </c>
      <c r="AA2428" s="480">
        <f t="shared" si="37"/>
        <v>60</v>
      </c>
      <c r="AB2428" s="483">
        <v>0</v>
      </c>
      <c r="AC2428" s="480" t="s">
        <v>8086</v>
      </c>
    </row>
    <row r="2429" customHeight="1" spans="1:29">
      <c r="A2429" s="460" t="s">
        <v>194</v>
      </c>
      <c r="B2429" s="480" t="s">
        <v>7877</v>
      </c>
      <c r="C2429" s="480" t="s">
        <v>7878</v>
      </c>
      <c r="D2429" s="480" t="s">
        <v>11587</v>
      </c>
      <c r="E2429" s="481">
        <v>45863</v>
      </c>
      <c r="F2429" s="480" t="s">
        <v>301</v>
      </c>
      <c r="G2429" s="480" t="s">
        <v>11588</v>
      </c>
      <c r="H2429" s="480" t="s">
        <v>11541</v>
      </c>
      <c r="I2429" s="480" t="s">
        <v>11542</v>
      </c>
      <c r="J2429" s="482">
        <v>283.19</v>
      </c>
      <c r="K2429" s="482">
        <v>4.72</v>
      </c>
      <c r="L2429" s="482">
        <v>23.6</v>
      </c>
      <c r="M2429" s="482">
        <v>23.6</v>
      </c>
      <c r="N2429" s="482">
        <v>0</v>
      </c>
      <c r="O2429" s="482">
        <v>259.59</v>
      </c>
      <c r="P2429" s="480" t="s">
        <v>11589</v>
      </c>
      <c r="Q2429" s="481"/>
      <c r="R2429" s="480" t="s">
        <v>7884</v>
      </c>
      <c r="S2429" s="480" t="s">
        <v>7885</v>
      </c>
      <c r="T2429" s="480" t="s">
        <v>2113</v>
      </c>
      <c r="U2429" s="480" t="s">
        <v>11200</v>
      </c>
      <c r="V2429" s="480" t="s">
        <v>309</v>
      </c>
      <c r="W2429" s="480" t="s">
        <v>2115</v>
      </c>
      <c r="X2429" s="480" t="s">
        <v>11544</v>
      </c>
      <c r="Y2429" s="480" t="s">
        <v>313</v>
      </c>
      <c r="Z2429" s="480" t="s">
        <v>7888</v>
      </c>
      <c r="AA2429" s="480">
        <f t="shared" si="37"/>
        <v>60</v>
      </c>
      <c r="AB2429" s="483">
        <v>0</v>
      </c>
      <c r="AC2429" s="480" t="s">
        <v>8086</v>
      </c>
    </row>
    <row r="2430" customHeight="1" spans="1:29">
      <c r="A2430" s="460" t="s">
        <v>194</v>
      </c>
      <c r="B2430" s="480" t="s">
        <v>7877</v>
      </c>
      <c r="C2430" s="480" t="s">
        <v>7878</v>
      </c>
      <c r="D2430" s="480" t="s">
        <v>11590</v>
      </c>
      <c r="E2430" s="481">
        <v>45863</v>
      </c>
      <c r="F2430" s="480" t="s">
        <v>301</v>
      </c>
      <c r="G2430" s="480" t="s">
        <v>11591</v>
      </c>
      <c r="H2430" s="480" t="s">
        <v>11541</v>
      </c>
      <c r="I2430" s="480" t="s">
        <v>11542</v>
      </c>
      <c r="J2430" s="482">
        <v>283.19</v>
      </c>
      <c r="K2430" s="482">
        <v>4.72</v>
      </c>
      <c r="L2430" s="482">
        <v>23.6</v>
      </c>
      <c r="M2430" s="482">
        <v>23.6</v>
      </c>
      <c r="N2430" s="482">
        <v>0</v>
      </c>
      <c r="O2430" s="482">
        <v>259.59</v>
      </c>
      <c r="P2430" s="480" t="s">
        <v>11592</v>
      </c>
      <c r="Q2430" s="481"/>
      <c r="R2430" s="480" t="s">
        <v>7884</v>
      </c>
      <c r="S2430" s="480" t="s">
        <v>7885</v>
      </c>
      <c r="T2430" s="480" t="s">
        <v>2113</v>
      </c>
      <c r="U2430" s="480" t="s">
        <v>11200</v>
      </c>
      <c r="V2430" s="480" t="s">
        <v>309</v>
      </c>
      <c r="W2430" s="480" t="s">
        <v>2115</v>
      </c>
      <c r="X2430" s="480" t="s">
        <v>11544</v>
      </c>
      <c r="Y2430" s="480" t="s">
        <v>313</v>
      </c>
      <c r="Z2430" s="480" t="s">
        <v>7888</v>
      </c>
      <c r="AA2430" s="480">
        <f t="shared" si="37"/>
        <v>60</v>
      </c>
      <c r="AB2430" s="483">
        <v>0</v>
      </c>
      <c r="AC2430" s="480" t="s">
        <v>8086</v>
      </c>
    </row>
    <row r="2431" customHeight="1" spans="1:29">
      <c r="A2431" s="460" t="s">
        <v>194</v>
      </c>
      <c r="B2431" s="480" t="s">
        <v>7877</v>
      </c>
      <c r="C2431" s="480" t="s">
        <v>7878</v>
      </c>
      <c r="D2431" s="480" t="s">
        <v>11593</v>
      </c>
      <c r="E2431" s="481">
        <v>45863</v>
      </c>
      <c r="F2431" s="480" t="s">
        <v>301</v>
      </c>
      <c r="G2431" s="480" t="s">
        <v>11594</v>
      </c>
      <c r="H2431" s="480" t="s">
        <v>11541</v>
      </c>
      <c r="I2431" s="480" t="s">
        <v>11542</v>
      </c>
      <c r="J2431" s="482">
        <v>283.19</v>
      </c>
      <c r="K2431" s="482">
        <v>4.72</v>
      </c>
      <c r="L2431" s="482">
        <v>23.6</v>
      </c>
      <c r="M2431" s="482">
        <v>23.6</v>
      </c>
      <c r="N2431" s="482">
        <v>0</v>
      </c>
      <c r="O2431" s="482">
        <v>259.59</v>
      </c>
      <c r="P2431" s="480" t="s">
        <v>11595</v>
      </c>
      <c r="Q2431" s="481"/>
      <c r="R2431" s="480" t="s">
        <v>7884</v>
      </c>
      <c r="S2431" s="480" t="s">
        <v>7885</v>
      </c>
      <c r="T2431" s="480" t="s">
        <v>2113</v>
      </c>
      <c r="U2431" s="480" t="s">
        <v>11200</v>
      </c>
      <c r="V2431" s="480" t="s">
        <v>309</v>
      </c>
      <c r="W2431" s="480" t="s">
        <v>2115</v>
      </c>
      <c r="X2431" s="480" t="s">
        <v>11544</v>
      </c>
      <c r="Y2431" s="480" t="s">
        <v>313</v>
      </c>
      <c r="Z2431" s="480" t="s">
        <v>7888</v>
      </c>
      <c r="AA2431" s="480">
        <f t="shared" si="37"/>
        <v>60</v>
      </c>
      <c r="AB2431" s="483">
        <v>0</v>
      </c>
      <c r="AC2431" s="480" t="s">
        <v>8086</v>
      </c>
    </row>
    <row r="2432" customHeight="1" spans="1:29">
      <c r="A2432" s="460" t="s">
        <v>194</v>
      </c>
      <c r="B2432" s="480" t="s">
        <v>7877</v>
      </c>
      <c r="C2432" s="480" t="s">
        <v>7878</v>
      </c>
      <c r="D2432" s="480" t="s">
        <v>11596</v>
      </c>
      <c r="E2432" s="481">
        <v>45863</v>
      </c>
      <c r="F2432" s="480" t="s">
        <v>301</v>
      </c>
      <c r="G2432" s="480" t="s">
        <v>11597</v>
      </c>
      <c r="H2432" s="480" t="s">
        <v>11541</v>
      </c>
      <c r="I2432" s="480" t="s">
        <v>11542</v>
      </c>
      <c r="J2432" s="482">
        <v>283.19</v>
      </c>
      <c r="K2432" s="482">
        <v>4.72</v>
      </c>
      <c r="L2432" s="482">
        <v>23.6</v>
      </c>
      <c r="M2432" s="482">
        <v>23.6</v>
      </c>
      <c r="N2432" s="482">
        <v>0</v>
      </c>
      <c r="O2432" s="482">
        <v>259.59</v>
      </c>
      <c r="P2432" s="480" t="s">
        <v>11598</v>
      </c>
      <c r="Q2432" s="481"/>
      <c r="R2432" s="480" t="s">
        <v>7884</v>
      </c>
      <c r="S2432" s="480" t="s">
        <v>7885</v>
      </c>
      <c r="T2432" s="480" t="s">
        <v>2113</v>
      </c>
      <c r="U2432" s="480" t="s">
        <v>11200</v>
      </c>
      <c r="V2432" s="480" t="s">
        <v>309</v>
      </c>
      <c r="W2432" s="480" t="s">
        <v>2115</v>
      </c>
      <c r="X2432" s="480" t="s">
        <v>11544</v>
      </c>
      <c r="Y2432" s="480" t="s">
        <v>313</v>
      </c>
      <c r="Z2432" s="480" t="s">
        <v>7888</v>
      </c>
      <c r="AA2432" s="480">
        <f t="shared" si="37"/>
        <v>60</v>
      </c>
      <c r="AB2432" s="483">
        <v>0</v>
      </c>
      <c r="AC2432" s="480" t="s">
        <v>8086</v>
      </c>
    </row>
    <row r="2433" customHeight="1" spans="1:29">
      <c r="A2433" s="460" t="s">
        <v>194</v>
      </c>
      <c r="B2433" s="480" t="s">
        <v>7877</v>
      </c>
      <c r="C2433" s="480" t="s">
        <v>7878</v>
      </c>
      <c r="D2433" s="480" t="s">
        <v>11599</v>
      </c>
      <c r="E2433" s="481">
        <v>45863</v>
      </c>
      <c r="F2433" s="480" t="s">
        <v>301</v>
      </c>
      <c r="G2433" s="480" t="s">
        <v>11600</v>
      </c>
      <c r="H2433" s="480" t="s">
        <v>11541</v>
      </c>
      <c r="I2433" s="480" t="s">
        <v>11542</v>
      </c>
      <c r="J2433" s="482">
        <v>283.19</v>
      </c>
      <c r="K2433" s="482">
        <v>4.72</v>
      </c>
      <c r="L2433" s="482">
        <v>23.6</v>
      </c>
      <c r="M2433" s="482">
        <v>23.6</v>
      </c>
      <c r="N2433" s="482">
        <v>0</v>
      </c>
      <c r="O2433" s="482">
        <v>259.59</v>
      </c>
      <c r="P2433" s="480" t="s">
        <v>11601</v>
      </c>
      <c r="Q2433" s="481"/>
      <c r="R2433" s="480" t="s">
        <v>7884</v>
      </c>
      <c r="S2433" s="480" t="s">
        <v>7885</v>
      </c>
      <c r="T2433" s="480" t="s">
        <v>2113</v>
      </c>
      <c r="U2433" s="480" t="s">
        <v>11200</v>
      </c>
      <c r="V2433" s="480" t="s">
        <v>309</v>
      </c>
      <c r="W2433" s="480" t="s">
        <v>2115</v>
      </c>
      <c r="X2433" s="480" t="s">
        <v>11544</v>
      </c>
      <c r="Y2433" s="480" t="s">
        <v>313</v>
      </c>
      <c r="Z2433" s="480" t="s">
        <v>7888</v>
      </c>
      <c r="AA2433" s="480">
        <f t="shared" si="37"/>
        <v>60</v>
      </c>
      <c r="AB2433" s="483">
        <v>0</v>
      </c>
      <c r="AC2433" s="480" t="s">
        <v>8086</v>
      </c>
    </row>
    <row r="2434" customHeight="1" spans="1:29">
      <c r="A2434" s="460" t="s">
        <v>194</v>
      </c>
      <c r="B2434" s="480" t="s">
        <v>7877</v>
      </c>
      <c r="C2434" s="480" t="s">
        <v>7878</v>
      </c>
      <c r="D2434" s="480" t="s">
        <v>11602</v>
      </c>
      <c r="E2434" s="481">
        <v>45863</v>
      </c>
      <c r="F2434" s="480" t="s">
        <v>301</v>
      </c>
      <c r="G2434" s="480" t="s">
        <v>11603</v>
      </c>
      <c r="H2434" s="480" t="s">
        <v>11541</v>
      </c>
      <c r="I2434" s="480" t="s">
        <v>11542</v>
      </c>
      <c r="J2434" s="482">
        <v>283.19</v>
      </c>
      <c r="K2434" s="482">
        <v>4.72</v>
      </c>
      <c r="L2434" s="482">
        <v>23.6</v>
      </c>
      <c r="M2434" s="482">
        <v>23.6</v>
      </c>
      <c r="N2434" s="482">
        <v>0</v>
      </c>
      <c r="O2434" s="482">
        <v>259.59</v>
      </c>
      <c r="P2434" s="480" t="s">
        <v>11604</v>
      </c>
      <c r="Q2434" s="481"/>
      <c r="R2434" s="480" t="s">
        <v>7884</v>
      </c>
      <c r="S2434" s="480" t="s">
        <v>7885</v>
      </c>
      <c r="T2434" s="480" t="s">
        <v>2113</v>
      </c>
      <c r="U2434" s="480" t="s">
        <v>11200</v>
      </c>
      <c r="V2434" s="480" t="s">
        <v>309</v>
      </c>
      <c r="W2434" s="480" t="s">
        <v>2115</v>
      </c>
      <c r="X2434" s="480" t="s">
        <v>11544</v>
      </c>
      <c r="Y2434" s="480" t="s">
        <v>313</v>
      </c>
      <c r="Z2434" s="480" t="s">
        <v>7888</v>
      </c>
      <c r="AA2434" s="480">
        <f t="shared" si="37"/>
        <v>60</v>
      </c>
      <c r="AB2434" s="483">
        <v>0</v>
      </c>
      <c r="AC2434" s="480" t="s">
        <v>8086</v>
      </c>
    </row>
    <row r="2435" customHeight="1" spans="1:29">
      <c r="A2435" s="460" t="s">
        <v>194</v>
      </c>
      <c r="B2435" s="480" t="s">
        <v>7877</v>
      </c>
      <c r="C2435" s="480" t="s">
        <v>7878</v>
      </c>
      <c r="D2435" s="480" t="s">
        <v>11605</v>
      </c>
      <c r="E2435" s="481">
        <v>45863</v>
      </c>
      <c r="F2435" s="480" t="s">
        <v>301</v>
      </c>
      <c r="G2435" s="480" t="s">
        <v>11606</v>
      </c>
      <c r="H2435" s="480" t="s">
        <v>11607</v>
      </c>
      <c r="I2435" s="480" t="s">
        <v>11608</v>
      </c>
      <c r="J2435" s="482">
        <v>2743.36</v>
      </c>
      <c r="K2435" s="482">
        <v>45.72</v>
      </c>
      <c r="L2435" s="482">
        <v>228.61</v>
      </c>
      <c r="M2435" s="482">
        <v>228.61</v>
      </c>
      <c r="N2435" s="482">
        <v>0</v>
      </c>
      <c r="O2435" s="482">
        <v>2514.75</v>
      </c>
      <c r="P2435" s="480" t="s">
        <v>11609</v>
      </c>
      <c r="Q2435" s="481"/>
      <c r="R2435" s="480" t="s">
        <v>7884</v>
      </c>
      <c r="S2435" s="480" t="s">
        <v>7885</v>
      </c>
      <c r="T2435" s="480" t="s">
        <v>2113</v>
      </c>
      <c r="U2435" s="480" t="s">
        <v>11610</v>
      </c>
      <c r="V2435" s="480" t="s">
        <v>309</v>
      </c>
      <c r="W2435" s="480" t="s">
        <v>2115</v>
      </c>
      <c r="X2435" s="480" t="s">
        <v>9388</v>
      </c>
      <c r="Y2435" s="480" t="s">
        <v>313</v>
      </c>
      <c r="Z2435" s="480" t="s">
        <v>7888</v>
      </c>
      <c r="AA2435" s="480">
        <f t="shared" si="37"/>
        <v>60</v>
      </c>
      <c r="AB2435" s="483">
        <v>0</v>
      </c>
      <c r="AC2435" s="480" t="s">
        <v>8086</v>
      </c>
    </row>
    <row r="2436" customHeight="1" spans="1:29">
      <c r="A2436" s="460" t="s">
        <v>194</v>
      </c>
      <c r="B2436" s="480" t="s">
        <v>7877</v>
      </c>
      <c r="C2436" s="480" t="s">
        <v>7878</v>
      </c>
      <c r="D2436" s="480" t="s">
        <v>11611</v>
      </c>
      <c r="E2436" s="481">
        <v>45863</v>
      </c>
      <c r="F2436" s="480" t="s">
        <v>301</v>
      </c>
      <c r="G2436" s="480" t="s">
        <v>11612</v>
      </c>
      <c r="H2436" s="480" t="s">
        <v>9427</v>
      </c>
      <c r="I2436" s="480" t="s">
        <v>11613</v>
      </c>
      <c r="J2436" s="482">
        <v>1061.95</v>
      </c>
      <c r="K2436" s="482">
        <v>17.7</v>
      </c>
      <c r="L2436" s="482">
        <v>88.5</v>
      </c>
      <c r="M2436" s="482">
        <v>88.5</v>
      </c>
      <c r="N2436" s="482">
        <v>0</v>
      </c>
      <c r="O2436" s="482">
        <v>973.45</v>
      </c>
      <c r="P2436" s="480" t="s">
        <v>11614</v>
      </c>
      <c r="Q2436" s="481"/>
      <c r="R2436" s="480" t="s">
        <v>7884</v>
      </c>
      <c r="S2436" s="480" t="s">
        <v>307</v>
      </c>
      <c r="T2436" s="480" t="s">
        <v>453</v>
      </c>
      <c r="U2436" s="480" t="s">
        <v>11200</v>
      </c>
      <c r="V2436" s="480" t="s">
        <v>309</v>
      </c>
      <c r="W2436" s="480" t="s">
        <v>2115</v>
      </c>
      <c r="X2436" s="480" t="s">
        <v>11615</v>
      </c>
      <c r="Y2436" s="480" t="s">
        <v>313</v>
      </c>
      <c r="Z2436" s="480" t="s">
        <v>7888</v>
      </c>
      <c r="AA2436" s="480">
        <f t="shared" si="37"/>
        <v>60</v>
      </c>
      <c r="AB2436" s="483">
        <v>0</v>
      </c>
      <c r="AC2436" s="480" t="s">
        <v>542</v>
      </c>
    </row>
    <row r="2437" customHeight="1" spans="1:29">
      <c r="A2437" s="460" t="s">
        <v>194</v>
      </c>
      <c r="B2437" s="480" t="s">
        <v>7877</v>
      </c>
      <c r="C2437" s="480" t="s">
        <v>7878</v>
      </c>
      <c r="D2437" s="480" t="s">
        <v>11616</v>
      </c>
      <c r="E2437" s="481">
        <v>45863</v>
      </c>
      <c r="F2437" s="480" t="s">
        <v>301</v>
      </c>
      <c r="G2437" s="480" t="s">
        <v>11617</v>
      </c>
      <c r="H2437" s="480" t="s">
        <v>11618</v>
      </c>
      <c r="I2437" s="480" t="s">
        <v>11619</v>
      </c>
      <c r="J2437" s="482">
        <v>619.47</v>
      </c>
      <c r="K2437" s="482">
        <v>10.32</v>
      </c>
      <c r="L2437" s="482">
        <v>51.62</v>
      </c>
      <c r="M2437" s="482">
        <v>51.62</v>
      </c>
      <c r="N2437" s="482">
        <v>0</v>
      </c>
      <c r="O2437" s="482">
        <v>567.85</v>
      </c>
      <c r="P2437" s="480" t="s">
        <v>11620</v>
      </c>
      <c r="Q2437" s="481"/>
      <c r="R2437" s="480" t="s">
        <v>7884</v>
      </c>
      <c r="S2437" s="480" t="s">
        <v>307</v>
      </c>
      <c r="T2437" s="480" t="s">
        <v>453</v>
      </c>
      <c r="U2437" s="480" t="s">
        <v>11200</v>
      </c>
      <c r="V2437" s="480" t="s">
        <v>309</v>
      </c>
      <c r="W2437" s="480" t="s">
        <v>2115</v>
      </c>
      <c r="X2437" s="480" t="s">
        <v>11621</v>
      </c>
      <c r="Y2437" s="480" t="s">
        <v>313</v>
      </c>
      <c r="Z2437" s="480" t="s">
        <v>7888</v>
      </c>
      <c r="AA2437" s="480">
        <f t="shared" si="37"/>
        <v>60</v>
      </c>
      <c r="AB2437" s="483">
        <v>0</v>
      </c>
      <c r="AC2437" s="480" t="s">
        <v>542</v>
      </c>
    </row>
    <row r="2438" customHeight="1" spans="1:29">
      <c r="A2438" s="460" t="s">
        <v>194</v>
      </c>
      <c r="B2438" s="480" t="s">
        <v>7877</v>
      </c>
      <c r="C2438" s="480" t="s">
        <v>7878</v>
      </c>
      <c r="D2438" s="480" t="s">
        <v>11622</v>
      </c>
      <c r="E2438" s="481">
        <v>45863</v>
      </c>
      <c r="F2438" s="480" t="s">
        <v>301</v>
      </c>
      <c r="G2438" s="480" t="s">
        <v>11623</v>
      </c>
      <c r="H2438" s="480" t="s">
        <v>11618</v>
      </c>
      <c r="I2438" s="480" t="s">
        <v>11619</v>
      </c>
      <c r="J2438" s="482">
        <v>619.47</v>
      </c>
      <c r="K2438" s="482">
        <v>10.32</v>
      </c>
      <c r="L2438" s="482">
        <v>51.62</v>
      </c>
      <c r="M2438" s="482">
        <v>51.62</v>
      </c>
      <c r="N2438" s="482">
        <v>0</v>
      </c>
      <c r="O2438" s="482">
        <v>567.85</v>
      </c>
      <c r="P2438" s="480" t="s">
        <v>11624</v>
      </c>
      <c r="Q2438" s="481"/>
      <c r="R2438" s="480" t="s">
        <v>7884</v>
      </c>
      <c r="S2438" s="480" t="s">
        <v>307</v>
      </c>
      <c r="T2438" s="480" t="s">
        <v>453</v>
      </c>
      <c r="U2438" s="480" t="s">
        <v>11200</v>
      </c>
      <c r="V2438" s="480" t="s">
        <v>309</v>
      </c>
      <c r="W2438" s="480" t="s">
        <v>2115</v>
      </c>
      <c r="X2438" s="480" t="s">
        <v>11621</v>
      </c>
      <c r="Y2438" s="480" t="s">
        <v>313</v>
      </c>
      <c r="Z2438" s="480" t="s">
        <v>7888</v>
      </c>
      <c r="AA2438" s="480">
        <f t="shared" si="37"/>
        <v>60</v>
      </c>
      <c r="AB2438" s="483">
        <v>0</v>
      </c>
      <c r="AC2438" s="480" t="s">
        <v>542</v>
      </c>
    </row>
    <row r="2439" customHeight="1" spans="1:29">
      <c r="A2439" s="460" t="s">
        <v>194</v>
      </c>
      <c r="B2439" s="480" t="s">
        <v>7877</v>
      </c>
      <c r="C2439" s="480" t="s">
        <v>7878</v>
      </c>
      <c r="D2439" s="480" t="s">
        <v>11625</v>
      </c>
      <c r="E2439" s="481">
        <v>45863</v>
      </c>
      <c r="F2439" s="480" t="s">
        <v>301</v>
      </c>
      <c r="G2439" s="480" t="s">
        <v>11626</v>
      </c>
      <c r="H2439" s="480" t="s">
        <v>11618</v>
      </c>
      <c r="I2439" s="480" t="s">
        <v>11619</v>
      </c>
      <c r="J2439" s="482">
        <v>619.47</v>
      </c>
      <c r="K2439" s="482">
        <v>10.32</v>
      </c>
      <c r="L2439" s="482">
        <v>51.62</v>
      </c>
      <c r="M2439" s="482">
        <v>51.62</v>
      </c>
      <c r="N2439" s="482">
        <v>0</v>
      </c>
      <c r="O2439" s="482">
        <v>567.85</v>
      </c>
      <c r="P2439" s="480" t="s">
        <v>11627</v>
      </c>
      <c r="Q2439" s="481"/>
      <c r="R2439" s="480" t="s">
        <v>7884</v>
      </c>
      <c r="S2439" s="480" t="s">
        <v>307</v>
      </c>
      <c r="T2439" s="480" t="s">
        <v>453</v>
      </c>
      <c r="U2439" s="480" t="s">
        <v>11200</v>
      </c>
      <c r="V2439" s="480" t="s">
        <v>309</v>
      </c>
      <c r="W2439" s="480" t="s">
        <v>2115</v>
      </c>
      <c r="X2439" s="480" t="s">
        <v>11621</v>
      </c>
      <c r="Y2439" s="480" t="s">
        <v>313</v>
      </c>
      <c r="Z2439" s="480" t="s">
        <v>7888</v>
      </c>
      <c r="AA2439" s="480">
        <f t="shared" si="37"/>
        <v>60</v>
      </c>
      <c r="AB2439" s="483">
        <v>0</v>
      </c>
      <c r="AC2439" s="480" t="s">
        <v>542</v>
      </c>
    </row>
    <row r="2440" customHeight="1" spans="1:29">
      <c r="A2440" s="460" t="s">
        <v>194</v>
      </c>
      <c r="B2440" s="480" t="s">
        <v>7877</v>
      </c>
      <c r="C2440" s="480" t="s">
        <v>7878</v>
      </c>
      <c r="D2440" s="480" t="s">
        <v>11628</v>
      </c>
      <c r="E2440" s="481">
        <v>45863</v>
      </c>
      <c r="F2440" s="480" t="s">
        <v>301</v>
      </c>
      <c r="G2440" s="480" t="s">
        <v>11629</v>
      </c>
      <c r="H2440" s="480" t="s">
        <v>11618</v>
      </c>
      <c r="I2440" s="480" t="s">
        <v>11619</v>
      </c>
      <c r="J2440" s="482">
        <v>619.47</v>
      </c>
      <c r="K2440" s="482">
        <v>10.32</v>
      </c>
      <c r="L2440" s="482">
        <v>51.62</v>
      </c>
      <c r="M2440" s="482">
        <v>51.62</v>
      </c>
      <c r="N2440" s="482">
        <v>0</v>
      </c>
      <c r="O2440" s="482">
        <v>567.85</v>
      </c>
      <c r="P2440" s="480" t="s">
        <v>11630</v>
      </c>
      <c r="Q2440" s="481"/>
      <c r="R2440" s="480" t="s">
        <v>7884</v>
      </c>
      <c r="S2440" s="480" t="s">
        <v>307</v>
      </c>
      <c r="T2440" s="480" t="s">
        <v>453</v>
      </c>
      <c r="U2440" s="480" t="s">
        <v>11200</v>
      </c>
      <c r="V2440" s="480" t="s">
        <v>309</v>
      </c>
      <c r="W2440" s="480" t="s">
        <v>2115</v>
      </c>
      <c r="X2440" s="480" t="s">
        <v>11621</v>
      </c>
      <c r="Y2440" s="480" t="s">
        <v>313</v>
      </c>
      <c r="Z2440" s="480" t="s">
        <v>7888</v>
      </c>
      <c r="AA2440" s="480">
        <f t="shared" si="37"/>
        <v>60</v>
      </c>
      <c r="AB2440" s="483">
        <v>0</v>
      </c>
      <c r="AC2440" s="480" t="s">
        <v>542</v>
      </c>
    </row>
    <row r="2441" customHeight="1" spans="1:29">
      <c r="A2441" s="460" t="s">
        <v>194</v>
      </c>
      <c r="B2441" s="480" t="s">
        <v>7877</v>
      </c>
      <c r="C2441" s="480" t="s">
        <v>7878</v>
      </c>
      <c r="D2441" s="480" t="s">
        <v>11631</v>
      </c>
      <c r="E2441" s="481">
        <v>45863</v>
      </c>
      <c r="F2441" s="480" t="s">
        <v>301</v>
      </c>
      <c r="G2441" s="480" t="s">
        <v>11632</v>
      </c>
      <c r="H2441" s="480" t="s">
        <v>11633</v>
      </c>
      <c r="I2441" s="480" t="s">
        <v>11634</v>
      </c>
      <c r="J2441" s="482">
        <v>3097.35</v>
      </c>
      <c r="K2441" s="482">
        <v>51.62</v>
      </c>
      <c r="L2441" s="482">
        <v>258.11</v>
      </c>
      <c r="M2441" s="482">
        <v>258.11</v>
      </c>
      <c r="N2441" s="482">
        <v>0</v>
      </c>
      <c r="O2441" s="482">
        <v>2839.24</v>
      </c>
      <c r="P2441" s="480" t="s">
        <v>11635</v>
      </c>
      <c r="Q2441" s="481"/>
      <c r="R2441" s="480" t="s">
        <v>7884</v>
      </c>
      <c r="S2441" s="480" t="s">
        <v>7885</v>
      </c>
      <c r="T2441" s="480" t="s">
        <v>2113</v>
      </c>
      <c r="U2441" s="480" t="s">
        <v>7804</v>
      </c>
      <c r="V2441" s="480" t="s">
        <v>309</v>
      </c>
      <c r="W2441" s="480" t="s">
        <v>2115</v>
      </c>
      <c r="X2441" s="480" t="s">
        <v>11636</v>
      </c>
      <c r="Y2441" s="480" t="s">
        <v>313</v>
      </c>
      <c r="Z2441" s="480" t="s">
        <v>7888</v>
      </c>
      <c r="AA2441" s="480">
        <f t="shared" ref="AA2441:AA2504" si="38">Z2441*12</f>
        <v>60</v>
      </c>
      <c r="AB2441" s="483">
        <v>0</v>
      </c>
      <c r="AC2441" s="480" t="s">
        <v>8086</v>
      </c>
    </row>
    <row r="2442" customHeight="1" spans="1:29">
      <c r="A2442" s="460" t="s">
        <v>194</v>
      </c>
      <c r="B2442" s="480" t="s">
        <v>7877</v>
      </c>
      <c r="C2442" s="480" t="s">
        <v>7878</v>
      </c>
      <c r="D2442" s="480" t="s">
        <v>11637</v>
      </c>
      <c r="E2442" s="481">
        <v>45863</v>
      </c>
      <c r="F2442" s="480" t="s">
        <v>301</v>
      </c>
      <c r="G2442" s="480" t="s">
        <v>11638</v>
      </c>
      <c r="H2442" s="480" t="s">
        <v>11633</v>
      </c>
      <c r="I2442" s="480" t="s">
        <v>11634</v>
      </c>
      <c r="J2442" s="482">
        <v>3097.35</v>
      </c>
      <c r="K2442" s="482">
        <v>51.62</v>
      </c>
      <c r="L2442" s="482">
        <v>258.11</v>
      </c>
      <c r="M2442" s="482">
        <v>258.11</v>
      </c>
      <c r="N2442" s="482">
        <v>0</v>
      </c>
      <c r="O2442" s="482">
        <v>2839.24</v>
      </c>
      <c r="P2442" s="480" t="s">
        <v>11639</v>
      </c>
      <c r="Q2442" s="481"/>
      <c r="R2442" s="480" t="s">
        <v>7884</v>
      </c>
      <c r="S2442" s="480" t="s">
        <v>7885</v>
      </c>
      <c r="T2442" s="480" t="s">
        <v>2113</v>
      </c>
      <c r="U2442" s="480" t="s">
        <v>11548</v>
      </c>
      <c r="V2442" s="480" t="s">
        <v>309</v>
      </c>
      <c r="W2442" s="480" t="s">
        <v>2115</v>
      </c>
      <c r="X2442" s="480" t="s">
        <v>11636</v>
      </c>
      <c r="Y2442" s="480" t="s">
        <v>313</v>
      </c>
      <c r="Z2442" s="480" t="s">
        <v>7888</v>
      </c>
      <c r="AA2442" s="480">
        <f t="shared" si="38"/>
        <v>60</v>
      </c>
      <c r="AB2442" s="483">
        <v>0</v>
      </c>
      <c r="AC2442" s="480" t="s">
        <v>8086</v>
      </c>
    </row>
    <row r="2443" customHeight="1" spans="1:29">
      <c r="A2443" s="460" t="s">
        <v>194</v>
      </c>
      <c r="B2443" s="480" t="s">
        <v>7877</v>
      </c>
      <c r="C2443" s="480" t="s">
        <v>7878</v>
      </c>
      <c r="D2443" s="480" t="s">
        <v>11640</v>
      </c>
      <c r="E2443" s="481">
        <v>45863</v>
      </c>
      <c r="F2443" s="480" t="s">
        <v>301</v>
      </c>
      <c r="G2443" s="480" t="s">
        <v>11641</v>
      </c>
      <c r="H2443" s="480" t="s">
        <v>11633</v>
      </c>
      <c r="I2443" s="480" t="s">
        <v>11634</v>
      </c>
      <c r="J2443" s="482">
        <v>3097.35</v>
      </c>
      <c r="K2443" s="482">
        <v>51.62</v>
      </c>
      <c r="L2443" s="482">
        <v>258.11</v>
      </c>
      <c r="M2443" s="482">
        <v>258.11</v>
      </c>
      <c r="N2443" s="482">
        <v>0</v>
      </c>
      <c r="O2443" s="482">
        <v>2839.24</v>
      </c>
      <c r="P2443" s="480" t="s">
        <v>11642</v>
      </c>
      <c r="Q2443" s="481"/>
      <c r="R2443" s="480" t="s">
        <v>7884</v>
      </c>
      <c r="S2443" s="480" t="s">
        <v>7885</v>
      </c>
      <c r="T2443" s="480" t="s">
        <v>2113</v>
      </c>
      <c r="U2443" s="480" t="s">
        <v>11261</v>
      </c>
      <c r="V2443" s="480" t="s">
        <v>309</v>
      </c>
      <c r="W2443" s="480" t="s">
        <v>2115</v>
      </c>
      <c r="X2443" s="480" t="s">
        <v>11636</v>
      </c>
      <c r="Y2443" s="480" t="s">
        <v>313</v>
      </c>
      <c r="Z2443" s="480" t="s">
        <v>7888</v>
      </c>
      <c r="AA2443" s="480">
        <f t="shared" si="38"/>
        <v>60</v>
      </c>
      <c r="AB2443" s="483">
        <v>0</v>
      </c>
      <c r="AC2443" s="480" t="s">
        <v>8086</v>
      </c>
    </row>
    <row r="2444" customHeight="1" spans="1:29">
      <c r="A2444" s="460" t="s">
        <v>194</v>
      </c>
      <c r="B2444" s="480" t="s">
        <v>7877</v>
      </c>
      <c r="C2444" s="480" t="s">
        <v>7878</v>
      </c>
      <c r="D2444" s="480" t="s">
        <v>11643</v>
      </c>
      <c r="E2444" s="481">
        <v>45863</v>
      </c>
      <c r="F2444" s="480" t="s">
        <v>301</v>
      </c>
      <c r="G2444" s="480" t="s">
        <v>11644</v>
      </c>
      <c r="H2444" s="480" t="s">
        <v>11633</v>
      </c>
      <c r="I2444" s="480" t="s">
        <v>11634</v>
      </c>
      <c r="J2444" s="482">
        <v>3097.35</v>
      </c>
      <c r="K2444" s="482">
        <v>51.62</v>
      </c>
      <c r="L2444" s="482">
        <v>258.11</v>
      </c>
      <c r="M2444" s="482">
        <v>258.11</v>
      </c>
      <c r="N2444" s="482">
        <v>0</v>
      </c>
      <c r="O2444" s="482">
        <v>2839.24</v>
      </c>
      <c r="P2444" s="480" t="s">
        <v>11645</v>
      </c>
      <c r="Q2444" s="481"/>
      <c r="R2444" s="480" t="s">
        <v>7884</v>
      </c>
      <c r="S2444" s="480" t="s">
        <v>7885</v>
      </c>
      <c r="T2444" s="480" t="s">
        <v>2113</v>
      </c>
      <c r="U2444" s="480" t="s">
        <v>11555</v>
      </c>
      <c r="V2444" s="480" t="s">
        <v>309</v>
      </c>
      <c r="W2444" s="480" t="s">
        <v>2115</v>
      </c>
      <c r="X2444" s="480" t="s">
        <v>11636</v>
      </c>
      <c r="Y2444" s="480" t="s">
        <v>313</v>
      </c>
      <c r="Z2444" s="480" t="s">
        <v>7888</v>
      </c>
      <c r="AA2444" s="480">
        <f t="shared" si="38"/>
        <v>60</v>
      </c>
      <c r="AB2444" s="483">
        <v>0</v>
      </c>
      <c r="AC2444" s="480" t="s">
        <v>8086</v>
      </c>
    </row>
    <row r="2445" customHeight="1" spans="1:29">
      <c r="A2445" s="460" t="s">
        <v>194</v>
      </c>
      <c r="B2445" s="480" t="s">
        <v>7877</v>
      </c>
      <c r="C2445" s="480" t="s">
        <v>7878</v>
      </c>
      <c r="D2445" s="480" t="s">
        <v>11646</v>
      </c>
      <c r="E2445" s="481">
        <v>45863</v>
      </c>
      <c r="F2445" s="480" t="s">
        <v>301</v>
      </c>
      <c r="G2445" s="480" t="s">
        <v>11647</v>
      </c>
      <c r="H2445" s="480" t="s">
        <v>11633</v>
      </c>
      <c r="I2445" s="480" t="s">
        <v>11634</v>
      </c>
      <c r="J2445" s="482">
        <v>3097.35</v>
      </c>
      <c r="K2445" s="482">
        <v>51.62</v>
      </c>
      <c r="L2445" s="482">
        <v>258.11</v>
      </c>
      <c r="M2445" s="482">
        <v>258.11</v>
      </c>
      <c r="N2445" s="482">
        <v>0</v>
      </c>
      <c r="O2445" s="482">
        <v>2839.24</v>
      </c>
      <c r="P2445" s="480" t="s">
        <v>11648</v>
      </c>
      <c r="Q2445" s="481"/>
      <c r="R2445" s="480" t="s">
        <v>7884</v>
      </c>
      <c r="S2445" s="480" t="s">
        <v>7885</v>
      </c>
      <c r="T2445" s="480" t="s">
        <v>2113</v>
      </c>
      <c r="U2445" s="480" t="s">
        <v>11559</v>
      </c>
      <c r="V2445" s="480" t="s">
        <v>309</v>
      </c>
      <c r="W2445" s="480" t="s">
        <v>2115</v>
      </c>
      <c r="X2445" s="480" t="s">
        <v>11636</v>
      </c>
      <c r="Y2445" s="480" t="s">
        <v>313</v>
      </c>
      <c r="Z2445" s="480" t="s">
        <v>7888</v>
      </c>
      <c r="AA2445" s="480">
        <f t="shared" si="38"/>
        <v>60</v>
      </c>
      <c r="AB2445" s="483">
        <v>0</v>
      </c>
      <c r="AC2445" s="480" t="s">
        <v>8086</v>
      </c>
    </row>
    <row r="2446" customHeight="1" spans="1:29">
      <c r="A2446" s="460" t="s">
        <v>194</v>
      </c>
      <c r="B2446" s="480" t="s">
        <v>7877</v>
      </c>
      <c r="C2446" s="480" t="s">
        <v>7878</v>
      </c>
      <c r="D2446" s="480" t="s">
        <v>11649</v>
      </c>
      <c r="E2446" s="481">
        <v>45863</v>
      </c>
      <c r="F2446" s="480" t="s">
        <v>301</v>
      </c>
      <c r="G2446" s="480" t="s">
        <v>11650</v>
      </c>
      <c r="H2446" s="480" t="s">
        <v>11633</v>
      </c>
      <c r="I2446" s="480" t="s">
        <v>11634</v>
      </c>
      <c r="J2446" s="482">
        <v>3097.35</v>
      </c>
      <c r="K2446" s="482">
        <v>51.62</v>
      </c>
      <c r="L2446" s="482">
        <v>258.11</v>
      </c>
      <c r="M2446" s="482">
        <v>258.11</v>
      </c>
      <c r="N2446" s="482">
        <v>0</v>
      </c>
      <c r="O2446" s="482">
        <v>2839.24</v>
      </c>
      <c r="P2446" s="480" t="s">
        <v>11651</v>
      </c>
      <c r="Q2446" s="481"/>
      <c r="R2446" s="480" t="s">
        <v>7884</v>
      </c>
      <c r="S2446" s="480" t="s">
        <v>7885</v>
      </c>
      <c r="T2446" s="480" t="s">
        <v>11563</v>
      </c>
      <c r="U2446" s="480" t="s">
        <v>11564</v>
      </c>
      <c r="V2446" s="480" t="s">
        <v>309</v>
      </c>
      <c r="W2446" s="480" t="s">
        <v>2115</v>
      </c>
      <c r="X2446" s="480" t="s">
        <v>11636</v>
      </c>
      <c r="Y2446" s="480" t="s">
        <v>313</v>
      </c>
      <c r="Z2446" s="480" t="s">
        <v>7888</v>
      </c>
      <c r="AA2446" s="480">
        <f t="shared" si="38"/>
        <v>60</v>
      </c>
      <c r="AB2446" s="483">
        <v>0</v>
      </c>
      <c r="AC2446" s="480" t="s">
        <v>8086</v>
      </c>
    </row>
    <row r="2447" customHeight="1" spans="1:29">
      <c r="A2447" s="460" t="s">
        <v>194</v>
      </c>
      <c r="B2447" s="480" t="s">
        <v>7877</v>
      </c>
      <c r="C2447" s="480" t="s">
        <v>7878</v>
      </c>
      <c r="D2447" s="480" t="s">
        <v>11652</v>
      </c>
      <c r="E2447" s="481">
        <v>45863</v>
      </c>
      <c r="F2447" s="480" t="s">
        <v>301</v>
      </c>
      <c r="G2447" s="480" t="s">
        <v>11653</v>
      </c>
      <c r="H2447" s="480" t="s">
        <v>11633</v>
      </c>
      <c r="I2447" s="480" t="s">
        <v>11634</v>
      </c>
      <c r="J2447" s="482">
        <v>3097.35</v>
      </c>
      <c r="K2447" s="482">
        <v>51.62</v>
      </c>
      <c r="L2447" s="482">
        <v>258.11</v>
      </c>
      <c r="M2447" s="482">
        <v>258.11</v>
      </c>
      <c r="N2447" s="482">
        <v>0</v>
      </c>
      <c r="O2447" s="482">
        <v>2839.24</v>
      </c>
      <c r="P2447" s="480" t="s">
        <v>11654</v>
      </c>
      <c r="Q2447" s="481"/>
      <c r="R2447" s="480" t="s">
        <v>7884</v>
      </c>
      <c r="S2447" s="480" t="s">
        <v>7885</v>
      </c>
      <c r="T2447" s="480" t="s">
        <v>11563</v>
      </c>
      <c r="U2447" s="480" t="s">
        <v>11503</v>
      </c>
      <c r="V2447" s="480" t="s">
        <v>309</v>
      </c>
      <c r="W2447" s="480" t="s">
        <v>2115</v>
      </c>
      <c r="X2447" s="480" t="s">
        <v>11636</v>
      </c>
      <c r="Y2447" s="480" t="s">
        <v>313</v>
      </c>
      <c r="Z2447" s="480" t="s">
        <v>7888</v>
      </c>
      <c r="AA2447" s="480">
        <f t="shared" si="38"/>
        <v>60</v>
      </c>
      <c r="AB2447" s="483">
        <v>0</v>
      </c>
      <c r="AC2447" s="480" t="s">
        <v>8086</v>
      </c>
    </row>
    <row r="2448" customHeight="1" spans="1:29">
      <c r="A2448" s="460" t="s">
        <v>194</v>
      </c>
      <c r="B2448" s="480" t="s">
        <v>7877</v>
      </c>
      <c r="C2448" s="480" t="s">
        <v>7878</v>
      </c>
      <c r="D2448" s="480" t="s">
        <v>11655</v>
      </c>
      <c r="E2448" s="481">
        <v>45863</v>
      </c>
      <c r="F2448" s="480" t="s">
        <v>301</v>
      </c>
      <c r="G2448" s="480" t="s">
        <v>11656</v>
      </c>
      <c r="H2448" s="480" t="s">
        <v>11633</v>
      </c>
      <c r="I2448" s="480" t="s">
        <v>11634</v>
      </c>
      <c r="J2448" s="482">
        <v>3097.35</v>
      </c>
      <c r="K2448" s="482">
        <v>51.62</v>
      </c>
      <c r="L2448" s="482">
        <v>258.11</v>
      </c>
      <c r="M2448" s="482">
        <v>258.11</v>
      </c>
      <c r="N2448" s="482">
        <v>0</v>
      </c>
      <c r="O2448" s="482">
        <v>2839.24</v>
      </c>
      <c r="P2448" s="480" t="s">
        <v>11657</v>
      </c>
      <c r="Q2448" s="481"/>
      <c r="R2448" s="480" t="s">
        <v>7884</v>
      </c>
      <c r="S2448" s="480" t="s">
        <v>7885</v>
      </c>
      <c r="T2448" s="480" t="s">
        <v>11563</v>
      </c>
      <c r="U2448" s="480" t="s">
        <v>11280</v>
      </c>
      <c r="V2448" s="480" t="s">
        <v>309</v>
      </c>
      <c r="W2448" s="480" t="s">
        <v>2115</v>
      </c>
      <c r="X2448" s="480" t="s">
        <v>11636</v>
      </c>
      <c r="Y2448" s="480" t="s">
        <v>313</v>
      </c>
      <c r="Z2448" s="480" t="s">
        <v>7888</v>
      </c>
      <c r="AA2448" s="480">
        <f t="shared" si="38"/>
        <v>60</v>
      </c>
      <c r="AB2448" s="483">
        <v>0</v>
      </c>
      <c r="AC2448" s="480" t="s">
        <v>8086</v>
      </c>
    </row>
    <row r="2449" customHeight="1" spans="1:29">
      <c r="A2449" s="460" t="s">
        <v>194</v>
      </c>
      <c r="B2449" s="480" t="s">
        <v>7877</v>
      </c>
      <c r="C2449" s="480" t="s">
        <v>7878</v>
      </c>
      <c r="D2449" s="480" t="s">
        <v>11658</v>
      </c>
      <c r="E2449" s="481">
        <v>45863</v>
      </c>
      <c r="F2449" s="480" t="s">
        <v>301</v>
      </c>
      <c r="G2449" s="480" t="s">
        <v>11659</v>
      </c>
      <c r="H2449" s="480" t="s">
        <v>11633</v>
      </c>
      <c r="I2449" s="480" t="s">
        <v>11634</v>
      </c>
      <c r="J2449" s="482">
        <v>3097.35</v>
      </c>
      <c r="K2449" s="482">
        <v>51.62</v>
      </c>
      <c r="L2449" s="482">
        <v>258.11</v>
      </c>
      <c r="M2449" s="482">
        <v>258.11</v>
      </c>
      <c r="N2449" s="482">
        <v>0</v>
      </c>
      <c r="O2449" s="482">
        <v>2839.24</v>
      </c>
      <c r="P2449" s="480" t="s">
        <v>11660</v>
      </c>
      <c r="Q2449" s="481"/>
      <c r="R2449" s="480" t="s">
        <v>7884</v>
      </c>
      <c r="S2449" s="480" t="s">
        <v>7885</v>
      </c>
      <c r="T2449" s="480" t="s">
        <v>11563</v>
      </c>
      <c r="U2449" s="480" t="s">
        <v>11574</v>
      </c>
      <c r="V2449" s="480" t="s">
        <v>309</v>
      </c>
      <c r="W2449" s="480" t="s">
        <v>2115</v>
      </c>
      <c r="X2449" s="480" t="s">
        <v>11636</v>
      </c>
      <c r="Y2449" s="480" t="s">
        <v>313</v>
      </c>
      <c r="Z2449" s="480" t="s">
        <v>7888</v>
      </c>
      <c r="AA2449" s="480">
        <f t="shared" si="38"/>
        <v>60</v>
      </c>
      <c r="AB2449" s="483">
        <v>0</v>
      </c>
      <c r="AC2449" s="480" t="s">
        <v>8086</v>
      </c>
    </row>
    <row r="2450" customHeight="1" spans="1:29">
      <c r="A2450" s="460" t="s">
        <v>194</v>
      </c>
      <c r="B2450" s="480" t="s">
        <v>7877</v>
      </c>
      <c r="C2450" s="480" t="s">
        <v>7878</v>
      </c>
      <c r="D2450" s="480" t="s">
        <v>11661</v>
      </c>
      <c r="E2450" s="481">
        <v>45863</v>
      </c>
      <c r="F2450" s="480" t="s">
        <v>301</v>
      </c>
      <c r="G2450" s="480" t="s">
        <v>11662</v>
      </c>
      <c r="H2450" s="480" t="s">
        <v>11633</v>
      </c>
      <c r="I2450" s="480" t="s">
        <v>11634</v>
      </c>
      <c r="J2450" s="482">
        <v>3097.35</v>
      </c>
      <c r="K2450" s="482">
        <v>51.62</v>
      </c>
      <c r="L2450" s="482">
        <v>258.11</v>
      </c>
      <c r="M2450" s="482">
        <v>258.11</v>
      </c>
      <c r="N2450" s="482">
        <v>0</v>
      </c>
      <c r="O2450" s="482">
        <v>2839.24</v>
      </c>
      <c r="P2450" s="480" t="s">
        <v>11663</v>
      </c>
      <c r="Q2450" s="481"/>
      <c r="R2450" s="480" t="s">
        <v>7884</v>
      </c>
      <c r="S2450" s="480" t="s">
        <v>307</v>
      </c>
      <c r="T2450" s="480" t="s">
        <v>453</v>
      </c>
      <c r="U2450" s="480" t="s">
        <v>11664</v>
      </c>
      <c r="V2450" s="480" t="s">
        <v>309</v>
      </c>
      <c r="W2450" s="480" t="s">
        <v>2115</v>
      </c>
      <c r="X2450" s="480" t="s">
        <v>11636</v>
      </c>
      <c r="Y2450" s="480" t="s">
        <v>313</v>
      </c>
      <c r="Z2450" s="480" t="s">
        <v>7888</v>
      </c>
      <c r="AA2450" s="480">
        <f t="shared" si="38"/>
        <v>60</v>
      </c>
      <c r="AB2450" s="483">
        <v>0</v>
      </c>
      <c r="AC2450" s="480" t="s">
        <v>542</v>
      </c>
    </row>
    <row r="2451" customHeight="1" spans="1:29">
      <c r="A2451" s="460" t="s">
        <v>194</v>
      </c>
      <c r="B2451" s="480" t="s">
        <v>7877</v>
      </c>
      <c r="C2451" s="480" t="s">
        <v>7878</v>
      </c>
      <c r="D2451" s="480" t="s">
        <v>11665</v>
      </c>
      <c r="E2451" s="481">
        <v>45863</v>
      </c>
      <c r="F2451" s="480" t="s">
        <v>301</v>
      </c>
      <c r="G2451" s="480" t="s">
        <v>11666</v>
      </c>
      <c r="H2451" s="480" t="s">
        <v>11633</v>
      </c>
      <c r="I2451" s="480" t="s">
        <v>11634</v>
      </c>
      <c r="J2451" s="482">
        <v>3097.35</v>
      </c>
      <c r="K2451" s="482">
        <v>51.62</v>
      </c>
      <c r="L2451" s="482">
        <v>258.11</v>
      </c>
      <c r="M2451" s="482">
        <v>258.11</v>
      </c>
      <c r="N2451" s="482">
        <v>0</v>
      </c>
      <c r="O2451" s="482">
        <v>2839.24</v>
      </c>
      <c r="P2451" s="480" t="s">
        <v>11667</v>
      </c>
      <c r="Q2451" s="481"/>
      <c r="R2451" s="480" t="s">
        <v>7884</v>
      </c>
      <c r="S2451" s="480" t="s">
        <v>307</v>
      </c>
      <c r="T2451" s="480" t="s">
        <v>453</v>
      </c>
      <c r="U2451" s="480" t="s">
        <v>11668</v>
      </c>
      <c r="V2451" s="480" t="s">
        <v>309</v>
      </c>
      <c r="W2451" s="480" t="s">
        <v>2115</v>
      </c>
      <c r="X2451" s="480" t="s">
        <v>11636</v>
      </c>
      <c r="Y2451" s="480" t="s">
        <v>313</v>
      </c>
      <c r="Z2451" s="480" t="s">
        <v>7888</v>
      </c>
      <c r="AA2451" s="480">
        <f t="shared" si="38"/>
        <v>60</v>
      </c>
      <c r="AB2451" s="483">
        <v>0</v>
      </c>
      <c r="AC2451" s="480" t="s">
        <v>542</v>
      </c>
    </row>
    <row r="2452" customHeight="1" spans="1:29">
      <c r="A2452" s="460" t="s">
        <v>194</v>
      </c>
      <c r="B2452" s="480" t="s">
        <v>7877</v>
      </c>
      <c r="C2452" s="480" t="s">
        <v>7878</v>
      </c>
      <c r="D2452" s="480" t="s">
        <v>11669</v>
      </c>
      <c r="E2452" s="481">
        <v>45863</v>
      </c>
      <c r="F2452" s="480" t="s">
        <v>301</v>
      </c>
      <c r="G2452" s="480" t="s">
        <v>11670</v>
      </c>
      <c r="H2452" s="480" t="s">
        <v>11633</v>
      </c>
      <c r="I2452" s="480" t="s">
        <v>11634</v>
      </c>
      <c r="J2452" s="482">
        <v>3097.34</v>
      </c>
      <c r="K2452" s="482">
        <v>51.62</v>
      </c>
      <c r="L2452" s="482">
        <v>258.11</v>
      </c>
      <c r="M2452" s="482">
        <v>258.11</v>
      </c>
      <c r="N2452" s="482">
        <v>0</v>
      </c>
      <c r="O2452" s="482">
        <v>2839.23</v>
      </c>
      <c r="P2452" s="480" t="s">
        <v>11671</v>
      </c>
      <c r="Q2452" s="481"/>
      <c r="R2452" s="480" t="s">
        <v>7884</v>
      </c>
      <c r="S2452" s="480" t="s">
        <v>307</v>
      </c>
      <c r="T2452" s="480" t="s">
        <v>453</v>
      </c>
      <c r="U2452" s="480" t="s">
        <v>11672</v>
      </c>
      <c r="V2452" s="480" t="s">
        <v>309</v>
      </c>
      <c r="W2452" s="480" t="s">
        <v>2115</v>
      </c>
      <c r="X2452" s="480" t="s">
        <v>11636</v>
      </c>
      <c r="Y2452" s="480" t="s">
        <v>313</v>
      </c>
      <c r="Z2452" s="480" t="s">
        <v>7888</v>
      </c>
      <c r="AA2452" s="480">
        <f t="shared" si="38"/>
        <v>60</v>
      </c>
      <c r="AB2452" s="483">
        <v>0</v>
      </c>
      <c r="AC2452" s="480" t="s">
        <v>456</v>
      </c>
    </row>
    <row r="2453" customHeight="1" spans="1:29">
      <c r="A2453" s="460" t="s">
        <v>194</v>
      </c>
      <c r="B2453" s="480" t="s">
        <v>7877</v>
      </c>
      <c r="C2453" s="480" t="s">
        <v>7878</v>
      </c>
      <c r="D2453" s="480" t="s">
        <v>11673</v>
      </c>
      <c r="E2453" s="481">
        <v>45863</v>
      </c>
      <c r="F2453" s="480" t="s">
        <v>301</v>
      </c>
      <c r="G2453" s="480" t="s">
        <v>11674</v>
      </c>
      <c r="H2453" s="480" t="s">
        <v>11633</v>
      </c>
      <c r="I2453" s="480" t="s">
        <v>11634</v>
      </c>
      <c r="J2453" s="482">
        <v>3097.34</v>
      </c>
      <c r="K2453" s="482">
        <v>51.62</v>
      </c>
      <c r="L2453" s="482">
        <v>258.11</v>
      </c>
      <c r="M2453" s="482">
        <v>258.11</v>
      </c>
      <c r="N2453" s="482">
        <v>0</v>
      </c>
      <c r="O2453" s="482">
        <v>2839.23</v>
      </c>
      <c r="P2453" s="480" t="s">
        <v>11675</v>
      </c>
      <c r="Q2453" s="481"/>
      <c r="R2453" s="480" t="s">
        <v>7884</v>
      </c>
      <c r="S2453" s="480" t="s">
        <v>307</v>
      </c>
      <c r="T2453" s="480" t="s">
        <v>462</v>
      </c>
      <c r="U2453" s="480" t="s">
        <v>11676</v>
      </c>
      <c r="V2453" s="480" t="s">
        <v>309</v>
      </c>
      <c r="W2453" s="480" t="s">
        <v>2115</v>
      </c>
      <c r="X2453" s="480" t="s">
        <v>11636</v>
      </c>
      <c r="Y2453" s="480" t="s">
        <v>313</v>
      </c>
      <c r="Z2453" s="480" t="s">
        <v>7888</v>
      </c>
      <c r="AA2453" s="480">
        <f t="shared" si="38"/>
        <v>60</v>
      </c>
      <c r="AB2453" s="483">
        <v>0</v>
      </c>
      <c r="AC2453" s="480" t="s">
        <v>481</v>
      </c>
    </row>
    <row r="2454" customHeight="1" spans="1:29">
      <c r="A2454" s="460" t="s">
        <v>194</v>
      </c>
      <c r="B2454" s="480" t="s">
        <v>7877</v>
      </c>
      <c r="C2454" s="480" t="s">
        <v>7878</v>
      </c>
      <c r="D2454" s="480" t="s">
        <v>11677</v>
      </c>
      <c r="E2454" s="481">
        <v>45863</v>
      </c>
      <c r="F2454" s="480" t="s">
        <v>301</v>
      </c>
      <c r="G2454" s="480" t="s">
        <v>11678</v>
      </c>
      <c r="H2454" s="480" t="s">
        <v>11633</v>
      </c>
      <c r="I2454" s="480" t="s">
        <v>11634</v>
      </c>
      <c r="J2454" s="482">
        <v>3097.34</v>
      </c>
      <c r="K2454" s="482">
        <v>51.62</v>
      </c>
      <c r="L2454" s="482">
        <v>258.11</v>
      </c>
      <c r="M2454" s="482">
        <v>258.11</v>
      </c>
      <c r="N2454" s="482">
        <v>0</v>
      </c>
      <c r="O2454" s="482">
        <v>2839.23</v>
      </c>
      <c r="P2454" s="480" t="s">
        <v>11679</v>
      </c>
      <c r="Q2454" s="481"/>
      <c r="R2454" s="480" t="s">
        <v>7884</v>
      </c>
      <c r="S2454" s="480" t="s">
        <v>307</v>
      </c>
      <c r="T2454" s="480" t="s">
        <v>462</v>
      </c>
      <c r="U2454" s="480" t="s">
        <v>11680</v>
      </c>
      <c r="V2454" s="480" t="s">
        <v>309</v>
      </c>
      <c r="W2454" s="480" t="s">
        <v>2115</v>
      </c>
      <c r="X2454" s="480" t="s">
        <v>11636</v>
      </c>
      <c r="Y2454" s="480" t="s">
        <v>313</v>
      </c>
      <c r="Z2454" s="480" t="s">
        <v>7888</v>
      </c>
      <c r="AA2454" s="480">
        <f t="shared" si="38"/>
        <v>60</v>
      </c>
      <c r="AB2454" s="483">
        <v>0</v>
      </c>
      <c r="AC2454" s="480" t="s">
        <v>614</v>
      </c>
    </row>
    <row r="2455" customHeight="1" spans="1:29">
      <c r="A2455" s="460" t="s">
        <v>194</v>
      </c>
      <c r="B2455" s="480" t="s">
        <v>7877</v>
      </c>
      <c r="C2455" s="480" t="s">
        <v>7878</v>
      </c>
      <c r="D2455" s="480" t="s">
        <v>11681</v>
      </c>
      <c r="E2455" s="481">
        <v>45863</v>
      </c>
      <c r="F2455" s="480" t="s">
        <v>301</v>
      </c>
      <c r="G2455" s="480" t="s">
        <v>11682</v>
      </c>
      <c r="H2455" s="480" t="s">
        <v>11633</v>
      </c>
      <c r="I2455" s="480" t="s">
        <v>11634</v>
      </c>
      <c r="J2455" s="482">
        <v>3097.34</v>
      </c>
      <c r="K2455" s="482">
        <v>51.62</v>
      </c>
      <c r="L2455" s="482">
        <v>258.11</v>
      </c>
      <c r="M2455" s="482">
        <v>258.11</v>
      </c>
      <c r="N2455" s="482">
        <v>0</v>
      </c>
      <c r="O2455" s="482">
        <v>2839.23</v>
      </c>
      <c r="P2455" s="480" t="s">
        <v>11683</v>
      </c>
      <c r="Q2455" s="481"/>
      <c r="R2455" s="480" t="s">
        <v>7884</v>
      </c>
      <c r="S2455" s="480" t="s">
        <v>307</v>
      </c>
      <c r="T2455" s="480" t="s">
        <v>462</v>
      </c>
      <c r="U2455" s="480" t="s">
        <v>11684</v>
      </c>
      <c r="V2455" s="480" t="s">
        <v>309</v>
      </c>
      <c r="W2455" s="480" t="s">
        <v>2115</v>
      </c>
      <c r="X2455" s="480" t="s">
        <v>11636</v>
      </c>
      <c r="Y2455" s="480" t="s">
        <v>313</v>
      </c>
      <c r="Z2455" s="480" t="s">
        <v>7888</v>
      </c>
      <c r="AA2455" s="480">
        <f t="shared" si="38"/>
        <v>60</v>
      </c>
      <c r="AB2455" s="483">
        <v>0</v>
      </c>
      <c r="AC2455" s="480" t="s">
        <v>1176</v>
      </c>
    </row>
    <row r="2456" customHeight="1" spans="1:29">
      <c r="A2456" s="460" t="s">
        <v>194</v>
      </c>
      <c r="B2456" s="480" t="s">
        <v>7877</v>
      </c>
      <c r="C2456" s="480" t="s">
        <v>7878</v>
      </c>
      <c r="D2456" s="480" t="s">
        <v>11685</v>
      </c>
      <c r="E2456" s="481">
        <v>45863</v>
      </c>
      <c r="F2456" s="480" t="s">
        <v>301</v>
      </c>
      <c r="G2456" s="480" t="s">
        <v>11686</v>
      </c>
      <c r="H2456" s="480" t="s">
        <v>11633</v>
      </c>
      <c r="I2456" s="480" t="s">
        <v>11634</v>
      </c>
      <c r="J2456" s="482">
        <v>3097.34</v>
      </c>
      <c r="K2456" s="482">
        <v>51.62</v>
      </c>
      <c r="L2456" s="482">
        <v>258.11</v>
      </c>
      <c r="M2456" s="482">
        <v>258.11</v>
      </c>
      <c r="N2456" s="482">
        <v>0</v>
      </c>
      <c r="O2456" s="482">
        <v>2839.23</v>
      </c>
      <c r="P2456" s="480" t="s">
        <v>11687</v>
      </c>
      <c r="Q2456" s="481"/>
      <c r="R2456" s="480" t="s">
        <v>7884</v>
      </c>
      <c r="S2456" s="480" t="s">
        <v>307</v>
      </c>
      <c r="T2456" s="480" t="s">
        <v>462</v>
      </c>
      <c r="U2456" s="480" t="s">
        <v>11680</v>
      </c>
      <c r="V2456" s="480" t="s">
        <v>309</v>
      </c>
      <c r="W2456" s="480" t="s">
        <v>2115</v>
      </c>
      <c r="X2456" s="480" t="s">
        <v>11636</v>
      </c>
      <c r="Y2456" s="480" t="s">
        <v>313</v>
      </c>
      <c r="Z2456" s="480" t="s">
        <v>7888</v>
      </c>
      <c r="AA2456" s="480">
        <f t="shared" si="38"/>
        <v>60</v>
      </c>
      <c r="AB2456" s="483">
        <v>0</v>
      </c>
      <c r="AC2456" s="480" t="s">
        <v>614</v>
      </c>
    </row>
    <row r="2457" customHeight="1" spans="1:29">
      <c r="A2457" s="460" t="s">
        <v>194</v>
      </c>
      <c r="B2457" s="480" t="s">
        <v>7877</v>
      </c>
      <c r="C2457" s="480" t="s">
        <v>7878</v>
      </c>
      <c r="D2457" s="480" t="s">
        <v>11688</v>
      </c>
      <c r="E2457" s="481">
        <v>45863</v>
      </c>
      <c r="F2457" s="480" t="s">
        <v>301</v>
      </c>
      <c r="G2457" s="480" t="s">
        <v>11689</v>
      </c>
      <c r="H2457" s="480" t="s">
        <v>11633</v>
      </c>
      <c r="I2457" s="480" t="s">
        <v>11634</v>
      </c>
      <c r="J2457" s="482">
        <v>3097.34</v>
      </c>
      <c r="K2457" s="482">
        <v>51.62</v>
      </c>
      <c r="L2457" s="482">
        <v>258.11</v>
      </c>
      <c r="M2457" s="482">
        <v>258.11</v>
      </c>
      <c r="N2457" s="482">
        <v>0</v>
      </c>
      <c r="O2457" s="482">
        <v>2839.23</v>
      </c>
      <c r="P2457" s="480" t="s">
        <v>11690</v>
      </c>
      <c r="Q2457" s="481"/>
      <c r="R2457" s="480" t="s">
        <v>7884</v>
      </c>
      <c r="S2457" s="480" t="s">
        <v>307</v>
      </c>
      <c r="T2457" s="480" t="s">
        <v>462</v>
      </c>
      <c r="U2457" s="480" t="s">
        <v>11680</v>
      </c>
      <c r="V2457" s="480" t="s">
        <v>309</v>
      </c>
      <c r="W2457" s="480" t="s">
        <v>2115</v>
      </c>
      <c r="X2457" s="480" t="s">
        <v>11636</v>
      </c>
      <c r="Y2457" s="480" t="s">
        <v>313</v>
      </c>
      <c r="Z2457" s="480" t="s">
        <v>7888</v>
      </c>
      <c r="AA2457" s="480">
        <f t="shared" si="38"/>
        <v>60</v>
      </c>
      <c r="AB2457" s="483">
        <v>0</v>
      </c>
      <c r="AC2457" s="480" t="s">
        <v>614</v>
      </c>
    </row>
    <row r="2458" customHeight="1" spans="1:29">
      <c r="A2458" s="460" t="s">
        <v>194</v>
      </c>
      <c r="B2458" s="480" t="s">
        <v>7877</v>
      </c>
      <c r="C2458" s="480" t="s">
        <v>7878</v>
      </c>
      <c r="D2458" s="480" t="s">
        <v>11691</v>
      </c>
      <c r="E2458" s="481">
        <v>45863</v>
      </c>
      <c r="F2458" s="480" t="s">
        <v>301</v>
      </c>
      <c r="G2458" s="480" t="s">
        <v>11692</v>
      </c>
      <c r="H2458" s="480" t="s">
        <v>11633</v>
      </c>
      <c r="I2458" s="480" t="s">
        <v>11634</v>
      </c>
      <c r="J2458" s="482">
        <v>3097.34</v>
      </c>
      <c r="K2458" s="482">
        <v>51.62</v>
      </c>
      <c r="L2458" s="482">
        <v>258.11</v>
      </c>
      <c r="M2458" s="482">
        <v>258.11</v>
      </c>
      <c r="N2458" s="482">
        <v>0</v>
      </c>
      <c r="O2458" s="482">
        <v>2839.23</v>
      </c>
      <c r="P2458" s="480" t="s">
        <v>11693</v>
      </c>
      <c r="Q2458" s="481"/>
      <c r="R2458" s="480" t="s">
        <v>7884</v>
      </c>
      <c r="S2458" s="480" t="s">
        <v>307</v>
      </c>
      <c r="T2458" s="480" t="s">
        <v>453</v>
      </c>
      <c r="U2458" s="480" t="s">
        <v>11668</v>
      </c>
      <c r="V2458" s="480" t="s">
        <v>309</v>
      </c>
      <c r="W2458" s="480" t="s">
        <v>2115</v>
      </c>
      <c r="X2458" s="480" t="s">
        <v>11636</v>
      </c>
      <c r="Y2458" s="480" t="s">
        <v>313</v>
      </c>
      <c r="Z2458" s="480" t="s">
        <v>7888</v>
      </c>
      <c r="AA2458" s="480">
        <f t="shared" si="38"/>
        <v>60</v>
      </c>
      <c r="AB2458" s="483">
        <v>0</v>
      </c>
      <c r="AC2458" s="480" t="s">
        <v>542</v>
      </c>
    </row>
    <row r="2459" customHeight="1" spans="1:29">
      <c r="A2459" s="460" t="s">
        <v>194</v>
      </c>
      <c r="B2459" s="480" t="s">
        <v>7877</v>
      </c>
      <c r="C2459" s="480" t="s">
        <v>7878</v>
      </c>
      <c r="D2459" s="480" t="s">
        <v>11694</v>
      </c>
      <c r="E2459" s="481">
        <v>45863</v>
      </c>
      <c r="F2459" s="480" t="s">
        <v>301</v>
      </c>
      <c r="G2459" s="480" t="s">
        <v>11695</v>
      </c>
      <c r="H2459" s="480" t="s">
        <v>11633</v>
      </c>
      <c r="I2459" s="480" t="s">
        <v>11634</v>
      </c>
      <c r="J2459" s="482">
        <v>3097.34</v>
      </c>
      <c r="K2459" s="482">
        <v>51.62</v>
      </c>
      <c r="L2459" s="482">
        <v>258.11</v>
      </c>
      <c r="M2459" s="482">
        <v>258.11</v>
      </c>
      <c r="N2459" s="482">
        <v>0</v>
      </c>
      <c r="O2459" s="482">
        <v>2839.23</v>
      </c>
      <c r="P2459" s="480" t="s">
        <v>11696</v>
      </c>
      <c r="Q2459" s="481"/>
      <c r="R2459" s="480" t="s">
        <v>7884</v>
      </c>
      <c r="S2459" s="480" t="s">
        <v>307</v>
      </c>
      <c r="T2459" s="480" t="s">
        <v>453</v>
      </c>
      <c r="U2459" s="480" t="s">
        <v>11668</v>
      </c>
      <c r="V2459" s="480" t="s">
        <v>309</v>
      </c>
      <c r="W2459" s="480" t="s">
        <v>2115</v>
      </c>
      <c r="X2459" s="480" t="s">
        <v>11636</v>
      </c>
      <c r="Y2459" s="480" t="s">
        <v>313</v>
      </c>
      <c r="Z2459" s="480" t="s">
        <v>7888</v>
      </c>
      <c r="AA2459" s="480">
        <f t="shared" si="38"/>
        <v>60</v>
      </c>
      <c r="AB2459" s="483">
        <v>0</v>
      </c>
      <c r="AC2459" s="480" t="s">
        <v>542</v>
      </c>
    </row>
    <row r="2460" customHeight="1" spans="1:29">
      <c r="A2460" s="460" t="s">
        <v>194</v>
      </c>
      <c r="B2460" s="480" t="s">
        <v>7877</v>
      </c>
      <c r="C2460" s="480" t="s">
        <v>7878</v>
      </c>
      <c r="D2460" s="480" t="s">
        <v>11697</v>
      </c>
      <c r="E2460" s="481">
        <v>45863</v>
      </c>
      <c r="F2460" s="480" t="s">
        <v>301</v>
      </c>
      <c r="G2460" s="480" t="s">
        <v>11698</v>
      </c>
      <c r="H2460" s="480" t="s">
        <v>11633</v>
      </c>
      <c r="I2460" s="480" t="s">
        <v>11634</v>
      </c>
      <c r="J2460" s="482">
        <v>3097.34</v>
      </c>
      <c r="K2460" s="482">
        <v>51.62</v>
      </c>
      <c r="L2460" s="482">
        <v>258.11</v>
      </c>
      <c r="M2460" s="482">
        <v>258.11</v>
      </c>
      <c r="N2460" s="482">
        <v>0</v>
      </c>
      <c r="O2460" s="482">
        <v>2839.23</v>
      </c>
      <c r="P2460" s="480" t="s">
        <v>11699</v>
      </c>
      <c r="Q2460" s="481"/>
      <c r="R2460" s="480" t="s">
        <v>7884</v>
      </c>
      <c r="S2460" s="480" t="s">
        <v>307</v>
      </c>
      <c r="T2460" s="480" t="s">
        <v>453</v>
      </c>
      <c r="U2460" s="480" t="s">
        <v>11668</v>
      </c>
      <c r="V2460" s="480" t="s">
        <v>309</v>
      </c>
      <c r="W2460" s="480" t="s">
        <v>2115</v>
      </c>
      <c r="X2460" s="480" t="s">
        <v>11636</v>
      </c>
      <c r="Y2460" s="480" t="s">
        <v>313</v>
      </c>
      <c r="Z2460" s="480" t="s">
        <v>7888</v>
      </c>
      <c r="AA2460" s="480">
        <f t="shared" si="38"/>
        <v>60</v>
      </c>
      <c r="AB2460" s="483">
        <v>0</v>
      </c>
      <c r="AC2460" s="480" t="s">
        <v>542</v>
      </c>
    </row>
    <row r="2461" customHeight="1" spans="1:29">
      <c r="A2461" s="460" t="s">
        <v>194</v>
      </c>
      <c r="B2461" s="480" t="s">
        <v>7877</v>
      </c>
      <c r="C2461" s="480" t="s">
        <v>7878</v>
      </c>
      <c r="D2461" s="480" t="s">
        <v>11700</v>
      </c>
      <c r="E2461" s="481">
        <v>45863</v>
      </c>
      <c r="F2461" s="480" t="s">
        <v>301</v>
      </c>
      <c r="G2461" s="480" t="s">
        <v>11701</v>
      </c>
      <c r="H2461" s="480" t="s">
        <v>11633</v>
      </c>
      <c r="I2461" s="480" t="s">
        <v>11634</v>
      </c>
      <c r="J2461" s="482">
        <v>3097.34</v>
      </c>
      <c r="K2461" s="482">
        <v>51.62</v>
      </c>
      <c r="L2461" s="482">
        <v>258.11</v>
      </c>
      <c r="M2461" s="482">
        <v>258.11</v>
      </c>
      <c r="N2461" s="482">
        <v>0</v>
      </c>
      <c r="O2461" s="482">
        <v>2839.23</v>
      </c>
      <c r="P2461" s="480" t="s">
        <v>11702</v>
      </c>
      <c r="Q2461" s="481"/>
      <c r="R2461" s="480" t="s">
        <v>7884</v>
      </c>
      <c r="S2461" s="480" t="s">
        <v>307</v>
      </c>
      <c r="T2461" s="480" t="s">
        <v>453</v>
      </c>
      <c r="U2461" s="480" t="s">
        <v>11668</v>
      </c>
      <c r="V2461" s="480" t="s">
        <v>309</v>
      </c>
      <c r="W2461" s="480" t="s">
        <v>2115</v>
      </c>
      <c r="X2461" s="480" t="s">
        <v>11636</v>
      </c>
      <c r="Y2461" s="480" t="s">
        <v>313</v>
      </c>
      <c r="Z2461" s="480" t="s">
        <v>7888</v>
      </c>
      <c r="AA2461" s="480">
        <f t="shared" si="38"/>
        <v>60</v>
      </c>
      <c r="AB2461" s="483">
        <v>0</v>
      </c>
      <c r="AC2461" s="480" t="s">
        <v>542</v>
      </c>
    </row>
    <row r="2462" customHeight="1" spans="1:29">
      <c r="A2462" s="460" t="s">
        <v>194</v>
      </c>
      <c r="B2462" s="480" t="s">
        <v>7877</v>
      </c>
      <c r="C2462" s="480" t="s">
        <v>7878</v>
      </c>
      <c r="D2462" s="480" t="s">
        <v>11703</v>
      </c>
      <c r="E2462" s="481">
        <v>45863</v>
      </c>
      <c r="F2462" s="480" t="s">
        <v>301</v>
      </c>
      <c r="G2462" s="480" t="s">
        <v>11704</v>
      </c>
      <c r="H2462" s="480" t="s">
        <v>11633</v>
      </c>
      <c r="I2462" s="480" t="s">
        <v>11634</v>
      </c>
      <c r="J2462" s="482">
        <v>3097.34</v>
      </c>
      <c r="K2462" s="482">
        <v>51.62</v>
      </c>
      <c r="L2462" s="482">
        <v>258.11</v>
      </c>
      <c r="M2462" s="482">
        <v>258.11</v>
      </c>
      <c r="N2462" s="482">
        <v>0</v>
      </c>
      <c r="O2462" s="482">
        <v>2839.23</v>
      </c>
      <c r="P2462" s="480" t="s">
        <v>11705</v>
      </c>
      <c r="Q2462" s="481"/>
      <c r="R2462" s="480" t="s">
        <v>7884</v>
      </c>
      <c r="S2462" s="480" t="s">
        <v>307</v>
      </c>
      <c r="T2462" s="480" t="s">
        <v>453</v>
      </c>
      <c r="U2462" s="480" t="s">
        <v>11668</v>
      </c>
      <c r="V2462" s="480" t="s">
        <v>309</v>
      </c>
      <c r="W2462" s="480" t="s">
        <v>2115</v>
      </c>
      <c r="X2462" s="480" t="s">
        <v>11636</v>
      </c>
      <c r="Y2462" s="480" t="s">
        <v>313</v>
      </c>
      <c r="Z2462" s="480" t="s">
        <v>7888</v>
      </c>
      <c r="AA2462" s="480">
        <f t="shared" si="38"/>
        <v>60</v>
      </c>
      <c r="AB2462" s="483">
        <v>0</v>
      </c>
      <c r="AC2462" s="480" t="s">
        <v>542</v>
      </c>
    </row>
    <row r="2463" customHeight="1" spans="1:29">
      <c r="A2463" s="460" t="s">
        <v>194</v>
      </c>
      <c r="B2463" s="480" t="s">
        <v>7877</v>
      </c>
      <c r="C2463" s="480" t="s">
        <v>7878</v>
      </c>
      <c r="D2463" s="480" t="s">
        <v>11706</v>
      </c>
      <c r="E2463" s="481">
        <v>45863</v>
      </c>
      <c r="F2463" s="480" t="s">
        <v>301</v>
      </c>
      <c r="G2463" s="480" t="s">
        <v>11707</v>
      </c>
      <c r="H2463" s="480" t="s">
        <v>8077</v>
      </c>
      <c r="I2463" s="480" t="s">
        <v>11708</v>
      </c>
      <c r="J2463" s="482">
        <v>3716.81</v>
      </c>
      <c r="K2463" s="482">
        <v>61.94</v>
      </c>
      <c r="L2463" s="482">
        <v>309.73</v>
      </c>
      <c r="M2463" s="482">
        <v>309.73</v>
      </c>
      <c r="N2463" s="482">
        <v>0</v>
      </c>
      <c r="O2463" s="482">
        <v>3407.08</v>
      </c>
      <c r="P2463" s="480" t="s">
        <v>11709</v>
      </c>
      <c r="Q2463" s="481"/>
      <c r="R2463" s="480" t="s">
        <v>7884</v>
      </c>
      <c r="S2463" s="480" t="s">
        <v>307</v>
      </c>
      <c r="T2463" s="480" t="s">
        <v>453</v>
      </c>
      <c r="U2463" s="480" t="s">
        <v>11668</v>
      </c>
      <c r="V2463" s="480" t="s">
        <v>309</v>
      </c>
      <c r="W2463" s="480" t="s">
        <v>2115</v>
      </c>
      <c r="X2463" s="480" t="s">
        <v>7945</v>
      </c>
      <c r="Y2463" s="480" t="s">
        <v>313</v>
      </c>
      <c r="Z2463" s="480" t="s">
        <v>7888</v>
      </c>
      <c r="AA2463" s="480">
        <f t="shared" si="38"/>
        <v>60</v>
      </c>
      <c r="AB2463" s="483">
        <v>0</v>
      </c>
      <c r="AC2463" s="480" t="s">
        <v>542</v>
      </c>
    </row>
    <row r="2464" customHeight="1" spans="1:29">
      <c r="A2464" s="460" t="s">
        <v>194</v>
      </c>
      <c r="B2464" s="480" t="s">
        <v>7877</v>
      </c>
      <c r="C2464" s="480" t="s">
        <v>7878</v>
      </c>
      <c r="D2464" s="480" t="s">
        <v>11710</v>
      </c>
      <c r="E2464" s="481">
        <v>45863</v>
      </c>
      <c r="F2464" s="480" t="s">
        <v>301</v>
      </c>
      <c r="G2464" s="480" t="s">
        <v>11711</v>
      </c>
      <c r="H2464" s="480" t="s">
        <v>8077</v>
      </c>
      <c r="I2464" s="480" t="s">
        <v>11708</v>
      </c>
      <c r="J2464" s="482">
        <v>3716.81</v>
      </c>
      <c r="K2464" s="482">
        <v>61.94</v>
      </c>
      <c r="L2464" s="482">
        <v>309.73</v>
      </c>
      <c r="M2464" s="482">
        <v>309.73</v>
      </c>
      <c r="N2464" s="482">
        <v>0</v>
      </c>
      <c r="O2464" s="482">
        <v>3407.08</v>
      </c>
      <c r="P2464" s="480" t="s">
        <v>11712</v>
      </c>
      <c r="Q2464" s="481"/>
      <c r="R2464" s="480" t="s">
        <v>7884</v>
      </c>
      <c r="S2464" s="480" t="s">
        <v>307</v>
      </c>
      <c r="T2464" s="480" t="s">
        <v>453</v>
      </c>
      <c r="U2464" s="480" t="s">
        <v>11668</v>
      </c>
      <c r="V2464" s="480" t="s">
        <v>309</v>
      </c>
      <c r="W2464" s="480" t="s">
        <v>2115</v>
      </c>
      <c r="X2464" s="480" t="s">
        <v>7945</v>
      </c>
      <c r="Y2464" s="480" t="s">
        <v>313</v>
      </c>
      <c r="Z2464" s="480" t="s">
        <v>7888</v>
      </c>
      <c r="AA2464" s="480">
        <f t="shared" si="38"/>
        <v>60</v>
      </c>
      <c r="AB2464" s="483">
        <v>0</v>
      </c>
      <c r="AC2464" s="480" t="s">
        <v>542</v>
      </c>
    </row>
    <row r="2465" customHeight="1" spans="1:29">
      <c r="A2465" s="460" t="s">
        <v>194</v>
      </c>
      <c r="B2465" s="480" t="s">
        <v>7877</v>
      </c>
      <c r="C2465" s="480" t="s">
        <v>7878</v>
      </c>
      <c r="D2465" s="480" t="s">
        <v>11713</v>
      </c>
      <c r="E2465" s="481">
        <v>45863</v>
      </c>
      <c r="F2465" s="480" t="s">
        <v>301</v>
      </c>
      <c r="G2465" s="480" t="s">
        <v>11714</v>
      </c>
      <c r="H2465" s="480" t="s">
        <v>8077</v>
      </c>
      <c r="I2465" s="480" t="s">
        <v>11708</v>
      </c>
      <c r="J2465" s="482">
        <v>3716.81</v>
      </c>
      <c r="K2465" s="482">
        <v>61.94</v>
      </c>
      <c r="L2465" s="482">
        <v>309.73</v>
      </c>
      <c r="M2465" s="482">
        <v>309.73</v>
      </c>
      <c r="N2465" s="482">
        <v>0</v>
      </c>
      <c r="O2465" s="482">
        <v>3407.08</v>
      </c>
      <c r="P2465" s="480" t="s">
        <v>11715</v>
      </c>
      <c r="Q2465" s="481"/>
      <c r="R2465" s="480" t="s">
        <v>7884</v>
      </c>
      <c r="S2465" s="480" t="s">
        <v>307</v>
      </c>
      <c r="T2465" s="480" t="s">
        <v>453</v>
      </c>
      <c r="U2465" s="480" t="s">
        <v>11672</v>
      </c>
      <c r="V2465" s="480" t="s">
        <v>309</v>
      </c>
      <c r="W2465" s="480" t="s">
        <v>2115</v>
      </c>
      <c r="X2465" s="480" t="s">
        <v>7945</v>
      </c>
      <c r="Y2465" s="480" t="s">
        <v>313</v>
      </c>
      <c r="Z2465" s="480" t="s">
        <v>7888</v>
      </c>
      <c r="AA2465" s="480">
        <f t="shared" si="38"/>
        <v>60</v>
      </c>
      <c r="AB2465" s="483">
        <v>0</v>
      </c>
      <c r="AC2465" s="480" t="s">
        <v>456</v>
      </c>
    </row>
    <row r="2466" customHeight="1" spans="1:29">
      <c r="A2466" s="460" t="s">
        <v>194</v>
      </c>
      <c r="B2466" s="480" t="s">
        <v>7877</v>
      </c>
      <c r="C2466" s="480" t="s">
        <v>7878</v>
      </c>
      <c r="D2466" s="480" t="s">
        <v>11716</v>
      </c>
      <c r="E2466" s="481">
        <v>45863</v>
      </c>
      <c r="F2466" s="480" t="s">
        <v>301</v>
      </c>
      <c r="G2466" s="480" t="s">
        <v>11717</v>
      </c>
      <c r="H2466" s="480" t="s">
        <v>8077</v>
      </c>
      <c r="I2466" s="480" t="s">
        <v>11708</v>
      </c>
      <c r="J2466" s="482">
        <v>3716.82</v>
      </c>
      <c r="K2466" s="482">
        <v>61.95</v>
      </c>
      <c r="L2466" s="482">
        <v>309.74</v>
      </c>
      <c r="M2466" s="482">
        <v>309.74</v>
      </c>
      <c r="N2466" s="482">
        <v>0</v>
      </c>
      <c r="O2466" s="482">
        <v>3407.08</v>
      </c>
      <c r="P2466" s="480" t="s">
        <v>11718</v>
      </c>
      <c r="Q2466" s="481"/>
      <c r="R2466" s="480" t="s">
        <v>7884</v>
      </c>
      <c r="S2466" s="480" t="s">
        <v>7885</v>
      </c>
      <c r="T2466" s="480" t="s">
        <v>2113</v>
      </c>
      <c r="U2466" s="480" t="s">
        <v>2114</v>
      </c>
      <c r="V2466" s="480" t="s">
        <v>309</v>
      </c>
      <c r="W2466" s="480" t="s">
        <v>2115</v>
      </c>
      <c r="X2466" s="480" t="s">
        <v>7945</v>
      </c>
      <c r="Y2466" s="480" t="s">
        <v>313</v>
      </c>
      <c r="Z2466" s="480" t="s">
        <v>7888</v>
      </c>
      <c r="AA2466" s="480">
        <f t="shared" si="38"/>
        <v>60</v>
      </c>
      <c r="AB2466" s="483">
        <v>0</v>
      </c>
      <c r="AC2466" s="480" t="s">
        <v>8086</v>
      </c>
    </row>
    <row r="2467" customHeight="1" spans="1:29">
      <c r="A2467" s="460" t="s">
        <v>194</v>
      </c>
      <c r="B2467" s="480" t="s">
        <v>7877</v>
      </c>
      <c r="C2467" s="480" t="s">
        <v>7878</v>
      </c>
      <c r="D2467" s="480" t="s">
        <v>11719</v>
      </c>
      <c r="E2467" s="481">
        <v>45863</v>
      </c>
      <c r="F2467" s="480" t="s">
        <v>301</v>
      </c>
      <c r="G2467" s="480" t="s">
        <v>11720</v>
      </c>
      <c r="H2467" s="480" t="s">
        <v>8077</v>
      </c>
      <c r="I2467" s="480" t="s">
        <v>11708</v>
      </c>
      <c r="J2467" s="482">
        <v>3716.82</v>
      </c>
      <c r="K2467" s="482">
        <v>61.95</v>
      </c>
      <c r="L2467" s="482">
        <v>309.74</v>
      </c>
      <c r="M2467" s="482">
        <v>309.74</v>
      </c>
      <c r="N2467" s="482">
        <v>0</v>
      </c>
      <c r="O2467" s="482">
        <v>3407.08</v>
      </c>
      <c r="P2467" s="480" t="s">
        <v>11721</v>
      </c>
      <c r="Q2467" s="481"/>
      <c r="R2467" s="480" t="s">
        <v>7884</v>
      </c>
      <c r="S2467" s="480" t="s">
        <v>7885</v>
      </c>
      <c r="T2467" s="480" t="s">
        <v>2113</v>
      </c>
      <c r="U2467" s="480" t="s">
        <v>2114</v>
      </c>
      <c r="V2467" s="480" t="s">
        <v>309</v>
      </c>
      <c r="W2467" s="480" t="s">
        <v>2115</v>
      </c>
      <c r="X2467" s="480" t="s">
        <v>7945</v>
      </c>
      <c r="Y2467" s="480" t="s">
        <v>313</v>
      </c>
      <c r="Z2467" s="480" t="s">
        <v>7888</v>
      </c>
      <c r="AA2467" s="480">
        <f t="shared" si="38"/>
        <v>60</v>
      </c>
      <c r="AB2467" s="483">
        <v>0</v>
      </c>
      <c r="AC2467" s="480" t="s">
        <v>8086</v>
      </c>
    </row>
    <row r="2468" customHeight="1" spans="1:29">
      <c r="A2468" s="460" t="s">
        <v>194</v>
      </c>
      <c r="B2468" s="480" t="s">
        <v>7877</v>
      </c>
      <c r="C2468" s="480" t="s">
        <v>7878</v>
      </c>
      <c r="D2468" s="480" t="s">
        <v>11722</v>
      </c>
      <c r="E2468" s="481">
        <v>45923</v>
      </c>
      <c r="F2468" s="480" t="s">
        <v>301</v>
      </c>
      <c r="G2468" s="480" t="s">
        <v>11723</v>
      </c>
      <c r="H2468" s="480" t="s">
        <v>11724</v>
      </c>
      <c r="I2468" s="480" t="s">
        <v>304</v>
      </c>
      <c r="J2468" s="482">
        <v>22646.1</v>
      </c>
      <c r="K2468" s="482">
        <v>377.44</v>
      </c>
      <c r="L2468" s="482">
        <v>1132.31</v>
      </c>
      <c r="M2468" s="482">
        <v>1132.31</v>
      </c>
      <c r="N2468" s="482">
        <v>0</v>
      </c>
      <c r="O2468" s="482">
        <v>21513.79</v>
      </c>
      <c r="P2468" s="480" t="s">
        <v>11725</v>
      </c>
      <c r="Q2468" s="481"/>
      <c r="R2468" s="480" t="s">
        <v>306</v>
      </c>
      <c r="S2468" s="480" t="s">
        <v>307</v>
      </c>
      <c r="T2468" s="480" t="s">
        <v>453</v>
      </c>
      <c r="U2468" s="480" t="s">
        <v>2122</v>
      </c>
      <c r="V2468" s="480" t="s">
        <v>454</v>
      </c>
      <c r="W2468" s="480" t="s">
        <v>2123</v>
      </c>
      <c r="X2468" s="480" t="s">
        <v>2124</v>
      </c>
      <c r="Y2468" s="480" t="s">
        <v>313</v>
      </c>
      <c r="Z2468" s="480" t="s">
        <v>7888</v>
      </c>
      <c r="AA2468" s="480">
        <f t="shared" si="38"/>
        <v>60</v>
      </c>
      <c r="AB2468" s="483">
        <v>0</v>
      </c>
      <c r="AC2468" s="480" t="s">
        <v>456</v>
      </c>
    </row>
    <row r="2469" customHeight="1" spans="1:29">
      <c r="A2469" s="460" t="s">
        <v>194</v>
      </c>
      <c r="B2469" s="480" t="s">
        <v>7877</v>
      </c>
      <c r="C2469" s="480" t="s">
        <v>7878</v>
      </c>
      <c r="D2469" s="480" t="s">
        <v>11726</v>
      </c>
      <c r="E2469" s="481">
        <v>45924</v>
      </c>
      <c r="F2469" s="480" t="s">
        <v>301</v>
      </c>
      <c r="G2469" s="480" t="s">
        <v>11727</v>
      </c>
      <c r="H2469" s="480" t="s">
        <v>11724</v>
      </c>
      <c r="I2469" s="480" t="s">
        <v>304</v>
      </c>
      <c r="J2469" s="482">
        <v>87363.66</v>
      </c>
      <c r="K2469" s="482">
        <v>1456.06</v>
      </c>
      <c r="L2469" s="482">
        <v>4368.18</v>
      </c>
      <c r="M2469" s="482">
        <v>4368.18</v>
      </c>
      <c r="N2469" s="482">
        <v>0</v>
      </c>
      <c r="O2469" s="482">
        <v>82995.48</v>
      </c>
      <c r="P2469" s="480" t="s">
        <v>11728</v>
      </c>
      <c r="Q2469" s="481"/>
      <c r="R2469" s="480" t="s">
        <v>306</v>
      </c>
      <c r="S2469" s="480" t="s">
        <v>307</v>
      </c>
      <c r="T2469" s="480" t="s">
        <v>453</v>
      </c>
      <c r="U2469" s="480" t="s">
        <v>2132</v>
      </c>
      <c r="V2469" s="480" t="s">
        <v>1683</v>
      </c>
      <c r="W2469" s="480" t="s">
        <v>2133</v>
      </c>
      <c r="X2469" s="480" t="s">
        <v>2124</v>
      </c>
      <c r="Y2469" s="480" t="s">
        <v>313</v>
      </c>
      <c r="Z2469" s="480" t="s">
        <v>7888</v>
      </c>
      <c r="AA2469" s="480">
        <f t="shared" si="38"/>
        <v>60</v>
      </c>
      <c r="AB2469" s="483">
        <v>0</v>
      </c>
      <c r="AC2469" s="480" t="s">
        <v>542</v>
      </c>
    </row>
    <row r="2470" customHeight="1" spans="1:29">
      <c r="A2470" s="460" t="s">
        <v>187</v>
      </c>
      <c r="B2470" s="480" t="s">
        <v>11729</v>
      </c>
      <c r="C2470" s="480" t="s">
        <v>11730</v>
      </c>
      <c r="D2470" s="480" t="s">
        <v>11731</v>
      </c>
      <c r="E2470" s="481">
        <v>39222</v>
      </c>
      <c r="F2470" s="480" t="s">
        <v>301</v>
      </c>
      <c r="G2470" s="480" t="s">
        <v>11732</v>
      </c>
      <c r="H2470" s="480" t="s">
        <v>11733</v>
      </c>
      <c r="I2470" s="480" t="s">
        <v>11734</v>
      </c>
      <c r="J2470" s="482">
        <v>5850</v>
      </c>
      <c r="K2470" s="482">
        <v>0</v>
      </c>
      <c r="L2470" s="482">
        <v>5850</v>
      </c>
      <c r="M2470" s="482">
        <v>0</v>
      </c>
      <c r="N2470" s="482">
        <v>0</v>
      </c>
      <c r="O2470" s="482">
        <v>0</v>
      </c>
      <c r="P2470" s="480" t="s">
        <v>11735</v>
      </c>
      <c r="Q2470" s="481"/>
      <c r="R2470" s="480" t="s">
        <v>306</v>
      </c>
      <c r="S2470" s="480" t="s">
        <v>307</v>
      </c>
      <c r="T2470" s="480" t="s">
        <v>11736</v>
      </c>
      <c r="U2470" s="480" t="s">
        <v>309</v>
      </c>
      <c r="V2470" s="480" t="s">
        <v>11737</v>
      </c>
      <c r="W2470" s="480" t="s">
        <v>11738</v>
      </c>
      <c r="X2470" s="480" t="s">
        <v>11739</v>
      </c>
      <c r="Y2470" s="480" t="s">
        <v>313</v>
      </c>
      <c r="Z2470" s="480" t="s">
        <v>7888</v>
      </c>
      <c r="AA2470" s="480">
        <f t="shared" si="38"/>
        <v>60</v>
      </c>
      <c r="AB2470" s="483">
        <v>0</v>
      </c>
      <c r="AC2470" s="480" t="s">
        <v>335</v>
      </c>
    </row>
    <row r="2471" customHeight="1" spans="1:29">
      <c r="A2471" s="460" t="s">
        <v>187</v>
      </c>
      <c r="B2471" s="480" t="s">
        <v>11729</v>
      </c>
      <c r="C2471" s="480" t="s">
        <v>11730</v>
      </c>
      <c r="D2471" s="480" t="s">
        <v>11740</v>
      </c>
      <c r="E2471" s="481">
        <v>39222</v>
      </c>
      <c r="F2471" s="480" t="s">
        <v>301</v>
      </c>
      <c r="G2471" s="480" t="s">
        <v>11741</v>
      </c>
      <c r="H2471" s="480" t="s">
        <v>11742</v>
      </c>
      <c r="I2471" s="480" t="s">
        <v>11743</v>
      </c>
      <c r="J2471" s="482">
        <v>3510</v>
      </c>
      <c r="K2471" s="482">
        <v>0</v>
      </c>
      <c r="L2471" s="482">
        <v>3510</v>
      </c>
      <c r="M2471" s="482">
        <v>0</v>
      </c>
      <c r="N2471" s="482">
        <v>0</v>
      </c>
      <c r="O2471" s="482">
        <v>0</v>
      </c>
      <c r="P2471" s="480" t="s">
        <v>11744</v>
      </c>
      <c r="Q2471" s="481"/>
      <c r="R2471" s="480" t="s">
        <v>306</v>
      </c>
      <c r="S2471" s="480" t="s">
        <v>307</v>
      </c>
      <c r="T2471" s="480" t="s">
        <v>11736</v>
      </c>
      <c r="U2471" s="480" t="s">
        <v>309</v>
      </c>
      <c r="V2471" s="480" t="s">
        <v>11737</v>
      </c>
      <c r="W2471" s="480" t="s">
        <v>11738</v>
      </c>
      <c r="X2471" s="480" t="s">
        <v>11739</v>
      </c>
      <c r="Y2471" s="480" t="s">
        <v>313</v>
      </c>
      <c r="Z2471" s="480" t="s">
        <v>7888</v>
      </c>
      <c r="AA2471" s="480">
        <f t="shared" si="38"/>
        <v>60</v>
      </c>
      <c r="AB2471" s="483">
        <v>0</v>
      </c>
      <c r="AC2471" s="480" t="s">
        <v>335</v>
      </c>
    </row>
    <row r="2472" customHeight="1" spans="1:29">
      <c r="A2472" s="460" t="s">
        <v>187</v>
      </c>
      <c r="B2472" s="480" t="s">
        <v>11729</v>
      </c>
      <c r="C2472" s="480" t="s">
        <v>11730</v>
      </c>
      <c r="D2472" s="480" t="s">
        <v>11745</v>
      </c>
      <c r="E2472" s="481">
        <v>39375</v>
      </c>
      <c r="F2472" s="480" t="s">
        <v>301</v>
      </c>
      <c r="G2472" s="480" t="s">
        <v>11746</v>
      </c>
      <c r="H2472" s="480" t="s">
        <v>11747</v>
      </c>
      <c r="I2472" s="480" t="s">
        <v>11748</v>
      </c>
      <c r="J2472" s="482">
        <v>6410.26</v>
      </c>
      <c r="K2472" s="482">
        <v>0</v>
      </c>
      <c r="L2472" s="482">
        <v>6410.26</v>
      </c>
      <c r="M2472" s="482">
        <v>0</v>
      </c>
      <c r="N2472" s="482">
        <v>0</v>
      </c>
      <c r="O2472" s="482">
        <v>0</v>
      </c>
      <c r="P2472" s="480" t="s">
        <v>11749</v>
      </c>
      <c r="Q2472" s="481"/>
      <c r="R2472" s="480" t="s">
        <v>306</v>
      </c>
      <c r="S2472" s="480" t="s">
        <v>307</v>
      </c>
      <c r="T2472" s="480" t="s">
        <v>462</v>
      </c>
      <c r="U2472" s="480" t="s">
        <v>309</v>
      </c>
      <c r="V2472" s="480" t="s">
        <v>487</v>
      </c>
      <c r="W2472" s="480" t="s">
        <v>11750</v>
      </c>
      <c r="X2472" s="480" t="s">
        <v>11751</v>
      </c>
      <c r="Y2472" s="480" t="s">
        <v>313</v>
      </c>
      <c r="Z2472" s="480" t="s">
        <v>7888</v>
      </c>
      <c r="AA2472" s="480">
        <f t="shared" si="38"/>
        <v>60</v>
      </c>
      <c r="AB2472" s="483">
        <v>0</v>
      </c>
      <c r="AC2472" s="480" t="s">
        <v>489</v>
      </c>
    </row>
    <row r="2473" customHeight="1" spans="1:29">
      <c r="A2473" s="460" t="s">
        <v>187</v>
      </c>
      <c r="B2473" s="480" t="s">
        <v>11729</v>
      </c>
      <c r="C2473" s="480" t="s">
        <v>11730</v>
      </c>
      <c r="D2473" s="480" t="s">
        <v>11752</v>
      </c>
      <c r="E2473" s="481">
        <v>39375</v>
      </c>
      <c r="F2473" s="480" t="s">
        <v>301</v>
      </c>
      <c r="G2473" s="480" t="s">
        <v>11753</v>
      </c>
      <c r="H2473" s="480" t="s">
        <v>11747</v>
      </c>
      <c r="I2473" s="480" t="s">
        <v>11754</v>
      </c>
      <c r="J2473" s="482">
        <v>4273.5</v>
      </c>
      <c r="K2473" s="482">
        <v>0</v>
      </c>
      <c r="L2473" s="482">
        <v>4273.5</v>
      </c>
      <c r="M2473" s="482">
        <v>0</v>
      </c>
      <c r="N2473" s="482">
        <v>0</v>
      </c>
      <c r="O2473" s="482">
        <v>0</v>
      </c>
      <c r="P2473" s="480" t="s">
        <v>11755</v>
      </c>
      <c r="Q2473" s="481"/>
      <c r="R2473" s="480" t="s">
        <v>306</v>
      </c>
      <c r="S2473" s="480" t="s">
        <v>307</v>
      </c>
      <c r="T2473" s="480" t="s">
        <v>462</v>
      </c>
      <c r="U2473" s="480" t="s">
        <v>309</v>
      </c>
      <c r="V2473" s="480" t="s">
        <v>487</v>
      </c>
      <c r="W2473" s="480" t="s">
        <v>11756</v>
      </c>
      <c r="X2473" s="480" t="s">
        <v>11751</v>
      </c>
      <c r="Y2473" s="480" t="s">
        <v>313</v>
      </c>
      <c r="Z2473" s="480" t="s">
        <v>7888</v>
      </c>
      <c r="AA2473" s="480">
        <f t="shared" si="38"/>
        <v>60</v>
      </c>
      <c r="AB2473" s="483">
        <v>0</v>
      </c>
      <c r="AC2473" s="480" t="s">
        <v>489</v>
      </c>
    </row>
    <row r="2474" customHeight="1" spans="1:29">
      <c r="A2474" s="460" t="s">
        <v>187</v>
      </c>
      <c r="B2474" s="480" t="s">
        <v>11729</v>
      </c>
      <c r="C2474" s="480" t="s">
        <v>11730</v>
      </c>
      <c r="D2474" s="480" t="s">
        <v>11757</v>
      </c>
      <c r="E2474" s="481">
        <v>39694</v>
      </c>
      <c r="F2474" s="480" t="s">
        <v>301</v>
      </c>
      <c r="G2474" s="480" t="s">
        <v>11758</v>
      </c>
      <c r="H2474" s="480" t="s">
        <v>11759</v>
      </c>
      <c r="I2474" s="480" t="s">
        <v>11760</v>
      </c>
      <c r="J2474" s="482">
        <v>4957.26</v>
      </c>
      <c r="K2474" s="482">
        <v>0</v>
      </c>
      <c r="L2474" s="482">
        <v>4957.26</v>
      </c>
      <c r="M2474" s="482">
        <v>0</v>
      </c>
      <c r="N2474" s="482">
        <v>0</v>
      </c>
      <c r="O2474" s="482">
        <v>0</v>
      </c>
      <c r="P2474" s="480" t="s">
        <v>11761</v>
      </c>
      <c r="Q2474" s="481"/>
      <c r="R2474" s="480" t="s">
        <v>306</v>
      </c>
      <c r="S2474" s="480" t="s">
        <v>307</v>
      </c>
      <c r="T2474" s="480" t="s">
        <v>462</v>
      </c>
      <c r="U2474" s="480" t="s">
        <v>309</v>
      </c>
      <c r="V2474" s="480" t="s">
        <v>487</v>
      </c>
      <c r="W2474" s="480" t="s">
        <v>11762</v>
      </c>
      <c r="X2474" s="480" t="s">
        <v>11763</v>
      </c>
      <c r="Y2474" s="480" t="s">
        <v>313</v>
      </c>
      <c r="Z2474" s="480" t="s">
        <v>7888</v>
      </c>
      <c r="AA2474" s="480">
        <f t="shared" si="38"/>
        <v>60</v>
      </c>
      <c r="AB2474" s="483">
        <v>0</v>
      </c>
      <c r="AC2474" s="480" t="s">
        <v>489</v>
      </c>
    </row>
    <row r="2475" customHeight="1" spans="1:29">
      <c r="A2475" s="460" t="s">
        <v>187</v>
      </c>
      <c r="B2475" s="480" t="s">
        <v>11729</v>
      </c>
      <c r="C2475" s="480" t="s">
        <v>11730</v>
      </c>
      <c r="D2475" s="480" t="s">
        <v>11764</v>
      </c>
      <c r="E2475" s="481">
        <v>39694</v>
      </c>
      <c r="F2475" s="480" t="s">
        <v>301</v>
      </c>
      <c r="G2475" s="480" t="s">
        <v>11765</v>
      </c>
      <c r="H2475" s="480" t="s">
        <v>11747</v>
      </c>
      <c r="I2475" s="480" t="s">
        <v>11766</v>
      </c>
      <c r="J2475" s="482">
        <v>5800</v>
      </c>
      <c r="K2475" s="482">
        <v>0</v>
      </c>
      <c r="L2475" s="482">
        <v>5800</v>
      </c>
      <c r="M2475" s="482">
        <v>0</v>
      </c>
      <c r="N2475" s="482">
        <v>0</v>
      </c>
      <c r="O2475" s="482">
        <v>0</v>
      </c>
      <c r="P2475" s="480" t="s">
        <v>11767</v>
      </c>
      <c r="Q2475" s="481"/>
      <c r="R2475" s="480" t="s">
        <v>306</v>
      </c>
      <c r="S2475" s="480" t="s">
        <v>307</v>
      </c>
      <c r="T2475" s="480" t="s">
        <v>462</v>
      </c>
      <c r="U2475" s="480" t="s">
        <v>309</v>
      </c>
      <c r="V2475" s="480" t="s">
        <v>487</v>
      </c>
      <c r="W2475" s="480" t="s">
        <v>11768</v>
      </c>
      <c r="X2475" s="480" t="s">
        <v>11769</v>
      </c>
      <c r="Y2475" s="480" t="s">
        <v>313</v>
      </c>
      <c r="Z2475" s="480" t="s">
        <v>7888</v>
      </c>
      <c r="AA2475" s="480">
        <f t="shared" si="38"/>
        <v>60</v>
      </c>
      <c r="AB2475" s="483">
        <v>0</v>
      </c>
      <c r="AC2475" s="480" t="s">
        <v>489</v>
      </c>
    </row>
    <row r="2476" customHeight="1" spans="1:29">
      <c r="A2476" s="460" t="s">
        <v>187</v>
      </c>
      <c r="B2476" s="480" t="s">
        <v>11729</v>
      </c>
      <c r="C2476" s="480" t="s">
        <v>11730</v>
      </c>
      <c r="D2476" s="480" t="s">
        <v>11770</v>
      </c>
      <c r="E2476" s="481">
        <v>39770</v>
      </c>
      <c r="F2476" s="480" t="s">
        <v>301</v>
      </c>
      <c r="G2476" s="480" t="s">
        <v>11771</v>
      </c>
      <c r="H2476" s="480" t="s">
        <v>11747</v>
      </c>
      <c r="I2476" s="480" t="s">
        <v>11772</v>
      </c>
      <c r="J2476" s="482">
        <v>5555.56</v>
      </c>
      <c r="K2476" s="482">
        <v>0</v>
      </c>
      <c r="L2476" s="482">
        <v>5555.56</v>
      </c>
      <c r="M2476" s="482">
        <v>0</v>
      </c>
      <c r="N2476" s="482">
        <v>0</v>
      </c>
      <c r="O2476" s="482">
        <v>0</v>
      </c>
      <c r="P2476" s="480" t="s">
        <v>11773</v>
      </c>
      <c r="Q2476" s="481"/>
      <c r="R2476" s="480" t="s">
        <v>306</v>
      </c>
      <c r="S2476" s="480" t="s">
        <v>307</v>
      </c>
      <c r="T2476" s="480" t="s">
        <v>462</v>
      </c>
      <c r="U2476" s="480" t="s">
        <v>309</v>
      </c>
      <c r="V2476" s="480" t="s">
        <v>487</v>
      </c>
      <c r="W2476" s="480" t="s">
        <v>11774</v>
      </c>
      <c r="X2476" s="480" t="s">
        <v>11769</v>
      </c>
      <c r="Y2476" s="480" t="s">
        <v>313</v>
      </c>
      <c r="Z2476" s="480" t="s">
        <v>7888</v>
      </c>
      <c r="AA2476" s="480">
        <f t="shared" si="38"/>
        <v>60</v>
      </c>
      <c r="AB2476" s="483">
        <v>0</v>
      </c>
      <c r="AC2476" s="480" t="s">
        <v>489</v>
      </c>
    </row>
    <row r="2477" customHeight="1" spans="1:29">
      <c r="A2477" s="460" t="s">
        <v>187</v>
      </c>
      <c r="B2477" s="480" t="s">
        <v>11729</v>
      </c>
      <c r="C2477" s="480" t="s">
        <v>11730</v>
      </c>
      <c r="D2477" s="480" t="s">
        <v>11775</v>
      </c>
      <c r="E2477" s="481">
        <v>40065</v>
      </c>
      <c r="F2477" s="480" t="s">
        <v>301</v>
      </c>
      <c r="G2477" s="480" t="s">
        <v>11776</v>
      </c>
      <c r="H2477" s="480" t="s">
        <v>11747</v>
      </c>
      <c r="I2477" s="480" t="s">
        <v>11777</v>
      </c>
      <c r="J2477" s="482">
        <v>3589.74</v>
      </c>
      <c r="K2477" s="482">
        <v>0</v>
      </c>
      <c r="L2477" s="482">
        <v>3589.74</v>
      </c>
      <c r="M2477" s="482">
        <v>0</v>
      </c>
      <c r="N2477" s="482">
        <v>0</v>
      </c>
      <c r="O2477" s="482">
        <v>0</v>
      </c>
      <c r="P2477" s="480" t="s">
        <v>11778</v>
      </c>
      <c r="Q2477" s="481"/>
      <c r="R2477" s="480" t="s">
        <v>306</v>
      </c>
      <c r="S2477" s="480" t="s">
        <v>307</v>
      </c>
      <c r="T2477" s="480" t="s">
        <v>462</v>
      </c>
      <c r="U2477" s="480" t="s">
        <v>309</v>
      </c>
      <c r="V2477" s="480" t="s">
        <v>487</v>
      </c>
      <c r="W2477" s="480" t="s">
        <v>11779</v>
      </c>
      <c r="X2477" s="480" t="s">
        <v>11769</v>
      </c>
      <c r="Y2477" s="480" t="s">
        <v>313</v>
      </c>
      <c r="Z2477" s="480" t="s">
        <v>7888</v>
      </c>
      <c r="AA2477" s="480">
        <f t="shared" si="38"/>
        <v>60</v>
      </c>
      <c r="AB2477" s="483">
        <v>0</v>
      </c>
      <c r="AC2477" s="480" t="s">
        <v>489</v>
      </c>
    </row>
    <row r="2478" customHeight="1" spans="1:29">
      <c r="A2478" s="460" t="s">
        <v>187</v>
      </c>
      <c r="B2478" s="480" t="s">
        <v>11729</v>
      </c>
      <c r="C2478" s="480" t="s">
        <v>11730</v>
      </c>
      <c r="D2478" s="480" t="s">
        <v>11780</v>
      </c>
      <c r="E2478" s="481">
        <v>40294</v>
      </c>
      <c r="F2478" s="480" t="s">
        <v>301</v>
      </c>
      <c r="G2478" s="480" t="s">
        <v>11781</v>
      </c>
      <c r="H2478" s="480" t="s">
        <v>11747</v>
      </c>
      <c r="I2478" s="480" t="s">
        <v>11782</v>
      </c>
      <c r="J2478" s="482">
        <v>4196.58</v>
      </c>
      <c r="K2478" s="482">
        <v>0</v>
      </c>
      <c r="L2478" s="482">
        <v>4196.58</v>
      </c>
      <c r="M2478" s="482">
        <v>0</v>
      </c>
      <c r="N2478" s="482">
        <v>0</v>
      </c>
      <c r="O2478" s="482">
        <v>0</v>
      </c>
      <c r="P2478" s="480" t="s">
        <v>11783</v>
      </c>
      <c r="Q2478" s="481"/>
      <c r="R2478" s="480" t="s">
        <v>306</v>
      </c>
      <c r="S2478" s="480" t="s">
        <v>307</v>
      </c>
      <c r="T2478" s="480" t="s">
        <v>462</v>
      </c>
      <c r="U2478" s="480" t="s">
        <v>309</v>
      </c>
      <c r="V2478" s="480" t="s">
        <v>487</v>
      </c>
      <c r="W2478" s="480" t="s">
        <v>11784</v>
      </c>
      <c r="X2478" s="480" t="s">
        <v>11769</v>
      </c>
      <c r="Y2478" s="480" t="s">
        <v>313</v>
      </c>
      <c r="Z2478" s="480" t="s">
        <v>7888</v>
      </c>
      <c r="AA2478" s="480">
        <f t="shared" si="38"/>
        <v>60</v>
      </c>
      <c r="AB2478" s="483">
        <v>0</v>
      </c>
      <c r="AC2478" s="480" t="s">
        <v>489</v>
      </c>
    </row>
    <row r="2479" customHeight="1" spans="1:29">
      <c r="A2479" s="460" t="s">
        <v>187</v>
      </c>
      <c r="B2479" s="480" t="s">
        <v>11729</v>
      </c>
      <c r="C2479" s="480" t="s">
        <v>11730</v>
      </c>
      <c r="D2479" s="480" t="s">
        <v>11785</v>
      </c>
      <c r="E2479" s="481">
        <v>40294</v>
      </c>
      <c r="F2479" s="480" t="s">
        <v>301</v>
      </c>
      <c r="G2479" s="480" t="s">
        <v>11786</v>
      </c>
      <c r="H2479" s="480" t="s">
        <v>11747</v>
      </c>
      <c r="I2479" s="480" t="s">
        <v>11787</v>
      </c>
      <c r="J2479" s="482">
        <v>3717.95</v>
      </c>
      <c r="K2479" s="482">
        <v>0</v>
      </c>
      <c r="L2479" s="482">
        <v>3717.95</v>
      </c>
      <c r="M2479" s="482">
        <v>0</v>
      </c>
      <c r="N2479" s="482">
        <v>0</v>
      </c>
      <c r="O2479" s="482">
        <v>0</v>
      </c>
      <c r="P2479" s="480" t="s">
        <v>11788</v>
      </c>
      <c r="Q2479" s="481"/>
      <c r="R2479" s="480" t="s">
        <v>306</v>
      </c>
      <c r="S2479" s="480" t="s">
        <v>307</v>
      </c>
      <c r="T2479" s="480" t="s">
        <v>462</v>
      </c>
      <c r="U2479" s="480" t="s">
        <v>309</v>
      </c>
      <c r="V2479" s="480" t="s">
        <v>487</v>
      </c>
      <c r="W2479" s="480" t="s">
        <v>11789</v>
      </c>
      <c r="X2479" s="480" t="s">
        <v>11769</v>
      </c>
      <c r="Y2479" s="480" t="s">
        <v>313</v>
      </c>
      <c r="Z2479" s="480" t="s">
        <v>7888</v>
      </c>
      <c r="AA2479" s="480">
        <f t="shared" si="38"/>
        <v>60</v>
      </c>
      <c r="AB2479" s="483">
        <v>0</v>
      </c>
      <c r="AC2479" s="480" t="s">
        <v>489</v>
      </c>
    </row>
    <row r="2480" customHeight="1" spans="1:29">
      <c r="A2480" s="460" t="s">
        <v>187</v>
      </c>
      <c r="B2480" s="480" t="s">
        <v>11729</v>
      </c>
      <c r="C2480" s="480" t="s">
        <v>11730</v>
      </c>
      <c r="D2480" s="480" t="s">
        <v>11790</v>
      </c>
      <c r="E2480" s="481">
        <v>40602</v>
      </c>
      <c r="F2480" s="480" t="s">
        <v>301</v>
      </c>
      <c r="G2480" s="480" t="s">
        <v>11791</v>
      </c>
      <c r="H2480" s="480" t="s">
        <v>11792</v>
      </c>
      <c r="I2480" s="480" t="s">
        <v>11793</v>
      </c>
      <c r="J2480" s="482">
        <v>5128.21</v>
      </c>
      <c r="K2480" s="482">
        <v>0</v>
      </c>
      <c r="L2480" s="482">
        <v>5128.21</v>
      </c>
      <c r="M2480" s="482">
        <v>0</v>
      </c>
      <c r="N2480" s="482">
        <v>0</v>
      </c>
      <c r="O2480" s="482">
        <v>0</v>
      </c>
      <c r="P2480" s="480" t="s">
        <v>11794</v>
      </c>
      <c r="Q2480" s="481"/>
      <c r="R2480" s="480" t="s">
        <v>306</v>
      </c>
      <c r="S2480" s="480" t="s">
        <v>307</v>
      </c>
      <c r="T2480" s="480" t="s">
        <v>462</v>
      </c>
      <c r="U2480" s="480" t="s">
        <v>309</v>
      </c>
      <c r="V2480" s="480" t="s">
        <v>487</v>
      </c>
      <c r="W2480" s="480" t="s">
        <v>11795</v>
      </c>
      <c r="X2480" s="480" t="s">
        <v>11769</v>
      </c>
      <c r="Y2480" s="480" t="s">
        <v>313</v>
      </c>
      <c r="Z2480" s="480" t="s">
        <v>7888</v>
      </c>
      <c r="AA2480" s="480">
        <f t="shared" si="38"/>
        <v>60</v>
      </c>
      <c r="AB2480" s="483">
        <v>0</v>
      </c>
      <c r="AC2480" s="480" t="s">
        <v>489</v>
      </c>
    </row>
    <row r="2481" customHeight="1" spans="1:29">
      <c r="A2481" s="460" t="s">
        <v>187</v>
      </c>
      <c r="B2481" s="480" t="s">
        <v>11729</v>
      </c>
      <c r="C2481" s="480" t="s">
        <v>11730</v>
      </c>
      <c r="D2481" s="480" t="s">
        <v>11796</v>
      </c>
      <c r="E2481" s="481">
        <v>40602</v>
      </c>
      <c r="F2481" s="480" t="s">
        <v>301</v>
      </c>
      <c r="G2481" s="480" t="s">
        <v>11797</v>
      </c>
      <c r="H2481" s="480" t="s">
        <v>11792</v>
      </c>
      <c r="I2481" s="480" t="s">
        <v>11798</v>
      </c>
      <c r="J2481" s="482">
        <v>6410.26</v>
      </c>
      <c r="K2481" s="482">
        <v>0</v>
      </c>
      <c r="L2481" s="482">
        <v>6410.26</v>
      </c>
      <c r="M2481" s="482">
        <v>0</v>
      </c>
      <c r="N2481" s="482">
        <v>0</v>
      </c>
      <c r="O2481" s="482">
        <v>0</v>
      </c>
      <c r="P2481" s="480" t="s">
        <v>11799</v>
      </c>
      <c r="Q2481" s="481"/>
      <c r="R2481" s="480" t="s">
        <v>306</v>
      </c>
      <c r="S2481" s="480" t="s">
        <v>307</v>
      </c>
      <c r="T2481" s="480" t="s">
        <v>462</v>
      </c>
      <c r="U2481" s="480" t="s">
        <v>309</v>
      </c>
      <c r="V2481" s="480" t="s">
        <v>487</v>
      </c>
      <c r="W2481" s="480" t="s">
        <v>11800</v>
      </c>
      <c r="X2481" s="480" t="s">
        <v>11769</v>
      </c>
      <c r="Y2481" s="480" t="s">
        <v>313</v>
      </c>
      <c r="Z2481" s="480" t="s">
        <v>7888</v>
      </c>
      <c r="AA2481" s="480">
        <f t="shared" si="38"/>
        <v>60</v>
      </c>
      <c r="AB2481" s="483">
        <v>0</v>
      </c>
      <c r="AC2481" s="480" t="s">
        <v>489</v>
      </c>
    </row>
    <row r="2482" customHeight="1" spans="1:29">
      <c r="A2482" s="460" t="s">
        <v>187</v>
      </c>
      <c r="B2482" s="480" t="s">
        <v>11729</v>
      </c>
      <c r="C2482" s="480" t="s">
        <v>11730</v>
      </c>
      <c r="D2482" s="480" t="s">
        <v>11801</v>
      </c>
      <c r="E2482" s="481">
        <v>40602</v>
      </c>
      <c r="F2482" s="480" t="s">
        <v>301</v>
      </c>
      <c r="G2482" s="480" t="s">
        <v>11802</v>
      </c>
      <c r="H2482" s="480" t="s">
        <v>11792</v>
      </c>
      <c r="I2482" s="480" t="s">
        <v>11803</v>
      </c>
      <c r="J2482" s="482">
        <v>6410.26</v>
      </c>
      <c r="K2482" s="482">
        <v>0</v>
      </c>
      <c r="L2482" s="482">
        <v>6410.26</v>
      </c>
      <c r="M2482" s="482">
        <v>0</v>
      </c>
      <c r="N2482" s="482">
        <v>0</v>
      </c>
      <c r="O2482" s="482">
        <v>0</v>
      </c>
      <c r="P2482" s="480" t="s">
        <v>11804</v>
      </c>
      <c r="Q2482" s="481"/>
      <c r="R2482" s="480" t="s">
        <v>306</v>
      </c>
      <c r="S2482" s="480" t="s">
        <v>307</v>
      </c>
      <c r="T2482" s="480" t="s">
        <v>462</v>
      </c>
      <c r="U2482" s="480" t="s">
        <v>309</v>
      </c>
      <c r="V2482" s="480" t="s">
        <v>487</v>
      </c>
      <c r="W2482" s="480" t="s">
        <v>11805</v>
      </c>
      <c r="X2482" s="480" t="s">
        <v>11769</v>
      </c>
      <c r="Y2482" s="480" t="s">
        <v>313</v>
      </c>
      <c r="Z2482" s="480" t="s">
        <v>7888</v>
      </c>
      <c r="AA2482" s="480">
        <f t="shared" si="38"/>
        <v>60</v>
      </c>
      <c r="AB2482" s="483">
        <v>0</v>
      </c>
      <c r="AC2482" s="480" t="s">
        <v>489</v>
      </c>
    </row>
    <row r="2483" customHeight="1" spans="1:29">
      <c r="A2483" s="460" t="s">
        <v>187</v>
      </c>
      <c r="B2483" s="480" t="s">
        <v>11729</v>
      </c>
      <c r="C2483" s="480" t="s">
        <v>11730</v>
      </c>
      <c r="D2483" s="480" t="s">
        <v>11806</v>
      </c>
      <c r="E2483" s="481">
        <v>40602</v>
      </c>
      <c r="F2483" s="480" t="s">
        <v>301</v>
      </c>
      <c r="G2483" s="480" t="s">
        <v>11807</v>
      </c>
      <c r="H2483" s="480" t="s">
        <v>11792</v>
      </c>
      <c r="I2483" s="480" t="s">
        <v>11808</v>
      </c>
      <c r="J2483" s="482">
        <v>6153.85</v>
      </c>
      <c r="K2483" s="482">
        <v>0</v>
      </c>
      <c r="L2483" s="482">
        <v>6153.85</v>
      </c>
      <c r="M2483" s="482">
        <v>0</v>
      </c>
      <c r="N2483" s="482">
        <v>0</v>
      </c>
      <c r="O2483" s="482">
        <v>0</v>
      </c>
      <c r="P2483" s="480" t="s">
        <v>11809</v>
      </c>
      <c r="Q2483" s="481"/>
      <c r="R2483" s="480" t="s">
        <v>306</v>
      </c>
      <c r="S2483" s="480" t="s">
        <v>307</v>
      </c>
      <c r="T2483" s="480" t="s">
        <v>462</v>
      </c>
      <c r="U2483" s="480" t="s">
        <v>309</v>
      </c>
      <c r="V2483" s="480" t="s">
        <v>487</v>
      </c>
      <c r="W2483" s="480" t="s">
        <v>11810</v>
      </c>
      <c r="X2483" s="480" t="s">
        <v>11769</v>
      </c>
      <c r="Y2483" s="480" t="s">
        <v>313</v>
      </c>
      <c r="Z2483" s="480" t="s">
        <v>7888</v>
      </c>
      <c r="AA2483" s="480">
        <f t="shared" si="38"/>
        <v>60</v>
      </c>
      <c r="AB2483" s="483">
        <v>0</v>
      </c>
      <c r="AC2483" s="480" t="s">
        <v>489</v>
      </c>
    </row>
    <row r="2484" customHeight="1" spans="1:29">
      <c r="A2484" s="460" t="s">
        <v>187</v>
      </c>
      <c r="B2484" s="480" t="s">
        <v>11729</v>
      </c>
      <c r="C2484" s="480" t="s">
        <v>11730</v>
      </c>
      <c r="D2484" s="480" t="s">
        <v>11811</v>
      </c>
      <c r="E2484" s="481">
        <v>40816</v>
      </c>
      <c r="F2484" s="480" t="s">
        <v>301</v>
      </c>
      <c r="G2484" s="480" t="s">
        <v>11812</v>
      </c>
      <c r="H2484" s="480" t="s">
        <v>11747</v>
      </c>
      <c r="I2484" s="480" t="s">
        <v>11813</v>
      </c>
      <c r="J2484" s="482">
        <v>6068.38</v>
      </c>
      <c r="K2484" s="482">
        <v>0</v>
      </c>
      <c r="L2484" s="482">
        <v>6068.38</v>
      </c>
      <c r="M2484" s="482">
        <v>0</v>
      </c>
      <c r="N2484" s="482">
        <v>0</v>
      </c>
      <c r="O2484" s="482">
        <v>0</v>
      </c>
      <c r="P2484" s="480" t="s">
        <v>11814</v>
      </c>
      <c r="Q2484" s="481"/>
      <c r="R2484" s="480" t="s">
        <v>306</v>
      </c>
      <c r="S2484" s="480" t="s">
        <v>307</v>
      </c>
      <c r="T2484" s="480" t="s">
        <v>462</v>
      </c>
      <c r="U2484" s="480" t="s">
        <v>309</v>
      </c>
      <c r="V2484" s="480" t="s">
        <v>487</v>
      </c>
      <c r="W2484" s="480" t="s">
        <v>11815</v>
      </c>
      <c r="X2484" s="480" t="s">
        <v>11769</v>
      </c>
      <c r="Y2484" s="480" t="s">
        <v>313</v>
      </c>
      <c r="Z2484" s="480" t="s">
        <v>7888</v>
      </c>
      <c r="AA2484" s="480">
        <f t="shared" si="38"/>
        <v>60</v>
      </c>
      <c r="AB2484" s="483">
        <v>0</v>
      </c>
      <c r="AC2484" s="480" t="s">
        <v>489</v>
      </c>
    </row>
    <row r="2485" customHeight="1" spans="1:29">
      <c r="A2485" s="460" t="s">
        <v>187</v>
      </c>
      <c r="B2485" s="480" t="s">
        <v>11729</v>
      </c>
      <c r="C2485" s="480" t="s">
        <v>11730</v>
      </c>
      <c r="D2485" s="480" t="s">
        <v>11816</v>
      </c>
      <c r="E2485" s="481">
        <v>40816</v>
      </c>
      <c r="F2485" s="480" t="s">
        <v>301</v>
      </c>
      <c r="G2485" s="480" t="s">
        <v>11817</v>
      </c>
      <c r="H2485" s="480" t="s">
        <v>11747</v>
      </c>
      <c r="I2485" s="480" t="s">
        <v>11818</v>
      </c>
      <c r="J2485" s="482">
        <v>20170.94</v>
      </c>
      <c r="K2485" s="482">
        <v>0</v>
      </c>
      <c r="L2485" s="482">
        <v>20170.94</v>
      </c>
      <c r="M2485" s="482">
        <v>0</v>
      </c>
      <c r="N2485" s="482">
        <v>0</v>
      </c>
      <c r="O2485" s="482">
        <v>0</v>
      </c>
      <c r="P2485" s="480" t="s">
        <v>11819</v>
      </c>
      <c r="Q2485" s="481"/>
      <c r="R2485" s="480" t="s">
        <v>306</v>
      </c>
      <c r="S2485" s="480" t="s">
        <v>307</v>
      </c>
      <c r="T2485" s="480" t="s">
        <v>462</v>
      </c>
      <c r="U2485" s="480" t="s">
        <v>309</v>
      </c>
      <c r="V2485" s="480" t="s">
        <v>487</v>
      </c>
      <c r="W2485" s="480" t="s">
        <v>11820</v>
      </c>
      <c r="X2485" s="480" t="s">
        <v>11769</v>
      </c>
      <c r="Y2485" s="480" t="s">
        <v>313</v>
      </c>
      <c r="Z2485" s="480" t="s">
        <v>7888</v>
      </c>
      <c r="AA2485" s="480">
        <f t="shared" si="38"/>
        <v>60</v>
      </c>
      <c r="AB2485" s="483">
        <v>0</v>
      </c>
      <c r="AC2485" s="480" t="s">
        <v>489</v>
      </c>
    </row>
    <row r="2486" customHeight="1" spans="1:29">
      <c r="A2486" s="460" t="s">
        <v>187</v>
      </c>
      <c r="B2486" s="480" t="s">
        <v>11729</v>
      </c>
      <c r="C2486" s="480" t="s">
        <v>11730</v>
      </c>
      <c r="D2486" s="480" t="s">
        <v>11821</v>
      </c>
      <c r="E2486" s="481">
        <v>40816</v>
      </c>
      <c r="F2486" s="480" t="s">
        <v>301</v>
      </c>
      <c r="G2486" s="480" t="s">
        <v>11822</v>
      </c>
      <c r="H2486" s="480" t="s">
        <v>11759</v>
      </c>
      <c r="I2486" s="480" t="s">
        <v>11823</v>
      </c>
      <c r="J2486" s="482">
        <v>5811.97</v>
      </c>
      <c r="K2486" s="482">
        <v>0</v>
      </c>
      <c r="L2486" s="482">
        <v>5811.97</v>
      </c>
      <c r="M2486" s="482">
        <v>0</v>
      </c>
      <c r="N2486" s="482">
        <v>0</v>
      </c>
      <c r="O2486" s="482">
        <v>0</v>
      </c>
      <c r="P2486" s="480" t="s">
        <v>11824</v>
      </c>
      <c r="Q2486" s="481"/>
      <c r="R2486" s="480" t="s">
        <v>306</v>
      </c>
      <c r="S2486" s="480" t="s">
        <v>307</v>
      </c>
      <c r="T2486" s="480" t="s">
        <v>462</v>
      </c>
      <c r="U2486" s="480" t="s">
        <v>309</v>
      </c>
      <c r="V2486" s="480" t="s">
        <v>487</v>
      </c>
      <c r="W2486" s="480" t="s">
        <v>11825</v>
      </c>
      <c r="X2486" s="480" t="s">
        <v>11769</v>
      </c>
      <c r="Y2486" s="480" t="s">
        <v>313</v>
      </c>
      <c r="Z2486" s="480" t="s">
        <v>7888</v>
      </c>
      <c r="AA2486" s="480">
        <f t="shared" si="38"/>
        <v>60</v>
      </c>
      <c r="AB2486" s="483">
        <v>0</v>
      </c>
      <c r="AC2486" s="480" t="s">
        <v>489</v>
      </c>
    </row>
    <row r="2487" customHeight="1" spans="1:29">
      <c r="A2487" s="460" t="s">
        <v>187</v>
      </c>
      <c r="B2487" s="480" t="s">
        <v>11729</v>
      </c>
      <c r="C2487" s="480" t="s">
        <v>11730</v>
      </c>
      <c r="D2487" s="480" t="s">
        <v>11826</v>
      </c>
      <c r="E2487" s="481">
        <v>40816</v>
      </c>
      <c r="F2487" s="480" t="s">
        <v>301</v>
      </c>
      <c r="G2487" s="480" t="s">
        <v>11827</v>
      </c>
      <c r="H2487" s="480" t="s">
        <v>11747</v>
      </c>
      <c r="I2487" s="480" t="s">
        <v>11828</v>
      </c>
      <c r="J2487" s="482">
        <v>5811.97</v>
      </c>
      <c r="K2487" s="482">
        <v>0</v>
      </c>
      <c r="L2487" s="482">
        <v>5811.97</v>
      </c>
      <c r="M2487" s="482">
        <v>0</v>
      </c>
      <c r="N2487" s="482">
        <v>0</v>
      </c>
      <c r="O2487" s="482">
        <v>0</v>
      </c>
      <c r="P2487" s="480" t="s">
        <v>11829</v>
      </c>
      <c r="Q2487" s="481"/>
      <c r="R2487" s="480" t="s">
        <v>306</v>
      </c>
      <c r="S2487" s="480" t="s">
        <v>307</v>
      </c>
      <c r="T2487" s="480" t="s">
        <v>462</v>
      </c>
      <c r="U2487" s="480" t="s">
        <v>309</v>
      </c>
      <c r="V2487" s="480" t="s">
        <v>487</v>
      </c>
      <c r="W2487" s="480" t="s">
        <v>11830</v>
      </c>
      <c r="X2487" s="480" t="s">
        <v>11769</v>
      </c>
      <c r="Y2487" s="480" t="s">
        <v>313</v>
      </c>
      <c r="Z2487" s="480" t="s">
        <v>7888</v>
      </c>
      <c r="AA2487" s="480">
        <f t="shared" si="38"/>
        <v>60</v>
      </c>
      <c r="AB2487" s="483">
        <v>0</v>
      </c>
      <c r="AC2487" s="480" t="s">
        <v>489</v>
      </c>
    </row>
    <row r="2488" customHeight="1" spans="1:29">
      <c r="A2488" s="460" t="s">
        <v>187</v>
      </c>
      <c r="B2488" s="480" t="s">
        <v>11729</v>
      </c>
      <c r="C2488" s="480" t="s">
        <v>11730</v>
      </c>
      <c r="D2488" s="480" t="s">
        <v>11831</v>
      </c>
      <c r="E2488" s="481">
        <v>40816</v>
      </c>
      <c r="F2488" s="480" t="s">
        <v>301</v>
      </c>
      <c r="G2488" s="480" t="s">
        <v>11832</v>
      </c>
      <c r="H2488" s="480" t="s">
        <v>11747</v>
      </c>
      <c r="I2488" s="480" t="s">
        <v>11833</v>
      </c>
      <c r="J2488" s="482">
        <v>26495.73</v>
      </c>
      <c r="K2488" s="482">
        <v>0</v>
      </c>
      <c r="L2488" s="482">
        <v>26495.73</v>
      </c>
      <c r="M2488" s="482">
        <v>0</v>
      </c>
      <c r="N2488" s="482">
        <v>0</v>
      </c>
      <c r="O2488" s="482">
        <v>0</v>
      </c>
      <c r="P2488" s="480" t="s">
        <v>11834</v>
      </c>
      <c r="Q2488" s="481"/>
      <c r="R2488" s="480" t="s">
        <v>306</v>
      </c>
      <c r="S2488" s="480" t="s">
        <v>307</v>
      </c>
      <c r="T2488" s="480" t="s">
        <v>462</v>
      </c>
      <c r="U2488" s="480" t="s">
        <v>309</v>
      </c>
      <c r="V2488" s="480" t="s">
        <v>487</v>
      </c>
      <c r="W2488" s="480" t="s">
        <v>11835</v>
      </c>
      <c r="X2488" s="480" t="s">
        <v>11769</v>
      </c>
      <c r="Y2488" s="480" t="s">
        <v>313</v>
      </c>
      <c r="Z2488" s="480" t="s">
        <v>7888</v>
      </c>
      <c r="AA2488" s="480">
        <f t="shared" si="38"/>
        <v>60</v>
      </c>
      <c r="AB2488" s="483">
        <v>0</v>
      </c>
      <c r="AC2488" s="480" t="s">
        <v>489</v>
      </c>
    </row>
    <row r="2489" customHeight="1" spans="1:29">
      <c r="A2489" s="460" t="s">
        <v>187</v>
      </c>
      <c r="B2489" s="480" t="s">
        <v>11729</v>
      </c>
      <c r="C2489" s="480" t="s">
        <v>11730</v>
      </c>
      <c r="D2489" s="480" t="s">
        <v>11836</v>
      </c>
      <c r="E2489" s="481">
        <v>40816</v>
      </c>
      <c r="F2489" s="480" t="s">
        <v>301</v>
      </c>
      <c r="G2489" s="480" t="s">
        <v>11837</v>
      </c>
      <c r="H2489" s="480" t="s">
        <v>11747</v>
      </c>
      <c r="I2489" s="480" t="s">
        <v>11838</v>
      </c>
      <c r="J2489" s="482">
        <v>5128.21</v>
      </c>
      <c r="K2489" s="482">
        <v>0</v>
      </c>
      <c r="L2489" s="482">
        <v>5128.21</v>
      </c>
      <c r="M2489" s="482">
        <v>0</v>
      </c>
      <c r="N2489" s="482">
        <v>0</v>
      </c>
      <c r="O2489" s="482">
        <v>0</v>
      </c>
      <c r="P2489" s="480" t="s">
        <v>11839</v>
      </c>
      <c r="Q2489" s="481"/>
      <c r="R2489" s="480" t="s">
        <v>306</v>
      </c>
      <c r="S2489" s="480" t="s">
        <v>307</v>
      </c>
      <c r="T2489" s="480" t="s">
        <v>462</v>
      </c>
      <c r="U2489" s="480" t="s">
        <v>309</v>
      </c>
      <c r="V2489" s="480" t="s">
        <v>487</v>
      </c>
      <c r="W2489" s="480" t="s">
        <v>11840</v>
      </c>
      <c r="X2489" s="480" t="s">
        <v>11769</v>
      </c>
      <c r="Y2489" s="480" t="s">
        <v>313</v>
      </c>
      <c r="Z2489" s="480" t="s">
        <v>7888</v>
      </c>
      <c r="AA2489" s="480">
        <f t="shared" si="38"/>
        <v>60</v>
      </c>
      <c r="AB2489" s="483">
        <v>0</v>
      </c>
      <c r="AC2489" s="480" t="s">
        <v>489</v>
      </c>
    </row>
    <row r="2490" customHeight="1" spans="1:29">
      <c r="A2490" s="460" t="s">
        <v>187</v>
      </c>
      <c r="B2490" s="480" t="s">
        <v>11729</v>
      </c>
      <c r="C2490" s="480" t="s">
        <v>11730</v>
      </c>
      <c r="D2490" s="480" t="s">
        <v>11841</v>
      </c>
      <c r="E2490" s="481">
        <v>41261</v>
      </c>
      <c r="F2490" s="480" t="s">
        <v>301</v>
      </c>
      <c r="G2490" s="480" t="s">
        <v>11842</v>
      </c>
      <c r="H2490" s="480" t="s">
        <v>11759</v>
      </c>
      <c r="I2490" s="480" t="s">
        <v>11843</v>
      </c>
      <c r="J2490" s="482">
        <v>14358.97</v>
      </c>
      <c r="K2490" s="482">
        <v>0</v>
      </c>
      <c r="L2490" s="482">
        <v>14358.97</v>
      </c>
      <c r="M2490" s="482">
        <v>0</v>
      </c>
      <c r="N2490" s="482">
        <v>0</v>
      </c>
      <c r="O2490" s="482">
        <v>0</v>
      </c>
      <c r="P2490" s="480" t="s">
        <v>11844</v>
      </c>
      <c r="Q2490" s="481"/>
      <c r="R2490" s="480" t="s">
        <v>306</v>
      </c>
      <c r="S2490" s="480" t="s">
        <v>307</v>
      </c>
      <c r="T2490" s="480" t="s">
        <v>462</v>
      </c>
      <c r="U2490" s="480" t="s">
        <v>309</v>
      </c>
      <c r="V2490" s="480" t="s">
        <v>487</v>
      </c>
      <c r="W2490" s="480" t="s">
        <v>11845</v>
      </c>
      <c r="X2490" s="480" t="s">
        <v>11846</v>
      </c>
      <c r="Y2490" s="480" t="s">
        <v>313</v>
      </c>
      <c r="Z2490" s="480" t="s">
        <v>7888</v>
      </c>
      <c r="AA2490" s="480">
        <f t="shared" si="38"/>
        <v>60</v>
      </c>
      <c r="AB2490" s="483">
        <v>0</v>
      </c>
      <c r="AC2490" s="480" t="s">
        <v>489</v>
      </c>
    </row>
    <row r="2491" customHeight="1" spans="1:29">
      <c r="A2491" s="460" t="s">
        <v>187</v>
      </c>
      <c r="B2491" s="480" t="s">
        <v>11729</v>
      </c>
      <c r="C2491" s="480" t="s">
        <v>11730</v>
      </c>
      <c r="D2491" s="480" t="s">
        <v>11847</v>
      </c>
      <c r="E2491" s="481">
        <v>41261</v>
      </c>
      <c r="F2491" s="480" t="s">
        <v>301</v>
      </c>
      <c r="G2491" s="480" t="s">
        <v>11848</v>
      </c>
      <c r="H2491" s="480" t="s">
        <v>11759</v>
      </c>
      <c r="I2491" s="480" t="s">
        <v>11849</v>
      </c>
      <c r="J2491" s="482">
        <v>14102.56</v>
      </c>
      <c r="K2491" s="482">
        <v>0</v>
      </c>
      <c r="L2491" s="482">
        <v>14102.56</v>
      </c>
      <c r="M2491" s="482">
        <v>0</v>
      </c>
      <c r="N2491" s="482">
        <v>0</v>
      </c>
      <c r="O2491" s="482">
        <v>0</v>
      </c>
      <c r="P2491" s="480" t="s">
        <v>11850</v>
      </c>
      <c r="Q2491" s="481"/>
      <c r="R2491" s="480" t="s">
        <v>306</v>
      </c>
      <c r="S2491" s="480" t="s">
        <v>307</v>
      </c>
      <c r="T2491" s="480" t="s">
        <v>462</v>
      </c>
      <c r="U2491" s="480" t="s">
        <v>309</v>
      </c>
      <c r="V2491" s="480" t="s">
        <v>487</v>
      </c>
      <c r="W2491" s="480" t="s">
        <v>11845</v>
      </c>
      <c r="X2491" s="480" t="s">
        <v>11846</v>
      </c>
      <c r="Y2491" s="480" t="s">
        <v>313</v>
      </c>
      <c r="Z2491" s="480" t="s">
        <v>7888</v>
      </c>
      <c r="AA2491" s="480">
        <f t="shared" si="38"/>
        <v>60</v>
      </c>
      <c r="AB2491" s="483">
        <v>0</v>
      </c>
      <c r="AC2491" s="480" t="s">
        <v>489</v>
      </c>
    </row>
    <row r="2492" customHeight="1" spans="1:29">
      <c r="A2492" s="460" t="s">
        <v>187</v>
      </c>
      <c r="B2492" s="480" t="s">
        <v>11729</v>
      </c>
      <c r="C2492" s="480" t="s">
        <v>11730</v>
      </c>
      <c r="D2492" s="480" t="s">
        <v>11851</v>
      </c>
      <c r="E2492" s="481">
        <v>41261</v>
      </c>
      <c r="F2492" s="480" t="s">
        <v>301</v>
      </c>
      <c r="G2492" s="480" t="s">
        <v>11852</v>
      </c>
      <c r="H2492" s="480" t="s">
        <v>11747</v>
      </c>
      <c r="I2492" s="480" t="s">
        <v>11853</v>
      </c>
      <c r="J2492" s="482">
        <v>12991.45</v>
      </c>
      <c r="K2492" s="482">
        <v>0</v>
      </c>
      <c r="L2492" s="482">
        <v>12991.45</v>
      </c>
      <c r="M2492" s="482">
        <v>0</v>
      </c>
      <c r="N2492" s="482">
        <v>0</v>
      </c>
      <c r="O2492" s="482">
        <v>0</v>
      </c>
      <c r="P2492" s="480" t="s">
        <v>11854</v>
      </c>
      <c r="Q2492" s="481"/>
      <c r="R2492" s="480" t="s">
        <v>306</v>
      </c>
      <c r="S2492" s="480" t="s">
        <v>307</v>
      </c>
      <c r="T2492" s="480" t="s">
        <v>462</v>
      </c>
      <c r="U2492" s="480" t="s">
        <v>309</v>
      </c>
      <c r="V2492" s="480" t="s">
        <v>487</v>
      </c>
      <c r="W2492" s="480" t="s">
        <v>11845</v>
      </c>
      <c r="X2492" s="480" t="s">
        <v>11846</v>
      </c>
      <c r="Y2492" s="480" t="s">
        <v>313</v>
      </c>
      <c r="Z2492" s="480" t="s">
        <v>7888</v>
      </c>
      <c r="AA2492" s="480">
        <f t="shared" si="38"/>
        <v>60</v>
      </c>
      <c r="AB2492" s="483">
        <v>0</v>
      </c>
      <c r="AC2492" s="480" t="s">
        <v>489</v>
      </c>
    </row>
    <row r="2493" customHeight="1" spans="1:29">
      <c r="A2493" s="460" t="s">
        <v>187</v>
      </c>
      <c r="B2493" s="480" t="s">
        <v>11729</v>
      </c>
      <c r="C2493" s="480" t="s">
        <v>11730</v>
      </c>
      <c r="D2493" s="480" t="s">
        <v>11855</v>
      </c>
      <c r="E2493" s="481">
        <v>41261</v>
      </c>
      <c r="F2493" s="480" t="s">
        <v>301</v>
      </c>
      <c r="G2493" s="480" t="s">
        <v>11856</v>
      </c>
      <c r="H2493" s="480" t="s">
        <v>11747</v>
      </c>
      <c r="I2493" s="480" t="s">
        <v>11857</v>
      </c>
      <c r="J2493" s="482">
        <v>16068.38</v>
      </c>
      <c r="K2493" s="482">
        <v>0</v>
      </c>
      <c r="L2493" s="482">
        <v>16068.38</v>
      </c>
      <c r="M2493" s="482">
        <v>0</v>
      </c>
      <c r="N2493" s="482">
        <v>0</v>
      </c>
      <c r="O2493" s="482">
        <v>0</v>
      </c>
      <c r="P2493" s="480" t="s">
        <v>11858</v>
      </c>
      <c r="Q2493" s="481"/>
      <c r="R2493" s="480" t="s">
        <v>306</v>
      </c>
      <c r="S2493" s="480" t="s">
        <v>307</v>
      </c>
      <c r="T2493" s="480" t="s">
        <v>462</v>
      </c>
      <c r="U2493" s="480" t="s">
        <v>309</v>
      </c>
      <c r="V2493" s="480" t="s">
        <v>487</v>
      </c>
      <c r="W2493" s="480" t="s">
        <v>11845</v>
      </c>
      <c r="X2493" s="480" t="s">
        <v>11846</v>
      </c>
      <c r="Y2493" s="480" t="s">
        <v>313</v>
      </c>
      <c r="Z2493" s="480" t="s">
        <v>7888</v>
      </c>
      <c r="AA2493" s="480">
        <f t="shared" si="38"/>
        <v>60</v>
      </c>
      <c r="AB2493" s="483">
        <v>0</v>
      </c>
      <c r="AC2493" s="480" t="s">
        <v>489</v>
      </c>
    </row>
    <row r="2494" customHeight="1" spans="1:29">
      <c r="A2494" s="460" t="s">
        <v>187</v>
      </c>
      <c r="B2494" s="480" t="s">
        <v>11729</v>
      </c>
      <c r="C2494" s="480" t="s">
        <v>11730</v>
      </c>
      <c r="D2494" s="480" t="s">
        <v>11859</v>
      </c>
      <c r="E2494" s="481">
        <v>41261</v>
      </c>
      <c r="F2494" s="480" t="s">
        <v>301</v>
      </c>
      <c r="G2494" s="480" t="s">
        <v>11860</v>
      </c>
      <c r="H2494" s="480" t="s">
        <v>11861</v>
      </c>
      <c r="I2494" s="480" t="s">
        <v>11862</v>
      </c>
      <c r="J2494" s="482">
        <v>8376.07</v>
      </c>
      <c r="K2494" s="482">
        <v>0</v>
      </c>
      <c r="L2494" s="482">
        <v>8376.07</v>
      </c>
      <c r="M2494" s="482">
        <v>0</v>
      </c>
      <c r="N2494" s="482">
        <v>0</v>
      </c>
      <c r="O2494" s="482">
        <v>0</v>
      </c>
      <c r="P2494" s="480" t="s">
        <v>11863</v>
      </c>
      <c r="Q2494" s="481"/>
      <c r="R2494" s="480" t="s">
        <v>306</v>
      </c>
      <c r="S2494" s="480" t="s">
        <v>307</v>
      </c>
      <c r="T2494" s="480" t="s">
        <v>462</v>
      </c>
      <c r="U2494" s="480" t="s">
        <v>309</v>
      </c>
      <c r="V2494" s="480" t="s">
        <v>487</v>
      </c>
      <c r="W2494" s="480" t="s">
        <v>11845</v>
      </c>
      <c r="X2494" s="480" t="s">
        <v>11846</v>
      </c>
      <c r="Y2494" s="480" t="s">
        <v>313</v>
      </c>
      <c r="Z2494" s="480" t="s">
        <v>7888</v>
      </c>
      <c r="AA2494" s="480">
        <f t="shared" si="38"/>
        <v>60</v>
      </c>
      <c r="AB2494" s="483">
        <v>0</v>
      </c>
      <c r="AC2494" s="480" t="s">
        <v>489</v>
      </c>
    </row>
    <row r="2495" customHeight="1" spans="1:29">
      <c r="A2495" s="460" t="s">
        <v>187</v>
      </c>
      <c r="B2495" s="480" t="s">
        <v>11729</v>
      </c>
      <c r="C2495" s="480" t="s">
        <v>11730</v>
      </c>
      <c r="D2495" s="480" t="s">
        <v>11864</v>
      </c>
      <c r="E2495" s="481">
        <v>41261</v>
      </c>
      <c r="F2495" s="480" t="s">
        <v>301</v>
      </c>
      <c r="G2495" s="480" t="s">
        <v>11865</v>
      </c>
      <c r="H2495" s="480" t="s">
        <v>11747</v>
      </c>
      <c r="I2495" s="480" t="s">
        <v>11866</v>
      </c>
      <c r="J2495" s="482">
        <v>14358.97</v>
      </c>
      <c r="K2495" s="482">
        <v>0</v>
      </c>
      <c r="L2495" s="482">
        <v>14358.97</v>
      </c>
      <c r="M2495" s="482">
        <v>0</v>
      </c>
      <c r="N2495" s="482">
        <v>0</v>
      </c>
      <c r="O2495" s="482">
        <v>0</v>
      </c>
      <c r="P2495" s="480" t="s">
        <v>11867</v>
      </c>
      <c r="Q2495" s="481"/>
      <c r="R2495" s="480" t="s">
        <v>306</v>
      </c>
      <c r="S2495" s="480" t="s">
        <v>307</v>
      </c>
      <c r="T2495" s="480" t="s">
        <v>462</v>
      </c>
      <c r="U2495" s="480" t="s">
        <v>309</v>
      </c>
      <c r="V2495" s="480" t="s">
        <v>487</v>
      </c>
      <c r="W2495" s="480" t="s">
        <v>11845</v>
      </c>
      <c r="X2495" s="480" t="s">
        <v>11846</v>
      </c>
      <c r="Y2495" s="480" t="s">
        <v>313</v>
      </c>
      <c r="Z2495" s="480" t="s">
        <v>7888</v>
      </c>
      <c r="AA2495" s="480">
        <f t="shared" si="38"/>
        <v>60</v>
      </c>
      <c r="AB2495" s="483">
        <v>0</v>
      </c>
      <c r="AC2495" s="480" t="s">
        <v>489</v>
      </c>
    </row>
    <row r="2496" customHeight="1" spans="1:29">
      <c r="A2496" s="460" t="s">
        <v>187</v>
      </c>
      <c r="B2496" s="480" t="s">
        <v>11729</v>
      </c>
      <c r="C2496" s="480" t="s">
        <v>11730</v>
      </c>
      <c r="D2496" s="480" t="s">
        <v>11868</v>
      </c>
      <c r="E2496" s="481">
        <v>41261</v>
      </c>
      <c r="F2496" s="480" t="s">
        <v>301</v>
      </c>
      <c r="G2496" s="480" t="s">
        <v>11869</v>
      </c>
      <c r="H2496" s="480" t="s">
        <v>11747</v>
      </c>
      <c r="I2496" s="480" t="s">
        <v>11870</v>
      </c>
      <c r="J2496" s="482">
        <v>14957.26</v>
      </c>
      <c r="K2496" s="482">
        <v>0</v>
      </c>
      <c r="L2496" s="482">
        <v>14957.26</v>
      </c>
      <c r="M2496" s="482">
        <v>0</v>
      </c>
      <c r="N2496" s="482">
        <v>0</v>
      </c>
      <c r="O2496" s="482">
        <v>0</v>
      </c>
      <c r="P2496" s="480" t="s">
        <v>11871</v>
      </c>
      <c r="Q2496" s="481"/>
      <c r="R2496" s="480" t="s">
        <v>306</v>
      </c>
      <c r="S2496" s="480" t="s">
        <v>307</v>
      </c>
      <c r="T2496" s="480" t="s">
        <v>462</v>
      </c>
      <c r="U2496" s="480" t="s">
        <v>309</v>
      </c>
      <c r="V2496" s="480" t="s">
        <v>487</v>
      </c>
      <c r="W2496" s="480" t="s">
        <v>11845</v>
      </c>
      <c r="X2496" s="480" t="s">
        <v>11846</v>
      </c>
      <c r="Y2496" s="480" t="s">
        <v>313</v>
      </c>
      <c r="Z2496" s="480" t="s">
        <v>7888</v>
      </c>
      <c r="AA2496" s="480">
        <f t="shared" si="38"/>
        <v>60</v>
      </c>
      <c r="AB2496" s="483">
        <v>0</v>
      </c>
      <c r="AC2496" s="480" t="s">
        <v>489</v>
      </c>
    </row>
    <row r="2497" customHeight="1" spans="1:29">
      <c r="A2497" s="460" t="s">
        <v>187</v>
      </c>
      <c r="B2497" s="480" t="s">
        <v>11729</v>
      </c>
      <c r="C2497" s="480" t="s">
        <v>11730</v>
      </c>
      <c r="D2497" s="480" t="s">
        <v>11872</v>
      </c>
      <c r="E2497" s="481">
        <v>41261</v>
      </c>
      <c r="F2497" s="480" t="s">
        <v>301</v>
      </c>
      <c r="G2497" s="480" t="s">
        <v>11873</v>
      </c>
      <c r="H2497" s="480" t="s">
        <v>11747</v>
      </c>
      <c r="I2497" s="480" t="s">
        <v>11874</v>
      </c>
      <c r="J2497" s="482">
        <v>12649.57</v>
      </c>
      <c r="K2497" s="482">
        <v>0</v>
      </c>
      <c r="L2497" s="482">
        <v>12649.57</v>
      </c>
      <c r="M2497" s="482">
        <v>0</v>
      </c>
      <c r="N2497" s="482">
        <v>0</v>
      </c>
      <c r="O2497" s="482">
        <v>0</v>
      </c>
      <c r="P2497" s="480" t="s">
        <v>11875</v>
      </c>
      <c r="Q2497" s="481"/>
      <c r="R2497" s="480" t="s">
        <v>306</v>
      </c>
      <c r="S2497" s="480" t="s">
        <v>307</v>
      </c>
      <c r="T2497" s="480" t="s">
        <v>462</v>
      </c>
      <c r="U2497" s="480" t="s">
        <v>309</v>
      </c>
      <c r="V2497" s="480" t="s">
        <v>487</v>
      </c>
      <c r="W2497" s="480" t="s">
        <v>11845</v>
      </c>
      <c r="X2497" s="480" t="s">
        <v>11846</v>
      </c>
      <c r="Y2497" s="480" t="s">
        <v>313</v>
      </c>
      <c r="Z2497" s="480" t="s">
        <v>7888</v>
      </c>
      <c r="AA2497" s="480">
        <f t="shared" si="38"/>
        <v>60</v>
      </c>
      <c r="AB2497" s="483">
        <v>0</v>
      </c>
      <c r="AC2497" s="480" t="s">
        <v>489</v>
      </c>
    </row>
    <row r="2498" customHeight="1" spans="1:29">
      <c r="A2498" s="460" t="s">
        <v>187</v>
      </c>
      <c r="B2498" s="480" t="s">
        <v>11729</v>
      </c>
      <c r="C2498" s="480" t="s">
        <v>11730</v>
      </c>
      <c r="D2498" s="480" t="s">
        <v>11876</v>
      </c>
      <c r="E2498" s="481">
        <v>41261</v>
      </c>
      <c r="F2498" s="480" t="s">
        <v>301</v>
      </c>
      <c r="G2498" s="480" t="s">
        <v>11877</v>
      </c>
      <c r="H2498" s="480" t="s">
        <v>11878</v>
      </c>
      <c r="I2498" s="480" t="s">
        <v>11879</v>
      </c>
      <c r="J2498" s="482">
        <v>21367.52</v>
      </c>
      <c r="K2498" s="482">
        <v>0</v>
      </c>
      <c r="L2498" s="482">
        <v>21367.52</v>
      </c>
      <c r="M2498" s="482">
        <v>0</v>
      </c>
      <c r="N2498" s="482">
        <v>0</v>
      </c>
      <c r="O2498" s="482">
        <v>0</v>
      </c>
      <c r="P2498" s="480" t="s">
        <v>11880</v>
      </c>
      <c r="Q2498" s="481"/>
      <c r="R2498" s="480" t="s">
        <v>306</v>
      </c>
      <c r="S2498" s="480" t="s">
        <v>307</v>
      </c>
      <c r="T2498" s="480" t="s">
        <v>462</v>
      </c>
      <c r="U2498" s="480" t="s">
        <v>309</v>
      </c>
      <c r="V2498" s="480" t="s">
        <v>487</v>
      </c>
      <c r="W2498" s="480" t="s">
        <v>11845</v>
      </c>
      <c r="X2498" s="480" t="s">
        <v>11846</v>
      </c>
      <c r="Y2498" s="480" t="s">
        <v>313</v>
      </c>
      <c r="Z2498" s="480" t="s">
        <v>7888</v>
      </c>
      <c r="AA2498" s="480">
        <f t="shared" si="38"/>
        <v>60</v>
      </c>
      <c r="AB2498" s="483">
        <v>0</v>
      </c>
      <c r="AC2498" s="480" t="s">
        <v>489</v>
      </c>
    </row>
    <row r="2499" customHeight="1" spans="1:29">
      <c r="A2499" s="460" t="s">
        <v>187</v>
      </c>
      <c r="B2499" s="480" t="s">
        <v>11729</v>
      </c>
      <c r="C2499" s="480" t="s">
        <v>11730</v>
      </c>
      <c r="D2499" s="480" t="s">
        <v>11881</v>
      </c>
      <c r="E2499" s="481">
        <v>41261</v>
      </c>
      <c r="F2499" s="480" t="s">
        <v>301</v>
      </c>
      <c r="G2499" s="480" t="s">
        <v>11882</v>
      </c>
      <c r="H2499" s="480" t="s">
        <v>11747</v>
      </c>
      <c r="I2499" s="480" t="s">
        <v>11883</v>
      </c>
      <c r="J2499" s="482">
        <v>14102.56</v>
      </c>
      <c r="K2499" s="482">
        <v>0</v>
      </c>
      <c r="L2499" s="482">
        <v>14102.56</v>
      </c>
      <c r="M2499" s="482">
        <v>0</v>
      </c>
      <c r="N2499" s="482">
        <v>0</v>
      </c>
      <c r="O2499" s="482">
        <v>0</v>
      </c>
      <c r="P2499" s="480" t="s">
        <v>11884</v>
      </c>
      <c r="Q2499" s="481"/>
      <c r="R2499" s="480" t="s">
        <v>306</v>
      </c>
      <c r="S2499" s="480" t="s">
        <v>307</v>
      </c>
      <c r="T2499" s="480" t="s">
        <v>462</v>
      </c>
      <c r="U2499" s="480" t="s">
        <v>309</v>
      </c>
      <c r="V2499" s="480" t="s">
        <v>487</v>
      </c>
      <c r="W2499" s="480" t="s">
        <v>11845</v>
      </c>
      <c r="X2499" s="480" t="s">
        <v>11846</v>
      </c>
      <c r="Y2499" s="480" t="s">
        <v>313</v>
      </c>
      <c r="Z2499" s="480" t="s">
        <v>7888</v>
      </c>
      <c r="AA2499" s="480">
        <f t="shared" si="38"/>
        <v>60</v>
      </c>
      <c r="AB2499" s="483">
        <v>0</v>
      </c>
      <c r="AC2499" s="480" t="s">
        <v>489</v>
      </c>
    </row>
    <row r="2500" customHeight="1" spans="1:29">
      <c r="A2500" s="460" t="s">
        <v>187</v>
      </c>
      <c r="B2500" s="480" t="s">
        <v>11729</v>
      </c>
      <c r="C2500" s="480" t="s">
        <v>11730</v>
      </c>
      <c r="D2500" s="480" t="s">
        <v>11885</v>
      </c>
      <c r="E2500" s="481">
        <v>41261</v>
      </c>
      <c r="F2500" s="480" t="s">
        <v>301</v>
      </c>
      <c r="G2500" s="480" t="s">
        <v>11886</v>
      </c>
      <c r="H2500" s="480" t="s">
        <v>11861</v>
      </c>
      <c r="I2500" s="480" t="s">
        <v>11887</v>
      </c>
      <c r="J2500" s="482">
        <v>14358.97</v>
      </c>
      <c r="K2500" s="482">
        <v>0</v>
      </c>
      <c r="L2500" s="482">
        <v>14358.97</v>
      </c>
      <c r="M2500" s="482">
        <v>0</v>
      </c>
      <c r="N2500" s="482">
        <v>0</v>
      </c>
      <c r="O2500" s="482">
        <v>0</v>
      </c>
      <c r="P2500" s="480" t="s">
        <v>11888</v>
      </c>
      <c r="Q2500" s="481"/>
      <c r="R2500" s="480" t="s">
        <v>306</v>
      </c>
      <c r="S2500" s="480" t="s">
        <v>307</v>
      </c>
      <c r="T2500" s="480" t="s">
        <v>462</v>
      </c>
      <c r="U2500" s="480" t="s">
        <v>309</v>
      </c>
      <c r="V2500" s="480" t="s">
        <v>487</v>
      </c>
      <c r="W2500" s="480" t="s">
        <v>11845</v>
      </c>
      <c r="X2500" s="480" t="s">
        <v>11846</v>
      </c>
      <c r="Y2500" s="480" t="s">
        <v>313</v>
      </c>
      <c r="Z2500" s="480" t="s">
        <v>7888</v>
      </c>
      <c r="AA2500" s="480">
        <f t="shared" si="38"/>
        <v>60</v>
      </c>
      <c r="AB2500" s="483">
        <v>0</v>
      </c>
      <c r="AC2500" s="480" t="s">
        <v>489</v>
      </c>
    </row>
    <row r="2501" customHeight="1" spans="1:29">
      <c r="A2501" s="460" t="s">
        <v>187</v>
      </c>
      <c r="B2501" s="480" t="s">
        <v>11729</v>
      </c>
      <c r="C2501" s="480" t="s">
        <v>11730</v>
      </c>
      <c r="D2501" s="480" t="s">
        <v>11889</v>
      </c>
      <c r="E2501" s="481">
        <v>41261</v>
      </c>
      <c r="F2501" s="480" t="s">
        <v>301</v>
      </c>
      <c r="G2501" s="480" t="s">
        <v>11890</v>
      </c>
      <c r="H2501" s="480" t="s">
        <v>11861</v>
      </c>
      <c r="I2501" s="480" t="s">
        <v>11891</v>
      </c>
      <c r="J2501" s="482">
        <v>13418.8</v>
      </c>
      <c r="K2501" s="482">
        <v>0</v>
      </c>
      <c r="L2501" s="482">
        <v>13418.8</v>
      </c>
      <c r="M2501" s="482">
        <v>0</v>
      </c>
      <c r="N2501" s="482">
        <v>0</v>
      </c>
      <c r="O2501" s="482">
        <v>0</v>
      </c>
      <c r="P2501" s="480" t="s">
        <v>11892</v>
      </c>
      <c r="Q2501" s="481"/>
      <c r="R2501" s="480" t="s">
        <v>306</v>
      </c>
      <c r="S2501" s="480" t="s">
        <v>307</v>
      </c>
      <c r="T2501" s="480" t="s">
        <v>462</v>
      </c>
      <c r="U2501" s="480" t="s">
        <v>309</v>
      </c>
      <c r="V2501" s="480" t="s">
        <v>487</v>
      </c>
      <c r="W2501" s="480" t="s">
        <v>11845</v>
      </c>
      <c r="X2501" s="480" t="s">
        <v>11846</v>
      </c>
      <c r="Y2501" s="480" t="s">
        <v>313</v>
      </c>
      <c r="Z2501" s="480" t="s">
        <v>7888</v>
      </c>
      <c r="AA2501" s="480">
        <f t="shared" si="38"/>
        <v>60</v>
      </c>
      <c r="AB2501" s="483">
        <v>0</v>
      </c>
      <c r="AC2501" s="480" t="s">
        <v>489</v>
      </c>
    </row>
    <row r="2502" customHeight="1" spans="1:29">
      <c r="A2502" s="460" t="s">
        <v>187</v>
      </c>
      <c r="B2502" s="480" t="s">
        <v>11729</v>
      </c>
      <c r="C2502" s="480" t="s">
        <v>11730</v>
      </c>
      <c r="D2502" s="480" t="s">
        <v>11893</v>
      </c>
      <c r="E2502" s="481">
        <v>41261</v>
      </c>
      <c r="F2502" s="480" t="s">
        <v>301</v>
      </c>
      <c r="G2502" s="480" t="s">
        <v>11894</v>
      </c>
      <c r="H2502" s="480" t="s">
        <v>11747</v>
      </c>
      <c r="I2502" s="480" t="s">
        <v>11895</v>
      </c>
      <c r="J2502" s="482">
        <v>13418.8</v>
      </c>
      <c r="K2502" s="482">
        <v>0</v>
      </c>
      <c r="L2502" s="482">
        <v>13418.8</v>
      </c>
      <c r="M2502" s="482">
        <v>0</v>
      </c>
      <c r="N2502" s="482">
        <v>0</v>
      </c>
      <c r="O2502" s="482">
        <v>0</v>
      </c>
      <c r="P2502" s="480" t="s">
        <v>11896</v>
      </c>
      <c r="Q2502" s="481"/>
      <c r="R2502" s="480" t="s">
        <v>306</v>
      </c>
      <c r="S2502" s="480" t="s">
        <v>307</v>
      </c>
      <c r="T2502" s="480" t="s">
        <v>462</v>
      </c>
      <c r="U2502" s="480" t="s">
        <v>309</v>
      </c>
      <c r="V2502" s="480" t="s">
        <v>487</v>
      </c>
      <c r="W2502" s="480" t="s">
        <v>11845</v>
      </c>
      <c r="X2502" s="480" t="s">
        <v>11846</v>
      </c>
      <c r="Y2502" s="480" t="s">
        <v>313</v>
      </c>
      <c r="Z2502" s="480" t="s">
        <v>7888</v>
      </c>
      <c r="AA2502" s="480">
        <f t="shared" si="38"/>
        <v>60</v>
      </c>
      <c r="AB2502" s="483">
        <v>0</v>
      </c>
      <c r="AC2502" s="480" t="s">
        <v>489</v>
      </c>
    </row>
    <row r="2503" customHeight="1" spans="1:29">
      <c r="A2503" s="460" t="s">
        <v>187</v>
      </c>
      <c r="B2503" s="480" t="s">
        <v>11729</v>
      </c>
      <c r="C2503" s="480" t="s">
        <v>11730</v>
      </c>
      <c r="D2503" s="480" t="s">
        <v>11897</v>
      </c>
      <c r="E2503" s="481">
        <v>41261</v>
      </c>
      <c r="F2503" s="480" t="s">
        <v>301</v>
      </c>
      <c r="G2503" s="480" t="s">
        <v>11898</v>
      </c>
      <c r="H2503" s="480" t="s">
        <v>11747</v>
      </c>
      <c r="I2503" s="480" t="s">
        <v>11899</v>
      </c>
      <c r="J2503" s="482">
        <v>10256.41</v>
      </c>
      <c r="K2503" s="482">
        <v>0</v>
      </c>
      <c r="L2503" s="482">
        <v>10256.41</v>
      </c>
      <c r="M2503" s="482">
        <v>0</v>
      </c>
      <c r="N2503" s="482">
        <v>0</v>
      </c>
      <c r="O2503" s="482">
        <v>0</v>
      </c>
      <c r="P2503" s="480" t="s">
        <v>11900</v>
      </c>
      <c r="Q2503" s="481"/>
      <c r="R2503" s="480" t="s">
        <v>306</v>
      </c>
      <c r="S2503" s="480" t="s">
        <v>307</v>
      </c>
      <c r="T2503" s="480" t="s">
        <v>462</v>
      </c>
      <c r="U2503" s="480" t="s">
        <v>309</v>
      </c>
      <c r="V2503" s="480" t="s">
        <v>487</v>
      </c>
      <c r="W2503" s="480" t="s">
        <v>11845</v>
      </c>
      <c r="X2503" s="480" t="s">
        <v>11846</v>
      </c>
      <c r="Y2503" s="480" t="s">
        <v>313</v>
      </c>
      <c r="Z2503" s="480" t="s">
        <v>7888</v>
      </c>
      <c r="AA2503" s="480">
        <f t="shared" si="38"/>
        <v>60</v>
      </c>
      <c r="AB2503" s="483">
        <v>0</v>
      </c>
      <c r="AC2503" s="480" t="s">
        <v>489</v>
      </c>
    </row>
    <row r="2504" customHeight="1" spans="1:29">
      <c r="A2504" s="460" t="s">
        <v>187</v>
      </c>
      <c r="B2504" s="480" t="s">
        <v>11729</v>
      </c>
      <c r="C2504" s="480" t="s">
        <v>11730</v>
      </c>
      <c r="D2504" s="480" t="s">
        <v>11901</v>
      </c>
      <c r="E2504" s="481">
        <v>41261</v>
      </c>
      <c r="F2504" s="480" t="s">
        <v>301</v>
      </c>
      <c r="G2504" s="480" t="s">
        <v>11902</v>
      </c>
      <c r="H2504" s="480" t="s">
        <v>11759</v>
      </c>
      <c r="I2504" s="480" t="s">
        <v>11903</v>
      </c>
      <c r="J2504" s="482">
        <v>10512.82</v>
      </c>
      <c r="K2504" s="482">
        <v>0</v>
      </c>
      <c r="L2504" s="482">
        <v>10512.82</v>
      </c>
      <c r="M2504" s="482">
        <v>0</v>
      </c>
      <c r="N2504" s="482">
        <v>0</v>
      </c>
      <c r="O2504" s="482">
        <v>0</v>
      </c>
      <c r="P2504" s="480" t="s">
        <v>11904</v>
      </c>
      <c r="Q2504" s="481"/>
      <c r="R2504" s="480" t="s">
        <v>306</v>
      </c>
      <c r="S2504" s="480" t="s">
        <v>307</v>
      </c>
      <c r="T2504" s="480" t="s">
        <v>462</v>
      </c>
      <c r="U2504" s="480" t="s">
        <v>309</v>
      </c>
      <c r="V2504" s="480" t="s">
        <v>487</v>
      </c>
      <c r="W2504" s="480" t="s">
        <v>11845</v>
      </c>
      <c r="X2504" s="480" t="s">
        <v>11846</v>
      </c>
      <c r="Y2504" s="480" t="s">
        <v>313</v>
      </c>
      <c r="Z2504" s="480" t="s">
        <v>7888</v>
      </c>
      <c r="AA2504" s="480">
        <f t="shared" si="38"/>
        <v>60</v>
      </c>
      <c r="AB2504" s="483">
        <v>0</v>
      </c>
      <c r="AC2504" s="480" t="s">
        <v>489</v>
      </c>
    </row>
    <row r="2505" customHeight="1" spans="1:29">
      <c r="A2505" s="460" t="s">
        <v>187</v>
      </c>
      <c r="B2505" s="480" t="s">
        <v>11729</v>
      </c>
      <c r="C2505" s="480" t="s">
        <v>11730</v>
      </c>
      <c r="D2505" s="480" t="s">
        <v>11905</v>
      </c>
      <c r="E2505" s="481">
        <v>41261</v>
      </c>
      <c r="F2505" s="480" t="s">
        <v>301</v>
      </c>
      <c r="G2505" s="480" t="s">
        <v>11906</v>
      </c>
      <c r="H2505" s="480" t="s">
        <v>11759</v>
      </c>
      <c r="I2505" s="480" t="s">
        <v>11907</v>
      </c>
      <c r="J2505" s="482">
        <v>15854.7</v>
      </c>
      <c r="K2505" s="482">
        <v>0</v>
      </c>
      <c r="L2505" s="482">
        <v>15854.7</v>
      </c>
      <c r="M2505" s="482">
        <v>0</v>
      </c>
      <c r="N2505" s="482">
        <v>0</v>
      </c>
      <c r="O2505" s="482">
        <v>0</v>
      </c>
      <c r="P2505" s="480" t="s">
        <v>11908</v>
      </c>
      <c r="Q2505" s="481"/>
      <c r="R2505" s="480" t="s">
        <v>306</v>
      </c>
      <c r="S2505" s="480" t="s">
        <v>307</v>
      </c>
      <c r="T2505" s="480" t="s">
        <v>462</v>
      </c>
      <c r="U2505" s="480" t="s">
        <v>309</v>
      </c>
      <c r="V2505" s="480" t="s">
        <v>487</v>
      </c>
      <c r="W2505" s="480" t="s">
        <v>11845</v>
      </c>
      <c r="X2505" s="480" t="s">
        <v>11846</v>
      </c>
      <c r="Y2505" s="480" t="s">
        <v>313</v>
      </c>
      <c r="Z2505" s="480" t="s">
        <v>7888</v>
      </c>
      <c r="AA2505" s="480">
        <f t="shared" ref="AA2505:AA2568" si="39">Z2505*12</f>
        <v>60</v>
      </c>
      <c r="AB2505" s="483">
        <v>0</v>
      </c>
      <c r="AC2505" s="480" t="s">
        <v>489</v>
      </c>
    </row>
    <row r="2506" customHeight="1" spans="1:29">
      <c r="A2506" s="460" t="s">
        <v>187</v>
      </c>
      <c r="B2506" s="480" t="s">
        <v>11729</v>
      </c>
      <c r="C2506" s="480" t="s">
        <v>11730</v>
      </c>
      <c r="D2506" s="480" t="s">
        <v>11909</v>
      </c>
      <c r="E2506" s="481">
        <v>41261</v>
      </c>
      <c r="F2506" s="480" t="s">
        <v>301</v>
      </c>
      <c r="G2506" s="480" t="s">
        <v>11910</v>
      </c>
      <c r="H2506" s="480" t="s">
        <v>11759</v>
      </c>
      <c r="I2506" s="480" t="s">
        <v>11911</v>
      </c>
      <c r="J2506" s="482">
        <v>12820.51</v>
      </c>
      <c r="K2506" s="482">
        <v>0</v>
      </c>
      <c r="L2506" s="482">
        <v>12820.51</v>
      </c>
      <c r="M2506" s="482">
        <v>0</v>
      </c>
      <c r="N2506" s="482">
        <v>0</v>
      </c>
      <c r="O2506" s="482">
        <v>0</v>
      </c>
      <c r="P2506" s="480" t="s">
        <v>11912</v>
      </c>
      <c r="Q2506" s="481"/>
      <c r="R2506" s="480" t="s">
        <v>306</v>
      </c>
      <c r="S2506" s="480" t="s">
        <v>307</v>
      </c>
      <c r="T2506" s="480" t="s">
        <v>462</v>
      </c>
      <c r="U2506" s="480" t="s">
        <v>309</v>
      </c>
      <c r="V2506" s="480" t="s">
        <v>487</v>
      </c>
      <c r="W2506" s="480" t="s">
        <v>11845</v>
      </c>
      <c r="X2506" s="480" t="s">
        <v>11846</v>
      </c>
      <c r="Y2506" s="480" t="s">
        <v>313</v>
      </c>
      <c r="Z2506" s="480" t="s">
        <v>7888</v>
      </c>
      <c r="AA2506" s="480">
        <f t="shared" si="39"/>
        <v>60</v>
      </c>
      <c r="AB2506" s="483">
        <v>0</v>
      </c>
      <c r="AC2506" s="480" t="s">
        <v>489</v>
      </c>
    </row>
    <row r="2507" customHeight="1" spans="1:29">
      <c r="A2507" s="460" t="s">
        <v>187</v>
      </c>
      <c r="B2507" s="480" t="s">
        <v>11729</v>
      </c>
      <c r="C2507" s="480" t="s">
        <v>11730</v>
      </c>
      <c r="D2507" s="480" t="s">
        <v>11913</v>
      </c>
      <c r="E2507" s="481">
        <v>41261</v>
      </c>
      <c r="F2507" s="480" t="s">
        <v>301</v>
      </c>
      <c r="G2507" s="480" t="s">
        <v>11914</v>
      </c>
      <c r="H2507" s="480" t="s">
        <v>11747</v>
      </c>
      <c r="I2507" s="480" t="s">
        <v>11915</v>
      </c>
      <c r="J2507" s="482">
        <v>13846.15</v>
      </c>
      <c r="K2507" s="482">
        <v>0</v>
      </c>
      <c r="L2507" s="482">
        <v>13846.15</v>
      </c>
      <c r="M2507" s="482">
        <v>0</v>
      </c>
      <c r="N2507" s="482">
        <v>0</v>
      </c>
      <c r="O2507" s="482">
        <v>0</v>
      </c>
      <c r="P2507" s="480" t="s">
        <v>11916</v>
      </c>
      <c r="Q2507" s="481"/>
      <c r="R2507" s="480" t="s">
        <v>306</v>
      </c>
      <c r="S2507" s="480" t="s">
        <v>307</v>
      </c>
      <c r="T2507" s="480" t="s">
        <v>462</v>
      </c>
      <c r="U2507" s="480" t="s">
        <v>309</v>
      </c>
      <c r="V2507" s="480" t="s">
        <v>487</v>
      </c>
      <c r="W2507" s="480" t="s">
        <v>11845</v>
      </c>
      <c r="X2507" s="480" t="s">
        <v>11846</v>
      </c>
      <c r="Y2507" s="480" t="s">
        <v>313</v>
      </c>
      <c r="Z2507" s="480" t="s">
        <v>7888</v>
      </c>
      <c r="AA2507" s="480">
        <f t="shared" si="39"/>
        <v>60</v>
      </c>
      <c r="AB2507" s="483">
        <v>0</v>
      </c>
      <c r="AC2507" s="480" t="s">
        <v>489</v>
      </c>
    </row>
    <row r="2508" customHeight="1" spans="1:29">
      <c r="A2508" s="460" t="s">
        <v>187</v>
      </c>
      <c r="B2508" s="480" t="s">
        <v>11729</v>
      </c>
      <c r="C2508" s="480" t="s">
        <v>11730</v>
      </c>
      <c r="D2508" s="480" t="s">
        <v>11917</v>
      </c>
      <c r="E2508" s="481">
        <v>41261</v>
      </c>
      <c r="F2508" s="480" t="s">
        <v>301</v>
      </c>
      <c r="G2508" s="480" t="s">
        <v>11918</v>
      </c>
      <c r="H2508" s="480" t="s">
        <v>11747</v>
      </c>
      <c r="I2508" s="480" t="s">
        <v>11919</v>
      </c>
      <c r="J2508" s="482">
        <v>15811.97</v>
      </c>
      <c r="K2508" s="482">
        <v>0</v>
      </c>
      <c r="L2508" s="482">
        <v>15811.97</v>
      </c>
      <c r="M2508" s="482">
        <v>0</v>
      </c>
      <c r="N2508" s="482">
        <v>0</v>
      </c>
      <c r="O2508" s="482">
        <v>0</v>
      </c>
      <c r="P2508" s="480" t="s">
        <v>11920</v>
      </c>
      <c r="Q2508" s="481"/>
      <c r="R2508" s="480" t="s">
        <v>306</v>
      </c>
      <c r="S2508" s="480" t="s">
        <v>307</v>
      </c>
      <c r="T2508" s="480" t="s">
        <v>462</v>
      </c>
      <c r="U2508" s="480" t="s">
        <v>309</v>
      </c>
      <c r="V2508" s="480" t="s">
        <v>487</v>
      </c>
      <c r="W2508" s="480" t="s">
        <v>11845</v>
      </c>
      <c r="X2508" s="480" t="s">
        <v>11846</v>
      </c>
      <c r="Y2508" s="480" t="s">
        <v>313</v>
      </c>
      <c r="Z2508" s="480" t="s">
        <v>7888</v>
      </c>
      <c r="AA2508" s="480">
        <f t="shared" si="39"/>
        <v>60</v>
      </c>
      <c r="AB2508" s="483">
        <v>0</v>
      </c>
      <c r="AC2508" s="480" t="s">
        <v>489</v>
      </c>
    </row>
    <row r="2509" customHeight="1" spans="1:29">
      <c r="A2509" s="460" t="s">
        <v>187</v>
      </c>
      <c r="B2509" s="480" t="s">
        <v>11729</v>
      </c>
      <c r="C2509" s="480" t="s">
        <v>11730</v>
      </c>
      <c r="D2509" s="480" t="s">
        <v>11921</v>
      </c>
      <c r="E2509" s="481">
        <v>41261</v>
      </c>
      <c r="F2509" s="480" t="s">
        <v>301</v>
      </c>
      <c r="G2509" s="480" t="s">
        <v>11922</v>
      </c>
      <c r="H2509" s="480" t="s">
        <v>11747</v>
      </c>
      <c r="I2509" s="480" t="s">
        <v>11923</v>
      </c>
      <c r="J2509" s="482">
        <v>15811.97</v>
      </c>
      <c r="K2509" s="482">
        <v>0</v>
      </c>
      <c r="L2509" s="482">
        <v>15811.97</v>
      </c>
      <c r="M2509" s="482">
        <v>0</v>
      </c>
      <c r="N2509" s="482">
        <v>0</v>
      </c>
      <c r="O2509" s="482">
        <v>0</v>
      </c>
      <c r="P2509" s="480" t="s">
        <v>11924</v>
      </c>
      <c r="Q2509" s="481"/>
      <c r="R2509" s="480" t="s">
        <v>306</v>
      </c>
      <c r="S2509" s="480" t="s">
        <v>307</v>
      </c>
      <c r="T2509" s="480" t="s">
        <v>462</v>
      </c>
      <c r="U2509" s="480" t="s">
        <v>309</v>
      </c>
      <c r="V2509" s="480" t="s">
        <v>487</v>
      </c>
      <c r="W2509" s="480" t="s">
        <v>11845</v>
      </c>
      <c r="X2509" s="480" t="s">
        <v>11846</v>
      </c>
      <c r="Y2509" s="480" t="s">
        <v>313</v>
      </c>
      <c r="Z2509" s="480" t="s">
        <v>7888</v>
      </c>
      <c r="AA2509" s="480">
        <f t="shared" si="39"/>
        <v>60</v>
      </c>
      <c r="AB2509" s="483">
        <v>0</v>
      </c>
      <c r="AC2509" s="480" t="s">
        <v>489</v>
      </c>
    </row>
    <row r="2510" customHeight="1" spans="1:29">
      <c r="A2510" s="460" t="s">
        <v>187</v>
      </c>
      <c r="B2510" s="480" t="s">
        <v>11729</v>
      </c>
      <c r="C2510" s="480" t="s">
        <v>11730</v>
      </c>
      <c r="D2510" s="480" t="s">
        <v>11925</v>
      </c>
      <c r="E2510" s="481">
        <v>41940</v>
      </c>
      <c r="F2510" s="480" t="s">
        <v>301</v>
      </c>
      <c r="G2510" s="480" t="s">
        <v>11926</v>
      </c>
      <c r="H2510" s="480" t="s">
        <v>11747</v>
      </c>
      <c r="I2510" s="480" t="s">
        <v>11927</v>
      </c>
      <c r="J2510" s="482">
        <v>14628.37</v>
      </c>
      <c r="K2510" s="482">
        <v>0</v>
      </c>
      <c r="L2510" s="482">
        <v>14628.37</v>
      </c>
      <c r="M2510" s="482">
        <v>0</v>
      </c>
      <c r="N2510" s="482">
        <v>0</v>
      </c>
      <c r="O2510" s="482">
        <v>0</v>
      </c>
      <c r="P2510" s="480" t="s">
        <v>11928</v>
      </c>
      <c r="Q2510" s="481"/>
      <c r="R2510" s="480" t="s">
        <v>306</v>
      </c>
      <c r="S2510" s="480" t="s">
        <v>307</v>
      </c>
      <c r="T2510" s="480" t="s">
        <v>462</v>
      </c>
      <c r="U2510" s="480" t="s">
        <v>309</v>
      </c>
      <c r="V2510" s="480" t="s">
        <v>487</v>
      </c>
      <c r="W2510" s="480" t="s">
        <v>11929</v>
      </c>
      <c r="X2510" s="480" t="s">
        <v>11846</v>
      </c>
      <c r="Y2510" s="480" t="s">
        <v>313</v>
      </c>
      <c r="Z2510" s="480" t="s">
        <v>7888</v>
      </c>
      <c r="AA2510" s="480">
        <f t="shared" si="39"/>
        <v>60</v>
      </c>
      <c r="AB2510" s="483">
        <v>0</v>
      </c>
      <c r="AC2510" s="480" t="s">
        <v>489</v>
      </c>
    </row>
    <row r="2511" customHeight="1" spans="1:29">
      <c r="A2511" s="460" t="s">
        <v>187</v>
      </c>
      <c r="B2511" s="480" t="s">
        <v>11729</v>
      </c>
      <c r="C2511" s="480" t="s">
        <v>11730</v>
      </c>
      <c r="D2511" s="480" t="s">
        <v>11930</v>
      </c>
      <c r="E2511" s="481">
        <v>41940</v>
      </c>
      <c r="F2511" s="480" t="s">
        <v>301</v>
      </c>
      <c r="G2511" s="480" t="s">
        <v>11931</v>
      </c>
      <c r="H2511" s="480" t="s">
        <v>11747</v>
      </c>
      <c r="I2511" s="480" t="s">
        <v>11932</v>
      </c>
      <c r="J2511" s="482">
        <v>15000</v>
      </c>
      <c r="K2511" s="482">
        <v>0</v>
      </c>
      <c r="L2511" s="482">
        <v>15000</v>
      </c>
      <c r="M2511" s="482">
        <v>0</v>
      </c>
      <c r="N2511" s="482">
        <v>0</v>
      </c>
      <c r="O2511" s="482">
        <v>0</v>
      </c>
      <c r="P2511" s="480" t="s">
        <v>11933</v>
      </c>
      <c r="Q2511" s="481"/>
      <c r="R2511" s="480" t="s">
        <v>306</v>
      </c>
      <c r="S2511" s="480" t="s">
        <v>307</v>
      </c>
      <c r="T2511" s="480" t="s">
        <v>462</v>
      </c>
      <c r="U2511" s="480" t="s">
        <v>309</v>
      </c>
      <c r="V2511" s="480" t="s">
        <v>487</v>
      </c>
      <c r="W2511" s="480" t="s">
        <v>11929</v>
      </c>
      <c r="X2511" s="480" t="s">
        <v>11846</v>
      </c>
      <c r="Y2511" s="480" t="s">
        <v>313</v>
      </c>
      <c r="Z2511" s="480" t="s">
        <v>7888</v>
      </c>
      <c r="AA2511" s="480">
        <f t="shared" si="39"/>
        <v>60</v>
      </c>
      <c r="AB2511" s="483">
        <v>0</v>
      </c>
      <c r="AC2511" s="480" t="s">
        <v>489</v>
      </c>
    </row>
    <row r="2512" customHeight="1" spans="1:29">
      <c r="A2512" s="460" t="s">
        <v>187</v>
      </c>
      <c r="B2512" s="480" t="s">
        <v>11729</v>
      </c>
      <c r="C2512" s="480" t="s">
        <v>11730</v>
      </c>
      <c r="D2512" s="480" t="s">
        <v>11934</v>
      </c>
      <c r="E2512" s="481">
        <v>41940</v>
      </c>
      <c r="F2512" s="480" t="s">
        <v>301</v>
      </c>
      <c r="G2512" s="480" t="s">
        <v>11935</v>
      </c>
      <c r="H2512" s="480" t="s">
        <v>11747</v>
      </c>
      <c r="I2512" s="480" t="s">
        <v>11936</v>
      </c>
      <c r="J2512" s="482">
        <v>19050.07</v>
      </c>
      <c r="K2512" s="482">
        <v>0</v>
      </c>
      <c r="L2512" s="482">
        <v>19050.07</v>
      </c>
      <c r="M2512" s="482">
        <v>0</v>
      </c>
      <c r="N2512" s="482">
        <v>0</v>
      </c>
      <c r="O2512" s="482">
        <v>0</v>
      </c>
      <c r="P2512" s="480" t="s">
        <v>11937</v>
      </c>
      <c r="Q2512" s="481"/>
      <c r="R2512" s="480" t="s">
        <v>306</v>
      </c>
      <c r="S2512" s="480" t="s">
        <v>307</v>
      </c>
      <c r="T2512" s="480" t="s">
        <v>462</v>
      </c>
      <c r="U2512" s="480" t="s">
        <v>309</v>
      </c>
      <c r="V2512" s="480" t="s">
        <v>487</v>
      </c>
      <c r="W2512" s="480" t="s">
        <v>11938</v>
      </c>
      <c r="X2512" s="480" t="s">
        <v>11846</v>
      </c>
      <c r="Y2512" s="480" t="s">
        <v>313</v>
      </c>
      <c r="Z2512" s="480" t="s">
        <v>7888</v>
      </c>
      <c r="AA2512" s="480">
        <f t="shared" si="39"/>
        <v>60</v>
      </c>
      <c r="AB2512" s="483">
        <v>0</v>
      </c>
      <c r="AC2512" s="480" t="s">
        <v>489</v>
      </c>
    </row>
    <row r="2513" customHeight="1" spans="1:29">
      <c r="A2513" s="460" t="s">
        <v>187</v>
      </c>
      <c r="B2513" s="480" t="s">
        <v>11729</v>
      </c>
      <c r="C2513" s="480" t="s">
        <v>11730</v>
      </c>
      <c r="D2513" s="480" t="s">
        <v>11939</v>
      </c>
      <c r="E2513" s="481">
        <v>41961</v>
      </c>
      <c r="F2513" s="480" t="s">
        <v>301</v>
      </c>
      <c r="G2513" s="480" t="s">
        <v>11940</v>
      </c>
      <c r="H2513" s="480" t="s">
        <v>11747</v>
      </c>
      <c r="I2513" s="480" t="s">
        <v>11941</v>
      </c>
      <c r="J2513" s="482">
        <v>15000</v>
      </c>
      <c r="K2513" s="482">
        <v>0</v>
      </c>
      <c r="L2513" s="482">
        <v>15000</v>
      </c>
      <c r="M2513" s="482">
        <v>0</v>
      </c>
      <c r="N2513" s="482">
        <v>0</v>
      </c>
      <c r="O2513" s="482">
        <v>0</v>
      </c>
      <c r="P2513" s="480" t="s">
        <v>11942</v>
      </c>
      <c r="Q2513" s="481"/>
      <c r="R2513" s="480" t="s">
        <v>306</v>
      </c>
      <c r="S2513" s="480" t="s">
        <v>307</v>
      </c>
      <c r="T2513" s="480" t="s">
        <v>462</v>
      </c>
      <c r="U2513" s="480" t="s">
        <v>309</v>
      </c>
      <c r="V2513" s="480" t="s">
        <v>487</v>
      </c>
      <c r="W2513" s="480" t="s">
        <v>11943</v>
      </c>
      <c r="X2513" s="480" t="s">
        <v>11846</v>
      </c>
      <c r="Y2513" s="480" t="s">
        <v>313</v>
      </c>
      <c r="Z2513" s="480" t="s">
        <v>7888</v>
      </c>
      <c r="AA2513" s="480">
        <f t="shared" si="39"/>
        <v>60</v>
      </c>
      <c r="AB2513" s="483">
        <v>0</v>
      </c>
      <c r="AC2513" s="480" t="s">
        <v>489</v>
      </c>
    </row>
    <row r="2514" customHeight="1" spans="1:29">
      <c r="A2514" s="460" t="s">
        <v>187</v>
      </c>
      <c r="B2514" s="480" t="s">
        <v>11729</v>
      </c>
      <c r="C2514" s="480" t="s">
        <v>11730</v>
      </c>
      <c r="D2514" s="480" t="s">
        <v>11944</v>
      </c>
      <c r="E2514" s="481">
        <v>41961</v>
      </c>
      <c r="F2514" s="480" t="s">
        <v>301</v>
      </c>
      <c r="G2514" s="480" t="s">
        <v>11945</v>
      </c>
      <c r="H2514" s="480" t="s">
        <v>11747</v>
      </c>
      <c r="I2514" s="480" t="s">
        <v>11946</v>
      </c>
      <c r="J2514" s="482">
        <v>14273.51</v>
      </c>
      <c r="K2514" s="482">
        <v>0</v>
      </c>
      <c r="L2514" s="482">
        <v>14273.51</v>
      </c>
      <c r="M2514" s="482">
        <v>0</v>
      </c>
      <c r="N2514" s="482">
        <v>0</v>
      </c>
      <c r="O2514" s="482">
        <v>0</v>
      </c>
      <c r="P2514" s="480" t="s">
        <v>11947</v>
      </c>
      <c r="Q2514" s="481"/>
      <c r="R2514" s="480" t="s">
        <v>306</v>
      </c>
      <c r="S2514" s="480" t="s">
        <v>307</v>
      </c>
      <c r="T2514" s="480" t="s">
        <v>462</v>
      </c>
      <c r="U2514" s="480" t="s">
        <v>309</v>
      </c>
      <c r="V2514" s="480" t="s">
        <v>487</v>
      </c>
      <c r="W2514" s="480" t="s">
        <v>11943</v>
      </c>
      <c r="X2514" s="480" t="s">
        <v>11846</v>
      </c>
      <c r="Y2514" s="480" t="s">
        <v>313</v>
      </c>
      <c r="Z2514" s="480" t="s">
        <v>7888</v>
      </c>
      <c r="AA2514" s="480">
        <f t="shared" si="39"/>
        <v>60</v>
      </c>
      <c r="AB2514" s="483">
        <v>0</v>
      </c>
      <c r="AC2514" s="480" t="s">
        <v>489</v>
      </c>
    </row>
    <row r="2515" customHeight="1" spans="1:29">
      <c r="A2515" s="460" t="s">
        <v>187</v>
      </c>
      <c r="B2515" s="480" t="s">
        <v>11729</v>
      </c>
      <c r="C2515" s="480" t="s">
        <v>11730</v>
      </c>
      <c r="D2515" s="480" t="s">
        <v>11948</v>
      </c>
      <c r="E2515" s="481">
        <v>41961</v>
      </c>
      <c r="F2515" s="480" t="s">
        <v>301</v>
      </c>
      <c r="G2515" s="480" t="s">
        <v>11949</v>
      </c>
      <c r="H2515" s="480" t="s">
        <v>11747</v>
      </c>
      <c r="I2515" s="480" t="s">
        <v>11950</v>
      </c>
      <c r="J2515" s="482">
        <v>15000</v>
      </c>
      <c r="K2515" s="482">
        <v>0</v>
      </c>
      <c r="L2515" s="482">
        <v>15000</v>
      </c>
      <c r="M2515" s="482">
        <v>0</v>
      </c>
      <c r="N2515" s="482">
        <v>0</v>
      </c>
      <c r="O2515" s="482">
        <v>0</v>
      </c>
      <c r="P2515" s="480" t="s">
        <v>11951</v>
      </c>
      <c r="Q2515" s="481"/>
      <c r="R2515" s="480" t="s">
        <v>306</v>
      </c>
      <c r="S2515" s="480" t="s">
        <v>307</v>
      </c>
      <c r="T2515" s="480" t="s">
        <v>462</v>
      </c>
      <c r="U2515" s="480" t="s">
        <v>309</v>
      </c>
      <c r="V2515" s="480" t="s">
        <v>487</v>
      </c>
      <c r="W2515" s="480" t="s">
        <v>11943</v>
      </c>
      <c r="X2515" s="480" t="s">
        <v>11846</v>
      </c>
      <c r="Y2515" s="480" t="s">
        <v>313</v>
      </c>
      <c r="Z2515" s="480" t="s">
        <v>7888</v>
      </c>
      <c r="AA2515" s="480">
        <f t="shared" si="39"/>
        <v>60</v>
      </c>
      <c r="AB2515" s="483">
        <v>0</v>
      </c>
      <c r="AC2515" s="480" t="s">
        <v>489</v>
      </c>
    </row>
    <row r="2516" customHeight="1" spans="1:29">
      <c r="A2516" s="460" t="s">
        <v>187</v>
      </c>
      <c r="B2516" s="480" t="s">
        <v>11729</v>
      </c>
      <c r="C2516" s="480" t="s">
        <v>11730</v>
      </c>
      <c r="D2516" s="480" t="s">
        <v>11952</v>
      </c>
      <c r="E2516" s="481">
        <v>41961</v>
      </c>
      <c r="F2516" s="480" t="s">
        <v>301</v>
      </c>
      <c r="G2516" s="480" t="s">
        <v>11953</v>
      </c>
      <c r="H2516" s="480" t="s">
        <v>11747</v>
      </c>
      <c r="I2516" s="480" t="s">
        <v>11954</v>
      </c>
      <c r="J2516" s="482">
        <v>12478.65</v>
      </c>
      <c r="K2516" s="482">
        <v>0</v>
      </c>
      <c r="L2516" s="482">
        <v>12478.65</v>
      </c>
      <c r="M2516" s="482">
        <v>0</v>
      </c>
      <c r="N2516" s="482">
        <v>0</v>
      </c>
      <c r="O2516" s="482">
        <v>0</v>
      </c>
      <c r="P2516" s="480" t="s">
        <v>11955</v>
      </c>
      <c r="Q2516" s="481"/>
      <c r="R2516" s="480" t="s">
        <v>306</v>
      </c>
      <c r="S2516" s="480" t="s">
        <v>307</v>
      </c>
      <c r="T2516" s="480" t="s">
        <v>462</v>
      </c>
      <c r="U2516" s="480" t="s">
        <v>309</v>
      </c>
      <c r="V2516" s="480" t="s">
        <v>487</v>
      </c>
      <c r="W2516" s="480" t="s">
        <v>11956</v>
      </c>
      <c r="X2516" s="480" t="s">
        <v>11846</v>
      </c>
      <c r="Y2516" s="480" t="s">
        <v>313</v>
      </c>
      <c r="Z2516" s="480" t="s">
        <v>7888</v>
      </c>
      <c r="AA2516" s="480">
        <f t="shared" si="39"/>
        <v>60</v>
      </c>
      <c r="AB2516" s="483">
        <v>0</v>
      </c>
      <c r="AC2516" s="480" t="s">
        <v>489</v>
      </c>
    </row>
    <row r="2517" customHeight="1" spans="1:29">
      <c r="A2517" s="460" t="s">
        <v>187</v>
      </c>
      <c r="B2517" s="480" t="s">
        <v>11729</v>
      </c>
      <c r="C2517" s="480" t="s">
        <v>11730</v>
      </c>
      <c r="D2517" s="480" t="s">
        <v>11957</v>
      </c>
      <c r="E2517" s="481">
        <v>41961</v>
      </c>
      <c r="F2517" s="480" t="s">
        <v>301</v>
      </c>
      <c r="G2517" s="480" t="s">
        <v>11958</v>
      </c>
      <c r="H2517" s="480" t="s">
        <v>11747</v>
      </c>
      <c r="I2517" s="480" t="s">
        <v>11959</v>
      </c>
      <c r="J2517" s="482">
        <v>13711.98</v>
      </c>
      <c r="K2517" s="482">
        <v>0</v>
      </c>
      <c r="L2517" s="482">
        <v>13711.98</v>
      </c>
      <c r="M2517" s="482">
        <v>0</v>
      </c>
      <c r="N2517" s="482">
        <v>0</v>
      </c>
      <c r="O2517" s="482">
        <v>0</v>
      </c>
      <c r="P2517" s="480" t="s">
        <v>11960</v>
      </c>
      <c r="Q2517" s="481"/>
      <c r="R2517" s="480" t="s">
        <v>306</v>
      </c>
      <c r="S2517" s="480" t="s">
        <v>307</v>
      </c>
      <c r="T2517" s="480" t="s">
        <v>462</v>
      </c>
      <c r="U2517" s="480" t="s">
        <v>309</v>
      </c>
      <c r="V2517" s="480" t="s">
        <v>487</v>
      </c>
      <c r="W2517" s="480" t="s">
        <v>11961</v>
      </c>
      <c r="X2517" s="480" t="s">
        <v>11846</v>
      </c>
      <c r="Y2517" s="480" t="s">
        <v>313</v>
      </c>
      <c r="Z2517" s="480" t="s">
        <v>7888</v>
      </c>
      <c r="AA2517" s="480">
        <f t="shared" si="39"/>
        <v>60</v>
      </c>
      <c r="AB2517" s="483">
        <v>0</v>
      </c>
      <c r="AC2517" s="480" t="s">
        <v>489</v>
      </c>
    </row>
    <row r="2518" customHeight="1" spans="1:29">
      <c r="A2518" s="460" t="s">
        <v>187</v>
      </c>
      <c r="B2518" s="480" t="s">
        <v>11729</v>
      </c>
      <c r="C2518" s="480" t="s">
        <v>11730</v>
      </c>
      <c r="D2518" s="480" t="s">
        <v>11962</v>
      </c>
      <c r="E2518" s="481">
        <v>41961</v>
      </c>
      <c r="F2518" s="480" t="s">
        <v>301</v>
      </c>
      <c r="G2518" s="480" t="s">
        <v>11963</v>
      </c>
      <c r="H2518" s="480" t="s">
        <v>11747</v>
      </c>
      <c r="I2518" s="480" t="s">
        <v>11964</v>
      </c>
      <c r="J2518" s="482">
        <v>12000</v>
      </c>
      <c r="K2518" s="482">
        <v>0</v>
      </c>
      <c r="L2518" s="482">
        <v>12000</v>
      </c>
      <c r="M2518" s="482">
        <v>0</v>
      </c>
      <c r="N2518" s="482">
        <v>0</v>
      </c>
      <c r="O2518" s="482">
        <v>0</v>
      </c>
      <c r="P2518" s="480" t="s">
        <v>11965</v>
      </c>
      <c r="Q2518" s="481"/>
      <c r="R2518" s="480" t="s">
        <v>306</v>
      </c>
      <c r="S2518" s="480" t="s">
        <v>307</v>
      </c>
      <c r="T2518" s="480" t="s">
        <v>462</v>
      </c>
      <c r="U2518" s="480" t="s">
        <v>309</v>
      </c>
      <c r="V2518" s="480" t="s">
        <v>487</v>
      </c>
      <c r="W2518" s="480" t="s">
        <v>11961</v>
      </c>
      <c r="X2518" s="480" t="s">
        <v>11846</v>
      </c>
      <c r="Y2518" s="480" t="s">
        <v>313</v>
      </c>
      <c r="Z2518" s="480" t="s">
        <v>7888</v>
      </c>
      <c r="AA2518" s="480">
        <f t="shared" si="39"/>
        <v>60</v>
      </c>
      <c r="AB2518" s="483">
        <v>0</v>
      </c>
      <c r="AC2518" s="480" t="s">
        <v>489</v>
      </c>
    </row>
    <row r="2519" customHeight="1" spans="1:29">
      <c r="A2519" s="460" t="s">
        <v>187</v>
      </c>
      <c r="B2519" s="480" t="s">
        <v>11729</v>
      </c>
      <c r="C2519" s="480" t="s">
        <v>11730</v>
      </c>
      <c r="D2519" s="480" t="s">
        <v>11966</v>
      </c>
      <c r="E2519" s="481">
        <v>41961</v>
      </c>
      <c r="F2519" s="480" t="s">
        <v>301</v>
      </c>
      <c r="G2519" s="480" t="s">
        <v>11967</v>
      </c>
      <c r="H2519" s="480" t="s">
        <v>11747</v>
      </c>
      <c r="I2519" s="480" t="s">
        <v>11968</v>
      </c>
      <c r="J2519" s="482">
        <v>12000</v>
      </c>
      <c r="K2519" s="482">
        <v>0</v>
      </c>
      <c r="L2519" s="482">
        <v>12000</v>
      </c>
      <c r="M2519" s="482">
        <v>0</v>
      </c>
      <c r="N2519" s="482">
        <v>0</v>
      </c>
      <c r="O2519" s="482">
        <v>0</v>
      </c>
      <c r="P2519" s="480" t="s">
        <v>11969</v>
      </c>
      <c r="Q2519" s="481"/>
      <c r="R2519" s="480" t="s">
        <v>306</v>
      </c>
      <c r="S2519" s="480" t="s">
        <v>307</v>
      </c>
      <c r="T2519" s="480" t="s">
        <v>462</v>
      </c>
      <c r="U2519" s="480" t="s">
        <v>309</v>
      </c>
      <c r="V2519" s="480" t="s">
        <v>487</v>
      </c>
      <c r="W2519" s="480" t="s">
        <v>11961</v>
      </c>
      <c r="X2519" s="480" t="s">
        <v>11846</v>
      </c>
      <c r="Y2519" s="480" t="s">
        <v>313</v>
      </c>
      <c r="Z2519" s="480" t="s">
        <v>7888</v>
      </c>
      <c r="AA2519" s="480">
        <f t="shared" si="39"/>
        <v>60</v>
      </c>
      <c r="AB2519" s="483">
        <v>0</v>
      </c>
      <c r="AC2519" s="480" t="s">
        <v>489</v>
      </c>
    </row>
    <row r="2520" customHeight="1" spans="1:29">
      <c r="A2520" s="460" t="s">
        <v>187</v>
      </c>
      <c r="B2520" s="480" t="s">
        <v>11729</v>
      </c>
      <c r="C2520" s="480" t="s">
        <v>11730</v>
      </c>
      <c r="D2520" s="480" t="s">
        <v>11970</v>
      </c>
      <c r="E2520" s="481">
        <v>42338</v>
      </c>
      <c r="F2520" s="480" t="s">
        <v>301</v>
      </c>
      <c r="G2520" s="480" t="s">
        <v>11971</v>
      </c>
      <c r="H2520" s="480" t="s">
        <v>11747</v>
      </c>
      <c r="I2520" s="480" t="s">
        <v>11972</v>
      </c>
      <c r="J2520" s="482">
        <v>36097.77</v>
      </c>
      <c r="K2520" s="482">
        <v>0</v>
      </c>
      <c r="L2520" s="482">
        <v>36097.77</v>
      </c>
      <c r="M2520" s="482">
        <v>0</v>
      </c>
      <c r="N2520" s="482">
        <v>0</v>
      </c>
      <c r="O2520" s="482">
        <v>0</v>
      </c>
      <c r="P2520" s="480" t="s">
        <v>11973</v>
      </c>
      <c r="Q2520" s="481"/>
      <c r="R2520" s="480" t="s">
        <v>306</v>
      </c>
      <c r="S2520" s="480" t="s">
        <v>307</v>
      </c>
      <c r="T2520" s="480" t="s">
        <v>462</v>
      </c>
      <c r="U2520" s="480" t="s">
        <v>309</v>
      </c>
      <c r="V2520" s="480" t="s">
        <v>487</v>
      </c>
      <c r="W2520" s="480" t="s">
        <v>11974</v>
      </c>
      <c r="X2520" s="480" t="s">
        <v>11751</v>
      </c>
      <c r="Y2520" s="480" t="s">
        <v>313</v>
      </c>
      <c r="Z2520" s="480" t="s">
        <v>7888</v>
      </c>
      <c r="AA2520" s="480">
        <f t="shared" si="39"/>
        <v>60</v>
      </c>
      <c r="AB2520" s="483">
        <v>0</v>
      </c>
      <c r="AC2520" s="480" t="s">
        <v>489</v>
      </c>
    </row>
    <row r="2521" customHeight="1" spans="1:29">
      <c r="A2521" s="460" t="s">
        <v>187</v>
      </c>
      <c r="B2521" s="480" t="s">
        <v>11729</v>
      </c>
      <c r="C2521" s="480" t="s">
        <v>11730</v>
      </c>
      <c r="D2521" s="480" t="s">
        <v>11975</v>
      </c>
      <c r="E2521" s="481">
        <v>42338</v>
      </c>
      <c r="F2521" s="480" t="s">
        <v>301</v>
      </c>
      <c r="G2521" s="480" t="s">
        <v>11976</v>
      </c>
      <c r="H2521" s="480" t="s">
        <v>11747</v>
      </c>
      <c r="I2521" s="480" t="s">
        <v>11977</v>
      </c>
      <c r="J2521" s="482">
        <v>85384.62</v>
      </c>
      <c r="K2521" s="482">
        <v>0</v>
      </c>
      <c r="L2521" s="482">
        <v>85384.62</v>
      </c>
      <c r="M2521" s="482">
        <v>0</v>
      </c>
      <c r="N2521" s="482">
        <v>0</v>
      </c>
      <c r="O2521" s="482">
        <v>0</v>
      </c>
      <c r="P2521" s="480" t="s">
        <v>11978</v>
      </c>
      <c r="Q2521" s="481"/>
      <c r="R2521" s="480" t="s">
        <v>306</v>
      </c>
      <c r="S2521" s="480" t="s">
        <v>307</v>
      </c>
      <c r="T2521" s="480" t="s">
        <v>462</v>
      </c>
      <c r="U2521" s="480" t="s">
        <v>309</v>
      </c>
      <c r="V2521" s="480" t="s">
        <v>487</v>
      </c>
      <c r="W2521" s="480" t="s">
        <v>11974</v>
      </c>
      <c r="X2521" s="480" t="s">
        <v>11846</v>
      </c>
      <c r="Y2521" s="480" t="s">
        <v>313</v>
      </c>
      <c r="Z2521" s="480" t="s">
        <v>7888</v>
      </c>
      <c r="AA2521" s="480">
        <f t="shared" si="39"/>
        <v>60</v>
      </c>
      <c r="AB2521" s="483">
        <v>0</v>
      </c>
      <c r="AC2521" s="480" t="s">
        <v>489</v>
      </c>
    </row>
    <row r="2522" customHeight="1" spans="1:29">
      <c r="A2522" s="460" t="s">
        <v>187</v>
      </c>
      <c r="B2522" s="480" t="s">
        <v>11729</v>
      </c>
      <c r="C2522" s="480" t="s">
        <v>11730</v>
      </c>
      <c r="D2522" s="480" t="s">
        <v>11979</v>
      </c>
      <c r="E2522" s="481">
        <v>42577</v>
      </c>
      <c r="F2522" s="480" t="s">
        <v>301</v>
      </c>
      <c r="G2522" s="480" t="s">
        <v>11980</v>
      </c>
      <c r="H2522" s="480" t="s">
        <v>11747</v>
      </c>
      <c r="I2522" s="480" t="s">
        <v>11981</v>
      </c>
      <c r="J2522" s="482">
        <v>11965.81</v>
      </c>
      <c r="K2522" s="482">
        <v>0</v>
      </c>
      <c r="L2522" s="482">
        <v>11965.81</v>
      </c>
      <c r="M2522" s="482">
        <v>0</v>
      </c>
      <c r="N2522" s="482">
        <v>0</v>
      </c>
      <c r="O2522" s="482">
        <v>0</v>
      </c>
      <c r="P2522" s="480" t="s">
        <v>11982</v>
      </c>
      <c r="Q2522" s="481"/>
      <c r="R2522" s="480" t="s">
        <v>306</v>
      </c>
      <c r="S2522" s="480" t="s">
        <v>307</v>
      </c>
      <c r="T2522" s="480" t="s">
        <v>462</v>
      </c>
      <c r="U2522" s="480" t="s">
        <v>309</v>
      </c>
      <c r="V2522" s="480" t="s">
        <v>487</v>
      </c>
      <c r="W2522" s="480" t="s">
        <v>7199</v>
      </c>
      <c r="X2522" s="480" t="s">
        <v>11983</v>
      </c>
      <c r="Y2522" s="480" t="s">
        <v>313</v>
      </c>
      <c r="Z2522" s="480" t="s">
        <v>7888</v>
      </c>
      <c r="AA2522" s="480">
        <f t="shared" si="39"/>
        <v>60</v>
      </c>
      <c r="AB2522" s="483">
        <v>0</v>
      </c>
      <c r="AC2522" s="480" t="s">
        <v>489</v>
      </c>
    </row>
    <row r="2523" customHeight="1" spans="1:29">
      <c r="A2523" s="460" t="s">
        <v>187</v>
      </c>
      <c r="B2523" s="480" t="s">
        <v>11729</v>
      </c>
      <c r="C2523" s="480" t="s">
        <v>11730</v>
      </c>
      <c r="D2523" s="480" t="s">
        <v>11984</v>
      </c>
      <c r="E2523" s="481">
        <v>42577</v>
      </c>
      <c r="F2523" s="480" t="s">
        <v>301</v>
      </c>
      <c r="G2523" s="480" t="s">
        <v>11985</v>
      </c>
      <c r="H2523" s="480" t="s">
        <v>11759</v>
      </c>
      <c r="I2523" s="480" t="s">
        <v>11986</v>
      </c>
      <c r="J2523" s="482">
        <v>5982.91</v>
      </c>
      <c r="K2523" s="482">
        <v>0</v>
      </c>
      <c r="L2523" s="482">
        <v>5982.91</v>
      </c>
      <c r="M2523" s="482">
        <v>0</v>
      </c>
      <c r="N2523" s="482">
        <v>0</v>
      </c>
      <c r="O2523" s="482">
        <v>0</v>
      </c>
      <c r="P2523" s="480" t="s">
        <v>11987</v>
      </c>
      <c r="Q2523" s="481"/>
      <c r="R2523" s="480" t="s">
        <v>306</v>
      </c>
      <c r="S2523" s="480" t="s">
        <v>307</v>
      </c>
      <c r="T2523" s="480" t="s">
        <v>462</v>
      </c>
      <c r="U2523" s="480" t="s">
        <v>309</v>
      </c>
      <c r="V2523" s="480" t="s">
        <v>487</v>
      </c>
      <c r="W2523" s="480" t="s">
        <v>7199</v>
      </c>
      <c r="X2523" s="480" t="s">
        <v>11983</v>
      </c>
      <c r="Y2523" s="480" t="s">
        <v>313</v>
      </c>
      <c r="Z2523" s="480" t="s">
        <v>7888</v>
      </c>
      <c r="AA2523" s="480">
        <f t="shared" si="39"/>
        <v>60</v>
      </c>
      <c r="AB2523" s="483">
        <v>0</v>
      </c>
      <c r="AC2523" s="480" t="s">
        <v>489</v>
      </c>
    </row>
    <row r="2524" customHeight="1" spans="1:29">
      <c r="A2524" s="460" t="s">
        <v>187</v>
      </c>
      <c r="B2524" s="480" t="s">
        <v>11729</v>
      </c>
      <c r="C2524" s="480" t="s">
        <v>11730</v>
      </c>
      <c r="D2524" s="480" t="s">
        <v>11988</v>
      </c>
      <c r="E2524" s="481">
        <v>42907</v>
      </c>
      <c r="F2524" s="480" t="s">
        <v>301</v>
      </c>
      <c r="G2524" s="480" t="s">
        <v>11989</v>
      </c>
      <c r="H2524" s="480" t="s">
        <v>11990</v>
      </c>
      <c r="I2524" s="480" t="s">
        <v>11991</v>
      </c>
      <c r="J2524" s="482">
        <v>9829.06</v>
      </c>
      <c r="K2524" s="482">
        <v>0</v>
      </c>
      <c r="L2524" s="482">
        <v>9829.06</v>
      </c>
      <c r="M2524" s="482">
        <v>0</v>
      </c>
      <c r="N2524" s="482">
        <v>0</v>
      </c>
      <c r="O2524" s="482">
        <v>0</v>
      </c>
      <c r="P2524" s="480" t="s">
        <v>11992</v>
      </c>
      <c r="Q2524" s="481"/>
      <c r="R2524" s="480" t="s">
        <v>306</v>
      </c>
      <c r="S2524" s="480" t="s">
        <v>307</v>
      </c>
      <c r="T2524" s="480" t="s">
        <v>462</v>
      </c>
      <c r="U2524" s="480" t="s">
        <v>309</v>
      </c>
      <c r="V2524" s="480" t="s">
        <v>487</v>
      </c>
      <c r="W2524" s="480" t="s">
        <v>11993</v>
      </c>
      <c r="X2524" s="480" t="s">
        <v>11983</v>
      </c>
      <c r="Y2524" s="480" t="s">
        <v>313</v>
      </c>
      <c r="Z2524" s="480" t="s">
        <v>7888</v>
      </c>
      <c r="AA2524" s="480">
        <f t="shared" si="39"/>
        <v>60</v>
      </c>
      <c r="AB2524" s="483">
        <v>0</v>
      </c>
      <c r="AC2524" s="480" t="s">
        <v>489</v>
      </c>
    </row>
    <row r="2525" customHeight="1" spans="1:29">
      <c r="A2525" s="460" t="s">
        <v>187</v>
      </c>
      <c r="B2525" s="480" t="s">
        <v>11729</v>
      </c>
      <c r="C2525" s="480" t="s">
        <v>11730</v>
      </c>
      <c r="D2525" s="480" t="s">
        <v>11994</v>
      </c>
      <c r="E2525" s="481">
        <v>42907</v>
      </c>
      <c r="F2525" s="480" t="s">
        <v>301</v>
      </c>
      <c r="G2525" s="480" t="s">
        <v>11995</v>
      </c>
      <c r="H2525" s="480" t="s">
        <v>11990</v>
      </c>
      <c r="I2525" s="480" t="s">
        <v>11996</v>
      </c>
      <c r="J2525" s="482">
        <v>8974.36</v>
      </c>
      <c r="K2525" s="482">
        <v>0</v>
      </c>
      <c r="L2525" s="482">
        <v>8974.36</v>
      </c>
      <c r="M2525" s="482">
        <v>0</v>
      </c>
      <c r="N2525" s="482">
        <v>0</v>
      </c>
      <c r="O2525" s="482">
        <v>0</v>
      </c>
      <c r="P2525" s="480" t="s">
        <v>11997</v>
      </c>
      <c r="Q2525" s="481"/>
      <c r="R2525" s="480" t="s">
        <v>306</v>
      </c>
      <c r="S2525" s="480" t="s">
        <v>307</v>
      </c>
      <c r="T2525" s="480" t="s">
        <v>462</v>
      </c>
      <c r="U2525" s="480" t="s">
        <v>309</v>
      </c>
      <c r="V2525" s="480" t="s">
        <v>487</v>
      </c>
      <c r="W2525" s="480" t="s">
        <v>11993</v>
      </c>
      <c r="X2525" s="480" t="s">
        <v>11983</v>
      </c>
      <c r="Y2525" s="480" t="s">
        <v>313</v>
      </c>
      <c r="Z2525" s="480" t="s">
        <v>7888</v>
      </c>
      <c r="AA2525" s="480">
        <f t="shared" si="39"/>
        <v>60</v>
      </c>
      <c r="AB2525" s="483">
        <v>0</v>
      </c>
      <c r="AC2525" s="480" t="s">
        <v>489</v>
      </c>
    </row>
    <row r="2526" customHeight="1" spans="1:29">
      <c r="A2526" s="460" t="s">
        <v>187</v>
      </c>
      <c r="B2526" s="480" t="s">
        <v>11729</v>
      </c>
      <c r="C2526" s="480" t="s">
        <v>11730</v>
      </c>
      <c r="D2526" s="480" t="s">
        <v>11998</v>
      </c>
      <c r="E2526" s="481">
        <v>42907</v>
      </c>
      <c r="F2526" s="480" t="s">
        <v>301</v>
      </c>
      <c r="G2526" s="480" t="s">
        <v>11999</v>
      </c>
      <c r="H2526" s="480" t="s">
        <v>11990</v>
      </c>
      <c r="I2526" s="480" t="s">
        <v>12000</v>
      </c>
      <c r="J2526" s="482">
        <v>10256.41</v>
      </c>
      <c r="K2526" s="482">
        <v>0</v>
      </c>
      <c r="L2526" s="482">
        <v>10256.41</v>
      </c>
      <c r="M2526" s="482">
        <v>0</v>
      </c>
      <c r="N2526" s="482">
        <v>0</v>
      </c>
      <c r="O2526" s="482">
        <v>0</v>
      </c>
      <c r="P2526" s="480" t="s">
        <v>12001</v>
      </c>
      <c r="Q2526" s="481"/>
      <c r="R2526" s="480" t="s">
        <v>306</v>
      </c>
      <c r="S2526" s="480" t="s">
        <v>307</v>
      </c>
      <c r="T2526" s="480" t="s">
        <v>462</v>
      </c>
      <c r="U2526" s="480" t="s">
        <v>309</v>
      </c>
      <c r="V2526" s="480" t="s">
        <v>487</v>
      </c>
      <c r="W2526" s="480" t="s">
        <v>11993</v>
      </c>
      <c r="X2526" s="480" t="s">
        <v>11983</v>
      </c>
      <c r="Y2526" s="480" t="s">
        <v>313</v>
      </c>
      <c r="Z2526" s="480" t="s">
        <v>7888</v>
      </c>
      <c r="AA2526" s="480">
        <f t="shared" si="39"/>
        <v>60</v>
      </c>
      <c r="AB2526" s="483">
        <v>0</v>
      </c>
      <c r="AC2526" s="480" t="s">
        <v>489</v>
      </c>
    </row>
    <row r="2527" customHeight="1" spans="1:29">
      <c r="A2527" s="460" t="s">
        <v>187</v>
      </c>
      <c r="B2527" s="480" t="s">
        <v>11729</v>
      </c>
      <c r="C2527" s="480" t="s">
        <v>11730</v>
      </c>
      <c r="D2527" s="480" t="s">
        <v>12002</v>
      </c>
      <c r="E2527" s="481">
        <v>42907</v>
      </c>
      <c r="F2527" s="480" t="s">
        <v>301</v>
      </c>
      <c r="G2527" s="480" t="s">
        <v>12003</v>
      </c>
      <c r="H2527" s="480" t="s">
        <v>11990</v>
      </c>
      <c r="I2527" s="480" t="s">
        <v>12004</v>
      </c>
      <c r="J2527" s="482">
        <v>6837.61</v>
      </c>
      <c r="K2527" s="482">
        <v>0</v>
      </c>
      <c r="L2527" s="482">
        <v>6837.61</v>
      </c>
      <c r="M2527" s="482">
        <v>0</v>
      </c>
      <c r="N2527" s="482">
        <v>0</v>
      </c>
      <c r="O2527" s="482">
        <v>0</v>
      </c>
      <c r="P2527" s="480" t="s">
        <v>12005</v>
      </c>
      <c r="Q2527" s="481"/>
      <c r="R2527" s="480" t="s">
        <v>306</v>
      </c>
      <c r="S2527" s="480" t="s">
        <v>307</v>
      </c>
      <c r="T2527" s="480" t="s">
        <v>462</v>
      </c>
      <c r="U2527" s="480" t="s">
        <v>309</v>
      </c>
      <c r="V2527" s="480" t="s">
        <v>487</v>
      </c>
      <c r="W2527" s="480" t="s">
        <v>11993</v>
      </c>
      <c r="X2527" s="480" t="s">
        <v>11983</v>
      </c>
      <c r="Y2527" s="480" t="s">
        <v>313</v>
      </c>
      <c r="Z2527" s="480" t="s">
        <v>7888</v>
      </c>
      <c r="AA2527" s="480">
        <f t="shared" si="39"/>
        <v>60</v>
      </c>
      <c r="AB2527" s="483">
        <v>0</v>
      </c>
      <c r="AC2527" s="480" t="s">
        <v>489</v>
      </c>
    </row>
    <row r="2528" customHeight="1" spans="1:29">
      <c r="A2528" s="460" t="s">
        <v>187</v>
      </c>
      <c r="B2528" s="480" t="s">
        <v>11729</v>
      </c>
      <c r="C2528" s="480" t="s">
        <v>11730</v>
      </c>
      <c r="D2528" s="480" t="s">
        <v>12006</v>
      </c>
      <c r="E2528" s="481">
        <v>42907</v>
      </c>
      <c r="F2528" s="480" t="s">
        <v>301</v>
      </c>
      <c r="G2528" s="480" t="s">
        <v>12007</v>
      </c>
      <c r="H2528" s="480" t="s">
        <v>11990</v>
      </c>
      <c r="I2528" s="480" t="s">
        <v>12008</v>
      </c>
      <c r="J2528" s="482">
        <v>5982.91</v>
      </c>
      <c r="K2528" s="482">
        <v>0</v>
      </c>
      <c r="L2528" s="482">
        <v>5982.91</v>
      </c>
      <c r="M2528" s="482">
        <v>0</v>
      </c>
      <c r="N2528" s="482">
        <v>0</v>
      </c>
      <c r="O2528" s="482">
        <v>0</v>
      </c>
      <c r="P2528" s="480" t="s">
        <v>12009</v>
      </c>
      <c r="Q2528" s="481"/>
      <c r="R2528" s="480" t="s">
        <v>306</v>
      </c>
      <c r="S2528" s="480" t="s">
        <v>307</v>
      </c>
      <c r="T2528" s="480" t="s">
        <v>462</v>
      </c>
      <c r="U2528" s="480" t="s">
        <v>309</v>
      </c>
      <c r="V2528" s="480" t="s">
        <v>487</v>
      </c>
      <c r="W2528" s="480" t="s">
        <v>11993</v>
      </c>
      <c r="X2528" s="480" t="s">
        <v>11983</v>
      </c>
      <c r="Y2528" s="480" t="s">
        <v>313</v>
      </c>
      <c r="Z2528" s="480" t="s">
        <v>7888</v>
      </c>
      <c r="AA2528" s="480">
        <f t="shared" si="39"/>
        <v>60</v>
      </c>
      <c r="AB2528" s="483">
        <v>0</v>
      </c>
      <c r="AC2528" s="480" t="s">
        <v>489</v>
      </c>
    </row>
    <row r="2529" customHeight="1" spans="1:29">
      <c r="A2529" s="460" t="s">
        <v>187</v>
      </c>
      <c r="B2529" s="480" t="s">
        <v>11729</v>
      </c>
      <c r="C2529" s="480" t="s">
        <v>11730</v>
      </c>
      <c r="D2529" s="480" t="s">
        <v>12010</v>
      </c>
      <c r="E2529" s="481">
        <v>42907</v>
      </c>
      <c r="F2529" s="480" t="s">
        <v>301</v>
      </c>
      <c r="G2529" s="480" t="s">
        <v>12011</v>
      </c>
      <c r="H2529" s="480" t="s">
        <v>11990</v>
      </c>
      <c r="I2529" s="480" t="s">
        <v>12012</v>
      </c>
      <c r="J2529" s="482">
        <v>7008.55</v>
      </c>
      <c r="K2529" s="482">
        <v>0</v>
      </c>
      <c r="L2529" s="482">
        <v>7008.55</v>
      </c>
      <c r="M2529" s="482">
        <v>0</v>
      </c>
      <c r="N2529" s="482">
        <v>0</v>
      </c>
      <c r="O2529" s="482">
        <v>0</v>
      </c>
      <c r="P2529" s="480" t="s">
        <v>12013</v>
      </c>
      <c r="Q2529" s="481"/>
      <c r="R2529" s="480" t="s">
        <v>306</v>
      </c>
      <c r="S2529" s="480" t="s">
        <v>307</v>
      </c>
      <c r="T2529" s="480" t="s">
        <v>462</v>
      </c>
      <c r="U2529" s="480" t="s">
        <v>309</v>
      </c>
      <c r="V2529" s="480" t="s">
        <v>487</v>
      </c>
      <c r="W2529" s="480" t="s">
        <v>11993</v>
      </c>
      <c r="X2529" s="480" t="s">
        <v>11983</v>
      </c>
      <c r="Y2529" s="480" t="s">
        <v>313</v>
      </c>
      <c r="Z2529" s="480" t="s">
        <v>7888</v>
      </c>
      <c r="AA2529" s="480">
        <f t="shared" si="39"/>
        <v>60</v>
      </c>
      <c r="AB2529" s="483">
        <v>0</v>
      </c>
      <c r="AC2529" s="480" t="s">
        <v>489</v>
      </c>
    </row>
    <row r="2530" customHeight="1" spans="1:29">
      <c r="A2530" s="460" t="s">
        <v>187</v>
      </c>
      <c r="B2530" s="480" t="s">
        <v>11729</v>
      </c>
      <c r="C2530" s="480" t="s">
        <v>11730</v>
      </c>
      <c r="D2530" s="480" t="s">
        <v>12014</v>
      </c>
      <c r="E2530" s="481">
        <v>42907</v>
      </c>
      <c r="F2530" s="480" t="s">
        <v>301</v>
      </c>
      <c r="G2530" s="480" t="s">
        <v>12015</v>
      </c>
      <c r="H2530" s="480" t="s">
        <v>11990</v>
      </c>
      <c r="I2530" s="480" t="s">
        <v>12016</v>
      </c>
      <c r="J2530" s="482">
        <v>7264.96</v>
      </c>
      <c r="K2530" s="482">
        <v>0</v>
      </c>
      <c r="L2530" s="482">
        <v>7264.96</v>
      </c>
      <c r="M2530" s="482">
        <v>0</v>
      </c>
      <c r="N2530" s="482">
        <v>0</v>
      </c>
      <c r="O2530" s="482">
        <v>0</v>
      </c>
      <c r="P2530" s="480" t="s">
        <v>12017</v>
      </c>
      <c r="Q2530" s="481"/>
      <c r="R2530" s="480" t="s">
        <v>306</v>
      </c>
      <c r="S2530" s="480" t="s">
        <v>307</v>
      </c>
      <c r="T2530" s="480" t="s">
        <v>462</v>
      </c>
      <c r="U2530" s="480" t="s">
        <v>309</v>
      </c>
      <c r="V2530" s="480" t="s">
        <v>487</v>
      </c>
      <c r="W2530" s="480" t="s">
        <v>11993</v>
      </c>
      <c r="X2530" s="480" t="s">
        <v>11983</v>
      </c>
      <c r="Y2530" s="480" t="s">
        <v>313</v>
      </c>
      <c r="Z2530" s="480" t="s">
        <v>7888</v>
      </c>
      <c r="AA2530" s="480">
        <f t="shared" si="39"/>
        <v>60</v>
      </c>
      <c r="AB2530" s="483">
        <v>0</v>
      </c>
      <c r="AC2530" s="480" t="s">
        <v>489</v>
      </c>
    </row>
    <row r="2531" customHeight="1" spans="1:29">
      <c r="A2531" s="460" t="s">
        <v>187</v>
      </c>
      <c r="B2531" s="480" t="s">
        <v>11729</v>
      </c>
      <c r="C2531" s="480" t="s">
        <v>11730</v>
      </c>
      <c r="D2531" s="480" t="s">
        <v>12018</v>
      </c>
      <c r="E2531" s="481">
        <v>42907</v>
      </c>
      <c r="F2531" s="480" t="s">
        <v>301</v>
      </c>
      <c r="G2531" s="480" t="s">
        <v>12019</v>
      </c>
      <c r="H2531" s="480" t="s">
        <v>11990</v>
      </c>
      <c r="I2531" s="480" t="s">
        <v>12020</v>
      </c>
      <c r="J2531" s="482">
        <v>7264.96</v>
      </c>
      <c r="K2531" s="482">
        <v>0</v>
      </c>
      <c r="L2531" s="482">
        <v>7264.96</v>
      </c>
      <c r="M2531" s="482">
        <v>0</v>
      </c>
      <c r="N2531" s="482">
        <v>0</v>
      </c>
      <c r="O2531" s="482">
        <v>0</v>
      </c>
      <c r="P2531" s="480" t="s">
        <v>12021</v>
      </c>
      <c r="Q2531" s="481"/>
      <c r="R2531" s="480" t="s">
        <v>306</v>
      </c>
      <c r="S2531" s="480" t="s">
        <v>307</v>
      </c>
      <c r="T2531" s="480" t="s">
        <v>462</v>
      </c>
      <c r="U2531" s="480" t="s">
        <v>309</v>
      </c>
      <c r="V2531" s="480" t="s">
        <v>487</v>
      </c>
      <c r="W2531" s="480" t="s">
        <v>11993</v>
      </c>
      <c r="X2531" s="480" t="s">
        <v>11983</v>
      </c>
      <c r="Y2531" s="480" t="s">
        <v>313</v>
      </c>
      <c r="Z2531" s="480" t="s">
        <v>7888</v>
      </c>
      <c r="AA2531" s="480">
        <f t="shared" si="39"/>
        <v>60</v>
      </c>
      <c r="AB2531" s="483">
        <v>0</v>
      </c>
      <c r="AC2531" s="480" t="s">
        <v>489</v>
      </c>
    </row>
    <row r="2532" customHeight="1" spans="1:29">
      <c r="A2532" s="460" t="s">
        <v>187</v>
      </c>
      <c r="B2532" s="480" t="s">
        <v>11729</v>
      </c>
      <c r="C2532" s="480" t="s">
        <v>11730</v>
      </c>
      <c r="D2532" s="480" t="s">
        <v>12022</v>
      </c>
      <c r="E2532" s="481">
        <v>42907</v>
      </c>
      <c r="F2532" s="480" t="s">
        <v>301</v>
      </c>
      <c r="G2532" s="480" t="s">
        <v>12023</v>
      </c>
      <c r="H2532" s="480" t="s">
        <v>11990</v>
      </c>
      <c r="I2532" s="480" t="s">
        <v>12024</v>
      </c>
      <c r="J2532" s="482">
        <v>5555.56</v>
      </c>
      <c r="K2532" s="482">
        <v>0</v>
      </c>
      <c r="L2532" s="482">
        <v>5555.56</v>
      </c>
      <c r="M2532" s="482">
        <v>0</v>
      </c>
      <c r="N2532" s="482">
        <v>0</v>
      </c>
      <c r="O2532" s="482">
        <v>0</v>
      </c>
      <c r="P2532" s="480" t="s">
        <v>12025</v>
      </c>
      <c r="Q2532" s="481"/>
      <c r="R2532" s="480" t="s">
        <v>306</v>
      </c>
      <c r="S2532" s="480" t="s">
        <v>307</v>
      </c>
      <c r="T2532" s="480" t="s">
        <v>462</v>
      </c>
      <c r="U2532" s="480" t="s">
        <v>309</v>
      </c>
      <c r="V2532" s="480" t="s">
        <v>487</v>
      </c>
      <c r="W2532" s="480" t="s">
        <v>11993</v>
      </c>
      <c r="X2532" s="480" t="s">
        <v>11983</v>
      </c>
      <c r="Y2532" s="480" t="s">
        <v>313</v>
      </c>
      <c r="Z2532" s="480" t="s">
        <v>7888</v>
      </c>
      <c r="AA2532" s="480">
        <f t="shared" si="39"/>
        <v>60</v>
      </c>
      <c r="AB2532" s="483">
        <v>0</v>
      </c>
      <c r="AC2532" s="480" t="s">
        <v>489</v>
      </c>
    </row>
    <row r="2533" customHeight="1" spans="1:29">
      <c r="A2533" s="460" t="s">
        <v>187</v>
      </c>
      <c r="B2533" s="480" t="s">
        <v>11729</v>
      </c>
      <c r="C2533" s="480" t="s">
        <v>11730</v>
      </c>
      <c r="D2533" s="480" t="s">
        <v>12026</v>
      </c>
      <c r="E2533" s="481">
        <v>42907</v>
      </c>
      <c r="F2533" s="480" t="s">
        <v>301</v>
      </c>
      <c r="G2533" s="480" t="s">
        <v>12027</v>
      </c>
      <c r="H2533" s="480" t="s">
        <v>11990</v>
      </c>
      <c r="I2533" s="480" t="s">
        <v>12028</v>
      </c>
      <c r="J2533" s="482">
        <v>5982.9</v>
      </c>
      <c r="K2533" s="482">
        <v>0</v>
      </c>
      <c r="L2533" s="482">
        <v>5982.9</v>
      </c>
      <c r="M2533" s="482">
        <v>0</v>
      </c>
      <c r="N2533" s="482">
        <v>0</v>
      </c>
      <c r="O2533" s="482">
        <v>0</v>
      </c>
      <c r="P2533" s="480" t="s">
        <v>12029</v>
      </c>
      <c r="Q2533" s="481"/>
      <c r="R2533" s="480" t="s">
        <v>306</v>
      </c>
      <c r="S2533" s="480" t="s">
        <v>307</v>
      </c>
      <c r="T2533" s="480" t="s">
        <v>462</v>
      </c>
      <c r="U2533" s="480" t="s">
        <v>309</v>
      </c>
      <c r="V2533" s="480" t="s">
        <v>487</v>
      </c>
      <c r="W2533" s="480" t="s">
        <v>11993</v>
      </c>
      <c r="X2533" s="480" t="s">
        <v>11983</v>
      </c>
      <c r="Y2533" s="480" t="s">
        <v>313</v>
      </c>
      <c r="Z2533" s="480" t="s">
        <v>7888</v>
      </c>
      <c r="AA2533" s="480">
        <f t="shared" si="39"/>
        <v>60</v>
      </c>
      <c r="AB2533" s="483">
        <v>0</v>
      </c>
      <c r="AC2533" s="480" t="s">
        <v>489</v>
      </c>
    </row>
    <row r="2534" customHeight="1" spans="1:29">
      <c r="A2534" s="460" t="s">
        <v>187</v>
      </c>
      <c r="B2534" s="480" t="s">
        <v>11729</v>
      </c>
      <c r="C2534" s="480" t="s">
        <v>11730</v>
      </c>
      <c r="D2534" s="480" t="s">
        <v>12030</v>
      </c>
      <c r="E2534" s="481">
        <v>42907</v>
      </c>
      <c r="F2534" s="480" t="s">
        <v>301</v>
      </c>
      <c r="G2534" s="480" t="s">
        <v>12031</v>
      </c>
      <c r="H2534" s="480" t="s">
        <v>11990</v>
      </c>
      <c r="I2534" s="480" t="s">
        <v>12032</v>
      </c>
      <c r="J2534" s="482">
        <v>6239.32</v>
      </c>
      <c r="K2534" s="482">
        <v>0</v>
      </c>
      <c r="L2534" s="482">
        <v>6239.32</v>
      </c>
      <c r="M2534" s="482">
        <v>0</v>
      </c>
      <c r="N2534" s="482">
        <v>0</v>
      </c>
      <c r="O2534" s="482">
        <v>0</v>
      </c>
      <c r="P2534" s="480" t="s">
        <v>12033</v>
      </c>
      <c r="Q2534" s="481"/>
      <c r="R2534" s="480" t="s">
        <v>306</v>
      </c>
      <c r="S2534" s="480" t="s">
        <v>307</v>
      </c>
      <c r="T2534" s="480" t="s">
        <v>462</v>
      </c>
      <c r="U2534" s="480" t="s">
        <v>309</v>
      </c>
      <c r="V2534" s="480" t="s">
        <v>487</v>
      </c>
      <c r="W2534" s="480" t="s">
        <v>11993</v>
      </c>
      <c r="X2534" s="480" t="s">
        <v>11983</v>
      </c>
      <c r="Y2534" s="480" t="s">
        <v>313</v>
      </c>
      <c r="Z2534" s="480" t="s">
        <v>7888</v>
      </c>
      <c r="AA2534" s="480">
        <f t="shared" si="39"/>
        <v>60</v>
      </c>
      <c r="AB2534" s="483">
        <v>0</v>
      </c>
      <c r="AC2534" s="480" t="s">
        <v>489</v>
      </c>
    </row>
    <row r="2535" customHeight="1" spans="1:29">
      <c r="A2535" s="460" t="s">
        <v>187</v>
      </c>
      <c r="B2535" s="480" t="s">
        <v>11729</v>
      </c>
      <c r="C2535" s="480" t="s">
        <v>11730</v>
      </c>
      <c r="D2535" s="480" t="s">
        <v>12034</v>
      </c>
      <c r="E2535" s="481">
        <v>42907</v>
      </c>
      <c r="F2535" s="480" t="s">
        <v>301</v>
      </c>
      <c r="G2535" s="480" t="s">
        <v>12035</v>
      </c>
      <c r="H2535" s="480" t="s">
        <v>11759</v>
      </c>
      <c r="I2535" s="480" t="s">
        <v>12008</v>
      </c>
      <c r="J2535" s="482">
        <v>33858.66</v>
      </c>
      <c r="K2535" s="482">
        <v>0</v>
      </c>
      <c r="L2535" s="482">
        <v>33858.66</v>
      </c>
      <c r="M2535" s="482">
        <v>0</v>
      </c>
      <c r="N2535" s="482">
        <v>0</v>
      </c>
      <c r="O2535" s="482">
        <v>0</v>
      </c>
      <c r="P2535" s="480" t="s">
        <v>12036</v>
      </c>
      <c r="Q2535" s="481"/>
      <c r="R2535" s="480" t="s">
        <v>306</v>
      </c>
      <c r="S2535" s="480" t="s">
        <v>307</v>
      </c>
      <c r="T2535" s="480" t="s">
        <v>462</v>
      </c>
      <c r="U2535" s="480" t="s">
        <v>309</v>
      </c>
      <c r="V2535" s="480" t="s">
        <v>487</v>
      </c>
      <c r="W2535" s="480" t="s">
        <v>12037</v>
      </c>
      <c r="X2535" s="480" t="s">
        <v>11983</v>
      </c>
      <c r="Y2535" s="480" t="s">
        <v>313</v>
      </c>
      <c r="Z2535" s="480" t="s">
        <v>7888</v>
      </c>
      <c r="AA2535" s="480">
        <f t="shared" si="39"/>
        <v>60</v>
      </c>
      <c r="AB2535" s="483">
        <v>0</v>
      </c>
      <c r="AC2535" s="480" t="s">
        <v>489</v>
      </c>
    </row>
    <row r="2536" customHeight="1" spans="1:29">
      <c r="A2536" s="460" t="s">
        <v>187</v>
      </c>
      <c r="B2536" s="480" t="s">
        <v>11729</v>
      </c>
      <c r="C2536" s="480" t="s">
        <v>11730</v>
      </c>
      <c r="D2536" s="480" t="s">
        <v>12038</v>
      </c>
      <c r="E2536" s="481">
        <v>42907</v>
      </c>
      <c r="F2536" s="480" t="s">
        <v>301</v>
      </c>
      <c r="G2536" s="480" t="s">
        <v>12039</v>
      </c>
      <c r="H2536" s="480" t="s">
        <v>11990</v>
      </c>
      <c r="I2536" s="480" t="s">
        <v>12040</v>
      </c>
      <c r="J2536" s="482">
        <v>18784.45</v>
      </c>
      <c r="K2536" s="482">
        <v>0</v>
      </c>
      <c r="L2536" s="482">
        <v>18784.45</v>
      </c>
      <c r="M2536" s="482">
        <v>0</v>
      </c>
      <c r="N2536" s="482">
        <v>0</v>
      </c>
      <c r="O2536" s="482">
        <v>0</v>
      </c>
      <c r="P2536" s="480" t="s">
        <v>12041</v>
      </c>
      <c r="Q2536" s="481"/>
      <c r="R2536" s="480" t="s">
        <v>306</v>
      </c>
      <c r="S2536" s="480" t="s">
        <v>307</v>
      </c>
      <c r="T2536" s="480" t="s">
        <v>462</v>
      </c>
      <c r="U2536" s="480" t="s">
        <v>309</v>
      </c>
      <c r="V2536" s="480" t="s">
        <v>487</v>
      </c>
      <c r="W2536" s="480" t="s">
        <v>12037</v>
      </c>
      <c r="X2536" s="480" t="s">
        <v>11983</v>
      </c>
      <c r="Y2536" s="480" t="s">
        <v>313</v>
      </c>
      <c r="Z2536" s="480" t="s">
        <v>7888</v>
      </c>
      <c r="AA2536" s="480">
        <f t="shared" si="39"/>
        <v>60</v>
      </c>
      <c r="AB2536" s="483">
        <v>0</v>
      </c>
      <c r="AC2536" s="480" t="s">
        <v>489</v>
      </c>
    </row>
    <row r="2537" customHeight="1" spans="1:29">
      <c r="A2537" s="460" t="s">
        <v>187</v>
      </c>
      <c r="B2537" s="480" t="s">
        <v>11729</v>
      </c>
      <c r="C2537" s="480" t="s">
        <v>11730</v>
      </c>
      <c r="D2537" s="480" t="s">
        <v>12042</v>
      </c>
      <c r="E2537" s="481">
        <v>42907</v>
      </c>
      <c r="F2537" s="480" t="s">
        <v>301</v>
      </c>
      <c r="G2537" s="480" t="s">
        <v>12043</v>
      </c>
      <c r="H2537" s="480" t="s">
        <v>11759</v>
      </c>
      <c r="I2537" s="480" t="s">
        <v>12044</v>
      </c>
      <c r="J2537" s="482">
        <v>33858.66</v>
      </c>
      <c r="K2537" s="482">
        <v>0</v>
      </c>
      <c r="L2537" s="482">
        <v>33858.66</v>
      </c>
      <c r="M2537" s="482">
        <v>0</v>
      </c>
      <c r="N2537" s="482">
        <v>0</v>
      </c>
      <c r="O2537" s="482">
        <v>0</v>
      </c>
      <c r="P2537" s="480" t="s">
        <v>12045</v>
      </c>
      <c r="Q2537" s="481"/>
      <c r="R2537" s="480" t="s">
        <v>306</v>
      </c>
      <c r="S2537" s="480" t="s">
        <v>307</v>
      </c>
      <c r="T2537" s="480" t="s">
        <v>462</v>
      </c>
      <c r="U2537" s="480" t="s">
        <v>309</v>
      </c>
      <c r="V2537" s="480" t="s">
        <v>487</v>
      </c>
      <c r="W2537" s="480" t="s">
        <v>12037</v>
      </c>
      <c r="X2537" s="480" t="s">
        <v>11983</v>
      </c>
      <c r="Y2537" s="480" t="s">
        <v>313</v>
      </c>
      <c r="Z2537" s="480" t="s">
        <v>7888</v>
      </c>
      <c r="AA2537" s="480">
        <f t="shared" si="39"/>
        <v>60</v>
      </c>
      <c r="AB2537" s="483">
        <v>0</v>
      </c>
      <c r="AC2537" s="480" t="s">
        <v>489</v>
      </c>
    </row>
    <row r="2538" customHeight="1" spans="1:29">
      <c r="A2538" s="460" t="s">
        <v>187</v>
      </c>
      <c r="B2538" s="480" t="s">
        <v>11729</v>
      </c>
      <c r="C2538" s="480" t="s">
        <v>11730</v>
      </c>
      <c r="D2538" s="480" t="s">
        <v>12046</v>
      </c>
      <c r="E2538" s="481">
        <v>42907</v>
      </c>
      <c r="F2538" s="480" t="s">
        <v>301</v>
      </c>
      <c r="G2538" s="480" t="s">
        <v>12047</v>
      </c>
      <c r="H2538" s="480" t="s">
        <v>11990</v>
      </c>
      <c r="I2538" s="480" t="s">
        <v>11991</v>
      </c>
      <c r="J2538" s="482">
        <v>18784.45</v>
      </c>
      <c r="K2538" s="482">
        <v>0</v>
      </c>
      <c r="L2538" s="482">
        <v>18784.45</v>
      </c>
      <c r="M2538" s="482">
        <v>0</v>
      </c>
      <c r="N2538" s="482">
        <v>0</v>
      </c>
      <c r="O2538" s="482">
        <v>0</v>
      </c>
      <c r="P2538" s="480" t="s">
        <v>12048</v>
      </c>
      <c r="Q2538" s="481"/>
      <c r="R2538" s="480" t="s">
        <v>306</v>
      </c>
      <c r="S2538" s="480" t="s">
        <v>307</v>
      </c>
      <c r="T2538" s="480" t="s">
        <v>462</v>
      </c>
      <c r="U2538" s="480" t="s">
        <v>309</v>
      </c>
      <c r="V2538" s="480" t="s">
        <v>487</v>
      </c>
      <c r="W2538" s="480" t="s">
        <v>12037</v>
      </c>
      <c r="X2538" s="480" t="s">
        <v>11983</v>
      </c>
      <c r="Y2538" s="480" t="s">
        <v>313</v>
      </c>
      <c r="Z2538" s="480" t="s">
        <v>7888</v>
      </c>
      <c r="AA2538" s="480">
        <f t="shared" si="39"/>
        <v>60</v>
      </c>
      <c r="AB2538" s="483">
        <v>0</v>
      </c>
      <c r="AC2538" s="480" t="s">
        <v>489</v>
      </c>
    </row>
    <row r="2539" customHeight="1" spans="1:29">
      <c r="A2539" s="460" t="s">
        <v>187</v>
      </c>
      <c r="B2539" s="480" t="s">
        <v>11729</v>
      </c>
      <c r="C2539" s="480" t="s">
        <v>11730</v>
      </c>
      <c r="D2539" s="480" t="s">
        <v>12049</v>
      </c>
      <c r="E2539" s="481">
        <v>42907</v>
      </c>
      <c r="F2539" s="480" t="s">
        <v>301</v>
      </c>
      <c r="G2539" s="480" t="s">
        <v>12050</v>
      </c>
      <c r="H2539" s="480" t="s">
        <v>11990</v>
      </c>
      <c r="I2539" s="480" t="s">
        <v>11996</v>
      </c>
      <c r="J2539" s="482">
        <v>18784.45</v>
      </c>
      <c r="K2539" s="482">
        <v>0</v>
      </c>
      <c r="L2539" s="482">
        <v>18784.45</v>
      </c>
      <c r="M2539" s="482">
        <v>0</v>
      </c>
      <c r="N2539" s="482">
        <v>0</v>
      </c>
      <c r="O2539" s="482">
        <v>0</v>
      </c>
      <c r="P2539" s="480" t="s">
        <v>12051</v>
      </c>
      <c r="Q2539" s="481"/>
      <c r="R2539" s="480" t="s">
        <v>306</v>
      </c>
      <c r="S2539" s="480" t="s">
        <v>307</v>
      </c>
      <c r="T2539" s="480" t="s">
        <v>462</v>
      </c>
      <c r="U2539" s="480" t="s">
        <v>309</v>
      </c>
      <c r="V2539" s="480" t="s">
        <v>487</v>
      </c>
      <c r="W2539" s="480" t="s">
        <v>12037</v>
      </c>
      <c r="X2539" s="480" t="s">
        <v>11983</v>
      </c>
      <c r="Y2539" s="480" t="s">
        <v>313</v>
      </c>
      <c r="Z2539" s="480" t="s">
        <v>7888</v>
      </c>
      <c r="AA2539" s="480">
        <f t="shared" si="39"/>
        <v>60</v>
      </c>
      <c r="AB2539" s="483">
        <v>0</v>
      </c>
      <c r="AC2539" s="480" t="s">
        <v>489</v>
      </c>
    </row>
    <row r="2540" customHeight="1" spans="1:29">
      <c r="A2540" s="460" t="s">
        <v>187</v>
      </c>
      <c r="B2540" s="480" t="s">
        <v>11729</v>
      </c>
      <c r="C2540" s="480" t="s">
        <v>11730</v>
      </c>
      <c r="D2540" s="480" t="s">
        <v>12052</v>
      </c>
      <c r="E2540" s="481">
        <v>42907</v>
      </c>
      <c r="F2540" s="480" t="s">
        <v>301</v>
      </c>
      <c r="G2540" s="480" t="s">
        <v>12053</v>
      </c>
      <c r="H2540" s="480" t="s">
        <v>11990</v>
      </c>
      <c r="I2540" s="480" t="s">
        <v>12000</v>
      </c>
      <c r="J2540" s="482">
        <v>18784.45</v>
      </c>
      <c r="K2540" s="482">
        <v>0</v>
      </c>
      <c r="L2540" s="482">
        <v>18784.45</v>
      </c>
      <c r="M2540" s="482">
        <v>0</v>
      </c>
      <c r="N2540" s="482">
        <v>0</v>
      </c>
      <c r="O2540" s="482">
        <v>0</v>
      </c>
      <c r="P2540" s="480" t="s">
        <v>12054</v>
      </c>
      <c r="Q2540" s="481"/>
      <c r="R2540" s="480" t="s">
        <v>306</v>
      </c>
      <c r="S2540" s="480" t="s">
        <v>307</v>
      </c>
      <c r="T2540" s="480" t="s">
        <v>462</v>
      </c>
      <c r="U2540" s="480" t="s">
        <v>309</v>
      </c>
      <c r="V2540" s="480" t="s">
        <v>487</v>
      </c>
      <c r="W2540" s="480" t="s">
        <v>12037</v>
      </c>
      <c r="X2540" s="480" t="s">
        <v>11983</v>
      </c>
      <c r="Y2540" s="480" t="s">
        <v>313</v>
      </c>
      <c r="Z2540" s="480" t="s">
        <v>7888</v>
      </c>
      <c r="AA2540" s="480">
        <f t="shared" si="39"/>
        <v>60</v>
      </c>
      <c r="AB2540" s="483">
        <v>0</v>
      </c>
      <c r="AC2540" s="480" t="s">
        <v>489</v>
      </c>
    </row>
    <row r="2541" customHeight="1" spans="1:29">
      <c r="A2541" s="460" t="s">
        <v>187</v>
      </c>
      <c r="B2541" s="480" t="s">
        <v>11729</v>
      </c>
      <c r="C2541" s="480" t="s">
        <v>11730</v>
      </c>
      <c r="D2541" s="480" t="s">
        <v>12055</v>
      </c>
      <c r="E2541" s="481">
        <v>42907</v>
      </c>
      <c r="F2541" s="480" t="s">
        <v>301</v>
      </c>
      <c r="G2541" s="480" t="s">
        <v>12056</v>
      </c>
      <c r="H2541" s="480" t="s">
        <v>11990</v>
      </c>
      <c r="I2541" s="480" t="s">
        <v>12004</v>
      </c>
      <c r="J2541" s="482">
        <v>18784.45</v>
      </c>
      <c r="K2541" s="482">
        <v>0</v>
      </c>
      <c r="L2541" s="482">
        <v>18784.45</v>
      </c>
      <c r="M2541" s="482">
        <v>0</v>
      </c>
      <c r="N2541" s="482">
        <v>0</v>
      </c>
      <c r="O2541" s="482">
        <v>0</v>
      </c>
      <c r="P2541" s="480" t="s">
        <v>12057</v>
      </c>
      <c r="Q2541" s="481"/>
      <c r="R2541" s="480" t="s">
        <v>306</v>
      </c>
      <c r="S2541" s="480" t="s">
        <v>307</v>
      </c>
      <c r="T2541" s="480" t="s">
        <v>462</v>
      </c>
      <c r="U2541" s="480" t="s">
        <v>309</v>
      </c>
      <c r="V2541" s="480" t="s">
        <v>487</v>
      </c>
      <c r="W2541" s="480" t="s">
        <v>12037</v>
      </c>
      <c r="X2541" s="480" t="s">
        <v>11983</v>
      </c>
      <c r="Y2541" s="480" t="s">
        <v>313</v>
      </c>
      <c r="Z2541" s="480" t="s">
        <v>7888</v>
      </c>
      <c r="AA2541" s="480">
        <f t="shared" si="39"/>
        <v>60</v>
      </c>
      <c r="AB2541" s="483">
        <v>0</v>
      </c>
      <c r="AC2541" s="480" t="s">
        <v>489</v>
      </c>
    </row>
    <row r="2542" customHeight="1" spans="1:29">
      <c r="A2542" s="460" t="s">
        <v>187</v>
      </c>
      <c r="B2542" s="480" t="s">
        <v>11729</v>
      </c>
      <c r="C2542" s="480" t="s">
        <v>11730</v>
      </c>
      <c r="D2542" s="480" t="s">
        <v>12058</v>
      </c>
      <c r="E2542" s="481">
        <v>42907</v>
      </c>
      <c r="F2542" s="480" t="s">
        <v>301</v>
      </c>
      <c r="G2542" s="480" t="s">
        <v>12059</v>
      </c>
      <c r="H2542" s="480" t="s">
        <v>11990</v>
      </c>
      <c r="I2542" s="480" t="s">
        <v>12060</v>
      </c>
      <c r="J2542" s="482">
        <v>18784.45</v>
      </c>
      <c r="K2542" s="482">
        <v>0</v>
      </c>
      <c r="L2542" s="482">
        <v>18784.45</v>
      </c>
      <c r="M2542" s="482">
        <v>0</v>
      </c>
      <c r="N2542" s="482">
        <v>0</v>
      </c>
      <c r="O2542" s="482">
        <v>0</v>
      </c>
      <c r="P2542" s="480" t="s">
        <v>12061</v>
      </c>
      <c r="Q2542" s="481"/>
      <c r="R2542" s="480" t="s">
        <v>306</v>
      </c>
      <c r="S2542" s="480" t="s">
        <v>307</v>
      </c>
      <c r="T2542" s="480" t="s">
        <v>462</v>
      </c>
      <c r="U2542" s="480" t="s">
        <v>309</v>
      </c>
      <c r="V2542" s="480" t="s">
        <v>487</v>
      </c>
      <c r="W2542" s="480" t="s">
        <v>12037</v>
      </c>
      <c r="X2542" s="480" t="s">
        <v>11983</v>
      </c>
      <c r="Y2542" s="480" t="s">
        <v>313</v>
      </c>
      <c r="Z2542" s="480" t="s">
        <v>7888</v>
      </c>
      <c r="AA2542" s="480">
        <f t="shared" si="39"/>
        <v>60</v>
      </c>
      <c r="AB2542" s="483">
        <v>0</v>
      </c>
      <c r="AC2542" s="480" t="s">
        <v>489</v>
      </c>
    </row>
    <row r="2543" customHeight="1" spans="1:29">
      <c r="A2543" s="460" t="s">
        <v>187</v>
      </c>
      <c r="B2543" s="480" t="s">
        <v>11729</v>
      </c>
      <c r="C2543" s="480" t="s">
        <v>11730</v>
      </c>
      <c r="D2543" s="480" t="s">
        <v>12062</v>
      </c>
      <c r="E2543" s="481">
        <v>42907</v>
      </c>
      <c r="F2543" s="480" t="s">
        <v>301</v>
      </c>
      <c r="G2543" s="480" t="s">
        <v>12063</v>
      </c>
      <c r="H2543" s="480" t="s">
        <v>11990</v>
      </c>
      <c r="I2543" s="480" t="s">
        <v>12064</v>
      </c>
      <c r="J2543" s="482">
        <v>18784.4</v>
      </c>
      <c r="K2543" s="482">
        <v>0</v>
      </c>
      <c r="L2543" s="482">
        <v>18784.4</v>
      </c>
      <c r="M2543" s="482">
        <v>0</v>
      </c>
      <c r="N2543" s="482">
        <v>0</v>
      </c>
      <c r="O2543" s="482">
        <v>0</v>
      </c>
      <c r="P2543" s="480" t="s">
        <v>12065</v>
      </c>
      <c r="Q2543" s="481"/>
      <c r="R2543" s="480" t="s">
        <v>306</v>
      </c>
      <c r="S2543" s="480" t="s">
        <v>307</v>
      </c>
      <c r="T2543" s="480" t="s">
        <v>462</v>
      </c>
      <c r="U2543" s="480" t="s">
        <v>309</v>
      </c>
      <c r="V2543" s="480" t="s">
        <v>487</v>
      </c>
      <c r="W2543" s="480" t="s">
        <v>12037</v>
      </c>
      <c r="X2543" s="480" t="s">
        <v>11983</v>
      </c>
      <c r="Y2543" s="480" t="s">
        <v>313</v>
      </c>
      <c r="Z2543" s="480" t="s">
        <v>7888</v>
      </c>
      <c r="AA2543" s="480">
        <f t="shared" si="39"/>
        <v>60</v>
      </c>
      <c r="AB2543" s="483">
        <v>0</v>
      </c>
      <c r="AC2543" s="480" t="s">
        <v>489</v>
      </c>
    </row>
    <row r="2544" customHeight="1" spans="1:29">
      <c r="A2544" s="460" t="s">
        <v>187</v>
      </c>
      <c r="B2544" s="480" t="s">
        <v>11729</v>
      </c>
      <c r="C2544" s="480" t="s">
        <v>11730</v>
      </c>
      <c r="D2544" s="480" t="s">
        <v>12066</v>
      </c>
      <c r="E2544" s="481">
        <v>42907</v>
      </c>
      <c r="F2544" s="480" t="s">
        <v>301</v>
      </c>
      <c r="G2544" s="480" t="s">
        <v>12067</v>
      </c>
      <c r="H2544" s="480" t="s">
        <v>11990</v>
      </c>
      <c r="I2544" s="480" t="s">
        <v>12068</v>
      </c>
      <c r="J2544" s="482">
        <v>18784.45</v>
      </c>
      <c r="K2544" s="482">
        <v>0</v>
      </c>
      <c r="L2544" s="482">
        <v>18784.45</v>
      </c>
      <c r="M2544" s="482">
        <v>0</v>
      </c>
      <c r="N2544" s="482">
        <v>0</v>
      </c>
      <c r="O2544" s="482">
        <v>0</v>
      </c>
      <c r="P2544" s="480" t="s">
        <v>12069</v>
      </c>
      <c r="Q2544" s="481"/>
      <c r="R2544" s="480" t="s">
        <v>306</v>
      </c>
      <c r="S2544" s="480" t="s">
        <v>307</v>
      </c>
      <c r="T2544" s="480" t="s">
        <v>462</v>
      </c>
      <c r="U2544" s="480" t="s">
        <v>309</v>
      </c>
      <c r="V2544" s="480" t="s">
        <v>487</v>
      </c>
      <c r="W2544" s="480" t="s">
        <v>12037</v>
      </c>
      <c r="X2544" s="480" t="s">
        <v>11983</v>
      </c>
      <c r="Y2544" s="480" t="s">
        <v>313</v>
      </c>
      <c r="Z2544" s="480" t="s">
        <v>7888</v>
      </c>
      <c r="AA2544" s="480">
        <f t="shared" si="39"/>
        <v>60</v>
      </c>
      <c r="AB2544" s="483">
        <v>0</v>
      </c>
      <c r="AC2544" s="480" t="s">
        <v>489</v>
      </c>
    </row>
    <row r="2545" customHeight="1" spans="1:29">
      <c r="A2545" s="460" t="s">
        <v>187</v>
      </c>
      <c r="B2545" s="480" t="s">
        <v>11729</v>
      </c>
      <c r="C2545" s="480" t="s">
        <v>11730</v>
      </c>
      <c r="D2545" s="480" t="s">
        <v>12070</v>
      </c>
      <c r="E2545" s="481">
        <v>42907</v>
      </c>
      <c r="F2545" s="480" t="s">
        <v>301</v>
      </c>
      <c r="G2545" s="480" t="s">
        <v>12071</v>
      </c>
      <c r="H2545" s="480" t="s">
        <v>11990</v>
      </c>
      <c r="I2545" s="480" t="s">
        <v>12072</v>
      </c>
      <c r="J2545" s="482">
        <v>18784.45</v>
      </c>
      <c r="K2545" s="482">
        <v>0</v>
      </c>
      <c r="L2545" s="482">
        <v>18784.45</v>
      </c>
      <c r="M2545" s="482">
        <v>0</v>
      </c>
      <c r="N2545" s="482">
        <v>0</v>
      </c>
      <c r="O2545" s="482">
        <v>0</v>
      </c>
      <c r="P2545" s="480" t="s">
        <v>12073</v>
      </c>
      <c r="Q2545" s="481"/>
      <c r="R2545" s="480" t="s">
        <v>306</v>
      </c>
      <c r="S2545" s="480" t="s">
        <v>307</v>
      </c>
      <c r="T2545" s="480" t="s">
        <v>462</v>
      </c>
      <c r="U2545" s="480" t="s">
        <v>309</v>
      </c>
      <c r="V2545" s="480" t="s">
        <v>487</v>
      </c>
      <c r="W2545" s="480" t="s">
        <v>12037</v>
      </c>
      <c r="X2545" s="480" t="s">
        <v>11983</v>
      </c>
      <c r="Y2545" s="480" t="s">
        <v>313</v>
      </c>
      <c r="Z2545" s="480" t="s">
        <v>7888</v>
      </c>
      <c r="AA2545" s="480">
        <f t="shared" si="39"/>
        <v>60</v>
      </c>
      <c r="AB2545" s="483">
        <v>0</v>
      </c>
      <c r="AC2545" s="480" t="s">
        <v>489</v>
      </c>
    </row>
    <row r="2546" customHeight="1" spans="1:29">
      <c r="A2546" s="460" t="s">
        <v>187</v>
      </c>
      <c r="B2546" s="480" t="s">
        <v>11729</v>
      </c>
      <c r="C2546" s="480" t="s">
        <v>11730</v>
      </c>
      <c r="D2546" s="480" t="s">
        <v>12074</v>
      </c>
      <c r="E2546" s="481">
        <v>43083</v>
      </c>
      <c r="F2546" s="480" t="s">
        <v>301</v>
      </c>
      <c r="G2546" s="480" t="s">
        <v>12075</v>
      </c>
      <c r="H2546" s="480" t="s">
        <v>12076</v>
      </c>
      <c r="I2546" s="480" t="s">
        <v>12077</v>
      </c>
      <c r="J2546" s="482">
        <v>69300</v>
      </c>
      <c r="K2546" s="482">
        <v>0</v>
      </c>
      <c r="L2546" s="482">
        <v>69300</v>
      </c>
      <c r="M2546" s="482">
        <v>0</v>
      </c>
      <c r="N2546" s="482">
        <v>0</v>
      </c>
      <c r="O2546" s="482">
        <v>0</v>
      </c>
      <c r="P2546" s="480" t="s">
        <v>12078</v>
      </c>
      <c r="Q2546" s="481"/>
      <c r="R2546" s="480" t="s">
        <v>306</v>
      </c>
      <c r="S2546" s="480" t="s">
        <v>307</v>
      </c>
      <c r="T2546" s="480" t="s">
        <v>12079</v>
      </c>
      <c r="U2546" s="480" t="s">
        <v>309</v>
      </c>
      <c r="V2546" s="480" t="s">
        <v>12080</v>
      </c>
      <c r="W2546" s="480" t="s">
        <v>12081</v>
      </c>
      <c r="X2546" s="480" t="s">
        <v>12082</v>
      </c>
      <c r="Y2546" s="480" t="s">
        <v>313</v>
      </c>
      <c r="Z2546" s="480" t="s">
        <v>7888</v>
      </c>
      <c r="AA2546" s="480">
        <f t="shared" si="39"/>
        <v>60</v>
      </c>
      <c r="AB2546" s="483">
        <v>0</v>
      </c>
      <c r="AC2546" s="480" t="s">
        <v>335</v>
      </c>
    </row>
    <row r="2547" customHeight="1" spans="1:29">
      <c r="A2547" s="460" t="s">
        <v>187</v>
      </c>
      <c r="B2547" s="480" t="s">
        <v>11729</v>
      </c>
      <c r="C2547" s="480" t="s">
        <v>11730</v>
      </c>
      <c r="D2547" s="480" t="s">
        <v>12083</v>
      </c>
      <c r="E2547" s="481">
        <v>43083</v>
      </c>
      <c r="F2547" s="480" t="s">
        <v>301</v>
      </c>
      <c r="G2547" s="480" t="s">
        <v>12084</v>
      </c>
      <c r="H2547" s="480" t="s">
        <v>12085</v>
      </c>
      <c r="I2547" s="480" t="s">
        <v>12086</v>
      </c>
      <c r="J2547" s="482">
        <v>74200</v>
      </c>
      <c r="K2547" s="482">
        <v>0</v>
      </c>
      <c r="L2547" s="482">
        <v>74200</v>
      </c>
      <c r="M2547" s="482">
        <v>0</v>
      </c>
      <c r="N2547" s="482">
        <v>0</v>
      </c>
      <c r="O2547" s="482">
        <v>0</v>
      </c>
      <c r="P2547" s="480" t="s">
        <v>12087</v>
      </c>
      <c r="Q2547" s="481"/>
      <c r="R2547" s="480" t="s">
        <v>306</v>
      </c>
      <c r="S2547" s="480" t="s">
        <v>307</v>
      </c>
      <c r="T2547" s="480" t="s">
        <v>12079</v>
      </c>
      <c r="U2547" s="480" t="s">
        <v>309</v>
      </c>
      <c r="V2547" s="480" t="s">
        <v>12080</v>
      </c>
      <c r="W2547" s="480" t="s">
        <v>12081</v>
      </c>
      <c r="X2547" s="480" t="s">
        <v>12082</v>
      </c>
      <c r="Y2547" s="480" t="s">
        <v>313</v>
      </c>
      <c r="Z2547" s="480" t="s">
        <v>7888</v>
      </c>
      <c r="AA2547" s="480">
        <f t="shared" si="39"/>
        <v>60</v>
      </c>
      <c r="AB2547" s="483">
        <v>0</v>
      </c>
      <c r="AC2547" s="480" t="s">
        <v>335</v>
      </c>
    </row>
    <row r="2548" customHeight="1" spans="1:29">
      <c r="A2548" s="460" t="s">
        <v>187</v>
      </c>
      <c r="B2548" s="480" t="s">
        <v>11729</v>
      </c>
      <c r="C2548" s="480" t="s">
        <v>11730</v>
      </c>
      <c r="D2548" s="480" t="s">
        <v>12088</v>
      </c>
      <c r="E2548" s="481">
        <v>43083</v>
      </c>
      <c r="F2548" s="480" t="s">
        <v>301</v>
      </c>
      <c r="G2548" s="480" t="s">
        <v>12089</v>
      </c>
      <c r="H2548" s="480" t="s">
        <v>12090</v>
      </c>
      <c r="I2548" s="480" t="s">
        <v>12091</v>
      </c>
      <c r="J2548" s="482">
        <v>224051.28</v>
      </c>
      <c r="K2548" s="482">
        <v>0</v>
      </c>
      <c r="L2548" s="482">
        <v>224051.28</v>
      </c>
      <c r="M2548" s="482">
        <v>0</v>
      </c>
      <c r="N2548" s="482">
        <v>0</v>
      </c>
      <c r="O2548" s="482">
        <v>0</v>
      </c>
      <c r="P2548" s="480" t="s">
        <v>12092</v>
      </c>
      <c r="Q2548" s="481"/>
      <c r="R2548" s="480" t="s">
        <v>306</v>
      </c>
      <c r="S2548" s="480" t="s">
        <v>307</v>
      </c>
      <c r="T2548" s="480" t="s">
        <v>12079</v>
      </c>
      <c r="U2548" s="480" t="s">
        <v>309</v>
      </c>
      <c r="V2548" s="480" t="s">
        <v>12080</v>
      </c>
      <c r="W2548" s="480" t="s">
        <v>12081</v>
      </c>
      <c r="X2548" s="480" t="s">
        <v>12082</v>
      </c>
      <c r="Y2548" s="480" t="s">
        <v>313</v>
      </c>
      <c r="Z2548" s="480" t="s">
        <v>7888</v>
      </c>
      <c r="AA2548" s="480">
        <f t="shared" si="39"/>
        <v>60</v>
      </c>
      <c r="AB2548" s="483">
        <v>0</v>
      </c>
      <c r="AC2548" s="480" t="s">
        <v>335</v>
      </c>
    </row>
    <row r="2549" customHeight="1" spans="1:29">
      <c r="A2549" s="460" t="s">
        <v>187</v>
      </c>
      <c r="B2549" s="480" t="s">
        <v>11729</v>
      </c>
      <c r="C2549" s="480" t="s">
        <v>11730</v>
      </c>
      <c r="D2549" s="480" t="s">
        <v>12093</v>
      </c>
      <c r="E2549" s="481">
        <v>43083</v>
      </c>
      <c r="F2549" s="480" t="s">
        <v>301</v>
      </c>
      <c r="G2549" s="480" t="s">
        <v>12094</v>
      </c>
      <c r="H2549" s="480" t="s">
        <v>12095</v>
      </c>
      <c r="I2549" s="480" t="s">
        <v>12096</v>
      </c>
      <c r="J2549" s="482">
        <v>86025.64</v>
      </c>
      <c r="K2549" s="482">
        <v>0</v>
      </c>
      <c r="L2549" s="482">
        <v>86025.64</v>
      </c>
      <c r="M2549" s="482">
        <v>0</v>
      </c>
      <c r="N2549" s="482">
        <v>0</v>
      </c>
      <c r="O2549" s="482">
        <v>0</v>
      </c>
      <c r="P2549" s="480" t="s">
        <v>12097</v>
      </c>
      <c r="Q2549" s="481"/>
      <c r="R2549" s="480" t="s">
        <v>306</v>
      </c>
      <c r="S2549" s="480" t="s">
        <v>307</v>
      </c>
      <c r="T2549" s="480" t="s">
        <v>12079</v>
      </c>
      <c r="U2549" s="480" t="s">
        <v>309</v>
      </c>
      <c r="V2549" s="480" t="s">
        <v>12080</v>
      </c>
      <c r="W2549" s="480" t="s">
        <v>12081</v>
      </c>
      <c r="X2549" s="480" t="s">
        <v>12082</v>
      </c>
      <c r="Y2549" s="480" t="s">
        <v>313</v>
      </c>
      <c r="Z2549" s="480" t="s">
        <v>7888</v>
      </c>
      <c r="AA2549" s="480">
        <f t="shared" si="39"/>
        <v>60</v>
      </c>
      <c r="AB2549" s="483">
        <v>0</v>
      </c>
      <c r="AC2549" s="480" t="s">
        <v>335</v>
      </c>
    </row>
    <row r="2550" customHeight="1" spans="1:29">
      <c r="A2550" s="460" t="s">
        <v>187</v>
      </c>
      <c r="B2550" s="480" t="s">
        <v>11729</v>
      </c>
      <c r="C2550" s="480" t="s">
        <v>11730</v>
      </c>
      <c r="D2550" s="480" t="s">
        <v>12098</v>
      </c>
      <c r="E2550" s="481">
        <v>43083</v>
      </c>
      <c r="F2550" s="480" t="s">
        <v>301</v>
      </c>
      <c r="G2550" s="480" t="s">
        <v>12099</v>
      </c>
      <c r="H2550" s="480" t="s">
        <v>12100</v>
      </c>
      <c r="I2550" s="480" t="s">
        <v>12101</v>
      </c>
      <c r="J2550" s="482">
        <v>67767.65</v>
      </c>
      <c r="K2550" s="482">
        <v>0</v>
      </c>
      <c r="L2550" s="482">
        <v>67767.65</v>
      </c>
      <c r="M2550" s="482">
        <v>0</v>
      </c>
      <c r="N2550" s="482">
        <v>0</v>
      </c>
      <c r="O2550" s="482">
        <v>0</v>
      </c>
      <c r="P2550" s="480" t="s">
        <v>12102</v>
      </c>
      <c r="Q2550" s="481"/>
      <c r="R2550" s="480" t="s">
        <v>306</v>
      </c>
      <c r="S2550" s="480" t="s">
        <v>307</v>
      </c>
      <c r="T2550" s="480" t="s">
        <v>12079</v>
      </c>
      <c r="U2550" s="480" t="s">
        <v>309</v>
      </c>
      <c r="V2550" s="480" t="s">
        <v>12080</v>
      </c>
      <c r="W2550" s="480" t="s">
        <v>12081</v>
      </c>
      <c r="X2550" s="480" t="s">
        <v>12082</v>
      </c>
      <c r="Y2550" s="480" t="s">
        <v>313</v>
      </c>
      <c r="Z2550" s="480" t="s">
        <v>7888</v>
      </c>
      <c r="AA2550" s="480">
        <f t="shared" si="39"/>
        <v>60</v>
      </c>
      <c r="AB2550" s="483">
        <v>0</v>
      </c>
      <c r="AC2550" s="480" t="s">
        <v>335</v>
      </c>
    </row>
    <row r="2551" customHeight="1" spans="1:29">
      <c r="A2551" s="460" t="s">
        <v>187</v>
      </c>
      <c r="B2551" s="480" t="s">
        <v>11729</v>
      </c>
      <c r="C2551" s="480" t="s">
        <v>11730</v>
      </c>
      <c r="D2551" s="480" t="s">
        <v>12103</v>
      </c>
      <c r="E2551" s="481">
        <v>43083</v>
      </c>
      <c r="F2551" s="480" t="s">
        <v>301</v>
      </c>
      <c r="G2551" s="480" t="s">
        <v>12104</v>
      </c>
      <c r="H2551" s="480" t="s">
        <v>12105</v>
      </c>
      <c r="I2551" s="480" t="s">
        <v>12106</v>
      </c>
      <c r="J2551" s="482">
        <v>76025.64</v>
      </c>
      <c r="K2551" s="482">
        <v>0</v>
      </c>
      <c r="L2551" s="482">
        <v>76025.64</v>
      </c>
      <c r="M2551" s="482">
        <v>0</v>
      </c>
      <c r="N2551" s="482">
        <v>0</v>
      </c>
      <c r="O2551" s="482">
        <v>0</v>
      </c>
      <c r="P2551" s="480" t="s">
        <v>12107</v>
      </c>
      <c r="Q2551" s="481"/>
      <c r="R2551" s="480" t="s">
        <v>306</v>
      </c>
      <c r="S2551" s="480" t="s">
        <v>307</v>
      </c>
      <c r="T2551" s="480" t="s">
        <v>12079</v>
      </c>
      <c r="U2551" s="480" t="s">
        <v>309</v>
      </c>
      <c r="V2551" s="480" t="s">
        <v>12080</v>
      </c>
      <c r="W2551" s="480" t="s">
        <v>12081</v>
      </c>
      <c r="X2551" s="480" t="s">
        <v>12082</v>
      </c>
      <c r="Y2551" s="480" t="s">
        <v>313</v>
      </c>
      <c r="Z2551" s="480" t="s">
        <v>7888</v>
      </c>
      <c r="AA2551" s="480">
        <f t="shared" si="39"/>
        <v>60</v>
      </c>
      <c r="AB2551" s="483">
        <v>0</v>
      </c>
      <c r="AC2551" s="480" t="s">
        <v>335</v>
      </c>
    </row>
    <row r="2552" customHeight="1" spans="1:29">
      <c r="A2552" s="460" t="s">
        <v>187</v>
      </c>
      <c r="B2552" s="480" t="s">
        <v>11729</v>
      </c>
      <c r="C2552" s="480" t="s">
        <v>11730</v>
      </c>
      <c r="D2552" s="480" t="s">
        <v>12108</v>
      </c>
      <c r="E2552" s="481">
        <v>43083</v>
      </c>
      <c r="F2552" s="480" t="s">
        <v>301</v>
      </c>
      <c r="G2552" s="480" t="s">
        <v>12109</v>
      </c>
      <c r="H2552" s="480" t="s">
        <v>12110</v>
      </c>
      <c r="I2552" s="480" t="s">
        <v>12111</v>
      </c>
      <c r="J2552" s="482">
        <v>55281.2</v>
      </c>
      <c r="K2552" s="482">
        <v>0</v>
      </c>
      <c r="L2552" s="482">
        <v>55281.2</v>
      </c>
      <c r="M2552" s="482">
        <v>0</v>
      </c>
      <c r="N2552" s="482">
        <v>0</v>
      </c>
      <c r="O2552" s="482">
        <v>0</v>
      </c>
      <c r="P2552" s="480" t="s">
        <v>12112</v>
      </c>
      <c r="Q2552" s="481"/>
      <c r="R2552" s="480" t="s">
        <v>306</v>
      </c>
      <c r="S2552" s="480" t="s">
        <v>307</v>
      </c>
      <c r="T2552" s="480" t="s">
        <v>12079</v>
      </c>
      <c r="U2552" s="480" t="s">
        <v>309</v>
      </c>
      <c r="V2552" s="480" t="s">
        <v>12080</v>
      </c>
      <c r="W2552" s="480" t="s">
        <v>12081</v>
      </c>
      <c r="X2552" s="480" t="s">
        <v>12082</v>
      </c>
      <c r="Y2552" s="480" t="s">
        <v>313</v>
      </c>
      <c r="Z2552" s="480" t="s">
        <v>7888</v>
      </c>
      <c r="AA2552" s="480">
        <f t="shared" si="39"/>
        <v>60</v>
      </c>
      <c r="AB2552" s="483">
        <v>0</v>
      </c>
      <c r="AC2552" s="480" t="s">
        <v>335</v>
      </c>
    </row>
    <row r="2553" customHeight="1" spans="1:29">
      <c r="A2553" s="460" t="s">
        <v>187</v>
      </c>
      <c r="B2553" s="480" t="s">
        <v>11729</v>
      </c>
      <c r="C2553" s="480" t="s">
        <v>11730</v>
      </c>
      <c r="D2553" s="480" t="s">
        <v>12113</v>
      </c>
      <c r="E2553" s="481">
        <v>43083</v>
      </c>
      <c r="F2553" s="480" t="s">
        <v>301</v>
      </c>
      <c r="G2553" s="480" t="s">
        <v>12114</v>
      </c>
      <c r="H2553" s="480" t="s">
        <v>12115</v>
      </c>
      <c r="I2553" s="480" t="s">
        <v>12116</v>
      </c>
      <c r="J2553" s="482">
        <v>41300</v>
      </c>
      <c r="K2553" s="482">
        <v>0</v>
      </c>
      <c r="L2553" s="482">
        <v>41300</v>
      </c>
      <c r="M2553" s="482">
        <v>0</v>
      </c>
      <c r="N2553" s="482">
        <v>0</v>
      </c>
      <c r="O2553" s="482">
        <v>0</v>
      </c>
      <c r="P2553" s="480" t="s">
        <v>12117</v>
      </c>
      <c r="Q2553" s="481"/>
      <c r="R2553" s="480" t="s">
        <v>306</v>
      </c>
      <c r="S2553" s="480" t="s">
        <v>307</v>
      </c>
      <c r="T2553" s="480" t="s">
        <v>12079</v>
      </c>
      <c r="U2553" s="480" t="s">
        <v>309</v>
      </c>
      <c r="V2553" s="480" t="s">
        <v>12080</v>
      </c>
      <c r="W2553" s="480" t="s">
        <v>12081</v>
      </c>
      <c r="X2553" s="480" t="s">
        <v>12082</v>
      </c>
      <c r="Y2553" s="480" t="s">
        <v>313</v>
      </c>
      <c r="Z2553" s="480" t="s">
        <v>7888</v>
      </c>
      <c r="AA2553" s="480">
        <f t="shared" si="39"/>
        <v>60</v>
      </c>
      <c r="AB2553" s="483">
        <v>0</v>
      </c>
      <c r="AC2553" s="480" t="s">
        <v>335</v>
      </c>
    </row>
    <row r="2554" customHeight="1" spans="1:29">
      <c r="A2554" s="460" t="s">
        <v>187</v>
      </c>
      <c r="B2554" s="480" t="s">
        <v>11729</v>
      </c>
      <c r="C2554" s="480" t="s">
        <v>11730</v>
      </c>
      <c r="D2554" s="480" t="s">
        <v>12118</v>
      </c>
      <c r="E2554" s="481">
        <v>43083</v>
      </c>
      <c r="F2554" s="480" t="s">
        <v>301</v>
      </c>
      <c r="G2554" s="480" t="s">
        <v>12119</v>
      </c>
      <c r="H2554" s="480" t="s">
        <v>11747</v>
      </c>
      <c r="I2554" s="480" t="s">
        <v>12120</v>
      </c>
      <c r="J2554" s="482">
        <v>12820.52</v>
      </c>
      <c r="K2554" s="482">
        <v>0</v>
      </c>
      <c r="L2554" s="482">
        <v>12820.52</v>
      </c>
      <c r="M2554" s="482">
        <v>0</v>
      </c>
      <c r="N2554" s="482">
        <v>0</v>
      </c>
      <c r="O2554" s="482">
        <v>0</v>
      </c>
      <c r="P2554" s="480" t="s">
        <v>12121</v>
      </c>
      <c r="Q2554" s="481"/>
      <c r="R2554" s="480" t="s">
        <v>306</v>
      </c>
      <c r="S2554" s="480" t="s">
        <v>307</v>
      </c>
      <c r="T2554" s="480" t="s">
        <v>462</v>
      </c>
      <c r="U2554" s="480" t="s">
        <v>309</v>
      </c>
      <c r="V2554" s="480" t="s">
        <v>487</v>
      </c>
      <c r="W2554" s="480" t="s">
        <v>12122</v>
      </c>
      <c r="X2554" s="480" t="s">
        <v>11983</v>
      </c>
      <c r="Y2554" s="480" t="s">
        <v>313</v>
      </c>
      <c r="Z2554" s="480" t="s">
        <v>7888</v>
      </c>
      <c r="AA2554" s="480">
        <f t="shared" si="39"/>
        <v>60</v>
      </c>
      <c r="AB2554" s="483">
        <v>0</v>
      </c>
      <c r="AC2554" s="480" t="s">
        <v>489</v>
      </c>
    </row>
    <row r="2555" customHeight="1" spans="1:29">
      <c r="A2555" s="460" t="s">
        <v>187</v>
      </c>
      <c r="B2555" s="480" t="s">
        <v>11729</v>
      </c>
      <c r="C2555" s="480" t="s">
        <v>11730</v>
      </c>
      <c r="D2555" s="480" t="s">
        <v>12123</v>
      </c>
      <c r="E2555" s="481">
        <v>43083</v>
      </c>
      <c r="F2555" s="480" t="s">
        <v>301</v>
      </c>
      <c r="G2555" s="480" t="s">
        <v>12124</v>
      </c>
      <c r="H2555" s="480" t="s">
        <v>12125</v>
      </c>
      <c r="I2555" s="480" t="s">
        <v>12126</v>
      </c>
      <c r="J2555" s="482">
        <v>5982.91</v>
      </c>
      <c r="K2555" s="482">
        <v>0</v>
      </c>
      <c r="L2555" s="482">
        <v>5982.91</v>
      </c>
      <c r="M2555" s="482">
        <v>0</v>
      </c>
      <c r="N2555" s="482">
        <v>0</v>
      </c>
      <c r="O2555" s="482">
        <v>0</v>
      </c>
      <c r="P2555" s="480" t="s">
        <v>12127</v>
      </c>
      <c r="Q2555" s="481"/>
      <c r="R2555" s="480" t="s">
        <v>306</v>
      </c>
      <c r="S2555" s="480" t="s">
        <v>307</v>
      </c>
      <c r="T2555" s="480" t="s">
        <v>462</v>
      </c>
      <c r="U2555" s="480" t="s">
        <v>309</v>
      </c>
      <c r="V2555" s="480" t="s">
        <v>487</v>
      </c>
      <c r="W2555" s="480" t="s">
        <v>12128</v>
      </c>
      <c r="X2555" s="480" t="s">
        <v>11983</v>
      </c>
      <c r="Y2555" s="480" t="s">
        <v>313</v>
      </c>
      <c r="Z2555" s="480" t="s">
        <v>7888</v>
      </c>
      <c r="AA2555" s="480">
        <f t="shared" si="39"/>
        <v>60</v>
      </c>
      <c r="AB2555" s="483">
        <v>0</v>
      </c>
      <c r="AC2555" s="480" t="s">
        <v>489</v>
      </c>
    </row>
    <row r="2556" customHeight="1" spans="1:29">
      <c r="A2556" s="460" t="s">
        <v>187</v>
      </c>
      <c r="B2556" s="480" t="s">
        <v>11729</v>
      </c>
      <c r="C2556" s="480" t="s">
        <v>11730</v>
      </c>
      <c r="D2556" s="480" t="s">
        <v>12129</v>
      </c>
      <c r="E2556" s="481">
        <v>43083</v>
      </c>
      <c r="F2556" s="480" t="s">
        <v>301</v>
      </c>
      <c r="G2556" s="480" t="s">
        <v>12130</v>
      </c>
      <c r="H2556" s="480" t="s">
        <v>11747</v>
      </c>
      <c r="I2556" s="480" t="s">
        <v>12131</v>
      </c>
      <c r="J2556" s="482">
        <v>13675.21</v>
      </c>
      <c r="K2556" s="482">
        <v>0</v>
      </c>
      <c r="L2556" s="482">
        <v>13675.21</v>
      </c>
      <c r="M2556" s="482">
        <v>0</v>
      </c>
      <c r="N2556" s="482">
        <v>0</v>
      </c>
      <c r="O2556" s="482">
        <v>0</v>
      </c>
      <c r="P2556" s="480" t="s">
        <v>12132</v>
      </c>
      <c r="Q2556" s="481"/>
      <c r="R2556" s="480" t="s">
        <v>306</v>
      </c>
      <c r="S2556" s="480" t="s">
        <v>307</v>
      </c>
      <c r="T2556" s="480" t="s">
        <v>462</v>
      </c>
      <c r="U2556" s="480" t="s">
        <v>309</v>
      </c>
      <c r="V2556" s="480" t="s">
        <v>487</v>
      </c>
      <c r="W2556" s="480" t="s">
        <v>12133</v>
      </c>
      <c r="X2556" s="480" t="s">
        <v>11983</v>
      </c>
      <c r="Y2556" s="480" t="s">
        <v>313</v>
      </c>
      <c r="Z2556" s="480" t="s">
        <v>7888</v>
      </c>
      <c r="AA2556" s="480">
        <f t="shared" si="39"/>
        <v>60</v>
      </c>
      <c r="AB2556" s="483">
        <v>0</v>
      </c>
      <c r="AC2556" s="480" t="s">
        <v>489</v>
      </c>
    </row>
    <row r="2557" customHeight="1" spans="1:29">
      <c r="A2557" s="460" t="s">
        <v>187</v>
      </c>
      <c r="B2557" s="480" t="s">
        <v>11729</v>
      </c>
      <c r="C2557" s="480" t="s">
        <v>11730</v>
      </c>
      <c r="D2557" s="480" t="s">
        <v>12134</v>
      </c>
      <c r="E2557" s="481">
        <v>43122</v>
      </c>
      <c r="F2557" s="480" t="s">
        <v>301</v>
      </c>
      <c r="G2557" s="480" t="s">
        <v>12135</v>
      </c>
      <c r="H2557" s="480" t="s">
        <v>11747</v>
      </c>
      <c r="I2557" s="480" t="s">
        <v>12136</v>
      </c>
      <c r="J2557" s="482">
        <v>14464.1</v>
      </c>
      <c r="K2557" s="482">
        <v>0</v>
      </c>
      <c r="L2557" s="482">
        <v>14464.1</v>
      </c>
      <c r="M2557" s="482">
        <v>0</v>
      </c>
      <c r="N2557" s="482">
        <v>0</v>
      </c>
      <c r="O2557" s="482">
        <v>0</v>
      </c>
      <c r="P2557" s="480" t="s">
        <v>12137</v>
      </c>
      <c r="Q2557" s="481"/>
      <c r="R2557" s="480" t="s">
        <v>306</v>
      </c>
      <c r="S2557" s="480" t="s">
        <v>307</v>
      </c>
      <c r="T2557" s="480" t="s">
        <v>462</v>
      </c>
      <c r="U2557" s="480" t="s">
        <v>309</v>
      </c>
      <c r="V2557" s="480" t="s">
        <v>487</v>
      </c>
      <c r="W2557" s="480" t="s">
        <v>12138</v>
      </c>
      <c r="X2557" s="480" t="s">
        <v>12139</v>
      </c>
      <c r="Y2557" s="480" t="s">
        <v>313</v>
      </c>
      <c r="Z2557" s="480" t="s">
        <v>7888</v>
      </c>
      <c r="AA2557" s="480">
        <f t="shared" si="39"/>
        <v>60</v>
      </c>
      <c r="AB2557" s="483">
        <v>0</v>
      </c>
      <c r="AC2557" s="480" t="s">
        <v>489</v>
      </c>
    </row>
    <row r="2558" customHeight="1" spans="1:29">
      <c r="A2558" s="460" t="s">
        <v>187</v>
      </c>
      <c r="B2558" s="480" t="s">
        <v>11729</v>
      </c>
      <c r="C2558" s="480" t="s">
        <v>11730</v>
      </c>
      <c r="D2558" s="480" t="s">
        <v>12140</v>
      </c>
      <c r="E2558" s="481">
        <v>43122</v>
      </c>
      <c r="F2558" s="480" t="s">
        <v>301</v>
      </c>
      <c r="G2558" s="480" t="s">
        <v>12141</v>
      </c>
      <c r="H2558" s="480" t="s">
        <v>11747</v>
      </c>
      <c r="I2558" s="480" t="s">
        <v>12142</v>
      </c>
      <c r="J2558" s="482">
        <v>23667.52</v>
      </c>
      <c r="K2558" s="482">
        <v>0</v>
      </c>
      <c r="L2558" s="482">
        <v>23667.52</v>
      </c>
      <c r="M2558" s="482">
        <v>0</v>
      </c>
      <c r="N2558" s="482">
        <v>0</v>
      </c>
      <c r="O2558" s="482">
        <v>0</v>
      </c>
      <c r="P2558" s="480" t="s">
        <v>12143</v>
      </c>
      <c r="Q2558" s="481"/>
      <c r="R2558" s="480" t="s">
        <v>306</v>
      </c>
      <c r="S2558" s="480" t="s">
        <v>307</v>
      </c>
      <c r="T2558" s="480" t="s">
        <v>462</v>
      </c>
      <c r="U2558" s="480" t="s">
        <v>309</v>
      </c>
      <c r="V2558" s="480" t="s">
        <v>487</v>
      </c>
      <c r="W2558" s="480" t="s">
        <v>12144</v>
      </c>
      <c r="X2558" s="480" t="s">
        <v>11983</v>
      </c>
      <c r="Y2558" s="480" t="s">
        <v>313</v>
      </c>
      <c r="Z2558" s="480" t="s">
        <v>7888</v>
      </c>
      <c r="AA2558" s="480">
        <f t="shared" si="39"/>
        <v>60</v>
      </c>
      <c r="AB2558" s="483">
        <v>0</v>
      </c>
      <c r="AC2558" s="480" t="s">
        <v>489</v>
      </c>
    </row>
    <row r="2559" customHeight="1" spans="1:29">
      <c r="A2559" s="460" t="s">
        <v>187</v>
      </c>
      <c r="B2559" s="480" t="s">
        <v>11729</v>
      </c>
      <c r="C2559" s="480" t="s">
        <v>11730</v>
      </c>
      <c r="D2559" s="480" t="s">
        <v>12145</v>
      </c>
      <c r="E2559" s="481">
        <v>43277</v>
      </c>
      <c r="F2559" s="480" t="s">
        <v>301</v>
      </c>
      <c r="G2559" s="480" t="s">
        <v>12146</v>
      </c>
      <c r="H2559" s="480" t="s">
        <v>11747</v>
      </c>
      <c r="I2559" s="480" t="s">
        <v>12147</v>
      </c>
      <c r="J2559" s="482">
        <v>7000</v>
      </c>
      <c r="K2559" s="482">
        <v>0</v>
      </c>
      <c r="L2559" s="482">
        <v>7000</v>
      </c>
      <c r="M2559" s="482">
        <v>0</v>
      </c>
      <c r="N2559" s="482">
        <v>0</v>
      </c>
      <c r="O2559" s="482">
        <v>0</v>
      </c>
      <c r="P2559" s="480" t="s">
        <v>12148</v>
      </c>
      <c r="Q2559" s="481"/>
      <c r="R2559" s="480" t="s">
        <v>306</v>
      </c>
      <c r="S2559" s="480" t="s">
        <v>307</v>
      </c>
      <c r="T2559" s="480" t="s">
        <v>462</v>
      </c>
      <c r="U2559" s="480" t="s">
        <v>309</v>
      </c>
      <c r="V2559" s="480" t="s">
        <v>487</v>
      </c>
      <c r="W2559" s="480" t="s">
        <v>12149</v>
      </c>
      <c r="X2559" s="480" t="s">
        <v>11983</v>
      </c>
      <c r="Y2559" s="480" t="s">
        <v>313</v>
      </c>
      <c r="Z2559" s="480" t="s">
        <v>7888</v>
      </c>
      <c r="AA2559" s="480">
        <f t="shared" si="39"/>
        <v>60</v>
      </c>
      <c r="AB2559" s="483">
        <v>0</v>
      </c>
      <c r="AC2559" s="480" t="s">
        <v>489</v>
      </c>
    </row>
    <row r="2560" customHeight="1" spans="1:29">
      <c r="A2560" s="460" t="s">
        <v>187</v>
      </c>
      <c r="B2560" s="480" t="s">
        <v>11729</v>
      </c>
      <c r="C2560" s="480" t="s">
        <v>11730</v>
      </c>
      <c r="D2560" s="480" t="s">
        <v>12150</v>
      </c>
      <c r="E2560" s="481">
        <v>43277</v>
      </c>
      <c r="F2560" s="480" t="s">
        <v>301</v>
      </c>
      <c r="G2560" s="480" t="s">
        <v>12151</v>
      </c>
      <c r="H2560" s="480" t="s">
        <v>11759</v>
      </c>
      <c r="I2560" s="480" t="s">
        <v>12152</v>
      </c>
      <c r="J2560" s="482">
        <v>5000</v>
      </c>
      <c r="K2560" s="482">
        <v>0</v>
      </c>
      <c r="L2560" s="482">
        <v>5000</v>
      </c>
      <c r="M2560" s="482">
        <v>0</v>
      </c>
      <c r="N2560" s="482">
        <v>0</v>
      </c>
      <c r="O2560" s="482">
        <v>0</v>
      </c>
      <c r="P2560" s="480" t="s">
        <v>12153</v>
      </c>
      <c r="Q2560" s="481"/>
      <c r="R2560" s="480" t="s">
        <v>306</v>
      </c>
      <c r="S2560" s="480" t="s">
        <v>307</v>
      </c>
      <c r="T2560" s="480" t="s">
        <v>462</v>
      </c>
      <c r="U2560" s="480" t="s">
        <v>309</v>
      </c>
      <c r="V2560" s="480" t="s">
        <v>487</v>
      </c>
      <c r="W2560" s="480" t="s">
        <v>12149</v>
      </c>
      <c r="X2560" s="480" t="s">
        <v>11983</v>
      </c>
      <c r="Y2560" s="480" t="s">
        <v>313</v>
      </c>
      <c r="Z2560" s="480" t="s">
        <v>7888</v>
      </c>
      <c r="AA2560" s="480">
        <f t="shared" si="39"/>
        <v>60</v>
      </c>
      <c r="AB2560" s="483">
        <v>0</v>
      </c>
      <c r="AC2560" s="480" t="s">
        <v>489</v>
      </c>
    </row>
    <row r="2561" customHeight="1" spans="1:29">
      <c r="A2561" s="460" t="s">
        <v>187</v>
      </c>
      <c r="B2561" s="480" t="s">
        <v>11729</v>
      </c>
      <c r="C2561" s="480" t="s">
        <v>11730</v>
      </c>
      <c r="D2561" s="480" t="s">
        <v>12154</v>
      </c>
      <c r="E2561" s="481">
        <v>43277</v>
      </c>
      <c r="F2561" s="480" t="s">
        <v>301</v>
      </c>
      <c r="G2561" s="480" t="s">
        <v>12155</v>
      </c>
      <c r="H2561" s="480" t="s">
        <v>11747</v>
      </c>
      <c r="I2561" s="480" t="s">
        <v>12156</v>
      </c>
      <c r="J2561" s="482">
        <v>11247.87</v>
      </c>
      <c r="K2561" s="482">
        <v>0</v>
      </c>
      <c r="L2561" s="482">
        <v>11247.87</v>
      </c>
      <c r="M2561" s="482">
        <v>0</v>
      </c>
      <c r="N2561" s="482">
        <v>0</v>
      </c>
      <c r="O2561" s="482">
        <v>0</v>
      </c>
      <c r="P2561" s="480" t="s">
        <v>12157</v>
      </c>
      <c r="Q2561" s="481"/>
      <c r="R2561" s="480" t="s">
        <v>306</v>
      </c>
      <c r="S2561" s="480" t="s">
        <v>307</v>
      </c>
      <c r="T2561" s="480" t="s">
        <v>462</v>
      </c>
      <c r="U2561" s="480" t="s">
        <v>309</v>
      </c>
      <c r="V2561" s="480" t="s">
        <v>487</v>
      </c>
      <c r="W2561" s="480" t="s">
        <v>12149</v>
      </c>
      <c r="X2561" s="480" t="s">
        <v>11983</v>
      </c>
      <c r="Y2561" s="480" t="s">
        <v>313</v>
      </c>
      <c r="Z2561" s="480" t="s">
        <v>7888</v>
      </c>
      <c r="AA2561" s="480">
        <f t="shared" si="39"/>
        <v>60</v>
      </c>
      <c r="AB2561" s="483">
        <v>0</v>
      </c>
      <c r="AC2561" s="480" t="s">
        <v>489</v>
      </c>
    </row>
    <row r="2562" customHeight="1" spans="1:29">
      <c r="A2562" s="460" t="s">
        <v>187</v>
      </c>
      <c r="B2562" s="480" t="s">
        <v>11729</v>
      </c>
      <c r="C2562" s="480" t="s">
        <v>11730</v>
      </c>
      <c r="D2562" s="480" t="s">
        <v>12158</v>
      </c>
      <c r="E2562" s="481">
        <v>43752</v>
      </c>
      <c r="F2562" s="480" t="s">
        <v>301</v>
      </c>
      <c r="G2562" s="480" t="s">
        <v>12159</v>
      </c>
      <c r="H2562" s="480" t="s">
        <v>11747</v>
      </c>
      <c r="I2562" s="480" t="s">
        <v>12160</v>
      </c>
      <c r="J2562" s="482">
        <v>6282.05</v>
      </c>
      <c r="K2562" s="482">
        <v>0</v>
      </c>
      <c r="L2562" s="482">
        <v>6282.05</v>
      </c>
      <c r="M2562" s="482">
        <v>0</v>
      </c>
      <c r="N2562" s="482">
        <v>0</v>
      </c>
      <c r="O2562" s="482">
        <v>0</v>
      </c>
      <c r="P2562" s="480" t="s">
        <v>12161</v>
      </c>
      <c r="Q2562" s="481"/>
      <c r="R2562" s="480" t="s">
        <v>306</v>
      </c>
      <c r="S2562" s="480" t="s">
        <v>307</v>
      </c>
      <c r="T2562" s="480" t="s">
        <v>462</v>
      </c>
      <c r="U2562" s="480" t="s">
        <v>309</v>
      </c>
      <c r="V2562" s="480" t="s">
        <v>487</v>
      </c>
      <c r="W2562" s="480" t="s">
        <v>12162</v>
      </c>
      <c r="X2562" s="480" t="s">
        <v>12163</v>
      </c>
      <c r="Y2562" s="480" t="s">
        <v>313</v>
      </c>
      <c r="Z2562" s="480" t="s">
        <v>7888</v>
      </c>
      <c r="AA2562" s="480">
        <f t="shared" si="39"/>
        <v>60</v>
      </c>
      <c r="AB2562" s="483">
        <v>0</v>
      </c>
      <c r="AC2562" s="480" t="s">
        <v>489</v>
      </c>
    </row>
    <row r="2563" customHeight="1" spans="1:29">
      <c r="A2563" s="460" t="s">
        <v>187</v>
      </c>
      <c r="B2563" s="480" t="s">
        <v>11729</v>
      </c>
      <c r="C2563" s="480" t="s">
        <v>11730</v>
      </c>
      <c r="D2563" s="480" t="s">
        <v>12164</v>
      </c>
      <c r="E2563" s="481">
        <v>43752</v>
      </c>
      <c r="F2563" s="480" t="s">
        <v>301</v>
      </c>
      <c r="G2563" s="480" t="s">
        <v>12165</v>
      </c>
      <c r="H2563" s="480" t="s">
        <v>11747</v>
      </c>
      <c r="I2563" s="480" t="s">
        <v>12166</v>
      </c>
      <c r="J2563" s="482">
        <v>13675.22</v>
      </c>
      <c r="K2563" s="482">
        <v>0</v>
      </c>
      <c r="L2563" s="482">
        <v>13675.22</v>
      </c>
      <c r="M2563" s="482">
        <v>0</v>
      </c>
      <c r="N2563" s="482">
        <v>0</v>
      </c>
      <c r="O2563" s="482">
        <v>0</v>
      </c>
      <c r="P2563" s="480" t="s">
        <v>12167</v>
      </c>
      <c r="Q2563" s="481"/>
      <c r="R2563" s="480" t="s">
        <v>306</v>
      </c>
      <c r="S2563" s="480" t="s">
        <v>307</v>
      </c>
      <c r="T2563" s="480" t="s">
        <v>462</v>
      </c>
      <c r="U2563" s="480" t="s">
        <v>309</v>
      </c>
      <c r="V2563" s="480" t="s">
        <v>487</v>
      </c>
      <c r="W2563" s="480" t="s">
        <v>12162</v>
      </c>
      <c r="X2563" s="480" t="s">
        <v>12163</v>
      </c>
      <c r="Y2563" s="480" t="s">
        <v>313</v>
      </c>
      <c r="Z2563" s="480" t="s">
        <v>7888</v>
      </c>
      <c r="AA2563" s="480">
        <f t="shared" si="39"/>
        <v>60</v>
      </c>
      <c r="AB2563" s="483">
        <v>0</v>
      </c>
      <c r="AC2563" s="480" t="s">
        <v>489</v>
      </c>
    </row>
    <row r="2564" customHeight="1" spans="1:29">
      <c r="A2564" s="460" t="s">
        <v>187</v>
      </c>
      <c r="B2564" s="480" t="s">
        <v>11729</v>
      </c>
      <c r="C2564" s="480" t="s">
        <v>11730</v>
      </c>
      <c r="D2564" s="480" t="s">
        <v>12168</v>
      </c>
      <c r="E2564" s="481">
        <v>43752</v>
      </c>
      <c r="F2564" s="480" t="s">
        <v>301</v>
      </c>
      <c r="G2564" s="480" t="s">
        <v>12169</v>
      </c>
      <c r="H2564" s="480" t="s">
        <v>11759</v>
      </c>
      <c r="I2564" s="480" t="s">
        <v>12012</v>
      </c>
      <c r="J2564" s="482">
        <v>9326.45</v>
      </c>
      <c r="K2564" s="482">
        <v>0</v>
      </c>
      <c r="L2564" s="482">
        <v>9326.45</v>
      </c>
      <c r="M2564" s="482">
        <v>0</v>
      </c>
      <c r="N2564" s="482">
        <v>0</v>
      </c>
      <c r="O2564" s="482">
        <v>0</v>
      </c>
      <c r="P2564" s="480" t="s">
        <v>12170</v>
      </c>
      <c r="Q2564" s="481"/>
      <c r="R2564" s="480" t="s">
        <v>306</v>
      </c>
      <c r="S2564" s="480" t="s">
        <v>307</v>
      </c>
      <c r="T2564" s="480" t="s">
        <v>462</v>
      </c>
      <c r="U2564" s="480" t="s">
        <v>309</v>
      </c>
      <c r="V2564" s="480" t="s">
        <v>487</v>
      </c>
      <c r="W2564" s="480" t="s">
        <v>12171</v>
      </c>
      <c r="X2564" s="480" t="s">
        <v>12172</v>
      </c>
      <c r="Y2564" s="480" t="s">
        <v>313</v>
      </c>
      <c r="Z2564" s="480" t="s">
        <v>7888</v>
      </c>
      <c r="AA2564" s="480">
        <f t="shared" si="39"/>
        <v>60</v>
      </c>
      <c r="AB2564" s="483">
        <v>0</v>
      </c>
      <c r="AC2564" s="480" t="s">
        <v>489</v>
      </c>
    </row>
    <row r="2565" customHeight="1" spans="1:29">
      <c r="A2565" s="460" t="s">
        <v>187</v>
      </c>
      <c r="B2565" s="480" t="s">
        <v>11729</v>
      </c>
      <c r="C2565" s="480" t="s">
        <v>11730</v>
      </c>
      <c r="D2565" s="480" t="s">
        <v>12173</v>
      </c>
      <c r="E2565" s="481">
        <v>43752</v>
      </c>
      <c r="F2565" s="480" t="s">
        <v>301</v>
      </c>
      <c r="G2565" s="480" t="s">
        <v>12174</v>
      </c>
      <c r="H2565" s="480" t="s">
        <v>11759</v>
      </c>
      <c r="I2565" s="480" t="s">
        <v>12175</v>
      </c>
      <c r="J2565" s="482">
        <v>8472.53</v>
      </c>
      <c r="K2565" s="482">
        <v>0</v>
      </c>
      <c r="L2565" s="482">
        <v>8472.53</v>
      </c>
      <c r="M2565" s="482">
        <v>0</v>
      </c>
      <c r="N2565" s="482">
        <v>0</v>
      </c>
      <c r="O2565" s="482">
        <v>0</v>
      </c>
      <c r="P2565" s="480" t="s">
        <v>12176</v>
      </c>
      <c r="Q2565" s="481"/>
      <c r="R2565" s="480" t="s">
        <v>306</v>
      </c>
      <c r="S2565" s="480" t="s">
        <v>307</v>
      </c>
      <c r="T2565" s="480" t="s">
        <v>462</v>
      </c>
      <c r="U2565" s="480" t="s">
        <v>309</v>
      </c>
      <c r="V2565" s="480" t="s">
        <v>487</v>
      </c>
      <c r="W2565" s="480" t="s">
        <v>12171</v>
      </c>
      <c r="X2565" s="480" t="s">
        <v>12172</v>
      </c>
      <c r="Y2565" s="480" t="s">
        <v>313</v>
      </c>
      <c r="Z2565" s="480" t="s">
        <v>7888</v>
      </c>
      <c r="AA2565" s="480">
        <f t="shared" si="39"/>
        <v>60</v>
      </c>
      <c r="AB2565" s="483">
        <v>0</v>
      </c>
      <c r="AC2565" s="480" t="s">
        <v>489</v>
      </c>
    </row>
    <row r="2566" customHeight="1" spans="1:29">
      <c r="A2566" s="460" t="s">
        <v>187</v>
      </c>
      <c r="B2566" s="480" t="s">
        <v>11729</v>
      </c>
      <c r="C2566" s="480" t="s">
        <v>11730</v>
      </c>
      <c r="D2566" s="480" t="s">
        <v>12177</v>
      </c>
      <c r="E2566" s="481">
        <v>43752</v>
      </c>
      <c r="F2566" s="480" t="s">
        <v>301</v>
      </c>
      <c r="G2566" s="480" t="s">
        <v>12178</v>
      </c>
      <c r="H2566" s="480" t="s">
        <v>11747</v>
      </c>
      <c r="I2566" s="480" t="s">
        <v>12179</v>
      </c>
      <c r="J2566" s="482">
        <v>19241.9</v>
      </c>
      <c r="K2566" s="482">
        <v>0</v>
      </c>
      <c r="L2566" s="482">
        <v>19241.9</v>
      </c>
      <c r="M2566" s="482">
        <v>0</v>
      </c>
      <c r="N2566" s="482">
        <v>0</v>
      </c>
      <c r="O2566" s="482">
        <v>0</v>
      </c>
      <c r="P2566" s="480" t="s">
        <v>12180</v>
      </c>
      <c r="Q2566" s="481"/>
      <c r="R2566" s="480" t="s">
        <v>306</v>
      </c>
      <c r="S2566" s="480" t="s">
        <v>307</v>
      </c>
      <c r="T2566" s="480" t="s">
        <v>462</v>
      </c>
      <c r="U2566" s="480" t="s">
        <v>309</v>
      </c>
      <c r="V2566" s="480" t="s">
        <v>487</v>
      </c>
      <c r="W2566" s="480" t="s">
        <v>12171</v>
      </c>
      <c r="X2566" s="480" t="s">
        <v>12172</v>
      </c>
      <c r="Y2566" s="480" t="s">
        <v>313</v>
      </c>
      <c r="Z2566" s="480" t="s">
        <v>7888</v>
      </c>
      <c r="AA2566" s="480">
        <f t="shared" si="39"/>
        <v>60</v>
      </c>
      <c r="AB2566" s="483">
        <v>0</v>
      </c>
      <c r="AC2566" s="480" t="s">
        <v>489</v>
      </c>
    </row>
    <row r="2567" customHeight="1" spans="1:29">
      <c r="A2567" s="460" t="s">
        <v>187</v>
      </c>
      <c r="B2567" s="480" t="s">
        <v>11729</v>
      </c>
      <c r="C2567" s="480" t="s">
        <v>11730</v>
      </c>
      <c r="D2567" s="480" t="s">
        <v>12181</v>
      </c>
      <c r="E2567" s="481">
        <v>43752</v>
      </c>
      <c r="F2567" s="480" t="s">
        <v>301</v>
      </c>
      <c r="G2567" s="480" t="s">
        <v>12182</v>
      </c>
      <c r="H2567" s="480" t="s">
        <v>11759</v>
      </c>
      <c r="I2567" s="480" t="s">
        <v>12183</v>
      </c>
      <c r="J2567" s="482">
        <v>8994.15</v>
      </c>
      <c r="K2567" s="482">
        <v>0</v>
      </c>
      <c r="L2567" s="482">
        <v>8994.15</v>
      </c>
      <c r="M2567" s="482">
        <v>0</v>
      </c>
      <c r="N2567" s="482">
        <v>0</v>
      </c>
      <c r="O2567" s="482">
        <v>0</v>
      </c>
      <c r="P2567" s="480" t="s">
        <v>12184</v>
      </c>
      <c r="Q2567" s="481"/>
      <c r="R2567" s="480" t="s">
        <v>306</v>
      </c>
      <c r="S2567" s="480" t="s">
        <v>307</v>
      </c>
      <c r="T2567" s="480" t="s">
        <v>462</v>
      </c>
      <c r="U2567" s="480" t="s">
        <v>309</v>
      </c>
      <c r="V2567" s="480" t="s">
        <v>487</v>
      </c>
      <c r="W2567" s="480" t="s">
        <v>12171</v>
      </c>
      <c r="X2567" s="480" t="s">
        <v>12172</v>
      </c>
      <c r="Y2567" s="480" t="s">
        <v>313</v>
      </c>
      <c r="Z2567" s="480" t="s">
        <v>7888</v>
      </c>
      <c r="AA2567" s="480">
        <f t="shared" si="39"/>
        <v>60</v>
      </c>
      <c r="AB2567" s="483">
        <v>0</v>
      </c>
      <c r="AC2567" s="480" t="s">
        <v>489</v>
      </c>
    </row>
    <row r="2568" customHeight="1" spans="1:29">
      <c r="A2568" s="460" t="s">
        <v>187</v>
      </c>
      <c r="B2568" s="480" t="s">
        <v>11729</v>
      </c>
      <c r="C2568" s="480" t="s">
        <v>11730</v>
      </c>
      <c r="D2568" s="480" t="s">
        <v>12185</v>
      </c>
      <c r="E2568" s="481">
        <v>43752</v>
      </c>
      <c r="F2568" s="480" t="s">
        <v>301</v>
      </c>
      <c r="G2568" s="480" t="s">
        <v>12186</v>
      </c>
      <c r="H2568" s="480" t="s">
        <v>11747</v>
      </c>
      <c r="I2568" s="480" t="s">
        <v>12187</v>
      </c>
      <c r="J2568" s="482">
        <v>19412.87</v>
      </c>
      <c r="K2568" s="482">
        <v>0</v>
      </c>
      <c r="L2568" s="482">
        <v>19412.87</v>
      </c>
      <c r="M2568" s="482">
        <v>0</v>
      </c>
      <c r="N2568" s="482">
        <v>0</v>
      </c>
      <c r="O2568" s="482">
        <v>0</v>
      </c>
      <c r="P2568" s="480" t="s">
        <v>12188</v>
      </c>
      <c r="Q2568" s="481"/>
      <c r="R2568" s="480" t="s">
        <v>306</v>
      </c>
      <c r="S2568" s="480" t="s">
        <v>307</v>
      </c>
      <c r="T2568" s="480" t="s">
        <v>462</v>
      </c>
      <c r="U2568" s="480" t="s">
        <v>309</v>
      </c>
      <c r="V2568" s="480" t="s">
        <v>487</v>
      </c>
      <c r="W2568" s="480" t="s">
        <v>12171</v>
      </c>
      <c r="X2568" s="480" t="s">
        <v>12172</v>
      </c>
      <c r="Y2568" s="480" t="s">
        <v>313</v>
      </c>
      <c r="Z2568" s="480" t="s">
        <v>7888</v>
      </c>
      <c r="AA2568" s="480">
        <f t="shared" si="39"/>
        <v>60</v>
      </c>
      <c r="AB2568" s="483">
        <v>0</v>
      </c>
      <c r="AC2568" s="480" t="s">
        <v>489</v>
      </c>
    </row>
    <row r="2569" customHeight="1" spans="1:29">
      <c r="A2569" s="460" t="s">
        <v>187</v>
      </c>
      <c r="B2569" s="480" t="s">
        <v>11729</v>
      </c>
      <c r="C2569" s="480" t="s">
        <v>11730</v>
      </c>
      <c r="D2569" s="480" t="s">
        <v>12189</v>
      </c>
      <c r="E2569" s="481">
        <v>39097</v>
      </c>
      <c r="F2569" s="480" t="s">
        <v>301</v>
      </c>
      <c r="G2569" s="480" t="s">
        <v>12190</v>
      </c>
      <c r="H2569" s="480" t="s">
        <v>12191</v>
      </c>
      <c r="I2569" s="480" t="s">
        <v>12192</v>
      </c>
      <c r="J2569" s="482">
        <v>23000</v>
      </c>
      <c r="K2569" s="482">
        <v>0</v>
      </c>
      <c r="L2569" s="482">
        <v>23000</v>
      </c>
      <c r="M2569" s="482">
        <v>0</v>
      </c>
      <c r="N2569" s="482">
        <v>0</v>
      </c>
      <c r="O2569" s="482">
        <v>0</v>
      </c>
      <c r="P2569" s="480" t="s">
        <v>12193</v>
      </c>
      <c r="Q2569" s="481"/>
      <c r="R2569" s="480" t="s">
        <v>306</v>
      </c>
      <c r="S2569" s="480" t="s">
        <v>307</v>
      </c>
      <c r="T2569" s="480" t="s">
        <v>462</v>
      </c>
      <c r="U2569" s="480" t="s">
        <v>309</v>
      </c>
      <c r="V2569" s="480" t="s">
        <v>1173</v>
      </c>
      <c r="W2569" s="480" t="s">
        <v>12194</v>
      </c>
      <c r="X2569" s="480" t="s">
        <v>11751</v>
      </c>
      <c r="Y2569" s="480" t="s">
        <v>313</v>
      </c>
      <c r="Z2569" s="480" t="s">
        <v>7888</v>
      </c>
      <c r="AA2569" s="480">
        <f t="shared" ref="AA2569:AA2632" si="40">Z2569*12</f>
        <v>60</v>
      </c>
      <c r="AB2569" s="483">
        <v>0</v>
      </c>
      <c r="AC2569" s="480" t="s">
        <v>1176</v>
      </c>
    </row>
    <row r="2570" customHeight="1" spans="1:29">
      <c r="A2570" s="460" t="s">
        <v>187</v>
      </c>
      <c r="B2570" s="480" t="s">
        <v>11729</v>
      </c>
      <c r="C2570" s="480" t="s">
        <v>11730</v>
      </c>
      <c r="D2570" s="480" t="s">
        <v>12195</v>
      </c>
      <c r="E2570" s="481">
        <v>39160</v>
      </c>
      <c r="F2570" s="480" t="s">
        <v>301</v>
      </c>
      <c r="G2570" s="480" t="s">
        <v>12196</v>
      </c>
      <c r="H2570" s="480" t="s">
        <v>12197</v>
      </c>
      <c r="I2570" s="480" t="s">
        <v>12198</v>
      </c>
      <c r="J2570" s="482">
        <v>7500</v>
      </c>
      <c r="K2570" s="482">
        <v>0</v>
      </c>
      <c r="L2570" s="482">
        <v>7500</v>
      </c>
      <c r="M2570" s="482">
        <v>0</v>
      </c>
      <c r="N2570" s="482">
        <v>0</v>
      </c>
      <c r="O2570" s="482">
        <v>0</v>
      </c>
      <c r="P2570" s="480" t="s">
        <v>12199</v>
      </c>
      <c r="Q2570" s="481"/>
      <c r="R2570" s="480" t="s">
        <v>306</v>
      </c>
      <c r="S2570" s="480" t="s">
        <v>307</v>
      </c>
      <c r="T2570" s="480" t="s">
        <v>462</v>
      </c>
      <c r="U2570" s="480" t="s">
        <v>309</v>
      </c>
      <c r="V2570" s="480" t="s">
        <v>1173</v>
      </c>
      <c r="W2570" s="480" t="s">
        <v>12200</v>
      </c>
      <c r="X2570" s="480" t="s">
        <v>12201</v>
      </c>
      <c r="Y2570" s="480" t="s">
        <v>313</v>
      </c>
      <c r="Z2570" s="480" t="s">
        <v>7888</v>
      </c>
      <c r="AA2570" s="480">
        <f t="shared" si="40"/>
        <v>60</v>
      </c>
      <c r="AB2570" s="483">
        <v>0</v>
      </c>
      <c r="AC2570" s="480" t="s">
        <v>1176</v>
      </c>
    </row>
    <row r="2571" customHeight="1" spans="1:29">
      <c r="A2571" s="460" t="s">
        <v>187</v>
      </c>
      <c r="B2571" s="480" t="s">
        <v>11729</v>
      </c>
      <c r="C2571" s="480" t="s">
        <v>11730</v>
      </c>
      <c r="D2571" s="480" t="s">
        <v>12202</v>
      </c>
      <c r="E2571" s="481">
        <v>39160</v>
      </c>
      <c r="F2571" s="480" t="s">
        <v>301</v>
      </c>
      <c r="G2571" s="480" t="s">
        <v>12203</v>
      </c>
      <c r="H2571" s="480" t="s">
        <v>12204</v>
      </c>
      <c r="I2571" s="480" t="s">
        <v>12205</v>
      </c>
      <c r="J2571" s="482">
        <v>120000</v>
      </c>
      <c r="K2571" s="482">
        <v>0</v>
      </c>
      <c r="L2571" s="482">
        <v>120000</v>
      </c>
      <c r="M2571" s="482">
        <v>0</v>
      </c>
      <c r="N2571" s="482">
        <v>0</v>
      </c>
      <c r="O2571" s="482">
        <v>0</v>
      </c>
      <c r="P2571" s="480" t="s">
        <v>12206</v>
      </c>
      <c r="Q2571" s="481"/>
      <c r="R2571" s="480" t="s">
        <v>306</v>
      </c>
      <c r="S2571" s="480" t="s">
        <v>307</v>
      </c>
      <c r="T2571" s="480" t="s">
        <v>462</v>
      </c>
      <c r="U2571" s="480" t="s">
        <v>309</v>
      </c>
      <c r="V2571" s="480" t="s">
        <v>1173</v>
      </c>
      <c r="W2571" s="480" t="s">
        <v>12207</v>
      </c>
      <c r="X2571" s="480" t="s">
        <v>12208</v>
      </c>
      <c r="Y2571" s="480" t="s">
        <v>313</v>
      </c>
      <c r="Z2571" s="480" t="s">
        <v>7888</v>
      </c>
      <c r="AA2571" s="480">
        <f t="shared" si="40"/>
        <v>60</v>
      </c>
      <c r="AB2571" s="483">
        <v>0</v>
      </c>
      <c r="AC2571" s="480" t="s">
        <v>1176</v>
      </c>
    </row>
    <row r="2572" customHeight="1" spans="1:29">
      <c r="A2572" s="460" t="s">
        <v>187</v>
      </c>
      <c r="B2572" s="480" t="s">
        <v>11729</v>
      </c>
      <c r="C2572" s="480" t="s">
        <v>11730</v>
      </c>
      <c r="D2572" s="480" t="s">
        <v>12209</v>
      </c>
      <c r="E2572" s="481">
        <v>39160</v>
      </c>
      <c r="F2572" s="480" t="s">
        <v>301</v>
      </c>
      <c r="G2572" s="480" t="s">
        <v>12210</v>
      </c>
      <c r="H2572" s="480" t="s">
        <v>12211</v>
      </c>
      <c r="I2572" s="480" t="s">
        <v>12212</v>
      </c>
      <c r="J2572" s="482">
        <v>130000</v>
      </c>
      <c r="K2572" s="482">
        <v>0</v>
      </c>
      <c r="L2572" s="482">
        <v>130000</v>
      </c>
      <c r="M2572" s="482">
        <v>0</v>
      </c>
      <c r="N2572" s="482">
        <v>0</v>
      </c>
      <c r="O2572" s="482">
        <v>0</v>
      </c>
      <c r="P2572" s="480" t="s">
        <v>12213</v>
      </c>
      <c r="Q2572" s="481"/>
      <c r="R2572" s="480" t="s">
        <v>306</v>
      </c>
      <c r="S2572" s="480" t="s">
        <v>307</v>
      </c>
      <c r="T2572" s="480" t="s">
        <v>462</v>
      </c>
      <c r="U2572" s="480" t="s">
        <v>309</v>
      </c>
      <c r="V2572" s="480" t="s">
        <v>1173</v>
      </c>
      <c r="W2572" s="480" t="s">
        <v>12214</v>
      </c>
      <c r="X2572" s="480" t="s">
        <v>12208</v>
      </c>
      <c r="Y2572" s="480" t="s">
        <v>313</v>
      </c>
      <c r="Z2572" s="480" t="s">
        <v>7888</v>
      </c>
      <c r="AA2572" s="480">
        <f t="shared" si="40"/>
        <v>60</v>
      </c>
      <c r="AB2572" s="483">
        <v>0</v>
      </c>
      <c r="AC2572" s="480" t="s">
        <v>1176</v>
      </c>
    </row>
    <row r="2573" customHeight="1" spans="1:29">
      <c r="A2573" s="460" t="s">
        <v>187</v>
      </c>
      <c r="B2573" s="480" t="s">
        <v>11729</v>
      </c>
      <c r="C2573" s="480" t="s">
        <v>11730</v>
      </c>
      <c r="D2573" s="480" t="s">
        <v>12215</v>
      </c>
      <c r="E2573" s="481">
        <v>39160</v>
      </c>
      <c r="F2573" s="480" t="s">
        <v>301</v>
      </c>
      <c r="G2573" s="480" t="s">
        <v>12216</v>
      </c>
      <c r="H2573" s="480" t="s">
        <v>12217</v>
      </c>
      <c r="I2573" s="480" t="s">
        <v>12218</v>
      </c>
      <c r="J2573" s="482">
        <v>80000</v>
      </c>
      <c r="K2573" s="482">
        <v>0</v>
      </c>
      <c r="L2573" s="482">
        <v>80000</v>
      </c>
      <c r="M2573" s="482">
        <v>0</v>
      </c>
      <c r="N2573" s="482">
        <v>0</v>
      </c>
      <c r="O2573" s="482">
        <v>0</v>
      </c>
      <c r="P2573" s="480" t="s">
        <v>12219</v>
      </c>
      <c r="Q2573" s="481"/>
      <c r="R2573" s="480" t="s">
        <v>306</v>
      </c>
      <c r="S2573" s="480" t="s">
        <v>307</v>
      </c>
      <c r="T2573" s="480" t="s">
        <v>462</v>
      </c>
      <c r="U2573" s="480" t="s">
        <v>309</v>
      </c>
      <c r="V2573" s="480" t="s">
        <v>1173</v>
      </c>
      <c r="W2573" s="480" t="s">
        <v>12220</v>
      </c>
      <c r="X2573" s="480" t="s">
        <v>12208</v>
      </c>
      <c r="Y2573" s="480" t="s">
        <v>313</v>
      </c>
      <c r="Z2573" s="480" t="s">
        <v>7888</v>
      </c>
      <c r="AA2573" s="480">
        <f t="shared" si="40"/>
        <v>60</v>
      </c>
      <c r="AB2573" s="483">
        <v>0</v>
      </c>
      <c r="AC2573" s="480" t="s">
        <v>1176</v>
      </c>
    </row>
    <row r="2574" customHeight="1" spans="1:29">
      <c r="A2574" s="460" t="s">
        <v>187</v>
      </c>
      <c r="B2574" s="480" t="s">
        <v>11729</v>
      </c>
      <c r="C2574" s="480" t="s">
        <v>11730</v>
      </c>
      <c r="D2574" s="480" t="s">
        <v>12221</v>
      </c>
      <c r="E2574" s="481">
        <v>39160</v>
      </c>
      <c r="F2574" s="480" t="s">
        <v>301</v>
      </c>
      <c r="G2574" s="480" t="s">
        <v>12222</v>
      </c>
      <c r="H2574" s="480" t="s">
        <v>12223</v>
      </c>
      <c r="I2574" s="480" t="s">
        <v>12224</v>
      </c>
      <c r="J2574" s="482">
        <v>145000</v>
      </c>
      <c r="K2574" s="482">
        <v>0</v>
      </c>
      <c r="L2574" s="482">
        <v>145000</v>
      </c>
      <c r="M2574" s="482">
        <v>0</v>
      </c>
      <c r="N2574" s="482">
        <v>0</v>
      </c>
      <c r="O2574" s="482">
        <v>0</v>
      </c>
      <c r="P2574" s="480" t="s">
        <v>12225</v>
      </c>
      <c r="Q2574" s="481"/>
      <c r="R2574" s="480" t="s">
        <v>306</v>
      </c>
      <c r="S2574" s="480" t="s">
        <v>307</v>
      </c>
      <c r="T2574" s="480" t="s">
        <v>462</v>
      </c>
      <c r="U2574" s="480" t="s">
        <v>309</v>
      </c>
      <c r="V2574" s="480" t="s">
        <v>1173</v>
      </c>
      <c r="W2574" s="480" t="s">
        <v>12226</v>
      </c>
      <c r="X2574" s="480" t="s">
        <v>12208</v>
      </c>
      <c r="Y2574" s="480" t="s">
        <v>313</v>
      </c>
      <c r="Z2574" s="480" t="s">
        <v>7888</v>
      </c>
      <c r="AA2574" s="480">
        <f t="shared" si="40"/>
        <v>60</v>
      </c>
      <c r="AB2574" s="483">
        <v>0</v>
      </c>
      <c r="AC2574" s="480" t="s">
        <v>1176</v>
      </c>
    </row>
    <row r="2575" customHeight="1" spans="1:29">
      <c r="A2575" s="460" t="s">
        <v>187</v>
      </c>
      <c r="B2575" s="480" t="s">
        <v>11729</v>
      </c>
      <c r="C2575" s="480" t="s">
        <v>11730</v>
      </c>
      <c r="D2575" s="480" t="s">
        <v>12227</v>
      </c>
      <c r="E2575" s="481">
        <v>39160</v>
      </c>
      <c r="F2575" s="480" t="s">
        <v>301</v>
      </c>
      <c r="G2575" s="480" t="s">
        <v>12228</v>
      </c>
      <c r="H2575" s="480" t="s">
        <v>12204</v>
      </c>
      <c r="I2575" s="480" t="s">
        <v>12229</v>
      </c>
      <c r="J2575" s="482">
        <v>20000</v>
      </c>
      <c r="K2575" s="482">
        <v>0</v>
      </c>
      <c r="L2575" s="482">
        <v>20000</v>
      </c>
      <c r="M2575" s="482">
        <v>0</v>
      </c>
      <c r="N2575" s="482">
        <v>0</v>
      </c>
      <c r="O2575" s="482">
        <v>0</v>
      </c>
      <c r="P2575" s="480" t="s">
        <v>12230</v>
      </c>
      <c r="Q2575" s="481"/>
      <c r="R2575" s="480" t="s">
        <v>306</v>
      </c>
      <c r="S2575" s="480" t="s">
        <v>307</v>
      </c>
      <c r="T2575" s="480" t="s">
        <v>462</v>
      </c>
      <c r="U2575" s="480" t="s">
        <v>309</v>
      </c>
      <c r="V2575" s="480" t="s">
        <v>1173</v>
      </c>
      <c r="W2575" s="480" t="s">
        <v>12231</v>
      </c>
      <c r="X2575" s="480" t="s">
        <v>11751</v>
      </c>
      <c r="Y2575" s="480" t="s">
        <v>313</v>
      </c>
      <c r="Z2575" s="480" t="s">
        <v>7888</v>
      </c>
      <c r="AA2575" s="480">
        <f t="shared" si="40"/>
        <v>60</v>
      </c>
      <c r="AB2575" s="483">
        <v>0</v>
      </c>
      <c r="AC2575" s="480" t="s">
        <v>1176</v>
      </c>
    </row>
    <row r="2576" customHeight="1" spans="1:29">
      <c r="A2576" s="460" t="s">
        <v>187</v>
      </c>
      <c r="B2576" s="480" t="s">
        <v>11729</v>
      </c>
      <c r="C2576" s="480" t="s">
        <v>11730</v>
      </c>
      <c r="D2576" s="480" t="s">
        <v>12232</v>
      </c>
      <c r="E2576" s="481">
        <v>39160</v>
      </c>
      <c r="F2576" s="480" t="s">
        <v>301</v>
      </c>
      <c r="G2576" s="480" t="s">
        <v>12233</v>
      </c>
      <c r="H2576" s="480" t="s">
        <v>12234</v>
      </c>
      <c r="I2576" s="480" t="s">
        <v>12235</v>
      </c>
      <c r="J2576" s="482">
        <v>23000</v>
      </c>
      <c r="K2576" s="482">
        <v>0</v>
      </c>
      <c r="L2576" s="482">
        <v>23000</v>
      </c>
      <c r="M2576" s="482">
        <v>0</v>
      </c>
      <c r="N2576" s="482">
        <v>0</v>
      </c>
      <c r="O2576" s="482">
        <v>0</v>
      </c>
      <c r="P2576" s="480" t="s">
        <v>12236</v>
      </c>
      <c r="Q2576" s="481"/>
      <c r="R2576" s="480" t="s">
        <v>306</v>
      </c>
      <c r="S2576" s="480" t="s">
        <v>307</v>
      </c>
      <c r="T2576" s="480" t="s">
        <v>462</v>
      </c>
      <c r="U2576" s="480" t="s">
        <v>309</v>
      </c>
      <c r="V2576" s="480" t="s">
        <v>1173</v>
      </c>
      <c r="W2576" s="480" t="s">
        <v>12237</v>
      </c>
      <c r="X2576" s="480" t="s">
        <v>11751</v>
      </c>
      <c r="Y2576" s="480" t="s">
        <v>313</v>
      </c>
      <c r="Z2576" s="480" t="s">
        <v>7888</v>
      </c>
      <c r="AA2576" s="480">
        <f t="shared" si="40"/>
        <v>60</v>
      </c>
      <c r="AB2576" s="483">
        <v>0</v>
      </c>
      <c r="AC2576" s="480" t="s">
        <v>1176</v>
      </c>
    </row>
    <row r="2577" customHeight="1" spans="1:29">
      <c r="A2577" s="460" t="s">
        <v>187</v>
      </c>
      <c r="B2577" s="480" t="s">
        <v>11729</v>
      </c>
      <c r="C2577" s="480" t="s">
        <v>11730</v>
      </c>
      <c r="D2577" s="480" t="s">
        <v>12238</v>
      </c>
      <c r="E2577" s="481">
        <v>39160</v>
      </c>
      <c r="F2577" s="480" t="s">
        <v>301</v>
      </c>
      <c r="G2577" s="480" t="s">
        <v>12239</v>
      </c>
      <c r="H2577" s="480" t="s">
        <v>12211</v>
      </c>
      <c r="I2577" s="480" t="s">
        <v>12240</v>
      </c>
      <c r="J2577" s="482">
        <v>2340</v>
      </c>
      <c r="K2577" s="482">
        <v>0</v>
      </c>
      <c r="L2577" s="482">
        <v>2340</v>
      </c>
      <c r="M2577" s="482">
        <v>0</v>
      </c>
      <c r="N2577" s="482">
        <v>0</v>
      </c>
      <c r="O2577" s="482">
        <v>0</v>
      </c>
      <c r="P2577" s="480" t="s">
        <v>12241</v>
      </c>
      <c r="Q2577" s="481"/>
      <c r="R2577" s="480" t="s">
        <v>306</v>
      </c>
      <c r="S2577" s="480" t="s">
        <v>307</v>
      </c>
      <c r="T2577" s="480" t="s">
        <v>12242</v>
      </c>
      <c r="U2577" s="480" t="s">
        <v>309</v>
      </c>
      <c r="V2577" s="480" t="s">
        <v>12243</v>
      </c>
      <c r="W2577" s="480" t="s">
        <v>12244</v>
      </c>
      <c r="X2577" s="480" t="s">
        <v>12245</v>
      </c>
      <c r="Y2577" s="480" t="s">
        <v>313</v>
      </c>
      <c r="Z2577" s="480" t="s">
        <v>7888</v>
      </c>
      <c r="AA2577" s="480">
        <f t="shared" si="40"/>
        <v>60</v>
      </c>
      <c r="AB2577" s="483">
        <v>0</v>
      </c>
      <c r="AC2577" s="480" t="s">
        <v>335</v>
      </c>
    </row>
    <row r="2578" customHeight="1" spans="1:29">
      <c r="A2578" s="460" t="s">
        <v>187</v>
      </c>
      <c r="B2578" s="480" t="s">
        <v>11729</v>
      </c>
      <c r="C2578" s="480" t="s">
        <v>11730</v>
      </c>
      <c r="D2578" s="480" t="s">
        <v>12246</v>
      </c>
      <c r="E2578" s="481">
        <v>39191</v>
      </c>
      <c r="F2578" s="480" t="s">
        <v>301</v>
      </c>
      <c r="G2578" s="480" t="s">
        <v>12247</v>
      </c>
      <c r="H2578" s="480" t="s">
        <v>12248</v>
      </c>
      <c r="I2578" s="480" t="s">
        <v>12249</v>
      </c>
      <c r="J2578" s="482">
        <v>10000</v>
      </c>
      <c r="K2578" s="482">
        <v>0</v>
      </c>
      <c r="L2578" s="482">
        <v>10000</v>
      </c>
      <c r="M2578" s="482">
        <v>0</v>
      </c>
      <c r="N2578" s="482">
        <v>0</v>
      </c>
      <c r="O2578" s="482">
        <v>0</v>
      </c>
      <c r="P2578" s="480" t="s">
        <v>12250</v>
      </c>
      <c r="Q2578" s="481"/>
      <c r="R2578" s="480" t="s">
        <v>306</v>
      </c>
      <c r="S2578" s="480" t="s">
        <v>307</v>
      </c>
      <c r="T2578" s="480" t="s">
        <v>462</v>
      </c>
      <c r="U2578" s="480" t="s">
        <v>309</v>
      </c>
      <c r="V2578" s="480" t="s">
        <v>1173</v>
      </c>
      <c r="W2578" s="480" t="s">
        <v>12251</v>
      </c>
      <c r="X2578" s="480" t="s">
        <v>11751</v>
      </c>
      <c r="Y2578" s="480" t="s">
        <v>313</v>
      </c>
      <c r="Z2578" s="480" t="s">
        <v>7888</v>
      </c>
      <c r="AA2578" s="480">
        <f t="shared" si="40"/>
        <v>60</v>
      </c>
      <c r="AB2578" s="483">
        <v>0</v>
      </c>
      <c r="AC2578" s="480" t="s">
        <v>1176</v>
      </c>
    </row>
    <row r="2579" customHeight="1" spans="1:29">
      <c r="A2579" s="460" t="s">
        <v>187</v>
      </c>
      <c r="B2579" s="480" t="s">
        <v>11729</v>
      </c>
      <c r="C2579" s="480" t="s">
        <v>11730</v>
      </c>
      <c r="D2579" s="480" t="s">
        <v>12252</v>
      </c>
      <c r="E2579" s="481">
        <v>39191</v>
      </c>
      <c r="F2579" s="480" t="s">
        <v>301</v>
      </c>
      <c r="G2579" s="480" t="s">
        <v>12253</v>
      </c>
      <c r="H2579" s="480" t="s">
        <v>12248</v>
      </c>
      <c r="I2579" s="480" t="s">
        <v>12254</v>
      </c>
      <c r="J2579" s="482">
        <v>16000</v>
      </c>
      <c r="K2579" s="482">
        <v>0</v>
      </c>
      <c r="L2579" s="482">
        <v>16000</v>
      </c>
      <c r="M2579" s="482">
        <v>0</v>
      </c>
      <c r="N2579" s="482">
        <v>0</v>
      </c>
      <c r="O2579" s="482">
        <v>0</v>
      </c>
      <c r="P2579" s="480" t="s">
        <v>12255</v>
      </c>
      <c r="Q2579" s="481"/>
      <c r="R2579" s="480" t="s">
        <v>306</v>
      </c>
      <c r="S2579" s="480" t="s">
        <v>307</v>
      </c>
      <c r="T2579" s="480" t="s">
        <v>462</v>
      </c>
      <c r="U2579" s="480" t="s">
        <v>309</v>
      </c>
      <c r="V2579" s="480" t="s">
        <v>1173</v>
      </c>
      <c r="W2579" s="480" t="s">
        <v>12256</v>
      </c>
      <c r="X2579" s="480" t="s">
        <v>11751</v>
      </c>
      <c r="Y2579" s="480" t="s">
        <v>313</v>
      </c>
      <c r="Z2579" s="480" t="s">
        <v>7888</v>
      </c>
      <c r="AA2579" s="480">
        <f t="shared" si="40"/>
        <v>60</v>
      </c>
      <c r="AB2579" s="483">
        <v>0</v>
      </c>
      <c r="AC2579" s="480" t="s">
        <v>1176</v>
      </c>
    </row>
    <row r="2580" customHeight="1" spans="1:29">
      <c r="A2580" s="460" t="s">
        <v>187</v>
      </c>
      <c r="B2580" s="480" t="s">
        <v>11729</v>
      </c>
      <c r="C2580" s="480" t="s">
        <v>11730</v>
      </c>
      <c r="D2580" s="480" t="s">
        <v>12257</v>
      </c>
      <c r="E2580" s="481">
        <v>39222</v>
      </c>
      <c r="F2580" s="480" t="s">
        <v>301</v>
      </c>
      <c r="G2580" s="480" t="s">
        <v>12258</v>
      </c>
      <c r="H2580" s="480" t="s">
        <v>12211</v>
      </c>
      <c r="I2580" s="480" t="s">
        <v>12259</v>
      </c>
      <c r="J2580" s="482">
        <v>25740</v>
      </c>
      <c r="K2580" s="482">
        <v>0</v>
      </c>
      <c r="L2580" s="482">
        <v>25740</v>
      </c>
      <c r="M2580" s="482">
        <v>0</v>
      </c>
      <c r="N2580" s="482">
        <v>0</v>
      </c>
      <c r="O2580" s="482">
        <v>0</v>
      </c>
      <c r="P2580" s="480" t="s">
        <v>12260</v>
      </c>
      <c r="Q2580" s="481"/>
      <c r="R2580" s="480" t="s">
        <v>306</v>
      </c>
      <c r="S2580" s="480" t="s">
        <v>307</v>
      </c>
      <c r="T2580" s="480" t="s">
        <v>11736</v>
      </c>
      <c r="U2580" s="480" t="s">
        <v>309</v>
      </c>
      <c r="V2580" s="480" t="s">
        <v>11737</v>
      </c>
      <c r="W2580" s="480" t="s">
        <v>11738</v>
      </c>
      <c r="X2580" s="480" t="s">
        <v>11739</v>
      </c>
      <c r="Y2580" s="480" t="s">
        <v>313</v>
      </c>
      <c r="Z2580" s="480" t="s">
        <v>7888</v>
      </c>
      <c r="AA2580" s="480">
        <f t="shared" si="40"/>
        <v>60</v>
      </c>
      <c r="AB2580" s="483">
        <v>0</v>
      </c>
      <c r="AC2580" s="480" t="s">
        <v>335</v>
      </c>
    </row>
    <row r="2581" customHeight="1" spans="1:29">
      <c r="A2581" s="460" t="s">
        <v>187</v>
      </c>
      <c r="B2581" s="480" t="s">
        <v>11729</v>
      </c>
      <c r="C2581" s="480" t="s">
        <v>11730</v>
      </c>
      <c r="D2581" s="480" t="s">
        <v>12261</v>
      </c>
      <c r="E2581" s="481">
        <v>39222</v>
      </c>
      <c r="F2581" s="480" t="s">
        <v>301</v>
      </c>
      <c r="G2581" s="480" t="s">
        <v>12262</v>
      </c>
      <c r="H2581" s="480" t="s">
        <v>12263</v>
      </c>
      <c r="I2581" s="480" t="s">
        <v>12264</v>
      </c>
      <c r="J2581" s="482">
        <v>52650</v>
      </c>
      <c r="K2581" s="482">
        <v>0</v>
      </c>
      <c r="L2581" s="482">
        <v>52650</v>
      </c>
      <c r="M2581" s="482">
        <v>0</v>
      </c>
      <c r="N2581" s="482">
        <v>0</v>
      </c>
      <c r="O2581" s="482">
        <v>0</v>
      </c>
      <c r="P2581" s="480" t="s">
        <v>12265</v>
      </c>
      <c r="Q2581" s="481"/>
      <c r="R2581" s="480" t="s">
        <v>306</v>
      </c>
      <c r="S2581" s="480" t="s">
        <v>307</v>
      </c>
      <c r="T2581" s="480" t="s">
        <v>462</v>
      </c>
      <c r="U2581" s="480" t="s">
        <v>309</v>
      </c>
      <c r="V2581" s="480" t="s">
        <v>1173</v>
      </c>
      <c r="W2581" s="480" t="s">
        <v>12266</v>
      </c>
      <c r="X2581" s="480" t="s">
        <v>12267</v>
      </c>
      <c r="Y2581" s="480" t="s">
        <v>313</v>
      </c>
      <c r="Z2581" s="480" t="s">
        <v>7888</v>
      </c>
      <c r="AA2581" s="480">
        <f t="shared" si="40"/>
        <v>60</v>
      </c>
      <c r="AB2581" s="483">
        <v>0</v>
      </c>
      <c r="AC2581" s="480" t="s">
        <v>1176</v>
      </c>
    </row>
    <row r="2582" customHeight="1" spans="1:29">
      <c r="A2582" s="460" t="s">
        <v>187</v>
      </c>
      <c r="B2582" s="480" t="s">
        <v>11729</v>
      </c>
      <c r="C2582" s="480" t="s">
        <v>11730</v>
      </c>
      <c r="D2582" s="480" t="s">
        <v>12268</v>
      </c>
      <c r="E2582" s="481">
        <v>39222</v>
      </c>
      <c r="F2582" s="480" t="s">
        <v>301</v>
      </c>
      <c r="G2582" s="480" t="s">
        <v>12269</v>
      </c>
      <c r="H2582" s="480" t="s">
        <v>12263</v>
      </c>
      <c r="I2582" s="480" t="s">
        <v>12270</v>
      </c>
      <c r="J2582" s="482">
        <v>46800</v>
      </c>
      <c r="K2582" s="482">
        <v>0</v>
      </c>
      <c r="L2582" s="482">
        <v>46800</v>
      </c>
      <c r="M2582" s="482">
        <v>0</v>
      </c>
      <c r="N2582" s="482">
        <v>0</v>
      </c>
      <c r="O2582" s="482">
        <v>0</v>
      </c>
      <c r="P2582" s="480" t="s">
        <v>12271</v>
      </c>
      <c r="Q2582" s="481"/>
      <c r="R2582" s="480" t="s">
        <v>306</v>
      </c>
      <c r="S2582" s="480" t="s">
        <v>307</v>
      </c>
      <c r="T2582" s="480" t="s">
        <v>462</v>
      </c>
      <c r="U2582" s="480" t="s">
        <v>309</v>
      </c>
      <c r="V2582" s="480" t="s">
        <v>1173</v>
      </c>
      <c r="W2582" s="480" t="s">
        <v>12272</v>
      </c>
      <c r="X2582" s="480" t="s">
        <v>12267</v>
      </c>
      <c r="Y2582" s="480" t="s">
        <v>313</v>
      </c>
      <c r="Z2582" s="480" t="s">
        <v>7888</v>
      </c>
      <c r="AA2582" s="480">
        <f t="shared" si="40"/>
        <v>60</v>
      </c>
      <c r="AB2582" s="483">
        <v>0</v>
      </c>
      <c r="AC2582" s="480" t="s">
        <v>1176</v>
      </c>
    </row>
    <row r="2583" customHeight="1" spans="1:29">
      <c r="A2583" s="460" t="s">
        <v>187</v>
      </c>
      <c r="B2583" s="480" t="s">
        <v>11729</v>
      </c>
      <c r="C2583" s="480" t="s">
        <v>11730</v>
      </c>
      <c r="D2583" s="480" t="s">
        <v>12273</v>
      </c>
      <c r="E2583" s="481">
        <v>39314</v>
      </c>
      <c r="F2583" s="480" t="s">
        <v>301</v>
      </c>
      <c r="G2583" s="480" t="s">
        <v>12274</v>
      </c>
      <c r="H2583" s="480" t="s">
        <v>12204</v>
      </c>
      <c r="I2583" s="480" t="s">
        <v>12275</v>
      </c>
      <c r="J2583" s="482">
        <v>81900</v>
      </c>
      <c r="K2583" s="482">
        <v>0</v>
      </c>
      <c r="L2583" s="482">
        <v>81900</v>
      </c>
      <c r="M2583" s="482">
        <v>0</v>
      </c>
      <c r="N2583" s="482">
        <v>0</v>
      </c>
      <c r="O2583" s="482">
        <v>0</v>
      </c>
      <c r="P2583" s="480" t="s">
        <v>12276</v>
      </c>
      <c r="Q2583" s="481"/>
      <c r="R2583" s="480" t="s">
        <v>306</v>
      </c>
      <c r="S2583" s="480" t="s">
        <v>307</v>
      </c>
      <c r="T2583" s="480" t="s">
        <v>12277</v>
      </c>
      <c r="U2583" s="480" t="s">
        <v>309</v>
      </c>
      <c r="V2583" s="480" t="s">
        <v>12278</v>
      </c>
      <c r="W2583" s="480" t="s">
        <v>12279</v>
      </c>
      <c r="X2583" s="480" t="s">
        <v>12280</v>
      </c>
      <c r="Y2583" s="480" t="s">
        <v>313</v>
      </c>
      <c r="Z2583" s="480" t="s">
        <v>7888</v>
      </c>
      <c r="AA2583" s="480">
        <f t="shared" si="40"/>
        <v>60</v>
      </c>
      <c r="AB2583" s="483">
        <v>0</v>
      </c>
      <c r="AC2583" s="480" t="s">
        <v>335</v>
      </c>
    </row>
    <row r="2584" customHeight="1" spans="1:29">
      <c r="A2584" s="460" t="s">
        <v>187</v>
      </c>
      <c r="B2584" s="480" t="s">
        <v>11729</v>
      </c>
      <c r="C2584" s="480" t="s">
        <v>11730</v>
      </c>
      <c r="D2584" s="480" t="s">
        <v>12281</v>
      </c>
      <c r="E2584" s="481">
        <v>39314</v>
      </c>
      <c r="F2584" s="480" t="s">
        <v>301</v>
      </c>
      <c r="G2584" s="480" t="s">
        <v>12282</v>
      </c>
      <c r="H2584" s="480" t="s">
        <v>12217</v>
      </c>
      <c r="I2584" s="480" t="s">
        <v>12283</v>
      </c>
      <c r="J2584" s="482">
        <v>35100</v>
      </c>
      <c r="K2584" s="482">
        <v>0</v>
      </c>
      <c r="L2584" s="482">
        <v>35100</v>
      </c>
      <c r="M2584" s="482">
        <v>0</v>
      </c>
      <c r="N2584" s="482">
        <v>0</v>
      </c>
      <c r="O2584" s="482">
        <v>0</v>
      </c>
      <c r="P2584" s="480" t="s">
        <v>12284</v>
      </c>
      <c r="Q2584" s="481"/>
      <c r="R2584" s="480" t="s">
        <v>306</v>
      </c>
      <c r="S2584" s="480" t="s">
        <v>307</v>
      </c>
      <c r="T2584" s="480" t="s">
        <v>12277</v>
      </c>
      <c r="U2584" s="480" t="s">
        <v>309</v>
      </c>
      <c r="V2584" s="480" t="s">
        <v>12278</v>
      </c>
      <c r="W2584" s="480" t="s">
        <v>12279</v>
      </c>
      <c r="X2584" s="480" t="s">
        <v>12280</v>
      </c>
      <c r="Y2584" s="480" t="s">
        <v>313</v>
      </c>
      <c r="Z2584" s="480" t="s">
        <v>7888</v>
      </c>
      <c r="AA2584" s="480">
        <f t="shared" si="40"/>
        <v>60</v>
      </c>
      <c r="AB2584" s="483">
        <v>0</v>
      </c>
      <c r="AC2584" s="480" t="s">
        <v>335</v>
      </c>
    </row>
    <row r="2585" customHeight="1" spans="1:29">
      <c r="A2585" s="460" t="s">
        <v>187</v>
      </c>
      <c r="B2585" s="480" t="s">
        <v>11729</v>
      </c>
      <c r="C2585" s="480" t="s">
        <v>11730</v>
      </c>
      <c r="D2585" s="480" t="s">
        <v>12285</v>
      </c>
      <c r="E2585" s="481">
        <v>39314</v>
      </c>
      <c r="F2585" s="480" t="s">
        <v>301</v>
      </c>
      <c r="G2585" s="480" t="s">
        <v>12286</v>
      </c>
      <c r="H2585" s="480" t="s">
        <v>12287</v>
      </c>
      <c r="I2585" s="480" t="s">
        <v>12288</v>
      </c>
      <c r="J2585" s="482">
        <v>46800</v>
      </c>
      <c r="K2585" s="482">
        <v>0</v>
      </c>
      <c r="L2585" s="482">
        <v>46800</v>
      </c>
      <c r="M2585" s="482">
        <v>0</v>
      </c>
      <c r="N2585" s="482">
        <v>0</v>
      </c>
      <c r="O2585" s="482">
        <v>0</v>
      </c>
      <c r="P2585" s="480" t="s">
        <v>12289</v>
      </c>
      <c r="Q2585" s="481"/>
      <c r="R2585" s="480" t="s">
        <v>306</v>
      </c>
      <c r="S2585" s="480" t="s">
        <v>307</v>
      </c>
      <c r="T2585" s="480" t="s">
        <v>12277</v>
      </c>
      <c r="U2585" s="480" t="s">
        <v>309</v>
      </c>
      <c r="V2585" s="480" t="s">
        <v>12278</v>
      </c>
      <c r="W2585" s="480" t="s">
        <v>12279</v>
      </c>
      <c r="X2585" s="480" t="s">
        <v>12280</v>
      </c>
      <c r="Y2585" s="480" t="s">
        <v>313</v>
      </c>
      <c r="Z2585" s="480" t="s">
        <v>7888</v>
      </c>
      <c r="AA2585" s="480">
        <f t="shared" si="40"/>
        <v>60</v>
      </c>
      <c r="AB2585" s="483">
        <v>0</v>
      </c>
      <c r="AC2585" s="480" t="s">
        <v>335</v>
      </c>
    </row>
    <row r="2586" customHeight="1" spans="1:29">
      <c r="A2586" s="460" t="s">
        <v>187</v>
      </c>
      <c r="B2586" s="480" t="s">
        <v>11729</v>
      </c>
      <c r="C2586" s="480" t="s">
        <v>11730</v>
      </c>
      <c r="D2586" s="480" t="s">
        <v>12290</v>
      </c>
      <c r="E2586" s="481">
        <v>39314</v>
      </c>
      <c r="F2586" s="480" t="s">
        <v>301</v>
      </c>
      <c r="G2586" s="480" t="s">
        <v>12291</v>
      </c>
      <c r="H2586" s="480" t="s">
        <v>12191</v>
      </c>
      <c r="I2586" s="480" t="s">
        <v>12292</v>
      </c>
      <c r="J2586" s="482">
        <v>70200</v>
      </c>
      <c r="K2586" s="482">
        <v>0</v>
      </c>
      <c r="L2586" s="482">
        <v>70200</v>
      </c>
      <c r="M2586" s="482">
        <v>0</v>
      </c>
      <c r="N2586" s="482">
        <v>0</v>
      </c>
      <c r="O2586" s="482">
        <v>0</v>
      </c>
      <c r="P2586" s="480" t="s">
        <v>12293</v>
      </c>
      <c r="Q2586" s="481"/>
      <c r="R2586" s="480" t="s">
        <v>306</v>
      </c>
      <c r="S2586" s="480" t="s">
        <v>307</v>
      </c>
      <c r="T2586" s="480" t="s">
        <v>12277</v>
      </c>
      <c r="U2586" s="480" t="s">
        <v>309</v>
      </c>
      <c r="V2586" s="480" t="s">
        <v>12278</v>
      </c>
      <c r="W2586" s="480" t="s">
        <v>12279</v>
      </c>
      <c r="X2586" s="480" t="s">
        <v>12280</v>
      </c>
      <c r="Y2586" s="480" t="s">
        <v>313</v>
      </c>
      <c r="Z2586" s="480" t="s">
        <v>7888</v>
      </c>
      <c r="AA2586" s="480">
        <f t="shared" si="40"/>
        <v>60</v>
      </c>
      <c r="AB2586" s="483">
        <v>0</v>
      </c>
      <c r="AC2586" s="480" t="s">
        <v>335</v>
      </c>
    </row>
    <row r="2587" customHeight="1" spans="1:29">
      <c r="A2587" s="460" t="s">
        <v>187</v>
      </c>
      <c r="B2587" s="480" t="s">
        <v>11729</v>
      </c>
      <c r="C2587" s="480" t="s">
        <v>11730</v>
      </c>
      <c r="D2587" s="480" t="s">
        <v>12294</v>
      </c>
      <c r="E2587" s="481">
        <v>39314</v>
      </c>
      <c r="F2587" s="480" t="s">
        <v>301</v>
      </c>
      <c r="G2587" s="480" t="s">
        <v>12295</v>
      </c>
      <c r="H2587" s="480" t="s">
        <v>12296</v>
      </c>
      <c r="I2587" s="480" t="s">
        <v>12297</v>
      </c>
      <c r="J2587" s="482">
        <v>27560</v>
      </c>
      <c r="K2587" s="482">
        <v>0</v>
      </c>
      <c r="L2587" s="482">
        <v>27560</v>
      </c>
      <c r="M2587" s="482">
        <v>0</v>
      </c>
      <c r="N2587" s="482">
        <v>0</v>
      </c>
      <c r="O2587" s="482">
        <v>0</v>
      </c>
      <c r="P2587" s="480" t="s">
        <v>12298</v>
      </c>
      <c r="Q2587" s="481"/>
      <c r="R2587" s="480" t="s">
        <v>306</v>
      </c>
      <c r="S2587" s="480" t="s">
        <v>307</v>
      </c>
      <c r="T2587" s="480" t="s">
        <v>12299</v>
      </c>
      <c r="U2587" s="480" t="s">
        <v>309</v>
      </c>
      <c r="V2587" s="480" t="s">
        <v>12300</v>
      </c>
      <c r="W2587" s="480" t="s">
        <v>12301</v>
      </c>
      <c r="X2587" s="480" t="s">
        <v>12302</v>
      </c>
      <c r="Y2587" s="480" t="s">
        <v>313</v>
      </c>
      <c r="Z2587" s="480" t="s">
        <v>7888</v>
      </c>
      <c r="AA2587" s="480">
        <f t="shared" si="40"/>
        <v>60</v>
      </c>
      <c r="AB2587" s="483">
        <v>0</v>
      </c>
      <c r="AC2587" s="480" t="s">
        <v>335</v>
      </c>
    </row>
    <row r="2588" customHeight="1" spans="1:29">
      <c r="A2588" s="460" t="s">
        <v>187</v>
      </c>
      <c r="B2588" s="480" t="s">
        <v>11729</v>
      </c>
      <c r="C2588" s="480" t="s">
        <v>11730</v>
      </c>
      <c r="D2588" s="480" t="s">
        <v>12303</v>
      </c>
      <c r="E2588" s="481">
        <v>39314</v>
      </c>
      <c r="F2588" s="480" t="s">
        <v>301</v>
      </c>
      <c r="G2588" s="480" t="s">
        <v>12304</v>
      </c>
      <c r="H2588" s="480" t="s">
        <v>12296</v>
      </c>
      <c r="I2588" s="480" t="s">
        <v>12305</v>
      </c>
      <c r="J2588" s="482">
        <v>19080</v>
      </c>
      <c r="K2588" s="482">
        <v>0</v>
      </c>
      <c r="L2588" s="482">
        <v>19080</v>
      </c>
      <c r="M2588" s="482">
        <v>0</v>
      </c>
      <c r="N2588" s="482">
        <v>0</v>
      </c>
      <c r="O2588" s="482">
        <v>0</v>
      </c>
      <c r="P2588" s="480" t="s">
        <v>12306</v>
      </c>
      <c r="Q2588" s="481"/>
      <c r="R2588" s="480" t="s">
        <v>306</v>
      </c>
      <c r="S2588" s="480" t="s">
        <v>307</v>
      </c>
      <c r="T2588" s="480" t="s">
        <v>12299</v>
      </c>
      <c r="U2588" s="480" t="s">
        <v>309</v>
      </c>
      <c r="V2588" s="480" t="s">
        <v>12300</v>
      </c>
      <c r="W2588" s="480" t="s">
        <v>12301</v>
      </c>
      <c r="X2588" s="480" t="s">
        <v>12302</v>
      </c>
      <c r="Y2588" s="480" t="s">
        <v>313</v>
      </c>
      <c r="Z2588" s="480" t="s">
        <v>7888</v>
      </c>
      <c r="AA2588" s="480">
        <f t="shared" si="40"/>
        <v>60</v>
      </c>
      <c r="AB2588" s="483">
        <v>0</v>
      </c>
      <c r="AC2588" s="480" t="s">
        <v>335</v>
      </c>
    </row>
    <row r="2589" customHeight="1" spans="1:29">
      <c r="A2589" s="460" t="s">
        <v>187</v>
      </c>
      <c r="B2589" s="480" t="s">
        <v>11729</v>
      </c>
      <c r="C2589" s="480" t="s">
        <v>11730</v>
      </c>
      <c r="D2589" s="480" t="s">
        <v>12307</v>
      </c>
      <c r="E2589" s="481">
        <v>39375</v>
      </c>
      <c r="F2589" s="480" t="s">
        <v>301</v>
      </c>
      <c r="G2589" s="480" t="s">
        <v>12308</v>
      </c>
      <c r="H2589" s="480" t="s">
        <v>12309</v>
      </c>
      <c r="I2589" s="480" t="s">
        <v>12310</v>
      </c>
      <c r="J2589" s="482">
        <v>18803.42</v>
      </c>
      <c r="K2589" s="482">
        <v>0</v>
      </c>
      <c r="L2589" s="482">
        <v>18803.42</v>
      </c>
      <c r="M2589" s="482">
        <v>0</v>
      </c>
      <c r="N2589" s="482">
        <v>0</v>
      </c>
      <c r="O2589" s="482">
        <v>0</v>
      </c>
      <c r="P2589" s="480" t="s">
        <v>12311</v>
      </c>
      <c r="Q2589" s="481"/>
      <c r="R2589" s="480" t="s">
        <v>306</v>
      </c>
      <c r="S2589" s="480" t="s">
        <v>307</v>
      </c>
      <c r="T2589" s="480" t="s">
        <v>462</v>
      </c>
      <c r="U2589" s="480" t="s">
        <v>309</v>
      </c>
      <c r="V2589" s="480" t="s">
        <v>1173</v>
      </c>
      <c r="W2589" s="480" t="s">
        <v>12312</v>
      </c>
      <c r="X2589" s="480" t="s">
        <v>11751</v>
      </c>
      <c r="Y2589" s="480" t="s">
        <v>313</v>
      </c>
      <c r="Z2589" s="480" t="s">
        <v>7888</v>
      </c>
      <c r="AA2589" s="480">
        <f t="shared" si="40"/>
        <v>60</v>
      </c>
      <c r="AB2589" s="483">
        <v>0</v>
      </c>
      <c r="AC2589" s="480" t="s">
        <v>1176</v>
      </c>
    </row>
    <row r="2590" customHeight="1" spans="1:29">
      <c r="A2590" s="460" t="s">
        <v>187</v>
      </c>
      <c r="B2590" s="480" t="s">
        <v>11729</v>
      </c>
      <c r="C2590" s="480" t="s">
        <v>11730</v>
      </c>
      <c r="D2590" s="480" t="s">
        <v>12313</v>
      </c>
      <c r="E2590" s="481">
        <v>39470</v>
      </c>
      <c r="F2590" s="480" t="s">
        <v>301</v>
      </c>
      <c r="G2590" s="480" t="s">
        <v>12314</v>
      </c>
      <c r="H2590" s="480" t="s">
        <v>12315</v>
      </c>
      <c r="I2590" s="480" t="s">
        <v>12316</v>
      </c>
      <c r="J2590" s="482">
        <v>14000</v>
      </c>
      <c r="K2590" s="482">
        <v>0</v>
      </c>
      <c r="L2590" s="482">
        <v>14000</v>
      </c>
      <c r="M2590" s="482">
        <v>0</v>
      </c>
      <c r="N2590" s="482">
        <v>0</v>
      </c>
      <c r="O2590" s="482">
        <v>0</v>
      </c>
      <c r="P2590" s="480" t="s">
        <v>12317</v>
      </c>
      <c r="Q2590" s="481"/>
      <c r="R2590" s="480" t="s">
        <v>306</v>
      </c>
      <c r="S2590" s="480" t="s">
        <v>307</v>
      </c>
      <c r="T2590" s="480" t="s">
        <v>12277</v>
      </c>
      <c r="U2590" s="480" t="s">
        <v>309</v>
      </c>
      <c r="V2590" s="480" t="s">
        <v>12278</v>
      </c>
      <c r="W2590" s="480" t="s">
        <v>12318</v>
      </c>
      <c r="X2590" s="480" t="s">
        <v>12280</v>
      </c>
      <c r="Y2590" s="480" t="s">
        <v>313</v>
      </c>
      <c r="Z2590" s="480" t="s">
        <v>7888</v>
      </c>
      <c r="AA2590" s="480">
        <f t="shared" si="40"/>
        <v>60</v>
      </c>
      <c r="AB2590" s="483">
        <v>0</v>
      </c>
      <c r="AC2590" s="480" t="s">
        <v>335</v>
      </c>
    </row>
    <row r="2591" customHeight="1" spans="1:29">
      <c r="A2591" s="460" t="s">
        <v>187</v>
      </c>
      <c r="B2591" s="480" t="s">
        <v>11729</v>
      </c>
      <c r="C2591" s="480" t="s">
        <v>11730</v>
      </c>
      <c r="D2591" s="480" t="s">
        <v>12319</v>
      </c>
      <c r="E2591" s="481">
        <v>39470</v>
      </c>
      <c r="F2591" s="480" t="s">
        <v>301</v>
      </c>
      <c r="G2591" s="480" t="s">
        <v>12320</v>
      </c>
      <c r="H2591" s="480" t="s">
        <v>12321</v>
      </c>
      <c r="I2591" s="480" t="s">
        <v>12322</v>
      </c>
      <c r="J2591" s="482">
        <v>7000</v>
      </c>
      <c r="K2591" s="482">
        <v>0</v>
      </c>
      <c r="L2591" s="482">
        <v>7000</v>
      </c>
      <c r="M2591" s="482">
        <v>0</v>
      </c>
      <c r="N2591" s="482">
        <v>0</v>
      </c>
      <c r="O2591" s="482">
        <v>0</v>
      </c>
      <c r="P2591" s="480" t="s">
        <v>12323</v>
      </c>
      <c r="Q2591" s="481"/>
      <c r="R2591" s="480" t="s">
        <v>306</v>
      </c>
      <c r="S2591" s="480" t="s">
        <v>307</v>
      </c>
      <c r="T2591" s="480" t="s">
        <v>12277</v>
      </c>
      <c r="U2591" s="480" t="s">
        <v>309</v>
      </c>
      <c r="V2591" s="480" t="s">
        <v>12278</v>
      </c>
      <c r="W2591" s="480" t="s">
        <v>12318</v>
      </c>
      <c r="X2591" s="480" t="s">
        <v>12280</v>
      </c>
      <c r="Y2591" s="480" t="s">
        <v>313</v>
      </c>
      <c r="Z2591" s="480" t="s">
        <v>7888</v>
      </c>
      <c r="AA2591" s="480">
        <f t="shared" si="40"/>
        <v>60</v>
      </c>
      <c r="AB2591" s="483">
        <v>0</v>
      </c>
      <c r="AC2591" s="480" t="s">
        <v>335</v>
      </c>
    </row>
    <row r="2592" customHeight="1" spans="1:29">
      <c r="A2592" s="460" t="s">
        <v>187</v>
      </c>
      <c r="B2592" s="480" t="s">
        <v>11729</v>
      </c>
      <c r="C2592" s="480" t="s">
        <v>11730</v>
      </c>
      <c r="D2592" s="480" t="s">
        <v>12324</v>
      </c>
      <c r="E2592" s="481">
        <v>39470</v>
      </c>
      <c r="F2592" s="480" t="s">
        <v>301</v>
      </c>
      <c r="G2592" s="480" t="s">
        <v>12325</v>
      </c>
      <c r="H2592" s="480" t="s">
        <v>12326</v>
      </c>
      <c r="I2592" s="480" t="s">
        <v>12327</v>
      </c>
      <c r="J2592" s="482">
        <v>9000</v>
      </c>
      <c r="K2592" s="482">
        <v>0</v>
      </c>
      <c r="L2592" s="482">
        <v>9000</v>
      </c>
      <c r="M2592" s="482">
        <v>0</v>
      </c>
      <c r="N2592" s="482">
        <v>0</v>
      </c>
      <c r="O2592" s="482">
        <v>0</v>
      </c>
      <c r="P2592" s="480" t="s">
        <v>12328</v>
      </c>
      <c r="Q2592" s="481"/>
      <c r="R2592" s="480" t="s">
        <v>306</v>
      </c>
      <c r="S2592" s="480" t="s">
        <v>307</v>
      </c>
      <c r="T2592" s="480" t="s">
        <v>12277</v>
      </c>
      <c r="U2592" s="480" t="s">
        <v>309</v>
      </c>
      <c r="V2592" s="480" t="s">
        <v>12278</v>
      </c>
      <c r="W2592" s="480" t="s">
        <v>12318</v>
      </c>
      <c r="X2592" s="480" t="s">
        <v>12280</v>
      </c>
      <c r="Y2592" s="480" t="s">
        <v>313</v>
      </c>
      <c r="Z2592" s="480" t="s">
        <v>7888</v>
      </c>
      <c r="AA2592" s="480">
        <f t="shared" si="40"/>
        <v>60</v>
      </c>
      <c r="AB2592" s="483">
        <v>0</v>
      </c>
      <c r="AC2592" s="480" t="s">
        <v>335</v>
      </c>
    </row>
    <row r="2593" customHeight="1" spans="1:29">
      <c r="A2593" s="460" t="s">
        <v>187</v>
      </c>
      <c r="B2593" s="480" t="s">
        <v>11729</v>
      </c>
      <c r="C2593" s="480" t="s">
        <v>11730</v>
      </c>
      <c r="D2593" s="480" t="s">
        <v>12329</v>
      </c>
      <c r="E2593" s="481">
        <v>39470</v>
      </c>
      <c r="F2593" s="480" t="s">
        <v>301</v>
      </c>
      <c r="G2593" s="480" t="s">
        <v>12330</v>
      </c>
      <c r="H2593" s="480" t="s">
        <v>12331</v>
      </c>
      <c r="I2593" s="480" t="s">
        <v>12332</v>
      </c>
      <c r="J2593" s="482">
        <v>13000</v>
      </c>
      <c r="K2593" s="482">
        <v>0</v>
      </c>
      <c r="L2593" s="482">
        <v>13000</v>
      </c>
      <c r="M2593" s="482">
        <v>0</v>
      </c>
      <c r="N2593" s="482">
        <v>0</v>
      </c>
      <c r="O2593" s="482">
        <v>0</v>
      </c>
      <c r="P2593" s="480" t="s">
        <v>12333</v>
      </c>
      <c r="Q2593" s="481"/>
      <c r="R2593" s="480" t="s">
        <v>306</v>
      </c>
      <c r="S2593" s="480" t="s">
        <v>307</v>
      </c>
      <c r="T2593" s="480" t="s">
        <v>12277</v>
      </c>
      <c r="U2593" s="480" t="s">
        <v>309</v>
      </c>
      <c r="V2593" s="480" t="s">
        <v>12278</v>
      </c>
      <c r="W2593" s="480" t="s">
        <v>12318</v>
      </c>
      <c r="X2593" s="480" t="s">
        <v>12280</v>
      </c>
      <c r="Y2593" s="480" t="s">
        <v>313</v>
      </c>
      <c r="Z2593" s="480" t="s">
        <v>7888</v>
      </c>
      <c r="AA2593" s="480">
        <f t="shared" si="40"/>
        <v>60</v>
      </c>
      <c r="AB2593" s="483">
        <v>0</v>
      </c>
      <c r="AC2593" s="480" t="s">
        <v>335</v>
      </c>
    </row>
    <row r="2594" customHeight="1" spans="1:29">
      <c r="A2594" s="460" t="s">
        <v>187</v>
      </c>
      <c r="B2594" s="480" t="s">
        <v>11729</v>
      </c>
      <c r="C2594" s="480" t="s">
        <v>11730</v>
      </c>
      <c r="D2594" s="480" t="s">
        <v>12334</v>
      </c>
      <c r="E2594" s="481">
        <v>39470</v>
      </c>
      <c r="F2594" s="480" t="s">
        <v>301</v>
      </c>
      <c r="G2594" s="480" t="s">
        <v>12335</v>
      </c>
      <c r="H2594" s="480" t="s">
        <v>12336</v>
      </c>
      <c r="I2594" s="480" t="s">
        <v>12337</v>
      </c>
      <c r="J2594" s="482">
        <v>18000</v>
      </c>
      <c r="K2594" s="482">
        <v>0</v>
      </c>
      <c r="L2594" s="482">
        <v>18000</v>
      </c>
      <c r="M2594" s="482">
        <v>0</v>
      </c>
      <c r="N2594" s="482">
        <v>0</v>
      </c>
      <c r="O2594" s="482">
        <v>0</v>
      </c>
      <c r="P2594" s="480" t="s">
        <v>12338</v>
      </c>
      <c r="Q2594" s="481"/>
      <c r="R2594" s="480" t="s">
        <v>306</v>
      </c>
      <c r="S2594" s="480" t="s">
        <v>307</v>
      </c>
      <c r="T2594" s="480" t="s">
        <v>12277</v>
      </c>
      <c r="U2594" s="480" t="s">
        <v>309</v>
      </c>
      <c r="V2594" s="480" t="s">
        <v>12278</v>
      </c>
      <c r="W2594" s="480" t="s">
        <v>12318</v>
      </c>
      <c r="X2594" s="480" t="s">
        <v>12280</v>
      </c>
      <c r="Y2594" s="480" t="s">
        <v>313</v>
      </c>
      <c r="Z2594" s="480" t="s">
        <v>7888</v>
      </c>
      <c r="AA2594" s="480">
        <f t="shared" si="40"/>
        <v>60</v>
      </c>
      <c r="AB2594" s="483">
        <v>0</v>
      </c>
      <c r="AC2594" s="480" t="s">
        <v>335</v>
      </c>
    </row>
    <row r="2595" customHeight="1" spans="1:29">
      <c r="A2595" s="460" t="s">
        <v>187</v>
      </c>
      <c r="B2595" s="480" t="s">
        <v>11729</v>
      </c>
      <c r="C2595" s="480" t="s">
        <v>11730</v>
      </c>
      <c r="D2595" s="480" t="s">
        <v>12339</v>
      </c>
      <c r="E2595" s="481">
        <v>39470</v>
      </c>
      <c r="F2595" s="480" t="s">
        <v>301</v>
      </c>
      <c r="G2595" s="480" t="s">
        <v>12340</v>
      </c>
      <c r="H2595" s="480" t="s">
        <v>12341</v>
      </c>
      <c r="I2595" s="480" t="s">
        <v>12342</v>
      </c>
      <c r="J2595" s="482">
        <v>14000</v>
      </c>
      <c r="K2595" s="482">
        <v>0</v>
      </c>
      <c r="L2595" s="482">
        <v>14000</v>
      </c>
      <c r="M2595" s="482">
        <v>0</v>
      </c>
      <c r="N2595" s="482">
        <v>0</v>
      </c>
      <c r="O2595" s="482">
        <v>0</v>
      </c>
      <c r="P2595" s="480" t="s">
        <v>12343</v>
      </c>
      <c r="Q2595" s="481"/>
      <c r="R2595" s="480" t="s">
        <v>306</v>
      </c>
      <c r="S2595" s="480" t="s">
        <v>307</v>
      </c>
      <c r="T2595" s="480" t="s">
        <v>12277</v>
      </c>
      <c r="U2595" s="480" t="s">
        <v>309</v>
      </c>
      <c r="V2595" s="480" t="s">
        <v>12278</v>
      </c>
      <c r="W2595" s="480" t="s">
        <v>12318</v>
      </c>
      <c r="X2595" s="480" t="s">
        <v>12280</v>
      </c>
      <c r="Y2595" s="480" t="s">
        <v>313</v>
      </c>
      <c r="Z2595" s="480" t="s">
        <v>7888</v>
      </c>
      <c r="AA2595" s="480">
        <f t="shared" si="40"/>
        <v>60</v>
      </c>
      <c r="AB2595" s="483">
        <v>0</v>
      </c>
      <c r="AC2595" s="480" t="s">
        <v>335</v>
      </c>
    </row>
    <row r="2596" customHeight="1" spans="1:29">
      <c r="A2596" s="460" t="s">
        <v>187</v>
      </c>
      <c r="B2596" s="480" t="s">
        <v>11729</v>
      </c>
      <c r="C2596" s="480" t="s">
        <v>11730</v>
      </c>
      <c r="D2596" s="480" t="s">
        <v>12344</v>
      </c>
      <c r="E2596" s="481">
        <v>39470</v>
      </c>
      <c r="F2596" s="480" t="s">
        <v>301</v>
      </c>
      <c r="G2596" s="480" t="s">
        <v>12345</v>
      </c>
      <c r="H2596" s="480" t="s">
        <v>12346</v>
      </c>
      <c r="I2596" s="480" t="s">
        <v>12347</v>
      </c>
      <c r="J2596" s="482">
        <v>28000</v>
      </c>
      <c r="K2596" s="482">
        <v>0</v>
      </c>
      <c r="L2596" s="482">
        <v>28000</v>
      </c>
      <c r="M2596" s="482">
        <v>0</v>
      </c>
      <c r="N2596" s="482">
        <v>0</v>
      </c>
      <c r="O2596" s="482">
        <v>0</v>
      </c>
      <c r="P2596" s="480" t="s">
        <v>12348</v>
      </c>
      <c r="Q2596" s="481"/>
      <c r="R2596" s="480" t="s">
        <v>306</v>
      </c>
      <c r="S2596" s="480" t="s">
        <v>307</v>
      </c>
      <c r="T2596" s="480" t="s">
        <v>12277</v>
      </c>
      <c r="U2596" s="480" t="s">
        <v>309</v>
      </c>
      <c r="V2596" s="480" t="s">
        <v>12278</v>
      </c>
      <c r="W2596" s="480" t="s">
        <v>12318</v>
      </c>
      <c r="X2596" s="480" t="s">
        <v>12280</v>
      </c>
      <c r="Y2596" s="480" t="s">
        <v>313</v>
      </c>
      <c r="Z2596" s="480" t="s">
        <v>7888</v>
      </c>
      <c r="AA2596" s="480">
        <f t="shared" si="40"/>
        <v>60</v>
      </c>
      <c r="AB2596" s="483">
        <v>0</v>
      </c>
      <c r="AC2596" s="480" t="s">
        <v>335</v>
      </c>
    </row>
    <row r="2597" customHeight="1" spans="1:29">
      <c r="A2597" s="460" t="s">
        <v>187</v>
      </c>
      <c r="B2597" s="480" t="s">
        <v>11729</v>
      </c>
      <c r="C2597" s="480" t="s">
        <v>11730</v>
      </c>
      <c r="D2597" s="480" t="s">
        <v>12349</v>
      </c>
      <c r="E2597" s="481">
        <v>39470</v>
      </c>
      <c r="F2597" s="480" t="s">
        <v>301</v>
      </c>
      <c r="G2597" s="480" t="s">
        <v>12350</v>
      </c>
      <c r="H2597" s="480" t="s">
        <v>12351</v>
      </c>
      <c r="I2597" s="480" t="s">
        <v>12352</v>
      </c>
      <c r="J2597" s="482">
        <v>23000</v>
      </c>
      <c r="K2597" s="482">
        <v>0</v>
      </c>
      <c r="L2597" s="482">
        <v>23000</v>
      </c>
      <c r="M2597" s="482">
        <v>0</v>
      </c>
      <c r="N2597" s="482">
        <v>0</v>
      </c>
      <c r="O2597" s="482">
        <v>0</v>
      </c>
      <c r="P2597" s="480" t="s">
        <v>12353</v>
      </c>
      <c r="Q2597" s="481"/>
      <c r="R2597" s="480" t="s">
        <v>306</v>
      </c>
      <c r="S2597" s="480" t="s">
        <v>307</v>
      </c>
      <c r="T2597" s="480" t="s">
        <v>12277</v>
      </c>
      <c r="U2597" s="480" t="s">
        <v>309</v>
      </c>
      <c r="V2597" s="480" t="s">
        <v>12278</v>
      </c>
      <c r="W2597" s="480" t="s">
        <v>12318</v>
      </c>
      <c r="X2597" s="480" t="s">
        <v>12280</v>
      </c>
      <c r="Y2597" s="480" t="s">
        <v>313</v>
      </c>
      <c r="Z2597" s="480" t="s">
        <v>7888</v>
      </c>
      <c r="AA2597" s="480">
        <f t="shared" si="40"/>
        <v>60</v>
      </c>
      <c r="AB2597" s="483">
        <v>0</v>
      </c>
      <c r="AC2597" s="480" t="s">
        <v>335</v>
      </c>
    </row>
    <row r="2598" customHeight="1" spans="1:29">
      <c r="A2598" s="460" t="s">
        <v>187</v>
      </c>
      <c r="B2598" s="480" t="s">
        <v>11729</v>
      </c>
      <c r="C2598" s="480" t="s">
        <v>11730</v>
      </c>
      <c r="D2598" s="480" t="s">
        <v>12354</v>
      </c>
      <c r="E2598" s="481">
        <v>39470</v>
      </c>
      <c r="F2598" s="480" t="s">
        <v>301</v>
      </c>
      <c r="G2598" s="480" t="s">
        <v>12355</v>
      </c>
      <c r="H2598" s="480" t="s">
        <v>12248</v>
      </c>
      <c r="I2598" s="480" t="s">
        <v>12356</v>
      </c>
      <c r="J2598" s="482">
        <v>3500</v>
      </c>
      <c r="K2598" s="482">
        <v>0</v>
      </c>
      <c r="L2598" s="482">
        <v>3500</v>
      </c>
      <c r="M2598" s="482">
        <v>0</v>
      </c>
      <c r="N2598" s="482">
        <v>0</v>
      </c>
      <c r="O2598" s="482">
        <v>0</v>
      </c>
      <c r="P2598" s="480" t="s">
        <v>12357</v>
      </c>
      <c r="Q2598" s="481"/>
      <c r="R2598" s="480" t="s">
        <v>306</v>
      </c>
      <c r="S2598" s="480" t="s">
        <v>307</v>
      </c>
      <c r="T2598" s="480" t="s">
        <v>12277</v>
      </c>
      <c r="U2598" s="480" t="s">
        <v>309</v>
      </c>
      <c r="V2598" s="480" t="s">
        <v>12278</v>
      </c>
      <c r="W2598" s="480" t="s">
        <v>12318</v>
      </c>
      <c r="X2598" s="480" t="s">
        <v>12280</v>
      </c>
      <c r="Y2598" s="480" t="s">
        <v>313</v>
      </c>
      <c r="Z2598" s="480" t="s">
        <v>7888</v>
      </c>
      <c r="AA2598" s="480">
        <f t="shared" si="40"/>
        <v>60</v>
      </c>
      <c r="AB2598" s="483">
        <v>0</v>
      </c>
      <c r="AC2598" s="480" t="s">
        <v>335</v>
      </c>
    </row>
    <row r="2599" customHeight="1" spans="1:29">
      <c r="A2599" s="460" t="s">
        <v>187</v>
      </c>
      <c r="B2599" s="480" t="s">
        <v>11729</v>
      </c>
      <c r="C2599" s="480" t="s">
        <v>11730</v>
      </c>
      <c r="D2599" s="480" t="s">
        <v>12358</v>
      </c>
      <c r="E2599" s="481">
        <v>39470</v>
      </c>
      <c r="F2599" s="480" t="s">
        <v>301</v>
      </c>
      <c r="G2599" s="480" t="s">
        <v>12359</v>
      </c>
      <c r="H2599" s="480" t="s">
        <v>12360</v>
      </c>
      <c r="I2599" s="480" t="s">
        <v>12361</v>
      </c>
      <c r="J2599" s="482">
        <v>2000</v>
      </c>
      <c r="K2599" s="482">
        <v>0</v>
      </c>
      <c r="L2599" s="482">
        <v>2000</v>
      </c>
      <c r="M2599" s="482">
        <v>0</v>
      </c>
      <c r="N2599" s="482">
        <v>0</v>
      </c>
      <c r="O2599" s="482">
        <v>0</v>
      </c>
      <c r="P2599" s="480" t="s">
        <v>12362</v>
      </c>
      <c r="Q2599" s="481"/>
      <c r="R2599" s="480" t="s">
        <v>306</v>
      </c>
      <c r="S2599" s="480" t="s">
        <v>307</v>
      </c>
      <c r="T2599" s="480" t="s">
        <v>12277</v>
      </c>
      <c r="U2599" s="480" t="s">
        <v>309</v>
      </c>
      <c r="V2599" s="480" t="s">
        <v>12278</v>
      </c>
      <c r="W2599" s="480" t="s">
        <v>12318</v>
      </c>
      <c r="X2599" s="480" t="s">
        <v>12280</v>
      </c>
      <c r="Y2599" s="480" t="s">
        <v>313</v>
      </c>
      <c r="Z2599" s="480" t="s">
        <v>7888</v>
      </c>
      <c r="AA2599" s="480">
        <f t="shared" si="40"/>
        <v>60</v>
      </c>
      <c r="AB2599" s="483">
        <v>0</v>
      </c>
      <c r="AC2599" s="480" t="s">
        <v>335</v>
      </c>
    </row>
    <row r="2600" customHeight="1" spans="1:29">
      <c r="A2600" s="460" t="s">
        <v>187</v>
      </c>
      <c r="B2600" s="480" t="s">
        <v>11729</v>
      </c>
      <c r="C2600" s="480" t="s">
        <v>11730</v>
      </c>
      <c r="D2600" s="480" t="s">
        <v>12363</v>
      </c>
      <c r="E2600" s="481">
        <v>39470</v>
      </c>
      <c r="F2600" s="480" t="s">
        <v>301</v>
      </c>
      <c r="G2600" s="480" t="s">
        <v>12364</v>
      </c>
      <c r="H2600" s="480" t="s">
        <v>12217</v>
      </c>
      <c r="I2600" s="480" t="s">
        <v>12365</v>
      </c>
      <c r="J2600" s="482">
        <v>86000</v>
      </c>
      <c r="K2600" s="482">
        <v>0</v>
      </c>
      <c r="L2600" s="482">
        <v>86000</v>
      </c>
      <c r="M2600" s="482">
        <v>0</v>
      </c>
      <c r="N2600" s="482">
        <v>0</v>
      </c>
      <c r="O2600" s="482">
        <v>0</v>
      </c>
      <c r="P2600" s="480" t="s">
        <v>12366</v>
      </c>
      <c r="Q2600" s="481"/>
      <c r="R2600" s="480" t="s">
        <v>306</v>
      </c>
      <c r="S2600" s="480" t="s">
        <v>307</v>
      </c>
      <c r="T2600" s="480" t="s">
        <v>12277</v>
      </c>
      <c r="U2600" s="480" t="s">
        <v>309</v>
      </c>
      <c r="V2600" s="480" t="s">
        <v>12278</v>
      </c>
      <c r="W2600" s="480" t="s">
        <v>12318</v>
      </c>
      <c r="X2600" s="480" t="s">
        <v>12280</v>
      </c>
      <c r="Y2600" s="480" t="s">
        <v>313</v>
      </c>
      <c r="Z2600" s="480" t="s">
        <v>7888</v>
      </c>
      <c r="AA2600" s="480">
        <f t="shared" si="40"/>
        <v>60</v>
      </c>
      <c r="AB2600" s="483">
        <v>0</v>
      </c>
      <c r="AC2600" s="480" t="s">
        <v>335</v>
      </c>
    </row>
    <row r="2601" customHeight="1" spans="1:29">
      <c r="A2601" s="460" t="s">
        <v>187</v>
      </c>
      <c r="B2601" s="480" t="s">
        <v>11729</v>
      </c>
      <c r="C2601" s="480" t="s">
        <v>11730</v>
      </c>
      <c r="D2601" s="480" t="s">
        <v>12367</v>
      </c>
      <c r="E2601" s="481">
        <v>39470</v>
      </c>
      <c r="F2601" s="480" t="s">
        <v>301</v>
      </c>
      <c r="G2601" s="480" t="s">
        <v>12368</v>
      </c>
      <c r="H2601" s="480" t="s">
        <v>12369</v>
      </c>
      <c r="I2601" s="480" t="s">
        <v>12370</v>
      </c>
      <c r="J2601" s="482">
        <v>98000</v>
      </c>
      <c r="K2601" s="482">
        <v>0</v>
      </c>
      <c r="L2601" s="482">
        <v>98000</v>
      </c>
      <c r="M2601" s="482">
        <v>0</v>
      </c>
      <c r="N2601" s="482">
        <v>0</v>
      </c>
      <c r="O2601" s="482">
        <v>0</v>
      </c>
      <c r="P2601" s="480" t="s">
        <v>12371</v>
      </c>
      <c r="Q2601" s="481"/>
      <c r="R2601" s="480" t="s">
        <v>306</v>
      </c>
      <c r="S2601" s="480" t="s">
        <v>307</v>
      </c>
      <c r="T2601" s="480" t="s">
        <v>12277</v>
      </c>
      <c r="U2601" s="480" t="s">
        <v>309</v>
      </c>
      <c r="V2601" s="480" t="s">
        <v>12278</v>
      </c>
      <c r="W2601" s="480" t="s">
        <v>12318</v>
      </c>
      <c r="X2601" s="480" t="s">
        <v>12280</v>
      </c>
      <c r="Y2601" s="480" t="s">
        <v>313</v>
      </c>
      <c r="Z2601" s="480" t="s">
        <v>7888</v>
      </c>
      <c r="AA2601" s="480">
        <f t="shared" si="40"/>
        <v>60</v>
      </c>
      <c r="AB2601" s="483">
        <v>0</v>
      </c>
      <c r="AC2601" s="480" t="s">
        <v>335</v>
      </c>
    </row>
    <row r="2602" customHeight="1" spans="1:29">
      <c r="A2602" s="460" t="s">
        <v>187</v>
      </c>
      <c r="B2602" s="480" t="s">
        <v>11729</v>
      </c>
      <c r="C2602" s="480" t="s">
        <v>11730</v>
      </c>
      <c r="D2602" s="480" t="s">
        <v>12372</v>
      </c>
      <c r="E2602" s="481">
        <v>39470</v>
      </c>
      <c r="F2602" s="480" t="s">
        <v>301</v>
      </c>
      <c r="G2602" s="480" t="s">
        <v>12373</v>
      </c>
      <c r="H2602" s="480" t="s">
        <v>12217</v>
      </c>
      <c r="I2602" s="480" t="s">
        <v>12374</v>
      </c>
      <c r="J2602" s="482">
        <v>20000</v>
      </c>
      <c r="K2602" s="482">
        <v>0</v>
      </c>
      <c r="L2602" s="482">
        <v>20000</v>
      </c>
      <c r="M2602" s="482">
        <v>0</v>
      </c>
      <c r="N2602" s="482">
        <v>0</v>
      </c>
      <c r="O2602" s="482">
        <v>0</v>
      </c>
      <c r="P2602" s="480" t="s">
        <v>12375</v>
      </c>
      <c r="Q2602" s="481"/>
      <c r="R2602" s="480" t="s">
        <v>306</v>
      </c>
      <c r="S2602" s="480" t="s">
        <v>307</v>
      </c>
      <c r="T2602" s="480" t="s">
        <v>12277</v>
      </c>
      <c r="U2602" s="480" t="s">
        <v>309</v>
      </c>
      <c r="V2602" s="480" t="s">
        <v>12278</v>
      </c>
      <c r="W2602" s="480" t="s">
        <v>12376</v>
      </c>
      <c r="X2602" s="480" t="s">
        <v>12280</v>
      </c>
      <c r="Y2602" s="480" t="s">
        <v>313</v>
      </c>
      <c r="Z2602" s="480" t="s">
        <v>7888</v>
      </c>
      <c r="AA2602" s="480">
        <f t="shared" si="40"/>
        <v>60</v>
      </c>
      <c r="AB2602" s="483">
        <v>0</v>
      </c>
      <c r="AC2602" s="480" t="s">
        <v>335</v>
      </c>
    </row>
    <row r="2603" customHeight="1" spans="1:29">
      <c r="A2603" s="460" t="s">
        <v>187</v>
      </c>
      <c r="B2603" s="480" t="s">
        <v>11729</v>
      </c>
      <c r="C2603" s="480" t="s">
        <v>11730</v>
      </c>
      <c r="D2603" s="480" t="s">
        <v>12377</v>
      </c>
      <c r="E2603" s="481">
        <v>39470</v>
      </c>
      <c r="F2603" s="480" t="s">
        <v>301</v>
      </c>
      <c r="G2603" s="480" t="s">
        <v>12378</v>
      </c>
      <c r="H2603" s="480" t="s">
        <v>12204</v>
      </c>
      <c r="I2603" s="480" t="s">
        <v>12379</v>
      </c>
      <c r="J2603" s="482">
        <v>30000</v>
      </c>
      <c r="K2603" s="482">
        <v>0</v>
      </c>
      <c r="L2603" s="482">
        <v>30000</v>
      </c>
      <c r="M2603" s="482">
        <v>0</v>
      </c>
      <c r="N2603" s="482">
        <v>0</v>
      </c>
      <c r="O2603" s="482">
        <v>0</v>
      </c>
      <c r="P2603" s="480" t="s">
        <v>12380</v>
      </c>
      <c r="Q2603" s="481"/>
      <c r="R2603" s="480" t="s">
        <v>306</v>
      </c>
      <c r="S2603" s="480" t="s">
        <v>307</v>
      </c>
      <c r="T2603" s="480" t="s">
        <v>12277</v>
      </c>
      <c r="U2603" s="480" t="s">
        <v>309</v>
      </c>
      <c r="V2603" s="480" t="s">
        <v>12278</v>
      </c>
      <c r="W2603" s="480" t="s">
        <v>12376</v>
      </c>
      <c r="X2603" s="480" t="s">
        <v>12280</v>
      </c>
      <c r="Y2603" s="480" t="s">
        <v>313</v>
      </c>
      <c r="Z2603" s="480" t="s">
        <v>7888</v>
      </c>
      <c r="AA2603" s="480">
        <f t="shared" si="40"/>
        <v>60</v>
      </c>
      <c r="AB2603" s="483">
        <v>0</v>
      </c>
      <c r="AC2603" s="480" t="s">
        <v>335</v>
      </c>
    </row>
    <row r="2604" customHeight="1" spans="1:29">
      <c r="A2604" s="460" t="s">
        <v>187</v>
      </c>
      <c r="B2604" s="480" t="s">
        <v>11729</v>
      </c>
      <c r="C2604" s="480" t="s">
        <v>11730</v>
      </c>
      <c r="D2604" s="480" t="s">
        <v>12381</v>
      </c>
      <c r="E2604" s="481">
        <v>39470</v>
      </c>
      <c r="F2604" s="480" t="s">
        <v>301</v>
      </c>
      <c r="G2604" s="480" t="s">
        <v>12382</v>
      </c>
      <c r="H2604" s="480" t="s">
        <v>12287</v>
      </c>
      <c r="I2604" s="480" t="s">
        <v>12383</v>
      </c>
      <c r="J2604" s="482">
        <v>12000</v>
      </c>
      <c r="K2604" s="482">
        <v>0</v>
      </c>
      <c r="L2604" s="482">
        <v>12000</v>
      </c>
      <c r="M2604" s="482">
        <v>0</v>
      </c>
      <c r="N2604" s="482">
        <v>0</v>
      </c>
      <c r="O2604" s="482">
        <v>0</v>
      </c>
      <c r="P2604" s="480" t="s">
        <v>12384</v>
      </c>
      <c r="Q2604" s="481"/>
      <c r="R2604" s="480" t="s">
        <v>306</v>
      </c>
      <c r="S2604" s="480" t="s">
        <v>307</v>
      </c>
      <c r="T2604" s="480" t="s">
        <v>12277</v>
      </c>
      <c r="U2604" s="480" t="s">
        <v>309</v>
      </c>
      <c r="V2604" s="480" t="s">
        <v>12278</v>
      </c>
      <c r="W2604" s="480" t="s">
        <v>12376</v>
      </c>
      <c r="X2604" s="480" t="s">
        <v>12280</v>
      </c>
      <c r="Y2604" s="480" t="s">
        <v>313</v>
      </c>
      <c r="Z2604" s="480" t="s">
        <v>7888</v>
      </c>
      <c r="AA2604" s="480">
        <f t="shared" si="40"/>
        <v>60</v>
      </c>
      <c r="AB2604" s="483">
        <v>0</v>
      </c>
      <c r="AC2604" s="480" t="s">
        <v>335</v>
      </c>
    </row>
    <row r="2605" customHeight="1" spans="1:29">
      <c r="A2605" s="460" t="s">
        <v>187</v>
      </c>
      <c r="B2605" s="480" t="s">
        <v>11729</v>
      </c>
      <c r="C2605" s="480" t="s">
        <v>11730</v>
      </c>
      <c r="D2605" s="480" t="s">
        <v>12385</v>
      </c>
      <c r="E2605" s="481">
        <v>39470</v>
      </c>
      <c r="F2605" s="480" t="s">
        <v>301</v>
      </c>
      <c r="G2605" s="480" t="s">
        <v>12386</v>
      </c>
      <c r="H2605" s="480" t="s">
        <v>12234</v>
      </c>
      <c r="I2605" s="480" t="s">
        <v>12387</v>
      </c>
      <c r="J2605" s="482">
        <v>16000</v>
      </c>
      <c r="K2605" s="482">
        <v>0</v>
      </c>
      <c r="L2605" s="482">
        <v>16000</v>
      </c>
      <c r="M2605" s="482">
        <v>0</v>
      </c>
      <c r="N2605" s="482">
        <v>0</v>
      </c>
      <c r="O2605" s="482">
        <v>0</v>
      </c>
      <c r="P2605" s="480" t="s">
        <v>12388</v>
      </c>
      <c r="Q2605" s="481"/>
      <c r="R2605" s="480" t="s">
        <v>306</v>
      </c>
      <c r="S2605" s="480" t="s">
        <v>307</v>
      </c>
      <c r="T2605" s="480" t="s">
        <v>12277</v>
      </c>
      <c r="U2605" s="480" t="s">
        <v>309</v>
      </c>
      <c r="V2605" s="480" t="s">
        <v>12278</v>
      </c>
      <c r="W2605" s="480" t="s">
        <v>12376</v>
      </c>
      <c r="X2605" s="480" t="s">
        <v>12280</v>
      </c>
      <c r="Y2605" s="480" t="s">
        <v>313</v>
      </c>
      <c r="Z2605" s="480" t="s">
        <v>7888</v>
      </c>
      <c r="AA2605" s="480">
        <f t="shared" si="40"/>
        <v>60</v>
      </c>
      <c r="AB2605" s="483">
        <v>0</v>
      </c>
      <c r="AC2605" s="480" t="s">
        <v>335</v>
      </c>
    </row>
    <row r="2606" customHeight="1" spans="1:29">
      <c r="A2606" s="460" t="s">
        <v>187</v>
      </c>
      <c r="B2606" s="480" t="s">
        <v>11729</v>
      </c>
      <c r="C2606" s="480" t="s">
        <v>11730</v>
      </c>
      <c r="D2606" s="480" t="s">
        <v>12389</v>
      </c>
      <c r="E2606" s="481">
        <v>39559</v>
      </c>
      <c r="F2606" s="480" t="s">
        <v>301</v>
      </c>
      <c r="G2606" s="480" t="s">
        <v>12390</v>
      </c>
      <c r="H2606" s="480" t="s">
        <v>12391</v>
      </c>
      <c r="I2606" s="480" t="s">
        <v>12392</v>
      </c>
      <c r="J2606" s="482">
        <v>10299.44</v>
      </c>
      <c r="K2606" s="482">
        <v>0</v>
      </c>
      <c r="L2606" s="482">
        <v>10299.44</v>
      </c>
      <c r="M2606" s="482">
        <v>0</v>
      </c>
      <c r="N2606" s="482">
        <v>0</v>
      </c>
      <c r="O2606" s="482">
        <v>0</v>
      </c>
      <c r="P2606" s="480" t="s">
        <v>12393</v>
      </c>
      <c r="Q2606" s="481"/>
      <c r="R2606" s="480" t="s">
        <v>306</v>
      </c>
      <c r="S2606" s="480" t="s">
        <v>307</v>
      </c>
      <c r="T2606" s="480" t="s">
        <v>12394</v>
      </c>
      <c r="U2606" s="480" t="s">
        <v>309</v>
      </c>
      <c r="V2606" s="480" t="s">
        <v>12395</v>
      </c>
      <c r="W2606" s="480" t="s">
        <v>12301</v>
      </c>
      <c r="X2606" s="480" t="s">
        <v>12396</v>
      </c>
      <c r="Y2606" s="480" t="s">
        <v>313</v>
      </c>
      <c r="Z2606" s="480" t="s">
        <v>7888</v>
      </c>
      <c r="AA2606" s="480">
        <f t="shared" si="40"/>
        <v>60</v>
      </c>
      <c r="AB2606" s="483">
        <v>0</v>
      </c>
      <c r="AC2606" s="480" t="s">
        <v>335</v>
      </c>
    </row>
    <row r="2607" customHeight="1" spans="1:29">
      <c r="A2607" s="460" t="s">
        <v>187</v>
      </c>
      <c r="B2607" s="480" t="s">
        <v>11729</v>
      </c>
      <c r="C2607" s="480" t="s">
        <v>11730</v>
      </c>
      <c r="D2607" s="480" t="s">
        <v>12397</v>
      </c>
      <c r="E2607" s="481">
        <v>39594</v>
      </c>
      <c r="F2607" s="480" t="s">
        <v>301</v>
      </c>
      <c r="G2607" s="480" t="s">
        <v>12398</v>
      </c>
      <c r="H2607" s="480" t="s">
        <v>12369</v>
      </c>
      <c r="I2607" s="480" t="s">
        <v>12399</v>
      </c>
      <c r="J2607" s="482">
        <v>71000</v>
      </c>
      <c r="K2607" s="482">
        <v>0</v>
      </c>
      <c r="L2607" s="482">
        <v>71000</v>
      </c>
      <c r="M2607" s="482">
        <v>0</v>
      </c>
      <c r="N2607" s="482">
        <v>0</v>
      </c>
      <c r="O2607" s="482">
        <v>0</v>
      </c>
      <c r="P2607" s="480" t="s">
        <v>12400</v>
      </c>
      <c r="Q2607" s="481"/>
      <c r="R2607" s="480" t="s">
        <v>306</v>
      </c>
      <c r="S2607" s="480" t="s">
        <v>307</v>
      </c>
      <c r="T2607" s="480" t="s">
        <v>12277</v>
      </c>
      <c r="U2607" s="480" t="s">
        <v>309</v>
      </c>
      <c r="V2607" s="480" t="s">
        <v>12278</v>
      </c>
      <c r="W2607" s="480" t="s">
        <v>12401</v>
      </c>
      <c r="X2607" s="480" t="s">
        <v>12280</v>
      </c>
      <c r="Y2607" s="480" t="s">
        <v>313</v>
      </c>
      <c r="Z2607" s="480" t="s">
        <v>7888</v>
      </c>
      <c r="AA2607" s="480">
        <f t="shared" si="40"/>
        <v>60</v>
      </c>
      <c r="AB2607" s="483">
        <v>0</v>
      </c>
      <c r="AC2607" s="480" t="s">
        <v>335</v>
      </c>
    </row>
    <row r="2608" customHeight="1" spans="1:29">
      <c r="A2608" s="460" t="s">
        <v>187</v>
      </c>
      <c r="B2608" s="480" t="s">
        <v>11729</v>
      </c>
      <c r="C2608" s="480" t="s">
        <v>11730</v>
      </c>
      <c r="D2608" s="480" t="s">
        <v>12402</v>
      </c>
      <c r="E2608" s="481">
        <v>39594</v>
      </c>
      <c r="F2608" s="480" t="s">
        <v>301</v>
      </c>
      <c r="G2608" s="480" t="s">
        <v>12403</v>
      </c>
      <c r="H2608" s="480" t="s">
        <v>12217</v>
      </c>
      <c r="I2608" s="480" t="s">
        <v>12404</v>
      </c>
      <c r="J2608" s="482">
        <v>66000</v>
      </c>
      <c r="K2608" s="482">
        <v>0</v>
      </c>
      <c r="L2608" s="482">
        <v>66000</v>
      </c>
      <c r="M2608" s="482">
        <v>0</v>
      </c>
      <c r="N2608" s="482">
        <v>0</v>
      </c>
      <c r="O2608" s="482">
        <v>0</v>
      </c>
      <c r="P2608" s="480" t="s">
        <v>12405</v>
      </c>
      <c r="Q2608" s="481"/>
      <c r="R2608" s="480" t="s">
        <v>306</v>
      </c>
      <c r="S2608" s="480" t="s">
        <v>307</v>
      </c>
      <c r="T2608" s="480" t="s">
        <v>12277</v>
      </c>
      <c r="U2608" s="480" t="s">
        <v>309</v>
      </c>
      <c r="V2608" s="480" t="s">
        <v>12278</v>
      </c>
      <c r="W2608" s="480" t="s">
        <v>12401</v>
      </c>
      <c r="X2608" s="480" t="s">
        <v>12280</v>
      </c>
      <c r="Y2608" s="480" t="s">
        <v>313</v>
      </c>
      <c r="Z2608" s="480" t="s">
        <v>7888</v>
      </c>
      <c r="AA2608" s="480">
        <f t="shared" si="40"/>
        <v>60</v>
      </c>
      <c r="AB2608" s="483">
        <v>0</v>
      </c>
      <c r="AC2608" s="480" t="s">
        <v>335</v>
      </c>
    </row>
    <row r="2609" customHeight="1" spans="1:29">
      <c r="A2609" s="460" t="s">
        <v>187</v>
      </c>
      <c r="B2609" s="480" t="s">
        <v>11729</v>
      </c>
      <c r="C2609" s="480" t="s">
        <v>11730</v>
      </c>
      <c r="D2609" s="480" t="s">
        <v>12406</v>
      </c>
      <c r="E2609" s="481">
        <v>39594</v>
      </c>
      <c r="F2609" s="480" t="s">
        <v>301</v>
      </c>
      <c r="G2609" s="480" t="s">
        <v>12407</v>
      </c>
      <c r="H2609" s="480" t="s">
        <v>12223</v>
      </c>
      <c r="I2609" s="480" t="s">
        <v>12408</v>
      </c>
      <c r="J2609" s="482">
        <v>58000</v>
      </c>
      <c r="K2609" s="482">
        <v>0</v>
      </c>
      <c r="L2609" s="482">
        <v>58000</v>
      </c>
      <c r="M2609" s="482">
        <v>0</v>
      </c>
      <c r="N2609" s="482">
        <v>0</v>
      </c>
      <c r="O2609" s="482">
        <v>0</v>
      </c>
      <c r="P2609" s="480" t="s">
        <v>12409</v>
      </c>
      <c r="Q2609" s="481"/>
      <c r="R2609" s="480" t="s">
        <v>306</v>
      </c>
      <c r="S2609" s="480" t="s">
        <v>307</v>
      </c>
      <c r="T2609" s="480" t="s">
        <v>12277</v>
      </c>
      <c r="U2609" s="480" t="s">
        <v>309</v>
      </c>
      <c r="V2609" s="480" t="s">
        <v>12278</v>
      </c>
      <c r="W2609" s="480" t="s">
        <v>12401</v>
      </c>
      <c r="X2609" s="480" t="s">
        <v>12280</v>
      </c>
      <c r="Y2609" s="480" t="s">
        <v>313</v>
      </c>
      <c r="Z2609" s="480" t="s">
        <v>7888</v>
      </c>
      <c r="AA2609" s="480">
        <f t="shared" si="40"/>
        <v>60</v>
      </c>
      <c r="AB2609" s="483">
        <v>0</v>
      </c>
      <c r="AC2609" s="480" t="s">
        <v>335</v>
      </c>
    </row>
    <row r="2610" customHeight="1" spans="1:29">
      <c r="A2610" s="460" t="s">
        <v>187</v>
      </c>
      <c r="B2610" s="480" t="s">
        <v>11729</v>
      </c>
      <c r="C2610" s="480" t="s">
        <v>11730</v>
      </c>
      <c r="D2610" s="480" t="s">
        <v>12410</v>
      </c>
      <c r="E2610" s="481">
        <v>39679</v>
      </c>
      <c r="F2610" s="480" t="s">
        <v>301</v>
      </c>
      <c r="G2610" s="480" t="s">
        <v>12411</v>
      </c>
      <c r="H2610" s="480" t="s">
        <v>11747</v>
      </c>
      <c r="I2610" s="480" t="s">
        <v>12412</v>
      </c>
      <c r="J2610" s="482">
        <v>1632.48</v>
      </c>
      <c r="K2610" s="482">
        <v>0</v>
      </c>
      <c r="L2610" s="482">
        <v>1632.48</v>
      </c>
      <c r="M2610" s="482">
        <v>0</v>
      </c>
      <c r="N2610" s="482">
        <v>0</v>
      </c>
      <c r="O2610" s="482">
        <v>0</v>
      </c>
      <c r="P2610" s="480" t="s">
        <v>12413</v>
      </c>
      <c r="Q2610" s="481"/>
      <c r="R2610" s="480" t="s">
        <v>306</v>
      </c>
      <c r="S2610" s="480" t="s">
        <v>307</v>
      </c>
      <c r="T2610" s="480" t="s">
        <v>462</v>
      </c>
      <c r="U2610" s="480" t="s">
        <v>309</v>
      </c>
      <c r="V2610" s="480" t="s">
        <v>487</v>
      </c>
      <c r="W2610" s="480" t="s">
        <v>12251</v>
      </c>
      <c r="X2610" s="480" t="s">
        <v>11769</v>
      </c>
      <c r="Y2610" s="480" t="s">
        <v>313</v>
      </c>
      <c r="Z2610" s="480" t="s">
        <v>7888</v>
      </c>
      <c r="AA2610" s="480">
        <f t="shared" si="40"/>
        <v>60</v>
      </c>
      <c r="AB2610" s="483">
        <v>0</v>
      </c>
      <c r="AC2610" s="480" t="s">
        <v>489</v>
      </c>
    </row>
    <row r="2611" customHeight="1" spans="1:29">
      <c r="A2611" s="460" t="s">
        <v>187</v>
      </c>
      <c r="B2611" s="480" t="s">
        <v>11729</v>
      </c>
      <c r="C2611" s="480" t="s">
        <v>11730</v>
      </c>
      <c r="D2611" s="480" t="s">
        <v>12414</v>
      </c>
      <c r="E2611" s="481">
        <v>39679</v>
      </c>
      <c r="F2611" s="480" t="s">
        <v>301</v>
      </c>
      <c r="G2611" s="480" t="s">
        <v>12415</v>
      </c>
      <c r="H2611" s="480" t="s">
        <v>11747</v>
      </c>
      <c r="I2611" s="480" t="s">
        <v>12416</v>
      </c>
      <c r="J2611" s="482">
        <v>2338.46</v>
      </c>
      <c r="K2611" s="482">
        <v>0</v>
      </c>
      <c r="L2611" s="482">
        <v>2338.46</v>
      </c>
      <c r="M2611" s="482">
        <v>0</v>
      </c>
      <c r="N2611" s="482">
        <v>0</v>
      </c>
      <c r="O2611" s="482">
        <v>0</v>
      </c>
      <c r="P2611" s="480" t="s">
        <v>12417</v>
      </c>
      <c r="Q2611" s="481"/>
      <c r="R2611" s="480" t="s">
        <v>306</v>
      </c>
      <c r="S2611" s="480" t="s">
        <v>307</v>
      </c>
      <c r="T2611" s="480" t="s">
        <v>462</v>
      </c>
      <c r="U2611" s="480" t="s">
        <v>309</v>
      </c>
      <c r="V2611" s="480" t="s">
        <v>487</v>
      </c>
      <c r="W2611" s="480" t="s">
        <v>12418</v>
      </c>
      <c r="X2611" s="480" t="s">
        <v>11769</v>
      </c>
      <c r="Y2611" s="480" t="s">
        <v>313</v>
      </c>
      <c r="Z2611" s="480" t="s">
        <v>7888</v>
      </c>
      <c r="AA2611" s="480">
        <f t="shared" si="40"/>
        <v>60</v>
      </c>
      <c r="AB2611" s="483">
        <v>0</v>
      </c>
      <c r="AC2611" s="480" t="s">
        <v>489</v>
      </c>
    </row>
    <row r="2612" customHeight="1" spans="1:29">
      <c r="A2612" s="460" t="s">
        <v>187</v>
      </c>
      <c r="B2612" s="480" t="s">
        <v>11729</v>
      </c>
      <c r="C2612" s="480" t="s">
        <v>11730</v>
      </c>
      <c r="D2612" s="480" t="s">
        <v>12419</v>
      </c>
      <c r="E2612" s="481">
        <v>39679</v>
      </c>
      <c r="F2612" s="480" t="s">
        <v>301</v>
      </c>
      <c r="G2612" s="480" t="s">
        <v>12420</v>
      </c>
      <c r="H2612" s="480" t="s">
        <v>11747</v>
      </c>
      <c r="I2612" s="480" t="s">
        <v>12421</v>
      </c>
      <c r="J2612" s="482">
        <v>2338.46</v>
      </c>
      <c r="K2612" s="482">
        <v>0</v>
      </c>
      <c r="L2612" s="482">
        <v>2338.46</v>
      </c>
      <c r="M2612" s="482">
        <v>0</v>
      </c>
      <c r="N2612" s="482">
        <v>0</v>
      </c>
      <c r="O2612" s="482">
        <v>0</v>
      </c>
      <c r="P2612" s="480" t="s">
        <v>12422</v>
      </c>
      <c r="Q2612" s="481"/>
      <c r="R2612" s="480" t="s">
        <v>306</v>
      </c>
      <c r="S2612" s="480" t="s">
        <v>307</v>
      </c>
      <c r="T2612" s="480" t="s">
        <v>462</v>
      </c>
      <c r="U2612" s="480" t="s">
        <v>309</v>
      </c>
      <c r="V2612" s="480" t="s">
        <v>487</v>
      </c>
      <c r="W2612" s="480" t="s">
        <v>12423</v>
      </c>
      <c r="X2612" s="480" t="s">
        <v>11769</v>
      </c>
      <c r="Y2612" s="480" t="s">
        <v>313</v>
      </c>
      <c r="Z2612" s="480" t="s">
        <v>7888</v>
      </c>
      <c r="AA2612" s="480">
        <f t="shared" si="40"/>
        <v>60</v>
      </c>
      <c r="AB2612" s="483">
        <v>0</v>
      </c>
      <c r="AC2612" s="480" t="s">
        <v>489</v>
      </c>
    </row>
    <row r="2613" customHeight="1" spans="1:29">
      <c r="A2613" s="460" t="s">
        <v>187</v>
      </c>
      <c r="B2613" s="480" t="s">
        <v>11729</v>
      </c>
      <c r="C2613" s="480" t="s">
        <v>11730</v>
      </c>
      <c r="D2613" s="480" t="s">
        <v>12424</v>
      </c>
      <c r="E2613" s="481">
        <v>39694</v>
      </c>
      <c r="F2613" s="480" t="s">
        <v>301</v>
      </c>
      <c r="G2613" s="480" t="s">
        <v>12425</v>
      </c>
      <c r="H2613" s="480" t="s">
        <v>12309</v>
      </c>
      <c r="I2613" s="480" t="s">
        <v>12426</v>
      </c>
      <c r="J2613" s="482">
        <v>47435.9</v>
      </c>
      <c r="K2613" s="482">
        <v>0</v>
      </c>
      <c r="L2613" s="482">
        <v>47435.9</v>
      </c>
      <c r="M2613" s="482">
        <v>0</v>
      </c>
      <c r="N2613" s="482">
        <v>0</v>
      </c>
      <c r="O2613" s="482">
        <v>0</v>
      </c>
      <c r="P2613" s="480" t="s">
        <v>12427</v>
      </c>
      <c r="Q2613" s="481"/>
      <c r="R2613" s="480" t="s">
        <v>306</v>
      </c>
      <c r="S2613" s="480" t="s">
        <v>307</v>
      </c>
      <c r="T2613" s="480" t="s">
        <v>462</v>
      </c>
      <c r="U2613" s="480" t="s">
        <v>309</v>
      </c>
      <c r="V2613" s="480" t="s">
        <v>1173</v>
      </c>
      <c r="W2613" s="480" t="s">
        <v>12428</v>
      </c>
      <c r="X2613" s="480" t="s">
        <v>12429</v>
      </c>
      <c r="Y2613" s="480" t="s">
        <v>313</v>
      </c>
      <c r="Z2613" s="480" t="s">
        <v>7888</v>
      </c>
      <c r="AA2613" s="480">
        <f t="shared" si="40"/>
        <v>60</v>
      </c>
      <c r="AB2613" s="483">
        <v>0</v>
      </c>
      <c r="AC2613" s="480" t="s">
        <v>1176</v>
      </c>
    </row>
    <row r="2614" customHeight="1" spans="1:29">
      <c r="A2614" s="460" t="s">
        <v>187</v>
      </c>
      <c r="B2614" s="480" t="s">
        <v>11729</v>
      </c>
      <c r="C2614" s="480" t="s">
        <v>11730</v>
      </c>
      <c r="D2614" s="480" t="s">
        <v>12430</v>
      </c>
      <c r="E2614" s="481">
        <v>39694</v>
      </c>
      <c r="F2614" s="480" t="s">
        <v>301</v>
      </c>
      <c r="G2614" s="480" t="s">
        <v>12431</v>
      </c>
      <c r="H2614" s="480" t="s">
        <v>12217</v>
      </c>
      <c r="I2614" s="480" t="s">
        <v>12432</v>
      </c>
      <c r="J2614" s="482">
        <v>28632.48</v>
      </c>
      <c r="K2614" s="482">
        <v>0</v>
      </c>
      <c r="L2614" s="482">
        <v>28632.48</v>
      </c>
      <c r="M2614" s="482">
        <v>0</v>
      </c>
      <c r="N2614" s="482">
        <v>0</v>
      </c>
      <c r="O2614" s="482">
        <v>0</v>
      </c>
      <c r="P2614" s="480" t="s">
        <v>12433</v>
      </c>
      <c r="Q2614" s="481"/>
      <c r="R2614" s="480" t="s">
        <v>306</v>
      </c>
      <c r="S2614" s="480" t="s">
        <v>307</v>
      </c>
      <c r="T2614" s="480" t="s">
        <v>462</v>
      </c>
      <c r="U2614" s="480" t="s">
        <v>309</v>
      </c>
      <c r="V2614" s="480" t="s">
        <v>1173</v>
      </c>
      <c r="W2614" s="480" t="s">
        <v>12434</v>
      </c>
      <c r="X2614" s="480" t="s">
        <v>11763</v>
      </c>
      <c r="Y2614" s="480" t="s">
        <v>313</v>
      </c>
      <c r="Z2614" s="480" t="s">
        <v>7888</v>
      </c>
      <c r="AA2614" s="480">
        <f t="shared" si="40"/>
        <v>60</v>
      </c>
      <c r="AB2614" s="483">
        <v>0</v>
      </c>
      <c r="AC2614" s="480" t="s">
        <v>1176</v>
      </c>
    </row>
    <row r="2615" customHeight="1" spans="1:29">
      <c r="A2615" s="460" t="s">
        <v>187</v>
      </c>
      <c r="B2615" s="480" t="s">
        <v>11729</v>
      </c>
      <c r="C2615" s="480" t="s">
        <v>11730</v>
      </c>
      <c r="D2615" s="480" t="s">
        <v>12435</v>
      </c>
      <c r="E2615" s="481">
        <v>39919</v>
      </c>
      <c r="F2615" s="480" t="s">
        <v>301</v>
      </c>
      <c r="G2615" s="480" t="s">
        <v>12436</v>
      </c>
      <c r="H2615" s="480" t="s">
        <v>12296</v>
      </c>
      <c r="I2615" s="480" t="s">
        <v>12437</v>
      </c>
      <c r="J2615" s="482">
        <v>29500</v>
      </c>
      <c r="K2615" s="482">
        <v>0</v>
      </c>
      <c r="L2615" s="482">
        <v>29500</v>
      </c>
      <c r="M2615" s="482">
        <v>0</v>
      </c>
      <c r="N2615" s="482">
        <v>0</v>
      </c>
      <c r="O2615" s="482">
        <v>0</v>
      </c>
      <c r="P2615" s="480" t="s">
        <v>12438</v>
      </c>
      <c r="Q2615" s="481"/>
      <c r="R2615" s="480" t="s">
        <v>306</v>
      </c>
      <c r="S2615" s="480" t="s">
        <v>307</v>
      </c>
      <c r="T2615" s="480" t="s">
        <v>12079</v>
      </c>
      <c r="U2615" s="480" t="s">
        <v>309</v>
      </c>
      <c r="V2615" s="480" t="s">
        <v>12080</v>
      </c>
      <c r="W2615" s="480" t="s">
        <v>12439</v>
      </c>
      <c r="X2615" s="480" t="s">
        <v>12082</v>
      </c>
      <c r="Y2615" s="480" t="s">
        <v>313</v>
      </c>
      <c r="Z2615" s="480" t="s">
        <v>7888</v>
      </c>
      <c r="AA2615" s="480">
        <f t="shared" si="40"/>
        <v>60</v>
      </c>
      <c r="AB2615" s="483">
        <v>0</v>
      </c>
      <c r="AC2615" s="480" t="s">
        <v>335</v>
      </c>
    </row>
    <row r="2616" customHeight="1" spans="1:29">
      <c r="A2616" s="460" t="s">
        <v>187</v>
      </c>
      <c r="B2616" s="480" t="s">
        <v>11729</v>
      </c>
      <c r="C2616" s="480" t="s">
        <v>11730</v>
      </c>
      <c r="D2616" s="480" t="s">
        <v>12440</v>
      </c>
      <c r="E2616" s="481">
        <v>39919</v>
      </c>
      <c r="F2616" s="480" t="s">
        <v>301</v>
      </c>
      <c r="G2616" s="480" t="s">
        <v>12441</v>
      </c>
      <c r="H2616" s="480" t="s">
        <v>12296</v>
      </c>
      <c r="I2616" s="480" t="s">
        <v>12442</v>
      </c>
      <c r="J2616" s="482">
        <v>35100</v>
      </c>
      <c r="K2616" s="482">
        <v>0</v>
      </c>
      <c r="L2616" s="482">
        <v>35100</v>
      </c>
      <c r="M2616" s="482">
        <v>0</v>
      </c>
      <c r="N2616" s="482">
        <v>0</v>
      </c>
      <c r="O2616" s="482">
        <v>0</v>
      </c>
      <c r="P2616" s="480" t="s">
        <v>12443</v>
      </c>
      <c r="Q2616" s="481"/>
      <c r="R2616" s="480" t="s">
        <v>306</v>
      </c>
      <c r="S2616" s="480" t="s">
        <v>307</v>
      </c>
      <c r="T2616" s="480" t="s">
        <v>12079</v>
      </c>
      <c r="U2616" s="480" t="s">
        <v>309</v>
      </c>
      <c r="V2616" s="480" t="s">
        <v>12080</v>
      </c>
      <c r="W2616" s="480" t="s">
        <v>12444</v>
      </c>
      <c r="X2616" s="480" t="s">
        <v>12082</v>
      </c>
      <c r="Y2616" s="480" t="s">
        <v>313</v>
      </c>
      <c r="Z2616" s="480" t="s">
        <v>7888</v>
      </c>
      <c r="AA2616" s="480">
        <f t="shared" si="40"/>
        <v>60</v>
      </c>
      <c r="AB2616" s="483">
        <v>0</v>
      </c>
      <c r="AC2616" s="480" t="s">
        <v>335</v>
      </c>
    </row>
    <row r="2617" customHeight="1" spans="1:29">
      <c r="A2617" s="460" t="s">
        <v>187</v>
      </c>
      <c r="B2617" s="480" t="s">
        <v>11729</v>
      </c>
      <c r="C2617" s="480" t="s">
        <v>11730</v>
      </c>
      <c r="D2617" s="480" t="s">
        <v>12445</v>
      </c>
      <c r="E2617" s="481">
        <v>39919</v>
      </c>
      <c r="F2617" s="480" t="s">
        <v>301</v>
      </c>
      <c r="G2617" s="480" t="s">
        <v>12446</v>
      </c>
      <c r="H2617" s="480" t="s">
        <v>12296</v>
      </c>
      <c r="I2617" s="480" t="s">
        <v>12447</v>
      </c>
      <c r="J2617" s="482">
        <v>42800</v>
      </c>
      <c r="K2617" s="482">
        <v>0</v>
      </c>
      <c r="L2617" s="482">
        <v>42800</v>
      </c>
      <c r="M2617" s="482">
        <v>0</v>
      </c>
      <c r="N2617" s="482">
        <v>0</v>
      </c>
      <c r="O2617" s="482">
        <v>0</v>
      </c>
      <c r="P2617" s="480" t="s">
        <v>12448</v>
      </c>
      <c r="Q2617" s="481"/>
      <c r="R2617" s="480" t="s">
        <v>306</v>
      </c>
      <c r="S2617" s="480" t="s">
        <v>307</v>
      </c>
      <c r="T2617" s="480" t="s">
        <v>12079</v>
      </c>
      <c r="U2617" s="480" t="s">
        <v>309</v>
      </c>
      <c r="V2617" s="480" t="s">
        <v>12080</v>
      </c>
      <c r="W2617" s="480" t="s">
        <v>12449</v>
      </c>
      <c r="X2617" s="480" t="s">
        <v>12082</v>
      </c>
      <c r="Y2617" s="480" t="s">
        <v>313</v>
      </c>
      <c r="Z2617" s="480" t="s">
        <v>7888</v>
      </c>
      <c r="AA2617" s="480">
        <f t="shared" si="40"/>
        <v>60</v>
      </c>
      <c r="AB2617" s="483">
        <v>0</v>
      </c>
      <c r="AC2617" s="480" t="s">
        <v>335</v>
      </c>
    </row>
    <row r="2618" customHeight="1" spans="1:29">
      <c r="A2618" s="460" t="s">
        <v>187</v>
      </c>
      <c r="B2618" s="480" t="s">
        <v>11729</v>
      </c>
      <c r="C2618" s="480" t="s">
        <v>11730</v>
      </c>
      <c r="D2618" s="480" t="s">
        <v>12450</v>
      </c>
      <c r="E2618" s="481">
        <v>39919</v>
      </c>
      <c r="F2618" s="480" t="s">
        <v>301</v>
      </c>
      <c r="G2618" s="480" t="s">
        <v>12451</v>
      </c>
      <c r="H2618" s="480" t="s">
        <v>12452</v>
      </c>
      <c r="I2618" s="480" t="s">
        <v>12453</v>
      </c>
      <c r="J2618" s="482">
        <v>32400</v>
      </c>
      <c r="K2618" s="482">
        <v>0</v>
      </c>
      <c r="L2618" s="482">
        <v>32400</v>
      </c>
      <c r="M2618" s="482">
        <v>0</v>
      </c>
      <c r="N2618" s="482">
        <v>0</v>
      </c>
      <c r="O2618" s="482">
        <v>0</v>
      </c>
      <c r="P2618" s="480" t="s">
        <v>12454</v>
      </c>
      <c r="Q2618" s="481"/>
      <c r="R2618" s="480" t="s">
        <v>306</v>
      </c>
      <c r="S2618" s="480" t="s">
        <v>307</v>
      </c>
      <c r="T2618" s="480" t="s">
        <v>12079</v>
      </c>
      <c r="U2618" s="480" t="s">
        <v>309</v>
      </c>
      <c r="V2618" s="480" t="s">
        <v>12080</v>
      </c>
      <c r="W2618" s="480" t="s">
        <v>12449</v>
      </c>
      <c r="X2618" s="480" t="s">
        <v>12082</v>
      </c>
      <c r="Y2618" s="480" t="s">
        <v>313</v>
      </c>
      <c r="Z2618" s="480" t="s">
        <v>7888</v>
      </c>
      <c r="AA2618" s="480">
        <f t="shared" si="40"/>
        <v>60</v>
      </c>
      <c r="AB2618" s="483">
        <v>0</v>
      </c>
      <c r="AC2618" s="480" t="s">
        <v>335</v>
      </c>
    </row>
    <row r="2619" customHeight="1" spans="1:29">
      <c r="A2619" s="460" t="s">
        <v>187</v>
      </c>
      <c r="B2619" s="480" t="s">
        <v>11729</v>
      </c>
      <c r="C2619" s="480" t="s">
        <v>11730</v>
      </c>
      <c r="D2619" s="480" t="s">
        <v>12455</v>
      </c>
      <c r="E2619" s="481">
        <v>39919</v>
      </c>
      <c r="F2619" s="480" t="s">
        <v>301</v>
      </c>
      <c r="G2619" s="480" t="s">
        <v>12456</v>
      </c>
      <c r="H2619" s="480" t="s">
        <v>12452</v>
      </c>
      <c r="I2619" s="480" t="s">
        <v>12457</v>
      </c>
      <c r="J2619" s="482">
        <v>36600</v>
      </c>
      <c r="K2619" s="482">
        <v>0</v>
      </c>
      <c r="L2619" s="482">
        <v>36600</v>
      </c>
      <c r="M2619" s="482">
        <v>0</v>
      </c>
      <c r="N2619" s="482">
        <v>0</v>
      </c>
      <c r="O2619" s="482">
        <v>0</v>
      </c>
      <c r="P2619" s="480" t="s">
        <v>12458</v>
      </c>
      <c r="Q2619" s="481"/>
      <c r="R2619" s="480" t="s">
        <v>306</v>
      </c>
      <c r="S2619" s="480" t="s">
        <v>307</v>
      </c>
      <c r="T2619" s="480" t="s">
        <v>12079</v>
      </c>
      <c r="U2619" s="480" t="s">
        <v>309</v>
      </c>
      <c r="V2619" s="480" t="s">
        <v>12080</v>
      </c>
      <c r="W2619" s="480" t="s">
        <v>12449</v>
      </c>
      <c r="X2619" s="480" t="s">
        <v>12082</v>
      </c>
      <c r="Y2619" s="480" t="s">
        <v>313</v>
      </c>
      <c r="Z2619" s="480" t="s">
        <v>7888</v>
      </c>
      <c r="AA2619" s="480">
        <f t="shared" si="40"/>
        <v>60</v>
      </c>
      <c r="AB2619" s="483">
        <v>0</v>
      </c>
      <c r="AC2619" s="480" t="s">
        <v>335</v>
      </c>
    </row>
    <row r="2620" customHeight="1" spans="1:29">
      <c r="A2620" s="460" t="s">
        <v>187</v>
      </c>
      <c r="B2620" s="480" t="s">
        <v>11729</v>
      </c>
      <c r="C2620" s="480" t="s">
        <v>11730</v>
      </c>
      <c r="D2620" s="480" t="s">
        <v>12459</v>
      </c>
      <c r="E2620" s="481">
        <v>39919</v>
      </c>
      <c r="F2620" s="480" t="s">
        <v>301</v>
      </c>
      <c r="G2620" s="480" t="s">
        <v>12460</v>
      </c>
      <c r="H2620" s="480" t="s">
        <v>12296</v>
      </c>
      <c r="I2620" s="480" t="s">
        <v>12461</v>
      </c>
      <c r="J2620" s="482">
        <v>29600</v>
      </c>
      <c r="K2620" s="482">
        <v>0</v>
      </c>
      <c r="L2620" s="482">
        <v>29600</v>
      </c>
      <c r="M2620" s="482">
        <v>0</v>
      </c>
      <c r="N2620" s="482">
        <v>0</v>
      </c>
      <c r="O2620" s="482">
        <v>0</v>
      </c>
      <c r="P2620" s="480" t="s">
        <v>12462</v>
      </c>
      <c r="Q2620" s="481"/>
      <c r="R2620" s="480" t="s">
        <v>306</v>
      </c>
      <c r="S2620" s="480" t="s">
        <v>307</v>
      </c>
      <c r="T2620" s="480" t="s">
        <v>12079</v>
      </c>
      <c r="U2620" s="480" t="s">
        <v>309</v>
      </c>
      <c r="V2620" s="480" t="s">
        <v>12080</v>
      </c>
      <c r="W2620" s="480" t="s">
        <v>12449</v>
      </c>
      <c r="X2620" s="480" t="s">
        <v>12082</v>
      </c>
      <c r="Y2620" s="480" t="s">
        <v>313</v>
      </c>
      <c r="Z2620" s="480" t="s">
        <v>7888</v>
      </c>
      <c r="AA2620" s="480">
        <f t="shared" si="40"/>
        <v>60</v>
      </c>
      <c r="AB2620" s="483">
        <v>0</v>
      </c>
      <c r="AC2620" s="480" t="s">
        <v>335</v>
      </c>
    </row>
    <row r="2621" customHeight="1" spans="1:29">
      <c r="A2621" s="460" t="s">
        <v>187</v>
      </c>
      <c r="B2621" s="480" t="s">
        <v>11729</v>
      </c>
      <c r="C2621" s="480" t="s">
        <v>11730</v>
      </c>
      <c r="D2621" s="480" t="s">
        <v>12463</v>
      </c>
      <c r="E2621" s="481">
        <v>39919</v>
      </c>
      <c r="F2621" s="480" t="s">
        <v>301</v>
      </c>
      <c r="G2621" s="480" t="s">
        <v>12464</v>
      </c>
      <c r="H2621" s="480" t="s">
        <v>12465</v>
      </c>
      <c r="I2621" s="480" t="s">
        <v>12466</v>
      </c>
      <c r="J2621" s="482">
        <v>19100</v>
      </c>
      <c r="K2621" s="482">
        <v>0</v>
      </c>
      <c r="L2621" s="482">
        <v>19100</v>
      </c>
      <c r="M2621" s="482">
        <v>0</v>
      </c>
      <c r="N2621" s="482">
        <v>0</v>
      </c>
      <c r="O2621" s="482">
        <v>0</v>
      </c>
      <c r="P2621" s="480" t="s">
        <v>12467</v>
      </c>
      <c r="Q2621" s="481"/>
      <c r="R2621" s="480" t="s">
        <v>306</v>
      </c>
      <c r="S2621" s="480" t="s">
        <v>307</v>
      </c>
      <c r="T2621" s="480" t="s">
        <v>12079</v>
      </c>
      <c r="U2621" s="480" t="s">
        <v>309</v>
      </c>
      <c r="V2621" s="480" t="s">
        <v>12080</v>
      </c>
      <c r="W2621" s="480" t="s">
        <v>12449</v>
      </c>
      <c r="X2621" s="480" t="s">
        <v>12082</v>
      </c>
      <c r="Y2621" s="480" t="s">
        <v>313</v>
      </c>
      <c r="Z2621" s="480" t="s">
        <v>7888</v>
      </c>
      <c r="AA2621" s="480">
        <f t="shared" si="40"/>
        <v>60</v>
      </c>
      <c r="AB2621" s="483">
        <v>0</v>
      </c>
      <c r="AC2621" s="480" t="s">
        <v>335</v>
      </c>
    </row>
    <row r="2622" customHeight="1" spans="1:29">
      <c r="A2622" s="460" t="s">
        <v>187</v>
      </c>
      <c r="B2622" s="480" t="s">
        <v>11729</v>
      </c>
      <c r="C2622" s="480" t="s">
        <v>11730</v>
      </c>
      <c r="D2622" s="480" t="s">
        <v>12468</v>
      </c>
      <c r="E2622" s="481">
        <v>39954</v>
      </c>
      <c r="F2622" s="480" t="s">
        <v>301</v>
      </c>
      <c r="G2622" s="480" t="s">
        <v>12469</v>
      </c>
      <c r="H2622" s="480" t="s">
        <v>12296</v>
      </c>
      <c r="I2622" s="480" t="s">
        <v>12470</v>
      </c>
      <c r="J2622" s="482">
        <v>20000</v>
      </c>
      <c r="K2622" s="482">
        <v>0</v>
      </c>
      <c r="L2622" s="482">
        <v>20000</v>
      </c>
      <c r="M2622" s="482">
        <v>0</v>
      </c>
      <c r="N2622" s="482">
        <v>0</v>
      </c>
      <c r="O2622" s="482">
        <v>0</v>
      </c>
      <c r="P2622" s="480" t="s">
        <v>12471</v>
      </c>
      <c r="Q2622" s="481"/>
      <c r="R2622" s="480" t="s">
        <v>306</v>
      </c>
      <c r="S2622" s="480" t="s">
        <v>307</v>
      </c>
      <c r="T2622" s="480" t="s">
        <v>12299</v>
      </c>
      <c r="U2622" s="480" t="s">
        <v>309</v>
      </c>
      <c r="V2622" s="480" t="s">
        <v>12300</v>
      </c>
      <c r="W2622" s="480" t="s">
        <v>12472</v>
      </c>
      <c r="X2622" s="480" t="s">
        <v>12302</v>
      </c>
      <c r="Y2622" s="480" t="s">
        <v>313</v>
      </c>
      <c r="Z2622" s="480" t="s">
        <v>7888</v>
      </c>
      <c r="AA2622" s="480">
        <f t="shared" si="40"/>
        <v>60</v>
      </c>
      <c r="AB2622" s="483">
        <v>0</v>
      </c>
      <c r="AC2622" s="480" t="s">
        <v>335</v>
      </c>
    </row>
    <row r="2623" customHeight="1" spans="1:29">
      <c r="A2623" s="460" t="s">
        <v>187</v>
      </c>
      <c r="B2623" s="480" t="s">
        <v>11729</v>
      </c>
      <c r="C2623" s="480" t="s">
        <v>11730</v>
      </c>
      <c r="D2623" s="480" t="s">
        <v>12473</v>
      </c>
      <c r="E2623" s="481">
        <v>39954</v>
      </c>
      <c r="F2623" s="480" t="s">
        <v>301</v>
      </c>
      <c r="G2623" s="480" t="s">
        <v>12474</v>
      </c>
      <c r="H2623" s="480" t="s">
        <v>12234</v>
      </c>
      <c r="I2623" s="480" t="s">
        <v>12475</v>
      </c>
      <c r="J2623" s="482">
        <v>16239.32</v>
      </c>
      <c r="K2623" s="482">
        <v>0</v>
      </c>
      <c r="L2623" s="482">
        <v>16239.32</v>
      </c>
      <c r="M2623" s="482">
        <v>0</v>
      </c>
      <c r="N2623" s="482">
        <v>0</v>
      </c>
      <c r="O2623" s="482">
        <v>0</v>
      </c>
      <c r="P2623" s="480" t="s">
        <v>12476</v>
      </c>
      <c r="Q2623" s="481"/>
      <c r="R2623" s="480" t="s">
        <v>306</v>
      </c>
      <c r="S2623" s="480" t="s">
        <v>307</v>
      </c>
      <c r="T2623" s="480" t="s">
        <v>462</v>
      </c>
      <c r="U2623" s="480" t="s">
        <v>309</v>
      </c>
      <c r="V2623" s="480" t="s">
        <v>1173</v>
      </c>
      <c r="W2623" s="480" t="s">
        <v>12477</v>
      </c>
      <c r="X2623" s="480" t="s">
        <v>11751</v>
      </c>
      <c r="Y2623" s="480" t="s">
        <v>313</v>
      </c>
      <c r="Z2623" s="480" t="s">
        <v>7888</v>
      </c>
      <c r="AA2623" s="480">
        <f t="shared" si="40"/>
        <v>60</v>
      </c>
      <c r="AB2623" s="483">
        <v>0</v>
      </c>
      <c r="AC2623" s="480" t="s">
        <v>1176</v>
      </c>
    </row>
    <row r="2624" customHeight="1" spans="1:29">
      <c r="A2624" s="460" t="s">
        <v>187</v>
      </c>
      <c r="B2624" s="480" t="s">
        <v>11729</v>
      </c>
      <c r="C2624" s="480" t="s">
        <v>11730</v>
      </c>
      <c r="D2624" s="480" t="s">
        <v>12478</v>
      </c>
      <c r="E2624" s="481">
        <v>39954</v>
      </c>
      <c r="F2624" s="480" t="s">
        <v>301</v>
      </c>
      <c r="G2624" s="480" t="s">
        <v>12479</v>
      </c>
      <c r="H2624" s="480" t="s">
        <v>12248</v>
      </c>
      <c r="I2624" s="480" t="s">
        <v>12480</v>
      </c>
      <c r="J2624" s="482">
        <v>13675.21</v>
      </c>
      <c r="K2624" s="482">
        <v>0</v>
      </c>
      <c r="L2624" s="482">
        <v>13675.21</v>
      </c>
      <c r="M2624" s="482">
        <v>0</v>
      </c>
      <c r="N2624" s="482">
        <v>0</v>
      </c>
      <c r="O2624" s="482">
        <v>0</v>
      </c>
      <c r="P2624" s="480" t="s">
        <v>12481</v>
      </c>
      <c r="Q2624" s="481"/>
      <c r="R2624" s="480" t="s">
        <v>306</v>
      </c>
      <c r="S2624" s="480" t="s">
        <v>307</v>
      </c>
      <c r="T2624" s="480" t="s">
        <v>462</v>
      </c>
      <c r="U2624" s="480" t="s">
        <v>309</v>
      </c>
      <c r="V2624" s="480" t="s">
        <v>1173</v>
      </c>
      <c r="W2624" s="480" t="s">
        <v>12482</v>
      </c>
      <c r="X2624" s="480" t="s">
        <v>11751</v>
      </c>
      <c r="Y2624" s="480" t="s">
        <v>313</v>
      </c>
      <c r="Z2624" s="480" t="s">
        <v>7888</v>
      </c>
      <c r="AA2624" s="480">
        <f t="shared" si="40"/>
        <v>60</v>
      </c>
      <c r="AB2624" s="483">
        <v>0</v>
      </c>
      <c r="AC2624" s="480" t="s">
        <v>1176</v>
      </c>
    </row>
    <row r="2625" customHeight="1" spans="1:29">
      <c r="A2625" s="460" t="s">
        <v>187</v>
      </c>
      <c r="B2625" s="480" t="s">
        <v>11729</v>
      </c>
      <c r="C2625" s="480" t="s">
        <v>11730</v>
      </c>
      <c r="D2625" s="480" t="s">
        <v>12483</v>
      </c>
      <c r="E2625" s="481">
        <v>39954</v>
      </c>
      <c r="F2625" s="480" t="s">
        <v>301</v>
      </c>
      <c r="G2625" s="480" t="s">
        <v>12484</v>
      </c>
      <c r="H2625" s="480" t="s">
        <v>11759</v>
      </c>
      <c r="I2625" s="480" t="s">
        <v>12485</v>
      </c>
      <c r="J2625" s="482">
        <v>6692.31</v>
      </c>
      <c r="K2625" s="482">
        <v>0</v>
      </c>
      <c r="L2625" s="482">
        <v>6692.31</v>
      </c>
      <c r="M2625" s="482">
        <v>0</v>
      </c>
      <c r="N2625" s="482">
        <v>0</v>
      </c>
      <c r="O2625" s="482">
        <v>0</v>
      </c>
      <c r="P2625" s="480" t="s">
        <v>12486</v>
      </c>
      <c r="Q2625" s="481"/>
      <c r="R2625" s="480" t="s">
        <v>306</v>
      </c>
      <c r="S2625" s="480" t="s">
        <v>307</v>
      </c>
      <c r="T2625" s="480" t="s">
        <v>462</v>
      </c>
      <c r="U2625" s="480" t="s">
        <v>309</v>
      </c>
      <c r="V2625" s="480" t="s">
        <v>487</v>
      </c>
      <c r="W2625" s="480" t="s">
        <v>12487</v>
      </c>
      <c r="X2625" s="480" t="s">
        <v>11769</v>
      </c>
      <c r="Y2625" s="480" t="s">
        <v>313</v>
      </c>
      <c r="Z2625" s="480" t="s">
        <v>7888</v>
      </c>
      <c r="AA2625" s="480">
        <f t="shared" si="40"/>
        <v>60</v>
      </c>
      <c r="AB2625" s="483">
        <v>0</v>
      </c>
      <c r="AC2625" s="480" t="s">
        <v>489</v>
      </c>
    </row>
    <row r="2626" customHeight="1" spans="1:29">
      <c r="A2626" s="460" t="s">
        <v>187</v>
      </c>
      <c r="B2626" s="480" t="s">
        <v>11729</v>
      </c>
      <c r="C2626" s="480" t="s">
        <v>11730</v>
      </c>
      <c r="D2626" s="480" t="s">
        <v>12488</v>
      </c>
      <c r="E2626" s="481">
        <v>39982</v>
      </c>
      <c r="F2626" s="480" t="s">
        <v>301</v>
      </c>
      <c r="G2626" s="480" t="s">
        <v>12489</v>
      </c>
      <c r="H2626" s="480" t="s">
        <v>12490</v>
      </c>
      <c r="I2626" s="480" t="s">
        <v>12491</v>
      </c>
      <c r="J2626" s="482">
        <v>12820.51</v>
      </c>
      <c r="K2626" s="482">
        <v>0</v>
      </c>
      <c r="L2626" s="482">
        <v>12820.51</v>
      </c>
      <c r="M2626" s="482">
        <v>0</v>
      </c>
      <c r="N2626" s="482">
        <v>0</v>
      </c>
      <c r="O2626" s="482">
        <v>0</v>
      </c>
      <c r="P2626" s="480" t="s">
        <v>12492</v>
      </c>
      <c r="Q2626" s="481"/>
      <c r="R2626" s="480" t="s">
        <v>306</v>
      </c>
      <c r="S2626" s="480" t="s">
        <v>307</v>
      </c>
      <c r="T2626" s="480" t="s">
        <v>462</v>
      </c>
      <c r="U2626" s="480" t="s">
        <v>309</v>
      </c>
      <c r="V2626" s="480" t="s">
        <v>1173</v>
      </c>
      <c r="W2626" s="480" t="s">
        <v>12493</v>
      </c>
      <c r="X2626" s="480" t="s">
        <v>12494</v>
      </c>
      <c r="Y2626" s="480" t="s">
        <v>313</v>
      </c>
      <c r="Z2626" s="480" t="s">
        <v>7888</v>
      </c>
      <c r="AA2626" s="480">
        <f t="shared" si="40"/>
        <v>60</v>
      </c>
      <c r="AB2626" s="483">
        <v>0</v>
      </c>
      <c r="AC2626" s="480" t="s">
        <v>1176</v>
      </c>
    </row>
    <row r="2627" customHeight="1" spans="1:29">
      <c r="A2627" s="460" t="s">
        <v>187</v>
      </c>
      <c r="B2627" s="480" t="s">
        <v>11729</v>
      </c>
      <c r="C2627" s="480" t="s">
        <v>11730</v>
      </c>
      <c r="D2627" s="480" t="s">
        <v>12495</v>
      </c>
      <c r="E2627" s="481">
        <v>39982</v>
      </c>
      <c r="F2627" s="480" t="s">
        <v>301</v>
      </c>
      <c r="G2627" s="480" t="s">
        <v>12496</v>
      </c>
      <c r="H2627" s="480" t="s">
        <v>12248</v>
      </c>
      <c r="I2627" s="480" t="s">
        <v>12497</v>
      </c>
      <c r="J2627" s="482">
        <v>12820.51</v>
      </c>
      <c r="K2627" s="482">
        <v>0</v>
      </c>
      <c r="L2627" s="482">
        <v>12820.51</v>
      </c>
      <c r="M2627" s="482">
        <v>0</v>
      </c>
      <c r="N2627" s="482">
        <v>0</v>
      </c>
      <c r="O2627" s="482">
        <v>0</v>
      </c>
      <c r="P2627" s="480" t="s">
        <v>12498</v>
      </c>
      <c r="Q2627" s="481"/>
      <c r="R2627" s="480" t="s">
        <v>306</v>
      </c>
      <c r="S2627" s="480" t="s">
        <v>307</v>
      </c>
      <c r="T2627" s="480" t="s">
        <v>462</v>
      </c>
      <c r="U2627" s="480" t="s">
        <v>309</v>
      </c>
      <c r="V2627" s="480" t="s">
        <v>1173</v>
      </c>
      <c r="W2627" s="480" t="s">
        <v>12499</v>
      </c>
      <c r="X2627" s="480" t="s">
        <v>12494</v>
      </c>
      <c r="Y2627" s="480" t="s">
        <v>313</v>
      </c>
      <c r="Z2627" s="480" t="s">
        <v>7888</v>
      </c>
      <c r="AA2627" s="480">
        <f t="shared" si="40"/>
        <v>60</v>
      </c>
      <c r="AB2627" s="483">
        <v>0</v>
      </c>
      <c r="AC2627" s="480" t="s">
        <v>1176</v>
      </c>
    </row>
    <row r="2628" customHeight="1" spans="1:29">
      <c r="A2628" s="460" t="s">
        <v>187</v>
      </c>
      <c r="B2628" s="480" t="s">
        <v>11729</v>
      </c>
      <c r="C2628" s="480" t="s">
        <v>11730</v>
      </c>
      <c r="D2628" s="480" t="s">
        <v>12500</v>
      </c>
      <c r="E2628" s="481">
        <v>40081</v>
      </c>
      <c r="F2628" s="480" t="s">
        <v>301</v>
      </c>
      <c r="G2628" s="480" t="s">
        <v>12501</v>
      </c>
      <c r="H2628" s="480" t="s">
        <v>12502</v>
      </c>
      <c r="I2628" s="480" t="s">
        <v>12503</v>
      </c>
      <c r="J2628" s="482">
        <v>13675.21</v>
      </c>
      <c r="K2628" s="482">
        <v>0</v>
      </c>
      <c r="L2628" s="482">
        <v>13675.21</v>
      </c>
      <c r="M2628" s="482">
        <v>0</v>
      </c>
      <c r="N2628" s="482">
        <v>0</v>
      </c>
      <c r="O2628" s="482">
        <v>0</v>
      </c>
      <c r="P2628" s="480" t="s">
        <v>12504</v>
      </c>
      <c r="Q2628" s="481"/>
      <c r="R2628" s="480" t="s">
        <v>306</v>
      </c>
      <c r="S2628" s="480" t="s">
        <v>307</v>
      </c>
      <c r="T2628" s="480" t="s">
        <v>462</v>
      </c>
      <c r="U2628" s="480" t="s">
        <v>309</v>
      </c>
      <c r="V2628" s="480" t="s">
        <v>1173</v>
      </c>
      <c r="W2628" s="480" t="s">
        <v>12505</v>
      </c>
      <c r="X2628" s="480" t="s">
        <v>11751</v>
      </c>
      <c r="Y2628" s="480" t="s">
        <v>313</v>
      </c>
      <c r="Z2628" s="480" t="s">
        <v>7888</v>
      </c>
      <c r="AA2628" s="480">
        <f t="shared" si="40"/>
        <v>60</v>
      </c>
      <c r="AB2628" s="483">
        <v>0</v>
      </c>
      <c r="AC2628" s="480" t="s">
        <v>1176</v>
      </c>
    </row>
    <row r="2629" customHeight="1" spans="1:29">
      <c r="A2629" s="460" t="s">
        <v>187</v>
      </c>
      <c r="B2629" s="480" t="s">
        <v>11729</v>
      </c>
      <c r="C2629" s="480" t="s">
        <v>11730</v>
      </c>
      <c r="D2629" s="480" t="s">
        <v>12506</v>
      </c>
      <c r="E2629" s="481">
        <v>40134</v>
      </c>
      <c r="F2629" s="480" t="s">
        <v>301</v>
      </c>
      <c r="G2629" s="480" t="s">
        <v>12507</v>
      </c>
      <c r="H2629" s="480" t="s">
        <v>12508</v>
      </c>
      <c r="I2629" s="480" t="s">
        <v>12509</v>
      </c>
      <c r="J2629" s="482">
        <v>20000</v>
      </c>
      <c r="K2629" s="482">
        <v>0</v>
      </c>
      <c r="L2629" s="482">
        <v>20000</v>
      </c>
      <c r="M2629" s="482">
        <v>0</v>
      </c>
      <c r="N2629" s="482">
        <v>0</v>
      </c>
      <c r="O2629" s="482">
        <v>0</v>
      </c>
      <c r="P2629" s="480" t="s">
        <v>12510</v>
      </c>
      <c r="Q2629" s="481"/>
      <c r="R2629" s="480" t="s">
        <v>306</v>
      </c>
      <c r="S2629" s="480" t="s">
        <v>307</v>
      </c>
      <c r="T2629" s="480" t="s">
        <v>12299</v>
      </c>
      <c r="U2629" s="480" t="s">
        <v>309</v>
      </c>
      <c r="V2629" s="480" t="s">
        <v>12300</v>
      </c>
      <c r="W2629" s="480" t="s">
        <v>12511</v>
      </c>
      <c r="X2629" s="480" t="s">
        <v>12302</v>
      </c>
      <c r="Y2629" s="480" t="s">
        <v>313</v>
      </c>
      <c r="Z2629" s="480" t="s">
        <v>7888</v>
      </c>
      <c r="AA2629" s="480">
        <f t="shared" si="40"/>
        <v>60</v>
      </c>
      <c r="AB2629" s="483">
        <v>0</v>
      </c>
      <c r="AC2629" s="480" t="s">
        <v>335</v>
      </c>
    </row>
    <row r="2630" customHeight="1" spans="1:29">
      <c r="A2630" s="460" t="s">
        <v>187</v>
      </c>
      <c r="B2630" s="480" t="s">
        <v>11729</v>
      </c>
      <c r="C2630" s="480" t="s">
        <v>11730</v>
      </c>
      <c r="D2630" s="480" t="s">
        <v>12512</v>
      </c>
      <c r="E2630" s="481">
        <v>40347</v>
      </c>
      <c r="F2630" s="480" t="s">
        <v>301</v>
      </c>
      <c r="G2630" s="480" t="s">
        <v>12513</v>
      </c>
      <c r="H2630" s="480" t="s">
        <v>12514</v>
      </c>
      <c r="I2630" s="480" t="s">
        <v>12515</v>
      </c>
      <c r="J2630" s="482">
        <v>14529.91</v>
      </c>
      <c r="K2630" s="482">
        <v>0</v>
      </c>
      <c r="L2630" s="482">
        <v>14529.91</v>
      </c>
      <c r="M2630" s="482">
        <v>0</v>
      </c>
      <c r="N2630" s="482">
        <v>0</v>
      </c>
      <c r="O2630" s="482">
        <v>0</v>
      </c>
      <c r="P2630" s="480" t="s">
        <v>12516</v>
      </c>
      <c r="Q2630" s="481"/>
      <c r="R2630" s="480" t="s">
        <v>306</v>
      </c>
      <c r="S2630" s="480" t="s">
        <v>307</v>
      </c>
      <c r="T2630" s="480" t="s">
        <v>462</v>
      </c>
      <c r="U2630" s="480" t="s">
        <v>309</v>
      </c>
      <c r="V2630" s="480" t="s">
        <v>1173</v>
      </c>
      <c r="W2630" s="480" t="s">
        <v>12517</v>
      </c>
      <c r="X2630" s="480" t="s">
        <v>11751</v>
      </c>
      <c r="Y2630" s="480" t="s">
        <v>313</v>
      </c>
      <c r="Z2630" s="480" t="s">
        <v>7888</v>
      </c>
      <c r="AA2630" s="480">
        <f t="shared" si="40"/>
        <v>60</v>
      </c>
      <c r="AB2630" s="483">
        <v>0</v>
      </c>
      <c r="AC2630" s="480" t="s">
        <v>1176</v>
      </c>
    </row>
    <row r="2631" customHeight="1" spans="1:29">
      <c r="A2631" s="460" t="s">
        <v>187</v>
      </c>
      <c r="B2631" s="480" t="s">
        <v>11729</v>
      </c>
      <c r="C2631" s="480" t="s">
        <v>11730</v>
      </c>
      <c r="D2631" s="480" t="s">
        <v>12518</v>
      </c>
      <c r="E2631" s="481">
        <v>40468</v>
      </c>
      <c r="F2631" s="480" t="s">
        <v>301</v>
      </c>
      <c r="G2631" s="480" t="s">
        <v>12519</v>
      </c>
      <c r="H2631" s="480" t="s">
        <v>12248</v>
      </c>
      <c r="I2631" s="480" t="s">
        <v>12520</v>
      </c>
      <c r="J2631" s="482">
        <v>13675.21</v>
      </c>
      <c r="K2631" s="482">
        <v>0</v>
      </c>
      <c r="L2631" s="482">
        <v>13675.21</v>
      </c>
      <c r="M2631" s="482">
        <v>0</v>
      </c>
      <c r="N2631" s="482">
        <v>0</v>
      </c>
      <c r="O2631" s="482">
        <v>0</v>
      </c>
      <c r="P2631" s="480" t="s">
        <v>12521</v>
      </c>
      <c r="Q2631" s="481"/>
      <c r="R2631" s="480" t="s">
        <v>306</v>
      </c>
      <c r="S2631" s="480" t="s">
        <v>307</v>
      </c>
      <c r="T2631" s="480" t="s">
        <v>462</v>
      </c>
      <c r="U2631" s="480" t="s">
        <v>309</v>
      </c>
      <c r="V2631" s="480" t="s">
        <v>1173</v>
      </c>
      <c r="W2631" s="480" t="s">
        <v>12522</v>
      </c>
      <c r="X2631" s="480" t="s">
        <v>11751</v>
      </c>
      <c r="Y2631" s="480" t="s">
        <v>313</v>
      </c>
      <c r="Z2631" s="480" t="s">
        <v>7888</v>
      </c>
      <c r="AA2631" s="480">
        <f t="shared" si="40"/>
        <v>60</v>
      </c>
      <c r="AB2631" s="483">
        <v>0</v>
      </c>
      <c r="AC2631" s="480" t="s">
        <v>1176</v>
      </c>
    </row>
    <row r="2632" customHeight="1" spans="1:29">
      <c r="A2632" s="460" t="s">
        <v>187</v>
      </c>
      <c r="B2632" s="480" t="s">
        <v>11729</v>
      </c>
      <c r="C2632" s="480" t="s">
        <v>11730</v>
      </c>
      <c r="D2632" s="480" t="s">
        <v>12523</v>
      </c>
      <c r="E2632" s="481">
        <v>40897</v>
      </c>
      <c r="F2632" s="480" t="s">
        <v>301</v>
      </c>
      <c r="G2632" s="480" t="s">
        <v>12524</v>
      </c>
      <c r="H2632" s="480" t="s">
        <v>12525</v>
      </c>
      <c r="I2632" s="480" t="s">
        <v>12526</v>
      </c>
      <c r="J2632" s="482">
        <v>154000</v>
      </c>
      <c r="K2632" s="482">
        <v>0</v>
      </c>
      <c r="L2632" s="482">
        <v>154000</v>
      </c>
      <c r="M2632" s="482">
        <v>0</v>
      </c>
      <c r="N2632" s="482">
        <v>0</v>
      </c>
      <c r="O2632" s="482">
        <v>0</v>
      </c>
      <c r="P2632" s="480" t="s">
        <v>12527</v>
      </c>
      <c r="Q2632" s="481"/>
      <c r="R2632" s="480" t="s">
        <v>306</v>
      </c>
      <c r="S2632" s="480" t="s">
        <v>307</v>
      </c>
      <c r="T2632" s="480" t="s">
        <v>462</v>
      </c>
      <c r="U2632" s="480" t="s">
        <v>309</v>
      </c>
      <c r="V2632" s="480" t="s">
        <v>1173</v>
      </c>
      <c r="W2632" s="480" t="s">
        <v>12528</v>
      </c>
      <c r="X2632" s="480" t="s">
        <v>12208</v>
      </c>
      <c r="Y2632" s="480" t="s">
        <v>313</v>
      </c>
      <c r="Z2632" s="480" t="s">
        <v>7888</v>
      </c>
      <c r="AA2632" s="480">
        <f t="shared" si="40"/>
        <v>60</v>
      </c>
      <c r="AB2632" s="483">
        <v>0</v>
      </c>
      <c r="AC2632" s="480" t="s">
        <v>1176</v>
      </c>
    </row>
    <row r="2633" customHeight="1" spans="1:29">
      <c r="A2633" s="460" t="s">
        <v>187</v>
      </c>
      <c r="B2633" s="480" t="s">
        <v>11729</v>
      </c>
      <c r="C2633" s="480" t="s">
        <v>11730</v>
      </c>
      <c r="D2633" s="480" t="s">
        <v>12529</v>
      </c>
      <c r="E2633" s="481">
        <v>40897</v>
      </c>
      <c r="F2633" s="480" t="s">
        <v>301</v>
      </c>
      <c r="G2633" s="480" t="s">
        <v>12530</v>
      </c>
      <c r="H2633" s="480" t="s">
        <v>12531</v>
      </c>
      <c r="I2633" s="480" t="s">
        <v>12532</v>
      </c>
      <c r="J2633" s="482">
        <v>162000</v>
      </c>
      <c r="K2633" s="482">
        <v>0</v>
      </c>
      <c r="L2633" s="482">
        <v>162000</v>
      </c>
      <c r="M2633" s="482">
        <v>0</v>
      </c>
      <c r="N2633" s="482">
        <v>0</v>
      </c>
      <c r="O2633" s="482">
        <v>0</v>
      </c>
      <c r="P2633" s="480" t="s">
        <v>12533</v>
      </c>
      <c r="Q2633" s="481"/>
      <c r="R2633" s="480" t="s">
        <v>306</v>
      </c>
      <c r="S2633" s="480" t="s">
        <v>307</v>
      </c>
      <c r="T2633" s="480" t="s">
        <v>462</v>
      </c>
      <c r="U2633" s="480" t="s">
        <v>309</v>
      </c>
      <c r="V2633" s="480" t="s">
        <v>1173</v>
      </c>
      <c r="W2633" s="480" t="s">
        <v>12528</v>
      </c>
      <c r="X2633" s="480" t="s">
        <v>12208</v>
      </c>
      <c r="Y2633" s="480" t="s">
        <v>313</v>
      </c>
      <c r="Z2633" s="480" t="s">
        <v>7888</v>
      </c>
      <c r="AA2633" s="480">
        <f t="shared" ref="AA2633:AA2696" si="41">Z2633*12</f>
        <v>60</v>
      </c>
      <c r="AB2633" s="483">
        <v>0</v>
      </c>
      <c r="AC2633" s="480" t="s">
        <v>1176</v>
      </c>
    </row>
    <row r="2634" customHeight="1" spans="1:29">
      <c r="A2634" s="460" t="s">
        <v>187</v>
      </c>
      <c r="B2634" s="480" t="s">
        <v>11729</v>
      </c>
      <c r="C2634" s="480" t="s">
        <v>11730</v>
      </c>
      <c r="D2634" s="480" t="s">
        <v>12534</v>
      </c>
      <c r="E2634" s="481">
        <v>40897</v>
      </c>
      <c r="F2634" s="480" t="s">
        <v>301</v>
      </c>
      <c r="G2634" s="480" t="s">
        <v>12535</v>
      </c>
      <c r="H2634" s="480" t="s">
        <v>12536</v>
      </c>
      <c r="I2634" s="480" t="s">
        <v>12537</v>
      </c>
      <c r="J2634" s="482">
        <v>31000</v>
      </c>
      <c r="K2634" s="482">
        <v>0</v>
      </c>
      <c r="L2634" s="482">
        <v>31000</v>
      </c>
      <c r="M2634" s="482">
        <v>0</v>
      </c>
      <c r="N2634" s="482">
        <v>0</v>
      </c>
      <c r="O2634" s="482">
        <v>0</v>
      </c>
      <c r="P2634" s="480" t="s">
        <v>12538</v>
      </c>
      <c r="Q2634" s="481"/>
      <c r="R2634" s="480" t="s">
        <v>306</v>
      </c>
      <c r="S2634" s="480" t="s">
        <v>307</v>
      </c>
      <c r="T2634" s="480" t="s">
        <v>462</v>
      </c>
      <c r="U2634" s="480" t="s">
        <v>309</v>
      </c>
      <c r="V2634" s="480" t="s">
        <v>1173</v>
      </c>
      <c r="W2634" s="480" t="s">
        <v>12528</v>
      </c>
      <c r="X2634" s="480" t="s">
        <v>12208</v>
      </c>
      <c r="Y2634" s="480" t="s">
        <v>313</v>
      </c>
      <c r="Z2634" s="480" t="s">
        <v>7888</v>
      </c>
      <c r="AA2634" s="480">
        <f t="shared" si="41"/>
        <v>60</v>
      </c>
      <c r="AB2634" s="483">
        <v>0</v>
      </c>
      <c r="AC2634" s="480" t="s">
        <v>1176</v>
      </c>
    </row>
    <row r="2635" customHeight="1" spans="1:29">
      <c r="A2635" s="460" t="s">
        <v>187</v>
      </c>
      <c r="B2635" s="480" t="s">
        <v>11729</v>
      </c>
      <c r="C2635" s="480" t="s">
        <v>11730</v>
      </c>
      <c r="D2635" s="480" t="s">
        <v>12539</v>
      </c>
      <c r="E2635" s="481">
        <v>40897</v>
      </c>
      <c r="F2635" s="480" t="s">
        <v>301</v>
      </c>
      <c r="G2635" s="480" t="s">
        <v>12540</v>
      </c>
      <c r="H2635" s="480" t="s">
        <v>12531</v>
      </c>
      <c r="I2635" s="480" t="s">
        <v>12541</v>
      </c>
      <c r="J2635" s="482">
        <v>151000</v>
      </c>
      <c r="K2635" s="482">
        <v>0</v>
      </c>
      <c r="L2635" s="482">
        <v>151000</v>
      </c>
      <c r="M2635" s="482">
        <v>0</v>
      </c>
      <c r="N2635" s="482">
        <v>0</v>
      </c>
      <c r="O2635" s="482">
        <v>0</v>
      </c>
      <c r="P2635" s="480" t="s">
        <v>12542</v>
      </c>
      <c r="Q2635" s="481"/>
      <c r="R2635" s="480" t="s">
        <v>306</v>
      </c>
      <c r="S2635" s="480" t="s">
        <v>307</v>
      </c>
      <c r="T2635" s="480" t="s">
        <v>462</v>
      </c>
      <c r="U2635" s="480" t="s">
        <v>309</v>
      </c>
      <c r="V2635" s="480" t="s">
        <v>1173</v>
      </c>
      <c r="W2635" s="480" t="s">
        <v>12528</v>
      </c>
      <c r="X2635" s="480" t="s">
        <v>12208</v>
      </c>
      <c r="Y2635" s="480" t="s">
        <v>313</v>
      </c>
      <c r="Z2635" s="480" t="s">
        <v>7888</v>
      </c>
      <c r="AA2635" s="480">
        <f t="shared" si="41"/>
        <v>60</v>
      </c>
      <c r="AB2635" s="483">
        <v>0</v>
      </c>
      <c r="AC2635" s="480" t="s">
        <v>1176</v>
      </c>
    </row>
    <row r="2636" customHeight="1" spans="1:29">
      <c r="A2636" s="460" t="s">
        <v>187</v>
      </c>
      <c r="B2636" s="480" t="s">
        <v>11729</v>
      </c>
      <c r="C2636" s="480" t="s">
        <v>11730</v>
      </c>
      <c r="D2636" s="480" t="s">
        <v>12543</v>
      </c>
      <c r="E2636" s="481">
        <v>40897</v>
      </c>
      <c r="F2636" s="480" t="s">
        <v>301</v>
      </c>
      <c r="G2636" s="480" t="s">
        <v>12544</v>
      </c>
      <c r="H2636" s="480" t="s">
        <v>12545</v>
      </c>
      <c r="I2636" s="480" t="s">
        <v>12546</v>
      </c>
      <c r="J2636" s="482">
        <v>36000</v>
      </c>
      <c r="K2636" s="482">
        <v>0</v>
      </c>
      <c r="L2636" s="482">
        <v>36000</v>
      </c>
      <c r="M2636" s="482">
        <v>0</v>
      </c>
      <c r="N2636" s="482">
        <v>0</v>
      </c>
      <c r="O2636" s="482">
        <v>0</v>
      </c>
      <c r="P2636" s="480" t="s">
        <v>12547</v>
      </c>
      <c r="Q2636" s="481"/>
      <c r="R2636" s="480" t="s">
        <v>306</v>
      </c>
      <c r="S2636" s="480" t="s">
        <v>307</v>
      </c>
      <c r="T2636" s="480" t="s">
        <v>462</v>
      </c>
      <c r="U2636" s="480" t="s">
        <v>309</v>
      </c>
      <c r="V2636" s="480" t="s">
        <v>1173</v>
      </c>
      <c r="W2636" s="480" t="s">
        <v>12528</v>
      </c>
      <c r="X2636" s="480" t="s">
        <v>12208</v>
      </c>
      <c r="Y2636" s="480" t="s">
        <v>313</v>
      </c>
      <c r="Z2636" s="480" t="s">
        <v>7888</v>
      </c>
      <c r="AA2636" s="480">
        <f t="shared" si="41"/>
        <v>60</v>
      </c>
      <c r="AB2636" s="483">
        <v>0</v>
      </c>
      <c r="AC2636" s="480" t="s">
        <v>1176</v>
      </c>
    </row>
    <row r="2637" customHeight="1" spans="1:29">
      <c r="A2637" s="460" t="s">
        <v>187</v>
      </c>
      <c r="B2637" s="480" t="s">
        <v>11729</v>
      </c>
      <c r="C2637" s="480" t="s">
        <v>11730</v>
      </c>
      <c r="D2637" s="480" t="s">
        <v>12548</v>
      </c>
      <c r="E2637" s="481">
        <v>40897</v>
      </c>
      <c r="F2637" s="480" t="s">
        <v>301</v>
      </c>
      <c r="G2637" s="480" t="s">
        <v>12549</v>
      </c>
      <c r="H2637" s="480" t="s">
        <v>12550</v>
      </c>
      <c r="I2637" s="480" t="s">
        <v>12551</v>
      </c>
      <c r="J2637" s="482">
        <v>69000</v>
      </c>
      <c r="K2637" s="482">
        <v>0</v>
      </c>
      <c r="L2637" s="482">
        <v>69000</v>
      </c>
      <c r="M2637" s="482">
        <v>0</v>
      </c>
      <c r="N2637" s="482">
        <v>0</v>
      </c>
      <c r="O2637" s="482">
        <v>0</v>
      </c>
      <c r="P2637" s="480" t="s">
        <v>12552</v>
      </c>
      <c r="Q2637" s="481"/>
      <c r="R2637" s="480" t="s">
        <v>306</v>
      </c>
      <c r="S2637" s="480" t="s">
        <v>307</v>
      </c>
      <c r="T2637" s="480" t="s">
        <v>462</v>
      </c>
      <c r="U2637" s="480" t="s">
        <v>309</v>
      </c>
      <c r="V2637" s="480" t="s">
        <v>1173</v>
      </c>
      <c r="W2637" s="480" t="s">
        <v>12528</v>
      </c>
      <c r="X2637" s="480" t="s">
        <v>12208</v>
      </c>
      <c r="Y2637" s="480" t="s">
        <v>313</v>
      </c>
      <c r="Z2637" s="480" t="s">
        <v>7888</v>
      </c>
      <c r="AA2637" s="480">
        <f t="shared" si="41"/>
        <v>60</v>
      </c>
      <c r="AB2637" s="483">
        <v>0</v>
      </c>
      <c r="AC2637" s="480" t="s">
        <v>1176</v>
      </c>
    </row>
    <row r="2638" customHeight="1" spans="1:29">
      <c r="A2638" s="460" t="s">
        <v>187</v>
      </c>
      <c r="B2638" s="480" t="s">
        <v>11729</v>
      </c>
      <c r="C2638" s="480" t="s">
        <v>11730</v>
      </c>
      <c r="D2638" s="480" t="s">
        <v>12553</v>
      </c>
      <c r="E2638" s="481">
        <v>40897</v>
      </c>
      <c r="F2638" s="480" t="s">
        <v>301</v>
      </c>
      <c r="G2638" s="480" t="s">
        <v>12554</v>
      </c>
      <c r="H2638" s="480" t="s">
        <v>12555</v>
      </c>
      <c r="I2638" s="480" t="s">
        <v>12556</v>
      </c>
      <c r="J2638" s="482">
        <v>165000</v>
      </c>
      <c r="K2638" s="482">
        <v>0</v>
      </c>
      <c r="L2638" s="482">
        <v>165000</v>
      </c>
      <c r="M2638" s="482">
        <v>0</v>
      </c>
      <c r="N2638" s="482">
        <v>0</v>
      </c>
      <c r="O2638" s="482">
        <v>0</v>
      </c>
      <c r="P2638" s="480" t="s">
        <v>12557</v>
      </c>
      <c r="Q2638" s="481"/>
      <c r="R2638" s="480" t="s">
        <v>306</v>
      </c>
      <c r="S2638" s="480" t="s">
        <v>307</v>
      </c>
      <c r="T2638" s="480" t="s">
        <v>462</v>
      </c>
      <c r="U2638" s="480" t="s">
        <v>309</v>
      </c>
      <c r="V2638" s="480" t="s">
        <v>1173</v>
      </c>
      <c r="W2638" s="480" t="s">
        <v>12528</v>
      </c>
      <c r="X2638" s="480" t="s">
        <v>12208</v>
      </c>
      <c r="Y2638" s="480" t="s">
        <v>313</v>
      </c>
      <c r="Z2638" s="480" t="s">
        <v>7888</v>
      </c>
      <c r="AA2638" s="480">
        <f t="shared" si="41"/>
        <v>60</v>
      </c>
      <c r="AB2638" s="483">
        <v>0</v>
      </c>
      <c r="AC2638" s="480" t="s">
        <v>1176</v>
      </c>
    </row>
    <row r="2639" customHeight="1" spans="1:29">
      <c r="A2639" s="460" t="s">
        <v>187</v>
      </c>
      <c r="B2639" s="480" t="s">
        <v>11729</v>
      </c>
      <c r="C2639" s="480" t="s">
        <v>11730</v>
      </c>
      <c r="D2639" s="480" t="s">
        <v>12558</v>
      </c>
      <c r="E2639" s="481">
        <v>40897</v>
      </c>
      <c r="F2639" s="480" t="s">
        <v>301</v>
      </c>
      <c r="G2639" s="480" t="s">
        <v>12559</v>
      </c>
      <c r="H2639" s="480" t="s">
        <v>12536</v>
      </c>
      <c r="I2639" s="480" t="s">
        <v>12560</v>
      </c>
      <c r="J2639" s="482">
        <v>38837.61</v>
      </c>
      <c r="K2639" s="482">
        <v>0</v>
      </c>
      <c r="L2639" s="482">
        <v>38837.61</v>
      </c>
      <c r="M2639" s="482">
        <v>0</v>
      </c>
      <c r="N2639" s="482">
        <v>0</v>
      </c>
      <c r="O2639" s="482">
        <v>0</v>
      </c>
      <c r="P2639" s="480" t="s">
        <v>12561</v>
      </c>
      <c r="Q2639" s="481"/>
      <c r="R2639" s="480" t="s">
        <v>306</v>
      </c>
      <c r="S2639" s="480" t="s">
        <v>307</v>
      </c>
      <c r="T2639" s="480" t="s">
        <v>462</v>
      </c>
      <c r="U2639" s="480" t="s">
        <v>309</v>
      </c>
      <c r="V2639" s="480" t="s">
        <v>1173</v>
      </c>
      <c r="W2639" s="480" t="s">
        <v>12528</v>
      </c>
      <c r="X2639" s="480" t="s">
        <v>12208</v>
      </c>
      <c r="Y2639" s="480" t="s">
        <v>313</v>
      </c>
      <c r="Z2639" s="480" t="s">
        <v>7888</v>
      </c>
      <c r="AA2639" s="480">
        <f t="shared" si="41"/>
        <v>60</v>
      </c>
      <c r="AB2639" s="483">
        <v>0</v>
      </c>
      <c r="AC2639" s="480" t="s">
        <v>1176</v>
      </c>
    </row>
    <row r="2640" customHeight="1" spans="1:29">
      <c r="A2640" s="460" t="s">
        <v>187</v>
      </c>
      <c r="B2640" s="480" t="s">
        <v>11729</v>
      </c>
      <c r="C2640" s="480" t="s">
        <v>11730</v>
      </c>
      <c r="D2640" s="480" t="s">
        <v>12562</v>
      </c>
      <c r="E2640" s="481">
        <v>41058</v>
      </c>
      <c r="F2640" s="480" t="s">
        <v>301</v>
      </c>
      <c r="G2640" s="480" t="s">
        <v>12563</v>
      </c>
      <c r="H2640" s="480" t="s">
        <v>12564</v>
      </c>
      <c r="I2640" s="480" t="s">
        <v>12565</v>
      </c>
      <c r="J2640" s="482">
        <v>64102.56</v>
      </c>
      <c r="K2640" s="482">
        <v>0</v>
      </c>
      <c r="L2640" s="482">
        <v>64102.56</v>
      </c>
      <c r="M2640" s="482">
        <v>0</v>
      </c>
      <c r="N2640" s="482">
        <v>0</v>
      </c>
      <c r="O2640" s="482">
        <v>0</v>
      </c>
      <c r="P2640" s="480" t="s">
        <v>12566</v>
      </c>
      <c r="Q2640" s="481"/>
      <c r="R2640" s="480" t="s">
        <v>306</v>
      </c>
      <c r="S2640" s="480" t="s">
        <v>307</v>
      </c>
      <c r="T2640" s="480" t="s">
        <v>462</v>
      </c>
      <c r="U2640" s="480" t="s">
        <v>309</v>
      </c>
      <c r="V2640" s="480" t="s">
        <v>1173</v>
      </c>
      <c r="W2640" s="480" t="s">
        <v>12567</v>
      </c>
      <c r="X2640" s="480" t="s">
        <v>12568</v>
      </c>
      <c r="Y2640" s="480" t="s">
        <v>313</v>
      </c>
      <c r="Z2640" s="480" t="s">
        <v>7888</v>
      </c>
      <c r="AA2640" s="480">
        <f t="shared" si="41"/>
        <v>60</v>
      </c>
      <c r="AB2640" s="483">
        <v>0</v>
      </c>
      <c r="AC2640" s="480" t="s">
        <v>1176</v>
      </c>
    </row>
    <row r="2641" customHeight="1" spans="1:29">
      <c r="A2641" s="460" t="s">
        <v>187</v>
      </c>
      <c r="B2641" s="480" t="s">
        <v>11729</v>
      </c>
      <c r="C2641" s="480" t="s">
        <v>11730</v>
      </c>
      <c r="D2641" s="480" t="s">
        <v>12569</v>
      </c>
      <c r="E2641" s="481">
        <v>41058</v>
      </c>
      <c r="F2641" s="480" t="s">
        <v>301</v>
      </c>
      <c r="G2641" s="480" t="s">
        <v>12570</v>
      </c>
      <c r="H2641" s="480" t="s">
        <v>12571</v>
      </c>
      <c r="I2641" s="480" t="s">
        <v>12572</v>
      </c>
      <c r="J2641" s="482">
        <v>68376.07</v>
      </c>
      <c r="K2641" s="482">
        <v>0</v>
      </c>
      <c r="L2641" s="482">
        <v>68376.07</v>
      </c>
      <c r="M2641" s="482">
        <v>0</v>
      </c>
      <c r="N2641" s="482">
        <v>0</v>
      </c>
      <c r="O2641" s="482">
        <v>0</v>
      </c>
      <c r="P2641" s="480" t="s">
        <v>12573</v>
      </c>
      <c r="Q2641" s="481"/>
      <c r="R2641" s="480" t="s">
        <v>306</v>
      </c>
      <c r="S2641" s="480" t="s">
        <v>307</v>
      </c>
      <c r="T2641" s="480" t="s">
        <v>462</v>
      </c>
      <c r="U2641" s="480" t="s">
        <v>309</v>
      </c>
      <c r="V2641" s="480" t="s">
        <v>1173</v>
      </c>
      <c r="W2641" s="480" t="s">
        <v>12567</v>
      </c>
      <c r="X2641" s="480" t="s">
        <v>12568</v>
      </c>
      <c r="Y2641" s="480" t="s">
        <v>313</v>
      </c>
      <c r="Z2641" s="480" t="s">
        <v>7888</v>
      </c>
      <c r="AA2641" s="480">
        <f t="shared" si="41"/>
        <v>60</v>
      </c>
      <c r="AB2641" s="483">
        <v>0</v>
      </c>
      <c r="AC2641" s="480" t="s">
        <v>1176</v>
      </c>
    </row>
    <row r="2642" customHeight="1" spans="1:29">
      <c r="A2642" s="460" t="s">
        <v>187</v>
      </c>
      <c r="B2642" s="480" t="s">
        <v>11729</v>
      </c>
      <c r="C2642" s="480" t="s">
        <v>11730</v>
      </c>
      <c r="D2642" s="480" t="s">
        <v>12574</v>
      </c>
      <c r="E2642" s="481">
        <v>41058</v>
      </c>
      <c r="F2642" s="480" t="s">
        <v>301</v>
      </c>
      <c r="G2642" s="480" t="s">
        <v>12575</v>
      </c>
      <c r="H2642" s="480" t="s">
        <v>12576</v>
      </c>
      <c r="I2642" s="480" t="s">
        <v>12577</v>
      </c>
      <c r="J2642" s="482">
        <v>102564.1</v>
      </c>
      <c r="K2642" s="482">
        <v>0</v>
      </c>
      <c r="L2642" s="482">
        <v>102564.1</v>
      </c>
      <c r="M2642" s="482">
        <v>0</v>
      </c>
      <c r="N2642" s="482">
        <v>0</v>
      </c>
      <c r="O2642" s="482">
        <v>0</v>
      </c>
      <c r="P2642" s="480" t="s">
        <v>12578</v>
      </c>
      <c r="Q2642" s="481"/>
      <c r="R2642" s="480" t="s">
        <v>306</v>
      </c>
      <c r="S2642" s="480" t="s">
        <v>307</v>
      </c>
      <c r="T2642" s="480" t="s">
        <v>462</v>
      </c>
      <c r="U2642" s="480" t="s">
        <v>309</v>
      </c>
      <c r="V2642" s="480" t="s">
        <v>1173</v>
      </c>
      <c r="W2642" s="480" t="s">
        <v>12567</v>
      </c>
      <c r="X2642" s="480" t="s">
        <v>12568</v>
      </c>
      <c r="Y2642" s="480" t="s">
        <v>313</v>
      </c>
      <c r="Z2642" s="480" t="s">
        <v>7888</v>
      </c>
      <c r="AA2642" s="480">
        <f t="shared" si="41"/>
        <v>60</v>
      </c>
      <c r="AB2642" s="483">
        <v>0</v>
      </c>
      <c r="AC2642" s="480" t="s">
        <v>1176</v>
      </c>
    </row>
    <row r="2643" customHeight="1" spans="1:29">
      <c r="A2643" s="460" t="s">
        <v>187</v>
      </c>
      <c r="B2643" s="480" t="s">
        <v>11729</v>
      </c>
      <c r="C2643" s="480" t="s">
        <v>11730</v>
      </c>
      <c r="D2643" s="480" t="s">
        <v>12579</v>
      </c>
      <c r="E2643" s="481">
        <v>41058</v>
      </c>
      <c r="F2643" s="480" t="s">
        <v>301</v>
      </c>
      <c r="G2643" s="480" t="s">
        <v>12580</v>
      </c>
      <c r="H2643" s="480" t="s">
        <v>12197</v>
      </c>
      <c r="I2643" s="480" t="s">
        <v>12581</v>
      </c>
      <c r="J2643" s="482">
        <v>51282.05</v>
      </c>
      <c r="K2643" s="482">
        <v>0</v>
      </c>
      <c r="L2643" s="482">
        <v>51282.05</v>
      </c>
      <c r="M2643" s="482">
        <v>0</v>
      </c>
      <c r="N2643" s="482">
        <v>0</v>
      </c>
      <c r="O2643" s="482">
        <v>0</v>
      </c>
      <c r="P2643" s="480" t="s">
        <v>12582</v>
      </c>
      <c r="Q2643" s="481"/>
      <c r="R2643" s="480" t="s">
        <v>306</v>
      </c>
      <c r="S2643" s="480" t="s">
        <v>307</v>
      </c>
      <c r="T2643" s="480" t="s">
        <v>462</v>
      </c>
      <c r="U2643" s="480" t="s">
        <v>309</v>
      </c>
      <c r="V2643" s="480" t="s">
        <v>1173</v>
      </c>
      <c r="W2643" s="480" t="s">
        <v>12567</v>
      </c>
      <c r="X2643" s="480" t="s">
        <v>12568</v>
      </c>
      <c r="Y2643" s="480" t="s">
        <v>313</v>
      </c>
      <c r="Z2643" s="480" t="s">
        <v>7888</v>
      </c>
      <c r="AA2643" s="480">
        <f t="shared" si="41"/>
        <v>60</v>
      </c>
      <c r="AB2643" s="483">
        <v>0</v>
      </c>
      <c r="AC2643" s="480" t="s">
        <v>1176</v>
      </c>
    </row>
    <row r="2644" customHeight="1" spans="1:29">
      <c r="A2644" s="460" t="s">
        <v>187</v>
      </c>
      <c r="B2644" s="480" t="s">
        <v>11729</v>
      </c>
      <c r="C2644" s="480" t="s">
        <v>11730</v>
      </c>
      <c r="D2644" s="480" t="s">
        <v>12583</v>
      </c>
      <c r="E2644" s="481">
        <v>41058</v>
      </c>
      <c r="F2644" s="480" t="s">
        <v>301</v>
      </c>
      <c r="G2644" s="480" t="s">
        <v>12584</v>
      </c>
      <c r="H2644" s="480" t="s">
        <v>12585</v>
      </c>
      <c r="I2644" s="480" t="s">
        <v>12586</v>
      </c>
      <c r="J2644" s="482">
        <v>85470.09</v>
      </c>
      <c r="K2644" s="482">
        <v>0</v>
      </c>
      <c r="L2644" s="482">
        <v>85470.09</v>
      </c>
      <c r="M2644" s="482">
        <v>0</v>
      </c>
      <c r="N2644" s="482">
        <v>0</v>
      </c>
      <c r="O2644" s="482">
        <v>0</v>
      </c>
      <c r="P2644" s="480" t="s">
        <v>12587</v>
      </c>
      <c r="Q2644" s="481"/>
      <c r="R2644" s="480" t="s">
        <v>306</v>
      </c>
      <c r="S2644" s="480" t="s">
        <v>307</v>
      </c>
      <c r="T2644" s="480" t="s">
        <v>462</v>
      </c>
      <c r="U2644" s="480" t="s">
        <v>309</v>
      </c>
      <c r="V2644" s="480" t="s">
        <v>1173</v>
      </c>
      <c r="W2644" s="480" t="s">
        <v>12567</v>
      </c>
      <c r="X2644" s="480" t="s">
        <v>12568</v>
      </c>
      <c r="Y2644" s="480" t="s">
        <v>313</v>
      </c>
      <c r="Z2644" s="480" t="s">
        <v>7888</v>
      </c>
      <c r="AA2644" s="480">
        <f t="shared" si="41"/>
        <v>60</v>
      </c>
      <c r="AB2644" s="483">
        <v>0</v>
      </c>
      <c r="AC2644" s="480" t="s">
        <v>1176</v>
      </c>
    </row>
    <row r="2645" customHeight="1" spans="1:29">
      <c r="A2645" s="460" t="s">
        <v>187</v>
      </c>
      <c r="B2645" s="480" t="s">
        <v>11729</v>
      </c>
      <c r="C2645" s="480" t="s">
        <v>11730</v>
      </c>
      <c r="D2645" s="480" t="s">
        <v>12588</v>
      </c>
      <c r="E2645" s="481">
        <v>41058</v>
      </c>
      <c r="F2645" s="480" t="s">
        <v>301</v>
      </c>
      <c r="G2645" s="480" t="s">
        <v>12589</v>
      </c>
      <c r="H2645" s="480" t="s">
        <v>12590</v>
      </c>
      <c r="I2645" s="480" t="s">
        <v>12591</v>
      </c>
      <c r="J2645" s="482">
        <v>12820.51</v>
      </c>
      <c r="K2645" s="482">
        <v>0</v>
      </c>
      <c r="L2645" s="482">
        <v>12820.51</v>
      </c>
      <c r="M2645" s="482">
        <v>0</v>
      </c>
      <c r="N2645" s="482">
        <v>0</v>
      </c>
      <c r="O2645" s="482">
        <v>0</v>
      </c>
      <c r="P2645" s="480" t="s">
        <v>12592</v>
      </c>
      <c r="Q2645" s="481"/>
      <c r="R2645" s="480" t="s">
        <v>306</v>
      </c>
      <c r="S2645" s="480" t="s">
        <v>307</v>
      </c>
      <c r="T2645" s="480" t="s">
        <v>462</v>
      </c>
      <c r="U2645" s="480" t="s">
        <v>309</v>
      </c>
      <c r="V2645" s="480" t="s">
        <v>1173</v>
      </c>
      <c r="W2645" s="480" t="s">
        <v>12567</v>
      </c>
      <c r="X2645" s="480" t="s">
        <v>12568</v>
      </c>
      <c r="Y2645" s="480" t="s">
        <v>313</v>
      </c>
      <c r="Z2645" s="480" t="s">
        <v>7888</v>
      </c>
      <c r="AA2645" s="480">
        <f t="shared" si="41"/>
        <v>60</v>
      </c>
      <c r="AB2645" s="483">
        <v>0</v>
      </c>
      <c r="AC2645" s="480" t="s">
        <v>1176</v>
      </c>
    </row>
    <row r="2646" customHeight="1" spans="1:29">
      <c r="A2646" s="460" t="s">
        <v>187</v>
      </c>
      <c r="B2646" s="480" t="s">
        <v>11729</v>
      </c>
      <c r="C2646" s="480" t="s">
        <v>11730</v>
      </c>
      <c r="D2646" s="480" t="s">
        <v>12593</v>
      </c>
      <c r="E2646" s="481">
        <v>41058</v>
      </c>
      <c r="F2646" s="480" t="s">
        <v>301</v>
      </c>
      <c r="G2646" s="480" t="s">
        <v>12594</v>
      </c>
      <c r="H2646" s="480" t="s">
        <v>12590</v>
      </c>
      <c r="I2646" s="480" t="s">
        <v>12595</v>
      </c>
      <c r="J2646" s="482">
        <v>10256.41</v>
      </c>
      <c r="K2646" s="482">
        <v>0</v>
      </c>
      <c r="L2646" s="482">
        <v>10256.41</v>
      </c>
      <c r="M2646" s="482">
        <v>0</v>
      </c>
      <c r="N2646" s="482">
        <v>0</v>
      </c>
      <c r="O2646" s="482">
        <v>0</v>
      </c>
      <c r="P2646" s="480" t="s">
        <v>12596</v>
      </c>
      <c r="Q2646" s="481"/>
      <c r="R2646" s="480" t="s">
        <v>306</v>
      </c>
      <c r="S2646" s="480" t="s">
        <v>307</v>
      </c>
      <c r="T2646" s="480" t="s">
        <v>462</v>
      </c>
      <c r="U2646" s="480" t="s">
        <v>309</v>
      </c>
      <c r="V2646" s="480" t="s">
        <v>1173</v>
      </c>
      <c r="W2646" s="480" t="s">
        <v>12597</v>
      </c>
      <c r="X2646" s="480" t="s">
        <v>12598</v>
      </c>
      <c r="Y2646" s="480" t="s">
        <v>313</v>
      </c>
      <c r="Z2646" s="480" t="s">
        <v>7888</v>
      </c>
      <c r="AA2646" s="480">
        <f t="shared" si="41"/>
        <v>60</v>
      </c>
      <c r="AB2646" s="483">
        <v>0</v>
      </c>
      <c r="AC2646" s="480" t="s">
        <v>1176</v>
      </c>
    </row>
    <row r="2647" customHeight="1" spans="1:29">
      <c r="A2647" s="460" t="s">
        <v>187</v>
      </c>
      <c r="B2647" s="480" t="s">
        <v>11729</v>
      </c>
      <c r="C2647" s="480" t="s">
        <v>11730</v>
      </c>
      <c r="D2647" s="480" t="s">
        <v>12599</v>
      </c>
      <c r="E2647" s="481">
        <v>41058</v>
      </c>
      <c r="F2647" s="480" t="s">
        <v>301</v>
      </c>
      <c r="G2647" s="480" t="s">
        <v>12600</v>
      </c>
      <c r="H2647" s="480" t="s">
        <v>12601</v>
      </c>
      <c r="I2647" s="480" t="s">
        <v>12602</v>
      </c>
      <c r="J2647" s="482">
        <v>12820.51</v>
      </c>
      <c r="K2647" s="482">
        <v>0</v>
      </c>
      <c r="L2647" s="482">
        <v>12820.51</v>
      </c>
      <c r="M2647" s="482">
        <v>0</v>
      </c>
      <c r="N2647" s="482">
        <v>0</v>
      </c>
      <c r="O2647" s="482">
        <v>0</v>
      </c>
      <c r="P2647" s="480" t="s">
        <v>12603</v>
      </c>
      <c r="Q2647" s="481"/>
      <c r="R2647" s="480" t="s">
        <v>306</v>
      </c>
      <c r="S2647" s="480" t="s">
        <v>307</v>
      </c>
      <c r="T2647" s="480" t="s">
        <v>462</v>
      </c>
      <c r="U2647" s="480" t="s">
        <v>309</v>
      </c>
      <c r="V2647" s="480" t="s">
        <v>1173</v>
      </c>
      <c r="W2647" s="480" t="s">
        <v>12597</v>
      </c>
      <c r="X2647" s="480" t="s">
        <v>12598</v>
      </c>
      <c r="Y2647" s="480" t="s">
        <v>313</v>
      </c>
      <c r="Z2647" s="480" t="s">
        <v>7888</v>
      </c>
      <c r="AA2647" s="480">
        <f t="shared" si="41"/>
        <v>60</v>
      </c>
      <c r="AB2647" s="483">
        <v>0</v>
      </c>
      <c r="AC2647" s="480" t="s">
        <v>1176</v>
      </c>
    </row>
    <row r="2648" customHeight="1" spans="1:29">
      <c r="A2648" s="460" t="s">
        <v>187</v>
      </c>
      <c r="B2648" s="480" t="s">
        <v>11729</v>
      </c>
      <c r="C2648" s="480" t="s">
        <v>11730</v>
      </c>
      <c r="D2648" s="480" t="s">
        <v>12604</v>
      </c>
      <c r="E2648" s="481">
        <v>41058</v>
      </c>
      <c r="F2648" s="480" t="s">
        <v>301</v>
      </c>
      <c r="G2648" s="480" t="s">
        <v>12605</v>
      </c>
      <c r="H2648" s="480" t="s">
        <v>12197</v>
      </c>
      <c r="I2648" s="480" t="s">
        <v>12606</v>
      </c>
      <c r="J2648" s="482">
        <v>58119</v>
      </c>
      <c r="K2648" s="482">
        <v>0</v>
      </c>
      <c r="L2648" s="482">
        <v>58119</v>
      </c>
      <c r="M2648" s="482">
        <v>0</v>
      </c>
      <c r="N2648" s="482">
        <v>0</v>
      </c>
      <c r="O2648" s="482">
        <v>0</v>
      </c>
      <c r="P2648" s="480" t="s">
        <v>12607</v>
      </c>
      <c r="Q2648" s="481"/>
      <c r="R2648" s="480" t="s">
        <v>306</v>
      </c>
      <c r="S2648" s="480" t="s">
        <v>307</v>
      </c>
      <c r="T2648" s="480" t="s">
        <v>462</v>
      </c>
      <c r="U2648" s="480" t="s">
        <v>309</v>
      </c>
      <c r="V2648" s="480" t="s">
        <v>1173</v>
      </c>
      <c r="W2648" s="480" t="s">
        <v>12597</v>
      </c>
      <c r="X2648" s="480" t="s">
        <v>12598</v>
      </c>
      <c r="Y2648" s="480" t="s">
        <v>313</v>
      </c>
      <c r="Z2648" s="480" t="s">
        <v>7888</v>
      </c>
      <c r="AA2648" s="480">
        <f t="shared" si="41"/>
        <v>60</v>
      </c>
      <c r="AB2648" s="483">
        <v>0</v>
      </c>
      <c r="AC2648" s="480" t="s">
        <v>1176</v>
      </c>
    </row>
    <row r="2649" customHeight="1" spans="1:29">
      <c r="A2649" s="460" t="s">
        <v>187</v>
      </c>
      <c r="B2649" s="480" t="s">
        <v>11729</v>
      </c>
      <c r="C2649" s="480" t="s">
        <v>11730</v>
      </c>
      <c r="D2649" s="480" t="s">
        <v>12608</v>
      </c>
      <c r="E2649" s="481">
        <v>41058</v>
      </c>
      <c r="F2649" s="480" t="s">
        <v>301</v>
      </c>
      <c r="G2649" s="480" t="s">
        <v>12609</v>
      </c>
      <c r="H2649" s="480" t="s">
        <v>12571</v>
      </c>
      <c r="I2649" s="480" t="s">
        <v>12610</v>
      </c>
      <c r="J2649" s="482">
        <v>25000</v>
      </c>
      <c r="K2649" s="482">
        <v>0</v>
      </c>
      <c r="L2649" s="482">
        <v>25000</v>
      </c>
      <c r="M2649" s="482">
        <v>0</v>
      </c>
      <c r="N2649" s="482">
        <v>0</v>
      </c>
      <c r="O2649" s="482">
        <v>0</v>
      </c>
      <c r="P2649" s="480" t="s">
        <v>12611</v>
      </c>
      <c r="Q2649" s="481"/>
      <c r="R2649" s="480" t="s">
        <v>306</v>
      </c>
      <c r="S2649" s="480" t="s">
        <v>307</v>
      </c>
      <c r="T2649" s="480" t="s">
        <v>462</v>
      </c>
      <c r="U2649" s="480" t="s">
        <v>309</v>
      </c>
      <c r="V2649" s="480" t="s">
        <v>1173</v>
      </c>
      <c r="W2649" s="480" t="s">
        <v>12597</v>
      </c>
      <c r="X2649" s="480" t="s">
        <v>12568</v>
      </c>
      <c r="Y2649" s="480" t="s">
        <v>313</v>
      </c>
      <c r="Z2649" s="480" t="s">
        <v>7888</v>
      </c>
      <c r="AA2649" s="480">
        <f t="shared" si="41"/>
        <v>60</v>
      </c>
      <c r="AB2649" s="483">
        <v>0</v>
      </c>
      <c r="AC2649" s="480" t="s">
        <v>1176</v>
      </c>
    </row>
    <row r="2650" customHeight="1" spans="1:29">
      <c r="A2650" s="460" t="s">
        <v>187</v>
      </c>
      <c r="B2650" s="480" t="s">
        <v>11729</v>
      </c>
      <c r="C2650" s="480" t="s">
        <v>11730</v>
      </c>
      <c r="D2650" s="480" t="s">
        <v>12612</v>
      </c>
      <c r="E2650" s="481">
        <v>41058</v>
      </c>
      <c r="F2650" s="480" t="s">
        <v>301</v>
      </c>
      <c r="G2650" s="480" t="s">
        <v>12613</v>
      </c>
      <c r="H2650" s="480" t="s">
        <v>12571</v>
      </c>
      <c r="I2650" s="480" t="s">
        <v>12614</v>
      </c>
      <c r="J2650" s="482">
        <v>23900</v>
      </c>
      <c r="K2650" s="482">
        <v>0</v>
      </c>
      <c r="L2650" s="482">
        <v>23900</v>
      </c>
      <c r="M2650" s="482">
        <v>0</v>
      </c>
      <c r="N2650" s="482">
        <v>0</v>
      </c>
      <c r="O2650" s="482">
        <v>0</v>
      </c>
      <c r="P2650" s="480" t="s">
        <v>12615</v>
      </c>
      <c r="Q2650" s="481"/>
      <c r="R2650" s="480" t="s">
        <v>306</v>
      </c>
      <c r="S2650" s="480" t="s">
        <v>307</v>
      </c>
      <c r="T2650" s="480" t="s">
        <v>462</v>
      </c>
      <c r="U2650" s="480" t="s">
        <v>309</v>
      </c>
      <c r="V2650" s="480" t="s">
        <v>1173</v>
      </c>
      <c r="W2650" s="480" t="s">
        <v>12597</v>
      </c>
      <c r="X2650" s="480" t="s">
        <v>12568</v>
      </c>
      <c r="Y2650" s="480" t="s">
        <v>313</v>
      </c>
      <c r="Z2650" s="480" t="s">
        <v>7888</v>
      </c>
      <c r="AA2650" s="480">
        <f t="shared" si="41"/>
        <v>60</v>
      </c>
      <c r="AB2650" s="483">
        <v>0</v>
      </c>
      <c r="AC2650" s="480" t="s">
        <v>1176</v>
      </c>
    </row>
    <row r="2651" customHeight="1" spans="1:29">
      <c r="A2651" s="460" t="s">
        <v>187</v>
      </c>
      <c r="B2651" s="480" t="s">
        <v>11729</v>
      </c>
      <c r="C2651" s="480" t="s">
        <v>11730</v>
      </c>
      <c r="D2651" s="480" t="s">
        <v>12616</v>
      </c>
      <c r="E2651" s="481">
        <v>41058</v>
      </c>
      <c r="F2651" s="480" t="s">
        <v>301</v>
      </c>
      <c r="G2651" s="480" t="s">
        <v>12617</v>
      </c>
      <c r="H2651" s="480" t="s">
        <v>12571</v>
      </c>
      <c r="I2651" s="480" t="s">
        <v>12618</v>
      </c>
      <c r="J2651" s="482">
        <v>20600</v>
      </c>
      <c r="K2651" s="482">
        <v>0</v>
      </c>
      <c r="L2651" s="482">
        <v>20600</v>
      </c>
      <c r="M2651" s="482">
        <v>0</v>
      </c>
      <c r="N2651" s="482">
        <v>0</v>
      </c>
      <c r="O2651" s="482">
        <v>0</v>
      </c>
      <c r="P2651" s="480" t="s">
        <v>12619</v>
      </c>
      <c r="Q2651" s="481"/>
      <c r="R2651" s="480" t="s">
        <v>306</v>
      </c>
      <c r="S2651" s="480" t="s">
        <v>307</v>
      </c>
      <c r="T2651" s="480" t="s">
        <v>462</v>
      </c>
      <c r="U2651" s="480" t="s">
        <v>309</v>
      </c>
      <c r="V2651" s="480" t="s">
        <v>1173</v>
      </c>
      <c r="W2651" s="480" t="s">
        <v>12597</v>
      </c>
      <c r="X2651" s="480" t="s">
        <v>12568</v>
      </c>
      <c r="Y2651" s="480" t="s">
        <v>313</v>
      </c>
      <c r="Z2651" s="480" t="s">
        <v>7888</v>
      </c>
      <c r="AA2651" s="480">
        <f t="shared" si="41"/>
        <v>60</v>
      </c>
      <c r="AB2651" s="483">
        <v>0</v>
      </c>
      <c r="AC2651" s="480" t="s">
        <v>1176</v>
      </c>
    </row>
    <row r="2652" customHeight="1" spans="1:29">
      <c r="A2652" s="460" t="s">
        <v>187</v>
      </c>
      <c r="B2652" s="480" t="s">
        <v>11729</v>
      </c>
      <c r="C2652" s="480" t="s">
        <v>11730</v>
      </c>
      <c r="D2652" s="480" t="s">
        <v>12620</v>
      </c>
      <c r="E2652" s="481">
        <v>41058</v>
      </c>
      <c r="F2652" s="480" t="s">
        <v>301</v>
      </c>
      <c r="G2652" s="480" t="s">
        <v>12621</v>
      </c>
      <c r="H2652" s="480" t="s">
        <v>12622</v>
      </c>
      <c r="I2652" s="480" t="s">
        <v>12623</v>
      </c>
      <c r="J2652" s="482">
        <v>16700</v>
      </c>
      <c r="K2652" s="482">
        <v>0</v>
      </c>
      <c r="L2652" s="482">
        <v>16700</v>
      </c>
      <c r="M2652" s="482">
        <v>0</v>
      </c>
      <c r="N2652" s="482">
        <v>0</v>
      </c>
      <c r="O2652" s="482">
        <v>0</v>
      </c>
      <c r="P2652" s="480" t="s">
        <v>12624</v>
      </c>
      <c r="Q2652" s="481"/>
      <c r="R2652" s="480" t="s">
        <v>306</v>
      </c>
      <c r="S2652" s="480" t="s">
        <v>307</v>
      </c>
      <c r="T2652" s="480" t="s">
        <v>462</v>
      </c>
      <c r="U2652" s="480" t="s">
        <v>309</v>
      </c>
      <c r="V2652" s="480" t="s">
        <v>1173</v>
      </c>
      <c r="W2652" s="480" t="s">
        <v>12597</v>
      </c>
      <c r="X2652" s="480" t="s">
        <v>12568</v>
      </c>
      <c r="Y2652" s="480" t="s">
        <v>313</v>
      </c>
      <c r="Z2652" s="480" t="s">
        <v>7888</v>
      </c>
      <c r="AA2652" s="480">
        <f t="shared" si="41"/>
        <v>60</v>
      </c>
      <c r="AB2652" s="483">
        <v>0</v>
      </c>
      <c r="AC2652" s="480" t="s">
        <v>1176</v>
      </c>
    </row>
    <row r="2653" customHeight="1" spans="1:29">
      <c r="A2653" s="460" t="s">
        <v>187</v>
      </c>
      <c r="B2653" s="480" t="s">
        <v>11729</v>
      </c>
      <c r="C2653" s="480" t="s">
        <v>11730</v>
      </c>
      <c r="D2653" s="480" t="s">
        <v>12625</v>
      </c>
      <c r="E2653" s="481">
        <v>41058</v>
      </c>
      <c r="F2653" s="480" t="s">
        <v>301</v>
      </c>
      <c r="G2653" s="480" t="s">
        <v>12626</v>
      </c>
      <c r="H2653" s="480" t="s">
        <v>12627</v>
      </c>
      <c r="I2653" s="480" t="s">
        <v>12628</v>
      </c>
      <c r="J2653" s="482">
        <v>16900</v>
      </c>
      <c r="K2653" s="482">
        <v>0</v>
      </c>
      <c r="L2653" s="482">
        <v>16900</v>
      </c>
      <c r="M2653" s="482">
        <v>0</v>
      </c>
      <c r="N2653" s="482">
        <v>0</v>
      </c>
      <c r="O2653" s="482">
        <v>0</v>
      </c>
      <c r="P2653" s="480" t="s">
        <v>12629</v>
      </c>
      <c r="Q2653" s="481"/>
      <c r="R2653" s="480" t="s">
        <v>306</v>
      </c>
      <c r="S2653" s="480" t="s">
        <v>307</v>
      </c>
      <c r="T2653" s="480" t="s">
        <v>462</v>
      </c>
      <c r="U2653" s="480" t="s">
        <v>309</v>
      </c>
      <c r="V2653" s="480" t="s">
        <v>1173</v>
      </c>
      <c r="W2653" s="480" t="s">
        <v>12597</v>
      </c>
      <c r="X2653" s="480" t="s">
        <v>12568</v>
      </c>
      <c r="Y2653" s="480" t="s">
        <v>313</v>
      </c>
      <c r="Z2653" s="480" t="s">
        <v>7888</v>
      </c>
      <c r="AA2653" s="480">
        <f t="shared" si="41"/>
        <v>60</v>
      </c>
      <c r="AB2653" s="483">
        <v>0</v>
      </c>
      <c r="AC2653" s="480" t="s">
        <v>1176</v>
      </c>
    </row>
    <row r="2654" customHeight="1" spans="1:29">
      <c r="A2654" s="460" t="s">
        <v>187</v>
      </c>
      <c r="B2654" s="480" t="s">
        <v>11729</v>
      </c>
      <c r="C2654" s="480" t="s">
        <v>11730</v>
      </c>
      <c r="D2654" s="480" t="s">
        <v>12630</v>
      </c>
      <c r="E2654" s="481">
        <v>41058</v>
      </c>
      <c r="F2654" s="480" t="s">
        <v>301</v>
      </c>
      <c r="G2654" s="480" t="s">
        <v>12631</v>
      </c>
      <c r="H2654" s="480" t="s">
        <v>12632</v>
      </c>
      <c r="I2654" s="480" t="s">
        <v>12633</v>
      </c>
      <c r="J2654" s="482">
        <v>16200</v>
      </c>
      <c r="K2654" s="482">
        <v>0</v>
      </c>
      <c r="L2654" s="482">
        <v>16200</v>
      </c>
      <c r="M2654" s="482">
        <v>0</v>
      </c>
      <c r="N2654" s="482">
        <v>0</v>
      </c>
      <c r="O2654" s="482">
        <v>0</v>
      </c>
      <c r="P2654" s="480" t="s">
        <v>12634</v>
      </c>
      <c r="Q2654" s="481"/>
      <c r="R2654" s="480" t="s">
        <v>306</v>
      </c>
      <c r="S2654" s="480" t="s">
        <v>307</v>
      </c>
      <c r="T2654" s="480" t="s">
        <v>462</v>
      </c>
      <c r="U2654" s="480" t="s">
        <v>309</v>
      </c>
      <c r="V2654" s="480" t="s">
        <v>1173</v>
      </c>
      <c r="W2654" s="480" t="s">
        <v>12597</v>
      </c>
      <c r="X2654" s="480" t="s">
        <v>12568</v>
      </c>
      <c r="Y2654" s="480" t="s">
        <v>313</v>
      </c>
      <c r="Z2654" s="480" t="s">
        <v>7888</v>
      </c>
      <c r="AA2654" s="480">
        <f t="shared" si="41"/>
        <v>60</v>
      </c>
      <c r="AB2654" s="483">
        <v>0</v>
      </c>
      <c r="AC2654" s="480" t="s">
        <v>1176</v>
      </c>
    </row>
    <row r="2655" customHeight="1" spans="1:29">
      <c r="A2655" s="460" t="s">
        <v>187</v>
      </c>
      <c r="B2655" s="480" t="s">
        <v>11729</v>
      </c>
      <c r="C2655" s="480" t="s">
        <v>11730</v>
      </c>
      <c r="D2655" s="480" t="s">
        <v>12635</v>
      </c>
      <c r="E2655" s="481">
        <v>41058</v>
      </c>
      <c r="F2655" s="480" t="s">
        <v>301</v>
      </c>
      <c r="G2655" s="480" t="s">
        <v>12636</v>
      </c>
      <c r="H2655" s="480" t="s">
        <v>12632</v>
      </c>
      <c r="I2655" s="480" t="s">
        <v>12633</v>
      </c>
      <c r="J2655" s="482">
        <v>50021.19</v>
      </c>
      <c r="K2655" s="482">
        <v>0</v>
      </c>
      <c r="L2655" s="482">
        <v>50021.19</v>
      </c>
      <c r="M2655" s="482">
        <v>0</v>
      </c>
      <c r="N2655" s="482">
        <v>0</v>
      </c>
      <c r="O2655" s="482">
        <v>0</v>
      </c>
      <c r="P2655" s="480" t="s">
        <v>12637</v>
      </c>
      <c r="Q2655" s="481"/>
      <c r="R2655" s="480" t="s">
        <v>306</v>
      </c>
      <c r="S2655" s="480" t="s">
        <v>307</v>
      </c>
      <c r="T2655" s="480" t="s">
        <v>462</v>
      </c>
      <c r="U2655" s="480" t="s">
        <v>309</v>
      </c>
      <c r="V2655" s="480" t="s">
        <v>1173</v>
      </c>
      <c r="W2655" s="480" t="s">
        <v>12597</v>
      </c>
      <c r="X2655" s="480" t="s">
        <v>12568</v>
      </c>
      <c r="Y2655" s="480" t="s">
        <v>313</v>
      </c>
      <c r="Z2655" s="480" t="s">
        <v>7888</v>
      </c>
      <c r="AA2655" s="480">
        <f t="shared" si="41"/>
        <v>60</v>
      </c>
      <c r="AB2655" s="483">
        <v>0</v>
      </c>
      <c r="AC2655" s="480" t="s">
        <v>1176</v>
      </c>
    </row>
    <row r="2656" customHeight="1" spans="1:29">
      <c r="A2656" s="460" t="s">
        <v>187</v>
      </c>
      <c r="B2656" s="480" t="s">
        <v>11729</v>
      </c>
      <c r="C2656" s="480" t="s">
        <v>11730</v>
      </c>
      <c r="D2656" s="480" t="s">
        <v>12638</v>
      </c>
      <c r="E2656" s="481">
        <v>41058</v>
      </c>
      <c r="F2656" s="480" t="s">
        <v>301</v>
      </c>
      <c r="G2656" s="480" t="s">
        <v>12639</v>
      </c>
      <c r="H2656" s="480" t="s">
        <v>12640</v>
      </c>
      <c r="I2656" s="480" t="s">
        <v>12641</v>
      </c>
      <c r="J2656" s="482">
        <v>56300</v>
      </c>
      <c r="K2656" s="482">
        <v>0</v>
      </c>
      <c r="L2656" s="482">
        <v>56300</v>
      </c>
      <c r="M2656" s="482">
        <v>0</v>
      </c>
      <c r="N2656" s="482">
        <v>0</v>
      </c>
      <c r="O2656" s="482">
        <v>0</v>
      </c>
      <c r="P2656" s="480" t="s">
        <v>12642</v>
      </c>
      <c r="Q2656" s="481"/>
      <c r="R2656" s="480" t="s">
        <v>306</v>
      </c>
      <c r="S2656" s="480" t="s">
        <v>307</v>
      </c>
      <c r="T2656" s="480" t="s">
        <v>462</v>
      </c>
      <c r="U2656" s="480" t="s">
        <v>309</v>
      </c>
      <c r="V2656" s="480" t="s">
        <v>1173</v>
      </c>
      <c r="W2656" s="480" t="s">
        <v>12597</v>
      </c>
      <c r="X2656" s="480" t="s">
        <v>12568</v>
      </c>
      <c r="Y2656" s="480" t="s">
        <v>313</v>
      </c>
      <c r="Z2656" s="480" t="s">
        <v>7888</v>
      </c>
      <c r="AA2656" s="480">
        <f t="shared" si="41"/>
        <v>60</v>
      </c>
      <c r="AB2656" s="483">
        <v>0</v>
      </c>
      <c r="AC2656" s="480" t="s">
        <v>1176</v>
      </c>
    </row>
    <row r="2657" customHeight="1" spans="1:29">
      <c r="A2657" s="460" t="s">
        <v>187</v>
      </c>
      <c r="B2657" s="480" t="s">
        <v>11729</v>
      </c>
      <c r="C2657" s="480" t="s">
        <v>11730</v>
      </c>
      <c r="D2657" s="480" t="s">
        <v>12643</v>
      </c>
      <c r="E2657" s="481">
        <v>41058</v>
      </c>
      <c r="F2657" s="480" t="s">
        <v>301</v>
      </c>
      <c r="G2657" s="480" t="s">
        <v>12644</v>
      </c>
      <c r="H2657" s="480" t="s">
        <v>12645</v>
      </c>
      <c r="I2657" s="480" t="s">
        <v>12646</v>
      </c>
      <c r="J2657" s="482">
        <v>24900</v>
      </c>
      <c r="K2657" s="482">
        <v>0</v>
      </c>
      <c r="L2657" s="482">
        <v>24900</v>
      </c>
      <c r="M2657" s="482">
        <v>0</v>
      </c>
      <c r="N2657" s="482">
        <v>0</v>
      </c>
      <c r="O2657" s="482">
        <v>0</v>
      </c>
      <c r="P2657" s="480" t="s">
        <v>12647</v>
      </c>
      <c r="Q2657" s="481"/>
      <c r="R2657" s="480" t="s">
        <v>306</v>
      </c>
      <c r="S2657" s="480" t="s">
        <v>307</v>
      </c>
      <c r="T2657" s="480" t="s">
        <v>462</v>
      </c>
      <c r="U2657" s="480" t="s">
        <v>309</v>
      </c>
      <c r="V2657" s="480" t="s">
        <v>1173</v>
      </c>
      <c r="W2657" s="480" t="s">
        <v>12597</v>
      </c>
      <c r="X2657" s="480" t="s">
        <v>12568</v>
      </c>
      <c r="Y2657" s="480" t="s">
        <v>313</v>
      </c>
      <c r="Z2657" s="480" t="s">
        <v>7888</v>
      </c>
      <c r="AA2657" s="480">
        <f t="shared" si="41"/>
        <v>60</v>
      </c>
      <c r="AB2657" s="483">
        <v>0</v>
      </c>
      <c r="AC2657" s="480" t="s">
        <v>1176</v>
      </c>
    </row>
    <row r="2658" customHeight="1" spans="1:29">
      <c r="A2658" s="460" t="s">
        <v>187</v>
      </c>
      <c r="B2658" s="480" t="s">
        <v>11729</v>
      </c>
      <c r="C2658" s="480" t="s">
        <v>11730</v>
      </c>
      <c r="D2658" s="480" t="s">
        <v>12648</v>
      </c>
      <c r="E2658" s="481">
        <v>41058</v>
      </c>
      <c r="F2658" s="480" t="s">
        <v>301</v>
      </c>
      <c r="G2658" s="480" t="s">
        <v>12649</v>
      </c>
      <c r="H2658" s="480" t="s">
        <v>12650</v>
      </c>
      <c r="I2658" s="480" t="s">
        <v>12651</v>
      </c>
      <c r="J2658" s="482">
        <v>22300</v>
      </c>
      <c r="K2658" s="482">
        <v>0</v>
      </c>
      <c r="L2658" s="482">
        <v>22300</v>
      </c>
      <c r="M2658" s="482">
        <v>0</v>
      </c>
      <c r="N2658" s="482">
        <v>0</v>
      </c>
      <c r="O2658" s="482">
        <v>0</v>
      </c>
      <c r="P2658" s="480" t="s">
        <v>12652</v>
      </c>
      <c r="Q2658" s="481"/>
      <c r="R2658" s="480" t="s">
        <v>306</v>
      </c>
      <c r="S2658" s="480" t="s">
        <v>307</v>
      </c>
      <c r="T2658" s="480" t="s">
        <v>462</v>
      </c>
      <c r="U2658" s="480" t="s">
        <v>309</v>
      </c>
      <c r="V2658" s="480" t="s">
        <v>1173</v>
      </c>
      <c r="W2658" s="480" t="s">
        <v>12597</v>
      </c>
      <c r="X2658" s="480" t="s">
        <v>12568</v>
      </c>
      <c r="Y2658" s="480" t="s">
        <v>313</v>
      </c>
      <c r="Z2658" s="480" t="s">
        <v>7888</v>
      </c>
      <c r="AA2658" s="480">
        <f t="shared" si="41"/>
        <v>60</v>
      </c>
      <c r="AB2658" s="483">
        <v>0</v>
      </c>
      <c r="AC2658" s="480" t="s">
        <v>1176</v>
      </c>
    </row>
    <row r="2659" customHeight="1" spans="1:29">
      <c r="A2659" s="460" t="s">
        <v>187</v>
      </c>
      <c r="B2659" s="480" t="s">
        <v>11729</v>
      </c>
      <c r="C2659" s="480" t="s">
        <v>11730</v>
      </c>
      <c r="D2659" s="480" t="s">
        <v>12653</v>
      </c>
      <c r="E2659" s="481">
        <v>41058</v>
      </c>
      <c r="F2659" s="480" t="s">
        <v>301</v>
      </c>
      <c r="G2659" s="480" t="s">
        <v>12654</v>
      </c>
      <c r="H2659" s="480" t="s">
        <v>12590</v>
      </c>
      <c r="I2659" s="480" t="s">
        <v>12655</v>
      </c>
      <c r="J2659" s="482">
        <v>26591.88</v>
      </c>
      <c r="K2659" s="482">
        <v>0</v>
      </c>
      <c r="L2659" s="482">
        <v>26591.88</v>
      </c>
      <c r="M2659" s="482">
        <v>0</v>
      </c>
      <c r="N2659" s="482">
        <v>0</v>
      </c>
      <c r="O2659" s="482">
        <v>0</v>
      </c>
      <c r="P2659" s="480" t="s">
        <v>12656</v>
      </c>
      <c r="Q2659" s="481"/>
      <c r="R2659" s="480" t="s">
        <v>306</v>
      </c>
      <c r="S2659" s="480" t="s">
        <v>307</v>
      </c>
      <c r="T2659" s="480" t="s">
        <v>462</v>
      </c>
      <c r="U2659" s="480" t="s">
        <v>309</v>
      </c>
      <c r="V2659" s="480" t="s">
        <v>1173</v>
      </c>
      <c r="W2659" s="480" t="s">
        <v>12657</v>
      </c>
      <c r="X2659" s="480" t="s">
        <v>12598</v>
      </c>
      <c r="Y2659" s="480" t="s">
        <v>313</v>
      </c>
      <c r="Z2659" s="480" t="s">
        <v>7888</v>
      </c>
      <c r="AA2659" s="480">
        <f t="shared" si="41"/>
        <v>60</v>
      </c>
      <c r="AB2659" s="483">
        <v>0</v>
      </c>
      <c r="AC2659" s="480" t="s">
        <v>1176</v>
      </c>
    </row>
    <row r="2660" customHeight="1" spans="1:29">
      <c r="A2660" s="460" t="s">
        <v>187</v>
      </c>
      <c r="B2660" s="480" t="s">
        <v>11729</v>
      </c>
      <c r="C2660" s="480" t="s">
        <v>11730</v>
      </c>
      <c r="D2660" s="480" t="s">
        <v>12658</v>
      </c>
      <c r="E2660" s="481">
        <v>41058</v>
      </c>
      <c r="F2660" s="480" t="s">
        <v>301</v>
      </c>
      <c r="G2660" s="480" t="s">
        <v>12659</v>
      </c>
      <c r="H2660" s="480" t="s">
        <v>12660</v>
      </c>
      <c r="I2660" s="480" t="s">
        <v>12661</v>
      </c>
      <c r="J2660" s="482">
        <v>37702.99</v>
      </c>
      <c r="K2660" s="482">
        <v>0</v>
      </c>
      <c r="L2660" s="482">
        <v>37702.99</v>
      </c>
      <c r="M2660" s="482">
        <v>0</v>
      </c>
      <c r="N2660" s="482">
        <v>0</v>
      </c>
      <c r="O2660" s="482">
        <v>0</v>
      </c>
      <c r="P2660" s="480" t="s">
        <v>12662</v>
      </c>
      <c r="Q2660" s="481"/>
      <c r="R2660" s="480" t="s">
        <v>306</v>
      </c>
      <c r="S2660" s="480" t="s">
        <v>307</v>
      </c>
      <c r="T2660" s="480" t="s">
        <v>462</v>
      </c>
      <c r="U2660" s="480" t="s">
        <v>309</v>
      </c>
      <c r="V2660" s="480" t="s">
        <v>1173</v>
      </c>
      <c r="W2660" s="480" t="s">
        <v>12657</v>
      </c>
      <c r="X2660" s="480" t="s">
        <v>12598</v>
      </c>
      <c r="Y2660" s="480" t="s">
        <v>313</v>
      </c>
      <c r="Z2660" s="480" t="s">
        <v>7888</v>
      </c>
      <c r="AA2660" s="480">
        <f t="shared" si="41"/>
        <v>60</v>
      </c>
      <c r="AB2660" s="483">
        <v>0</v>
      </c>
      <c r="AC2660" s="480" t="s">
        <v>1176</v>
      </c>
    </row>
    <row r="2661" customHeight="1" spans="1:29">
      <c r="A2661" s="460" t="s">
        <v>187</v>
      </c>
      <c r="B2661" s="480" t="s">
        <v>11729</v>
      </c>
      <c r="C2661" s="480" t="s">
        <v>11730</v>
      </c>
      <c r="D2661" s="480" t="s">
        <v>12663</v>
      </c>
      <c r="E2661" s="481">
        <v>41058</v>
      </c>
      <c r="F2661" s="480" t="s">
        <v>301</v>
      </c>
      <c r="G2661" s="480" t="s">
        <v>12664</v>
      </c>
      <c r="H2661" s="480" t="s">
        <v>12296</v>
      </c>
      <c r="I2661" s="480" t="s">
        <v>12665</v>
      </c>
      <c r="J2661" s="482">
        <v>75480.77</v>
      </c>
      <c r="K2661" s="482">
        <v>0</v>
      </c>
      <c r="L2661" s="482">
        <v>75480.77</v>
      </c>
      <c r="M2661" s="482">
        <v>0</v>
      </c>
      <c r="N2661" s="482">
        <v>0</v>
      </c>
      <c r="O2661" s="482">
        <v>0</v>
      </c>
      <c r="P2661" s="480" t="s">
        <v>12666</v>
      </c>
      <c r="Q2661" s="481"/>
      <c r="R2661" s="480" t="s">
        <v>306</v>
      </c>
      <c r="S2661" s="480" t="s">
        <v>307</v>
      </c>
      <c r="T2661" s="480" t="s">
        <v>462</v>
      </c>
      <c r="U2661" s="480" t="s">
        <v>309</v>
      </c>
      <c r="V2661" s="480" t="s">
        <v>1173</v>
      </c>
      <c r="W2661" s="480" t="s">
        <v>12657</v>
      </c>
      <c r="X2661" s="480" t="s">
        <v>12598</v>
      </c>
      <c r="Y2661" s="480" t="s">
        <v>313</v>
      </c>
      <c r="Z2661" s="480" t="s">
        <v>7888</v>
      </c>
      <c r="AA2661" s="480">
        <f t="shared" si="41"/>
        <v>60</v>
      </c>
      <c r="AB2661" s="483">
        <v>0</v>
      </c>
      <c r="AC2661" s="480" t="s">
        <v>1176</v>
      </c>
    </row>
    <row r="2662" customHeight="1" spans="1:29">
      <c r="A2662" s="460" t="s">
        <v>187</v>
      </c>
      <c r="B2662" s="480" t="s">
        <v>11729</v>
      </c>
      <c r="C2662" s="480" t="s">
        <v>11730</v>
      </c>
      <c r="D2662" s="480" t="s">
        <v>12667</v>
      </c>
      <c r="E2662" s="481">
        <v>41058</v>
      </c>
      <c r="F2662" s="480" t="s">
        <v>301</v>
      </c>
      <c r="G2662" s="480" t="s">
        <v>12668</v>
      </c>
      <c r="H2662" s="480" t="s">
        <v>12669</v>
      </c>
      <c r="I2662" s="480" t="s">
        <v>12670</v>
      </c>
      <c r="J2662" s="482">
        <v>32393.59</v>
      </c>
      <c r="K2662" s="482">
        <v>0</v>
      </c>
      <c r="L2662" s="482">
        <v>32393.59</v>
      </c>
      <c r="M2662" s="482">
        <v>0</v>
      </c>
      <c r="N2662" s="482">
        <v>0</v>
      </c>
      <c r="O2662" s="482">
        <v>0</v>
      </c>
      <c r="P2662" s="480" t="s">
        <v>12671</v>
      </c>
      <c r="Q2662" s="481"/>
      <c r="R2662" s="480" t="s">
        <v>306</v>
      </c>
      <c r="S2662" s="480" t="s">
        <v>307</v>
      </c>
      <c r="T2662" s="480" t="s">
        <v>462</v>
      </c>
      <c r="U2662" s="480" t="s">
        <v>309</v>
      </c>
      <c r="V2662" s="480" t="s">
        <v>1173</v>
      </c>
      <c r="W2662" s="480" t="s">
        <v>12657</v>
      </c>
      <c r="X2662" s="480" t="s">
        <v>12598</v>
      </c>
      <c r="Y2662" s="480" t="s">
        <v>313</v>
      </c>
      <c r="Z2662" s="480" t="s">
        <v>7888</v>
      </c>
      <c r="AA2662" s="480">
        <f t="shared" si="41"/>
        <v>60</v>
      </c>
      <c r="AB2662" s="483">
        <v>0</v>
      </c>
      <c r="AC2662" s="480" t="s">
        <v>1176</v>
      </c>
    </row>
    <row r="2663" customHeight="1" spans="1:29">
      <c r="A2663" s="460" t="s">
        <v>187</v>
      </c>
      <c r="B2663" s="480" t="s">
        <v>11729</v>
      </c>
      <c r="C2663" s="480" t="s">
        <v>11730</v>
      </c>
      <c r="D2663" s="480" t="s">
        <v>12672</v>
      </c>
      <c r="E2663" s="481">
        <v>41058</v>
      </c>
      <c r="F2663" s="480" t="s">
        <v>301</v>
      </c>
      <c r="G2663" s="480" t="s">
        <v>12673</v>
      </c>
      <c r="H2663" s="480" t="s">
        <v>12585</v>
      </c>
      <c r="I2663" s="480" t="s">
        <v>12674</v>
      </c>
      <c r="J2663" s="482">
        <v>141976.5</v>
      </c>
      <c r="K2663" s="482">
        <v>0</v>
      </c>
      <c r="L2663" s="482">
        <v>141976.5</v>
      </c>
      <c r="M2663" s="482">
        <v>0</v>
      </c>
      <c r="N2663" s="482">
        <v>0</v>
      </c>
      <c r="O2663" s="482">
        <v>0</v>
      </c>
      <c r="P2663" s="480" t="s">
        <v>12675</v>
      </c>
      <c r="Q2663" s="481"/>
      <c r="R2663" s="480" t="s">
        <v>306</v>
      </c>
      <c r="S2663" s="480" t="s">
        <v>307</v>
      </c>
      <c r="T2663" s="480" t="s">
        <v>462</v>
      </c>
      <c r="U2663" s="480" t="s">
        <v>309</v>
      </c>
      <c r="V2663" s="480" t="s">
        <v>1173</v>
      </c>
      <c r="W2663" s="480" t="s">
        <v>12657</v>
      </c>
      <c r="X2663" s="480" t="s">
        <v>12598</v>
      </c>
      <c r="Y2663" s="480" t="s">
        <v>313</v>
      </c>
      <c r="Z2663" s="480" t="s">
        <v>7888</v>
      </c>
      <c r="AA2663" s="480">
        <f t="shared" si="41"/>
        <v>60</v>
      </c>
      <c r="AB2663" s="483">
        <v>0</v>
      </c>
      <c r="AC2663" s="480" t="s">
        <v>1176</v>
      </c>
    </row>
    <row r="2664" customHeight="1" spans="1:29">
      <c r="A2664" s="460" t="s">
        <v>187</v>
      </c>
      <c r="B2664" s="480" t="s">
        <v>11729</v>
      </c>
      <c r="C2664" s="480" t="s">
        <v>11730</v>
      </c>
      <c r="D2664" s="480" t="s">
        <v>12676</v>
      </c>
      <c r="E2664" s="481">
        <v>41058</v>
      </c>
      <c r="F2664" s="480" t="s">
        <v>301</v>
      </c>
      <c r="G2664" s="480" t="s">
        <v>12677</v>
      </c>
      <c r="H2664" s="480" t="s">
        <v>12197</v>
      </c>
      <c r="I2664" s="480" t="s">
        <v>12678</v>
      </c>
      <c r="J2664" s="482">
        <v>102564.1</v>
      </c>
      <c r="K2664" s="482">
        <v>0</v>
      </c>
      <c r="L2664" s="482">
        <v>102564.1</v>
      </c>
      <c r="M2664" s="482">
        <v>0</v>
      </c>
      <c r="N2664" s="482">
        <v>0</v>
      </c>
      <c r="O2664" s="482">
        <v>0</v>
      </c>
      <c r="P2664" s="480" t="s">
        <v>12679</v>
      </c>
      <c r="Q2664" s="481"/>
      <c r="R2664" s="480" t="s">
        <v>306</v>
      </c>
      <c r="S2664" s="480" t="s">
        <v>307</v>
      </c>
      <c r="T2664" s="480" t="s">
        <v>462</v>
      </c>
      <c r="U2664" s="480" t="s">
        <v>309</v>
      </c>
      <c r="V2664" s="480" t="s">
        <v>1173</v>
      </c>
      <c r="W2664" s="480" t="s">
        <v>12680</v>
      </c>
      <c r="X2664" s="480" t="s">
        <v>12598</v>
      </c>
      <c r="Y2664" s="480" t="s">
        <v>313</v>
      </c>
      <c r="Z2664" s="480" t="s">
        <v>7888</v>
      </c>
      <c r="AA2664" s="480">
        <f t="shared" si="41"/>
        <v>60</v>
      </c>
      <c r="AB2664" s="483">
        <v>0</v>
      </c>
      <c r="AC2664" s="480" t="s">
        <v>1176</v>
      </c>
    </row>
    <row r="2665" customHeight="1" spans="1:29">
      <c r="A2665" s="460" t="s">
        <v>187</v>
      </c>
      <c r="B2665" s="480" t="s">
        <v>11729</v>
      </c>
      <c r="C2665" s="480" t="s">
        <v>11730</v>
      </c>
      <c r="D2665" s="480" t="s">
        <v>12681</v>
      </c>
      <c r="E2665" s="481">
        <v>41058</v>
      </c>
      <c r="F2665" s="480" t="s">
        <v>301</v>
      </c>
      <c r="G2665" s="480" t="s">
        <v>12682</v>
      </c>
      <c r="H2665" s="480" t="s">
        <v>12683</v>
      </c>
      <c r="I2665" s="480" t="s">
        <v>12684</v>
      </c>
      <c r="J2665" s="482">
        <v>24444.44</v>
      </c>
      <c r="K2665" s="482">
        <v>0</v>
      </c>
      <c r="L2665" s="482">
        <v>24444.44</v>
      </c>
      <c r="M2665" s="482">
        <v>0</v>
      </c>
      <c r="N2665" s="482">
        <v>0</v>
      </c>
      <c r="O2665" s="482">
        <v>0</v>
      </c>
      <c r="P2665" s="480" t="s">
        <v>12685</v>
      </c>
      <c r="Q2665" s="481"/>
      <c r="R2665" s="480" t="s">
        <v>306</v>
      </c>
      <c r="S2665" s="480" t="s">
        <v>307</v>
      </c>
      <c r="T2665" s="480" t="s">
        <v>462</v>
      </c>
      <c r="U2665" s="480" t="s">
        <v>309</v>
      </c>
      <c r="V2665" s="480" t="s">
        <v>1173</v>
      </c>
      <c r="W2665" s="480" t="s">
        <v>12686</v>
      </c>
      <c r="X2665" s="480" t="s">
        <v>12568</v>
      </c>
      <c r="Y2665" s="480" t="s">
        <v>313</v>
      </c>
      <c r="Z2665" s="480" t="s">
        <v>7888</v>
      </c>
      <c r="AA2665" s="480">
        <f t="shared" si="41"/>
        <v>60</v>
      </c>
      <c r="AB2665" s="483">
        <v>0</v>
      </c>
      <c r="AC2665" s="480" t="s">
        <v>1176</v>
      </c>
    </row>
    <row r="2666" customHeight="1" spans="1:29">
      <c r="A2666" s="460" t="s">
        <v>187</v>
      </c>
      <c r="B2666" s="480" t="s">
        <v>11729</v>
      </c>
      <c r="C2666" s="480" t="s">
        <v>11730</v>
      </c>
      <c r="D2666" s="480" t="s">
        <v>12687</v>
      </c>
      <c r="E2666" s="481">
        <v>41058</v>
      </c>
      <c r="F2666" s="480" t="s">
        <v>301</v>
      </c>
      <c r="G2666" s="480" t="s">
        <v>12688</v>
      </c>
      <c r="H2666" s="480" t="s">
        <v>12689</v>
      </c>
      <c r="I2666" s="480" t="s">
        <v>12690</v>
      </c>
      <c r="J2666" s="482">
        <v>34017.09</v>
      </c>
      <c r="K2666" s="482">
        <v>0</v>
      </c>
      <c r="L2666" s="482">
        <v>34017.09</v>
      </c>
      <c r="M2666" s="482">
        <v>0</v>
      </c>
      <c r="N2666" s="482">
        <v>0</v>
      </c>
      <c r="O2666" s="482">
        <v>0</v>
      </c>
      <c r="P2666" s="480" t="s">
        <v>12691</v>
      </c>
      <c r="Q2666" s="481"/>
      <c r="R2666" s="480" t="s">
        <v>306</v>
      </c>
      <c r="S2666" s="480" t="s">
        <v>307</v>
      </c>
      <c r="T2666" s="480" t="s">
        <v>462</v>
      </c>
      <c r="U2666" s="480" t="s">
        <v>309</v>
      </c>
      <c r="V2666" s="480" t="s">
        <v>1173</v>
      </c>
      <c r="W2666" s="480" t="s">
        <v>12686</v>
      </c>
      <c r="X2666" s="480" t="s">
        <v>12568</v>
      </c>
      <c r="Y2666" s="480" t="s">
        <v>313</v>
      </c>
      <c r="Z2666" s="480" t="s">
        <v>7888</v>
      </c>
      <c r="AA2666" s="480">
        <f t="shared" si="41"/>
        <v>60</v>
      </c>
      <c r="AB2666" s="483">
        <v>0</v>
      </c>
      <c r="AC2666" s="480" t="s">
        <v>1176</v>
      </c>
    </row>
    <row r="2667" customHeight="1" spans="1:29">
      <c r="A2667" s="460" t="s">
        <v>187</v>
      </c>
      <c r="B2667" s="480" t="s">
        <v>11729</v>
      </c>
      <c r="C2667" s="480" t="s">
        <v>11730</v>
      </c>
      <c r="D2667" s="480" t="s">
        <v>12692</v>
      </c>
      <c r="E2667" s="481">
        <v>41058</v>
      </c>
      <c r="F2667" s="480" t="s">
        <v>301</v>
      </c>
      <c r="G2667" s="480" t="s">
        <v>12693</v>
      </c>
      <c r="H2667" s="480" t="s">
        <v>12197</v>
      </c>
      <c r="I2667" s="480" t="s">
        <v>12694</v>
      </c>
      <c r="J2667" s="482">
        <v>51282.05</v>
      </c>
      <c r="K2667" s="482">
        <v>0</v>
      </c>
      <c r="L2667" s="482">
        <v>51282.05</v>
      </c>
      <c r="M2667" s="482">
        <v>0</v>
      </c>
      <c r="N2667" s="482">
        <v>0</v>
      </c>
      <c r="O2667" s="482">
        <v>0</v>
      </c>
      <c r="P2667" s="480" t="s">
        <v>12695</v>
      </c>
      <c r="Q2667" s="481"/>
      <c r="R2667" s="480" t="s">
        <v>306</v>
      </c>
      <c r="S2667" s="480" t="s">
        <v>307</v>
      </c>
      <c r="T2667" s="480" t="s">
        <v>462</v>
      </c>
      <c r="U2667" s="480" t="s">
        <v>309</v>
      </c>
      <c r="V2667" s="480" t="s">
        <v>1173</v>
      </c>
      <c r="W2667" s="480" t="s">
        <v>12696</v>
      </c>
      <c r="X2667" s="480" t="s">
        <v>12598</v>
      </c>
      <c r="Y2667" s="480" t="s">
        <v>313</v>
      </c>
      <c r="Z2667" s="480" t="s">
        <v>7888</v>
      </c>
      <c r="AA2667" s="480">
        <f t="shared" si="41"/>
        <v>60</v>
      </c>
      <c r="AB2667" s="483">
        <v>0</v>
      </c>
      <c r="AC2667" s="480" t="s">
        <v>1176</v>
      </c>
    </row>
    <row r="2668" customHeight="1" spans="1:29">
      <c r="A2668" s="460" t="s">
        <v>187</v>
      </c>
      <c r="B2668" s="480" t="s">
        <v>11729</v>
      </c>
      <c r="C2668" s="480" t="s">
        <v>11730</v>
      </c>
      <c r="D2668" s="480" t="s">
        <v>12697</v>
      </c>
      <c r="E2668" s="481">
        <v>41058</v>
      </c>
      <c r="F2668" s="480" t="s">
        <v>301</v>
      </c>
      <c r="G2668" s="480" t="s">
        <v>12698</v>
      </c>
      <c r="H2668" s="480" t="s">
        <v>12699</v>
      </c>
      <c r="I2668" s="480" t="s">
        <v>12700</v>
      </c>
      <c r="J2668" s="482">
        <v>34188.03</v>
      </c>
      <c r="K2668" s="482">
        <v>0</v>
      </c>
      <c r="L2668" s="482">
        <v>34188.03</v>
      </c>
      <c r="M2668" s="482">
        <v>0</v>
      </c>
      <c r="N2668" s="482">
        <v>0</v>
      </c>
      <c r="O2668" s="482">
        <v>0</v>
      </c>
      <c r="P2668" s="480" t="s">
        <v>12701</v>
      </c>
      <c r="Q2668" s="481"/>
      <c r="R2668" s="480" t="s">
        <v>306</v>
      </c>
      <c r="S2668" s="480" t="s">
        <v>307</v>
      </c>
      <c r="T2668" s="480" t="s">
        <v>462</v>
      </c>
      <c r="U2668" s="480" t="s">
        <v>309</v>
      </c>
      <c r="V2668" s="480" t="s">
        <v>1173</v>
      </c>
      <c r="W2668" s="480" t="s">
        <v>12696</v>
      </c>
      <c r="X2668" s="480" t="s">
        <v>12598</v>
      </c>
      <c r="Y2668" s="480" t="s">
        <v>313</v>
      </c>
      <c r="Z2668" s="480" t="s">
        <v>7888</v>
      </c>
      <c r="AA2668" s="480">
        <f t="shared" si="41"/>
        <v>60</v>
      </c>
      <c r="AB2668" s="483">
        <v>0</v>
      </c>
      <c r="AC2668" s="480" t="s">
        <v>1176</v>
      </c>
    </row>
    <row r="2669" customHeight="1" spans="1:29">
      <c r="A2669" s="460" t="s">
        <v>187</v>
      </c>
      <c r="B2669" s="480" t="s">
        <v>11729</v>
      </c>
      <c r="C2669" s="480" t="s">
        <v>11730</v>
      </c>
      <c r="D2669" s="480" t="s">
        <v>12702</v>
      </c>
      <c r="E2669" s="481">
        <v>41058</v>
      </c>
      <c r="F2669" s="480" t="s">
        <v>301</v>
      </c>
      <c r="G2669" s="480" t="s">
        <v>12703</v>
      </c>
      <c r="H2669" s="480" t="s">
        <v>12704</v>
      </c>
      <c r="I2669" s="480" t="s">
        <v>12705</v>
      </c>
      <c r="J2669" s="482">
        <v>21367.52</v>
      </c>
      <c r="K2669" s="482">
        <v>0</v>
      </c>
      <c r="L2669" s="482">
        <v>21367.52</v>
      </c>
      <c r="M2669" s="482">
        <v>0</v>
      </c>
      <c r="N2669" s="482">
        <v>0</v>
      </c>
      <c r="O2669" s="482">
        <v>0</v>
      </c>
      <c r="P2669" s="480" t="s">
        <v>12706</v>
      </c>
      <c r="Q2669" s="481"/>
      <c r="R2669" s="480" t="s">
        <v>306</v>
      </c>
      <c r="S2669" s="480" t="s">
        <v>307</v>
      </c>
      <c r="T2669" s="480" t="s">
        <v>462</v>
      </c>
      <c r="U2669" s="480" t="s">
        <v>309</v>
      </c>
      <c r="V2669" s="480" t="s">
        <v>1173</v>
      </c>
      <c r="W2669" s="480" t="s">
        <v>12696</v>
      </c>
      <c r="X2669" s="480" t="s">
        <v>12598</v>
      </c>
      <c r="Y2669" s="480" t="s">
        <v>313</v>
      </c>
      <c r="Z2669" s="480" t="s">
        <v>7888</v>
      </c>
      <c r="AA2669" s="480">
        <f t="shared" si="41"/>
        <v>60</v>
      </c>
      <c r="AB2669" s="483">
        <v>0</v>
      </c>
      <c r="AC2669" s="480" t="s">
        <v>1176</v>
      </c>
    </row>
    <row r="2670" customHeight="1" spans="1:29">
      <c r="A2670" s="460" t="s">
        <v>187</v>
      </c>
      <c r="B2670" s="480" t="s">
        <v>11729</v>
      </c>
      <c r="C2670" s="480" t="s">
        <v>11730</v>
      </c>
      <c r="D2670" s="480" t="s">
        <v>12707</v>
      </c>
      <c r="E2670" s="481">
        <v>41058</v>
      </c>
      <c r="F2670" s="480" t="s">
        <v>301</v>
      </c>
      <c r="G2670" s="480" t="s">
        <v>12708</v>
      </c>
      <c r="H2670" s="480" t="s">
        <v>12709</v>
      </c>
      <c r="I2670" s="480" t="s">
        <v>12710</v>
      </c>
      <c r="J2670" s="482">
        <v>29914.53</v>
      </c>
      <c r="K2670" s="482">
        <v>0</v>
      </c>
      <c r="L2670" s="482">
        <v>29914.53</v>
      </c>
      <c r="M2670" s="482">
        <v>0</v>
      </c>
      <c r="N2670" s="482">
        <v>0</v>
      </c>
      <c r="O2670" s="482">
        <v>0</v>
      </c>
      <c r="P2670" s="480" t="s">
        <v>12711</v>
      </c>
      <c r="Q2670" s="481"/>
      <c r="R2670" s="480" t="s">
        <v>306</v>
      </c>
      <c r="S2670" s="480" t="s">
        <v>307</v>
      </c>
      <c r="T2670" s="480" t="s">
        <v>462</v>
      </c>
      <c r="U2670" s="480" t="s">
        <v>309</v>
      </c>
      <c r="V2670" s="480" t="s">
        <v>1173</v>
      </c>
      <c r="W2670" s="480" t="s">
        <v>12696</v>
      </c>
      <c r="X2670" s="480" t="s">
        <v>12598</v>
      </c>
      <c r="Y2670" s="480" t="s">
        <v>313</v>
      </c>
      <c r="Z2670" s="480" t="s">
        <v>7888</v>
      </c>
      <c r="AA2670" s="480">
        <f t="shared" si="41"/>
        <v>60</v>
      </c>
      <c r="AB2670" s="483">
        <v>0</v>
      </c>
      <c r="AC2670" s="480" t="s">
        <v>1176</v>
      </c>
    </row>
    <row r="2671" customHeight="1" spans="1:29">
      <c r="A2671" s="460" t="s">
        <v>187</v>
      </c>
      <c r="B2671" s="480" t="s">
        <v>11729</v>
      </c>
      <c r="C2671" s="480" t="s">
        <v>11730</v>
      </c>
      <c r="D2671" s="480" t="s">
        <v>12712</v>
      </c>
      <c r="E2671" s="481">
        <v>41058</v>
      </c>
      <c r="F2671" s="480" t="s">
        <v>301</v>
      </c>
      <c r="G2671" s="480" t="s">
        <v>12713</v>
      </c>
      <c r="H2671" s="480" t="s">
        <v>12714</v>
      </c>
      <c r="I2671" s="480" t="s">
        <v>12715</v>
      </c>
      <c r="J2671" s="482">
        <v>34188.03</v>
      </c>
      <c r="K2671" s="482">
        <v>0</v>
      </c>
      <c r="L2671" s="482">
        <v>34188.03</v>
      </c>
      <c r="M2671" s="482">
        <v>0</v>
      </c>
      <c r="N2671" s="482">
        <v>0</v>
      </c>
      <c r="O2671" s="482">
        <v>0</v>
      </c>
      <c r="P2671" s="480" t="s">
        <v>12716</v>
      </c>
      <c r="Q2671" s="481"/>
      <c r="R2671" s="480" t="s">
        <v>306</v>
      </c>
      <c r="S2671" s="480" t="s">
        <v>307</v>
      </c>
      <c r="T2671" s="480" t="s">
        <v>462</v>
      </c>
      <c r="U2671" s="480" t="s">
        <v>309</v>
      </c>
      <c r="V2671" s="480" t="s">
        <v>1173</v>
      </c>
      <c r="W2671" s="480" t="s">
        <v>12696</v>
      </c>
      <c r="X2671" s="480" t="s">
        <v>12598</v>
      </c>
      <c r="Y2671" s="480" t="s">
        <v>313</v>
      </c>
      <c r="Z2671" s="480" t="s">
        <v>7888</v>
      </c>
      <c r="AA2671" s="480">
        <f t="shared" si="41"/>
        <v>60</v>
      </c>
      <c r="AB2671" s="483">
        <v>0</v>
      </c>
      <c r="AC2671" s="480" t="s">
        <v>1176</v>
      </c>
    </row>
    <row r="2672" customHeight="1" spans="1:29">
      <c r="A2672" s="460" t="s">
        <v>187</v>
      </c>
      <c r="B2672" s="480" t="s">
        <v>11729</v>
      </c>
      <c r="C2672" s="480" t="s">
        <v>11730</v>
      </c>
      <c r="D2672" s="480" t="s">
        <v>12717</v>
      </c>
      <c r="E2672" s="481">
        <v>41058</v>
      </c>
      <c r="F2672" s="480" t="s">
        <v>301</v>
      </c>
      <c r="G2672" s="480" t="s">
        <v>12718</v>
      </c>
      <c r="H2672" s="480" t="s">
        <v>12719</v>
      </c>
      <c r="I2672" s="480" t="s">
        <v>12720</v>
      </c>
      <c r="J2672" s="482">
        <v>78632.48</v>
      </c>
      <c r="K2672" s="482">
        <v>0</v>
      </c>
      <c r="L2672" s="482">
        <v>78632.48</v>
      </c>
      <c r="M2672" s="482">
        <v>0</v>
      </c>
      <c r="N2672" s="482">
        <v>0</v>
      </c>
      <c r="O2672" s="482">
        <v>0</v>
      </c>
      <c r="P2672" s="480" t="s">
        <v>12721</v>
      </c>
      <c r="Q2672" s="481"/>
      <c r="R2672" s="480" t="s">
        <v>306</v>
      </c>
      <c r="S2672" s="480" t="s">
        <v>307</v>
      </c>
      <c r="T2672" s="480" t="s">
        <v>462</v>
      </c>
      <c r="U2672" s="480" t="s">
        <v>309</v>
      </c>
      <c r="V2672" s="480" t="s">
        <v>1173</v>
      </c>
      <c r="W2672" s="480" t="s">
        <v>12722</v>
      </c>
      <c r="X2672" s="480" t="s">
        <v>12568</v>
      </c>
      <c r="Y2672" s="480" t="s">
        <v>313</v>
      </c>
      <c r="Z2672" s="480" t="s">
        <v>7888</v>
      </c>
      <c r="AA2672" s="480">
        <f t="shared" si="41"/>
        <v>60</v>
      </c>
      <c r="AB2672" s="483">
        <v>0</v>
      </c>
      <c r="AC2672" s="480" t="s">
        <v>1176</v>
      </c>
    </row>
    <row r="2673" customHeight="1" spans="1:29">
      <c r="A2673" s="460" t="s">
        <v>187</v>
      </c>
      <c r="B2673" s="480" t="s">
        <v>11729</v>
      </c>
      <c r="C2673" s="480" t="s">
        <v>11730</v>
      </c>
      <c r="D2673" s="480" t="s">
        <v>12723</v>
      </c>
      <c r="E2673" s="481">
        <v>41058</v>
      </c>
      <c r="F2673" s="480" t="s">
        <v>301</v>
      </c>
      <c r="G2673" s="480" t="s">
        <v>12724</v>
      </c>
      <c r="H2673" s="480" t="s">
        <v>12725</v>
      </c>
      <c r="I2673" s="480" t="s">
        <v>12726</v>
      </c>
      <c r="J2673" s="482">
        <v>108547</v>
      </c>
      <c r="K2673" s="482">
        <v>0</v>
      </c>
      <c r="L2673" s="482">
        <v>108547</v>
      </c>
      <c r="M2673" s="482">
        <v>0</v>
      </c>
      <c r="N2673" s="482">
        <v>0</v>
      </c>
      <c r="O2673" s="482">
        <v>0</v>
      </c>
      <c r="P2673" s="480" t="s">
        <v>12727</v>
      </c>
      <c r="Q2673" s="481"/>
      <c r="R2673" s="480" t="s">
        <v>306</v>
      </c>
      <c r="S2673" s="480" t="s">
        <v>307</v>
      </c>
      <c r="T2673" s="480" t="s">
        <v>462</v>
      </c>
      <c r="U2673" s="480" t="s">
        <v>309</v>
      </c>
      <c r="V2673" s="480" t="s">
        <v>1173</v>
      </c>
      <c r="W2673" s="480" t="s">
        <v>12722</v>
      </c>
      <c r="X2673" s="480" t="s">
        <v>12568</v>
      </c>
      <c r="Y2673" s="480" t="s">
        <v>313</v>
      </c>
      <c r="Z2673" s="480" t="s">
        <v>7888</v>
      </c>
      <c r="AA2673" s="480">
        <f t="shared" si="41"/>
        <v>60</v>
      </c>
      <c r="AB2673" s="483">
        <v>0</v>
      </c>
      <c r="AC2673" s="480" t="s">
        <v>1176</v>
      </c>
    </row>
    <row r="2674" customHeight="1" spans="1:29">
      <c r="A2674" s="460" t="s">
        <v>187</v>
      </c>
      <c r="B2674" s="480" t="s">
        <v>11729</v>
      </c>
      <c r="C2674" s="480" t="s">
        <v>11730</v>
      </c>
      <c r="D2674" s="480" t="s">
        <v>12728</v>
      </c>
      <c r="E2674" s="481">
        <v>41058</v>
      </c>
      <c r="F2674" s="480" t="s">
        <v>301</v>
      </c>
      <c r="G2674" s="480" t="s">
        <v>12729</v>
      </c>
      <c r="H2674" s="480" t="s">
        <v>12197</v>
      </c>
      <c r="I2674" s="480" t="s">
        <v>12730</v>
      </c>
      <c r="J2674" s="482">
        <v>74529.91</v>
      </c>
      <c r="K2674" s="482">
        <v>0</v>
      </c>
      <c r="L2674" s="482">
        <v>74529.91</v>
      </c>
      <c r="M2674" s="482">
        <v>0</v>
      </c>
      <c r="N2674" s="482">
        <v>0</v>
      </c>
      <c r="O2674" s="482">
        <v>0</v>
      </c>
      <c r="P2674" s="480" t="s">
        <v>12731</v>
      </c>
      <c r="Q2674" s="481"/>
      <c r="R2674" s="480" t="s">
        <v>306</v>
      </c>
      <c r="S2674" s="480" t="s">
        <v>307</v>
      </c>
      <c r="T2674" s="480" t="s">
        <v>462</v>
      </c>
      <c r="U2674" s="480" t="s">
        <v>309</v>
      </c>
      <c r="V2674" s="480" t="s">
        <v>1173</v>
      </c>
      <c r="W2674" s="480" t="s">
        <v>12722</v>
      </c>
      <c r="X2674" s="480" t="s">
        <v>12568</v>
      </c>
      <c r="Y2674" s="480" t="s">
        <v>313</v>
      </c>
      <c r="Z2674" s="480" t="s">
        <v>7888</v>
      </c>
      <c r="AA2674" s="480">
        <f t="shared" si="41"/>
        <v>60</v>
      </c>
      <c r="AB2674" s="483">
        <v>0</v>
      </c>
      <c r="AC2674" s="480" t="s">
        <v>1176</v>
      </c>
    </row>
    <row r="2675" customHeight="1" spans="1:29">
      <c r="A2675" s="460" t="s">
        <v>187</v>
      </c>
      <c r="B2675" s="480" t="s">
        <v>11729</v>
      </c>
      <c r="C2675" s="480" t="s">
        <v>11730</v>
      </c>
      <c r="D2675" s="480" t="s">
        <v>12732</v>
      </c>
      <c r="E2675" s="481">
        <v>41058</v>
      </c>
      <c r="F2675" s="480" t="s">
        <v>301</v>
      </c>
      <c r="G2675" s="480" t="s">
        <v>12733</v>
      </c>
      <c r="H2675" s="480" t="s">
        <v>12585</v>
      </c>
      <c r="I2675" s="480" t="s">
        <v>12734</v>
      </c>
      <c r="J2675" s="482">
        <v>100854.7</v>
      </c>
      <c r="K2675" s="482">
        <v>0</v>
      </c>
      <c r="L2675" s="482">
        <v>100854.7</v>
      </c>
      <c r="M2675" s="482">
        <v>0</v>
      </c>
      <c r="N2675" s="482">
        <v>0</v>
      </c>
      <c r="O2675" s="482">
        <v>0</v>
      </c>
      <c r="P2675" s="480" t="s">
        <v>12735</v>
      </c>
      <c r="Q2675" s="481"/>
      <c r="R2675" s="480" t="s">
        <v>306</v>
      </c>
      <c r="S2675" s="480" t="s">
        <v>307</v>
      </c>
      <c r="T2675" s="480" t="s">
        <v>462</v>
      </c>
      <c r="U2675" s="480" t="s">
        <v>309</v>
      </c>
      <c r="V2675" s="480" t="s">
        <v>1173</v>
      </c>
      <c r="W2675" s="480" t="s">
        <v>12722</v>
      </c>
      <c r="X2675" s="480" t="s">
        <v>12568</v>
      </c>
      <c r="Y2675" s="480" t="s">
        <v>313</v>
      </c>
      <c r="Z2675" s="480" t="s">
        <v>7888</v>
      </c>
      <c r="AA2675" s="480">
        <f t="shared" si="41"/>
        <v>60</v>
      </c>
      <c r="AB2675" s="483">
        <v>0</v>
      </c>
      <c r="AC2675" s="480" t="s">
        <v>1176</v>
      </c>
    </row>
    <row r="2676" customHeight="1" spans="1:29">
      <c r="A2676" s="460" t="s">
        <v>187</v>
      </c>
      <c r="B2676" s="480" t="s">
        <v>11729</v>
      </c>
      <c r="C2676" s="480" t="s">
        <v>11730</v>
      </c>
      <c r="D2676" s="480" t="s">
        <v>12736</v>
      </c>
      <c r="E2676" s="481">
        <v>41058</v>
      </c>
      <c r="F2676" s="480" t="s">
        <v>301</v>
      </c>
      <c r="G2676" s="480" t="s">
        <v>12737</v>
      </c>
      <c r="H2676" s="480" t="s">
        <v>12590</v>
      </c>
      <c r="I2676" s="480" t="s">
        <v>12738</v>
      </c>
      <c r="J2676" s="482">
        <v>22051.28</v>
      </c>
      <c r="K2676" s="482">
        <v>0</v>
      </c>
      <c r="L2676" s="482">
        <v>22051.28</v>
      </c>
      <c r="M2676" s="482">
        <v>0</v>
      </c>
      <c r="N2676" s="482">
        <v>0</v>
      </c>
      <c r="O2676" s="482">
        <v>0</v>
      </c>
      <c r="P2676" s="480" t="s">
        <v>12739</v>
      </c>
      <c r="Q2676" s="481"/>
      <c r="R2676" s="480" t="s">
        <v>306</v>
      </c>
      <c r="S2676" s="480" t="s">
        <v>307</v>
      </c>
      <c r="T2676" s="480" t="s">
        <v>462</v>
      </c>
      <c r="U2676" s="480" t="s">
        <v>309</v>
      </c>
      <c r="V2676" s="480" t="s">
        <v>1173</v>
      </c>
      <c r="W2676" s="480" t="s">
        <v>12722</v>
      </c>
      <c r="X2676" s="480" t="s">
        <v>12568</v>
      </c>
      <c r="Y2676" s="480" t="s">
        <v>313</v>
      </c>
      <c r="Z2676" s="480" t="s">
        <v>7888</v>
      </c>
      <c r="AA2676" s="480">
        <f t="shared" si="41"/>
        <v>60</v>
      </c>
      <c r="AB2676" s="483">
        <v>0</v>
      </c>
      <c r="AC2676" s="480" t="s">
        <v>1176</v>
      </c>
    </row>
    <row r="2677" customHeight="1" spans="1:29">
      <c r="A2677" s="460" t="s">
        <v>187</v>
      </c>
      <c r="B2677" s="480" t="s">
        <v>11729</v>
      </c>
      <c r="C2677" s="480" t="s">
        <v>11730</v>
      </c>
      <c r="D2677" s="480" t="s">
        <v>12740</v>
      </c>
      <c r="E2677" s="481">
        <v>41058</v>
      </c>
      <c r="F2677" s="480" t="s">
        <v>301</v>
      </c>
      <c r="G2677" s="480" t="s">
        <v>12741</v>
      </c>
      <c r="H2677" s="480" t="s">
        <v>12719</v>
      </c>
      <c r="I2677" s="480" t="s">
        <v>12742</v>
      </c>
      <c r="J2677" s="482">
        <v>80341.88</v>
      </c>
      <c r="K2677" s="482">
        <v>0</v>
      </c>
      <c r="L2677" s="482">
        <v>80341.88</v>
      </c>
      <c r="M2677" s="482">
        <v>0</v>
      </c>
      <c r="N2677" s="482">
        <v>0</v>
      </c>
      <c r="O2677" s="482">
        <v>0</v>
      </c>
      <c r="P2677" s="480" t="s">
        <v>12743</v>
      </c>
      <c r="Q2677" s="481"/>
      <c r="R2677" s="480" t="s">
        <v>306</v>
      </c>
      <c r="S2677" s="480" t="s">
        <v>307</v>
      </c>
      <c r="T2677" s="480" t="s">
        <v>462</v>
      </c>
      <c r="U2677" s="480" t="s">
        <v>309</v>
      </c>
      <c r="V2677" s="480" t="s">
        <v>1173</v>
      </c>
      <c r="W2677" s="480" t="s">
        <v>12744</v>
      </c>
      <c r="X2677" s="480" t="s">
        <v>12568</v>
      </c>
      <c r="Y2677" s="480" t="s">
        <v>313</v>
      </c>
      <c r="Z2677" s="480" t="s">
        <v>7888</v>
      </c>
      <c r="AA2677" s="480">
        <f t="shared" si="41"/>
        <v>60</v>
      </c>
      <c r="AB2677" s="483">
        <v>0</v>
      </c>
      <c r="AC2677" s="480" t="s">
        <v>1176</v>
      </c>
    </row>
    <row r="2678" customHeight="1" spans="1:29">
      <c r="A2678" s="460" t="s">
        <v>187</v>
      </c>
      <c r="B2678" s="480" t="s">
        <v>11729</v>
      </c>
      <c r="C2678" s="480" t="s">
        <v>11730</v>
      </c>
      <c r="D2678" s="480" t="s">
        <v>12745</v>
      </c>
      <c r="E2678" s="481">
        <v>41058</v>
      </c>
      <c r="F2678" s="480" t="s">
        <v>301</v>
      </c>
      <c r="G2678" s="480" t="s">
        <v>12746</v>
      </c>
      <c r="H2678" s="480" t="s">
        <v>12725</v>
      </c>
      <c r="I2678" s="480" t="s">
        <v>12747</v>
      </c>
      <c r="J2678" s="482">
        <v>108376.07</v>
      </c>
      <c r="K2678" s="482">
        <v>0</v>
      </c>
      <c r="L2678" s="482">
        <v>108376.07</v>
      </c>
      <c r="M2678" s="482">
        <v>0</v>
      </c>
      <c r="N2678" s="482">
        <v>0</v>
      </c>
      <c r="O2678" s="482">
        <v>0</v>
      </c>
      <c r="P2678" s="480" t="s">
        <v>12748</v>
      </c>
      <c r="Q2678" s="481"/>
      <c r="R2678" s="480" t="s">
        <v>306</v>
      </c>
      <c r="S2678" s="480" t="s">
        <v>307</v>
      </c>
      <c r="T2678" s="480" t="s">
        <v>462</v>
      </c>
      <c r="U2678" s="480" t="s">
        <v>309</v>
      </c>
      <c r="V2678" s="480" t="s">
        <v>1173</v>
      </c>
      <c r="W2678" s="480" t="s">
        <v>12744</v>
      </c>
      <c r="X2678" s="480" t="s">
        <v>12568</v>
      </c>
      <c r="Y2678" s="480" t="s">
        <v>313</v>
      </c>
      <c r="Z2678" s="480" t="s">
        <v>7888</v>
      </c>
      <c r="AA2678" s="480">
        <f t="shared" si="41"/>
        <v>60</v>
      </c>
      <c r="AB2678" s="483">
        <v>0</v>
      </c>
      <c r="AC2678" s="480" t="s">
        <v>1176</v>
      </c>
    </row>
    <row r="2679" customHeight="1" spans="1:29">
      <c r="A2679" s="460" t="s">
        <v>187</v>
      </c>
      <c r="B2679" s="480" t="s">
        <v>11729</v>
      </c>
      <c r="C2679" s="480" t="s">
        <v>11730</v>
      </c>
      <c r="D2679" s="480" t="s">
        <v>12749</v>
      </c>
      <c r="E2679" s="481">
        <v>41058</v>
      </c>
      <c r="F2679" s="480" t="s">
        <v>301</v>
      </c>
      <c r="G2679" s="480" t="s">
        <v>12750</v>
      </c>
      <c r="H2679" s="480" t="s">
        <v>12197</v>
      </c>
      <c r="I2679" s="480" t="s">
        <v>12751</v>
      </c>
      <c r="J2679" s="482">
        <v>88034.18</v>
      </c>
      <c r="K2679" s="482">
        <v>0</v>
      </c>
      <c r="L2679" s="482">
        <v>88034.18</v>
      </c>
      <c r="M2679" s="482">
        <v>0</v>
      </c>
      <c r="N2679" s="482">
        <v>0</v>
      </c>
      <c r="O2679" s="482">
        <v>0</v>
      </c>
      <c r="P2679" s="480" t="s">
        <v>12752</v>
      </c>
      <c r="Q2679" s="481"/>
      <c r="R2679" s="480" t="s">
        <v>306</v>
      </c>
      <c r="S2679" s="480" t="s">
        <v>307</v>
      </c>
      <c r="T2679" s="480" t="s">
        <v>462</v>
      </c>
      <c r="U2679" s="480" t="s">
        <v>309</v>
      </c>
      <c r="V2679" s="480" t="s">
        <v>1173</v>
      </c>
      <c r="W2679" s="480" t="s">
        <v>12744</v>
      </c>
      <c r="X2679" s="480" t="s">
        <v>12568</v>
      </c>
      <c r="Y2679" s="480" t="s">
        <v>313</v>
      </c>
      <c r="Z2679" s="480" t="s">
        <v>7888</v>
      </c>
      <c r="AA2679" s="480">
        <f t="shared" si="41"/>
        <v>60</v>
      </c>
      <c r="AB2679" s="483">
        <v>0</v>
      </c>
      <c r="AC2679" s="480" t="s">
        <v>1176</v>
      </c>
    </row>
    <row r="2680" customHeight="1" spans="1:29">
      <c r="A2680" s="460" t="s">
        <v>187</v>
      </c>
      <c r="B2680" s="480" t="s">
        <v>11729</v>
      </c>
      <c r="C2680" s="480" t="s">
        <v>11730</v>
      </c>
      <c r="D2680" s="480" t="s">
        <v>12753</v>
      </c>
      <c r="E2680" s="481">
        <v>41058</v>
      </c>
      <c r="F2680" s="480" t="s">
        <v>301</v>
      </c>
      <c r="G2680" s="480" t="s">
        <v>12754</v>
      </c>
      <c r="H2680" s="480" t="s">
        <v>12585</v>
      </c>
      <c r="I2680" s="480" t="s">
        <v>12755</v>
      </c>
      <c r="J2680" s="482">
        <v>104273.5</v>
      </c>
      <c r="K2680" s="482">
        <v>0</v>
      </c>
      <c r="L2680" s="482">
        <v>104273.5</v>
      </c>
      <c r="M2680" s="482">
        <v>0</v>
      </c>
      <c r="N2680" s="482">
        <v>0</v>
      </c>
      <c r="O2680" s="482">
        <v>0</v>
      </c>
      <c r="P2680" s="480" t="s">
        <v>12756</v>
      </c>
      <c r="Q2680" s="481"/>
      <c r="R2680" s="480" t="s">
        <v>306</v>
      </c>
      <c r="S2680" s="480" t="s">
        <v>307</v>
      </c>
      <c r="T2680" s="480" t="s">
        <v>462</v>
      </c>
      <c r="U2680" s="480" t="s">
        <v>309</v>
      </c>
      <c r="V2680" s="480" t="s">
        <v>1173</v>
      </c>
      <c r="W2680" s="480" t="s">
        <v>12744</v>
      </c>
      <c r="X2680" s="480" t="s">
        <v>12568</v>
      </c>
      <c r="Y2680" s="480" t="s">
        <v>313</v>
      </c>
      <c r="Z2680" s="480" t="s">
        <v>7888</v>
      </c>
      <c r="AA2680" s="480">
        <f t="shared" si="41"/>
        <v>60</v>
      </c>
      <c r="AB2680" s="483">
        <v>0</v>
      </c>
      <c r="AC2680" s="480" t="s">
        <v>1176</v>
      </c>
    </row>
    <row r="2681" customHeight="1" spans="1:29">
      <c r="A2681" s="460" t="s">
        <v>187</v>
      </c>
      <c r="B2681" s="480" t="s">
        <v>11729</v>
      </c>
      <c r="C2681" s="480" t="s">
        <v>11730</v>
      </c>
      <c r="D2681" s="480" t="s">
        <v>12757</v>
      </c>
      <c r="E2681" s="481">
        <v>41058</v>
      </c>
      <c r="F2681" s="480" t="s">
        <v>301</v>
      </c>
      <c r="G2681" s="480" t="s">
        <v>12758</v>
      </c>
      <c r="H2681" s="480" t="s">
        <v>12590</v>
      </c>
      <c r="I2681" s="480" t="s">
        <v>12759</v>
      </c>
      <c r="J2681" s="482">
        <v>22222.22</v>
      </c>
      <c r="K2681" s="482">
        <v>0</v>
      </c>
      <c r="L2681" s="482">
        <v>22222.22</v>
      </c>
      <c r="M2681" s="482">
        <v>0</v>
      </c>
      <c r="N2681" s="482">
        <v>0</v>
      </c>
      <c r="O2681" s="482">
        <v>0</v>
      </c>
      <c r="P2681" s="480" t="s">
        <v>12760</v>
      </c>
      <c r="Q2681" s="481"/>
      <c r="R2681" s="480" t="s">
        <v>306</v>
      </c>
      <c r="S2681" s="480" t="s">
        <v>307</v>
      </c>
      <c r="T2681" s="480" t="s">
        <v>462</v>
      </c>
      <c r="U2681" s="480" t="s">
        <v>309</v>
      </c>
      <c r="V2681" s="480" t="s">
        <v>1173</v>
      </c>
      <c r="W2681" s="480" t="s">
        <v>12744</v>
      </c>
      <c r="X2681" s="480" t="s">
        <v>12568</v>
      </c>
      <c r="Y2681" s="480" t="s">
        <v>313</v>
      </c>
      <c r="Z2681" s="480" t="s">
        <v>7888</v>
      </c>
      <c r="AA2681" s="480">
        <f t="shared" si="41"/>
        <v>60</v>
      </c>
      <c r="AB2681" s="483">
        <v>0</v>
      </c>
      <c r="AC2681" s="480" t="s">
        <v>1176</v>
      </c>
    </row>
    <row r="2682" customHeight="1" spans="1:29">
      <c r="A2682" s="460" t="s">
        <v>187</v>
      </c>
      <c r="B2682" s="480" t="s">
        <v>11729</v>
      </c>
      <c r="C2682" s="480" t="s">
        <v>11730</v>
      </c>
      <c r="D2682" s="480" t="s">
        <v>12761</v>
      </c>
      <c r="E2682" s="481">
        <v>41058</v>
      </c>
      <c r="F2682" s="480" t="s">
        <v>301</v>
      </c>
      <c r="G2682" s="480" t="s">
        <v>12762</v>
      </c>
      <c r="H2682" s="480" t="s">
        <v>12763</v>
      </c>
      <c r="I2682" s="480" t="s">
        <v>12764</v>
      </c>
      <c r="J2682" s="482">
        <v>21367.52</v>
      </c>
      <c r="K2682" s="482">
        <v>0</v>
      </c>
      <c r="L2682" s="482">
        <v>21367.52</v>
      </c>
      <c r="M2682" s="482">
        <v>0</v>
      </c>
      <c r="N2682" s="482">
        <v>0</v>
      </c>
      <c r="O2682" s="482">
        <v>0</v>
      </c>
      <c r="P2682" s="480" t="s">
        <v>12765</v>
      </c>
      <c r="Q2682" s="481"/>
      <c r="R2682" s="480" t="s">
        <v>306</v>
      </c>
      <c r="S2682" s="480" t="s">
        <v>307</v>
      </c>
      <c r="T2682" s="480" t="s">
        <v>462</v>
      </c>
      <c r="U2682" s="480" t="s">
        <v>309</v>
      </c>
      <c r="V2682" s="480" t="s">
        <v>1173</v>
      </c>
      <c r="W2682" s="480" t="s">
        <v>12744</v>
      </c>
      <c r="X2682" s="480" t="s">
        <v>12568</v>
      </c>
      <c r="Y2682" s="480" t="s">
        <v>313</v>
      </c>
      <c r="Z2682" s="480" t="s">
        <v>7888</v>
      </c>
      <c r="AA2682" s="480">
        <f t="shared" si="41"/>
        <v>60</v>
      </c>
      <c r="AB2682" s="483">
        <v>0</v>
      </c>
      <c r="AC2682" s="480" t="s">
        <v>1176</v>
      </c>
    </row>
    <row r="2683" customHeight="1" spans="1:29">
      <c r="A2683" s="460" t="s">
        <v>187</v>
      </c>
      <c r="B2683" s="480" t="s">
        <v>11729</v>
      </c>
      <c r="C2683" s="480" t="s">
        <v>11730</v>
      </c>
      <c r="D2683" s="480" t="s">
        <v>12766</v>
      </c>
      <c r="E2683" s="481">
        <v>41211</v>
      </c>
      <c r="F2683" s="480" t="s">
        <v>301</v>
      </c>
      <c r="G2683" s="480" t="s">
        <v>12767</v>
      </c>
      <c r="H2683" s="480" t="s">
        <v>12590</v>
      </c>
      <c r="I2683" s="480" t="s">
        <v>12768</v>
      </c>
      <c r="J2683" s="482">
        <v>12820.5</v>
      </c>
      <c r="K2683" s="482">
        <v>0</v>
      </c>
      <c r="L2683" s="482">
        <v>12820.5</v>
      </c>
      <c r="M2683" s="482">
        <v>0</v>
      </c>
      <c r="N2683" s="482">
        <v>0</v>
      </c>
      <c r="O2683" s="482">
        <v>0</v>
      </c>
      <c r="P2683" s="480" t="s">
        <v>12769</v>
      </c>
      <c r="Q2683" s="481"/>
      <c r="R2683" s="480" t="s">
        <v>306</v>
      </c>
      <c r="S2683" s="480" t="s">
        <v>307</v>
      </c>
      <c r="T2683" s="480" t="s">
        <v>462</v>
      </c>
      <c r="U2683" s="480" t="s">
        <v>309</v>
      </c>
      <c r="V2683" s="480" t="s">
        <v>1173</v>
      </c>
      <c r="W2683" s="480" t="s">
        <v>12770</v>
      </c>
      <c r="X2683" s="480" t="s">
        <v>12568</v>
      </c>
      <c r="Y2683" s="480" t="s">
        <v>313</v>
      </c>
      <c r="Z2683" s="480" t="s">
        <v>7888</v>
      </c>
      <c r="AA2683" s="480">
        <f t="shared" si="41"/>
        <v>60</v>
      </c>
      <c r="AB2683" s="483">
        <v>0</v>
      </c>
      <c r="AC2683" s="480" t="s">
        <v>1176</v>
      </c>
    </row>
    <row r="2684" customHeight="1" spans="1:29">
      <c r="A2684" s="460" t="s">
        <v>187</v>
      </c>
      <c r="B2684" s="480" t="s">
        <v>11729</v>
      </c>
      <c r="C2684" s="480" t="s">
        <v>11730</v>
      </c>
      <c r="D2684" s="480" t="s">
        <v>12771</v>
      </c>
      <c r="E2684" s="481">
        <v>41261</v>
      </c>
      <c r="F2684" s="480" t="s">
        <v>301</v>
      </c>
      <c r="G2684" s="480" t="s">
        <v>12772</v>
      </c>
      <c r="H2684" s="480" t="s">
        <v>12773</v>
      </c>
      <c r="I2684" s="480" t="s">
        <v>12774</v>
      </c>
      <c r="J2684" s="482">
        <v>45726.5</v>
      </c>
      <c r="K2684" s="482">
        <v>0</v>
      </c>
      <c r="L2684" s="482">
        <v>45726.5</v>
      </c>
      <c r="M2684" s="482">
        <v>0</v>
      </c>
      <c r="N2684" s="482">
        <v>0</v>
      </c>
      <c r="O2684" s="482">
        <v>0</v>
      </c>
      <c r="P2684" s="480" t="s">
        <v>12775</v>
      </c>
      <c r="Q2684" s="481"/>
      <c r="R2684" s="480" t="s">
        <v>306</v>
      </c>
      <c r="S2684" s="480" t="s">
        <v>307</v>
      </c>
      <c r="T2684" s="480" t="s">
        <v>462</v>
      </c>
      <c r="U2684" s="480" t="s">
        <v>309</v>
      </c>
      <c r="V2684" s="480" t="s">
        <v>1173</v>
      </c>
      <c r="W2684" s="480" t="s">
        <v>11845</v>
      </c>
      <c r="X2684" s="480" t="s">
        <v>12568</v>
      </c>
      <c r="Y2684" s="480" t="s">
        <v>313</v>
      </c>
      <c r="Z2684" s="480" t="s">
        <v>7888</v>
      </c>
      <c r="AA2684" s="480">
        <f t="shared" si="41"/>
        <v>60</v>
      </c>
      <c r="AB2684" s="483">
        <v>0</v>
      </c>
      <c r="AC2684" s="480" t="s">
        <v>1176</v>
      </c>
    </row>
    <row r="2685" customHeight="1" spans="1:29">
      <c r="A2685" s="460" t="s">
        <v>187</v>
      </c>
      <c r="B2685" s="480" t="s">
        <v>11729</v>
      </c>
      <c r="C2685" s="480" t="s">
        <v>11730</v>
      </c>
      <c r="D2685" s="480" t="s">
        <v>12776</v>
      </c>
      <c r="E2685" s="481">
        <v>41261</v>
      </c>
      <c r="F2685" s="480" t="s">
        <v>301</v>
      </c>
      <c r="G2685" s="480" t="s">
        <v>12777</v>
      </c>
      <c r="H2685" s="480" t="s">
        <v>12778</v>
      </c>
      <c r="I2685" s="480" t="s">
        <v>12779</v>
      </c>
      <c r="J2685" s="482">
        <v>38461.54</v>
      </c>
      <c r="K2685" s="482">
        <v>0</v>
      </c>
      <c r="L2685" s="482">
        <v>38461.54</v>
      </c>
      <c r="M2685" s="482">
        <v>0</v>
      </c>
      <c r="N2685" s="482">
        <v>0</v>
      </c>
      <c r="O2685" s="482">
        <v>0</v>
      </c>
      <c r="P2685" s="480" t="s">
        <v>12780</v>
      </c>
      <c r="Q2685" s="481"/>
      <c r="R2685" s="480" t="s">
        <v>306</v>
      </c>
      <c r="S2685" s="480" t="s">
        <v>307</v>
      </c>
      <c r="T2685" s="480" t="s">
        <v>462</v>
      </c>
      <c r="U2685" s="480" t="s">
        <v>309</v>
      </c>
      <c r="V2685" s="480" t="s">
        <v>1173</v>
      </c>
      <c r="W2685" s="480" t="s">
        <v>11845</v>
      </c>
      <c r="X2685" s="480" t="s">
        <v>12598</v>
      </c>
      <c r="Y2685" s="480" t="s">
        <v>313</v>
      </c>
      <c r="Z2685" s="480" t="s">
        <v>7888</v>
      </c>
      <c r="AA2685" s="480">
        <f t="shared" si="41"/>
        <v>60</v>
      </c>
      <c r="AB2685" s="483">
        <v>0</v>
      </c>
      <c r="AC2685" s="480" t="s">
        <v>1176</v>
      </c>
    </row>
    <row r="2686" customHeight="1" spans="1:29">
      <c r="A2686" s="460" t="s">
        <v>187</v>
      </c>
      <c r="B2686" s="480" t="s">
        <v>11729</v>
      </c>
      <c r="C2686" s="480" t="s">
        <v>11730</v>
      </c>
      <c r="D2686" s="480" t="s">
        <v>12781</v>
      </c>
      <c r="E2686" s="481">
        <v>41453</v>
      </c>
      <c r="F2686" s="480" t="s">
        <v>301</v>
      </c>
      <c r="G2686" s="480" t="s">
        <v>12782</v>
      </c>
      <c r="H2686" s="480" t="s">
        <v>12622</v>
      </c>
      <c r="I2686" s="480" t="s">
        <v>12783</v>
      </c>
      <c r="J2686" s="482">
        <v>21367.52</v>
      </c>
      <c r="K2686" s="482">
        <v>0</v>
      </c>
      <c r="L2686" s="482">
        <v>21367.52</v>
      </c>
      <c r="M2686" s="482">
        <v>0</v>
      </c>
      <c r="N2686" s="482">
        <v>0</v>
      </c>
      <c r="O2686" s="482">
        <v>0</v>
      </c>
      <c r="P2686" s="480" t="s">
        <v>12784</v>
      </c>
      <c r="Q2686" s="481"/>
      <c r="R2686" s="480" t="s">
        <v>306</v>
      </c>
      <c r="S2686" s="480" t="s">
        <v>307</v>
      </c>
      <c r="T2686" s="480" t="s">
        <v>462</v>
      </c>
      <c r="U2686" s="480" t="s">
        <v>309</v>
      </c>
      <c r="V2686" s="480" t="s">
        <v>1173</v>
      </c>
      <c r="W2686" s="480" t="s">
        <v>12785</v>
      </c>
      <c r="X2686" s="480" t="s">
        <v>12598</v>
      </c>
      <c r="Y2686" s="480" t="s">
        <v>313</v>
      </c>
      <c r="Z2686" s="480" t="s">
        <v>7888</v>
      </c>
      <c r="AA2686" s="480">
        <f t="shared" si="41"/>
        <v>60</v>
      </c>
      <c r="AB2686" s="483">
        <v>0</v>
      </c>
      <c r="AC2686" s="480" t="s">
        <v>1176</v>
      </c>
    </row>
    <row r="2687" customHeight="1" spans="1:29">
      <c r="A2687" s="460" t="s">
        <v>187</v>
      </c>
      <c r="B2687" s="480" t="s">
        <v>11729</v>
      </c>
      <c r="C2687" s="480" t="s">
        <v>11730</v>
      </c>
      <c r="D2687" s="480" t="s">
        <v>12786</v>
      </c>
      <c r="E2687" s="481">
        <v>41453</v>
      </c>
      <c r="F2687" s="480" t="s">
        <v>301</v>
      </c>
      <c r="G2687" s="480" t="s">
        <v>12787</v>
      </c>
      <c r="H2687" s="480" t="s">
        <v>12369</v>
      </c>
      <c r="I2687" s="480" t="s">
        <v>12788</v>
      </c>
      <c r="J2687" s="482">
        <v>135000</v>
      </c>
      <c r="K2687" s="482">
        <v>0</v>
      </c>
      <c r="L2687" s="482">
        <v>135000</v>
      </c>
      <c r="M2687" s="482">
        <v>0</v>
      </c>
      <c r="N2687" s="482">
        <v>0</v>
      </c>
      <c r="O2687" s="482">
        <v>0</v>
      </c>
      <c r="P2687" s="480" t="s">
        <v>12789</v>
      </c>
      <c r="Q2687" s="481"/>
      <c r="R2687" s="480" t="s">
        <v>306</v>
      </c>
      <c r="S2687" s="480" t="s">
        <v>307</v>
      </c>
      <c r="T2687" s="480" t="s">
        <v>12277</v>
      </c>
      <c r="U2687" s="480" t="s">
        <v>309</v>
      </c>
      <c r="V2687" s="480" t="s">
        <v>12278</v>
      </c>
      <c r="W2687" s="480" t="s">
        <v>12790</v>
      </c>
      <c r="X2687" s="480" t="s">
        <v>12280</v>
      </c>
      <c r="Y2687" s="480" t="s">
        <v>313</v>
      </c>
      <c r="Z2687" s="480" t="s">
        <v>7888</v>
      </c>
      <c r="AA2687" s="480">
        <f t="shared" si="41"/>
        <v>60</v>
      </c>
      <c r="AB2687" s="483">
        <v>0</v>
      </c>
      <c r="AC2687" s="480" t="s">
        <v>335</v>
      </c>
    </row>
    <row r="2688" customHeight="1" spans="1:29">
      <c r="A2688" s="460" t="s">
        <v>187</v>
      </c>
      <c r="B2688" s="480" t="s">
        <v>11729</v>
      </c>
      <c r="C2688" s="480" t="s">
        <v>11730</v>
      </c>
      <c r="D2688" s="480" t="s">
        <v>12791</v>
      </c>
      <c r="E2688" s="481">
        <v>41453</v>
      </c>
      <c r="F2688" s="480" t="s">
        <v>301</v>
      </c>
      <c r="G2688" s="480" t="s">
        <v>12792</v>
      </c>
      <c r="H2688" s="480" t="s">
        <v>12204</v>
      </c>
      <c r="I2688" s="480" t="s">
        <v>12793</v>
      </c>
      <c r="J2688" s="482">
        <v>75213.68</v>
      </c>
      <c r="K2688" s="482">
        <v>0</v>
      </c>
      <c r="L2688" s="482">
        <v>75213.68</v>
      </c>
      <c r="M2688" s="482">
        <v>0</v>
      </c>
      <c r="N2688" s="482">
        <v>0</v>
      </c>
      <c r="O2688" s="482">
        <v>0</v>
      </c>
      <c r="P2688" s="480" t="s">
        <v>12794</v>
      </c>
      <c r="Q2688" s="481"/>
      <c r="R2688" s="480" t="s">
        <v>306</v>
      </c>
      <c r="S2688" s="480" t="s">
        <v>307</v>
      </c>
      <c r="T2688" s="480" t="s">
        <v>462</v>
      </c>
      <c r="U2688" s="480" t="s">
        <v>309</v>
      </c>
      <c r="V2688" s="480" t="s">
        <v>1173</v>
      </c>
      <c r="W2688" s="480" t="s">
        <v>12795</v>
      </c>
      <c r="X2688" s="480" t="s">
        <v>12796</v>
      </c>
      <c r="Y2688" s="480" t="s">
        <v>313</v>
      </c>
      <c r="Z2688" s="480" t="s">
        <v>7888</v>
      </c>
      <c r="AA2688" s="480">
        <f t="shared" si="41"/>
        <v>60</v>
      </c>
      <c r="AB2688" s="483">
        <v>0</v>
      </c>
      <c r="AC2688" s="480" t="s">
        <v>1176</v>
      </c>
    </row>
    <row r="2689" customHeight="1" spans="1:29">
      <c r="A2689" s="460" t="s">
        <v>187</v>
      </c>
      <c r="B2689" s="480" t="s">
        <v>11729</v>
      </c>
      <c r="C2689" s="480" t="s">
        <v>11730</v>
      </c>
      <c r="D2689" s="480" t="s">
        <v>12797</v>
      </c>
      <c r="E2689" s="481">
        <v>41453</v>
      </c>
      <c r="F2689" s="480" t="s">
        <v>301</v>
      </c>
      <c r="G2689" s="480" t="s">
        <v>12798</v>
      </c>
      <c r="H2689" s="480" t="s">
        <v>12223</v>
      </c>
      <c r="I2689" s="480" t="s">
        <v>12799</v>
      </c>
      <c r="J2689" s="482">
        <v>93162.39</v>
      </c>
      <c r="K2689" s="482">
        <v>0</v>
      </c>
      <c r="L2689" s="482">
        <v>93162.39</v>
      </c>
      <c r="M2689" s="482">
        <v>0</v>
      </c>
      <c r="N2689" s="482">
        <v>0</v>
      </c>
      <c r="O2689" s="482">
        <v>0</v>
      </c>
      <c r="P2689" s="480" t="s">
        <v>12800</v>
      </c>
      <c r="Q2689" s="481"/>
      <c r="R2689" s="480" t="s">
        <v>306</v>
      </c>
      <c r="S2689" s="480" t="s">
        <v>307</v>
      </c>
      <c r="T2689" s="480" t="s">
        <v>462</v>
      </c>
      <c r="U2689" s="480" t="s">
        <v>309</v>
      </c>
      <c r="V2689" s="480" t="s">
        <v>1173</v>
      </c>
      <c r="W2689" s="480" t="s">
        <v>12795</v>
      </c>
      <c r="X2689" s="480" t="s">
        <v>12796</v>
      </c>
      <c r="Y2689" s="480" t="s">
        <v>313</v>
      </c>
      <c r="Z2689" s="480" t="s">
        <v>7888</v>
      </c>
      <c r="AA2689" s="480">
        <f t="shared" si="41"/>
        <v>60</v>
      </c>
      <c r="AB2689" s="483">
        <v>0</v>
      </c>
      <c r="AC2689" s="480" t="s">
        <v>1176</v>
      </c>
    </row>
    <row r="2690" customHeight="1" spans="1:29">
      <c r="A2690" s="460" t="s">
        <v>187</v>
      </c>
      <c r="B2690" s="480" t="s">
        <v>11729</v>
      </c>
      <c r="C2690" s="480" t="s">
        <v>11730</v>
      </c>
      <c r="D2690" s="480" t="s">
        <v>12801</v>
      </c>
      <c r="E2690" s="481">
        <v>41453</v>
      </c>
      <c r="F2690" s="480" t="s">
        <v>301</v>
      </c>
      <c r="G2690" s="480" t="s">
        <v>12802</v>
      </c>
      <c r="H2690" s="480" t="s">
        <v>12217</v>
      </c>
      <c r="I2690" s="480" t="s">
        <v>12803</v>
      </c>
      <c r="J2690" s="482">
        <v>123846.14</v>
      </c>
      <c r="K2690" s="482">
        <v>0</v>
      </c>
      <c r="L2690" s="482">
        <v>123846.14</v>
      </c>
      <c r="M2690" s="482">
        <v>0</v>
      </c>
      <c r="N2690" s="482">
        <v>0</v>
      </c>
      <c r="O2690" s="482">
        <v>0</v>
      </c>
      <c r="P2690" s="480" t="s">
        <v>12804</v>
      </c>
      <c r="Q2690" s="481"/>
      <c r="R2690" s="480" t="s">
        <v>306</v>
      </c>
      <c r="S2690" s="480" t="s">
        <v>307</v>
      </c>
      <c r="T2690" s="480" t="s">
        <v>462</v>
      </c>
      <c r="U2690" s="480" t="s">
        <v>309</v>
      </c>
      <c r="V2690" s="480" t="s">
        <v>1173</v>
      </c>
      <c r="W2690" s="480" t="s">
        <v>12795</v>
      </c>
      <c r="X2690" s="480" t="s">
        <v>12796</v>
      </c>
      <c r="Y2690" s="480" t="s">
        <v>313</v>
      </c>
      <c r="Z2690" s="480" t="s">
        <v>7888</v>
      </c>
      <c r="AA2690" s="480">
        <f t="shared" si="41"/>
        <v>60</v>
      </c>
      <c r="AB2690" s="483">
        <v>0</v>
      </c>
      <c r="AC2690" s="480" t="s">
        <v>1176</v>
      </c>
    </row>
    <row r="2691" customHeight="1" spans="1:29">
      <c r="A2691" s="460" t="s">
        <v>187</v>
      </c>
      <c r="B2691" s="480" t="s">
        <v>11729</v>
      </c>
      <c r="C2691" s="480" t="s">
        <v>11730</v>
      </c>
      <c r="D2691" s="480" t="s">
        <v>12805</v>
      </c>
      <c r="E2691" s="481">
        <v>41453</v>
      </c>
      <c r="F2691" s="480" t="s">
        <v>301</v>
      </c>
      <c r="G2691" s="480" t="s">
        <v>12806</v>
      </c>
      <c r="H2691" s="480" t="s">
        <v>12248</v>
      </c>
      <c r="I2691" s="480" t="s">
        <v>12807</v>
      </c>
      <c r="J2691" s="482">
        <v>17094.02</v>
      </c>
      <c r="K2691" s="482">
        <v>0</v>
      </c>
      <c r="L2691" s="482">
        <v>17094.02</v>
      </c>
      <c r="M2691" s="482">
        <v>0</v>
      </c>
      <c r="N2691" s="482">
        <v>0</v>
      </c>
      <c r="O2691" s="482">
        <v>0</v>
      </c>
      <c r="P2691" s="480" t="s">
        <v>12808</v>
      </c>
      <c r="Q2691" s="481"/>
      <c r="R2691" s="480" t="s">
        <v>306</v>
      </c>
      <c r="S2691" s="480" t="s">
        <v>307</v>
      </c>
      <c r="T2691" s="480" t="s">
        <v>462</v>
      </c>
      <c r="U2691" s="480" t="s">
        <v>309</v>
      </c>
      <c r="V2691" s="480" t="s">
        <v>1173</v>
      </c>
      <c r="W2691" s="480" t="s">
        <v>12785</v>
      </c>
      <c r="X2691" s="480" t="s">
        <v>12598</v>
      </c>
      <c r="Y2691" s="480" t="s">
        <v>313</v>
      </c>
      <c r="Z2691" s="480" t="s">
        <v>7888</v>
      </c>
      <c r="AA2691" s="480">
        <f t="shared" si="41"/>
        <v>60</v>
      </c>
      <c r="AB2691" s="483">
        <v>0</v>
      </c>
      <c r="AC2691" s="480" t="s">
        <v>1176</v>
      </c>
    </row>
    <row r="2692" customHeight="1" spans="1:29">
      <c r="A2692" s="460" t="s">
        <v>187</v>
      </c>
      <c r="B2692" s="480" t="s">
        <v>11729</v>
      </c>
      <c r="C2692" s="480" t="s">
        <v>11730</v>
      </c>
      <c r="D2692" s="480" t="s">
        <v>12809</v>
      </c>
      <c r="E2692" s="481">
        <v>41453</v>
      </c>
      <c r="F2692" s="480" t="s">
        <v>301</v>
      </c>
      <c r="G2692" s="480" t="s">
        <v>12810</v>
      </c>
      <c r="H2692" s="480" t="s">
        <v>12811</v>
      </c>
      <c r="I2692" s="480" t="s">
        <v>12812</v>
      </c>
      <c r="J2692" s="482">
        <v>100854.7</v>
      </c>
      <c r="K2692" s="482">
        <v>0</v>
      </c>
      <c r="L2692" s="482">
        <v>100854.7</v>
      </c>
      <c r="M2692" s="482">
        <v>0</v>
      </c>
      <c r="N2692" s="482">
        <v>0</v>
      </c>
      <c r="O2692" s="482">
        <v>0</v>
      </c>
      <c r="P2692" s="480" t="s">
        <v>12813</v>
      </c>
      <c r="Q2692" s="481"/>
      <c r="R2692" s="480" t="s">
        <v>306</v>
      </c>
      <c r="S2692" s="480" t="s">
        <v>307</v>
      </c>
      <c r="T2692" s="480" t="s">
        <v>462</v>
      </c>
      <c r="U2692" s="480" t="s">
        <v>309</v>
      </c>
      <c r="V2692" s="480" t="s">
        <v>1173</v>
      </c>
      <c r="W2692" s="480" t="s">
        <v>12795</v>
      </c>
      <c r="X2692" s="480" t="s">
        <v>12796</v>
      </c>
      <c r="Y2692" s="480" t="s">
        <v>313</v>
      </c>
      <c r="Z2692" s="480" t="s">
        <v>7888</v>
      </c>
      <c r="AA2692" s="480">
        <f t="shared" si="41"/>
        <v>60</v>
      </c>
      <c r="AB2692" s="483">
        <v>0</v>
      </c>
      <c r="AC2692" s="480" t="s">
        <v>1176</v>
      </c>
    </row>
    <row r="2693" customHeight="1" spans="1:29">
      <c r="A2693" s="460" t="s">
        <v>187</v>
      </c>
      <c r="B2693" s="480" t="s">
        <v>11729</v>
      </c>
      <c r="C2693" s="480" t="s">
        <v>11730</v>
      </c>
      <c r="D2693" s="480" t="s">
        <v>12814</v>
      </c>
      <c r="E2693" s="481">
        <v>41479</v>
      </c>
      <c r="F2693" s="480" t="s">
        <v>301</v>
      </c>
      <c r="G2693" s="480" t="s">
        <v>12815</v>
      </c>
      <c r="H2693" s="480" t="s">
        <v>12234</v>
      </c>
      <c r="I2693" s="480" t="s">
        <v>12816</v>
      </c>
      <c r="J2693" s="482">
        <v>14273.5</v>
      </c>
      <c r="K2693" s="482">
        <v>0</v>
      </c>
      <c r="L2693" s="482">
        <v>14273.5</v>
      </c>
      <c r="M2693" s="482">
        <v>0</v>
      </c>
      <c r="N2693" s="482">
        <v>0</v>
      </c>
      <c r="O2693" s="482">
        <v>0</v>
      </c>
      <c r="P2693" s="480" t="s">
        <v>12817</v>
      </c>
      <c r="Q2693" s="481"/>
      <c r="R2693" s="480" t="s">
        <v>306</v>
      </c>
      <c r="S2693" s="480" t="s">
        <v>307</v>
      </c>
      <c r="T2693" s="480" t="s">
        <v>12277</v>
      </c>
      <c r="U2693" s="480" t="s">
        <v>309</v>
      </c>
      <c r="V2693" s="480" t="s">
        <v>12278</v>
      </c>
      <c r="W2693" s="480" t="s">
        <v>12818</v>
      </c>
      <c r="X2693" s="480" t="s">
        <v>12280</v>
      </c>
      <c r="Y2693" s="480" t="s">
        <v>313</v>
      </c>
      <c r="Z2693" s="480" t="s">
        <v>7888</v>
      </c>
      <c r="AA2693" s="480">
        <f t="shared" si="41"/>
        <v>60</v>
      </c>
      <c r="AB2693" s="483">
        <v>0</v>
      </c>
      <c r="AC2693" s="480" t="s">
        <v>335</v>
      </c>
    </row>
    <row r="2694" customHeight="1" spans="1:29">
      <c r="A2694" s="460" t="s">
        <v>187</v>
      </c>
      <c r="B2694" s="480" t="s">
        <v>11729</v>
      </c>
      <c r="C2694" s="480" t="s">
        <v>11730</v>
      </c>
      <c r="D2694" s="480" t="s">
        <v>12819</v>
      </c>
      <c r="E2694" s="481">
        <v>41479</v>
      </c>
      <c r="F2694" s="480" t="s">
        <v>301</v>
      </c>
      <c r="G2694" s="480" t="s">
        <v>12820</v>
      </c>
      <c r="H2694" s="480" t="s">
        <v>12223</v>
      </c>
      <c r="I2694" s="480" t="s">
        <v>12821</v>
      </c>
      <c r="J2694" s="482">
        <v>92563.23</v>
      </c>
      <c r="K2694" s="482">
        <v>0</v>
      </c>
      <c r="L2694" s="482">
        <v>92563.23</v>
      </c>
      <c r="M2694" s="482">
        <v>0</v>
      </c>
      <c r="N2694" s="482">
        <v>0</v>
      </c>
      <c r="O2694" s="482">
        <v>0</v>
      </c>
      <c r="P2694" s="480" t="s">
        <v>12822</v>
      </c>
      <c r="Q2694" s="481"/>
      <c r="R2694" s="480" t="s">
        <v>306</v>
      </c>
      <c r="S2694" s="480" t="s">
        <v>307</v>
      </c>
      <c r="T2694" s="480" t="s">
        <v>462</v>
      </c>
      <c r="U2694" s="480" t="s">
        <v>309</v>
      </c>
      <c r="V2694" s="480" t="s">
        <v>1173</v>
      </c>
      <c r="W2694" s="480" t="s">
        <v>12818</v>
      </c>
      <c r="X2694" s="480" t="s">
        <v>12796</v>
      </c>
      <c r="Y2694" s="480" t="s">
        <v>313</v>
      </c>
      <c r="Z2694" s="480" t="s">
        <v>7888</v>
      </c>
      <c r="AA2694" s="480">
        <f t="shared" si="41"/>
        <v>60</v>
      </c>
      <c r="AB2694" s="483">
        <v>0</v>
      </c>
      <c r="AC2694" s="480" t="s">
        <v>1176</v>
      </c>
    </row>
    <row r="2695" customHeight="1" spans="1:29">
      <c r="A2695" s="460" t="s">
        <v>187</v>
      </c>
      <c r="B2695" s="480" t="s">
        <v>11729</v>
      </c>
      <c r="C2695" s="480" t="s">
        <v>11730</v>
      </c>
      <c r="D2695" s="480" t="s">
        <v>12823</v>
      </c>
      <c r="E2695" s="481">
        <v>41479</v>
      </c>
      <c r="F2695" s="480" t="s">
        <v>301</v>
      </c>
      <c r="G2695" s="480" t="s">
        <v>12824</v>
      </c>
      <c r="H2695" s="480" t="s">
        <v>12191</v>
      </c>
      <c r="I2695" s="480" t="s">
        <v>12825</v>
      </c>
      <c r="J2695" s="482">
        <v>107356.35</v>
      </c>
      <c r="K2695" s="482">
        <v>0</v>
      </c>
      <c r="L2695" s="482">
        <v>107356.35</v>
      </c>
      <c r="M2695" s="482">
        <v>0</v>
      </c>
      <c r="N2695" s="482">
        <v>0</v>
      </c>
      <c r="O2695" s="482">
        <v>0</v>
      </c>
      <c r="P2695" s="480" t="s">
        <v>12826</v>
      </c>
      <c r="Q2695" s="481"/>
      <c r="R2695" s="480" t="s">
        <v>306</v>
      </c>
      <c r="S2695" s="480" t="s">
        <v>307</v>
      </c>
      <c r="T2695" s="480" t="s">
        <v>462</v>
      </c>
      <c r="U2695" s="480" t="s">
        <v>309</v>
      </c>
      <c r="V2695" s="480" t="s">
        <v>1173</v>
      </c>
      <c r="W2695" s="480" t="s">
        <v>12818</v>
      </c>
      <c r="X2695" s="480" t="s">
        <v>12796</v>
      </c>
      <c r="Y2695" s="480" t="s">
        <v>313</v>
      </c>
      <c r="Z2695" s="480" t="s">
        <v>7888</v>
      </c>
      <c r="AA2695" s="480">
        <f t="shared" si="41"/>
        <v>60</v>
      </c>
      <c r="AB2695" s="483">
        <v>0</v>
      </c>
      <c r="AC2695" s="480" t="s">
        <v>1176</v>
      </c>
    </row>
    <row r="2696" customHeight="1" spans="1:29">
      <c r="A2696" s="460" t="s">
        <v>187</v>
      </c>
      <c r="B2696" s="480" t="s">
        <v>11729</v>
      </c>
      <c r="C2696" s="480" t="s">
        <v>11730</v>
      </c>
      <c r="D2696" s="480" t="s">
        <v>12827</v>
      </c>
      <c r="E2696" s="481">
        <v>41479</v>
      </c>
      <c r="F2696" s="480" t="s">
        <v>301</v>
      </c>
      <c r="G2696" s="480" t="s">
        <v>12828</v>
      </c>
      <c r="H2696" s="480" t="s">
        <v>12217</v>
      </c>
      <c r="I2696" s="480" t="s">
        <v>12829</v>
      </c>
      <c r="J2696" s="482">
        <v>67725.36</v>
      </c>
      <c r="K2696" s="482">
        <v>0</v>
      </c>
      <c r="L2696" s="482">
        <v>67725.36</v>
      </c>
      <c r="M2696" s="482">
        <v>0</v>
      </c>
      <c r="N2696" s="482">
        <v>0</v>
      </c>
      <c r="O2696" s="482">
        <v>0</v>
      </c>
      <c r="P2696" s="480" t="s">
        <v>12830</v>
      </c>
      <c r="Q2696" s="481"/>
      <c r="R2696" s="480" t="s">
        <v>306</v>
      </c>
      <c r="S2696" s="480" t="s">
        <v>307</v>
      </c>
      <c r="T2696" s="480" t="s">
        <v>462</v>
      </c>
      <c r="U2696" s="480" t="s">
        <v>309</v>
      </c>
      <c r="V2696" s="480" t="s">
        <v>1173</v>
      </c>
      <c r="W2696" s="480" t="s">
        <v>12818</v>
      </c>
      <c r="X2696" s="480" t="s">
        <v>12796</v>
      </c>
      <c r="Y2696" s="480" t="s">
        <v>313</v>
      </c>
      <c r="Z2696" s="480" t="s">
        <v>7888</v>
      </c>
      <c r="AA2696" s="480">
        <f t="shared" si="41"/>
        <v>60</v>
      </c>
      <c r="AB2696" s="483">
        <v>0</v>
      </c>
      <c r="AC2696" s="480" t="s">
        <v>1176</v>
      </c>
    </row>
    <row r="2697" customHeight="1" spans="1:29">
      <c r="A2697" s="460" t="s">
        <v>187</v>
      </c>
      <c r="B2697" s="480" t="s">
        <v>11729</v>
      </c>
      <c r="C2697" s="480" t="s">
        <v>11730</v>
      </c>
      <c r="D2697" s="480" t="s">
        <v>12831</v>
      </c>
      <c r="E2697" s="481">
        <v>41940</v>
      </c>
      <c r="F2697" s="480" t="s">
        <v>301</v>
      </c>
      <c r="G2697" s="480" t="s">
        <v>12832</v>
      </c>
      <c r="H2697" s="480" t="s">
        <v>12622</v>
      </c>
      <c r="I2697" s="480" t="s">
        <v>12833</v>
      </c>
      <c r="J2697" s="482">
        <v>50000</v>
      </c>
      <c r="K2697" s="482">
        <v>0</v>
      </c>
      <c r="L2697" s="482">
        <v>50000</v>
      </c>
      <c r="M2697" s="482">
        <v>0</v>
      </c>
      <c r="N2697" s="482">
        <v>0</v>
      </c>
      <c r="O2697" s="482">
        <v>0</v>
      </c>
      <c r="P2697" s="480" t="s">
        <v>12834</v>
      </c>
      <c r="Q2697" s="481"/>
      <c r="R2697" s="480" t="s">
        <v>306</v>
      </c>
      <c r="S2697" s="480" t="s">
        <v>307</v>
      </c>
      <c r="T2697" s="480" t="s">
        <v>462</v>
      </c>
      <c r="U2697" s="480" t="s">
        <v>309</v>
      </c>
      <c r="V2697" s="480" t="s">
        <v>1173</v>
      </c>
      <c r="W2697" s="480" t="s">
        <v>12835</v>
      </c>
      <c r="X2697" s="480" t="s">
        <v>12598</v>
      </c>
      <c r="Y2697" s="480" t="s">
        <v>313</v>
      </c>
      <c r="Z2697" s="480" t="s">
        <v>7888</v>
      </c>
      <c r="AA2697" s="480">
        <f t="shared" ref="AA2697:AA2760" si="42">Z2697*12</f>
        <v>60</v>
      </c>
      <c r="AB2697" s="483">
        <v>0</v>
      </c>
      <c r="AC2697" s="480" t="s">
        <v>1176</v>
      </c>
    </row>
    <row r="2698" customHeight="1" spans="1:29">
      <c r="A2698" s="460" t="s">
        <v>187</v>
      </c>
      <c r="B2698" s="480" t="s">
        <v>11729</v>
      </c>
      <c r="C2698" s="480" t="s">
        <v>11730</v>
      </c>
      <c r="D2698" s="480" t="s">
        <v>12836</v>
      </c>
      <c r="E2698" s="481">
        <v>41940</v>
      </c>
      <c r="F2698" s="480" t="s">
        <v>301</v>
      </c>
      <c r="G2698" s="480" t="s">
        <v>12837</v>
      </c>
      <c r="H2698" s="480" t="s">
        <v>12838</v>
      </c>
      <c r="I2698" s="480" t="s">
        <v>12839</v>
      </c>
      <c r="J2698" s="482">
        <v>50000</v>
      </c>
      <c r="K2698" s="482">
        <v>0</v>
      </c>
      <c r="L2698" s="482">
        <v>50000</v>
      </c>
      <c r="M2698" s="482">
        <v>0</v>
      </c>
      <c r="N2698" s="482">
        <v>0</v>
      </c>
      <c r="O2698" s="482">
        <v>0</v>
      </c>
      <c r="P2698" s="480" t="s">
        <v>12840</v>
      </c>
      <c r="Q2698" s="481"/>
      <c r="R2698" s="480" t="s">
        <v>306</v>
      </c>
      <c r="S2698" s="480" t="s">
        <v>307</v>
      </c>
      <c r="T2698" s="480" t="s">
        <v>462</v>
      </c>
      <c r="U2698" s="480" t="s">
        <v>309</v>
      </c>
      <c r="V2698" s="480" t="s">
        <v>1173</v>
      </c>
      <c r="W2698" s="480" t="s">
        <v>12835</v>
      </c>
      <c r="X2698" s="480" t="s">
        <v>12598</v>
      </c>
      <c r="Y2698" s="480" t="s">
        <v>313</v>
      </c>
      <c r="Z2698" s="480" t="s">
        <v>7888</v>
      </c>
      <c r="AA2698" s="480">
        <f t="shared" si="42"/>
        <v>60</v>
      </c>
      <c r="AB2698" s="483">
        <v>0</v>
      </c>
      <c r="AC2698" s="480" t="s">
        <v>1176</v>
      </c>
    </row>
    <row r="2699" customHeight="1" spans="1:29">
      <c r="A2699" s="460" t="s">
        <v>187</v>
      </c>
      <c r="B2699" s="480" t="s">
        <v>11729</v>
      </c>
      <c r="C2699" s="480" t="s">
        <v>11730</v>
      </c>
      <c r="D2699" s="480" t="s">
        <v>12841</v>
      </c>
      <c r="E2699" s="481">
        <v>41940</v>
      </c>
      <c r="F2699" s="480" t="s">
        <v>301</v>
      </c>
      <c r="G2699" s="480" t="s">
        <v>12842</v>
      </c>
      <c r="H2699" s="480" t="s">
        <v>12217</v>
      </c>
      <c r="I2699" s="480" t="s">
        <v>12843</v>
      </c>
      <c r="J2699" s="482">
        <v>99500</v>
      </c>
      <c r="K2699" s="482">
        <v>0</v>
      </c>
      <c r="L2699" s="482">
        <v>99500</v>
      </c>
      <c r="M2699" s="482">
        <v>0</v>
      </c>
      <c r="N2699" s="482">
        <v>0</v>
      </c>
      <c r="O2699" s="482">
        <v>0</v>
      </c>
      <c r="P2699" s="480" t="s">
        <v>12844</v>
      </c>
      <c r="Q2699" s="481"/>
      <c r="R2699" s="480" t="s">
        <v>306</v>
      </c>
      <c r="S2699" s="480" t="s">
        <v>307</v>
      </c>
      <c r="T2699" s="480" t="s">
        <v>462</v>
      </c>
      <c r="U2699" s="480" t="s">
        <v>309</v>
      </c>
      <c r="V2699" s="480" t="s">
        <v>1173</v>
      </c>
      <c r="W2699" s="480" t="s">
        <v>12845</v>
      </c>
      <c r="X2699" s="480" t="s">
        <v>12796</v>
      </c>
      <c r="Y2699" s="480" t="s">
        <v>313</v>
      </c>
      <c r="Z2699" s="480" t="s">
        <v>7888</v>
      </c>
      <c r="AA2699" s="480">
        <f t="shared" si="42"/>
        <v>60</v>
      </c>
      <c r="AB2699" s="483">
        <v>0</v>
      </c>
      <c r="AC2699" s="480" t="s">
        <v>1176</v>
      </c>
    </row>
    <row r="2700" customHeight="1" spans="1:29">
      <c r="A2700" s="460" t="s">
        <v>187</v>
      </c>
      <c r="B2700" s="480" t="s">
        <v>11729</v>
      </c>
      <c r="C2700" s="480" t="s">
        <v>11730</v>
      </c>
      <c r="D2700" s="480" t="s">
        <v>12846</v>
      </c>
      <c r="E2700" s="481">
        <v>41940</v>
      </c>
      <c r="F2700" s="480" t="s">
        <v>301</v>
      </c>
      <c r="G2700" s="480" t="s">
        <v>12847</v>
      </c>
      <c r="H2700" s="480" t="s">
        <v>12223</v>
      </c>
      <c r="I2700" s="480" t="s">
        <v>12848</v>
      </c>
      <c r="J2700" s="482">
        <v>143000</v>
      </c>
      <c r="K2700" s="482">
        <v>0</v>
      </c>
      <c r="L2700" s="482">
        <v>143000</v>
      </c>
      <c r="M2700" s="482">
        <v>0</v>
      </c>
      <c r="N2700" s="482">
        <v>0</v>
      </c>
      <c r="O2700" s="482">
        <v>0</v>
      </c>
      <c r="P2700" s="480" t="s">
        <v>12849</v>
      </c>
      <c r="Q2700" s="481"/>
      <c r="R2700" s="480" t="s">
        <v>306</v>
      </c>
      <c r="S2700" s="480" t="s">
        <v>307</v>
      </c>
      <c r="T2700" s="480" t="s">
        <v>462</v>
      </c>
      <c r="U2700" s="480" t="s">
        <v>309</v>
      </c>
      <c r="V2700" s="480" t="s">
        <v>1173</v>
      </c>
      <c r="W2700" s="480" t="s">
        <v>12845</v>
      </c>
      <c r="X2700" s="480" t="s">
        <v>12598</v>
      </c>
      <c r="Y2700" s="480" t="s">
        <v>313</v>
      </c>
      <c r="Z2700" s="480" t="s">
        <v>7888</v>
      </c>
      <c r="AA2700" s="480">
        <f t="shared" si="42"/>
        <v>60</v>
      </c>
      <c r="AB2700" s="483">
        <v>0</v>
      </c>
      <c r="AC2700" s="480" t="s">
        <v>1176</v>
      </c>
    </row>
    <row r="2701" customHeight="1" spans="1:29">
      <c r="A2701" s="460" t="s">
        <v>187</v>
      </c>
      <c r="B2701" s="480" t="s">
        <v>11729</v>
      </c>
      <c r="C2701" s="480" t="s">
        <v>11730</v>
      </c>
      <c r="D2701" s="480" t="s">
        <v>12850</v>
      </c>
      <c r="E2701" s="481">
        <v>41940</v>
      </c>
      <c r="F2701" s="480" t="s">
        <v>301</v>
      </c>
      <c r="G2701" s="480" t="s">
        <v>12851</v>
      </c>
      <c r="H2701" s="480" t="s">
        <v>12204</v>
      </c>
      <c r="I2701" s="480" t="s">
        <v>12852</v>
      </c>
      <c r="J2701" s="482">
        <v>128000</v>
      </c>
      <c r="K2701" s="482">
        <v>0</v>
      </c>
      <c r="L2701" s="482">
        <v>128000</v>
      </c>
      <c r="M2701" s="482">
        <v>0</v>
      </c>
      <c r="N2701" s="482">
        <v>0</v>
      </c>
      <c r="O2701" s="482">
        <v>0</v>
      </c>
      <c r="P2701" s="480" t="s">
        <v>12853</v>
      </c>
      <c r="Q2701" s="481"/>
      <c r="R2701" s="480" t="s">
        <v>306</v>
      </c>
      <c r="S2701" s="480" t="s">
        <v>307</v>
      </c>
      <c r="T2701" s="480" t="s">
        <v>462</v>
      </c>
      <c r="U2701" s="480" t="s">
        <v>309</v>
      </c>
      <c r="V2701" s="480" t="s">
        <v>1173</v>
      </c>
      <c r="W2701" s="480" t="s">
        <v>12854</v>
      </c>
      <c r="X2701" s="480" t="s">
        <v>12598</v>
      </c>
      <c r="Y2701" s="480" t="s">
        <v>313</v>
      </c>
      <c r="Z2701" s="480" t="s">
        <v>7888</v>
      </c>
      <c r="AA2701" s="480">
        <f t="shared" si="42"/>
        <v>60</v>
      </c>
      <c r="AB2701" s="483">
        <v>0</v>
      </c>
      <c r="AC2701" s="480" t="s">
        <v>1176</v>
      </c>
    </row>
    <row r="2702" customHeight="1" spans="1:29">
      <c r="A2702" s="460" t="s">
        <v>187</v>
      </c>
      <c r="B2702" s="480" t="s">
        <v>11729</v>
      </c>
      <c r="C2702" s="480" t="s">
        <v>11730</v>
      </c>
      <c r="D2702" s="480" t="s">
        <v>12855</v>
      </c>
      <c r="E2702" s="481">
        <v>41940</v>
      </c>
      <c r="F2702" s="480" t="s">
        <v>301</v>
      </c>
      <c r="G2702" s="480" t="s">
        <v>12856</v>
      </c>
      <c r="H2702" s="480" t="s">
        <v>12191</v>
      </c>
      <c r="I2702" s="480" t="s">
        <v>12857</v>
      </c>
      <c r="J2702" s="482">
        <v>168000</v>
      </c>
      <c r="K2702" s="482">
        <v>0</v>
      </c>
      <c r="L2702" s="482">
        <v>168000</v>
      </c>
      <c r="M2702" s="482">
        <v>0</v>
      </c>
      <c r="N2702" s="482">
        <v>0</v>
      </c>
      <c r="O2702" s="482">
        <v>0</v>
      </c>
      <c r="P2702" s="480" t="s">
        <v>12858</v>
      </c>
      <c r="Q2702" s="481"/>
      <c r="R2702" s="480" t="s">
        <v>306</v>
      </c>
      <c r="S2702" s="480" t="s">
        <v>307</v>
      </c>
      <c r="T2702" s="480" t="s">
        <v>462</v>
      </c>
      <c r="U2702" s="480" t="s">
        <v>309</v>
      </c>
      <c r="V2702" s="480" t="s">
        <v>1173</v>
      </c>
      <c r="W2702" s="480" t="s">
        <v>12854</v>
      </c>
      <c r="X2702" s="480" t="s">
        <v>12598</v>
      </c>
      <c r="Y2702" s="480" t="s">
        <v>313</v>
      </c>
      <c r="Z2702" s="480" t="s">
        <v>7888</v>
      </c>
      <c r="AA2702" s="480">
        <f t="shared" si="42"/>
        <v>60</v>
      </c>
      <c r="AB2702" s="483">
        <v>0</v>
      </c>
      <c r="AC2702" s="480" t="s">
        <v>1176</v>
      </c>
    </row>
    <row r="2703" customHeight="1" spans="1:29">
      <c r="A2703" s="460" t="s">
        <v>187</v>
      </c>
      <c r="B2703" s="480" t="s">
        <v>11729</v>
      </c>
      <c r="C2703" s="480" t="s">
        <v>11730</v>
      </c>
      <c r="D2703" s="480" t="s">
        <v>12859</v>
      </c>
      <c r="E2703" s="481">
        <v>41940</v>
      </c>
      <c r="F2703" s="480" t="s">
        <v>301</v>
      </c>
      <c r="G2703" s="480" t="s">
        <v>12860</v>
      </c>
      <c r="H2703" s="480" t="s">
        <v>12217</v>
      </c>
      <c r="I2703" s="480" t="s">
        <v>12861</v>
      </c>
      <c r="J2703" s="482">
        <v>115000</v>
      </c>
      <c r="K2703" s="482">
        <v>0</v>
      </c>
      <c r="L2703" s="482">
        <v>115000</v>
      </c>
      <c r="M2703" s="482">
        <v>0</v>
      </c>
      <c r="N2703" s="482">
        <v>0</v>
      </c>
      <c r="O2703" s="482">
        <v>0</v>
      </c>
      <c r="P2703" s="480" t="s">
        <v>12862</v>
      </c>
      <c r="Q2703" s="481"/>
      <c r="R2703" s="480" t="s">
        <v>306</v>
      </c>
      <c r="S2703" s="480" t="s">
        <v>307</v>
      </c>
      <c r="T2703" s="480" t="s">
        <v>462</v>
      </c>
      <c r="U2703" s="480" t="s">
        <v>309</v>
      </c>
      <c r="V2703" s="480" t="s">
        <v>1173</v>
      </c>
      <c r="W2703" s="480" t="s">
        <v>12854</v>
      </c>
      <c r="X2703" s="480" t="s">
        <v>12598</v>
      </c>
      <c r="Y2703" s="480" t="s">
        <v>313</v>
      </c>
      <c r="Z2703" s="480" t="s">
        <v>7888</v>
      </c>
      <c r="AA2703" s="480">
        <f t="shared" si="42"/>
        <v>60</v>
      </c>
      <c r="AB2703" s="483">
        <v>0</v>
      </c>
      <c r="AC2703" s="480" t="s">
        <v>1176</v>
      </c>
    </row>
    <row r="2704" customHeight="1" spans="1:29">
      <c r="A2704" s="460" t="s">
        <v>187</v>
      </c>
      <c r="B2704" s="480" t="s">
        <v>11729</v>
      </c>
      <c r="C2704" s="480" t="s">
        <v>11730</v>
      </c>
      <c r="D2704" s="480" t="s">
        <v>12863</v>
      </c>
      <c r="E2704" s="481">
        <v>41940</v>
      </c>
      <c r="F2704" s="480" t="s">
        <v>301</v>
      </c>
      <c r="G2704" s="480" t="s">
        <v>12864</v>
      </c>
      <c r="H2704" s="480" t="s">
        <v>12223</v>
      </c>
      <c r="I2704" s="480" t="s">
        <v>12865</v>
      </c>
      <c r="J2704" s="482">
        <v>155000</v>
      </c>
      <c r="K2704" s="482">
        <v>0</v>
      </c>
      <c r="L2704" s="482">
        <v>155000</v>
      </c>
      <c r="M2704" s="482">
        <v>0</v>
      </c>
      <c r="N2704" s="482">
        <v>0</v>
      </c>
      <c r="O2704" s="482">
        <v>0</v>
      </c>
      <c r="P2704" s="480" t="s">
        <v>12866</v>
      </c>
      <c r="Q2704" s="481"/>
      <c r="R2704" s="480" t="s">
        <v>306</v>
      </c>
      <c r="S2704" s="480" t="s">
        <v>307</v>
      </c>
      <c r="T2704" s="480" t="s">
        <v>462</v>
      </c>
      <c r="U2704" s="480" t="s">
        <v>309</v>
      </c>
      <c r="V2704" s="480" t="s">
        <v>1173</v>
      </c>
      <c r="W2704" s="480" t="s">
        <v>12854</v>
      </c>
      <c r="X2704" s="480" t="s">
        <v>12598</v>
      </c>
      <c r="Y2704" s="480" t="s">
        <v>313</v>
      </c>
      <c r="Z2704" s="480" t="s">
        <v>7888</v>
      </c>
      <c r="AA2704" s="480">
        <f t="shared" si="42"/>
        <v>60</v>
      </c>
      <c r="AB2704" s="483">
        <v>0</v>
      </c>
      <c r="AC2704" s="480" t="s">
        <v>1176</v>
      </c>
    </row>
    <row r="2705" customHeight="1" spans="1:29">
      <c r="A2705" s="460" t="s">
        <v>187</v>
      </c>
      <c r="B2705" s="480" t="s">
        <v>11729</v>
      </c>
      <c r="C2705" s="480" t="s">
        <v>11730</v>
      </c>
      <c r="D2705" s="480" t="s">
        <v>12867</v>
      </c>
      <c r="E2705" s="481">
        <v>41940</v>
      </c>
      <c r="F2705" s="480" t="s">
        <v>301</v>
      </c>
      <c r="G2705" s="480" t="s">
        <v>12868</v>
      </c>
      <c r="H2705" s="480" t="s">
        <v>12248</v>
      </c>
      <c r="I2705" s="480" t="s">
        <v>12869</v>
      </c>
      <c r="J2705" s="482">
        <v>24000</v>
      </c>
      <c r="K2705" s="482">
        <v>0</v>
      </c>
      <c r="L2705" s="482">
        <v>24000</v>
      </c>
      <c r="M2705" s="482">
        <v>0</v>
      </c>
      <c r="N2705" s="482">
        <v>0</v>
      </c>
      <c r="O2705" s="482">
        <v>0</v>
      </c>
      <c r="P2705" s="480" t="s">
        <v>12870</v>
      </c>
      <c r="Q2705" s="481"/>
      <c r="R2705" s="480" t="s">
        <v>306</v>
      </c>
      <c r="S2705" s="480" t="s">
        <v>307</v>
      </c>
      <c r="T2705" s="480" t="s">
        <v>462</v>
      </c>
      <c r="U2705" s="480" t="s">
        <v>309</v>
      </c>
      <c r="V2705" s="480" t="s">
        <v>1173</v>
      </c>
      <c r="W2705" s="480" t="s">
        <v>12854</v>
      </c>
      <c r="X2705" s="480" t="s">
        <v>12598</v>
      </c>
      <c r="Y2705" s="480" t="s">
        <v>313</v>
      </c>
      <c r="Z2705" s="480" t="s">
        <v>7888</v>
      </c>
      <c r="AA2705" s="480">
        <f t="shared" si="42"/>
        <v>60</v>
      </c>
      <c r="AB2705" s="483">
        <v>0</v>
      </c>
      <c r="AC2705" s="480" t="s">
        <v>1176</v>
      </c>
    </row>
    <row r="2706" customHeight="1" spans="1:29">
      <c r="A2706" s="460" t="s">
        <v>187</v>
      </c>
      <c r="B2706" s="480" t="s">
        <v>11729</v>
      </c>
      <c r="C2706" s="480" t="s">
        <v>11730</v>
      </c>
      <c r="D2706" s="480" t="s">
        <v>12871</v>
      </c>
      <c r="E2706" s="481">
        <v>41940</v>
      </c>
      <c r="F2706" s="480" t="s">
        <v>301</v>
      </c>
      <c r="G2706" s="480" t="s">
        <v>12872</v>
      </c>
      <c r="H2706" s="480" t="s">
        <v>12309</v>
      </c>
      <c r="I2706" s="480" t="s">
        <v>12843</v>
      </c>
      <c r="J2706" s="482">
        <v>84256.42</v>
      </c>
      <c r="K2706" s="482">
        <v>0</v>
      </c>
      <c r="L2706" s="482">
        <v>84256.42</v>
      </c>
      <c r="M2706" s="482">
        <v>0</v>
      </c>
      <c r="N2706" s="482">
        <v>0</v>
      </c>
      <c r="O2706" s="482">
        <v>0</v>
      </c>
      <c r="P2706" s="480" t="s">
        <v>12873</v>
      </c>
      <c r="Q2706" s="481"/>
      <c r="R2706" s="480" t="s">
        <v>306</v>
      </c>
      <c r="S2706" s="480" t="s">
        <v>307</v>
      </c>
      <c r="T2706" s="480" t="s">
        <v>462</v>
      </c>
      <c r="U2706" s="480" t="s">
        <v>309</v>
      </c>
      <c r="V2706" s="480" t="s">
        <v>1173</v>
      </c>
      <c r="W2706" s="480" t="s">
        <v>12845</v>
      </c>
      <c r="X2706" s="480" t="s">
        <v>12796</v>
      </c>
      <c r="Y2706" s="480" t="s">
        <v>313</v>
      </c>
      <c r="Z2706" s="480" t="s">
        <v>7888</v>
      </c>
      <c r="AA2706" s="480">
        <f t="shared" si="42"/>
        <v>60</v>
      </c>
      <c r="AB2706" s="483">
        <v>0</v>
      </c>
      <c r="AC2706" s="480" t="s">
        <v>1176</v>
      </c>
    </row>
    <row r="2707" customHeight="1" spans="1:29">
      <c r="A2707" s="460" t="s">
        <v>187</v>
      </c>
      <c r="B2707" s="480" t="s">
        <v>11729</v>
      </c>
      <c r="C2707" s="480" t="s">
        <v>11730</v>
      </c>
      <c r="D2707" s="480" t="s">
        <v>12874</v>
      </c>
      <c r="E2707" s="481">
        <v>41940</v>
      </c>
      <c r="F2707" s="480" t="s">
        <v>301</v>
      </c>
      <c r="G2707" s="480" t="s">
        <v>12875</v>
      </c>
      <c r="H2707" s="480" t="s">
        <v>12622</v>
      </c>
      <c r="I2707" s="480" t="s">
        <v>12876</v>
      </c>
      <c r="J2707" s="482">
        <v>100000</v>
      </c>
      <c r="K2707" s="482">
        <v>0</v>
      </c>
      <c r="L2707" s="482">
        <v>100000</v>
      </c>
      <c r="M2707" s="482">
        <v>0</v>
      </c>
      <c r="N2707" s="482">
        <v>0</v>
      </c>
      <c r="O2707" s="482">
        <v>0</v>
      </c>
      <c r="P2707" s="480" t="s">
        <v>12877</v>
      </c>
      <c r="Q2707" s="481"/>
      <c r="R2707" s="480" t="s">
        <v>306</v>
      </c>
      <c r="S2707" s="480" t="s">
        <v>307</v>
      </c>
      <c r="T2707" s="480" t="s">
        <v>462</v>
      </c>
      <c r="U2707" s="480" t="s">
        <v>309</v>
      </c>
      <c r="V2707" s="480" t="s">
        <v>1173</v>
      </c>
      <c r="W2707" s="480" t="s">
        <v>11929</v>
      </c>
      <c r="X2707" s="480" t="s">
        <v>12598</v>
      </c>
      <c r="Y2707" s="480" t="s">
        <v>313</v>
      </c>
      <c r="Z2707" s="480" t="s">
        <v>7888</v>
      </c>
      <c r="AA2707" s="480">
        <f t="shared" si="42"/>
        <v>60</v>
      </c>
      <c r="AB2707" s="483">
        <v>0</v>
      </c>
      <c r="AC2707" s="480" t="s">
        <v>1176</v>
      </c>
    </row>
    <row r="2708" customHeight="1" spans="1:29">
      <c r="A2708" s="460" t="s">
        <v>187</v>
      </c>
      <c r="B2708" s="480" t="s">
        <v>11729</v>
      </c>
      <c r="C2708" s="480" t="s">
        <v>11730</v>
      </c>
      <c r="D2708" s="480" t="s">
        <v>12878</v>
      </c>
      <c r="E2708" s="481">
        <v>41940</v>
      </c>
      <c r="F2708" s="480" t="s">
        <v>301</v>
      </c>
      <c r="G2708" s="480" t="s">
        <v>12879</v>
      </c>
      <c r="H2708" s="480" t="s">
        <v>12204</v>
      </c>
      <c r="I2708" s="480" t="s">
        <v>12880</v>
      </c>
      <c r="J2708" s="482">
        <v>128200</v>
      </c>
      <c r="K2708" s="482">
        <v>0</v>
      </c>
      <c r="L2708" s="482">
        <v>128200</v>
      </c>
      <c r="M2708" s="482">
        <v>0</v>
      </c>
      <c r="N2708" s="482">
        <v>0</v>
      </c>
      <c r="O2708" s="482">
        <v>0</v>
      </c>
      <c r="P2708" s="480" t="s">
        <v>12881</v>
      </c>
      <c r="Q2708" s="481"/>
      <c r="R2708" s="480" t="s">
        <v>306</v>
      </c>
      <c r="S2708" s="480" t="s">
        <v>307</v>
      </c>
      <c r="T2708" s="480" t="s">
        <v>462</v>
      </c>
      <c r="U2708" s="480" t="s">
        <v>309</v>
      </c>
      <c r="V2708" s="480" t="s">
        <v>1173</v>
      </c>
      <c r="W2708" s="480" t="s">
        <v>11938</v>
      </c>
      <c r="X2708" s="480" t="s">
        <v>12598</v>
      </c>
      <c r="Y2708" s="480" t="s">
        <v>313</v>
      </c>
      <c r="Z2708" s="480" t="s">
        <v>7888</v>
      </c>
      <c r="AA2708" s="480">
        <f t="shared" si="42"/>
        <v>60</v>
      </c>
      <c r="AB2708" s="483">
        <v>0</v>
      </c>
      <c r="AC2708" s="480" t="s">
        <v>1176</v>
      </c>
    </row>
    <row r="2709" customHeight="1" spans="1:29">
      <c r="A2709" s="460" t="s">
        <v>187</v>
      </c>
      <c r="B2709" s="480" t="s">
        <v>11729</v>
      </c>
      <c r="C2709" s="480" t="s">
        <v>11730</v>
      </c>
      <c r="D2709" s="480" t="s">
        <v>12882</v>
      </c>
      <c r="E2709" s="481">
        <v>41940</v>
      </c>
      <c r="F2709" s="480" t="s">
        <v>301</v>
      </c>
      <c r="G2709" s="480" t="s">
        <v>12883</v>
      </c>
      <c r="H2709" s="480" t="s">
        <v>12191</v>
      </c>
      <c r="I2709" s="480" t="s">
        <v>12884</v>
      </c>
      <c r="J2709" s="482">
        <v>170000</v>
      </c>
      <c r="K2709" s="482">
        <v>0</v>
      </c>
      <c r="L2709" s="482">
        <v>170000</v>
      </c>
      <c r="M2709" s="482">
        <v>0</v>
      </c>
      <c r="N2709" s="482">
        <v>0</v>
      </c>
      <c r="O2709" s="482">
        <v>0</v>
      </c>
      <c r="P2709" s="480" t="s">
        <v>12885</v>
      </c>
      <c r="Q2709" s="481"/>
      <c r="R2709" s="480" t="s">
        <v>306</v>
      </c>
      <c r="S2709" s="480" t="s">
        <v>307</v>
      </c>
      <c r="T2709" s="480" t="s">
        <v>462</v>
      </c>
      <c r="U2709" s="480" t="s">
        <v>309</v>
      </c>
      <c r="V2709" s="480" t="s">
        <v>1173</v>
      </c>
      <c r="W2709" s="480" t="s">
        <v>11938</v>
      </c>
      <c r="X2709" s="480" t="s">
        <v>12598</v>
      </c>
      <c r="Y2709" s="480" t="s">
        <v>313</v>
      </c>
      <c r="Z2709" s="480" t="s">
        <v>7888</v>
      </c>
      <c r="AA2709" s="480">
        <f t="shared" si="42"/>
        <v>60</v>
      </c>
      <c r="AB2709" s="483">
        <v>0</v>
      </c>
      <c r="AC2709" s="480" t="s">
        <v>1176</v>
      </c>
    </row>
    <row r="2710" customHeight="1" spans="1:29">
      <c r="A2710" s="460" t="s">
        <v>187</v>
      </c>
      <c r="B2710" s="480" t="s">
        <v>11729</v>
      </c>
      <c r="C2710" s="480" t="s">
        <v>11730</v>
      </c>
      <c r="D2710" s="480" t="s">
        <v>12886</v>
      </c>
      <c r="E2710" s="481">
        <v>41940</v>
      </c>
      <c r="F2710" s="480" t="s">
        <v>301</v>
      </c>
      <c r="G2710" s="480" t="s">
        <v>12887</v>
      </c>
      <c r="H2710" s="480" t="s">
        <v>12217</v>
      </c>
      <c r="I2710" s="480" t="s">
        <v>12888</v>
      </c>
      <c r="J2710" s="482">
        <v>102600</v>
      </c>
      <c r="K2710" s="482">
        <v>0</v>
      </c>
      <c r="L2710" s="482">
        <v>102600</v>
      </c>
      <c r="M2710" s="482">
        <v>0</v>
      </c>
      <c r="N2710" s="482">
        <v>0</v>
      </c>
      <c r="O2710" s="482">
        <v>0</v>
      </c>
      <c r="P2710" s="480" t="s">
        <v>12889</v>
      </c>
      <c r="Q2710" s="481"/>
      <c r="R2710" s="480" t="s">
        <v>306</v>
      </c>
      <c r="S2710" s="480" t="s">
        <v>307</v>
      </c>
      <c r="T2710" s="480" t="s">
        <v>462</v>
      </c>
      <c r="U2710" s="480" t="s">
        <v>309</v>
      </c>
      <c r="V2710" s="480" t="s">
        <v>1173</v>
      </c>
      <c r="W2710" s="480" t="s">
        <v>11938</v>
      </c>
      <c r="X2710" s="480" t="s">
        <v>12598</v>
      </c>
      <c r="Y2710" s="480" t="s">
        <v>313</v>
      </c>
      <c r="Z2710" s="480" t="s">
        <v>7888</v>
      </c>
      <c r="AA2710" s="480">
        <f t="shared" si="42"/>
        <v>60</v>
      </c>
      <c r="AB2710" s="483">
        <v>0</v>
      </c>
      <c r="AC2710" s="480" t="s">
        <v>1176</v>
      </c>
    </row>
    <row r="2711" customHeight="1" spans="1:29">
      <c r="A2711" s="460" t="s">
        <v>187</v>
      </c>
      <c r="B2711" s="480" t="s">
        <v>11729</v>
      </c>
      <c r="C2711" s="480" t="s">
        <v>11730</v>
      </c>
      <c r="D2711" s="480" t="s">
        <v>12890</v>
      </c>
      <c r="E2711" s="481">
        <v>41940</v>
      </c>
      <c r="F2711" s="480" t="s">
        <v>301</v>
      </c>
      <c r="G2711" s="480" t="s">
        <v>12891</v>
      </c>
      <c r="H2711" s="480" t="s">
        <v>12223</v>
      </c>
      <c r="I2711" s="480" t="s">
        <v>12892</v>
      </c>
      <c r="J2711" s="482">
        <v>145300</v>
      </c>
      <c r="K2711" s="482">
        <v>0</v>
      </c>
      <c r="L2711" s="482">
        <v>145300</v>
      </c>
      <c r="M2711" s="482">
        <v>0</v>
      </c>
      <c r="N2711" s="482">
        <v>0</v>
      </c>
      <c r="O2711" s="482">
        <v>0</v>
      </c>
      <c r="P2711" s="480" t="s">
        <v>12893</v>
      </c>
      <c r="Q2711" s="481"/>
      <c r="R2711" s="480" t="s">
        <v>306</v>
      </c>
      <c r="S2711" s="480" t="s">
        <v>307</v>
      </c>
      <c r="T2711" s="480" t="s">
        <v>462</v>
      </c>
      <c r="U2711" s="480" t="s">
        <v>309</v>
      </c>
      <c r="V2711" s="480" t="s">
        <v>1173</v>
      </c>
      <c r="W2711" s="480" t="s">
        <v>11938</v>
      </c>
      <c r="X2711" s="480" t="s">
        <v>12598</v>
      </c>
      <c r="Y2711" s="480" t="s">
        <v>313</v>
      </c>
      <c r="Z2711" s="480" t="s">
        <v>7888</v>
      </c>
      <c r="AA2711" s="480">
        <f t="shared" si="42"/>
        <v>60</v>
      </c>
      <c r="AB2711" s="483">
        <v>0</v>
      </c>
      <c r="AC2711" s="480" t="s">
        <v>1176</v>
      </c>
    </row>
    <row r="2712" customHeight="1" spans="1:29">
      <c r="A2712" s="460" t="s">
        <v>187</v>
      </c>
      <c r="B2712" s="480" t="s">
        <v>11729</v>
      </c>
      <c r="C2712" s="480" t="s">
        <v>11730</v>
      </c>
      <c r="D2712" s="480" t="s">
        <v>12894</v>
      </c>
      <c r="E2712" s="481">
        <v>41940</v>
      </c>
      <c r="F2712" s="480" t="s">
        <v>301</v>
      </c>
      <c r="G2712" s="480" t="s">
        <v>12895</v>
      </c>
      <c r="H2712" s="480" t="s">
        <v>12896</v>
      </c>
      <c r="I2712" s="480" t="s">
        <v>12897</v>
      </c>
      <c r="J2712" s="482">
        <v>73085.47</v>
      </c>
      <c r="K2712" s="482">
        <v>0</v>
      </c>
      <c r="L2712" s="482">
        <v>73085.47</v>
      </c>
      <c r="M2712" s="482">
        <v>0</v>
      </c>
      <c r="N2712" s="482">
        <v>0</v>
      </c>
      <c r="O2712" s="482">
        <v>0</v>
      </c>
      <c r="P2712" s="480" t="s">
        <v>12898</v>
      </c>
      <c r="Q2712" s="481"/>
      <c r="R2712" s="480" t="s">
        <v>306</v>
      </c>
      <c r="S2712" s="480" t="s">
        <v>307</v>
      </c>
      <c r="T2712" s="480" t="s">
        <v>462</v>
      </c>
      <c r="U2712" s="480" t="s">
        <v>309</v>
      </c>
      <c r="V2712" s="480" t="s">
        <v>1173</v>
      </c>
      <c r="W2712" s="480" t="s">
        <v>12899</v>
      </c>
      <c r="X2712" s="480" t="s">
        <v>12796</v>
      </c>
      <c r="Y2712" s="480" t="s">
        <v>313</v>
      </c>
      <c r="Z2712" s="480" t="s">
        <v>7888</v>
      </c>
      <c r="AA2712" s="480">
        <f t="shared" si="42"/>
        <v>60</v>
      </c>
      <c r="AB2712" s="483">
        <v>0</v>
      </c>
      <c r="AC2712" s="480" t="s">
        <v>1176</v>
      </c>
    </row>
    <row r="2713" customHeight="1" spans="1:29">
      <c r="A2713" s="460" t="s">
        <v>187</v>
      </c>
      <c r="B2713" s="480" t="s">
        <v>11729</v>
      </c>
      <c r="C2713" s="480" t="s">
        <v>11730</v>
      </c>
      <c r="D2713" s="480" t="s">
        <v>12900</v>
      </c>
      <c r="E2713" s="481">
        <v>41940</v>
      </c>
      <c r="F2713" s="480" t="s">
        <v>301</v>
      </c>
      <c r="G2713" s="480" t="s">
        <v>12901</v>
      </c>
      <c r="H2713" s="480" t="s">
        <v>12902</v>
      </c>
      <c r="I2713" s="480" t="s">
        <v>12903</v>
      </c>
      <c r="J2713" s="482">
        <v>52000</v>
      </c>
      <c r="K2713" s="482">
        <v>0</v>
      </c>
      <c r="L2713" s="482">
        <v>52000</v>
      </c>
      <c r="M2713" s="482">
        <v>0</v>
      </c>
      <c r="N2713" s="482">
        <v>0</v>
      </c>
      <c r="O2713" s="482">
        <v>0</v>
      </c>
      <c r="P2713" s="480" t="s">
        <v>12904</v>
      </c>
      <c r="Q2713" s="481"/>
      <c r="R2713" s="480" t="s">
        <v>306</v>
      </c>
      <c r="S2713" s="480" t="s">
        <v>307</v>
      </c>
      <c r="T2713" s="480" t="s">
        <v>462</v>
      </c>
      <c r="U2713" s="480" t="s">
        <v>309</v>
      </c>
      <c r="V2713" s="480" t="s">
        <v>1173</v>
      </c>
      <c r="W2713" s="480" t="s">
        <v>12899</v>
      </c>
      <c r="X2713" s="480" t="s">
        <v>12796</v>
      </c>
      <c r="Y2713" s="480" t="s">
        <v>313</v>
      </c>
      <c r="Z2713" s="480" t="s">
        <v>7888</v>
      </c>
      <c r="AA2713" s="480">
        <f t="shared" si="42"/>
        <v>60</v>
      </c>
      <c r="AB2713" s="483">
        <v>0</v>
      </c>
      <c r="AC2713" s="480" t="s">
        <v>1176</v>
      </c>
    </row>
    <row r="2714" customHeight="1" spans="1:29">
      <c r="A2714" s="460" t="s">
        <v>187</v>
      </c>
      <c r="B2714" s="480" t="s">
        <v>11729</v>
      </c>
      <c r="C2714" s="480" t="s">
        <v>11730</v>
      </c>
      <c r="D2714" s="480" t="s">
        <v>12905</v>
      </c>
      <c r="E2714" s="481">
        <v>41940</v>
      </c>
      <c r="F2714" s="480" t="s">
        <v>301</v>
      </c>
      <c r="G2714" s="480" t="s">
        <v>12906</v>
      </c>
      <c r="H2714" s="480" t="s">
        <v>12907</v>
      </c>
      <c r="I2714" s="480" t="s">
        <v>12908</v>
      </c>
      <c r="J2714" s="482">
        <v>35000</v>
      </c>
      <c r="K2714" s="482">
        <v>0</v>
      </c>
      <c r="L2714" s="482">
        <v>35000</v>
      </c>
      <c r="M2714" s="482">
        <v>0</v>
      </c>
      <c r="N2714" s="482">
        <v>0</v>
      </c>
      <c r="O2714" s="482">
        <v>0</v>
      </c>
      <c r="P2714" s="480" t="s">
        <v>12909</v>
      </c>
      <c r="Q2714" s="481"/>
      <c r="R2714" s="480" t="s">
        <v>306</v>
      </c>
      <c r="S2714" s="480" t="s">
        <v>307</v>
      </c>
      <c r="T2714" s="480" t="s">
        <v>462</v>
      </c>
      <c r="U2714" s="480" t="s">
        <v>309</v>
      </c>
      <c r="V2714" s="480" t="s">
        <v>1173</v>
      </c>
      <c r="W2714" s="480" t="s">
        <v>12899</v>
      </c>
      <c r="X2714" s="480" t="s">
        <v>12796</v>
      </c>
      <c r="Y2714" s="480" t="s">
        <v>313</v>
      </c>
      <c r="Z2714" s="480" t="s">
        <v>7888</v>
      </c>
      <c r="AA2714" s="480">
        <f t="shared" si="42"/>
        <v>60</v>
      </c>
      <c r="AB2714" s="483">
        <v>0</v>
      </c>
      <c r="AC2714" s="480" t="s">
        <v>1176</v>
      </c>
    </row>
    <row r="2715" customHeight="1" spans="1:29">
      <c r="A2715" s="460" t="s">
        <v>187</v>
      </c>
      <c r="B2715" s="480" t="s">
        <v>11729</v>
      </c>
      <c r="C2715" s="480" t="s">
        <v>11730</v>
      </c>
      <c r="D2715" s="480" t="s">
        <v>12910</v>
      </c>
      <c r="E2715" s="481">
        <v>41940</v>
      </c>
      <c r="F2715" s="480" t="s">
        <v>301</v>
      </c>
      <c r="G2715" s="480" t="s">
        <v>12911</v>
      </c>
      <c r="H2715" s="480" t="s">
        <v>12217</v>
      </c>
      <c r="I2715" s="480" t="s">
        <v>12912</v>
      </c>
      <c r="J2715" s="482">
        <v>59000</v>
      </c>
      <c r="K2715" s="482">
        <v>0</v>
      </c>
      <c r="L2715" s="482">
        <v>59000</v>
      </c>
      <c r="M2715" s="482">
        <v>0</v>
      </c>
      <c r="N2715" s="482">
        <v>0</v>
      </c>
      <c r="O2715" s="482">
        <v>0</v>
      </c>
      <c r="P2715" s="480" t="s">
        <v>12913</v>
      </c>
      <c r="Q2715" s="481"/>
      <c r="R2715" s="480" t="s">
        <v>306</v>
      </c>
      <c r="S2715" s="480" t="s">
        <v>307</v>
      </c>
      <c r="T2715" s="480" t="s">
        <v>462</v>
      </c>
      <c r="U2715" s="480" t="s">
        <v>309</v>
      </c>
      <c r="V2715" s="480" t="s">
        <v>1173</v>
      </c>
      <c r="W2715" s="480" t="s">
        <v>12899</v>
      </c>
      <c r="X2715" s="480" t="s">
        <v>12796</v>
      </c>
      <c r="Y2715" s="480" t="s">
        <v>313</v>
      </c>
      <c r="Z2715" s="480" t="s">
        <v>7888</v>
      </c>
      <c r="AA2715" s="480">
        <f t="shared" si="42"/>
        <v>60</v>
      </c>
      <c r="AB2715" s="483">
        <v>0</v>
      </c>
      <c r="AC2715" s="480" t="s">
        <v>1176</v>
      </c>
    </row>
    <row r="2716" customHeight="1" spans="1:29">
      <c r="A2716" s="460" t="s">
        <v>187</v>
      </c>
      <c r="B2716" s="480" t="s">
        <v>11729</v>
      </c>
      <c r="C2716" s="480" t="s">
        <v>11730</v>
      </c>
      <c r="D2716" s="480" t="s">
        <v>12914</v>
      </c>
      <c r="E2716" s="481">
        <v>41940</v>
      </c>
      <c r="F2716" s="480" t="s">
        <v>301</v>
      </c>
      <c r="G2716" s="480" t="s">
        <v>12915</v>
      </c>
      <c r="H2716" s="480" t="s">
        <v>12452</v>
      </c>
      <c r="I2716" s="480" t="s">
        <v>12916</v>
      </c>
      <c r="J2716" s="482">
        <v>51000</v>
      </c>
      <c r="K2716" s="482">
        <v>0</v>
      </c>
      <c r="L2716" s="482">
        <v>51000</v>
      </c>
      <c r="M2716" s="482">
        <v>0</v>
      </c>
      <c r="N2716" s="482">
        <v>0</v>
      </c>
      <c r="O2716" s="482">
        <v>0</v>
      </c>
      <c r="P2716" s="480" t="s">
        <v>12917</v>
      </c>
      <c r="Q2716" s="481"/>
      <c r="R2716" s="480" t="s">
        <v>306</v>
      </c>
      <c r="S2716" s="480" t="s">
        <v>307</v>
      </c>
      <c r="T2716" s="480" t="s">
        <v>462</v>
      </c>
      <c r="U2716" s="480" t="s">
        <v>309</v>
      </c>
      <c r="V2716" s="480" t="s">
        <v>1173</v>
      </c>
      <c r="W2716" s="480" t="s">
        <v>12899</v>
      </c>
      <c r="X2716" s="480" t="s">
        <v>12796</v>
      </c>
      <c r="Y2716" s="480" t="s">
        <v>313</v>
      </c>
      <c r="Z2716" s="480" t="s">
        <v>7888</v>
      </c>
      <c r="AA2716" s="480">
        <f t="shared" si="42"/>
        <v>60</v>
      </c>
      <c r="AB2716" s="483">
        <v>0</v>
      </c>
      <c r="AC2716" s="480" t="s">
        <v>1176</v>
      </c>
    </row>
    <row r="2717" customHeight="1" spans="1:29">
      <c r="A2717" s="460" t="s">
        <v>187</v>
      </c>
      <c r="B2717" s="480" t="s">
        <v>11729</v>
      </c>
      <c r="C2717" s="480" t="s">
        <v>11730</v>
      </c>
      <c r="D2717" s="480" t="s">
        <v>12918</v>
      </c>
      <c r="E2717" s="481">
        <v>41961</v>
      </c>
      <c r="F2717" s="480" t="s">
        <v>301</v>
      </c>
      <c r="G2717" s="480" t="s">
        <v>12919</v>
      </c>
      <c r="H2717" s="480" t="s">
        <v>12920</v>
      </c>
      <c r="I2717" s="480" t="s">
        <v>12921</v>
      </c>
      <c r="J2717" s="482">
        <v>70000</v>
      </c>
      <c r="K2717" s="482">
        <v>0</v>
      </c>
      <c r="L2717" s="482">
        <v>70000</v>
      </c>
      <c r="M2717" s="482">
        <v>0</v>
      </c>
      <c r="N2717" s="482">
        <v>0</v>
      </c>
      <c r="O2717" s="482">
        <v>0</v>
      </c>
      <c r="P2717" s="480" t="s">
        <v>12922</v>
      </c>
      <c r="Q2717" s="481"/>
      <c r="R2717" s="480" t="s">
        <v>306</v>
      </c>
      <c r="S2717" s="480" t="s">
        <v>307</v>
      </c>
      <c r="T2717" s="480" t="s">
        <v>462</v>
      </c>
      <c r="U2717" s="480" t="s">
        <v>309</v>
      </c>
      <c r="V2717" s="480" t="s">
        <v>1173</v>
      </c>
      <c r="W2717" s="480" t="s">
        <v>12923</v>
      </c>
      <c r="X2717" s="480" t="s">
        <v>12796</v>
      </c>
      <c r="Y2717" s="480" t="s">
        <v>313</v>
      </c>
      <c r="Z2717" s="480" t="s">
        <v>7888</v>
      </c>
      <c r="AA2717" s="480">
        <f t="shared" si="42"/>
        <v>60</v>
      </c>
      <c r="AB2717" s="483">
        <v>0</v>
      </c>
      <c r="AC2717" s="480" t="s">
        <v>1176</v>
      </c>
    </row>
    <row r="2718" customHeight="1" spans="1:29">
      <c r="A2718" s="460" t="s">
        <v>187</v>
      </c>
      <c r="B2718" s="480" t="s">
        <v>11729</v>
      </c>
      <c r="C2718" s="480" t="s">
        <v>11730</v>
      </c>
      <c r="D2718" s="480" t="s">
        <v>12924</v>
      </c>
      <c r="E2718" s="481">
        <v>41961</v>
      </c>
      <c r="F2718" s="480" t="s">
        <v>301</v>
      </c>
      <c r="G2718" s="480" t="s">
        <v>12925</v>
      </c>
      <c r="H2718" s="480" t="s">
        <v>12926</v>
      </c>
      <c r="I2718" s="480" t="s">
        <v>12927</v>
      </c>
      <c r="J2718" s="482">
        <v>67465.8</v>
      </c>
      <c r="K2718" s="482">
        <v>0</v>
      </c>
      <c r="L2718" s="482">
        <v>67465.8</v>
      </c>
      <c r="M2718" s="482">
        <v>0</v>
      </c>
      <c r="N2718" s="482">
        <v>0</v>
      </c>
      <c r="O2718" s="482">
        <v>0</v>
      </c>
      <c r="P2718" s="480" t="s">
        <v>12928</v>
      </c>
      <c r="Q2718" s="481"/>
      <c r="R2718" s="480" t="s">
        <v>306</v>
      </c>
      <c r="S2718" s="480" t="s">
        <v>307</v>
      </c>
      <c r="T2718" s="480" t="s">
        <v>462</v>
      </c>
      <c r="U2718" s="480" t="s">
        <v>309</v>
      </c>
      <c r="V2718" s="480" t="s">
        <v>1173</v>
      </c>
      <c r="W2718" s="480" t="s">
        <v>12923</v>
      </c>
      <c r="X2718" s="480" t="s">
        <v>12796</v>
      </c>
      <c r="Y2718" s="480" t="s">
        <v>313</v>
      </c>
      <c r="Z2718" s="480" t="s">
        <v>7888</v>
      </c>
      <c r="AA2718" s="480">
        <f t="shared" si="42"/>
        <v>60</v>
      </c>
      <c r="AB2718" s="483">
        <v>0</v>
      </c>
      <c r="AC2718" s="480" t="s">
        <v>1176</v>
      </c>
    </row>
    <row r="2719" customHeight="1" spans="1:29">
      <c r="A2719" s="460" t="s">
        <v>187</v>
      </c>
      <c r="B2719" s="480" t="s">
        <v>11729</v>
      </c>
      <c r="C2719" s="480" t="s">
        <v>11730</v>
      </c>
      <c r="D2719" s="480" t="s">
        <v>12929</v>
      </c>
      <c r="E2719" s="481">
        <v>41961</v>
      </c>
      <c r="F2719" s="480" t="s">
        <v>301</v>
      </c>
      <c r="G2719" s="480" t="s">
        <v>12930</v>
      </c>
      <c r="H2719" s="480" t="s">
        <v>12217</v>
      </c>
      <c r="I2719" s="480" t="s">
        <v>12931</v>
      </c>
      <c r="J2719" s="482">
        <v>159145.29</v>
      </c>
      <c r="K2719" s="482">
        <v>0</v>
      </c>
      <c r="L2719" s="482">
        <v>159145.29</v>
      </c>
      <c r="M2719" s="482">
        <v>0</v>
      </c>
      <c r="N2719" s="482">
        <v>0</v>
      </c>
      <c r="O2719" s="482">
        <v>0</v>
      </c>
      <c r="P2719" s="480" t="s">
        <v>12932</v>
      </c>
      <c r="Q2719" s="481"/>
      <c r="R2719" s="480" t="s">
        <v>306</v>
      </c>
      <c r="S2719" s="480" t="s">
        <v>307</v>
      </c>
      <c r="T2719" s="480" t="s">
        <v>462</v>
      </c>
      <c r="U2719" s="480" t="s">
        <v>309</v>
      </c>
      <c r="V2719" s="480" t="s">
        <v>1173</v>
      </c>
      <c r="W2719" s="480" t="s">
        <v>12933</v>
      </c>
      <c r="X2719" s="480" t="s">
        <v>12598</v>
      </c>
      <c r="Y2719" s="480" t="s">
        <v>313</v>
      </c>
      <c r="Z2719" s="480" t="s">
        <v>7888</v>
      </c>
      <c r="AA2719" s="480">
        <f t="shared" si="42"/>
        <v>60</v>
      </c>
      <c r="AB2719" s="483">
        <v>0</v>
      </c>
      <c r="AC2719" s="480" t="s">
        <v>1176</v>
      </c>
    </row>
    <row r="2720" customHeight="1" spans="1:29">
      <c r="A2720" s="460" t="s">
        <v>187</v>
      </c>
      <c r="B2720" s="480" t="s">
        <v>11729</v>
      </c>
      <c r="C2720" s="480" t="s">
        <v>11730</v>
      </c>
      <c r="D2720" s="480" t="s">
        <v>12934</v>
      </c>
      <c r="E2720" s="481">
        <v>41961</v>
      </c>
      <c r="F2720" s="480" t="s">
        <v>301</v>
      </c>
      <c r="G2720" s="480" t="s">
        <v>12935</v>
      </c>
      <c r="H2720" s="480" t="s">
        <v>12223</v>
      </c>
      <c r="I2720" s="480" t="s">
        <v>12936</v>
      </c>
      <c r="J2720" s="482">
        <v>168923.08</v>
      </c>
      <c r="K2720" s="482">
        <v>0</v>
      </c>
      <c r="L2720" s="482">
        <v>168923.08</v>
      </c>
      <c r="M2720" s="482">
        <v>0</v>
      </c>
      <c r="N2720" s="482">
        <v>0</v>
      </c>
      <c r="O2720" s="482">
        <v>0</v>
      </c>
      <c r="P2720" s="480" t="s">
        <v>12937</v>
      </c>
      <c r="Q2720" s="481"/>
      <c r="R2720" s="480" t="s">
        <v>306</v>
      </c>
      <c r="S2720" s="480" t="s">
        <v>307</v>
      </c>
      <c r="T2720" s="480" t="s">
        <v>462</v>
      </c>
      <c r="U2720" s="480" t="s">
        <v>309</v>
      </c>
      <c r="V2720" s="480" t="s">
        <v>1173</v>
      </c>
      <c r="W2720" s="480" t="s">
        <v>12933</v>
      </c>
      <c r="X2720" s="480" t="s">
        <v>12598</v>
      </c>
      <c r="Y2720" s="480" t="s">
        <v>313</v>
      </c>
      <c r="Z2720" s="480" t="s">
        <v>7888</v>
      </c>
      <c r="AA2720" s="480">
        <f t="shared" si="42"/>
        <v>60</v>
      </c>
      <c r="AB2720" s="483">
        <v>0</v>
      </c>
      <c r="AC2720" s="480" t="s">
        <v>1176</v>
      </c>
    </row>
    <row r="2721" customHeight="1" spans="1:29">
      <c r="A2721" s="460" t="s">
        <v>187</v>
      </c>
      <c r="B2721" s="480" t="s">
        <v>11729</v>
      </c>
      <c r="C2721" s="480" t="s">
        <v>11730</v>
      </c>
      <c r="D2721" s="480" t="s">
        <v>12938</v>
      </c>
      <c r="E2721" s="481">
        <v>41961</v>
      </c>
      <c r="F2721" s="480" t="s">
        <v>301</v>
      </c>
      <c r="G2721" s="480" t="s">
        <v>12939</v>
      </c>
      <c r="H2721" s="480" t="s">
        <v>12191</v>
      </c>
      <c r="I2721" s="480" t="s">
        <v>12940</v>
      </c>
      <c r="J2721" s="482">
        <v>170000</v>
      </c>
      <c r="K2721" s="482">
        <v>0</v>
      </c>
      <c r="L2721" s="482">
        <v>170000</v>
      </c>
      <c r="M2721" s="482">
        <v>0</v>
      </c>
      <c r="N2721" s="482">
        <v>0</v>
      </c>
      <c r="O2721" s="482">
        <v>0</v>
      </c>
      <c r="P2721" s="480" t="s">
        <v>12941</v>
      </c>
      <c r="Q2721" s="481"/>
      <c r="R2721" s="480" t="s">
        <v>306</v>
      </c>
      <c r="S2721" s="480" t="s">
        <v>307</v>
      </c>
      <c r="T2721" s="480" t="s">
        <v>462</v>
      </c>
      <c r="U2721" s="480" t="s">
        <v>309</v>
      </c>
      <c r="V2721" s="480" t="s">
        <v>1173</v>
      </c>
      <c r="W2721" s="480" t="s">
        <v>12933</v>
      </c>
      <c r="X2721" s="480" t="s">
        <v>12598</v>
      </c>
      <c r="Y2721" s="480" t="s">
        <v>313</v>
      </c>
      <c r="Z2721" s="480" t="s">
        <v>7888</v>
      </c>
      <c r="AA2721" s="480">
        <f t="shared" si="42"/>
        <v>60</v>
      </c>
      <c r="AB2721" s="483">
        <v>0</v>
      </c>
      <c r="AC2721" s="480" t="s">
        <v>1176</v>
      </c>
    </row>
    <row r="2722" customHeight="1" spans="1:29">
      <c r="A2722" s="460" t="s">
        <v>187</v>
      </c>
      <c r="B2722" s="480" t="s">
        <v>11729</v>
      </c>
      <c r="C2722" s="480" t="s">
        <v>11730</v>
      </c>
      <c r="D2722" s="480" t="s">
        <v>12942</v>
      </c>
      <c r="E2722" s="481">
        <v>41961</v>
      </c>
      <c r="F2722" s="480" t="s">
        <v>301</v>
      </c>
      <c r="G2722" s="480" t="s">
        <v>12943</v>
      </c>
      <c r="H2722" s="480" t="s">
        <v>12204</v>
      </c>
      <c r="I2722" s="480" t="s">
        <v>12944</v>
      </c>
      <c r="J2722" s="482">
        <v>90000</v>
      </c>
      <c r="K2722" s="482">
        <v>0</v>
      </c>
      <c r="L2722" s="482">
        <v>90000</v>
      </c>
      <c r="M2722" s="482">
        <v>0</v>
      </c>
      <c r="N2722" s="482">
        <v>0</v>
      </c>
      <c r="O2722" s="482">
        <v>0</v>
      </c>
      <c r="P2722" s="480" t="s">
        <v>12945</v>
      </c>
      <c r="Q2722" s="481"/>
      <c r="R2722" s="480" t="s">
        <v>306</v>
      </c>
      <c r="S2722" s="480" t="s">
        <v>307</v>
      </c>
      <c r="T2722" s="480" t="s">
        <v>462</v>
      </c>
      <c r="U2722" s="480" t="s">
        <v>309</v>
      </c>
      <c r="V2722" s="480" t="s">
        <v>1173</v>
      </c>
      <c r="W2722" s="480" t="s">
        <v>11943</v>
      </c>
      <c r="X2722" s="480" t="s">
        <v>12598</v>
      </c>
      <c r="Y2722" s="480" t="s">
        <v>313</v>
      </c>
      <c r="Z2722" s="480" t="s">
        <v>7888</v>
      </c>
      <c r="AA2722" s="480">
        <f t="shared" si="42"/>
        <v>60</v>
      </c>
      <c r="AB2722" s="483">
        <v>0</v>
      </c>
      <c r="AC2722" s="480" t="s">
        <v>1176</v>
      </c>
    </row>
    <row r="2723" customHeight="1" spans="1:29">
      <c r="A2723" s="460" t="s">
        <v>187</v>
      </c>
      <c r="B2723" s="480" t="s">
        <v>11729</v>
      </c>
      <c r="C2723" s="480" t="s">
        <v>11730</v>
      </c>
      <c r="D2723" s="480" t="s">
        <v>12946</v>
      </c>
      <c r="E2723" s="481">
        <v>41961</v>
      </c>
      <c r="F2723" s="480" t="s">
        <v>301</v>
      </c>
      <c r="G2723" s="480" t="s">
        <v>12947</v>
      </c>
      <c r="H2723" s="480" t="s">
        <v>12191</v>
      </c>
      <c r="I2723" s="480" t="s">
        <v>12948</v>
      </c>
      <c r="J2723" s="482">
        <v>85000</v>
      </c>
      <c r="K2723" s="482">
        <v>0</v>
      </c>
      <c r="L2723" s="482">
        <v>85000</v>
      </c>
      <c r="M2723" s="482">
        <v>0</v>
      </c>
      <c r="N2723" s="482">
        <v>0</v>
      </c>
      <c r="O2723" s="482">
        <v>0</v>
      </c>
      <c r="P2723" s="480" t="s">
        <v>12949</v>
      </c>
      <c r="Q2723" s="481"/>
      <c r="R2723" s="480" t="s">
        <v>306</v>
      </c>
      <c r="S2723" s="480" t="s">
        <v>307</v>
      </c>
      <c r="T2723" s="480" t="s">
        <v>462</v>
      </c>
      <c r="U2723" s="480" t="s">
        <v>309</v>
      </c>
      <c r="V2723" s="480" t="s">
        <v>1173</v>
      </c>
      <c r="W2723" s="480" t="s">
        <v>11943</v>
      </c>
      <c r="X2723" s="480" t="s">
        <v>12598</v>
      </c>
      <c r="Y2723" s="480" t="s">
        <v>313</v>
      </c>
      <c r="Z2723" s="480" t="s">
        <v>7888</v>
      </c>
      <c r="AA2723" s="480">
        <f t="shared" si="42"/>
        <v>60</v>
      </c>
      <c r="AB2723" s="483">
        <v>0</v>
      </c>
      <c r="AC2723" s="480" t="s">
        <v>1176</v>
      </c>
    </row>
    <row r="2724" customHeight="1" spans="1:29">
      <c r="A2724" s="460" t="s">
        <v>187</v>
      </c>
      <c r="B2724" s="480" t="s">
        <v>11729</v>
      </c>
      <c r="C2724" s="480" t="s">
        <v>11730</v>
      </c>
      <c r="D2724" s="480" t="s">
        <v>12950</v>
      </c>
      <c r="E2724" s="481">
        <v>41961</v>
      </c>
      <c r="F2724" s="480" t="s">
        <v>301</v>
      </c>
      <c r="G2724" s="480" t="s">
        <v>12951</v>
      </c>
      <c r="H2724" s="480" t="s">
        <v>12223</v>
      </c>
      <c r="I2724" s="480" t="s">
        <v>12952</v>
      </c>
      <c r="J2724" s="482">
        <v>90000</v>
      </c>
      <c r="K2724" s="482">
        <v>0</v>
      </c>
      <c r="L2724" s="482">
        <v>90000</v>
      </c>
      <c r="M2724" s="482">
        <v>0</v>
      </c>
      <c r="N2724" s="482">
        <v>0</v>
      </c>
      <c r="O2724" s="482">
        <v>0</v>
      </c>
      <c r="P2724" s="480" t="s">
        <v>12953</v>
      </c>
      <c r="Q2724" s="481"/>
      <c r="R2724" s="480" t="s">
        <v>306</v>
      </c>
      <c r="S2724" s="480" t="s">
        <v>307</v>
      </c>
      <c r="T2724" s="480" t="s">
        <v>462</v>
      </c>
      <c r="U2724" s="480" t="s">
        <v>309</v>
      </c>
      <c r="V2724" s="480" t="s">
        <v>1173</v>
      </c>
      <c r="W2724" s="480" t="s">
        <v>11943</v>
      </c>
      <c r="X2724" s="480" t="s">
        <v>12598</v>
      </c>
      <c r="Y2724" s="480" t="s">
        <v>313</v>
      </c>
      <c r="Z2724" s="480" t="s">
        <v>7888</v>
      </c>
      <c r="AA2724" s="480">
        <f t="shared" si="42"/>
        <v>60</v>
      </c>
      <c r="AB2724" s="483">
        <v>0</v>
      </c>
      <c r="AC2724" s="480" t="s">
        <v>1176</v>
      </c>
    </row>
    <row r="2725" customHeight="1" spans="1:29">
      <c r="A2725" s="460" t="s">
        <v>187</v>
      </c>
      <c r="B2725" s="480" t="s">
        <v>11729</v>
      </c>
      <c r="C2725" s="480" t="s">
        <v>11730</v>
      </c>
      <c r="D2725" s="480" t="s">
        <v>12954</v>
      </c>
      <c r="E2725" s="481">
        <v>41961</v>
      </c>
      <c r="F2725" s="480" t="s">
        <v>301</v>
      </c>
      <c r="G2725" s="480" t="s">
        <v>12955</v>
      </c>
      <c r="H2725" s="480" t="s">
        <v>12217</v>
      </c>
      <c r="I2725" s="480" t="s">
        <v>12956</v>
      </c>
      <c r="J2725" s="482">
        <v>85000</v>
      </c>
      <c r="K2725" s="482">
        <v>0</v>
      </c>
      <c r="L2725" s="482">
        <v>85000</v>
      </c>
      <c r="M2725" s="482">
        <v>0</v>
      </c>
      <c r="N2725" s="482">
        <v>0</v>
      </c>
      <c r="O2725" s="482">
        <v>0</v>
      </c>
      <c r="P2725" s="480" t="s">
        <v>12957</v>
      </c>
      <c r="Q2725" s="481"/>
      <c r="R2725" s="480" t="s">
        <v>306</v>
      </c>
      <c r="S2725" s="480" t="s">
        <v>307</v>
      </c>
      <c r="T2725" s="480" t="s">
        <v>462</v>
      </c>
      <c r="U2725" s="480" t="s">
        <v>309</v>
      </c>
      <c r="V2725" s="480" t="s">
        <v>1173</v>
      </c>
      <c r="W2725" s="480" t="s">
        <v>11943</v>
      </c>
      <c r="X2725" s="480" t="s">
        <v>12598</v>
      </c>
      <c r="Y2725" s="480" t="s">
        <v>313</v>
      </c>
      <c r="Z2725" s="480" t="s">
        <v>7888</v>
      </c>
      <c r="AA2725" s="480">
        <f t="shared" si="42"/>
        <v>60</v>
      </c>
      <c r="AB2725" s="483">
        <v>0</v>
      </c>
      <c r="AC2725" s="480" t="s">
        <v>1176</v>
      </c>
    </row>
    <row r="2726" customHeight="1" spans="1:29">
      <c r="A2726" s="460" t="s">
        <v>187</v>
      </c>
      <c r="B2726" s="480" t="s">
        <v>11729</v>
      </c>
      <c r="C2726" s="480" t="s">
        <v>11730</v>
      </c>
      <c r="D2726" s="480" t="s">
        <v>12958</v>
      </c>
      <c r="E2726" s="481">
        <v>41961</v>
      </c>
      <c r="F2726" s="480" t="s">
        <v>301</v>
      </c>
      <c r="G2726" s="480" t="s">
        <v>12959</v>
      </c>
      <c r="H2726" s="480" t="s">
        <v>12204</v>
      </c>
      <c r="I2726" s="480" t="s">
        <v>12960</v>
      </c>
      <c r="J2726" s="482">
        <v>95000</v>
      </c>
      <c r="K2726" s="482">
        <v>0</v>
      </c>
      <c r="L2726" s="482">
        <v>95000</v>
      </c>
      <c r="M2726" s="482">
        <v>0</v>
      </c>
      <c r="N2726" s="482">
        <v>0</v>
      </c>
      <c r="O2726" s="482">
        <v>0</v>
      </c>
      <c r="P2726" s="480" t="s">
        <v>12961</v>
      </c>
      <c r="Q2726" s="481"/>
      <c r="R2726" s="480" t="s">
        <v>306</v>
      </c>
      <c r="S2726" s="480" t="s">
        <v>307</v>
      </c>
      <c r="T2726" s="480" t="s">
        <v>462</v>
      </c>
      <c r="U2726" s="480" t="s">
        <v>309</v>
      </c>
      <c r="V2726" s="480" t="s">
        <v>487</v>
      </c>
      <c r="W2726" s="480" t="s">
        <v>11956</v>
      </c>
      <c r="X2726" s="480" t="s">
        <v>12598</v>
      </c>
      <c r="Y2726" s="480" t="s">
        <v>313</v>
      </c>
      <c r="Z2726" s="480" t="s">
        <v>7888</v>
      </c>
      <c r="AA2726" s="480">
        <f t="shared" si="42"/>
        <v>60</v>
      </c>
      <c r="AB2726" s="483">
        <v>0</v>
      </c>
      <c r="AC2726" s="480" t="s">
        <v>489</v>
      </c>
    </row>
    <row r="2727" customHeight="1" spans="1:29">
      <c r="A2727" s="460" t="s">
        <v>187</v>
      </c>
      <c r="B2727" s="480" t="s">
        <v>11729</v>
      </c>
      <c r="C2727" s="480" t="s">
        <v>11730</v>
      </c>
      <c r="D2727" s="480" t="s">
        <v>12962</v>
      </c>
      <c r="E2727" s="481">
        <v>41961</v>
      </c>
      <c r="F2727" s="480" t="s">
        <v>301</v>
      </c>
      <c r="G2727" s="480" t="s">
        <v>12963</v>
      </c>
      <c r="H2727" s="480" t="s">
        <v>12191</v>
      </c>
      <c r="I2727" s="480" t="s">
        <v>12964</v>
      </c>
      <c r="J2727" s="482">
        <v>169002.85</v>
      </c>
      <c r="K2727" s="482">
        <v>0</v>
      </c>
      <c r="L2727" s="482">
        <v>169002.85</v>
      </c>
      <c r="M2727" s="482">
        <v>0</v>
      </c>
      <c r="N2727" s="482">
        <v>0</v>
      </c>
      <c r="O2727" s="482">
        <v>0</v>
      </c>
      <c r="P2727" s="480" t="s">
        <v>12965</v>
      </c>
      <c r="Q2727" s="481"/>
      <c r="R2727" s="480" t="s">
        <v>306</v>
      </c>
      <c r="S2727" s="480" t="s">
        <v>307</v>
      </c>
      <c r="T2727" s="480" t="s">
        <v>462</v>
      </c>
      <c r="U2727" s="480" t="s">
        <v>309</v>
      </c>
      <c r="V2727" s="480" t="s">
        <v>1173</v>
      </c>
      <c r="W2727" s="480" t="s">
        <v>11956</v>
      </c>
      <c r="X2727" s="480" t="s">
        <v>12598</v>
      </c>
      <c r="Y2727" s="480" t="s">
        <v>313</v>
      </c>
      <c r="Z2727" s="480" t="s">
        <v>7888</v>
      </c>
      <c r="AA2727" s="480">
        <f t="shared" si="42"/>
        <v>60</v>
      </c>
      <c r="AB2727" s="483">
        <v>0</v>
      </c>
      <c r="AC2727" s="480" t="s">
        <v>1176</v>
      </c>
    </row>
    <row r="2728" customHeight="1" spans="1:29">
      <c r="A2728" s="460" t="s">
        <v>187</v>
      </c>
      <c r="B2728" s="480" t="s">
        <v>11729</v>
      </c>
      <c r="C2728" s="480" t="s">
        <v>11730</v>
      </c>
      <c r="D2728" s="480" t="s">
        <v>12966</v>
      </c>
      <c r="E2728" s="481">
        <v>41961</v>
      </c>
      <c r="F2728" s="480" t="s">
        <v>301</v>
      </c>
      <c r="G2728" s="480" t="s">
        <v>12967</v>
      </c>
      <c r="H2728" s="480" t="s">
        <v>12217</v>
      </c>
      <c r="I2728" s="480" t="s">
        <v>12968</v>
      </c>
      <c r="J2728" s="482">
        <v>109002.85</v>
      </c>
      <c r="K2728" s="482">
        <v>0</v>
      </c>
      <c r="L2728" s="482">
        <v>109002.85</v>
      </c>
      <c r="M2728" s="482">
        <v>0</v>
      </c>
      <c r="N2728" s="482">
        <v>0</v>
      </c>
      <c r="O2728" s="482">
        <v>0</v>
      </c>
      <c r="P2728" s="480" t="s">
        <v>12969</v>
      </c>
      <c r="Q2728" s="481"/>
      <c r="R2728" s="480" t="s">
        <v>306</v>
      </c>
      <c r="S2728" s="480" t="s">
        <v>307</v>
      </c>
      <c r="T2728" s="480" t="s">
        <v>462</v>
      </c>
      <c r="U2728" s="480" t="s">
        <v>309</v>
      </c>
      <c r="V2728" s="480" t="s">
        <v>1173</v>
      </c>
      <c r="W2728" s="480" t="s">
        <v>11956</v>
      </c>
      <c r="X2728" s="480" t="s">
        <v>12598</v>
      </c>
      <c r="Y2728" s="480" t="s">
        <v>313</v>
      </c>
      <c r="Z2728" s="480" t="s">
        <v>7888</v>
      </c>
      <c r="AA2728" s="480">
        <f t="shared" si="42"/>
        <v>60</v>
      </c>
      <c r="AB2728" s="483">
        <v>0</v>
      </c>
      <c r="AC2728" s="480" t="s">
        <v>1176</v>
      </c>
    </row>
    <row r="2729" customHeight="1" spans="1:29">
      <c r="A2729" s="460" t="s">
        <v>187</v>
      </c>
      <c r="B2729" s="480" t="s">
        <v>11729</v>
      </c>
      <c r="C2729" s="480" t="s">
        <v>11730</v>
      </c>
      <c r="D2729" s="480" t="s">
        <v>12970</v>
      </c>
      <c r="E2729" s="481">
        <v>41961</v>
      </c>
      <c r="F2729" s="480" t="s">
        <v>301</v>
      </c>
      <c r="G2729" s="480" t="s">
        <v>12971</v>
      </c>
      <c r="H2729" s="480" t="s">
        <v>12223</v>
      </c>
      <c r="I2729" s="480" t="s">
        <v>12972</v>
      </c>
      <c r="J2729" s="482">
        <v>104002.85</v>
      </c>
      <c r="K2729" s="482">
        <v>0</v>
      </c>
      <c r="L2729" s="482">
        <v>104002.85</v>
      </c>
      <c r="M2729" s="482">
        <v>0</v>
      </c>
      <c r="N2729" s="482">
        <v>0</v>
      </c>
      <c r="O2729" s="482">
        <v>0</v>
      </c>
      <c r="P2729" s="480" t="s">
        <v>12973</v>
      </c>
      <c r="Q2729" s="481"/>
      <c r="R2729" s="480" t="s">
        <v>306</v>
      </c>
      <c r="S2729" s="480" t="s">
        <v>307</v>
      </c>
      <c r="T2729" s="480" t="s">
        <v>462</v>
      </c>
      <c r="U2729" s="480" t="s">
        <v>309</v>
      </c>
      <c r="V2729" s="480" t="s">
        <v>1173</v>
      </c>
      <c r="W2729" s="480" t="s">
        <v>11956</v>
      </c>
      <c r="X2729" s="480" t="s">
        <v>12598</v>
      </c>
      <c r="Y2729" s="480" t="s">
        <v>313</v>
      </c>
      <c r="Z2729" s="480" t="s">
        <v>7888</v>
      </c>
      <c r="AA2729" s="480">
        <f t="shared" si="42"/>
        <v>60</v>
      </c>
      <c r="AB2729" s="483">
        <v>0</v>
      </c>
      <c r="AC2729" s="480" t="s">
        <v>1176</v>
      </c>
    </row>
    <row r="2730" customHeight="1" spans="1:29">
      <c r="A2730" s="460" t="s">
        <v>187</v>
      </c>
      <c r="B2730" s="480" t="s">
        <v>11729</v>
      </c>
      <c r="C2730" s="480" t="s">
        <v>11730</v>
      </c>
      <c r="D2730" s="480" t="s">
        <v>12974</v>
      </c>
      <c r="E2730" s="481">
        <v>41961</v>
      </c>
      <c r="F2730" s="480" t="s">
        <v>301</v>
      </c>
      <c r="G2730" s="480" t="s">
        <v>12975</v>
      </c>
      <c r="H2730" s="480" t="s">
        <v>12248</v>
      </c>
      <c r="I2730" s="480" t="s">
        <v>12976</v>
      </c>
      <c r="J2730" s="482">
        <v>20000</v>
      </c>
      <c r="K2730" s="482">
        <v>0</v>
      </c>
      <c r="L2730" s="482">
        <v>20000</v>
      </c>
      <c r="M2730" s="482">
        <v>0</v>
      </c>
      <c r="N2730" s="482">
        <v>0</v>
      </c>
      <c r="O2730" s="482">
        <v>0</v>
      </c>
      <c r="P2730" s="480" t="s">
        <v>12977</v>
      </c>
      <c r="Q2730" s="481"/>
      <c r="R2730" s="480" t="s">
        <v>306</v>
      </c>
      <c r="S2730" s="480" t="s">
        <v>307</v>
      </c>
      <c r="T2730" s="480" t="s">
        <v>462</v>
      </c>
      <c r="U2730" s="480" t="s">
        <v>309</v>
      </c>
      <c r="V2730" s="480" t="s">
        <v>1173</v>
      </c>
      <c r="W2730" s="480" t="s">
        <v>11956</v>
      </c>
      <c r="X2730" s="480" t="s">
        <v>12598</v>
      </c>
      <c r="Y2730" s="480" t="s">
        <v>313</v>
      </c>
      <c r="Z2730" s="480" t="s">
        <v>7888</v>
      </c>
      <c r="AA2730" s="480">
        <f t="shared" si="42"/>
        <v>60</v>
      </c>
      <c r="AB2730" s="483">
        <v>0</v>
      </c>
      <c r="AC2730" s="480" t="s">
        <v>1176</v>
      </c>
    </row>
    <row r="2731" customHeight="1" spans="1:29">
      <c r="A2731" s="460" t="s">
        <v>187</v>
      </c>
      <c r="B2731" s="480" t="s">
        <v>11729</v>
      </c>
      <c r="C2731" s="480" t="s">
        <v>11730</v>
      </c>
      <c r="D2731" s="480" t="s">
        <v>12978</v>
      </c>
      <c r="E2731" s="481">
        <v>41961</v>
      </c>
      <c r="F2731" s="480" t="s">
        <v>301</v>
      </c>
      <c r="G2731" s="480" t="s">
        <v>12979</v>
      </c>
      <c r="H2731" s="480" t="s">
        <v>12191</v>
      </c>
      <c r="I2731" s="480" t="s">
        <v>12980</v>
      </c>
      <c r="J2731" s="482">
        <v>100000</v>
      </c>
      <c r="K2731" s="482">
        <v>0</v>
      </c>
      <c r="L2731" s="482">
        <v>100000</v>
      </c>
      <c r="M2731" s="482">
        <v>0</v>
      </c>
      <c r="N2731" s="482">
        <v>0</v>
      </c>
      <c r="O2731" s="482">
        <v>0</v>
      </c>
      <c r="P2731" s="480" t="s">
        <v>12981</v>
      </c>
      <c r="Q2731" s="481"/>
      <c r="R2731" s="480" t="s">
        <v>306</v>
      </c>
      <c r="S2731" s="480" t="s">
        <v>307</v>
      </c>
      <c r="T2731" s="480" t="s">
        <v>462</v>
      </c>
      <c r="U2731" s="480" t="s">
        <v>309</v>
      </c>
      <c r="V2731" s="480" t="s">
        <v>1173</v>
      </c>
      <c r="W2731" s="480" t="s">
        <v>11961</v>
      </c>
      <c r="X2731" s="480" t="s">
        <v>11751</v>
      </c>
      <c r="Y2731" s="480" t="s">
        <v>313</v>
      </c>
      <c r="Z2731" s="480" t="s">
        <v>7888</v>
      </c>
      <c r="AA2731" s="480">
        <f t="shared" si="42"/>
        <v>60</v>
      </c>
      <c r="AB2731" s="483">
        <v>0</v>
      </c>
      <c r="AC2731" s="480" t="s">
        <v>1176</v>
      </c>
    </row>
    <row r="2732" customHeight="1" spans="1:29">
      <c r="A2732" s="460" t="s">
        <v>187</v>
      </c>
      <c r="B2732" s="480" t="s">
        <v>11729</v>
      </c>
      <c r="C2732" s="480" t="s">
        <v>11730</v>
      </c>
      <c r="D2732" s="480" t="s">
        <v>12982</v>
      </c>
      <c r="E2732" s="481">
        <v>41961</v>
      </c>
      <c r="F2732" s="480" t="s">
        <v>301</v>
      </c>
      <c r="G2732" s="480" t="s">
        <v>12983</v>
      </c>
      <c r="H2732" s="480" t="s">
        <v>12223</v>
      </c>
      <c r="I2732" s="480" t="s">
        <v>12984</v>
      </c>
      <c r="J2732" s="482">
        <v>105000</v>
      </c>
      <c r="K2732" s="482">
        <v>0</v>
      </c>
      <c r="L2732" s="482">
        <v>105000</v>
      </c>
      <c r="M2732" s="482">
        <v>0</v>
      </c>
      <c r="N2732" s="482">
        <v>0</v>
      </c>
      <c r="O2732" s="482">
        <v>0</v>
      </c>
      <c r="P2732" s="480" t="s">
        <v>12985</v>
      </c>
      <c r="Q2732" s="481"/>
      <c r="R2732" s="480" t="s">
        <v>306</v>
      </c>
      <c r="S2732" s="480" t="s">
        <v>307</v>
      </c>
      <c r="T2732" s="480" t="s">
        <v>462</v>
      </c>
      <c r="U2732" s="480" t="s">
        <v>309</v>
      </c>
      <c r="V2732" s="480" t="s">
        <v>1173</v>
      </c>
      <c r="W2732" s="480" t="s">
        <v>11961</v>
      </c>
      <c r="X2732" s="480" t="s">
        <v>11751</v>
      </c>
      <c r="Y2732" s="480" t="s">
        <v>313</v>
      </c>
      <c r="Z2732" s="480" t="s">
        <v>7888</v>
      </c>
      <c r="AA2732" s="480">
        <f t="shared" si="42"/>
        <v>60</v>
      </c>
      <c r="AB2732" s="483">
        <v>0</v>
      </c>
      <c r="AC2732" s="480" t="s">
        <v>1176</v>
      </c>
    </row>
    <row r="2733" customHeight="1" spans="1:29">
      <c r="A2733" s="460" t="s">
        <v>187</v>
      </c>
      <c r="B2733" s="480" t="s">
        <v>11729</v>
      </c>
      <c r="C2733" s="480" t="s">
        <v>11730</v>
      </c>
      <c r="D2733" s="480" t="s">
        <v>12986</v>
      </c>
      <c r="E2733" s="481">
        <v>41961</v>
      </c>
      <c r="F2733" s="480" t="s">
        <v>301</v>
      </c>
      <c r="G2733" s="480" t="s">
        <v>12987</v>
      </c>
      <c r="H2733" s="480" t="s">
        <v>12223</v>
      </c>
      <c r="I2733" s="480" t="s">
        <v>12988</v>
      </c>
      <c r="J2733" s="482">
        <v>105000</v>
      </c>
      <c r="K2733" s="482">
        <v>0</v>
      </c>
      <c r="L2733" s="482">
        <v>105000</v>
      </c>
      <c r="M2733" s="482">
        <v>0</v>
      </c>
      <c r="N2733" s="482">
        <v>0</v>
      </c>
      <c r="O2733" s="482">
        <v>0</v>
      </c>
      <c r="P2733" s="480" t="s">
        <v>12989</v>
      </c>
      <c r="Q2733" s="481"/>
      <c r="R2733" s="480" t="s">
        <v>306</v>
      </c>
      <c r="S2733" s="480" t="s">
        <v>307</v>
      </c>
      <c r="T2733" s="480" t="s">
        <v>462</v>
      </c>
      <c r="U2733" s="480" t="s">
        <v>309</v>
      </c>
      <c r="V2733" s="480" t="s">
        <v>1173</v>
      </c>
      <c r="W2733" s="480" t="s">
        <v>11961</v>
      </c>
      <c r="X2733" s="480" t="s">
        <v>11751</v>
      </c>
      <c r="Y2733" s="480" t="s">
        <v>313</v>
      </c>
      <c r="Z2733" s="480" t="s">
        <v>7888</v>
      </c>
      <c r="AA2733" s="480">
        <f t="shared" si="42"/>
        <v>60</v>
      </c>
      <c r="AB2733" s="483">
        <v>0</v>
      </c>
      <c r="AC2733" s="480" t="s">
        <v>1176</v>
      </c>
    </row>
    <row r="2734" customHeight="1" spans="1:29">
      <c r="A2734" s="460" t="s">
        <v>187</v>
      </c>
      <c r="B2734" s="480" t="s">
        <v>11729</v>
      </c>
      <c r="C2734" s="480" t="s">
        <v>11730</v>
      </c>
      <c r="D2734" s="480" t="s">
        <v>12990</v>
      </c>
      <c r="E2734" s="481">
        <v>41961</v>
      </c>
      <c r="F2734" s="480" t="s">
        <v>301</v>
      </c>
      <c r="G2734" s="480" t="s">
        <v>12991</v>
      </c>
      <c r="H2734" s="480" t="s">
        <v>12204</v>
      </c>
      <c r="I2734" s="480" t="s">
        <v>12992</v>
      </c>
      <c r="J2734" s="482">
        <v>100000</v>
      </c>
      <c r="K2734" s="482">
        <v>0</v>
      </c>
      <c r="L2734" s="482">
        <v>100000</v>
      </c>
      <c r="M2734" s="482">
        <v>0</v>
      </c>
      <c r="N2734" s="482">
        <v>0</v>
      </c>
      <c r="O2734" s="482">
        <v>0</v>
      </c>
      <c r="P2734" s="480" t="s">
        <v>12993</v>
      </c>
      <c r="Q2734" s="481"/>
      <c r="R2734" s="480" t="s">
        <v>306</v>
      </c>
      <c r="S2734" s="480" t="s">
        <v>307</v>
      </c>
      <c r="T2734" s="480" t="s">
        <v>462</v>
      </c>
      <c r="U2734" s="480" t="s">
        <v>309</v>
      </c>
      <c r="V2734" s="480" t="s">
        <v>1173</v>
      </c>
      <c r="W2734" s="480" t="s">
        <v>12994</v>
      </c>
      <c r="X2734" s="480" t="s">
        <v>12796</v>
      </c>
      <c r="Y2734" s="480" t="s">
        <v>313</v>
      </c>
      <c r="Z2734" s="480" t="s">
        <v>7888</v>
      </c>
      <c r="AA2734" s="480">
        <f t="shared" si="42"/>
        <v>60</v>
      </c>
      <c r="AB2734" s="483">
        <v>0</v>
      </c>
      <c r="AC2734" s="480" t="s">
        <v>1176</v>
      </c>
    </row>
    <row r="2735" customHeight="1" spans="1:29">
      <c r="A2735" s="460" t="s">
        <v>187</v>
      </c>
      <c r="B2735" s="480" t="s">
        <v>11729</v>
      </c>
      <c r="C2735" s="480" t="s">
        <v>11730</v>
      </c>
      <c r="D2735" s="480" t="s">
        <v>12995</v>
      </c>
      <c r="E2735" s="481">
        <v>41961</v>
      </c>
      <c r="F2735" s="480" t="s">
        <v>301</v>
      </c>
      <c r="G2735" s="480" t="s">
        <v>12996</v>
      </c>
      <c r="H2735" s="480" t="s">
        <v>12191</v>
      </c>
      <c r="I2735" s="480" t="s">
        <v>12997</v>
      </c>
      <c r="J2735" s="482">
        <v>100000</v>
      </c>
      <c r="K2735" s="482">
        <v>0</v>
      </c>
      <c r="L2735" s="482">
        <v>100000</v>
      </c>
      <c r="M2735" s="482">
        <v>0</v>
      </c>
      <c r="N2735" s="482">
        <v>0</v>
      </c>
      <c r="O2735" s="482">
        <v>0</v>
      </c>
      <c r="P2735" s="480" t="s">
        <v>12998</v>
      </c>
      <c r="Q2735" s="481"/>
      <c r="R2735" s="480" t="s">
        <v>306</v>
      </c>
      <c r="S2735" s="480" t="s">
        <v>307</v>
      </c>
      <c r="T2735" s="480" t="s">
        <v>462</v>
      </c>
      <c r="U2735" s="480" t="s">
        <v>309</v>
      </c>
      <c r="V2735" s="480" t="s">
        <v>1173</v>
      </c>
      <c r="W2735" s="480" t="s">
        <v>12994</v>
      </c>
      <c r="X2735" s="480" t="s">
        <v>12796</v>
      </c>
      <c r="Y2735" s="480" t="s">
        <v>313</v>
      </c>
      <c r="Z2735" s="480" t="s">
        <v>7888</v>
      </c>
      <c r="AA2735" s="480">
        <f t="shared" si="42"/>
        <v>60</v>
      </c>
      <c r="AB2735" s="483">
        <v>0</v>
      </c>
      <c r="AC2735" s="480" t="s">
        <v>1176</v>
      </c>
    </row>
    <row r="2736" customHeight="1" spans="1:29">
      <c r="A2736" s="460" t="s">
        <v>187</v>
      </c>
      <c r="B2736" s="480" t="s">
        <v>11729</v>
      </c>
      <c r="C2736" s="480" t="s">
        <v>11730</v>
      </c>
      <c r="D2736" s="480" t="s">
        <v>12999</v>
      </c>
      <c r="E2736" s="481">
        <v>41961</v>
      </c>
      <c r="F2736" s="480" t="s">
        <v>301</v>
      </c>
      <c r="G2736" s="480" t="s">
        <v>13000</v>
      </c>
      <c r="H2736" s="480" t="s">
        <v>13001</v>
      </c>
      <c r="I2736" s="480" t="s">
        <v>13002</v>
      </c>
      <c r="J2736" s="482">
        <v>50000</v>
      </c>
      <c r="K2736" s="482">
        <v>0</v>
      </c>
      <c r="L2736" s="482">
        <v>50000</v>
      </c>
      <c r="M2736" s="482">
        <v>0</v>
      </c>
      <c r="N2736" s="482">
        <v>0</v>
      </c>
      <c r="O2736" s="482">
        <v>0</v>
      </c>
      <c r="P2736" s="480" t="s">
        <v>13003</v>
      </c>
      <c r="Q2736" s="481"/>
      <c r="R2736" s="480" t="s">
        <v>306</v>
      </c>
      <c r="S2736" s="480" t="s">
        <v>307</v>
      </c>
      <c r="T2736" s="480" t="s">
        <v>462</v>
      </c>
      <c r="U2736" s="480" t="s">
        <v>309</v>
      </c>
      <c r="V2736" s="480" t="s">
        <v>1173</v>
      </c>
      <c r="W2736" s="480" t="s">
        <v>12994</v>
      </c>
      <c r="X2736" s="480" t="s">
        <v>12796</v>
      </c>
      <c r="Y2736" s="480" t="s">
        <v>313</v>
      </c>
      <c r="Z2736" s="480" t="s">
        <v>7888</v>
      </c>
      <c r="AA2736" s="480">
        <f t="shared" si="42"/>
        <v>60</v>
      </c>
      <c r="AB2736" s="483">
        <v>0</v>
      </c>
      <c r="AC2736" s="480" t="s">
        <v>1176</v>
      </c>
    </row>
    <row r="2737" customHeight="1" spans="1:29">
      <c r="A2737" s="460" t="s">
        <v>187</v>
      </c>
      <c r="B2737" s="480" t="s">
        <v>11729</v>
      </c>
      <c r="C2737" s="480" t="s">
        <v>11730</v>
      </c>
      <c r="D2737" s="480" t="s">
        <v>13004</v>
      </c>
      <c r="E2737" s="481">
        <v>41961</v>
      </c>
      <c r="F2737" s="480" t="s">
        <v>301</v>
      </c>
      <c r="G2737" s="480" t="s">
        <v>13005</v>
      </c>
      <c r="H2737" s="480" t="s">
        <v>13001</v>
      </c>
      <c r="I2737" s="480" t="s">
        <v>13006</v>
      </c>
      <c r="J2737" s="482">
        <v>50000</v>
      </c>
      <c r="K2737" s="482">
        <v>0</v>
      </c>
      <c r="L2737" s="482">
        <v>50000</v>
      </c>
      <c r="M2737" s="482">
        <v>0</v>
      </c>
      <c r="N2737" s="482">
        <v>0</v>
      </c>
      <c r="O2737" s="482">
        <v>0</v>
      </c>
      <c r="P2737" s="480" t="s">
        <v>13007</v>
      </c>
      <c r="Q2737" s="481"/>
      <c r="R2737" s="480" t="s">
        <v>306</v>
      </c>
      <c r="S2737" s="480" t="s">
        <v>307</v>
      </c>
      <c r="T2737" s="480" t="s">
        <v>462</v>
      </c>
      <c r="U2737" s="480" t="s">
        <v>309</v>
      </c>
      <c r="V2737" s="480" t="s">
        <v>1173</v>
      </c>
      <c r="W2737" s="480" t="s">
        <v>12994</v>
      </c>
      <c r="X2737" s="480" t="s">
        <v>12796</v>
      </c>
      <c r="Y2737" s="480" t="s">
        <v>313</v>
      </c>
      <c r="Z2737" s="480" t="s">
        <v>7888</v>
      </c>
      <c r="AA2737" s="480">
        <f t="shared" si="42"/>
        <v>60</v>
      </c>
      <c r="AB2737" s="483">
        <v>0</v>
      </c>
      <c r="AC2737" s="480" t="s">
        <v>1176</v>
      </c>
    </row>
    <row r="2738" customHeight="1" spans="1:29">
      <c r="A2738" s="460" t="s">
        <v>187</v>
      </c>
      <c r="B2738" s="480" t="s">
        <v>11729</v>
      </c>
      <c r="C2738" s="480" t="s">
        <v>11730</v>
      </c>
      <c r="D2738" s="480" t="s">
        <v>13008</v>
      </c>
      <c r="E2738" s="481">
        <v>41961</v>
      </c>
      <c r="F2738" s="480" t="s">
        <v>301</v>
      </c>
      <c r="G2738" s="480" t="s">
        <v>13009</v>
      </c>
      <c r="H2738" s="480" t="s">
        <v>12223</v>
      </c>
      <c r="I2738" s="480" t="s">
        <v>13010</v>
      </c>
      <c r="J2738" s="482">
        <v>100000</v>
      </c>
      <c r="K2738" s="482">
        <v>0</v>
      </c>
      <c r="L2738" s="482">
        <v>100000</v>
      </c>
      <c r="M2738" s="482">
        <v>0</v>
      </c>
      <c r="N2738" s="482">
        <v>0</v>
      </c>
      <c r="O2738" s="482">
        <v>0</v>
      </c>
      <c r="P2738" s="480" t="s">
        <v>13011</v>
      </c>
      <c r="Q2738" s="481"/>
      <c r="R2738" s="480" t="s">
        <v>306</v>
      </c>
      <c r="S2738" s="480" t="s">
        <v>307</v>
      </c>
      <c r="T2738" s="480" t="s">
        <v>462</v>
      </c>
      <c r="U2738" s="480" t="s">
        <v>309</v>
      </c>
      <c r="V2738" s="480" t="s">
        <v>1173</v>
      </c>
      <c r="W2738" s="480" t="s">
        <v>12994</v>
      </c>
      <c r="X2738" s="480" t="s">
        <v>12796</v>
      </c>
      <c r="Y2738" s="480" t="s">
        <v>313</v>
      </c>
      <c r="Z2738" s="480" t="s">
        <v>7888</v>
      </c>
      <c r="AA2738" s="480">
        <f t="shared" si="42"/>
        <v>60</v>
      </c>
      <c r="AB2738" s="483">
        <v>0</v>
      </c>
      <c r="AC2738" s="480" t="s">
        <v>1176</v>
      </c>
    </row>
    <row r="2739" customHeight="1" spans="1:29">
      <c r="A2739" s="460" t="s">
        <v>187</v>
      </c>
      <c r="B2739" s="480" t="s">
        <v>11729</v>
      </c>
      <c r="C2739" s="480" t="s">
        <v>11730</v>
      </c>
      <c r="D2739" s="480" t="s">
        <v>13012</v>
      </c>
      <c r="E2739" s="481">
        <v>41961</v>
      </c>
      <c r="F2739" s="480" t="s">
        <v>301</v>
      </c>
      <c r="G2739" s="480" t="s">
        <v>13013</v>
      </c>
      <c r="H2739" s="480" t="s">
        <v>12217</v>
      </c>
      <c r="I2739" s="480" t="s">
        <v>13014</v>
      </c>
      <c r="J2739" s="482">
        <v>65726.47</v>
      </c>
      <c r="K2739" s="482">
        <v>0</v>
      </c>
      <c r="L2739" s="482">
        <v>65726.47</v>
      </c>
      <c r="M2739" s="482">
        <v>0</v>
      </c>
      <c r="N2739" s="482">
        <v>0</v>
      </c>
      <c r="O2739" s="482">
        <v>0</v>
      </c>
      <c r="P2739" s="480" t="s">
        <v>13015</v>
      </c>
      <c r="Q2739" s="481"/>
      <c r="R2739" s="480" t="s">
        <v>306</v>
      </c>
      <c r="S2739" s="480" t="s">
        <v>307</v>
      </c>
      <c r="T2739" s="480" t="s">
        <v>462</v>
      </c>
      <c r="U2739" s="480" t="s">
        <v>309</v>
      </c>
      <c r="V2739" s="480" t="s">
        <v>1173</v>
      </c>
      <c r="W2739" s="480" t="s">
        <v>12994</v>
      </c>
      <c r="X2739" s="480" t="s">
        <v>12796</v>
      </c>
      <c r="Y2739" s="480" t="s">
        <v>313</v>
      </c>
      <c r="Z2739" s="480" t="s">
        <v>7888</v>
      </c>
      <c r="AA2739" s="480">
        <f t="shared" si="42"/>
        <v>60</v>
      </c>
      <c r="AB2739" s="483">
        <v>0</v>
      </c>
      <c r="AC2739" s="480" t="s">
        <v>1176</v>
      </c>
    </row>
    <row r="2740" customHeight="1" spans="1:29">
      <c r="A2740" s="460" t="s">
        <v>187</v>
      </c>
      <c r="B2740" s="480" t="s">
        <v>11729</v>
      </c>
      <c r="C2740" s="480" t="s">
        <v>11730</v>
      </c>
      <c r="D2740" s="480" t="s">
        <v>13016</v>
      </c>
      <c r="E2740" s="481">
        <v>42338</v>
      </c>
      <c r="F2740" s="480" t="s">
        <v>301</v>
      </c>
      <c r="G2740" s="480" t="s">
        <v>13017</v>
      </c>
      <c r="H2740" s="480" t="s">
        <v>13018</v>
      </c>
      <c r="I2740" s="480" t="s">
        <v>13019</v>
      </c>
      <c r="J2740" s="482">
        <v>59829.06</v>
      </c>
      <c r="K2740" s="482">
        <v>0</v>
      </c>
      <c r="L2740" s="482">
        <v>59829.06</v>
      </c>
      <c r="M2740" s="482">
        <v>0</v>
      </c>
      <c r="N2740" s="482">
        <v>0</v>
      </c>
      <c r="O2740" s="482">
        <v>0</v>
      </c>
      <c r="P2740" s="480" t="s">
        <v>13020</v>
      </c>
      <c r="Q2740" s="481"/>
      <c r="R2740" s="480" t="s">
        <v>306</v>
      </c>
      <c r="S2740" s="480" t="s">
        <v>307</v>
      </c>
      <c r="T2740" s="480" t="s">
        <v>462</v>
      </c>
      <c r="U2740" s="480" t="s">
        <v>309</v>
      </c>
      <c r="V2740" s="480" t="s">
        <v>1173</v>
      </c>
      <c r="W2740" s="480" t="s">
        <v>13021</v>
      </c>
      <c r="X2740" s="480" t="s">
        <v>12598</v>
      </c>
      <c r="Y2740" s="480" t="s">
        <v>313</v>
      </c>
      <c r="Z2740" s="480" t="s">
        <v>7888</v>
      </c>
      <c r="AA2740" s="480">
        <f t="shared" si="42"/>
        <v>60</v>
      </c>
      <c r="AB2740" s="483">
        <v>0</v>
      </c>
      <c r="AC2740" s="480" t="s">
        <v>1176</v>
      </c>
    </row>
    <row r="2741" customHeight="1" spans="1:29">
      <c r="A2741" s="460" t="s">
        <v>187</v>
      </c>
      <c r="B2741" s="480" t="s">
        <v>11729</v>
      </c>
      <c r="C2741" s="480" t="s">
        <v>11730</v>
      </c>
      <c r="D2741" s="480" t="s">
        <v>13022</v>
      </c>
      <c r="E2741" s="481">
        <v>42338</v>
      </c>
      <c r="F2741" s="480" t="s">
        <v>301</v>
      </c>
      <c r="G2741" s="480" t="s">
        <v>13023</v>
      </c>
      <c r="H2741" s="480" t="s">
        <v>13024</v>
      </c>
      <c r="I2741" s="480" t="s">
        <v>13025</v>
      </c>
      <c r="J2741" s="482">
        <v>22222.23</v>
      </c>
      <c r="K2741" s="482">
        <v>0</v>
      </c>
      <c r="L2741" s="482">
        <v>22222.23</v>
      </c>
      <c r="M2741" s="482">
        <v>0</v>
      </c>
      <c r="N2741" s="482">
        <v>0</v>
      </c>
      <c r="O2741" s="482">
        <v>0</v>
      </c>
      <c r="P2741" s="480" t="s">
        <v>13026</v>
      </c>
      <c r="Q2741" s="481"/>
      <c r="R2741" s="480" t="s">
        <v>306</v>
      </c>
      <c r="S2741" s="480" t="s">
        <v>307</v>
      </c>
      <c r="T2741" s="480" t="s">
        <v>462</v>
      </c>
      <c r="U2741" s="480" t="s">
        <v>309</v>
      </c>
      <c r="V2741" s="480" t="s">
        <v>1173</v>
      </c>
      <c r="W2741" s="480" t="s">
        <v>13021</v>
      </c>
      <c r="X2741" s="480" t="s">
        <v>12598</v>
      </c>
      <c r="Y2741" s="480" t="s">
        <v>313</v>
      </c>
      <c r="Z2741" s="480" t="s">
        <v>7888</v>
      </c>
      <c r="AA2741" s="480">
        <f t="shared" si="42"/>
        <v>60</v>
      </c>
      <c r="AB2741" s="483">
        <v>0</v>
      </c>
      <c r="AC2741" s="480" t="s">
        <v>1176</v>
      </c>
    </row>
    <row r="2742" customHeight="1" spans="1:29">
      <c r="A2742" s="460" t="s">
        <v>187</v>
      </c>
      <c r="B2742" s="480" t="s">
        <v>11729</v>
      </c>
      <c r="C2742" s="480" t="s">
        <v>11730</v>
      </c>
      <c r="D2742" s="480" t="s">
        <v>13027</v>
      </c>
      <c r="E2742" s="481">
        <v>42354</v>
      </c>
      <c r="F2742" s="480" t="s">
        <v>301</v>
      </c>
      <c r="G2742" s="480" t="s">
        <v>13028</v>
      </c>
      <c r="H2742" s="480" t="s">
        <v>12204</v>
      </c>
      <c r="I2742" s="480" t="s">
        <v>13029</v>
      </c>
      <c r="J2742" s="482">
        <v>105094.03</v>
      </c>
      <c r="K2742" s="482">
        <v>0</v>
      </c>
      <c r="L2742" s="482">
        <v>105094.03</v>
      </c>
      <c r="M2742" s="482">
        <v>0</v>
      </c>
      <c r="N2742" s="482">
        <v>0</v>
      </c>
      <c r="O2742" s="482">
        <v>0</v>
      </c>
      <c r="P2742" s="480" t="s">
        <v>13030</v>
      </c>
      <c r="Q2742" s="481"/>
      <c r="R2742" s="480" t="s">
        <v>306</v>
      </c>
      <c r="S2742" s="480" t="s">
        <v>307</v>
      </c>
      <c r="T2742" s="480" t="s">
        <v>12277</v>
      </c>
      <c r="U2742" s="480" t="s">
        <v>309</v>
      </c>
      <c r="V2742" s="480" t="s">
        <v>12278</v>
      </c>
      <c r="W2742" s="480" t="s">
        <v>13031</v>
      </c>
      <c r="X2742" s="480" t="s">
        <v>12280</v>
      </c>
      <c r="Y2742" s="480" t="s">
        <v>313</v>
      </c>
      <c r="Z2742" s="480" t="s">
        <v>7888</v>
      </c>
      <c r="AA2742" s="480">
        <f t="shared" si="42"/>
        <v>60</v>
      </c>
      <c r="AB2742" s="483">
        <v>0</v>
      </c>
      <c r="AC2742" s="480" t="s">
        <v>335</v>
      </c>
    </row>
    <row r="2743" customHeight="1" spans="1:29">
      <c r="A2743" s="460" t="s">
        <v>187</v>
      </c>
      <c r="B2743" s="480" t="s">
        <v>11729</v>
      </c>
      <c r="C2743" s="480" t="s">
        <v>11730</v>
      </c>
      <c r="D2743" s="480" t="s">
        <v>13032</v>
      </c>
      <c r="E2743" s="481">
        <v>42354</v>
      </c>
      <c r="F2743" s="480" t="s">
        <v>301</v>
      </c>
      <c r="G2743" s="480" t="s">
        <v>13033</v>
      </c>
      <c r="H2743" s="480" t="s">
        <v>12191</v>
      </c>
      <c r="I2743" s="480" t="s">
        <v>13034</v>
      </c>
      <c r="J2743" s="482">
        <v>85320.51</v>
      </c>
      <c r="K2743" s="482">
        <v>0</v>
      </c>
      <c r="L2743" s="482">
        <v>85320.51</v>
      </c>
      <c r="M2743" s="482">
        <v>0</v>
      </c>
      <c r="N2743" s="482">
        <v>0</v>
      </c>
      <c r="O2743" s="482">
        <v>0</v>
      </c>
      <c r="P2743" s="480" t="s">
        <v>13035</v>
      </c>
      <c r="Q2743" s="481"/>
      <c r="R2743" s="480" t="s">
        <v>306</v>
      </c>
      <c r="S2743" s="480" t="s">
        <v>307</v>
      </c>
      <c r="T2743" s="480" t="s">
        <v>12277</v>
      </c>
      <c r="U2743" s="480" t="s">
        <v>309</v>
      </c>
      <c r="V2743" s="480" t="s">
        <v>12278</v>
      </c>
      <c r="W2743" s="480" t="s">
        <v>13031</v>
      </c>
      <c r="X2743" s="480" t="s">
        <v>12280</v>
      </c>
      <c r="Y2743" s="480" t="s">
        <v>313</v>
      </c>
      <c r="Z2743" s="480" t="s">
        <v>7888</v>
      </c>
      <c r="AA2743" s="480">
        <f t="shared" si="42"/>
        <v>60</v>
      </c>
      <c r="AB2743" s="483">
        <v>0</v>
      </c>
      <c r="AC2743" s="480" t="s">
        <v>335</v>
      </c>
    </row>
    <row r="2744" customHeight="1" spans="1:29">
      <c r="A2744" s="460" t="s">
        <v>187</v>
      </c>
      <c r="B2744" s="480" t="s">
        <v>11729</v>
      </c>
      <c r="C2744" s="480" t="s">
        <v>11730</v>
      </c>
      <c r="D2744" s="480" t="s">
        <v>13036</v>
      </c>
      <c r="E2744" s="481">
        <v>42354</v>
      </c>
      <c r="F2744" s="480" t="s">
        <v>301</v>
      </c>
      <c r="G2744" s="480" t="s">
        <v>13037</v>
      </c>
      <c r="H2744" s="480" t="s">
        <v>12223</v>
      </c>
      <c r="I2744" s="480" t="s">
        <v>13038</v>
      </c>
      <c r="J2744" s="482">
        <v>74320.51</v>
      </c>
      <c r="K2744" s="482">
        <v>0</v>
      </c>
      <c r="L2744" s="482">
        <v>74320.51</v>
      </c>
      <c r="M2744" s="482">
        <v>0</v>
      </c>
      <c r="N2744" s="482">
        <v>0</v>
      </c>
      <c r="O2744" s="482">
        <v>0</v>
      </c>
      <c r="P2744" s="480" t="s">
        <v>13039</v>
      </c>
      <c r="Q2744" s="481"/>
      <c r="R2744" s="480" t="s">
        <v>306</v>
      </c>
      <c r="S2744" s="480" t="s">
        <v>307</v>
      </c>
      <c r="T2744" s="480" t="s">
        <v>12277</v>
      </c>
      <c r="U2744" s="480" t="s">
        <v>309</v>
      </c>
      <c r="V2744" s="480" t="s">
        <v>12278</v>
      </c>
      <c r="W2744" s="480" t="s">
        <v>13031</v>
      </c>
      <c r="X2744" s="480" t="s">
        <v>12280</v>
      </c>
      <c r="Y2744" s="480" t="s">
        <v>313</v>
      </c>
      <c r="Z2744" s="480" t="s">
        <v>7888</v>
      </c>
      <c r="AA2744" s="480">
        <f t="shared" si="42"/>
        <v>60</v>
      </c>
      <c r="AB2744" s="483">
        <v>0</v>
      </c>
      <c r="AC2744" s="480" t="s">
        <v>335</v>
      </c>
    </row>
    <row r="2745" customHeight="1" spans="1:29">
      <c r="A2745" s="460" t="s">
        <v>187</v>
      </c>
      <c r="B2745" s="480" t="s">
        <v>11729</v>
      </c>
      <c r="C2745" s="480" t="s">
        <v>11730</v>
      </c>
      <c r="D2745" s="480" t="s">
        <v>13040</v>
      </c>
      <c r="E2745" s="481">
        <v>42354</v>
      </c>
      <c r="F2745" s="480" t="s">
        <v>301</v>
      </c>
      <c r="G2745" s="480" t="s">
        <v>13041</v>
      </c>
      <c r="H2745" s="480" t="s">
        <v>12217</v>
      </c>
      <c r="I2745" s="480" t="s">
        <v>13042</v>
      </c>
      <c r="J2745" s="482">
        <v>69846.15</v>
      </c>
      <c r="K2745" s="482">
        <v>0</v>
      </c>
      <c r="L2745" s="482">
        <v>69846.15</v>
      </c>
      <c r="M2745" s="482">
        <v>0</v>
      </c>
      <c r="N2745" s="482">
        <v>0</v>
      </c>
      <c r="O2745" s="482">
        <v>0</v>
      </c>
      <c r="P2745" s="480" t="s">
        <v>13043</v>
      </c>
      <c r="Q2745" s="481"/>
      <c r="R2745" s="480" t="s">
        <v>306</v>
      </c>
      <c r="S2745" s="480" t="s">
        <v>307</v>
      </c>
      <c r="T2745" s="480" t="s">
        <v>12277</v>
      </c>
      <c r="U2745" s="480" t="s">
        <v>309</v>
      </c>
      <c r="V2745" s="480" t="s">
        <v>12278</v>
      </c>
      <c r="W2745" s="480" t="s">
        <v>13031</v>
      </c>
      <c r="X2745" s="480" t="s">
        <v>12280</v>
      </c>
      <c r="Y2745" s="480" t="s">
        <v>313</v>
      </c>
      <c r="Z2745" s="480" t="s">
        <v>7888</v>
      </c>
      <c r="AA2745" s="480">
        <f t="shared" si="42"/>
        <v>60</v>
      </c>
      <c r="AB2745" s="483">
        <v>0</v>
      </c>
      <c r="AC2745" s="480" t="s">
        <v>335</v>
      </c>
    </row>
    <row r="2746" customHeight="1" spans="1:29">
      <c r="A2746" s="460" t="s">
        <v>187</v>
      </c>
      <c r="B2746" s="480" t="s">
        <v>11729</v>
      </c>
      <c r="C2746" s="480" t="s">
        <v>11730</v>
      </c>
      <c r="D2746" s="480" t="s">
        <v>13044</v>
      </c>
      <c r="E2746" s="481">
        <v>42471</v>
      </c>
      <c r="F2746" s="480" t="s">
        <v>301</v>
      </c>
      <c r="G2746" s="480" t="s">
        <v>13045</v>
      </c>
      <c r="H2746" s="480" t="s">
        <v>12622</v>
      </c>
      <c r="I2746" s="480" t="s">
        <v>12623</v>
      </c>
      <c r="J2746" s="482">
        <v>21623.93</v>
      </c>
      <c r="K2746" s="482">
        <v>0</v>
      </c>
      <c r="L2746" s="482">
        <v>21623.93</v>
      </c>
      <c r="M2746" s="482">
        <v>0</v>
      </c>
      <c r="N2746" s="482">
        <v>0</v>
      </c>
      <c r="O2746" s="482">
        <v>0</v>
      </c>
      <c r="P2746" s="480" t="s">
        <v>13046</v>
      </c>
      <c r="Q2746" s="481"/>
      <c r="R2746" s="480" t="s">
        <v>306</v>
      </c>
      <c r="S2746" s="480" t="s">
        <v>307</v>
      </c>
      <c r="T2746" s="480" t="s">
        <v>462</v>
      </c>
      <c r="U2746" s="480" t="s">
        <v>309</v>
      </c>
      <c r="V2746" s="480" t="s">
        <v>1173</v>
      </c>
      <c r="W2746" s="480" t="s">
        <v>13047</v>
      </c>
      <c r="X2746" s="480" t="s">
        <v>11751</v>
      </c>
      <c r="Y2746" s="480" t="s">
        <v>313</v>
      </c>
      <c r="Z2746" s="480" t="s">
        <v>7888</v>
      </c>
      <c r="AA2746" s="480">
        <f t="shared" si="42"/>
        <v>60</v>
      </c>
      <c r="AB2746" s="483">
        <v>0</v>
      </c>
      <c r="AC2746" s="480" t="s">
        <v>1176</v>
      </c>
    </row>
    <row r="2747" customHeight="1" spans="1:29">
      <c r="A2747" s="460" t="s">
        <v>187</v>
      </c>
      <c r="B2747" s="480" t="s">
        <v>11729</v>
      </c>
      <c r="C2747" s="480" t="s">
        <v>11730</v>
      </c>
      <c r="D2747" s="480" t="s">
        <v>13048</v>
      </c>
      <c r="E2747" s="481">
        <v>42471</v>
      </c>
      <c r="F2747" s="480" t="s">
        <v>301</v>
      </c>
      <c r="G2747" s="480" t="s">
        <v>13049</v>
      </c>
      <c r="H2747" s="480" t="s">
        <v>12622</v>
      </c>
      <c r="I2747" s="480" t="s">
        <v>13050</v>
      </c>
      <c r="J2747" s="482">
        <v>20341.89</v>
      </c>
      <c r="K2747" s="482">
        <v>0</v>
      </c>
      <c r="L2747" s="482">
        <v>20341.89</v>
      </c>
      <c r="M2747" s="482">
        <v>0</v>
      </c>
      <c r="N2747" s="482">
        <v>0</v>
      </c>
      <c r="O2747" s="482">
        <v>0</v>
      </c>
      <c r="P2747" s="480" t="s">
        <v>13051</v>
      </c>
      <c r="Q2747" s="481"/>
      <c r="R2747" s="480" t="s">
        <v>306</v>
      </c>
      <c r="S2747" s="480" t="s">
        <v>307</v>
      </c>
      <c r="T2747" s="480" t="s">
        <v>462</v>
      </c>
      <c r="U2747" s="480" t="s">
        <v>309</v>
      </c>
      <c r="V2747" s="480" t="s">
        <v>1173</v>
      </c>
      <c r="W2747" s="480" t="s">
        <v>13047</v>
      </c>
      <c r="X2747" s="480" t="s">
        <v>11751</v>
      </c>
      <c r="Y2747" s="480" t="s">
        <v>313</v>
      </c>
      <c r="Z2747" s="480" t="s">
        <v>7888</v>
      </c>
      <c r="AA2747" s="480">
        <f t="shared" si="42"/>
        <v>60</v>
      </c>
      <c r="AB2747" s="483">
        <v>0</v>
      </c>
      <c r="AC2747" s="480" t="s">
        <v>1176</v>
      </c>
    </row>
    <row r="2748" customHeight="1" spans="1:29">
      <c r="A2748" s="460" t="s">
        <v>187</v>
      </c>
      <c r="B2748" s="480" t="s">
        <v>11729</v>
      </c>
      <c r="C2748" s="480" t="s">
        <v>11730</v>
      </c>
      <c r="D2748" s="480" t="s">
        <v>13052</v>
      </c>
      <c r="E2748" s="481">
        <v>42471</v>
      </c>
      <c r="F2748" s="480" t="s">
        <v>301</v>
      </c>
      <c r="G2748" s="480" t="s">
        <v>13053</v>
      </c>
      <c r="H2748" s="480" t="s">
        <v>12622</v>
      </c>
      <c r="I2748" s="480" t="s">
        <v>13054</v>
      </c>
      <c r="J2748" s="482">
        <v>21196.58</v>
      </c>
      <c r="K2748" s="482">
        <v>0</v>
      </c>
      <c r="L2748" s="482">
        <v>21196.58</v>
      </c>
      <c r="M2748" s="482">
        <v>0</v>
      </c>
      <c r="N2748" s="482">
        <v>0</v>
      </c>
      <c r="O2748" s="482">
        <v>0</v>
      </c>
      <c r="P2748" s="480" t="s">
        <v>13055</v>
      </c>
      <c r="Q2748" s="481"/>
      <c r="R2748" s="480" t="s">
        <v>306</v>
      </c>
      <c r="S2748" s="480" t="s">
        <v>307</v>
      </c>
      <c r="T2748" s="480" t="s">
        <v>462</v>
      </c>
      <c r="U2748" s="480" t="s">
        <v>309</v>
      </c>
      <c r="V2748" s="480" t="s">
        <v>1173</v>
      </c>
      <c r="W2748" s="480" t="s">
        <v>13047</v>
      </c>
      <c r="X2748" s="480" t="s">
        <v>11751</v>
      </c>
      <c r="Y2748" s="480" t="s">
        <v>313</v>
      </c>
      <c r="Z2748" s="480" t="s">
        <v>7888</v>
      </c>
      <c r="AA2748" s="480">
        <f t="shared" si="42"/>
        <v>60</v>
      </c>
      <c r="AB2748" s="483">
        <v>0</v>
      </c>
      <c r="AC2748" s="480" t="s">
        <v>1176</v>
      </c>
    </row>
    <row r="2749" customHeight="1" spans="1:29">
      <c r="A2749" s="460" t="s">
        <v>187</v>
      </c>
      <c r="B2749" s="480" t="s">
        <v>11729</v>
      </c>
      <c r="C2749" s="480" t="s">
        <v>11730</v>
      </c>
      <c r="D2749" s="480" t="s">
        <v>13056</v>
      </c>
      <c r="E2749" s="481">
        <v>42471</v>
      </c>
      <c r="F2749" s="480" t="s">
        <v>301</v>
      </c>
      <c r="G2749" s="480" t="s">
        <v>13057</v>
      </c>
      <c r="H2749" s="480" t="s">
        <v>12838</v>
      </c>
      <c r="I2749" s="480" t="s">
        <v>12839</v>
      </c>
      <c r="J2749" s="482">
        <v>21196.58</v>
      </c>
      <c r="K2749" s="482">
        <v>0</v>
      </c>
      <c r="L2749" s="482">
        <v>21196.58</v>
      </c>
      <c r="M2749" s="482">
        <v>0</v>
      </c>
      <c r="N2749" s="482">
        <v>0</v>
      </c>
      <c r="O2749" s="482">
        <v>0</v>
      </c>
      <c r="P2749" s="480" t="s">
        <v>13058</v>
      </c>
      <c r="Q2749" s="481"/>
      <c r="R2749" s="480" t="s">
        <v>306</v>
      </c>
      <c r="S2749" s="480" t="s">
        <v>307</v>
      </c>
      <c r="T2749" s="480" t="s">
        <v>462</v>
      </c>
      <c r="U2749" s="480" t="s">
        <v>309</v>
      </c>
      <c r="V2749" s="480" t="s">
        <v>1173</v>
      </c>
      <c r="W2749" s="480" t="s">
        <v>13047</v>
      </c>
      <c r="X2749" s="480" t="s">
        <v>11751</v>
      </c>
      <c r="Y2749" s="480" t="s">
        <v>313</v>
      </c>
      <c r="Z2749" s="480" t="s">
        <v>7888</v>
      </c>
      <c r="AA2749" s="480">
        <f t="shared" si="42"/>
        <v>60</v>
      </c>
      <c r="AB2749" s="483">
        <v>0</v>
      </c>
      <c r="AC2749" s="480" t="s">
        <v>1176</v>
      </c>
    </row>
    <row r="2750" customHeight="1" spans="1:29">
      <c r="A2750" s="460" t="s">
        <v>187</v>
      </c>
      <c r="B2750" s="480" t="s">
        <v>11729</v>
      </c>
      <c r="C2750" s="480" t="s">
        <v>11730</v>
      </c>
      <c r="D2750" s="480" t="s">
        <v>13059</v>
      </c>
      <c r="E2750" s="481">
        <v>42471</v>
      </c>
      <c r="F2750" s="480" t="s">
        <v>301</v>
      </c>
      <c r="G2750" s="480" t="s">
        <v>13060</v>
      </c>
      <c r="H2750" s="480" t="s">
        <v>13061</v>
      </c>
      <c r="I2750" s="480" t="s">
        <v>13062</v>
      </c>
      <c r="J2750" s="482">
        <v>21623.93</v>
      </c>
      <c r="K2750" s="482">
        <v>0</v>
      </c>
      <c r="L2750" s="482">
        <v>21623.93</v>
      </c>
      <c r="M2750" s="482">
        <v>0</v>
      </c>
      <c r="N2750" s="482">
        <v>0</v>
      </c>
      <c r="O2750" s="482">
        <v>0</v>
      </c>
      <c r="P2750" s="480" t="s">
        <v>13063</v>
      </c>
      <c r="Q2750" s="481"/>
      <c r="R2750" s="480" t="s">
        <v>306</v>
      </c>
      <c r="S2750" s="480" t="s">
        <v>307</v>
      </c>
      <c r="T2750" s="480" t="s">
        <v>462</v>
      </c>
      <c r="U2750" s="480" t="s">
        <v>309</v>
      </c>
      <c r="V2750" s="480" t="s">
        <v>1173</v>
      </c>
      <c r="W2750" s="480" t="s">
        <v>13047</v>
      </c>
      <c r="X2750" s="480" t="s">
        <v>11751</v>
      </c>
      <c r="Y2750" s="480" t="s">
        <v>313</v>
      </c>
      <c r="Z2750" s="480" t="s">
        <v>7888</v>
      </c>
      <c r="AA2750" s="480">
        <f t="shared" si="42"/>
        <v>60</v>
      </c>
      <c r="AB2750" s="483">
        <v>0</v>
      </c>
      <c r="AC2750" s="480" t="s">
        <v>1176</v>
      </c>
    </row>
    <row r="2751" customHeight="1" spans="1:29">
      <c r="A2751" s="460" t="s">
        <v>187</v>
      </c>
      <c r="B2751" s="480" t="s">
        <v>11729</v>
      </c>
      <c r="C2751" s="480" t="s">
        <v>11730</v>
      </c>
      <c r="D2751" s="480" t="s">
        <v>13064</v>
      </c>
      <c r="E2751" s="481">
        <v>42471</v>
      </c>
      <c r="F2751" s="480" t="s">
        <v>301</v>
      </c>
      <c r="G2751" s="480" t="s">
        <v>13065</v>
      </c>
      <c r="H2751" s="480" t="s">
        <v>13061</v>
      </c>
      <c r="I2751" s="480" t="s">
        <v>13066</v>
      </c>
      <c r="J2751" s="482">
        <v>21623.93</v>
      </c>
      <c r="K2751" s="482">
        <v>0</v>
      </c>
      <c r="L2751" s="482">
        <v>21623.93</v>
      </c>
      <c r="M2751" s="482">
        <v>0</v>
      </c>
      <c r="N2751" s="482">
        <v>0</v>
      </c>
      <c r="O2751" s="482">
        <v>0</v>
      </c>
      <c r="P2751" s="480" t="s">
        <v>13067</v>
      </c>
      <c r="Q2751" s="481"/>
      <c r="R2751" s="480" t="s">
        <v>306</v>
      </c>
      <c r="S2751" s="480" t="s">
        <v>307</v>
      </c>
      <c r="T2751" s="480" t="s">
        <v>462</v>
      </c>
      <c r="U2751" s="480" t="s">
        <v>309</v>
      </c>
      <c r="V2751" s="480" t="s">
        <v>1173</v>
      </c>
      <c r="W2751" s="480" t="s">
        <v>13047</v>
      </c>
      <c r="X2751" s="480" t="s">
        <v>11751</v>
      </c>
      <c r="Y2751" s="480" t="s">
        <v>313</v>
      </c>
      <c r="Z2751" s="480" t="s">
        <v>7888</v>
      </c>
      <c r="AA2751" s="480">
        <f t="shared" si="42"/>
        <v>60</v>
      </c>
      <c r="AB2751" s="483">
        <v>0</v>
      </c>
      <c r="AC2751" s="480" t="s">
        <v>1176</v>
      </c>
    </row>
    <row r="2752" customHeight="1" spans="1:29">
      <c r="A2752" s="460" t="s">
        <v>187</v>
      </c>
      <c r="B2752" s="480" t="s">
        <v>11729</v>
      </c>
      <c r="C2752" s="480" t="s">
        <v>11730</v>
      </c>
      <c r="D2752" s="480" t="s">
        <v>13068</v>
      </c>
      <c r="E2752" s="481">
        <v>42577</v>
      </c>
      <c r="F2752" s="480" t="s">
        <v>301</v>
      </c>
      <c r="G2752" s="480" t="s">
        <v>13069</v>
      </c>
      <c r="H2752" s="480" t="s">
        <v>12204</v>
      </c>
      <c r="I2752" s="480" t="s">
        <v>13070</v>
      </c>
      <c r="J2752" s="482">
        <v>90119.66</v>
      </c>
      <c r="K2752" s="482">
        <v>0</v>
      </c>
      <c r="L2752" s="482">
        <v>90119.66</v>
      </c>
      <c r="M2752" s="482">
        <v>0</v>
      </c>
      <c r="N2752" s="482">
        <v>0</v>
      </c>
      <c r="O2752" s="482">
        <v>0</v>
      </c>
      <c r="P2752" s="480" t="s">
        <v>13071</v>
      </c>
      <c r="Q2752" s="481"/>
      <c r="R2752" s="480" t="s">
        <v>306</v>
      </c>
      <c r="S2752" s="480" t="s">
        <v>307</v>
      </c>
      <c r="T2752" s="480" t="s">
        <v>462</v>
      </c>
      <c r="U2752" s="480" t="s">
        <v>309</v>
      </c>
      <c r="V2752" s="480" t="s">
        <v>1173</v>
      </c>
      <c r="W2752" s="480" t="s">
        <v>7199</v>
      </c>
      <c r="X2752" s="480" t="s">
        <v>12598</v>
      </c>
      <c r="Y2752" s="480" t="s">
        <v>313</v>
      </c>
      <c r="Z2752" s="480" t="s">
        <v>7888</v>
      </c>
      <c r="AA2752" s="480">
        <f t="shared" si="42"/>
        <v>60</v>
      </c>
      <c r="AB2752" s="483">
        <v>0</v>
      </c>
      <c r="AC2752" s="480" t="s">
        <v>1176</v>
      </c>
    </row>
    <row r="2753" customHeight="1" spans="1:29">
      <c r="A2753" s="460" t="s">
        <v>187</v>
      </c>
      <c r="B2753" s="480" t="s">
        <v>11729</v>
      </c>
      <c r="C2753" s="480" t="s">
        <v>11730</v>
      </c>
      <c r="D2753" s="480" t="s">
        <v>13072</v>
      </c>
      <c r="E2753" s="481">
        <v>42577</v>
      </c>
      <c r="F2753" s="480" t="s">
        <v>301</v>
      </c>
      <c r="G2753" s="480" t="s">
        <v>13073</v>
      </c>
      <c r="H2753" s="480" t="s">
        <v>12248</v>
      </c>
      <c r="I2753" s="480" t="s">
        <v>13074</v>
      </c>
      <c r="J2753" s="482">
        <v>21367.52</v>
      </c>
      <c r="K2753" s="482">
        <v>0</v>
      </c>
      <c r="L2753" s="482">
        <v>21367.52</v>
      </c>
      <c r="M2753" s="482">
        <v>0</v>
      </c>
      <c r="N2753" s="482">
        <v>0</v>
      </c>
      <c r="O2753" s="482">
        <v>0</v>
      </c>
      <c r="P2753" s="480" t="s">
        <v>13075</v>
      </c>
      <c r="Q2753" s="481"/>
      <c r="R2753" s="480" t="s">
        <v>306</v>
      </c>
      <c r="S2753" s="480" t="s">
        <v>307</v>
      </c>
      <c r="T2753" s="480" t="s">
        <v>462</v>
      </c>
      <c r="U2753" s="480" t="s">
        <v>309</v>
      </c>
      <c r="V2753" s="480" t="s">
        <v>1173</v>
      </c>
      <c r="W2753" s="480" t="s">
        <v>7199</v>
      </c>
      <c r="X2753" s="480" t="s">
        <v>12598</v>
      </c>
      <c r="Y2753" s="480" t="s">
        <v>313</v>
      </c>
      <c r="Z2753" s="480" t="s">
        <v>7888</v>
      </c>
      <c r="AA2753" s="480">
        <f t="shared" si="42"/>
        <v>60</v>
      </c>
      <c r="AB2753" s="483">
        <v>0</v>
      </c>
      <c r="AC2753" s="480" t="s">
        <v>1176</v>
      </c>
    </row>
    <row r="2754" customHeight="1" spans="1:29">
      <c r="A2754" s="460" t="s">
        <v>187</v>
      </c>
      <c r="B2754" s="480" t="s">
        <v>11729</v>
      </c>
      <c r="C2754" s="480" t="s">
        <v>11730</v>
      </c>
      <c r="D2754" s="480" t="s">
        <v>13076</v>
      </c>
      <c r="E2754" s="481">
        <v>42577</v>
      </c>
      <c r="F2754" s="480" t="s">
        <v>301</v>
      </c>
      <c r="G2754" s="480" t="s">
        <v>13077</v>
      </c>
      <c r="H2754" s="480" t="s">
        <v>12223</v>
      </c>
      <c r="I2754" s="480" t="s">
        <v>13078</v>
      </c>
      <c r="J2754" s="482">
        <v>102564.1</v>
      </c>
      <c r="K2754" s="482">
        <v>0</v>
      </c>
      <c r="L2754" s="482">
        <v>102564.1</v>
      </c>
      <c r="M2754" s="482">
        <v>0</v>
      </c>
      <c r="N2754" s="482">
        <v>0</v>
      </c>
      <c r="O2754" s="482">
        <v>0</v>
      </c>
      <c r="P2754" s="480" t="s">
        <v>13079</v>
      </c>
      <c r="Q2754" s="481"/>
      <c r="R2754" s="480" t="s">
        <v>306</v>
      </c>
      <c r="S2754" s="480" t="s">
        <v>307</v>
      </c>
      <c r="T2754" s="480" t="s">
        <v>462</v>
      </c>
      <c r="U2754" s="480" t="s">
        <v>309</v>
      </c>
      <c r="V2754" s="480" t="s">
        <v>1173</v>
      </c>
      <c r="W2754" s="480" t="s">
        <v>13080</v>
      </c>
      <c r="X2754" s="480" t="s">
        <v>12796</v>
      </c>
      <c r="Y2754" s="480" t="s">
        <v>313</v>
      </c>
      <c r="Z2754" s="480" t="s">
        <v>7888</v>
      </c>
      <c r="AA2754" s="480">
        <f t="shared" si="42"/>
        <v>60</v>
      </c>
      <c r="AB2754" s="483">
        <v>0</v>
      </c>
      <c r="AC2754" s="480" t="s">
        <v>1176</v>
      </c>
    </row>
    <row r="2755" customHeight="1" spans="1:29">
      <c r="A2755" s="460" t="s">
        <v>187</v>
      </c>
      <c r="B2755" s="480" t="s">
        <v>11729</v>
      </c>
      <c r="C2755" s="480" t="s">
        <v>11730</v>
      </c>
      <c r="D2755" s="480" t="s">
        <v>13081</v>
      </c>
      <c r="E2755" s="481">
        <v>42688</v>
      </c>
      <c r="F2755" s="480" t="s">
        <v>301</v>
      </c>
      <c r="G2755" s="480" t="s">
        <v>13082</v>
      </c>
      <c r="H2755" s="480" t="s">
        <v>12204</v>
      </c>
      <c r="I2755" s="480" t="s">
        <v>13083</v>
      </c>
      <c r="J2755" s="482">
        <v>102241.35</v>
      </c>
      <c r="K2755" s="482">
        <v>0</v>
      </c>
      <c r="L2755" s="482">
        <v>102241.35</v>
      </c>
      <c r="M2755" s="482">
        <v>0</v>
      </c>
      <c r="N2755" s="482">
        <v>0</v>
      </c>
      <c r="O2755" s="482">
        <v>0</v>
      </c>
      <c r="P2755" s="480" t="s">
        <v>13084</v>
      </c>
      <c r="Q2755" s="481"/>
      <c r="R2755" s="480" t="s">
        <v>306</v>
      </c>
      <c r="S2755" s="480" t="s">
        <v>307</v>
      </c>
      <c r="T2755" s="480" t="s">
        <v>12277</v>
      </c>
      <c r="U2755" s="480" t="s">
        <v>309</v>
      </c>
      <c r="V2755" s="480" t="s">
        <v>12278</v>
      </c>
      <c r="W2755" s="480" t="s">
        <v>13085</v>
      </c>
      <c r="X2755" s="480" t="s">
        <v>12280</v>
      </c>
      <c r="Y2755" s="480" t="s">
        <v>313</v>
      </c>
      <c r="Z2755" s="480" t="s">
        <v>7888</v>
      </c>
      <c r="AA2755" s="480">
        <f t="shared" si="42"/>
        <v>60</v>
      </c>
      <c r="AB2755" s="483">
        <v>0</v>
      </c>
      <c r="AC2755" s="480" t="s">
        <v>335</v>
      </c>
    </row>
    <row r="2756" customHeight="1" spans="1:29">
      <c r="A2756" s="460" t="s">
        <v>187</v>
      </c>
      <c r="B2756" s="480" t="s">
        <v>11729</v>
      </c>
      <c r="C2756" s="480" t="s">
        <v>11730</v>
      </c>
      <c r="D2756" s="480" t="s">
        <v>13086</v>
      </c>
      <c r="E2756" s="481">
        <v>42688</v>
      </c>
      <c r="F2756" s="480" t="s">
        <v>301</v>
      </c>
      <c r="G2756" s="480" t="s">
        <v>13087</v>
      </c>
      <c r="H2756" s="480" t="s">
        <v>12191</v>
      </c>
      <c r="I2756" s="480" t="s">
        <v>13088</v>
      </c>
      <c r="J2756" s="482">
        <v>76545</v>
      </c>
      <c r="K2756" s="482">
        <v>0</v>
      </c>
      <c r="L2756" s="482">
        <v>76545</v>
      </c>
      <c r="M2756" s="482">
        <v>0</v>
      </c>
      <c r="N2756" s="482">
        <v>0</v>
      </c>
      <c r="O2756" s="482">
        <v>0</v>
      </c>
      <c r="P2756" s="480" t="s">
        <v>13089</v>
      </c>
      <c r="Q2756" s="481"/>
      <c r="R2756" s="480" t="s">
        <v>306</v>
      </c>
      <c r="S2756" s="480" t="s">
        <v>307</v>
      </c>
      <c r="T2756" s="480" t="s">
        <v>462</v>
      </c>
      <c r="U2756" s="480" t="s">
        <v>309</v>
      </c>
      <c r="V2756" s="480" t="s">
        <v>1173</v>
      </c>
      <c r="W2756" s="480" t="s">
        <v>13085</v>
      </c>
      <c r="X2756" s="480" t="s">
        <v>12598</v>
      </c>
      <c r="Y2756" s="480" t="s">
        <v>313</v>
      </c>
      <c r="Z2756" s="480" t="s">
        <v>7888</v>
      </c>
      <c r="AA2756" s="480">
        <f t="shared" si="42"/>
        <v>60</v>
      </c>
      <c r="AB2756" s="483">
        <v>0</v>
      </c>
      <c r="AC2756" s="480" t="s">
        <v>1176</v>
      </c>
    </row>
    <row r="2757" customHeight="1" spans="1:29">
      <c r="A2757" s="460" t="s">
        <v>187</v>
      </c>
      <c r="B2757" s="480" t="s">
        <v>11729</v>
      </c>
      <c r="C2757" s="480" t="s">
        <v>11730</v>
      </c>
      <c r="D2757" s="480" t="s">
        <v>13090</v>
      </c>
      <c r="E2757" s="481">
        <v>42688</v>
      </c>
      <c r="F2757" s="480" t="s">
        <v>301</v>
      </c>
      <c r="G2757" s="480" t="s">
        <v>13091</v>
      </c>
      <c r="H2757" s="480" t="s">
        <v>12217</v>
      </c>
      <c r="I2757" s="480" t="s">
        <v>13092</v>
      </c>
      <c r="J2757" s="482">
        <v>60000</v>
      </c>
      <c r="K2757" s="482">
        <v>0</v>
      </c>
      <c r="L2757" s="482">
        <v>60000</v>
      </c>
      <c r="M2757" s="482">
        <v>0</v>
      </c>
      <c r="N2757" s="482">
        <v>0</v>
      </c>
      <c r="O2757" s="482">
        <v>0</v>
      </c>
      <c r="P2757" s="480" t="s">
        <v>13093</v>
      </c>
      <c r="Q2757" s="481"/>
      <c r="R2757" s="480" t="s">
        <v>306</v>
      </c>
      <c r="S2757" s="480" t="s">
        <v>307</v>
      </c>
      <c r="T2757" s="480" t="s">
        <v>462</v>
      </c>
      <c r="U2757" s="480" t="s">
        <v>309</v>
      </c>
      <c r="V2757" s="480" t="s">
        <v>1173</v>
      </c>
      <c r="W2757" s="480" t="s">
        <v>13085</v>
      </c>
      <c r="X2757" s="480" t="s">
        <v>12598</v>
      </c>
      <c r="Y2757" s="480" t="s">
        <v>313</v>
      </c>
      <c r="Z2757" s="480" t="s">
        <v>7888</v>
      </c>
      <c r="AA2757" s="480">
        <f t="shared" si="42"/>
        <v>60</v>
      </c>
      <c r="AB2757" s="483">
        <v>0</v>
      </c>
      <c r="AC2757" s="480" t="s">
        <v>1176</v>
      </c>
    </row>
    <row r="2758" customHeight="1" spans="1:29">
      <c r="A2758" s="460" t="s">
        <v>187</v>
      </c>
      <c r="B2758" s="480" t="s">
        <v>11729</v>
      </c>
      <c r="C2758" s="480" t="s">
        <v>11730</v>
      </c>
      <c r="D2758" s="480" t="s">
        <v>13094</v>
      </c>
      <c r="E2758" s="481">
        <v>42688</v>
      </c>
      <c r="F2758" s="480" t="s">
        <v>301</v>
      </c>
      <c r="G2758" s="480" t="s">
        <v>13095</v>
      </c>
      <c r="H2758" s="480" t="s">
        <v>12223</v>
      </c>
      <c r="I2758" s="480" t="s">
        <v>13096</v>
      </c>
      <c r="J2758" s="482">
        <v>86000</v>
      </c>
      <c r="K2758" s="482">
        <v>0</v>
      </c>
      <c r="L2758" s="482">
        <v>86000</v>
      </c>
      <c r="M2758" s="482">
        <v>0</v>
      </c>
      <c r="N2758" s="482">
        <v>0</v>
      </c>
      <c r="O2758" s="482">
        <v>0</v>
      </c>
      <c r="P2758" s="480" t="s">
        <v>13097</v>
      </c>
      <c r="Q2758" s="481"/>
      <c r="R2758" s="480" t="s">
        <v>306</v>
      </c>
      <c r="S2758" s="480" t="s">
        <v>307</v>
      </c>
      <c r="T2758" s="480" t="s">
        <v>462</v>
      </c>
      <c r="U2758" s="480" t="s">
        <v>309</v>
      </c>
      <c r="V2758" s="480" t="s">
        <v>1173</v>
      </c>
      <c r="W2758" s="480" t="s">
        <v>13085</v>
      </c>
      <c r="X2758" s="480" t="s">
        <v>12598</v>
      </c>
      <c r="Y2758" s="480" t="s">
        <v>313</v>
      </c>
      <c r="Z2758" s="480" t="s">
        <v>7888</v>
      </c>
      <c r="AA2758" s="480">
        <f t="shared" si="42"/>
        <v>60</v>
      </c>
      <c r="AB2758" s="483">
        <v>0</v>
      </c>
      <c r="AC2758" s="480" t="s">
        <v>1176</v>
      </c>
    </row>
    <row r="2759" customHeight="1" spans="1:29">
      <c r="A2759" s="460" t="s">
        <v>187</v>
      </c>
      <c r="B2759" s="480" t="s">
        <v>11729</v>
      </c>
      <c r="C2759" s="480" t="s">
        <v>11730</v>
      </c>
      <c r="D2759" s="480" t="s">
        <v>13098</v>
      </c>
      <c r="E2759" s="481">
        <v>42688</v>
      </c>
      <c r="F2759" s="480" t="s">
        <v>301</v>
      </c>
      <c r="G2759" s="480" t="s">
        <v>13099</v>
      </c>
      <c r="H2759" s="480" t="s">
        <v>13100</v>
      </c>
      <c r="I2759" s="480" t="s">
        <v>13101</v>
      </c>
      <c r="J2759" s="482">
        <v>34188</v>
      </c>
      <c r="K2759" s="482">
        <v>0</v>
      </c>
      <c r="L2759" s="482">
        <v>34188</v>
      </c>
      <c r="M2759" s="482">
        <v>0</v>
      </c>
      <c r="N2759" s="482">
        <v>0</v>
      </c>
      <c r="O2759" s="482">
        <v>0</v>
      </c>
      <c r="P2759" s="480" t="s">
        <v>13102</v>
      </c>
      <c r="Q2759" s="481"/>
      <c r="R2759" s="480" t="s">
        <v>306</v>
      </c>
      <c r="S2759" s="480" t="s">
        <v>307</v>
      </c>
      <c r="T2759" s="480" t="s">
        <v>462</v>
      </c>
      <c r="U2759" s="480" t="s">
        <v>309</v>
      </c>
      <c r="V2759" s="480" t="s">
        <v>1173</v>
      </c>
      <c r="W2759" s="480" t="s">
        <v>13085</v>
      </c>
      <c r="X2759" s="480" t="s">
        <v>12598</v>
      </c>
      <c r="Y2759" s="480" t="s">
        <v>313</v>
      </c>
      <c r="Z2759" s="480" t="s">
        <v>7888</v>
      </c>
      <c r="AA2759" s="480">
        <f t="shared" si="42"/>
        <v>60</v>
      </c>
      <c r="AB2759" s="483">
        <v>0</v>
      </c>
      <c r="AC2759" s="480" t="s">
        <v>1176</v>
      </c>
    </row>
    <row r="2760" customHeight="1" spans="1:29">
      <c r="A2760" s="460" t="s">
        <v>187</v>
      </c>
      <c r="B2760" s="480" t="s">
        <v>11729</v>
      </c>
      <c r="C2760" s="480" t="s">
        <v>11730</v>
      </c>
      <c r="D2760" s="480" t="s">
        <v>13103</v>
      </c>
      <c r="E2760" s="481">
        <v>42907</v>
      </c>
      <c r="F2760" s="480" t="s">
        <v>301</v>
      </c>
      <c r="G2760" s="480" t="s">
        <v>13104</v>
      </c>
      <c r="H2760" s="480" t="s">
        <v>13105</v>
      </c>
      <c r="I2760" s="480" t="s">
        <v>13106</v>
      </c>
      <c r="J2760" s="482">
        <v>24786.32</v>
      </c>
      <c r="K2760" s="482">
        <v>0</v>
      </c>
      <c r="L2760" s="482">
        <v>24786.32</v>
      </c>
      <c r="M2760" s="482">
        <v>0</v>
      </c>
      <c r="N2760" s="482">
        <v>0</v>
      </c>
      <c r="O2760" s="482">
        <v>0</v>
      </c>
      <c r="P2760" s="480" t="s">
        <v>13107</v>
      </c>
      <c r="Q2760" s="481"/>
      <c r="R2760" s="480" t="s">
        <v>306</v>
      </c>
      <c r="S2760" s="480" t="s">
        <v>307</v>
      </c>
      <c r="T2760" s="480" t="s">
        <v>462</v>
      </c>
      <c r="U2760" s="480" t="s">
        <v>309</v>
      </c>
      <c r="V2760" s="480" t="s">
        <v>1173</v>
      </c>
      <c r="W2760" s="480" t="s">
        <v>13108</v>
      </c>
      <c r="X2760" s="480" t="s">
        <v>13109</v>
      </c>
      <c r="Y2760" s="480" t="s">
        <v>313</v>
      </c>
      <c r="Z2760" s="480" t="s">
        <v>7888</v>
      </c>
      <c r="AA2760" s="480">
        <f t="shared" si="42"/>
        <v>60</v>
      </c>
      <c r="AB2760" s="483">
        <v>0</v>
      </c>
      <c r="AC2760" s="480" t="s">
        <v>1176</v>
      </c>
    </row>
    <row r="2761" customHeight="1" spans="1:29">
      <c r="A2761" s="460" t="s">
        <v>187</v>
      </c>
      <c r="B2761" s="480" t="s">
        <v>11729</v>
      </c>
      <c r="C2761" s="480" t="s">
        <v>11730</v>
      </c>
      <c r="D2761" s="480" t="s">
        <v>13110</v>
      </c>
      <c r="E2761" s="481">
        <v>42907</v>
      </c>
      <c r="F2761" s="480" t="s">
        <v>301</v>
      </c>
      <c r="G2761" s="480" t="s">
        <v>13111</v>
      </c>
      <c r="H2761" s="480" t="s">
        <v>12719</v>
      </c>
      <c r="I2761" s="480" t="s">
        <v>13112</v>
      </c>
      <c r="J2761" s="482">
        <v>119508.57</v>
      </c>
      <c r="K2761" s="482">
        <v>0</v>
      </c>
      <c r="L2761" s="482">
        <v>119508.57</v>
      </c>
      <c r="M2761" s="482">
        <v>0</v>
      </c>
      <c r="N2761" s="482">
        <v>0</v>
      </c>
      <c r="O2761" s="482">
        <v>0</v>
      </c>
      <c r="P2761" s="480" t="s">
        <v>13113</v>
      </c>
      <c r="Q2761" s="481"/>
      <c r="R2761" s="480" t="s">
        <v>306</v>
      </c>
      <c r="S2761" s="480" t="s">
        <v>307</v>
      </c>
      <c r="T2761" s="480" t="s">
        <v>462</v>
      </c>
      <c r="U2761" s="480" t="s">
        <v>309</v>
      </c>
      <c r="V2761" s="480" t="s">
        <v>1173</v>
      </c>
      <c r="W2761" s="480" t="s">
        <v>13114</v>
      </c>
      <c r="X2761" s="480" t="s">
        <v>13115</v>
      </c>
      <c r="Y2761" s="480" t="s">
        <v>313</v>
      </c>
      <c r="Z2761" s="480" t="s">
        <v>7888</v>
      </c>
      <c r="AA2761" s="480">
        <f t="shared" ref="AA2761:AA2824" si="43">Z2761*12</f>
        <v>60</v>
      </c>
      <c r="AB2761" s="483">
        <v>0</v>
      </c>
      <c r="AC2761" s="480" t="s">
        <v>1176</v>
      </c>
    </row>
    <row r="2762" customHeight="1" spans="1:29">
      <c r="A2762" s="460" t="s">
        <v>187</v>
      </c>
      <c r="B2762" s="480" t="s">
        <v>11729</v>
      </c>
      <c r="C2762" s="480" t="s">
        <v>11730</v>
      </c>
      <c r="D2762" s="480" t="s">
        <v>13116</v>
      </c>
      <c r="E2762" s="481">
        <v>42907</v>
      </c>
      <c r="F2762" s="480" t="s">
        <v>301</v>
      </c>
      <c r="G2762" s="480" t="s">
        <v>13117</v>
      </c>
      <c r="H2762" s="480" t="s">
        <v>12725</v>
      </c>
      <c r="I2762" s="480" t="s">
        <v>13118</v>
      </c>
      <c r="J2762" s="482">
        <v>145299.14</v>
      </c>
      <c r="K2762" s="482">
        <v>0</v>
      </c>
      <c r="L2762" s="482">
        <v>145299.14</v>
      </c>
      <c r="M2762" s="482">
        <v>0</v>
      </c>
      <c r="N2762" s="482">
        <v>0</v>
      </c>
      <c r="O2762" s="482">
        <v>0</v>
      </c>
      <c r="P2762" s="480" t="s">
        <v>13119</v>
      </c>
      <c r="Q2762" s="481"/>
      <c r="R2762" s="480" t="s">
        <v>306</v>
      </c>
      <c r="S2762" s="480" t="s">
        <v>307</v>
      </c>
      <c r="T2762" s="480" t="s">
        <v>462</v>
      </c>
      <c r="U2762" s="480" t="s">
        <v>309</v>
      </c>
      <c r="V2762" s="480" t="s">
        <v>1173</v>
      </c>
      <c r="W2762" s="480" t="s">
        <v>13114</v>
      </c>
      <c r="X2762" s="480" t="s">
        <v>13115</v>
      </c>
      <c r="Y2762" s="480" t="s">
        <v>313</v>
      </c>
      <c r="Z2762" s="480" t="s">
        <v>7888</v>
      </c>
      <c r="AA2762" s="480">
        <f t="shared" si="43"/>
        <v>60</v>
      </c>
      <c r="AB2762" s="483">
        <v>0</v>
      </c>
      <c r="AC2762" s="480" t="s">
        <v>1176</v>
      </c>
    </row>
    <row r="2763" customHeight="1" spans="1:29">
      <c r="A2763" s="460" t="s">
        <v>187</v>
      </c>
      <c r="B2763" s="480" t="s">
        <v>11729</v>
      </c>
      <c r="C2763" s="480" t="s">
        <v>11730</v>
      </c>
      <c r="D2763" s="480" t="s">
        <v>13120</v>
      </c>
      <c r="E2763" s="481">
        <v>42907</v>
      </c>
      <c r="F2763" s="480" t="s">
        <v>301</v>
      </c>
      <c r="G2763" s="480" t="s">
        <v>13121</v>
      </c>
      <c r="H2763" s="480" t="s">
        <v>12197</v>
      </c>
      <c r="I2763" s="480" t="s">
        <v>13122</v>
      </c>
      <c r="J2763" s="482">
        <v>96581.21</v>
      </c>
      <c r="K2763" s="482">
        <v>0</v>
      </c>
      <c r="L2763" s="482">
        <v>96581.21</v>
      </c>
      <c r="M2763" s="482">
        <v>0</v>
      </c>
      <c r="N2763" s="482">
        <v>0</v>
      </c>
      <c r="O2763" s="482">
        <v>0</v>
      </c>
      <c r="P2763" s="480" t="s">
        <v>13123</v>
      </c>
      <c r="Q2763" s="481"/>
      <c r="R2763" s="480" t="s">
        <v>306</v>
      </c>
      <c r="S2763" s="480" t="s">
        <v>307</v>
      </c>
      <c r="T2763" s="480" t="s">
        <v>462</v>
      </c>
      <c r="U2763" s="480" t="s">
        <v>309</v>
      </c>
      <c r="V2763" s="480" t="s">
        <v>1173</v>
      </c>
      <c r="W2763" s="480" t="s">
        <v>13114</v>
      </c>
      <c r="X2763" s="480" t="s">
        <v>13115</v>
      </c>
      <c r="Y2763" s="480" t="s">
        <v>313</v>
      </c>
      <c r="Z2763" s="480" t="s">
        <v>7888</v>
      </c>
      <c r="AA2763" s="480">
        <f t="shared" si="43"/>
        <v>60</v>
      </c>
      <c r="AB2763" s="483">
        <v>0</v>
      </c>
      <c r="AC2763" s="480" t="s">
        <v>1176</v>
      </c>
    </row>
    <row r="2764" customHeight="1" spans="1:29">
      <c r="A2764" s="460" t="s">
        <v>187</v>
      </c>
      <c r="B2764" s="480" t="s">
        <v>11729</v>
      </c>
      <c r="C2764" s="480" t="s">
        <v>11730</v>
      </c>
      <c r="D2764" s="480" t="s">
        <v>13124</v>
      </c>
      <c r="E2764" s="481">
        <v>42907</v>
      </c>
      <c r="F2764" s="480" t="s">
        <v>301</v>
      </c>
      <c r="G2764" s="480" t="s">
        <v>13125</v>
      </c>
      <c r="H2764" s="480" t="s">
        <v>12585</v>
      </c>
      <c r="I2764" s="480" t="s">
        <v>13126</v>
      </c>
      <c r="J2764" s="482">
        <v>161538.45</v>
      </c>
      <c r="K2764" s="482">
        <v>0</v>
      </c>
      <c r="L2764" s="482">
        <v>161538.45</v>
      </c>
      <c r="M2764" s="482">
        <v>0</v>
      </c>
      <c r="N2764" s="482">
        <v>0</v>
      </c>
      <c r="O2764" s="482">
        <v>0</v>
      </c>
      <c r="P2764" s="480" t="s">
        <v>13127</v>
      </c>
      <c r="Q2764" s="481"/>
      <c r="R2764" s="480" t="s">
        <v>306</v>
      </c>
      <c r="S2764" s="480" t="s">
        <v>307</v>
      </c>
      <c r="T2764" s="480" t="s">
        <v>462</v>
      </c>
      <c r="U2764" s="480" t="s">
        <v>309</v>
      </c>
      <c r="V2764" s="480" t="s">
        <v>1173</v>
      </c>
      <c r="W2764" s="480" t="s">
        <v>13114</v>
      </c>
      <c r="X2764" s="480" t="s">
        <v>13115</v>
      </c>
      <c r="Y2764" s="480" t="s">
        <v>313</v>
      </c>
      <c r="Z2764" s="480" t="s">
        <v>7888</v>
      </c>
      <c r="AA2764" s="480">
        <f t="shared" si="43"/>
        <v>60</v>
      </c>
      <c r="AB2764" s="483">
        <v>0</v>
      </c>
      <c r="AC2764" s="480" t="s">
        <v>1176</v>
      </c>
    </row>
    <row r="2765" customHeight="1" spans="1:29">
      <c r="A2765" s="460" t="s">
        <v>187</v>
      </c>
      <c r="B2765" s="480" t="s">
        <v>11729</v>
      </c>
      <c r="C2765" s="480" t="s">
        <v>11730</v>
      </c>
      <c r="D2765" s="480" t="s">
        <v>13128</v>
      </c>
      <c r="E2765" s="481">
        <v>42907</v>
      </c>
      <c r="F2765" s="480" t="s">
        <v>301</v>
      </c>
      <c r="G2765" s="480" t="s">
        <v>13129</v>
      </c>
      <c r="H2765" s="480" t="s">
        <v>13130</v>
      </c>
      <c r="I2765" s="480" t="s">
        <v>13131</v>
      </c>
      <c r="J2765" s="482">
        <v>48717.95</v>
      </c>
      <c r="K2765" s="482">
        <v>0</v>
      </c>
      <c r="L2765" s="482">
        <v>48717.95</v>
      </c>
      <c r="M2765" s="482">
        <v>0</v>
      </c>
      <c r="N2765" s="482">
        <v>0</v>
      </c>
      <c r="O2765" s="482">
        <v>0</v>
      </c>
      <c r="P2765" s="480" t="s">
        <v>13132</v>
      </c>
      <c r="Q2765" s="481"/>
      <c r="R2765" s="480" t="s">
        <v>306</v>
      </c>
      <c r="S2765" s="480" t="s">
        <v>307</v>
      </c>
      <c r="T2765" s="480" t="s">
        <v>462</v>
      </c>
      <c r="U2765" s="480" t="s">
        <v>309</v>
      </c>
      <c r="V2765" s="480" t="s">
        <v>1173</v>
      </c>
      <c r="W2765" s="480" t="s">
        <v>13114</v>
      </c>
      <c r="X2765" s="480" t="s">
        <v>13115</v>
      </c>
      <c r="Y2765" s="480" t="s">
        <v>313</v>
      </c>
      <c r="Z2765" s="480" t="s">
        <v>7888</v>
      </c>
      <c r="AA2765" s="480">
        <f t="shared" si="43"/>
        <v>60</v>
      </c>
      <c r="AB2765" s="483">
        <v>0</v>
      </c>
      <c r="AC2765" s="480" t="s">
        <v>1176</v>
      </c>
    </row>
    <row r="2766" customHeight="1" spans="1:29">
      <c r="A2766" s="460" t="s">
        <v>187</v>
      </c>
      <c r="B2766" s="480" t="s">
        <v>11729</v>
      </c>
      <c r="C2766" s="480" t="s">
        <v>11730</v>
      </c>
      <c r="D2766" s="480" t="s">
        <v>13133</v>
      </c>
      <c r="E2766" s="481">
        <v>42907</v>
      </c>
      <c r="F2766" s="480" t="s">
        <v>301</v>
      </c>
      <c r="G2766" s="480" t="s">
        <v>13134</v>
      </c>
      <c r="H2766" s="480" t="s">
        <v>12590</v>
      </c>
      <c r="I2766" s="480" t="s">
        <v>13135</v>
      </c>
      <c r="J2766" s="482">
        <v>23076.92</v>
      </c>
      <c r="K2766" s="482">
        <v>0</v>
      </c>
      <c r="L2766" s="482">
        <v>23076.92</v>
      </c>
      <c r="M2766" s="482">
        <v>0</v>
      </c>
      <c r="N2766" s="482">
        <v>0</v>
      </c>
      <c r="O2766" s="482">
        <v>0</v>
      </c>
      <c r="P2766" s="480" t="s">
        <v>13136</v>
      </c>
      <c r="Q2766" s="481"/>
      <c r="R2766" s="480" t="s">
        <v>306</v>
      </c>
      <c r="S2766" s="480" t="s">
        <v>307</v>
      </c>
      <c r="T2766" s="480" t="s">
        <v>462</v>
      </c>
      <c r="U2766" s="480" t="s">
        <v>309</v>
      </c>
      <c r="V2766" s="480" t="s">
        <v>1173</v>
      </c>
      <c r="W2766" s="480" t="s">
        <v>13114</v>
      </c>
      <c r="X2766" s="480" t="s">
        <v>13115</v>
      </c>
      <c r="Y2766" s="480" t="s">
        <v>313</v>
      </c>
      <c r="Z2766" s="480" t="s">
        <v>7888</v>
      </c>
      <c r="AA2766" s="480">
        <f t="shared" si="43"/>
        <v>60</v>
      </c>
      <c r="AB2766" s="483">
        <v>0</v>
      </c>
      <c r="AC2766" s="480" t="s">
        <v>1176</v>
      </c>
    </row>
    <row r="2767" customHeight="1" spans="1:29">
      <c r="A2767" s="460" t="s">
        <v>187</v>
      </c>
      <c r="B2767" s="480" t="s">
        <v>11729</v>
      </c>
      <c r="C2767" s="480" t="s">
        <v>11730</v>
      </c>
      <c r="D2767" s="480" t="s">
        <v>13137</v>
      </c>
      <c r="E2767" s="481">
        <v>43021</v>
      </c>
      <c r="F2767" s="480" t="s">
        <v>301</v>
      </c>
      <c r="G2767" s="480" t="s">
        <v>13138</v>
      </c>
      <c r="H2767" s="480" t="s">
        <v>13139</v>
      </c>
      <c r="I2767" s="480" t="s">
        <v>13140</v>
      </c>
      <c r="J2767" s="482">
        <v>49572.65</v>
      </c>
      <c r="K2767" s="482">
        <v>0</v>
      </c>
      <c r="L2767" s="482">
        <v>49572.65</v>
      </c>
      <c r="M2767" s="482">
        <v>0</v>
      </c>
      <c r="N2767" s="482">
        <v>0</v>
      </c>
      <c r="O2767" s="482">
        <v>0</v>
      </c>
      <c r="P2767" s="480" t="s">
        <v>13141</v>
      </c>
      <c r="Q2767" s="481"/>
      <c r="R2767" s="480" t="s">
        <v>306</v>
      </c>
      <c r="S2767" s="480" t="s">
        <v>307</v>
      </c>
      <c r="T2767" s="480" t="s">
        <v>462</v>
      </c>
      <c r="U2767" s="480" t="s">
        <v>309</v>
      </c>
      <c r="V2767" s="480" t="s">
        <v>1173</v>
      </c>
      <c r="W2767" s="480" t="s">
        <v>13142</v>
      </c>
      <c r="X2767" s="480" t="s">
        <v>12598</v>
      </c>
      <c r="Y2767" s="480" t="s">
        <v>313</v>
      </c>
      <c r="Z2767" s="480" t="s">
        <v>7888</v>
      </c>
      <c r="AA2767" s="480">
        <f t="shared" si="43"/>
        <v>60</v>
      </c>
      <c r="AB2767" s="483">
        <v>0</v>
      </c>
      <c r="AC2767" s="480" t="s">
        <v>1176</v>
      </c>
    </row>
    <row r="2768" customHeight="1" spans="1:29">
      <c r="A2768" s="460" t="s">
        <v>187</v>
      </c>
      <c r="B2768" s="480" t="s">
        <v>11729</v>
      </c>
      <c r="C2768" s="480" t="s">
        <v>11730</v>
      </c>
      <c r="D2768" s="480" t="s">
        <v>13143</v>
      </c>
      <c r="E2768" s="481">
        <v>43083</v>
      </c>
      <c r="F2768" s="480" t="s">
        <v>301</v>
      </c>
      <c r="G2768" s="480" t="s">
        <v>13144</v>
      </c>
      <c r="H2768" s="480" t="s">
        <v>13145</v>
      </c>
      <c r="I2768" s="480" t="s">
        <v>13146</v>
      </c>
      <c r="J2768" s="482">
        <v>29914.53</v>
      </c>
      <c r="K2768" s="482">
        <v>0</v>
      </c>
      <c r="L2768" s="482">
        <v>29914.53</v>
      </c>
      <c r="M2768" s="482">
        <v>0</v>
      </c>
      <c r="N2768" s="482">
        <v>0</v>
      </c>
      <c r="O2768" s="482">
        <v>0</v>
      </c>
      <c r="P2768" s="480" t="s">
        <v>13147</v>
      </c>
      <c r="Q2768" s="481"/>
      <c r="R2768" s="480" t="s">
        <v>306</v>
      </c>
      <c r="S2768" s="480" t="s">
        <v>307</v>
      </c>
      <c r="T2768" s="480" t="s">
        <v>462</v>
      </c>
      <c r="U2768" s="480" t="s">
        <v>309</v>
      </c>
      <c r="V2768" s="480" t="s">
        <v>1173</v>
      </c>
      <c r="W2768" s="480" t="s">
        <v>12081</v>
      </c>
      <c r="X2768" s="480" t="s">
        <v>12598</v>
      </c>
      <c r="Y2768" s="480" t="s">
        <v>313</v>
      </c>
      <c r="Z2768" s="480" t="s">
        <v>7888</v>
      </c>
      <c r="AA2768" s="480">
        <f t="shared" si="43"/>
        <v>60</v>
      </c>
      <c r="AB2768" s="483">
        <v>0</v>
      </c>
      <c r="AC2768" s="480" t="s">
        <v>1176</v>
      </c>
    </row>
    <row r="2769" customHeight="1" spans="1:29">
      <c r="A2769" s="460" t="s">
        <v>187</v>
      </c>
      <c r="B2769" s="480" t="s">
        <v>11729</v>
      </c>
      <c r="C2769" s="480" t="s">
        <v>11730</v>
      </c>
      <c r="D2769" s="480" t="s">
        <v>13148</v>
      </c>
      <c r="E2769" s="481">
        <v>43083</v>
      </c>
      <c r="F2769" s="480" t="s">
        <v>301</v>
      </c>
      <c r="G2769" s="480" t="s">
        <v>13149</v>
      </c>
      <c r="H2769" s="480" t="s">
        <v>13150</v>
      </c>
      <c r="I2769" s="480" t="s">
        <v>13151</v>
      </c>
      <c r="J2769" s="482">
        <v>36752.14</v>
      </c>
      <c r="K2769" s="482">
        <v>0</v>
      </c>
      <c r="L2769" s="482">
        <v>36752.14</v>
      </c>
      <c r="M2769" s="482">
        <v>0</v>
      </c>
      <c r="N2769" s="482">
        <v>0</v>
      </c>
      <c r="O2769" s="482">
        <v>0</v>
      </c>
      <c r="P2769" s="480" t="s">
        <v>13152</v>
      </c>
      <c r="Q2769" s="481"/>
      <c r="R2769" s="480" t="s">
        <v>306</v>
      </c>
      <c r="S2769" s="480" t="s">
        <v>307</v>
      </c>
      <c r="T2769" s="480" t="s">
        <v>462</v>
      </c>
      <c r="U2769" s="480" t="s">
        <v>309</v>
      </c>
      <c r="V2769" s="480" t="s">
        <v>1173</v>
      </c>
      <c r="W2769" s="480" t="s">
        <v>12128</v>
      </c>
      <c r="X2769" s="480" t="s">
        <v>12598</v>
      </c>
      <c r="Y2769" s="480" t="s">
        <v>313</v>
      </c>
      <c r="Z2769" s="480" t="s">
        <v>7888</v>
      </c>
      <c r="AA2769" s="480">
        <f t="shared" si="43"/>
        <v>60</v>
      </c>
      <c r="AB2769" s="483">
        <v>0</v>
      </c>
      <c r="AC2769" s="480" t="s">
        <v>1176</v>
      </c>
    </row>
    <row r="2770" customHeight="1" spans="1:29">
      <c r="A2770" s="460" t="s">
        <v>187</v>
      </c>
      <c r="B2770" s="480" t="s">
        <v>11729</v>
      </c>
      <c r="C2770" s="480" t="s">
        <v>11730</v>
      </c>
      <c r="D2770" s="480" t="s">
        <v>13153</v>
      </c>
      <c r="E2770" s="481">
        <v>43122</v>
      </c>
      <c r="F2770" s="480" t="s">
        <v>301</v>
      </c>
      <c r="G2770" s="480" t="s">
        <v>13154</v>
      </c>
      <c r="H2770" s="480" t="s">
        <v>13155</v>
      </c>
      <c r="I2770" s="480" t="s">
        <v>13156</v>
      </c>
      <c r="J2770" s="482">
        <v>87478.64</v>
      </c>
      <c r="K2770" s="482">
        <v>0</v>
      </c>
      <c r="L2770" s="482">
        <v>87478.64</v>
      </c>
      <c r="M2770" s="482">
        <v>0</v>
      </c>
      <c r="N2770" s="482">
        <v>0</v>
      </c>
      <c r="O2770" s="482">
        <v>0</v>
      </c>
      <c r="P2770" s="480" t="s">
        <v>13157</v>
      </c>
      <c r="Q2770" s="481"/>
      <c r="R2770" s="480" t="s">
        <v>306</v>
      </c>
      <c r="S2770" s="480" t="s">
        <v>307</v>
      </c>
      <c r="T2770" s="480" t="s">
        <v>462</v>
      </c>
      <c r="U2770" s="480" t="s">
        <v>309</v>
      </c>
      <c r="V2770" s="480" t="s">
        <v>1173</v>
      </c>
      <c r="W2770" s="480" t="s">
        <v>13158</v>
      </c>
      <c r="X2770" s="480" t="s">
        <v>12598</v>
      </c>
      <c r="Y2770" s="480" t="s">
        <v>313</v>
      </c>
      <c r="Z2770" s="480" t="s">
        <v>7888</v>
      </c>
      <c r="AA2770" s="480">
        <f t="shared" si="43"/>
        <v>60</v>
      </c>
      <c r="AB2770" s="483">
        <v>0</v>
      </c>
      <c r="AC2770" s="480" t="s">
        <v>1176</v>
      </c>
    </row>
    <row r="2771" customHeight="1" spans="1:29">
      <c r="A2771" s="460" t="s">
        <v>187</v>
      </c>
      <c r="B2771" s="480" t="s">
        <v>11729</v>
      </c>
      <c r="C2771" s="480" t="s">
        <v>11730</v>
      </c>
      <c r="D2771" s="480" t="s">
        <v>13159</v>
      </c>
      <c r="E2771" s="481">
        <v>43122</v>
      </c>
      <c r="F2771" s="480" t="s">
        <v>301</v>
      </c>
      <c r="G2771" s="480" t="s">
        <v>13160</v>
      </c>
      <c r="H2771" s="480" t="s">
        <v>13155</v>
      </c>
      <c r="I2771" s="480" t="s">
        <v>13161</v>
      </c>
      <c r="J2771" s="482">
        <v>54000</v>
      </c>
      <c r="K2771" s="482">
        <v>0</v>
      </c>
      <c r="L2771" s="482">
        <v>54000</v>
      </c>
      <c r="M2771" s="482">
        <v>0</v>
      </c>
      <c r="N2771" s="482">
        <v>0</v>
      </c>
      <c r="O2771" s="482">
        <v>0</v>
      </c>
      <c r="P2771" s="480" t="s">
        <v>13162</v>
      </c>
      <c r="Q2771" s="481"/>
      <c r="R2771" s="480" t="s">
        <v>306</v>
      </c>
      <c r="S2771" s="480" t="s">
        <v>307</v>
      </c>
      <c r="T2771" s="480" t="s">
        <v>462</v>
      </c>
      <c r="U2771" s="480" t="s">
        <v>309</v>
      </c>
      <c r="V2771" s="480" t="s">
        <v>1173</v>
      </c>
      <c r="W2771" s="480" t="s">
        <v>13163</v>
      </c>
      <c r="X2771" s="480" t="s">
        <v>12598</v>
      </c>
      <c r="Y2771" s="480" t="s">
        <v>313</v>
      </c>
      <c r="Z2771" s="480" t="s">
        <v>7888</v>
      </c>
      <c r="AA2771" s="480">
        <f t="shared" si="43"/>
        <v>60</v>
      </c>
      <c r="AB2771" s="483">
        <v>0</v>
      </c>
      <c r="AC2771" s="480" t="s">
        <v>1176</v>
      </c>
    </row>
    <row r="2772" customHeight="1" spans="1:29">
      <c r="A2772" s="460" t="s">
        <v>187</v>
      </c>
      <c r="B2772" s="480" t="s">
        <v>11729</v>
      </c>
      <c r="C2772" s="480" t="s">
        <v>11730</v>
      </c>
      <c r="D2772" s="480" t="s">
        <v>13164</v>
      </c>
      <c r="E2772" s="481">
        <v>43122</v>
      </c>
      <c r="F2772" s="480" t="s">
        <v>301</v>
      </c>
      <c r="G2772" s="480" t="s">
        <v>13165</v>
      </c>
      <c r="H2772" s="480" t="s">
        <v>12452</v>
      </c>
      <c r="I2772" s="480" t="s">
        <v>13166</v>
      </c>
      <c r="J2772" s="482">
        <v>38461.54</v>
      </c>
      <c r="K2772" s="482">
        <v>0</v>
      </c>
      <c r="L2772" s="482">
        <v>38461.54</v>
      </c>
      <c r="M2772" s="482">
        <v>0</v>
      </c>
      <c r="N2772" s="482">
        <v>0</v>
      </c>
      <c r="O2772" s="482">
        <v>0</v>
      </c>
      <c r="P2772" s="480" t="s">
        <v>13167</v>
      </c>
      <c r="Q2772" s="481"/>
      <c r="R2772" s="480" t="s">
        <v>306</v>
      </c>
      <c r="S2772" s="480" t="s">
        <v>307</v>
      </c>
      <c r="T2772" s="480" t="s">
        <v>462</v>
      </c>
      <c r="U2772" s="480" t="s">
        <v>309</v>
      </c>
      <c r="V2772" s="480" t="s">
        <v>1173</v>
      </c>
      <c r="W2772" s="480" t="s">
        <v>13163</v>
      </c>
      <c r="X2772" s="480" t="s">
        <v>12598</v>
      </c>
      <c r="Y2772" s="480" t="s">
        <v>313</v>
      </c>
      <c r="Z2772" s="480" t="s">
        <v>7888</v>
      </c>
      <c r="AA2772" s="480">
        <f t="shared" si="43"/>
        <v>60</v>
      </c>
      <c r="AB2772" s="483">
        <v>0</v>
      </c>
      <c r="AC2772" s="480" t="s">
        <v>1176</v>
      </c>
    </row>
    <row r="2773" customHeight="1" spans="1:29">
      <c r="A2773" s="460" t="s">
        <v>187</v>
      </c>
      <c r="B2773" s="480" t="s">
        <v>11729</v>
      </c>
      <c r="C2773" s="480" t="s">
        <v>11730</v>
      </c>
      <c r="D2773" s="480" t="s">
        <v>13168</v>
      </c>
      <c r="E2773" s="481">
        <v>43122</v>
      </c>
      <c r="F2773" s="480" t="s">
        <v>301</v>
      </c>
      <c r="G2773" s="480" t="s">
        <v>13169</v>
      </c>
      <c r="H2773" s="480" t="s">
        <v>13155</v>
      </c>
      <c r="I2773" s="480" t="s">
        <v>13170</v>
      </c>
      <c r="J2773" s="482">
        <v>75376.06</v>
      </c>
      <c r="K2773" s="482">
        <v>0</v>
      </c>
      <c r="L2773" s="482">
        <v>75376.06</v>
      </c>
      <c r="M2773" s="482">
        <v>0</v>
      </c>
      <c r="N2773" s="482">
        <v>0</v>
      </c>
      <c r="O2773" s="482">
        <v>0</v>
      </c>
      <c r="P2773" s="480" t="s">
        <v>13171</v>
      </c>
      <c r="Q2773" s="481"/>
      <c r="R2773" s="480" t="s">
        <v>306</v>
      </c>
      <c r="S2773" s="480" t="s">
        <v>307</v>
      </c>
      <c r="T2773" s="480" t="s">
        <v>462</v>
      </c>
      <c r="U2773" s="480" t="s">
        <v>309</v>
      </c>
      <c r="V2773" s="480" t="s">
        <v>1173</v>
      </c>
      <c r="W2773" s="480" t="s">
        <v>13172</v>
      </c>
      <c r="X2773" s="480" t="s">
        <v>13173</v>
      </c>
      <c r="Y2773" s="480" t="s">
        <v>313</v>
      </c>
      <c r="Z2773" s="480" t="s">
        <v>7888</v>
      </c>
      <c r="AA2773" s="480">
        <f t="shared" si="43"/>
        <v>60</v>
      </c>
      <c r="AB2773" s="483">
        <v>0</v>
      </c>
      <c r="AC2773" s="480" t="s">
        <v>1176</v>
      </c>
    </row>
    <row r="2774" customHeight="1" spans="1:29">
      <c r="A2774" s="460" t="s">
        <v>187</v>
      </c>
      <c r="B2774" s="480" t="s">
        <v>11729</v>
      </c>
      <c r="C2774" s="480" t="s">
        <v>11730</v>
      </c>
      <c r="D2774" s="480" t="s">
        <v>13174</v>
      </c>
      <c r="E2774" s="481">
        <v>43122</v>
      </c>
      <c r="F2774" s="480" t="s">
        <v>301</v>
      </c>
      <c r="G2774" s="480" t="s">
        <v>13175</v>
      </c>
      <c r="H2774" s="480" t="s">
        <v>13176</v>
      </c>
      <c r="I2774" s="480" t="s">
        <v>13177</v>
      </c>
      <c r="J2774" s="482">
        <v>29914.53</v>
      </c>
      <c r="K2774" s="482">
        <v>0</v>
      </c>
      <c r="L2774" s="482">
        <v>29914.53</v>
      </c>
      <c r="M2774" s="482">
        <v>0</v>
      </c>
      <c r="N2774" s="482">
        <v>0</v>
      </c>
      <c r="O2774" s="482">
        <v>0</v>
      </c>
      <c r="P2774" s="480" t="s">
        <v>13178</v>
      </c>
      <c r="Q2774" s="481"/>
      <c r="R2774" s="480" t="s">
        <v>306</v>
      </c>
      <c r="S2774" s="480" t="s">
        <v>307</v>
      </c>
      <c r="T2774" s="480" t="s">
        <v>462</v>
      </c>
      <c r="U2774" s="480" t="s">
        <v>309</v>
      </c>
      <c r="V2774" s="480" t="s">
        <v>1173</v>
      </c>
      <c r="W2774" s="480" t="s">
        <v>13179</v>
      </c>
      <c r="X2774" s="480" t="s">
        <v>12598</v>
      </c>
      <c r="Y2774" s="480" t="s">
        <v>313</v>
      </c>
      <c r="Z2774" s="480" t="s">
        <v>7888</v>
      </c>
      <c r="AA2774" s="480">
        <f t="shared" si="43"/>
        <v>60</v>
      </c>
      <c r="AB2774" s="483">
        <v>0</v>
      </c>
      <c r="AC2774" s="480" t="s">
        <v>1176</v>
      </c>
    </row>
    <row r="2775" customHeight="1" spans="1:29">
      <c r="A2775" s="460" t="s">
        <v>187</v>
      </c>
      <c r="B2775" s="480" t="s">
        <v>11729</v>
      </c>
      <c r="C2775" s="480" t="s">
        <v>11730</v>
      </c>
      <c r="D2775" s="480" t="s">
        <v>13180</v>
      </c>
      <c r="E2775" s="481">
        <v>43122</v>
      </c>
      <c r="F2775" s="480" t="s">
        <v>301</v>
      </c>
      <c r="G2775" s="480" t="s">
        <v>13181</v>
      </c>
      <c r="H2775" s="480" t="s">
        <v>13182</v>
      </c>
      <c r="I2775" s="480" t="s">
        <v>13183</v>
      </c>
      <c r="J2775" s="482">
        <v>29914.53</v>
      </c>
      <c r="K2775" s="482">
        <v>0</v>
      </c>
      <c r="L2775" s="482">
        <v>29914.53</v>
      </c>
      <c r="M2775" s="482">
        <v>0</v>
      </c>
      <c r="N2775" s="482">
        <v>0</v>
      </c>
      <c r="O2775" s="482">
        <v>0</v>
      </c>
      <c r="P2775" s="480" t="s">
        <v>13184</v>
      </c>
      <c r="Q2775" s="481"/>
      <c r="R2775" s="480" t="s">
        <v>306</v>
      </c>
      <c r="S2775" s="480" t="s">
        <v>307</v>
      </c>
      <c r="T2775" s="480" t="s">
        <v>462</v>
      </c>
      <c r="U2775" s="480" t="s">
        <v>309</v>
      </c>
      <c r="V2775" s="480" t="s">
        <v>1173</v>
      </c>
      <c r="W2775" s="480" t="s">
        <v>13179</v>
      </c>
      <c r="X2775" s="480" t="s">
        <v>12598</v>
      </c>
      <c r="Y2775" s="480" t="s">
        <v>313</v>
      </c>
      <c r="Z2775" s="480" t="s">
        <v>7888</v>
      </c>
      <c r="AA2775" s="480">
        <f t="shared" si="43"/>
        <v>60</v>
      </c>
      <c r="AB2775" s="483">
        <v>0</v>
      </c>
      <c r="AC2775" s="480" t="s">
        <v>1176</v>
      </c>
    </row>
    <row r="2776" customHeight="1" spans="1:29">
      <c r="A2776" s="460" t="s">
        <v>187</v>
      </c>
      <c r="B2776" s="480" t="s">
        <v>11729</v>
      </c>
      <c r="C2776" s="480" t="s">
        <v>11730</v>
      </c>
      <c r="D2776" s="480" t="s">
        <v>13185</v>
      </c>
      <c r="E2776" s="481">
        <v>43122</v>
      </c>
      <c r="F2776" s="480" t="s">
        <v>301</v>
      </c>
      <c r="G2776" s="480" t="s">
        <v>13186</v>
      </c>
      <c r="H2776" s="480" t="s">
        <v>13155</v>
      </c>
      <c r="I2776" s="480" t="s">
        <v>13187</v>
      </c>
      <c r="J2776" s="482">
        <v>75213.68</v>
      </c>
      <c r="K2776" s="482">
        <v>0</v>
      </c>
      <c r="L2776" s="482">
        <v>75213.68</v>
      </c>
      <c r="M2776" s="482">
        <v>0</v>
      </c>
      <c r="N2776" s="482">
        <v>0</v>
      </c>
      <c r="O2776" s="482">
        <v>0</v>
      </c>
      <c r="P2776" s="480" t="s">
        <v>13188</v>
      </c>
      <c r="Q2776" s="481"/>
      <c r="R2776" s="480" t="s">
        <v>306</v>
      </c>
      <c r="S2776" s="480" t="s">
        <v>307</v>
      </c>
      <c r="T2776" s="480" t="s">
        <v>462</v>
      </c>
      <c r="U2776" s="480" t="s">
        <v>309</v>
      </c>
      <c r="V2776" s="480" t="s">
        <v>1173</v>
      </c>
      <c r="W2776" s="480" t="s">
        <v>13189</v>
      </c>
      <c r="X2776" s="480" t="s">
        <v>13173</v>
      </c>
      <c r="Y2776" s="480" t="s">
        <v>313</v>
      </c>
      <c r="Z2776" s="480" t="s">
        <v>7888</v>
      </c>
      <c r="AA2776" s="480">
        <f t="shared" si="43"/>
        <v>60</v>
      </c>
      <c r="AB2776" s="483">
        <v>0</v>
      </c>
      <c r="AC2776" s="480" t="s">
        <v>1176</v>
      </c>
    </row>
    <row r="2777" customHeight="1" spans="1:29">
      <c r="A2777" s="460" t="s">
        <v>187</v>
      </c>
      <c r="B2777" s="480" t="s">
        <v>11729</v>
      </c>
      <c r="C2777" s="480" t="s">
        <v>11730</v>
      </c>
      <c r="D2777" s="480" t="s">
        <v>13190</v>
      </c>
      <c r="E2777" s="481">
        <v>43277</v>
      </c>
      <c r="F2777" s="480" t="s">
        <v>301</v>
      </c>
      <c r="G2777" s="480" t="s">
        <v>13191</v>
      </c>
      <c r="H2777" s="480" t="s">
        <v>12191</v>
      </c>
      <c r="I2777" s="480" t="s">
        <v>12747</v>
      </c>
      <c r="J2777" s="482">
        <v>81196.58</v>
      </c>
      <c r="K2777" s="482">
        <v>0</v>
      </c>
      <c r="L2777" s="482">
        <v>81196.58</v>
      </c>
      <c r="M2777" s="482">
        <v>0</v>
      </c>
      <c r="N2777" s="482">
        <v>0</v>
      </c>
      <c r="O2777" s="482">
        <v>0</v>
      </c>
      <c r="P2777" s="480" t="s">
        <v>13192</v>
      </c>
      <c r="Q2777" s="481"/>
      <c r="R2777" s="480" t="s">
        <v>306</v>
      </c>
      <c r="S2777" s="480" t="s">
        <v>307</v>
      </c>
      <c r="T2777" s="480" t="s">
        <v>462</v>
      </c>
      <c r="U2777" s="480" t="s">
        <v>309</v>
      </c>
      <c r="V2777" s="480" t="s">
        <v>1173</v>
      </c>
      <c r="W2777" s="480" t="s">
        <v>12149</v>
      </c>
      <c r="X2777" s="480" t="s">
        <v>13193</v>
      </c>
      <c r="Y2777" s="480" t="s">
        <v>313</v>
      </c>
      <c r="Z2777" s="480" t="s">
        <v>7888</v>
      </c>
      <c r="AA2777" s="480">
        <f t="shared" si="43"/>
        <v>60</v>
      </c>
      <c r="AB2777" s="483">
        <v>0</v>
      </c>
      <c r="AC2777" s="480" t="s">
        <v>1176</v>
      </c>
    </row>
    <row r="2778" customHeight="1" spans="1:29">
      <c r="A2778" s="460" t="s">
        <v>187</v>
      </c>
      <c r="B2778" s="480" t="s">
        <v>11729</v>
      </c>
      <c r="C2778" s="480" t="s">
        <v>11730</v>
      </c>
      <c r="D2778" s="480" t="s">
        <v>13194</v>
      </c>
      <c r="E2778" s="481">
        <v>43426</v>
      </c>
      <c r="F2778" s="480" t="s">
        <v>301</v>
      </c>
      <c r="G2778" s="480" t="s">
        <v>13195</v>
      </c>
      <c r="H2778" s="480" t="s">
        <v>12622</v>
      </c>
      <c r="I2778" s="480" t="s">
        <v>13196</v>
      </c>
      <c r="J2778" s="482">
        <v>38461.54</v>
      </c>
      <c r="K2778" s="482">
        <v>0</v>
      </c>
      <c r="L2778" s="482">
        <v>38461.54</v>
      </c>
      <c r="M2778" s="482">
        <v>0</v>
      </c>
      <c r="N2778" s="482">
        <v>0</v>
      </c>
      <c r="O2778" s="482">
        <v>0</v>
      </c>
      <c r="P2778" s="480" t="s">
        <v>13197</v>
      </c>
      <c r="Q2778" s="481"/>
      <c r="R2778" s="480" t="s">
        <v>306</v>
      </c>
      <c r="S2778" s="480" t="s">
        <v>307</v>
      </c>
      <c r="T2778" s="480" t="s">
        <v>462</v>
      </c>
      <c r="U2778" s="480" t="s">
        <v>309</v>
      </c>
      <c r="V2778" s="480" t="s">
        <v>1173</v>
      </c>
      <c r="W2778" s="480" t="s">
        <v>13198</v>
      </c>
      <c r="X2778" s="480" t="s">
        <v>13199</v>
      </c>
      <c r="Y2778" s="480" t="s">
        <v>313</v>
      </c>
      <c r="Z2778" s="480" t="s">
        <v>7888</v>
      </c>
      <c r="AA2778" s="480">
        <f t="shared" si="43"/>
        <v>60</v>
      </c>
      <c r="AB2778" s="483">
        <v>0</v>
      </c>
      <c r="AC2778" s="480" t="s">
        <v>1176</v>
      </c>
    </row>
    <row r="2779" customHeight="1" spans="1:29">
      <c r="A2779" s="460" t="s">
        <v>187</v>
      </c>
      <c r="B2779" s="480" t="s">
        <v>11729</v>
      </c>
      <c r="C2779" s="480" t="s">
        <v>11730</v>
      </c>
      <c r="D2779" s="480" t="s">
        <v>13200</v>
      </c>
      <c r="E2779" s="481">
        <v>43570</v>
      </c>
      <c r="F2779" s="480" t="s">
        <v>301</v>
      </c>
      <c r="G2779" s="480" t="s">
        <v>13201</v>
      </c>
      <c r="H2779" s="480" t="s">
        <v>13202</v>
      </c>
      <c r="I2779" s="480" t="s">
        <v>13203</v>
      </c>
      <c r="J2779" s="482">
        <v>27350.43</v>
      </c>
      <c r="K2779" s="482">
        <v>0</v>
      </c>
      <c r="L2779" s="482">
        <v>27350.43</v>
      </c>
      <c r="M2779" s="482">
        <v>0</v>
      </c>
      <c r="N2779" s="482">
        <v>0</v>
      </c>
      <c r="O2779" s="482">
        <v>0</v>
      </c>
      <c r="P2779" s="480" t="s">
        <v>13204</v>
      </c>
      <c r="Q2779" s="481"/>
      <c r="R2779" s="480" t="s">
        <v>306</v>
      </c>
      <c r="S2779" s="480" t="s">
        <v>307</v>
      </c>
      <c r="T2779" s="480" t="s">
        <v>12079</v>
      </c>
      <c r="U2779" s="480" t="s">
        <v>309</v>
      </c>
      <c r="V2779" s="480" t="s">
        <v>12080</v>
      </c>
      <c r="W2779" s="480" t="s">
        <v>13205</v>
      </c>
      <c r="X2779" s="480" t="s">
        <v>12082</v>
      </c>
      <c r="Y2779" s="480" t="s">
        <v>313</v>
      </c>
      <c r="Z2779" s="480" t="s">
        <v>7888</v>
      </c>
      <c r="AA2779" s="480">
        <f t="shared" si="43"/>
        <v>60</v>
      </c>
      <c r="AB2779" s="483">
        <v>0</v>
      </c>
      <c r="AC2779" s="480" t="s">
        <v>335</v>
      </c>
    </row>
    <row r="2780" customHeight="1" spans="1:29">
      <c r="A2780" s="460" t="s">
        <v>187</v>
      </c>
      <c r="B2780" s="480" t="s">
        <v>11729</v>
      </c>
      <c r="C2780" s="480" t="s">
        <v>11730</v>
      </c>
      <c r="D2780" s="480" t="s">
        <v>13206</v>
      </c>
      <c r="E2780" s="481">
        <v>43570</v>
      </c>
      <c r="F2780" s="480" t="s">
        <v>301</v>
      </c>
      <c r="G2780" s="480" t="s">
        <v>13207</v>
      </c>
      <c r="H2780" s="480" t="s">
        <v>12555</v>
      </c>
      <c r="I2780" s="480" t="s">
        <v>13208</v>
      </c>
      <c r="J2780" s="482">
        <v>35897.44</v>
      </c>
      <c r="K2780" s="482">
        <v>0</v>
      </c>
      <c r="L2780" s="482">
        <v>35897.44</v>
      </c>
      <c r="M2780" s="482">
        <v>0</v>
      </c>
      <c r="N2780" s="482">
        <v>0</v>
      </c>
      <c r="O2780" s="482">
        <v>0</v>
      </c>
      <c r="P2780" s="480" t="s">
        <v>13209</v>
      </c>
      <c r="Q2780" s="481"/>
      <c r="R2780" s="480" t="s">
        <v>306</v>
      </c>
      <c r="S2780" s="480" t="s">
        <v>307</v>
      </c>
      <c r="T2780" s="480" t="s">
        <v>12079</v>
      </c>
      <c r="U2780" s="480" t="s">
        <v>309</v>
      </c>
      <c r="V2780" s="480" t="s">
        <v>12080</v>
      </c>
      <c r="W2780" s="480" t="s">
        <v>13205</v>
      </c>
      <c r="X2780" s="480" t="s">
        <v>12082</v>
      </c>
      <c r="Y2780" s="480" t="s">
        <v>313</v>
      </c>
      <c r="Z2780" s="480" t="s">
        <v>7888</v>
      </c>
      <c r="AA2780" s="480">
        <f t="shared" si="43"/>
        <v>60</v>
      </c>
      <c r="AB2780" s="483">
        <v>0</v>
      </c>
      <c r="AC2780" s="480" t="s">
        <v>335</v>
      </c>
    </row>
    <row r="2781" customHeight="1" spans="1:29">
      <c r="A2781" s="460" t="s">
        <v>187</v>
      </c>
      <c r="B2781" s="480" t="s">
        <v>11729</v>
      </c>
      <c r="C2781" s="480" t="s">
        <v>11730</v>
      </c>
      <c r="D2781" s="480" t="s">
        <v>13210</v>
      </c>
      <c r="E2781" s="481">
        <v>43570</v>
      </c>
      <c r="F2781" s="480" t="s">
        <v>301</v>
      </c>
      <c r="G2781" s="480" t="s">
        <v>13211</v>
      </c>
      <c r="H2781" s="480" t="s">
        <v>12508</v>
      </c>
      <c r="I2781" s="480" t="s">
        <v>13212</v>
      </c>
      <c r="J2781" s="482">
        <v>30769.23</v>
      </c>
      <c r="K2781" s="482">
        <v>0</v>
      </c>
      <c r="L2781" s="482">
        <v>30769.23</v>
      </c>
      <c r="M2781" s="482">
        <v>0</v>
      </c>
      <c r="N2781" s="482">
        <v>0</v>
      </c>
      <c r="O2781" s="482">
        <v>0</v>
      </c>
      <c r="P2781" s="480" t="s">
        <v>13213</v>
      </c>
      <c r="Q2781" s="481"/>
      <c r="R2781" s="480" t="s">
        <v>306</v>
      </c>
      <c r="S2781" s="480" t="s">
        <v>307</v>
      </c>
      <c r="T2781" s="480" t="s">
        <v>12079</v>
      </c>
      <c r="U2781" s="480" t="s">
        <v>309</v>
      </c>
      <c r="V2781" s="480" t="s">
        <v>12080</v>
      </c>
      <c r="W2781" s="480" t="s">
        <v>13205</v>
      </c>
      <c r="X2781" s="480" t="s">
        <v>12082</v>
      </c>
      <c r="Y2781" s="480" t="s">
        <v>313</v>
      </c>
      <c r="Z2781" s="480" t="s">
        <v>7888</v>
      </c>
      <c r="AA2781" s="480">
        <f t="shared" si="43"/>
        <v>60</v>
      </c>
      <c r="AB2781" s="483">
        <v>0</v>
      </c>
      <c r="AC2781" s="480" t="s">
        <v>335</v>
      </c>
    </row>
    <row r="2782" customHeight="1" spans="1:29">
      <c r="A2782" s="460" t="s">
        <v>187</v>
      </c>
      <c r="B2782" s="480" t="s">
        <v>11729</v>
      </c>
      <c r="C2782" s="480" t="s">
        <v>11730</v>
      </c>
      <c r="D2782" s="480" t="s">
        <v>13214</v>
      </c>
      <c r="E2782" s="481">
        <v>43570</v>
      </c>
      <c r="F2782" s="480" t="s">
        <v>301</v>
      </c>
      <c r="G2782" s="480" t="s">
        <v>13215</v>
      </c>
      <c r="H2782" s="480" t="s">
        <v>12508</v>
      </c>
      <c r="I2782" s="480" t="s">
        <v>12447</v>
      </c>
      <c r="J2782" s="482">
        <v>26068.38</v>
      </c>
      <c r="K2782" s="482">
        <v>0</v>
      </c>
      <c r="L2782" s="482">
        <v>26068.38</v>
      </c>
      <c r="M2782" s="482">
        <v>0</v>
      </c>
      <c r="N2782" s="482">
        <v>0</v>
      </c>
      <c r="O2782" s="482">
        <v>0</v>
      </c>
      <c r="P2782" s="480" t="s">
        <v>13216</v>
      </c>
      <c r="Q2782" s="481"/>
      <c r="R2782" s="480" t="s">
        <v>306</v>
      </c>
      <c r="S2782" s="480" t="s">
        <v>307</v>
      </c>
      <c r="T2782" s="480" t="s">
        <v>12079</v>
      </c>
      <c r="U2782" s="480" t="s">
        <v>309</v>
      </c>
      <c r="V2782" s="480" t="s">
        <v>12080</v>
      </c>
      <c r="W2782" s="480" t="s">
        <v>13217</v>
      </c>
      <c r="X2782" s="480" t="s">
        <v>12082</v>
      </c>
      <c r="Y2782" s="480" t="s">
        <v>313</v>
      </c>
      <c r="Z2782" s="480" t="s">
        <v>7888</v>
      </c>
      <c r="AA2782" s="480">
        <f t="shared" si="43"/>
        <v>60</v>
      </c>
      <c r="AB2782" s="483">
        <v>0</v>
      </c>
      <c r="AC2782" s="480" t="s">
        <v>335</v>
      </c>
    </row>
    <row r="2783" customHeight="1" spans="1:29">
      <c r="A2783" s="460" t="s">
        <v>187</v>
      </c>
      <c r="B2783" s="480" t="s">
        <v>11729</v>
      </c>
      <c r="C2783" s="480" t="s">
        <v>11730</v>
      </c>
      <c r="D2783" s="480" t="s">
        <v>13218</v>
      </c>
      <c r="E2783" s="481">
        <v>43570</v>
      </c>
      <c r="F2783" s="480" t="s">
        <v>301</v>
      </c>
      <c r="G2783" s="480" t="s">
        <v>13219</v>
      </c>
      <c r="H2783" s="480" t="s">
        <v>12536</v>
      </c>
      <c r="I2783" s="480" t="s">
        <v>12453</v>
      </c>
      <c r="J2783" s="482">
        <v>16239.32</v>
      </c>
      <c r="K2783" s="482">
        <v>0</v>
      </c>
      <c r="L2783" s="482">
        <v>16239.32</v>
      </c>
      <c r="M2783" s="482">
        <v>0</v>
      </c>
      <c r="N2783" s="482">
        <v>0</v>
      </c>
      <c r="O2783" s="482">
        <v>0</v>
      </c>
      <c r="P2783" s="480" t="s">
        <v>13220</v>
      </c>
      <c r="Q2783" s="481"/>
      <c r="R2783" s="480" t="s">
        <v>306</v>
      </c>
      <c r="S2783" s="480" t="s">
        <v>307</v>
      </c>
      <c r="T2783" s="480" t="s">
        <v>12079</v>
      </c>
      <c r="U2783" s="480" t="s">
        <v>309</v>
      </c>
      <c r="V2783" s="480" t="s">
        <v>12080</v>
      </c>
      <c r="W2783" s="480" t="s">
        <v>13217</v>
      </c>
      <c r="X2783" s="480" t="s">
        <v>12082</v>
      </c>
      <c r="Y2783" s="480" t="s">
        <v>313</v>
      </c>
      <c r="Z2783" s="480" t="s">
        <v>7888</v>
      </c>
      <c r="AA2783" s="480">
        <f t="shared" si="43"/>
        <v>60</v>
      </c>
      <c r="AB2783" s="483">
        <v>0</v>
      </c>
      <c r="AC2783" s="480" t="s">
        <v>335</v>
      </c>
    </row>
    <row r="2784" customHeight="1" spans="1:29">
      <c r="A2784" s="460" t="s">
        <v>187</v>
      </c>
      <c r="B2784" s="480" t="s">
        <v>11729</v>
      </c>
      <c r="C2784" s="480" t="s">
        <v>11730</v>
      </c>
      <c r="D2784" s="480" t="s">
        <v>13221</v>
      </c>
      <c r="E2784" s="481">
        <v>43752</v>
      </c>
      <c r="F2784" s="480" t="s">
        <v>301</v>
      </c>
      <c r="G2784" s="480" t="s">
        <v>13222</v>
      </c>
      <c r="H2784" s="480" t="s">
        <v>12369</v>
      </c>
      <c r="I2784" s="480" t="s">
        <v>13223</v>
      </c>
      <c r="J2784" s="482">
        <v>52000</v>
      </c>
      <c r="K2784" s="482">
        <v>0</v>
      </c>
      <c r="L2784" s="482">
        <v>52000</v>
      </c>
      <c r="M2784" s="482">
        <v>0</v>
      </c>
      <c r="N2784" s="482">
        <v>0</v>
      </c>
      <c r="O2784" s="482">
        <v>0</v>
      </c>
      <c r="P2784" s="480" t="s">
        <v>13224</v>
      </c>
      <c r="Q2784" s="481"/>
      <c r="R2784" s="480" t="s">
        <v>306</v>
      </c>
      <c r="S2784" s="480" t="s">
        <v>307</v>
      </c>
      <c r="T2784" s="480" t="s">
        <v>12277</v>
      </c>
      <c r="U2784" s="480" t="s">
        <v>309</v>
      </c>
      <c r="V2784" s="480" t="s">
        <v>12278</v>
      </c>
      <c r="W2784" s="480" t="s">
        <v>13225</v>
      </c>
      <c r="X2784" s="480" t="s">
        <v>12280</v>
      </c>
      <c r="Y2784" s="480" t="s">
        <v>313</v>
      </c>
      <c r="Z2784" s="480" t="s">
        <v>7888</v>
      </c>
      <c r="AA2784" s="480">
        <f t="shared" si="43"/>
        <v>60</v>
      </c>
      <c r="AB2784" s="483">
        <v>0</v>
      </c>
      <c r="AC2784" s="480" t="s">
        <v>335</v>
      </c>
    </row>
    <row r="2785" customHeight="1" spans="1:29">
      <c r="A2785" s="460" t="s">
        <v>187</v>
      </c>
      <c r="B2785" s="480" t="s">
        <v>11729</v>
      </c>
      <c r="C2785" s="480" t="s">
        <v>11730</v>
      </c>
      <c r="D2785" s="480" t="s">
        <v>13226</v>
      </c>
      <c r="E2785" s="481">
        <v>43752</v>
      </c>
      <c r="F2785" s="480" t="s">
        <v>301</v>
      </c>
      <c r="G2785" s="480" t="s">
        <v>13227</v>
      </c>
      <c r="H2785" s="480" t="s">
        <v>13228</v>
      </c>
      <c r="I2785" s="480" t="s">
        <v>13229</v>
      </c>
      <c r="J2785" s="482">
        <v>18000</v>
      </c>
      <c r="K2785" s="482">
        <v>0</v>
      </c>
      <c r="L2785" s="482">
        <v>18000</v>
      </c>
      <c r="M2785" s="482">
        <v>0</v>
      </c>
      <c r="N2785" s="482">
        <v>0</v>
      </c>
      <c r="O2785" s="482">
        <v>0</v>
      </c>
      <c r="P2785" s="480" t="s">
        <v>13230</v>
      </c>
      <c r="Q2785" s="481"/>
      <c r="R2785" s="480" t="s">
        <v>306</v>
      </c>
      <c r="S2785" s="480" t="s">
        <v>307</v>
      </c>
      <c r="T2785" s="480" t="s">
        <v>12277</v>
      </c>
      <c r="U2785" s="480" t="s">
        <v>309</v>
      </c>
      <c r="V2785" s="480" t="s">
        <v>12278</v>
      </c>
      <c r="W2785" s="480" t="s">
        <v>13225</v>
      </c>
      <c r="X2785" s="480" t="s">
        <v>12280</v>
      </c>
      <c r="Y2785" s="480" t="s">
        <v>313</v>
      </c>
      <c r="Z2785" s="480" t="s">
        <v>7888</v>
      </c>
      <c r="AA2785" s="480">
        <f t="shared" si="43"/>
        <v>60</v>
      </c>
      <c r="AB2785" s="483">
        <v>0</v>
      </c>
      <c r="AC2785" s="480" t="s">
        <v>335</v>
      </c>
    </row>
    <row r="2786" customHeight="1" spans="1:29">
      <c r="A2786" s="460" t="s">
        <v>187</v>
      </c>
      <c r="B2786" s="480" t="s">
        <v>11729</v>
      </c>
      <c r="C2786" s="480" t="s">
        <v>11730</v>
      </c>
      <c r="D2786" s="480" t="s">
        <v>13231</v>
      </c>
      <c r="E2786" s="481">
        <v>43752</v>
      </c>
      <c r="F2786" s="480" t="s">
        <v>301</v>
      </c>
      <c r="G2786" s="480" t="s">
        <v>13232</v>
      </c>
      <c r="H2786" s="480" t="s">
        <v>13155</v>
      </c>
      <c r="I2786" s="480" t="s">
        <v>13233</v>
      </c>
      <c r="J2786" s="482">
        <v>76068.38</v>
      </c>
      <c r="K2786" s="482">
        <v>0</v>
      </c>
      <c r="L2786" s="482">
        <v>76068.38</v>
      </c>
      <c r="M2786" s="482">
        <v>0</v>
      </c>
      <c r="N2786" s="482">
        <v>0</v>
      </c>
      <c r="O2786" s="482">
        <v>0</v>
      </c>
      <c r="P2786" s="480" t="s">
        <v>13234</v>
      </c>
      <c r="Q2786" s="481"/>
      <c r="R2786" s="480" t="s">
        <v>306</v>
      </c>
      <c r="S2786" s="480" t="s">
        <v>307</v>
      </c>
      <c r="T2786" s="480" t="s">
        <v>462</v>
      </c>
      <c r="U2786" s="480" t="s">
        <v>309</v>
      </c>
      <c r="V2786" s="480" t="s">
        <v>1173</v>
      </c>
      <c r="W2786" s="480" t="s">
        <v>12162</v>
      </c>
      <c r="X2786" s="480" t="s">
        <v>12598</v>
      </c>
      <c r="Y2786" s="480" t="s">
        <v>313</v>
      </c>
      <c r="Z2786" s="480" t="s">
        <v>7888</v>
      </c>
      <c r="AA2786" s="480">
        <f t="shared" si="43"/>
        <v>60</v>
      </c>
      <c r="AB2786" s="483">
        <v>0</v>
      </c>
      <c r="AC2786" s="480" t="s">
        <v>1176</v>
      </c>
    </row>
    <row r="2787" customHeight="1" spans="1:29">
      <c r="A2787" s="460" t="s">
        <v>187</v>
      </c>
      <c r="B2787" s="480" t="s">
        <v>11729</v>
      </c>
      <c r="C2787" s="480" t="s">
        <v>11730</v>
      </c>
      <c r="D2787" s="480" t="s">
        <v>13235</v>
      </c>
      <c r="E2787" s="481">
        <v>43752</v>
      </c>
      <c r="F2787" s="480" t="s">
        <v>301</v>
      </c>
      <c r="G2787" s="480" t="s">
        <v>13236</v>
      </c>
      <c r="H2787" s="480" t="s">
        <v>12217</v>
      </c>
      <c r="I2787" s="480" t="s">
        <v>13237</v>
      </c>
      <c r="J2787" s="482">
        <v>51282.06</v>
      </c>
      <c r="K2787" s="482">
        <v>0</v>
      </c>
      <c r="L2787" s="482">
        <v>51282.06</v>
      </c>
      <c r="M2787" s="482">
        <v>0</v>
      </c>
      <c r="N2787" s="482">
        <v>0</v>
      </c>
      <c r="O2787" s="482">
        <v>0</v>
      </c>
      <c r="P2787" s="480" t="s">
        <v>13238</v>
      </c>
      <c r="Q2787" s="481"/>
      <c r="R2787" s="480" t="s">
        <v>306</v>
      </c>
      <c r="S2787" s="480" t="s">
        <v>307</v>
      </c>
      <c r="T2787" s="480" t="s">
        <v>462</v>
      </c>
      <c r="U2787" s="480" t="s">
        <v>309</v>
      </c>
      <c r="V2787" s="480" t="s">
        <v>1173</v>
      </c>
      <c r="W2787" s="480" t="s">
        <v>12162</v>
      </c>
      <c r="X2787" s="480" t="s">
        <v>13239</v>
      </c>
      <c r="Y2787" s="480" t="s">
        <v>313</v>
      </c>
      <c r="Z2787" s="480" t="s">
        <v>7888</v>
      </c>
      <c r="AA2787" s="480">
        <f t="shared" si="43"/>
        <v>60</v>
      </c>
      <c r="AB2787" s="483">
        <v>0</v>
      </c>
      <c r="AC2787" s="480" t="s">
        <v>1176</v>
      </c>
    </row>
    <row r="2788" customHeight="1" spans="1:29">
      <c r="A2788" s="460" t="s">
        <v>187</v>
      </c>
      <c r="B2788" s="480" t="s">
        <v>11729</v>
      </c>
      <c r="C2788" s="480" t="s">
        <v>11730</v>
      </c>
      <c r="D2788" s="480" t="s">
        <v>13240</v>
      </c>
      <c r="E2788" s="481">
        <v>43752</v>
      </c>
      <c r="F2788" s="480" t="s">
        <v>301</v>
      </c>
      <c r="G2788" s="480" t="s">
        <v>13241</v>
      </c>
      <c r="H2788" s="480" t="s">
        <v>12223</v>
      </c>
      <c r="I2788" s="480" t="s">
        <v>13242</v>
      </c>
      <c r="J2788" s="482">
        <v>85470.09</v>
      </c>
      <c r="K2788" s="482">
        <v>0</v>
      </c>
      <c r="L2788" s="482">
        <v>85470.09</v>
      </c>
      <c r="M2788" s="482">
        <v>0</v>
      </c>
      <c r="N2788" s="482">
        <v>0</v>
      </c>
      <c r="O2788" s="482">
        <v>0</v>
      </c>
      <c r="P2788" s="480" t="s">
        <v>13243</v>
      </c>
      <c r="Q2788" s="481"/>
      <c r="R2788" s="480" t="s">
        <v>306</v>
      </c>
      <c r="S2788" s="480" t="s">
        <v>307</v>
      </c>
      <c r="T2788" s="480" t="s">
        <v>462</v>
      </c>
      <c r="U2788" s="480" t="s">
        <v>309</v>
      </c>
      <c r="V2788" s="480" t="s">
        <v>1173</v>
      </c>
      <c r="W2788" s="480" t="s">
        <v>12162</v>
      </c>
      <c r="X2788" s="480" t="s">
        <v>13239</v>
      </c>
      <c r="Y2788" s="480" t="s">
        <v>313</v>
      </c>
      <c r="Z2788" s="480" t="s">
        <v>7888</v>
      </c>
      <c r="AA2788" s="480">
        <f t="shared" si="43"/>
        <v>60</v>
      </c>
      <c r="AB2788" s="483">
        <v>0</v>
      </c>
      <c r="AC2788" s="480" t="s">
        <v>1176</v>
      </c>
    </row>
    <row r="2789" customHeight="1" spans="1:29">
      <c r="A2789" s="460" t="s">
        <v>187</v>
      </c>
      <c r="B2789" s="480" t="s">
        <v>11729</v>
      </c>
      <c r="C2789" s="480" t="s">
        <v>11730</v>
      </c>
      <c r="D2789" s="480" t="s">
        <v>13244</v>
      </c>
      <c r="E2789" s="481">
        <v>43752</v>
      </c>
      <c r="F2789" s="480" t="s">
        <v>301</v>
      </c>
      <c r="G2789" s="480" t="s">
        <v>13245</v>
      </c>
      <c r="H2789" s="480" t="s">
        <v>12223</v>
      </c>
      <c r="I2789" s="480" t="s">
        <v>13246</v>
      </c>
      <c r="J2789" s="482">
        <v>85470.09</v>
      </c>
      <c r="K2789" s="482">
        <v>0</v>
      </c>
      <c r="L2789" s="482">
        <v>85470.09</v>
      </c>
      <c r="M2789" s="482">
        <v>0</v>
      </c>
      <c r="N2789" s="482">
        <v>0</v>
      </c>
      <c r="O2789" s="482">
        <v>0</v>
      </c>
      <c r="P2789" s="480" t="s">
        <v>13247</v>
      </c>
      <c r="Q2789" s="481"/>
      <c r="R2789" s="480" t="s">
        <v>306</v>
      </c>
      <c r="S2789" s="480" t="s">
        <v>307</v>
      </c>
      <c r="T2789" s="480" t="s">
        <v>462</v>
      </c>
      <c r="U2789" s="480" t="s">
        <v>309</v>
      </c>
      <c r="V2789" s="480" t="s">
        <v>1173</v>
      </c>
      <c r="W2789" s="480" t="s">
        <v>12162</v>
      </c>
      <c r="X2789" s="480" t="s">
        <v>13239</v>
      </c>
      <c r="Y2789" s="480" t="s">
        <v>313</v>
      </c>
      <c r="Z2789" s="480" t="s">
        <v>7888</v>
      </c>
      <c r="AA2789" s="480">
        <f t="shared" si="43"/>
        <v>60</v>
      </c>
      <c r="AB2789" s="483">
        <v>0</v>
      </c>
      <c r="AC2789" s="480" t="s">
        <v>1176</v>
      </c>
    </row>
    <row r="2790" customHeight="1" spans="1:29">
      <c r="A2790" s="460" t="s">
        <v>187</v>
      </c>
      <c r="B2790" s="480" t="s">
        <v>11729</v>
      </c>
      <c r="C2790" s="480" t="s">
        <v>11730</v>
      </c>
      <c r="D2790" s="480" t="s">
        <v>13248</v>
      </c>
      <c r="E2790" s="481">
        <v>43752</v>
      </c>
      <c r="F2790" s="480" t="s">
        <v>301</v>
      </c>
      <c r="G2790" s="480" t="s">
        <v>13249</v>
      </c>
      <c r="H2790" s="480" t="s">
        <v>13061</v>
      </c>
      <c r="I2790" s="480" t="s">
        <v>13062</v>
      </c>
      <c r="J2790" s="482">
        <v>22788.85</v>
      </c>
      <c r="K2790" s="482">
        <v>0</v>
      </c>
      <c r="L2790" s="482">
        <v>22788.85</v>
      </c>
      <c r="M2790" s="482">
        <v>0</v>
      </c>
      <c r="N2790" s="482">
        <v>0</v>
      </c>
      <c r="O2790" s="482">
        <v>0</v>
      </c>
      <c r="P2790" s="480" t="s">
        <v>13250</v>
      </c>
      <c r="Q2790" s="481"/>
      <c r="R2790" s="480" t="s">
        <v>306</v>
      </c>
      <c r="S2790" s="480" t="s">
        <v>307</v>
      </c>
      <c r="T2790" s="480" t="s">
        <v>462</v>
      </c>
      <c r="U2790" s="480" t="s">
        <v>309</v>
      </c>
      <c r="V2790" s="480" t="s">
        <v>1173</v>
      </c>
      <c r="W2790" s="480" t="s">
        <v>12171</v>
      </c>
      <c r="X2790" s="480" t="s">
        <v>13173</v>
      </c>
      <c r="Y2790" s="480" t="s">
        <v>313</v>
      </c>
      <c r="Z2790" s="480" t="s">
        <v>7888</v>
      </c>
      <c r="AA2790" s="480">
        <f t="shared" si="43"/>
        <v>60</v>
      </c>
      <c r="AB2790" s="483">
        <v>0</v>
      </c>
      <c r="AC2790" s="480" t="s">
        <v>1176</v>
      </c>
    </row>
    <row r="2791" customHeight="1" spans="1:29">
      <c r="A2791" s="460" t="s">
        <v>187</v>
      </c>
      <c r="B2791" s="480" t="s">
        <v>11729</v>
      </c>
      <c r="C2791" s="480" t="s">
        <v>11730</v>
      </c>
      <c r="D2791" s="480" t="s">
        <v>13251</v>
      </c>
      <c r="E2791" s="481">
        <v>43752</v>
      </c>
      <c r="F2791" s="480" t="s">
        <v>301</v>
      </c>
      <c r="G2791" s="480" t="s">
        <v>13252</v>
      </c>
      <c r="H2791" s="480" t="s">
        <v>13253</v>
      </c>
      <c r="I2791" s="480" t="s">
        <v>13254</v>
      </c>
      <c r="J2791" s="482">
        <v>31036.75</v>
      </c>
      <c r="K2791" s="482">
        <v>0</v>
      </c>
      <c r="L2791" s="482">
        <v>31036.75</v>
      </c>
      <c r="M2791" s="482">
        <v>0</v>
      </c>
      <c r="N2791" s="482">
        <v>0</v>
      </c>
      <c r="O2791" s="482">
        <v>0</v>
      </c>
      <c r="P2791" s="480" t="s">
        <v>13255</v>
      </c>
      <c r="Q2791" s="481"/>
      <c r="R2791" s="480" t="s">
        <v>306</v>
      </c>
      <c r="S2791" s="480" t="s">
        <v>307</v>
      </c>
      <c r="T2791" s="480" t="s">
        <v>462</v>
      </c>
      <c r="U2791" s="480" t="s">
        <v>309</v>
      </c>
      <c r="V2791" s="480" t="s">
        <v>1173</v>
      </c>
      <c r="W2791" s="480" t="s">
        <v>12171</v>
      </c>
      <c r="X2791" s="480" t="s">
        <v>13173</v>
      </c>
      <c r="Y2791" s="480" t="s">
        <v>313</v>
      </c>
      <c r="Z2791" s="480" t="s">
        <v>7888</v>
      </c>
      <c r="AA2791" s="480">
        <f t="shared" si="43"/>
        <v>60</v>
      </c>
      <c r="AB2791" s="483">
        <v>0</v>
      </c>
      <c r="AC2791" s="480" t="s">
        <v>1176</v>
      </c>
    </row>
    <row r="2792" customHeight="1" spans="1:29">
      <c r="A2792" s="460" t="s">
        <v>187</v>
      </c>
      <c r="B2792" s="480" t="s">
        <v>11729</v>
      </c>
      <c r="C2792" s="480" t="s">
        <v>11730</v>
      </c>
      <c r="D2792" s="480" t="s">
        <v>13256</v>
      </c>
      <c r="E2792" s="481">
        <v>43752</v>
      </c>
      <c r="F2792" s="480" t="s">
        <v>301</v>
      </c>
      <c r="G2792" s="480" t="s">
        <v>13257</v>
      </c>
      <c r="H2792" s="480" t="s">
        <v>13258</v>
      </c>
      <c r="I2792" s="480" t="s">
        <v>13259</v>
      </c>
      <c r="J2792" s="482">
        <v>26000</v>
      </c>
      <c r="K2792" s="482">
        <v>0</v>
      </c>
      <c r="L2792" s="482">
        <v>26000</v>
      </c>
      <c r="M2792" s="482">
        <v>0</v>
      </c>
      <c r="N2792" s="482">
        <v>0</v>
      </c>
      <c r="O2792" s="482">
        <v>0</v>
      </c>
      <c r="P2792" s="480" t="s">
        <v>13260</v>
      </c>
      <c r="Q2792" s="481"/>
      <c r="R2792" s="480" t="s">
        <v>306</v>
      </c>
      <c r="S2792" s="480" t="s">
        <v>307</v>
      </c>
      <c r="T2792" s="480" t="s">
        <v>13261</v>
      </c>
      <c r="U2792" s="480" t="s">
        <v>309</v>
      </c>
      <c r="V2792" s="480" t="s">
        <v>13262</v>
      </c>
      <c r="W2792" s="480" t="s">
        <v>13263</v>
      </c>
      <c r="X2792" s="480" t="s">
        <v>13264</v>
      </c>
      <c r="Y2792" s="480" t="s">
        <v>313</v>
      </c>
      <c r="Z2792" s="480" t="s">
        <v>7888</v>
      </c>
      <c r="AA2792" s="480">
        <f t="shared" si="43"/>
        <v>60</v>
      </c>
      <c r="AB2792" s="483">
        <v>0</v>
      </c>
      <c r="AC2792" s="480" t="s">
        <v>335</v>
      </c>
    </row>
    <row r="2793" customHeight="1" spans="1:29">
      <c r="A2793" s="460" t="s">
        <v>187</v>
      </c>
      <c r="B2793" s="480" t="s">
        <v>11729</v>
      </c>
      <c r="C2793" s="480" t="s">
        <v>11730</v>
      </c>
      <c r="D2793" s="480" t="s">
        <v>13265</v>
      </c>
      <c r="E2793" s="481">
        <v>43544</v>
      </c>
      <c r="F2793" s="480" t="s">
        <v>301</v>
      </c>
      <c r="G2793" s="480" t="s">
        <v>13266</v>
      </c>
      <c r="H2793" s="480" t="s">
        <v>13267</v>
      </c>
      <c r="I2793" s="480" t="s">
        <v>646</v>
      </c>
      <c r="J2793" s="482">
        <v>181034.48</v>
      </c>
      <c r="K2793" s="482">
        <v>0</v>
      </c>
      <c r="L2793" s="482">
        <v>181034.48</v>
      </c>
      <c r="M2793" s="482">
        <v>0</v>
      </c>
      <c r="N2793" s="482">
        <v>0</v>
      </c>
      <c r="O2793" s="482">
        <v>0</v>
      </c>
      <c r="P2793" s="480" t="s">
        <v>13268</v>
      </c>
      <c r="Q2793" s="481"/>
      <c r="R2793" s="480" t="s">
        <v>630</v>
      </c>
      <c r="S2793" s="480" t="s">
        <v>307</v>
      </c>
      <c r="T2793" s="480" t="s">
        <v>383</v>
      </c>
      <c r="U2793" s="480" t="s">
        <v>309</v>
      </c>
      <c r="V2793" s="480" t="s">
        <v>384</v>
      </c>
      <c r="W2793" s="480" t="s">
        <v>13269</v>
      </c>
      <c r="X2793" s="480" t="s">
        <v>1526</v>
      </c>
      <c r="Y2793" s="480" t="s">
        <v>313</v>
      </c>
      <c r="Z2793" s="480" t="s">
        <v>7888</v>
      </c>
      <c r="AA2793" s="480">
        <f t="shared" si="43"/>
        <v>60</v>
      </c>
      <c r="AB2793" s="483">
        <v>0</v>
      </c>
      <c r="AC2793" s="480" t="s">
        <v>387</v>
      </c>
    </row>
    <row r="2794" customHeight="1" spans="1:29">
      <c r="A2794" s="460" t="s">
        <v>187</v>
      </c>
      <c r="B2794" s="480" t="s">
        <v>11729</v>
      </c>
      <c r="C2794" s="480" t="s">
        <v>11730</v>
      </c>
      <c r="D2794" s="480" t="s">
        <v>13270</v>
      </c>
      <c r="E2794" s="481">
        <v>43544</v>
      </c>
      <c r="F2794" s="480" t="s">
        <v>301</v>
      </c>
      <c r="G2794" s="480" t="s">
        <v>13271</v>
      </c>
      <c r="H2794" s="480" t="s">
        <v>13267</v>
      </c>
      <c r="I2794" s="480" t="s">
        <v>646</v>
      </c>
      <c r="J2794" s="482">
        <v>181034.48</v>
      </c>
      <c r="K2794" s="482">
        <v>0</v>
      </c>
      <c r="L2794" s="482">
        <v>181034.48</v>
      </c>
      <c r="M2794" s="482">
        <v>0</v>
      </c>
      <c r="N2794" s="482">
        <v>0</v>
      </c>
      <c r="O2794" s="482">
        <v>0</v>
      </c>
      <c r="P2794" s="480" t="s">
        <v>13272</v>
      </c>
      <c r="Q2794" s="481"/>
      <c r="R2794" s="480" t="s">
        <v>630</v>
      </c>
      <c r="S2794" s="480" t="s">
        <v>307</v>
      </c>
      <c r="T2794" s="480" t="s">
        <v>383</v>
      </c>
      <c r="U2794" s="480" t="s">
        <v>309</v>
      </c>
      <c r="V2794" s="480" t="s">
        <v>384</v>
      </c>
      <c r="W2794" s="480" t="s">
        <v>13269</v>
      </c>
      <c r="X2794" s="480" t="s">
        <v>1526</v>
      </c>
      <c r="Y2794" s="480" t="s">
        <v>313</v>
      </c>
      <c r="Z2794" s="480" t="s">
        <v>7888</v>
      </c>
      <c r="AA2794" s="480">
        <f t="shared" si="43"/>
        <v>60</v>
      </c>
      <c r="AB2794" s="483">
        <v>0</v>
      </c>
      <c r="AC2794" s="480" t="s">
        <v>387</v>
      </c>
    </row>
    <row r="2795" customHeight="1" spans="1:29">
      <c r="A2795" s="460" t="s">
        <v>187</v>
      </c>
      <c r="B2795" s="480" t="s">
        <v>11729</v>
      </c>
      <c r="C2795" s="480" t="s">
        <v>11730</v>
      </c>
      <c r="D2795" s="480" t="s">
        <v>13273</v>
      </c>
      <c r="E2795" s="481">
        <v>44033</v>
      </c>
      <c r="F2795" s="480" t="s">
        <v>301</v>
      </c>
      <c r="G2795" s="480" t="s">
        <v>13274</v>
      </c>
      <c r="H2795" s="480" t="s">
        <v>11747</v>
      </c>
      <c r="I2795" s="480" t="s">
        <v>13275</v>
      </c>
      <c r="J2795" s="482">
        <v>21367.52</v>
      </c>
      <c r="K2795" s="482">
        <v>0</v>
      </c>
      <c r="L2795" s="482">
        <v>21367.52</v>
      </c>
      <c r="M2795" s="482">
        <v>2492.87</v>
      </c>
      <c r="N2795" s="482">
        <v>0</v>
      </c>
      <c r="O2795" s="482">
        <v>0</v>
      </c>
      <c r="P2795" s="480" t="s">
        <v>13276</v>
      </c>
      <c r="Q2795" s="481"/>
      <c r="R2795" s="480" t="s">
        <v>306</v>
      </c>
      <c r="S2795" s="480" t="s">
        <v>307</v>
      </c>
      <c r="T2795" s="480" t="s">
        <v>462</v>
      </c>
      <c r="U2795" s="480" t="s">
        <v>309</v>
      </c>
      <c r="V2795" s="480" t="s">
        <v>487</v>
      </c>
      <c r="W2795" s="480" t="s">
        <v>13277</v>
      </c>
      <c r="X2795" s="480" t="s">
        <v>11846</v>
      </c>
      <c r="Y2795" s="480" t="s">
        <v>313</v>
      </c>
      <c r="Z2795" s="480" t="s">
        <v>7888</v>
      </c>
      <c r="AA2795" s="480">
        <f t="shared" si="43"/>
        <v>60</v>
      </c>
      <c r="AB2795" s="483">
        <v>0</v>
      </c>
      <c r="AC2795" s="480" t="s">
        <v>489</v>
      </c>
    </row>
    <row r="2796" customHeight="1" spans="1:29">
      <c r="A2796" s="460" t="s">
        <v>187</v>
      </c>
      <c r="B2796" s="480" t="s">
        <v>11729</v>
      </c>
      <c r="C2796" s="480" t="s">
        <v>11730</v>
      </c>
      <c r="D2796" s="480" t="s">
        <v>13278</v>
      </c>
      <c r="E2796" s="481">
        <v>44162</v>
      </c>
      <c r="F2796" s="480" t="s">
        <v>301</v>
      </c>
      <c r="G2796" s="480" t="s">
        <v>13279</v>
      </c>
      <c r="H2796" s="480" t="s">
        <v>11747</v>
      </c>
      <c r="I2796" s="480" t="s">
        <v>13280</v>
      </c>
      <c r="J2796" s="482">
        <v>15517.24</v>
      </c>
      <c r="K2796" s="482">
        <v>0</v>
      </c>
      <c r="L2796" s="482">
        <v>15517.24</v>
      </c>
      <c r="M2796" s="482">
        <v>2844.82</v>
      </c>
      <c r="N2796" s="482">
        <v>0</v>
      </c>
      <c r="O2796" s="482">
        <v>0</v>
      </c>
      <c r="P2796" s="480" t="s">
        <v>13281</v>
      </c>
      <c r="Q2796" s="481"/>
      <c r="R2796" s="480" t="s">
        <v>306</v>
      </c>
      <c r="S2796" s="480" t="s">
        <v>307</v>
      </c>
      <c r="T2796" s="480" t="s">
        <v>462</v>
      </c>
      <c r="U2796" s="480" t="s">
        <v>309</v>
      </c>
      <c r="V2796" s="480" t="s">
        <v>487</v>
      </c>
      <c r="W2796" s="480" t="s">
        <v>13282</v>
      </c>
      <c r="X2796" s="480" t="s">
        <v>13283</v>
      </c>
      <c r="Y2796" s="480" t="s">
        <v>313</v>
      </c>
      <c r="Z2796" s="480" t="s">
        <v>7888</v>
      </c>
      <c r="AA2796" s="480">
        <f t="shared" si="43"/>
        <v>60</v>
      </c>
      <c r="AB2796" s="483">
        <v>0</v>
      </c>
      <c r="AC2796" s="480" t="s">
        <v>489</v>
      </c>
    </row>
    <row r="2797" customHeight="1" spans="1:29">
      <c r="A2797" s="460" t="s">
        <v>187</v>
      </c>
      <c r="B2797" s="480" t="s">
        <v>11729</v>
      </c>
      <c r="C2797" s="480" t="s">
        <v>11730</v>
      </c>
      <c r="D2797" s="480" t="s">
        <v>13284</v>
      </c>
      <c r="E2797" s="481">
        <v>44175</v>
      </c>
      <c r="F2797" s="480" t="s">
        <v>301</v>
      </c>
      <c r="G2797" s="480" t="s">
        <v>13285</v>
      </c>
      <c r="H2797" s="480" t="s">
        <v>13286</v>
      </c>
      <c r="I2797" s="480" t="s">
        <v>13287</v>
      </c>
      <c r="J2797" s="482">
        <v>14700.85</v>
      </c>
      <c r="K2797" s="482">
        <v>245.01</v>
      </c>
      <c r="L2797" s="482">
        <v>14700.85</v>
      </c>
      <c r="M2797" s="482">
        <v>2940.17</v>
      </c>
      <c r="N2797" s="482">
        <v>0</v>
      </c>
      <c r="O2797" s="482">
        <v>0</v>
      </c>
      <c r="P2797" s="480" t="s">
        <v>13288</v>
      </c>
      <c r="Q2797" s="481"/>
      <c r="R2797" s="480" t="s">
        <v>306</v>
      </c>
      <c r="S2797" s="480" t="s">
        <v>307</v>
      </c>
      <c r="T2797" s="480" t="s">
        <v>13289</v>
      </c>
      <c r="U2797" s="480" t="s">
        <v>309</v>
      </c>
      <c r="V2797" s="480" t="s">
        <v>13290</v>
      </c>
      <c r="W2797" s="480" t="s">
        <v>13291</v>
      </c>
      <c r="X2797" s="480" t="s">
        <v>13292</v>
      </c>
      <c r="Y2797" s="480" t="s">
        <v>313</v>
      </c>
      <c r="Z2797" s="480" t="s">
        <v>7888</v>
      </c>
      <c r="AA2797" s="480">
        <f t="shared" si="43"/>
        <v>60</v>
      </c>
      <c r="AB2797" s="483">
        <v>0</v>
      </c>
      <c r="AC2797" s="480" t="s">
        <v>335</v>
      </c>
    </row>
    <row r="2798" customHeight="1" spans="1:29">
      <c r="A2798" s="460" t="s">
        <v>187</v>
      </c>
      <c r="B2798" s="480" t="s">
        <v>11729</v>
      </c>
      <c r="C2798" s="480" t="s">
        <v>11730</v>
      </c>
      <c r="D2798" s="480" t="s">
        <v>13293</v>
      </c>
      <c r="E2798" s="481">
        <v>44175</v>
      </c>
      <c r="F2798" s="480" t="s">
        <v>301</v>
      </c>
      <c r="G2798" s="480" t="s">
        <v>13294</v>
      </c>
      <c r="H2798" s="480" t="s">
        <v>13286</v>
      </c>
      <c r="I2798" s="480" t="s">
        <v>13295</v>
      </c>
      <c r="J2798" s="482">
        <v>25598.28</v>
      </c>
      <c r="K2798" s="482">
        <v>426.64</v>
      </c>
      <c r="L2798" s="482">
        <v>25598.28</v>
      </c>
      <c r="M2798" s="482">
        <v>5119.65</v>
      </c>
      <c r="N2798" s="482">
        <v>0</v>
      </c>
      <c r="O2798" s="482">
        <v>0</v>
      </c>
      <c r="P2798" s="480" t="s">
        <v>13296</v>
      </c>
      <c r="Q2798" s="481"/>
      <c r="R2798" s="480" t="s">
        <v>306</v>
      </c>
      <c r="S2798" s="480" t="s">
        <v>307</v>
      </c>
      <c r="T2798" s="480" t="s">
        <v>13289</v>
      </c>
      <c r="U2798" s="480" t="s">
        <v>309</v>
      </c>
      <c r="V2798" s="480" t="s">
        <v>13290</v>
      </c>
      <c r="W2798" s="480" t="s">
        <v>13291</v>
      </c>
      <c r="X2798" s="480" t="s">
        <v>13292</v>
      </c>
      <c r="Y2798" s="480" t="s">
        <v>313</v>
      </c>
      <c r="Z2798" s="480" t="s">
        <v>7888</v>
      </c>
      <c r="AA2798" s="480">
        <f t="shared" si="43"/>
        <v>60</v>
      </c>
      <c r="AB2798" s="483">
        <v>0</v>
      </c>
      <c r="AC2798" s="480" t="s">
        <v>335</v>
      </c>
    </row>
    <row r="2799" customHeight="1" spans="1:29">
      <c r="A2799" s="460" t="s">
        <v>187</v>
      </c>
      <c r="B2799" s="480" t="s">
        <v>11729</v>
      </c>
      <c r="C2799" s="480" t="s">
        <v>11730</v>
      </c>
      <c r="D2799" s="480" t="s">
        <v>13297</v>
      </c>
      <c r="E2799" s="481">
        <v>44175</v>
      </c>
      <c r="F2799" s="480" t="s">
        <v>301</v>
      </c>
      <c r="G2799" s="480" t="s">
        <v>13298</v>
      </c>
      <c r="H2799" s="480" t="s">
        <v>13299</v>
      </c>
      <c r="I2799" s="480" t="s">
        <v>13300</v>
      </c>
      <c r="J2799" s="482">
        <v>6000</v>
      </c>
      <c r="K2799" s="482">
        <v>100</v>
      </c>
      <c r="L2799" s="482">
        <v>6000</v>
      </c>
      <c r="M2799" s="482">
        <v>1200</v>
      </c>
      <c r="N2799" s="482">
        <v>0</v>
      </c>
      <c r="O2799" s="482">
        <v>0</v>
      </c>
      <c r="P2799" s="480" t="s">
        <v>13301</v>
      </c>
      <c r="Q2799" s="481"/>
      <c r="R2799" s="480" t="s">
        <v>306</v>
      </c>
      <c r="S2799" s="480" t="s">
        <v>307</v>
      </c>
      <c r="T2799" s="480" t="s">
        <v>13289</v>
      </c>
      <c r="U2799" s="480" t="s">
        <v>309</v>
      </c>
      <c r="V2799" s="480" t="s">
        <v>13290</v>
      </c>
      <c r="W2799" s="480" t="s">
        <v>13291</v>
      </c>
      <c r="X2799" s="480" t="s">
        <v>13292</v>
      </c>
      <c r="Y2799" s="480" t="s">
        <v>313</v>
      </c>
      <c r="Z2799" s="480" t="s">
        <v>7888</v>
      </c>
      <c r="AA2799" s="480">
        <f t="shared" si="43"/>
        <v>60</v>
      </c>
      <c r="AB2799" s="483">
        <v>0</v>
      </c>
      <c r="AC2799" s="480" t="s">
        <v>335</v>
      </c>
    </row>
    <row r="2800" customHeight="1" spans="1:29">
      <c r="A2800" s="460" t="s">
        <v>187</v>
      </c>
      <c r="B2800" s="480" t="s">
        <v>11729</v>
      </c>
      <c r="C2800" s="480" t="s">
        <v>11730</v>
      </c>
      <c r="D2800" s="480" t="s">
        <v>13302</v>
      </c>
      <c r="E2800" s="481">
        <v>44175</v>
      </c>
      <c r="F2800" s="480" t="s">
        <v>301</v>
      </c>
      <c r="G2800" s="480" t="s">
        <v>13303</v>
      </c>
      <c r="H2800" s="480" t="s">
        <v>13304</v>
      </c>
      <c r="I2800" s="480" t="s">
        <v>13305</v>
      </c>
      <c r="J2800" s="482">
        <v>16500</v>
      </c>
      <c r="K2800" s="482">
        <v>275</v>
      </c>
      <c r="L2800" s="482">
        <v>16500</v>
      </c>
      <c r="M2800" s="482">
        <v>3300</v>
      </c>
      <c r="N2800" s="482">
        <v>0</v>
      </c>
      <c r="O2800" s="482">
        <v>0</v>
      </c>
      <c r="P2800" s="480" t="s">
        <v>13306</v>
      </c>
      <c r="Q2800" s="481"/>
      <c r="R2800" s="480" t="s">
        <v>306</v>
      </c>
      <c r="S2800" s="480" t="s">
        <v>307</v>
      </c>
      <c r="T2800" s="480" t="s">
        <v>13289</v>
      </c>
      <c r="U2800" s="480" t="s">
        <v>309</v>
      </c>
      <c r="V2800" s="480" t="s">
        <v>13290</v>
      </c>
      <c r="W2800" s="480" t="s">
        <v>13291</v>
      </c>
      <c r="X2800" s="480" t="s">
        <v>13292</v>
      </c>
      <c r="Y2800" s="480" t="s">
        <v>313</v>
      </c>
      <c r="Z2800" s="480" t="s">
        <v>7888</v>
      </c>
      <c r="AA2800" s="480">
        <f t="shared" si="43"/>
        <v>60</v>
      </c>
      <c r="AB2800" s="483">
        <v>0</v>
      </c>
      <c r="AC2800" s="480" t="s">
        <v>335</v>
      </c>
    </row>
    <row r="2801" customHeight="1" spans="1:29">
      <c r="A2801" s="460" t="s">
        <v>187</v>
      </c>
      <c r="B2801" s="480" t="s">
        <v>11729</v>
      </c>
      <c r="C2801" s="480" t="s">
        <v>11730</v>
      </c>
      <c r="D2801" s="480" t="s">
        <v>13307</v>
      </c>
      <c r="E2801" s="481">
        <v>44175</v>
      </c>
      <c r="F2801" s="480" t="s">
        <v>301</v>
      </c>
      <c r="G2801" s="480" t="s">
        <v>13308</v>
      </c>
      <c r="H2801" s="480" t="s">
        <v>13309</v>
      </c>
      <c r="I2801" s="480" t="s">
        <v>13310</v>
      </c>
      <c r="J2801" s="482">
        <v>3100</v>
      </c>
      <c r="K2801" s="482">
        <v>51.67</v>
      </c>
      <c r="L2801" s="482">
        <v>3100</v>
      </c>
      <c r="M2801" s="482">
        <v>620</v>
      </c>
      <c r="N2801" s="482">
        <v>0</v>
      </c>
      <c r="O2801" s="482">
        <v>0</v>
      </c>
      <c r="P2801" s="480" t="s">
        <v>13311</v>
      </c>
      <c r="Q2801" s="481"/>
      <c r="R2801" s="480" t="s">
        <v>306</v>
      </c>
      <c r="S2801" s="480" t="s">
        <v>307</v>
      </c>
      <c r="T2801" s="480" t="s">
        <v>13289</v>
      </c>
      <c r="U2801" s="480" t="s">
        <v>309</v>
      </c>
      <c r="V2801" s="480" t="s">
        <v>13290</v>
      </c>
      <c r="W2801" s="480" t="s">
        <v>13291</v>
      </c>
      <c r="X2801" s="480" t="s">
        <v>13292</v>
      </c>
      <c r="Y2801" s="480" t="s">
        <v>313</v>
      </c>
      <c r="Z2801" s="480" t="s">
        <v>7888</v>
      </c>
      <c r="AA2801" s="480">
        <f t="shared" si="43"/>
        <v>60</v>
      </c>
      <c r="AB2801" s="483">
        <v>0</v>
      </c>
      <c r="AC2801" s="480" t="s">
        <v>335</v>
      </c>
    </row>
    <row r="2802" customHeight="1" spans="1:29">
      <c r="A2802" s="460" t="s">
        <v>187</v>
      </c>
      <c r="B2802" s="480" t="s">
        <v>11729</v>
      </c>
      <c r="C2802" s="480" t="s">
        <v>11730</v>
      </c>
      <c r="D2802" s="480" t="s">
        <v>13312</v>
      </c>
      <c r="E2802" s="481">
        <v>44175</v>
      </c>
      <c r="F2802" s="480" t="s">
        <v>301</v>
      </c>
      <c r="G2802" s="480" t="s">
        <v>13313</v>
      </c>
      <c r="H2802" s="480" t="s">
        <v>13314</v>
      </c>
      <c r="I2802" s="480" t="s">
        <v>13315</v>
      </c>
      <c r="J2802" s="482">
        <v>3100</v>
      </c>
      <c r="K2802" s="482">
        <v>51.67</v>
      </c>
      <c r="L2802" s="482">
        <v>3100</v>
      </c>
      <c r="M2802" s="482">
        <v>620</v>
      </c>
      <c r="N2802" s="482">
        <v>0</v>
      </c>
      <c r="O2802" s="482">
        <v>0</v>
      </c>
      <c r="P2802" s="480" t="s">
        <v>13316</v>
      </c>
      <c r="Q2802" s="481"/>
      <c r="R2802" s="480" t="s">
        <v>306</v>
      </c>
      <c r="S2802" s="480" t="s">
        <v>307</v>
      </c>
      <c r="T2802" s="480" t="s">
        <v>13289</v>
      </c>
      <c r="U2802" s="480" t="s">
        <v>309</v>
      </c>
      <c r="V2802" s="480" t="s">
        <v>13290</v>
      </c>
      <c r="W2802" s="480" t="s">
        <v>13291</v>
      </c>
      <c r="X2802" s="480" t="s">
        <v>13292</v>
      </c>
      <c r="Y2802" s="480" t="s">
        <v>313</v>
      </c>
      <c r="Z2802" s="480" t="s">
        <v>7888</v>
      </c>
      <c r="AA2802" s="480">
        <f t="shared" si="43"/>
        <v>60</v>
      </c>
      <c r="AB2802" s="483">
        <v>0</v>
      </c>
      <c r="AC2802" s="480" t="s">
        <v>335</v>
      </c>
    </row>
    <row r="2803" customHeight="1" spans="1:29">
      <c r="A2803" s="460" t="s">
        <v>187</v>
      </c>
      <c r="B2803" s="480" t="s">
        <v>11729</v>
      </c>
      <c r="C2803" s="480" t="s">
        <v>11730</v>
      </c>
      <c r="D2803" s="480" t="s">
        <v>13317</v>
      </c>
      <c r="E2803" s="481">
        <v>44175</v>
      </c>
      <c r="F2803" s="480" t="s">
        <v>301</v>
      </c>
      <c r="G2803" s="480" t="s">
        <v>13318</v>
      </c>
      <c r="H2803" s="480" t="s">
        <v>13286</v>
      </c>
      <c r="I2803" s="480" t="s">
        <v>13319</v>
      </c>
      <c r="J2803" s="482">
        <v>26850.43</v>
      </c>
      <c r="K2803" s="482">
        <v>447.51</v>
      </c>
      <c r="L2803" s="482">
        <v>26850.43</v>
      </c>
      <c r="M2803" s="482">
        <v>5370.08</v>
      </c>
      <c r="N2803" s="482">
        <v>0</v>
      </c>
      <c r="O2803" s="482">
        <v>0</v>
      </c>
      <c r="P2803" s="480" t="s">
        <v>13320</v>
      </c>
      <c r="Q2803" s="481"/>
      <c r="R2803" s="480" t="s">
        <v>306</v>
      </c>
      <c r="S2803" s="480" t="s">
        <v>307</v>
      </c>
      <c r="T2803" s="480" t="s">
        <v>13289</v>
      </c>
      <c r="U2803" s="480" t="s">
        <v>309</v>
      </c>
      <c r="V2803" s="480" t="s">
        <v>13290</v>
      </c>
      <c r="W2803" s="480" t="s">
        <v>13291</v>
      </c>
      <c r="X2803" s="480" t="s">
        <v>13292</v>
      </c>
      <c r="Y2803" s="480" t="s">
        <v>313</v>
      </c>
      <c r="Z2803" s="480" t="s">
        <v>7888</v>
      </c>
      <c r="AA2803" s="480">
        <f t="shared" si="43"/>
        <v>60</v>
      </c>
      <c r="AB2803" s="483">
        <v>0</v>
      </c>
      <c r="AC2803" s="480" t="s">
        <v>335</v>
      </c>
    </row>
    <row r="2804" customHeight="1" spans="1:29">
      <c r="A2804" s="460" t="s">
        <v>187</v>
      </c>
      <c r="B2804" s="480" t="s">
        <v>11729</v>
      </c>
      <c r="C2804" s="480" t="s">
        <v>11730</v>
      </c>
      <c r="D2804" s="480" t="s">
        <v>13321</v>
      </c>
      <c r="E2804" s="481">
        <v>44175</v>
      </c>
      <c r="F2804" s="480" t="s">
        <v>301</v>
      </c>
      <c r="G2804" s="480" t="s">
        <v>13322</v>
      </c>
      <c r="H2804" s="480" t="s">
        <v>13323</v>
      </c>
      <c r="I2804" s="480" t="s">
        <v>13324</v>
      </c>
      <c r="J2804" s="482">
        <v>7150.43</v>
      </c>
      <c r="K2804" s="482">
        <v>119.17</v>
      </c>
      <c r="L2804" s="482">
        <v>7150.43</v>
      </c>
      <c r="M2804" s="482">
        <v>1430.08</v>
      </c>
      <c r="N2804" s="482">
        <v>0</v>
      </c>
      <c r="O2804" s="482">
        <v>0</v>
      </c>
      <c r="P2804" s="480" t="s">
        <v>13325</v>
      </c>
      <c r="Q2804" s="481"/>
      <c r="R2804" s="480" t="s">
        <v>306</v>
      </c>
      <c r="S2804" s="480" t="s">
        <v>307</v>
      </c>
      <c r="T2804" s="480" t="s">
        <v>13289</v>
      </c>
      <c r="U2804" s="480" t="s">
        <v>309</v>
      </c>
      <c r="V2804" s="480" t="s">
        <v>13290</v>
      </c>
      <c r="W2804" s="480" t="s">
        <v>13291</v>
      </c>
      <c r="X2804" s="480" t="s">
        <v>13292</v>
      </c>
      <c r="Y2804" s="480" t="s">
        <v>313</v>
      </c>
      <c r="Z2804" s="480" t="s">
        <v>7888</v>
      </c>
      <c r="AA2804" s="480">
        <f t="shared" si="43"/>
        <v>60</v>
      </c>
      <c r="AB2804" s="483">
        <v>0</v>
      </c>
      <c r="AC2804" s="480" t="s">
        <v>335</v>
      </c>
    </row>
    <row r="2805" customHeight="1" spans="1:29">
      <c r="A2805" s="460" t="s">
        <v>187</v>
      </c>
      <c r="B2805" s="480" t="s">
        <v>11729</v>
      </c>
      <c r="C2805" s="480" t="s">
        <v>11730</v>
      </c>
      <c r="D2805" s="480" t="s">
        <v>13326</v>
      </c>
      <c r="E2805" s="481">
        <v>44175</v>
      </c>
      <c r="F2805" s="480" t="s">
        <v>301</v>
      </c>
      <c r="G2805" s="480" t="s">
        <v>13327</v>
      </c>
      <c r="H2805" s="480" t="s">
        <v>11747</v>
      </c>
      <c r="I2805" s="480" t="s">
        <v>13328</v>
      </c>
      <c r="J2805" s="482">
        <v>6410.26</v>
      </c>
      <c r="K2805" s="482">
        <v>106.84</v>
      </c>
      <c r="L2805" s="482">
        <v>6410.26</v>
      </c>
      <c r="M2805" s="482">
        <v>1282.05</v>
      </c>
      <c r="N2805" s="482">
        <v>0</v>
      </c>
      <c r="O2805" s="482">
        <v>0</v>
      </c>
      <c r="P2805" s="480" t="s">
        <v>13329</v>
      </c>
      <c r="Q2805" s="481"/>
      <c r="R2805" s="480" t="s">
        <v>306</v>
      </c>
      <c r="S2805" s="480" t="s">
        <v>307</v>
      </c>
      <c r="T2805" s="480" t="s">
        <v>462</v>
      </c>
      <c r="U2805" s="480" t="s">
        <v>309</v>
      </c>
      <c r="V2805" s="480" t="s">
        <v>487</v>
      </c>
      <c r="W2805" s="480" t="s">
        <v>13291</v>
      </c>
      <c r="X2805" s="480" t="s">
        <v>11846</v>
      </c>
      <c r="Y2805" s="480" t="s">
        <v>313</v>
      </c>
      <c r="Z2805" s="480" t="s">
        <v>7888</v>
      </c>
      <c r="AA2805" s="480">
        <f t="shared" si="43"/>
        <v>60</v>
      </c>
      <c r="AB2805" s="483">
        <v>0</v>
      </c>
      <c r="AC2805" s="480" t="s">
        <v>489</v>
      </c>
    </row>
    <row r="2806" customHeight="1" spans="1:29">
      <c r="A2806" s="460" t="s">
        <v>187</v>
      </c>
      <c r="B2806" s="480" t="s">
        <v>11729</v>
      </c>
      <c r="C2806" s="480" t="s">
        <v>11730</v>
      </c>
      <c r="D2806" s="480" t="s">
        <v>13330</v>
      </c>
      <c r="E2806" s="481">
        <v>44175</v>
      </c>
      <c r="F2806" s="480" t="s">
        <v>301</v>
      </c>
      <c r="G2806" s="480" t="s">
        <v>13331</v>
      </c>
      <c r="H2806" s="480" t="s">
        <v>11747</v>
      </c>
      <c r="I2806" s="480" t="s">
        <v>13332</v>
      </c>
      <c r="J2806" s="482">
        <v>4700.85</v>
      </c>
      <c r="K2806" s="482">
        <v>78.35</v>
      </c>
      <c r="L2806" s="482">
        <v>4700.85</v>
      </c>
      <c r="M2806" s="482">
        <v>940.17</v>
      </c>
      <c r="N2806" s="482">
        <v>0</v>
      </c>
      <c r="O2806" s="482">
        <v>0</v>
      </c>
      <c r="P2806" s="480" t="s">
        <v>13333</v>
      </c>
      <c r="Q2806" s="481"/>
      <c r="R2806" s="480" t="s">
        <v>306</v>
      </c>
      <c r="S2806" s="480" t="s">
        <v>307</v>
      </c>
      <c r="T2806" s="480" t="s">
        <v>462</v>
      </c>
      <c r="U2806" s="480" t="s">
        <v>309</v>
      </c>
      <c r="V2806" s="480" t="s">
        <v>487</v>
      </c>
      <c r="W2806" s="480" t="s">
        <v>13291</v>
      </c>
      <c r="X2806" s="480" t="s">
        <v>11846</v>
      </c>
      <c r="Y2806" s="480" t="s">
        <v>313</v>
      </c>
      <c r="Z2806" s="480" t="s">
        <v>7888</v>
      </c>
      <c r="AA2806" s="480">
        <f t="shared" si="43"/>
        <v>60</v>
      </c>
      <c r="AB2806" s="483">
        <v>0</v>
      </c>
      <c r="AC2806" s="480" t="s">
        <v>489</v>
      </c>
    </row>
    <row r="2807" customHeight="1" spans="1:29">
      <c r="A2807" s="460" t="s">
        <v>187</v>
      </c>
      <c r="B2807" s="480" t="s">
        <v>11729</v>
      </c>
      <c r="C2807" s="480" t="s">
        <v>11730</v>
      </c>
      <c r="D2807" s="480" t="s">
        <v>13334</v>
      </c>
      <c r="E2807" s="481">
        <v>44033</v>
      </c>
      <c r="F2807" s="480" t="s">
        <v>301</v>
      </c>
      <c r="G2807" s="480" t="s">
        <v>13335</v>
      </c>
      <c r="H2807" s="480" t="s">
        <v>12309</v>
      </c>
      <c r="I2807" s="480" t="s">
        <v>13336</v>
      </c>
      <c r="J2807" s="482">
        <v>27586.2</v>
      </c>
      <c r="K2807" s="482">
        <v>0</v>
      </c>
      <c r="L2807" s="482">
        <v>27586.2</v>
      </c>
      <c r="M2807" s="482">
        <v>3218.39</v>
      </c>
      <c r="N2807" s="482">
        <v>0</v>
      </c>
      <c r="O2807" s="482">
        <v>0</v>
      </c>
      <c r="P2807" s="480" t="s">
        <v>13337</v>
      </c>
      <c r="Q2807" s="481"/>
      <c r="R2807" s="480" t="s">
        <v>306</v>
      </c>
      <c r="S2807" s="480" t="s">
        <v>307</v>
      </c>
      <c r="T2807" s="480" t="s">
        <v>462</v>
      </c>
      <c r="U2807" s="480" t="s">
        <v>309</v>
      </c>
      <c r="V2807" s="480" t="s">
        <v>1173</v>
      </c>
      <c r="W2807" s="480" t="s">
        <v>13338</v>
      </c>
      <c r="X2807" s="480" t="s">
        <v>13339</v>
      </c>
      <c r="Y2807" s="480" t="s">
        <v>313</v>
      </c>
      <c r="Z2807" s="480" t="s">
        <v>7888</v>
      </c>
      <c r="AA2807" s="480">
        <f t="shared" si="43"/>
        <v>60</v>
      </c>
      <c r="AB2807" s="483">
        <v>0</v>
      </c>
      <c r="AC2807" s="480" t="s">
        <v>1176</v>
      </c>
    </row>
    <row r="2808" customHeight="1" spans="1:29">
      <c r="A2808" s="460" t="s">
        <v>187</v>
      </c>
      <c r="B2808" s="480" t="s">
        <v>11729</v>
      </c>
      <c r="C2808" s="480" t="s">
        <v>11730</v>
      </c>
      <c r="D2808" s="480" t="s">
        <v>13340</v>
      </c>
      <c r="E2808" s="481">
        <v>44033</v>
      </c>
      <c r="F2808" s="480" t="s">
        <v>301</v>
      </c>
      <c r="G2808" s="480" t="s">
        <v>13341</v>
      </c>
      <c r="H2808" s="480" t="s">
        <v>12204</v>
      </c>
      <c r="I2808" s="480" t="s">
        <v>13342</v>
      </c>
      <c r="J2808" s="482">
        <v>90000</v>
      </c>
      <c r="K2808" s="482">
        <v>0</v>
      </c>
      <c r="L2808" s="482">
        <v>90000</v>
      </c>
      <c r="M2808" s="482">
        <v>10500</v>
      </c>
      <c r="N2808" s="482">
        <v>0</v>
      </c>
      <c r="O2808" s="482">
        <v>0</v>
      </c>
      <c r="P2808" s="480" t="s">
        <v>13343</v>
      </c>
      <c r="Q2808" s="481"/>
      <c r="R2808" s="480" t="s">
        <v>306</v>
      </c>
      <c r="S2808" s="480" t="s">
        <v>307</v>
      </c>
      <c r="T2808" s="480" t="s">
        <v>462</v>
      </c>
      <c r="U2808" s="480" t="s">
        <v>309</v>
      </c>
      <c r="V2808" s="480" t="s">
        <v>1173</v>
      </c>
      <c r="W2808" s="480" t="s">
        <v>13277</v>
      </c>
      <c r="X2808" s="480" t="s">
        <v>12598</v>
      </c>
      <c r="Y2808" s="480" t="s">
        <v>313</v>
      </c>
      <c r="Z2808" s="480" t="s">
        <v>7888</v>
      </c>
      <c r="AA2808" s="480">
        <f t="shared" si="43"/>
        <v>60</v>
      </c>
      <c r="AB2808" s="483">
        <v>0</v>
      </c>
      <c r="AC2808" s="480" t="s">
        <v>1176</v>
      </c>
    </row>
    <row r="2809" customHeight="1" spans="1:29">
      <c r="A2809" s="460" t="s">
        <v>187</v>
      </c>
      <c r="B2809" s="480" t="s">
        <v>11729</v>
      </c>
      <c r="C2809" s="480" t="s">
        <v>11730</v>
      </c>
      <c r="D2809" s="480" t="s">
        <v>13344</v>
      </c>
      <c r="E2809" s="481">
        <v>44033</v>
      </c>
      <c r="F2809" s="480" t="s">
        <v>301</v>
      </c>
      <c r="G2809" s="480" t="s">
        <v>13345</v>
      </c>
      <c r="H2809" s="480" t="s">
        <v>12191</v>
      </c>
      <c r="I2809" s="480" t="s">
        <v>13346</v>
      </c>
      <c r="J2809" s="482">
        <v>140000</v>
      </c>
      <c r="K2809" s="482">
        <v>0</v>
      </c>
      <c r="L2809" s="482">
        <v>140000</v>
      </c>
      <c r="M2809" s="482">
        <v>16333.34</v>
      </c>
      <c r="N2809" s="482">
        <v>0</v>
      </c>
      <c r="O2809" s="482">
        <v>0</v>
      </c>
      <c r="P2809" s="480" t="s">
        <v>13347</v>
      </c>
      <c r="Q2809" s="481"/>
      <c r="R2809" s="480" t="s">
        <v>306</v>
      </c>
      <c r="S2809" s="480" t="s">
        <v>307</v>
      </c>
      <c r="T2809" s="480" t="s">
        <v>462</v>
      </c>
      <c r="U2809" s="480" t="s">
        <v>309</v>
      </c>
      <c r="V2809" s="480" t="s">
        <v>1173</v>
      </c>
      <c r="W2809" s="480" t="s">
        <v>13277</v>
      </c>
      <c r="X2809" s="480" t="s">
        <v>12598</v>
      </c>
      <c r="Y2809" s="480" t="s">
        <v>313</v>
      </c>
      <c r="Z2809" s="480" t="s">
        <v>7888</v>
      </c>
      <c r="AA2809" s="480">
        <f t="shared" si="43"/>
        <v>60</v>
      </c>
      <c r="AB2809" s="483">
        <v>0</v>
      </c>
      <c r="AC2809" s="480" t="s">
        <v>1176</v>
      </c>
    </row>
    <row r="2810" customHeight="1" spans="1:29">
      <c r="A2810" s="460" t="s">
        <v>187</v>
      </c>
      <c r="B2810" s="480" t="s">
        <v>11729</v>
      </c>
      <c r="C2810" s="480" t="s">
        <v>11730</v>
      </c>
      <c r="D2810" s="480" t="s">
        <v>13348</v>
      </c>
      <c r="E2810" s="481">
        <v>44033</v>
      </c>
      <c r="F2810" s="480" t="s">
        <v>301</v>
      </c>
      <c r="G2810" s="480" t="s">
        <v>13349</v>
      </c>
      <c r="H2810" s="480" t="s">
        <v>12217</v>
      </c>
      <c r="I2810" s="480" t="s">
        <v>13350</v>
      </c>
      <c r="J2810" s="482">
        <v>90000</v>
      </c>
      <c r="K2810" s="482">
        <v>0</v>
      </c>
      <c r="L2810" s="482">
        <v>90000</v>
      </c>
      <c r="M2810" s="482">
        <v>10500</v>
      </c>
      <c r="N2810" s="482">
        <v>0</v>
      </c>
      <c r="O2810" s="482">
        <v>0</v>
      </c>
      <c r="P2810" s="480" t="s">
        <v>13351</v>
      </c>
      <c r="Q2810" s="481"/>
      <c r="R2810" s="480" t="s">
        <v>306</v>
      </c>
      <c r="S2810" s="480" t="s">
        <v>307</v>
      </c>
      <c r="T2810" s="480" t="s">
        <v>462</v>
      </c>
      <c r="U2810" s="480" t="s">
        <v>309</v>
      </c>
      <c r="V2810" s="480" t="s">
        <v>1173</v>
      </c>
      <c r="W2810" s="480" t="s">
        <v>13277</v>
      </c>
      <c r="X2810" s="480" t="s">
        <v>12598</v>
      </c>
      <c r="Y2810" s="480" t="s">
        <v>313</v>
      </c>
      <c r="Z2810" s="480" t="s">
        <v>7888</v>
      </c>
      <c r="AA2810" s="480">
        <f t="shared" si="43"/>
        <v>60</v>
      </c>
      <c r="AB2810" s="483">
        <v>0</v>
      </c>
      <c r="AC2810" s="480" t="s">
        <v>1176</v>
      </c>
    </row>
    <row r="2811" customHeight="1" spans="1:29">
      <c r="A2811" s="460" t="s">
        <v>187</v>
      </c>
      <c r="B2811" s="480" t="s">
        <v>11729</v>
      </c>
      <c r="C2811" s="480" t="s">
        <v>11730</v>
      </c>
      <c r="D2811" s="480" t="s">
        <v>13352</v>
      </c>
      <c r="E2811" s="481">
        <v>44033</v>
      </c>
      <c r="F2811" s="480" t="s">
        <v>301</v>
      </c>
      <c r="G2811" s="480" t="s">
        <v>13353</v>
      </c>
      <c r="H2811" s="480" t="s">
        <v>12223</v>
      </c>
      <c r="I2811" s="480" t="s">
        <v>13354</v>
      </c>
      <c r="J2811" s="482">
        <v>130000</v>
      </c>
      <c r="K2811" s="482">
        <v>0</v>
      </c>
      <c r="L2811" s="482">
        <v>130000</v>
      </c>
      <c r="M2811" s="482">
        <v>15166.66</v>
      </c>
      <c r="N2811" s="482">
        <v>0</v>
      </c>
      <c r="O2811" s="482">
        <v>0</v>
      </c>
      <c r="P2811" s="480" t="s">
        <v>13355</v>
      </c>
      <c r="Q2811" s="481"/>
      <c r="R2811" s="480" t="s">
        <v>306</v>
      </c>
      <c r="S2811" s="480" t="s">
        <v>307</v>
      </c>
      <c r="T2811" s="480" t="s">
        <v>462</v>
      </c>
      <c r="U2811" s="480" t="s">
        <v>309</v>
      </c>
      <c r="V2811" s="480" t="s">
        <v>1173</v>
      </c>
      <c r="W2811" s="480" t="s">
        <v>13277</v>
      </c>
      <c r="X2811" s="480" t="s">
        <v>12598</v>
      </c>
      <c r="Y2811" s="480" t="s">
        <v>313</v>
      </c>
      <c r="Z2811" s="480" t="s">
        <v>7888</v>
      </c>
      <c r="AA2811" s="480">
        <f t="shared" si="43"/>
        <v>60</v>
      </c>
      <c r="AB2811" s="483">
        <v>0</v>
      </c>
      <c r="AC2811" s="480" t="s">
        <v>1176</v>
      </c>
    </row>
    <row r="2812" customHeight="1" spans="1:29">
      <c r="A2812" s="460" t="s">
        <v>187</v>
      </c>
      <c r="B2812" s="480" t="s">
        <v>11729</v>
      </c>
      <c r="C2812" s="480" t="s">
        <v>11730</v>
      </c>
      <c r="D2812" s="480" t="s">
        <v>13356</v>
      </c>
      <c r="E2812" s="481">
        <v>44033</v>
      </c>
      <c r="F2812" s="480" t="s">
        <v>301</v>
      </c>
      <c r="G2812" s="480" t="s">
        <v>13357</v>
      </c>
      <c r="H2812" s="480" t="s">
        <v>13150</v>
      </c>
      <c r="I2812" s="480" t="s">
        <v>13358</v>
      </c>
      <c r="J2812" s="482">
        <v>51017.11</v>
      </c>
      <c r="K2812" s="482">
        <v>0</v>
      </c>
      <c r="L2812" s="482">
        <v>51017.11</v>
      </c>
      <c r="M2812" s="482">
        <v>5951.99</v>
      </c>
      <c r="N2812" s="482">
        <v>0</v>
      </c>
      <c r="O2812" s="482">
        <v>0</v>
      </c>
      <c r="P2812" s="480" t="s">
        <v>13359</v>
      </c>
      <c r="Q2812" s="481"/>
      <c r="R2812" s="480" t="s">
        <v>306</v>
      </c>
      <c r="S2812" s="480" t="s">
        <v>307</v>
      </c>
      <c r="T2812" s="480" t="s">
        <v>462</v>
      </c>
      <c r="U2812" s="480" t="s">
        <v>309</v>
      </c>
      <c r="V2812" s="480" t="s">
        <v>1173</v>
      </c>
      <c r="W2812" s="480" t="s">
        <v>13277</v>
      </c>
      <c r="X2812" s="480" t="s">
        <v>12598</v>
      </c>
      <c r="Y2812" s="480" t="s">
        <v>313</v>
      </c>
      <c r="Z2812" s="480" t="s">
        <v>7888</v>
      </c>
      <c r="AA2812" s="480">
        <f t="shared" si="43"/>
        <v>60</v>
      </c>
      <c r="AB2812" s="483">
        <v>0</v>
      </c>
      <c r="AC2812" s="480" t="s">
        <v>1176</v>
      </c>
    </row>
    <row r="2813" customHeight="1" spans="1:29">
      <c r="A2813" s="460" t="s">
        <v>187</v>
      </c>
      <c r="B2813" s="480" t="s">
        <v>11729</v>
      </c>
      <c r="C2813" s="480" t="s">
        <v>11730</v>
      </c>
      <c r="D2813" s="480" t="s">
        <v>13360</v>
      </c>
      <c r="E2813" s="481">
        <v>44033</v>
      </c>
      <c r="F2813" s="480" t="s">
        <v>301</v>
      </c>
      <c r="G2813" s="480" t="s">
        <v>13361</v>
      </c>
      <c r="H2813" s="480" t="s">
        <v>13155</v>
      </c>
      <c r="I2813" s="480" t="s">
        <v>13362</v>
      </c>
      <c r="J2813" s="482">
        <v>68376.07</v>
      </c>
      <c r="K2813" s="482">
        <v>0</v>
      </c>
      <c r="L2813" s="482">
        <v>68376.07</v>
      </c>
      <c r="M2813" s="482">
        <v>7977.21</v>
      </c>
      <c r="N2813" s="482">
        <v>0</v>
      </c>
      <c r="O2813" s="482">
        <v>0</v>
      </c>
      <c r="P2813" s="480" t="s">
        <v>13363</v>
      </c>
      <c r="Q2813" s="481"/>
      <c r="R2813" s="480" t="s">
        <v>306</v>
      </c>
      <c r="S2813" s="480" t="s">
        <v>307</v>
      </c>
      <c r="T2813" s="480" t="s">
        <v>462</v>
      </c>
      <c r="U2813" s="480" t="s">
        <v>309</v>
      </c>
      <c r="V2813" s="480" t="s">
        <v>1173</v>
      </c>
      <c r="W2813" s="480" t="s">
        <v>5288</v>
      </c>
      <c r="X2813" s="480" t="s">
        <v>12598</v>
      </c>
      <c r="Y2813" s="480" t="s">
        <v>313</v>
      </c>
      <c r="Z2813" s="480" t="s">
        <v>7888</v>
      </c>
      <c r="AA2813" s="480">
        <f t="shared" si="43"/>
        <v>60</v>
      </c>
      <c r="AB2813" s="483">
        <v>0</v>
      </c>
      <c r="AC2813" s="480" t="s">
        <v>1176</v>
      </c>
    </row>
    <row r="2814" customHeight="1" spans="1:29">
      <c r="A2814" s="460" t="s">
        <v>187</v>
      </c>
      <c r="B2814" s="480" t="s">
        <v>11729</v>
      </c>
      <c r="C2814" s="480" t="s">
        <v>11730</v>
      </c>
      <c r="D2814" s="480" t="s">
        <v>13364</v>
      </c>
      <c r="E2814" s="481">
        <v>44033</v>
      </c>
      <c r="F2814" s="480" t="s">
        <v>301</v>
      </c>
      <c r="G2814" s="480" t="s">
        <v>13365</v>
      </c>
      <c r="H2814" s="480" t="s">
        <v>12204</v>
      </c>
      <c r="I2814" s="480" t="s">
        <v>13366</v>
      </c>
      <c r="J2814" s="482">
        <v>80000</v>
      </c>
      <c r="K2814" s="482">
        <v>0</v>
      </c>
      <c r="L2814" s="482">
        <v>80000</v>
      </c>
      <c r="M2814" s="482">
        <v>9333.34</v>
      </c>
      <c r="N2814" s="482">
        <v>0</v>
      </c>
      <c r="O2814" s="482">
        <v>0</v>
      </c>
      <c r="P2814" s="480" t="s">
        <v>13367</v>
      </c>
      <c r="Q2814" s="481"/>
      <c r="R2814" s="480" t="s">
        <v>306</v>
      </c>
      <c r="S2814" s="480" t="s">
        <v>307</v>
      </c>
      <c r="T2814" s="480" t="s">
        <v>462</v>
      </c>
      <c r="U2814" s="480" t="s">
        <v>309</v>
      </c>
      <c r="V2814" s="480" t="s">
        <v>1173</v>
      </c>
      <c r="W2814" s="480" t="s">
        <v>13368</v>
      </c>
      <c r="X2814" s="480" t="s">
        <v>13369</v>
      </c>
      <c r="Y2814" s="480" t="s">
        <v>313</v>
      </c>
      <c r="Z2814" s="480" t="s">
        <v>7888</v>
      </c>
      <c r="AA2814" s="480">
        <f t="shared" si="43"/>
        <v>60</v>
      </c>
      <c r="AB2814" s="483">
        <v>0</v>
      </c>
      <c r="AC2814" s="480" t="s">
        <v>1176</v>
      </c>
    </row>
    <row r="2815" customHeight="1" spans="1:29">
      <c r="A2815" s="460" t="s">
        <v>187</v>
      </c>
      <c r="B2815" s="480" t="s">
        <v>11729</v>
      </c>
      <c r="C2815" s="480" t="s">
        <v>11730</v>
      </c>
      <c r="D2815" s="480" t="s">
        <v>13370</v>
      </c>
      <c r="E2815" s="481">
        <v>44033</v>
      </c>
      <c r="F2815" s="480" t="s">
        <v>301</v>
      </c>
      <c r="G2815" s="480" t="s">
        <v>13371</v>
      </c>
      <c r="H2815" s="480" t="s">
        <v>12191</v>
      </c>
      <c r="I2815" s="480" t="s">
        <v>13372</v>
      </c>
      <c r="J2815" s="482">
        <v>90000</v>
      </c>
      <c r="K2815" s="482">
        <v>0</v>
      </c>
      <c r="L2815" s="482">
        <v>90000</v>
      </c>
      <c r="M2815" s="482">
        <v>10500</v>
      </c>
      <c r="N2815" s="482">
        <v>0</v>
      </c>
      <c r="O2815" s="482">
        <v>0</v>
      </c>
      <c r="P2815" s="480" t="s">
        <v>13373</v>
      </c>
      <c r="Q2815" s="481"/>
      <c r="R2815" s="480" t="s">
        <v>306</v>
      </c>
      <c r="S2815" s="480" t="s">
        <v>307</v>
      </c>
      <c r="T2815" s="480" t="s">
        <v>462</v>
      </c>
      <c r="U2815" s="480" t="s">
        <v>309</v>
      </c>
      <c r="V2815" s="480" t="s">
        <v>1173</v>
      </c>
      <c r="W2815" s="480" t="s">
        <v>13368</v>
      </c>
      <c r="X2815" s="480" t="s">
        <v>13369</v>
      </c>
      <c r="Y2815" s="480" t="s">
        <v>313</v>
      </c>
      <c r="Z2815" s="480" t="s">
        <v>7888</v>
      </c>
      <c r="AA2815" s="480">
        <f t="shared" si="43"/>
        <v>60</v>
      </c>
      <c r="AB2815" s="483">
        <v>0</v>
      </c>
      <c r="AC2815" s="480" t="s">
        <v>1176</v>
      </c>
    </row>
    <row r="2816" customHeight="1" spans="1:29">
      <c r="A2816" s="460" t="s">
        <v>187</v>
      </c>
      <c r="B2816" s="480" t="s">
        <v>11729</v>
      </c>
      <c r="C2816" s="480" t="s">
        <v>11730</v>
      </c>
      <c r="D2816" s="480" t="s">
        <v>13374</v>
      </c>
      <c r="E2816" s="481">
        <v>44033</v>
      </c>
      <c r="F2816" s="480" t="s">
        <v>301</v>
      </c>
      <c r="G2816" s="480" t="s">
        <v>13375</v>
      </c>
      <c r="H2816" s="480" t="s">
        <v>13001</v>
      </c>
      <c r="I2816" s="480" t="s">
        <v>13376</v>
      </c>
      <c r="J2816" s="482">
        <v>54310.32</v>
      </c>
      <c r="K2816" s="482">
        <v>0</v>
      </c>
      <c r="L2816" s="482">
        <v>54310.32</v>
      </c>
      <c r="M2816" s="482">
        <v>6336.2</v>
      </c>
      <c r="N2816" s="482">
        <v>0</v>
      </c>
      <c r="O2816" s="482">
        <v>0</v>
      </c>
      <c r="P2816" s="480" t="s">
        <v>13377</v>
      </c>
      <c r="Q2816" s="481"/>
      <c r="R2816" s="480" t="s">
        <v>306</v>
      </c>
      <c r="S2816" s="480" t="s">
        <v>307</v>
      </c>
      <c r="T2816" s="480" t="s">
        <v>462</v>
      </c>
      <c r="U2816" s="480" t="s">
        <v>309</v>
      </c>
      <c r="V2816" s="480" t="s">
        <v>1173</v>
      </c>
      <c r="W2816" s="480" t="s">
        <v>13368</v>
      </c>
      <c r="X2816" s="480" t="s">
        <v>13369</v>
      </c>
      <c r="Y2816" s="480" t="s">
        <v>313</v>
      </c>
      <c r="Z2816" s="480" t="s">
        <v>7888</v>
      </c>
      <c r="AA2816" s="480">
        <f t="shared" si="43"/>
        <v>60</v>
      </c>
      <c r="AB2816" s="483">
        <v>0</v>
      </c>
      <c r="AC2816" s="480" t="s">
        <v>1176</v>
      </c>
    </row>
    <row r="2817" customHeight="1" spans="1:29">
      <c r="A2817" s="460" t="s">
        <v>187</v>
      </c>
      <c r="B2817" s="480" t="s">
        <v>11729</v>
      </c>
      <c r="C2817" s="480" t="s">
        <v>11730</v>
      </c>
      <c r="D2817" s="480" t="s">
        <v>13378</v>
      </c>
      <c r="E2817" s="481">
        <v>44033</v>
      </c>
      <c r="F2817" s="480" t="s">
        <v>301</v>
      </c>
      <c r="G2817" s="480" t="s">
        <v>13379</v>
      </c>
      <c r="H2817" s="480" t="s">
        <v>12223</v>
      </c>
      <c r="I2817" s="480" t="s">
        <v>13380</v>
      </c>
      <c r="J2817" s="482">
        <v>75000</v>
      </c>
      <c r="K2817" s="482">
        <v>0</v>
      </c>
      <c r="L2817" s="482">
        <v>75000</v>
      </c>
      <c r="M2817" s="482">
        <v>8750</v>
      </c>
      <c r="N2817" s="482">
        <v>0</v>
      </c>
      <c r="O2817" s="482">
        <v>0</v>
      </c>
      <c r="P2817" s="480" t="s">
        <v>13381</v>
      </c>
      <c r="Q2817" s="481"/>
      <c r="R2817" s="480" t="s">
        <v>306</v>
      </c>
      <c r="S2817" s="480" t="s">
        <v>307</v>
      </c>
      <c r="T2817" s="480" t="s">
        <v>462</v>
      </c>
      <c r="U2817" s="480" t="s">
        <v>309</v>
      </c>
      <c r="V2817" s="480" t="s">
        <v>1173</v>
      </c>
      <c r="W2817" s="480" t="s">
        <v>13368</v>
      </c>
      <c r="X2817" s="480" t="s">
        <v>13369</v>
      </c>
      <c r="Y2817" s="480" t="s">
        <v>313</v>
      </c>
      <c r="Z2817" s="480" t="s">
        <v>7888</v>
      </c>
      <c r="AA2817" s="480">
        <f t="shared" si="43"/>
        <v>60</v>
      </c>
      <c r="AB2817" s="483">
        <v>0</v>
      </c>
      <c r="AC2817" s="480" t="s">
        <v>1176</v>
      </c>
    </row>
    <row r="2818" customHeight="1" spans="1:29">
      <c r="A2818" s="460" t="s">
        <v>187</v>
      </c>
      <c r="B2818" s="480" t="s">
        <v>11729</v>
      </c>
      <c r="C2818" s="480" t="s">
        <v>11730</v>
      </c>
      <c r="D2818" s="480" t="s">
        <v>13382</v>
      </c>
      <c r="E2818" s="481">
        <v>44033</v>
      </c>
      <c r="F2818" s="480" t="s">
        <v>301</v>
      </c>
      <c r="G2818" s="480" t="s">
        <v>13383</v>
      </c>
      <c r="H2818" s="480" t="s">
        <v>12217</v>
      </c>
      <c r="I2818" s="480" t="s">
        <v>13384</v>
      </c>
      <c r="J2818" s="482">
        <v>80000</v>
      </c>
      <c r="K2818" s="482">
        <v>0</v>
      </c>
      <c r="L2818" s="482">
        <v>80000</v>
      </c>
      <c r="M2818" s="482">
        <v>9333.34</v>
      </c>
      <c r="N2818" s="482">
        <v>0</v>
      </c>
      <c r="O2818" s="482">
        <v>0</v>
      </c>
      <c r="P2818" s="480" t="s">
        <v>13385</v>
      </c>
      <c r="Q2818" s="481"/>
      <c r="R2818" s="480" t="s">
        <v>306</v>
      </c>
      <c r="S2818" s="480" t="s">
        <v>307</v>
      </c>
      <c r="T2818" s="480" t="s">
        <v>462</v>
      </c>
      <c r="U2818" s="480" t="s">
        <v>309</v>
      </c>
      <c r="V2818" s="480" t="s">
        <v>1173</v>
      </c>
      <c r="W2818" s="480" t="s">
        <v>13368</v>
      </c>
      <c r="X2818" s="480" t="s">
        <v>13369</v>
      </c>
      <c r="Y2818" s="480" t="s">
        <v>313</v>
      </c>
      <c r="Z2818" s="480" t="s">
        <v>7888</v>
      </c>
      <c r="AA2818" s="480">
        <f t="shared" si="43"/>
        <v>60</v>
      </c>
      <c r="AB2818" s="483">
        <v>0</v>
      </c>
      <c r="AC2818" s="480" t="s">
        <v>1176</v>
      </c>
    </row>
    <row r="2819" customHeight="1" spans="1:29">
      <c r="A2819" s="460" t="s">
        <v>187</v>
      </c>
      <c r="B2819" s="480" t="s">
        <v>11729</v>
      </c>
      <c r="C2819" s="480" t="s">
        <v>11730</v>
      </c>
      <c r="D2819" s="480" t="s">
        <v>13386</v>
      </c>
      <c r="E2819" s="481">
        <v>44162</v>
      </c>
      <c r="F2819" s="480" t="s">
        <v>301</v>
      </c>
      <c r="G2819" s="480" t="s">
        <v>13387</v>
      </c>
      <c r="H2819" s="480" t="s">
        <v>13388</v>
      </c>
      <c r="I2819" s="480" t="s">
        <v>12541</v>
      </c>
      <c r="J2819" s="482">
        <v>34482.76</v>
      </c>
      <c r="K2819" s="482">
        <v>0</v>
      </c>
      <c r="L2819" s="482">
        <v>34482.76</v>
      </c>
      <c r="M2819" s="482">
        <v>6321.84</v>
      </c>
      <c r="N2819" s="482">
        <v>0</v>
      </c>
      <c r="O2819" s="482">
        <v>0</v>
      </c>
      <c r="P2819" s="480" t="s">
        <v>13389</v>
      </c>
      <c r="Q2819" s="481"/>
      <c r="R2819" s="480" t="s">
        <v>306</v>
      </c>
      <c r="S2819" s="480" t="s">
        <v>307</v>
      </c>
      <c r="T2819" s="480" t="s">
        <v>462</v>
      </c>
      <c r="U2819" s="480" t="s">
        <v>309</v>
      </c>
      <c r="V2819" s="480" t="s">
        <v>1173</v>
      </c>
      <c r="W2819" s="480" t="s">
        <v>13390</v>
      </c>
      <c r="X2819" s="480" t="s">
        <v>13339</v>
      </c>
      <c r="Y2819" s="480" t="s">
        <v>313</v>
      </c>
      <c r="Z2819" s="480" t="s">
        <v>7888</v>
      </c>
      <c r="AA2819" s="480">
        <f t="shared" si="43"/>
        <v>60</v>
      </c>
      <c r="AB2819" s="483">
        <v>0</v>
      </c>
      <c r="AC2819" s="480" t="s">
        <v>1176</v>
      </c>
    </row>
    <row r="2820" customHeight="1" spans="1:29">
      <c r="A2820" s="460" t="s">
        <v>187</v>
      </c>
      <c r="B2820" s="480" t="s">
        <v>11729</v>
      </c>
      <c r="C2820" s="480" t="s">
        <v>11730</v>
      </c>
      <c r="D2820" s="480" t="s">
        <v>13391</v>
      </c>
      <c r="E2820" s="481">
        <v>44162</v>
      </c>
      <c r="F2820" s="480" t="s">
        <v>301</v>
      </c>
      <c r="G2820" s="480" t="s">
        <v>13392</v>
      </c>
      <c r="H2820" s="480" t="s">
        <v>13393</v>
      </c>
      <c r="I2820" s="480" t="s">
        <v>12551</v>
      </c>
      <c r="J2820" s="482">
        <v>36206.89</v>
      </c>
      <c r="K2820" s="482">
        <v>0</v>
      </c>
      <c r="L2820" s="482">
        <v>36206.89</v>
      </c>
      <c r="M2820" s="482">
        <v>6637.93</v>
      </c>
      <c r="N2820" s="482">
        <v>0</v>
      </c>
      <c r="O2820" s="482">
        <v>0</v>
      </c>
      <c r="P2820" s="480" t="s">
        <v>13394</v>
      </c>
      <c r="Q2820" s="481"/>
      <c r="R2820" s="480" t="s">
        <v>306</v>
      </c>
      <c r="S2820" s="480" t="s">
        <v>307</v>
      </c>
      <c r="T2820" s="480" t="s">
        <v>462</v>
      </c>
      <c r="U2820" s="480" t="s">
        <v>309</v>
      </c>
      <c r="V2820" s="480" t="s">
        <v>1173</v>
      </c>
      <c r="W2820" s="480" t="s">
        <v>13395</v>
      </c>
      <c r="X2820" s="480" t="s">
        <v>13339</v>
      </c>
      <c r="Y2820" s="480" t="s">
        <v>313</v>
      </c>
      <c r="Z2820" s="480" t="s">
        <v>7888</v>
      </c>
      <c r="AA2820" s="480">
        <f t="shared" si="43"/>
        <v>60</v>
      </c>
      <c r="AB2820" s="483">
        <v>0</v>
      </c>
      <c r="AC2820" s="480" t="s">
        <v>1176</v>
      </c>
    </row>
    <row r="2821" customHeight="1" spans="1:29">
      <c r="A2821" s="460" t="s">
        <v>187</v>
      </c>
      <c r="B2821" s="480" t="s">
        <v>11729</v>
      </c>
      <c r="C2821" s="480" t="s">
        <v>11730</v>
      </c>
      <c r="D2821" s="480" t="s">
        <v>13396</v>
      </c>
      <c r="E2821" s="481">
        <v>44175</v>
      </c>
      <c r="F2821" s="480" t="s">
        <v>301</v>
      </c>
      <c r="G2821" s="480" t="s">
        <v>13397</v>
      </c>
      <c r="H2821" s="480" t="s">
        <v>12296</v>
      </c>
      <c r="I2821" s="480" t="s">
        <v>13398</v>
      </c>
      <c r="J2821" s="482">
        <v>38461.54</v>
      </c>
      <c r="K2821" s="482">
        <v>641.02</v>
      </c>
      <c r="L2821" s="482">
        <v>38461.54</v>
      </c>
      <c r="M2821" s="482">
        <v>7692.3</v>
      </c>
      <c r="N2821" s="482">
        <v>0</v>
      </c>
      <c r="O2821" s="482">
        <v>0</v>
      </c>
      <c r="P2821" s="480" t="s">
        <v>13399</v>
      </c>
      <c r="Q2821" s="481"/>
      <c r="R2821" s="480" t="s">
        <v>306</v>
      </c>
      <c r="S2821" s="480" t="s">
        <v>307</v>
      </c>
      <c r="T2821" s="480" t="s">
        <v>462</v>
      </c>
      <c r="U2821" s="480" t="s">
        <v>309</v>
      </c>
      <c r="V2821" s="480" t="s">
        <v>1173</v>
      </c>
      <c r="W2821" s="480" t="s">
        <v>13291</v>
      </c>
      <c r="X2821" s="480" t="s">
        <v>13173</v>
      </c>
      <c r="Y2821" s="480" t="s">
        <v>313</v>
      </c>
      <c r="Z2821" s="480" t="s">
        <v>7888</v>
      </c>
      <c r="AA2821" s="480">
        <f t="shared" si="43"/>
        <v>60</v>
      </c>
      <c r="AB2821" s="483">
        <v>0</v>
      </c>
      <c r="AC2821" s="480" t="s">
        <v>1176</v>
      </c>
    </row>
    <row r="2822" customHeight="1" spans="1:29">
      <c r="A2822" s="460" t="s">
        <v>187</v>
      </c>
      <c r="B2822" s="480" t="s">
        <v>11729</v>
      </c>
      <c r="C2822" s="480" t="s">
        <v>11730</v>
      </c>
      <c r="D2822" s="480" t="s">
        <v>13400</v>
      </c>
      <c r="E2822" s="481">
        <v>44175</v>
      </c>
      <c r="F2822" s="480" t="s">
        <v>301</v>
      </c>
      <c r="G2822" s="480" t="s">
        <v>13401</v>
      </c>
      <c r="H2822" s="480" t="s">
        <v>12296</v>
      </c>
      <c r="I2822" s="480" t="s">
        <v>13402</v>
      </c>
      <c r="J2822" s="482">
        <v>32478.63</v>
      </c>
      <c r="K2822" s="482">
        <v>541.31</v>
      </c>
      <c r="L2822" s="482">
        <v>32478.63</v>
      </c>
      <c r="M2822" s="482">
        <v>6495.72</v>
      </c>
      <c r="N2822" s="482">
        <v>0</v>
      </c>
      <c r="O2822" s="482">
        <v>0</v>
      </c>
      <c r="P2822" s="480" t="s">
        <v>13403</v>
      </c>
      <c r="Q2822" s="481"/>
      <c r="R2822" s="480" t="s">
        <v>306</v>
      </c>
      <c r="S2822" s="480" t="s">
        <v>307</v>
      </c>
      <c r="T2822" s="480" t="s">
        <v>462</v>
      </c>
      <c r="U2822" s="480" t="s">
        <v>309</v>
      </c>
      <c r="V2822" s="480" t="s">
        <v>1173</v>
      </c>
      <c r="W2822" s="480" t="s">
        <v>13291</v>
      </c>
      <c r="X2822" s="480" t="s">
        <v>13404</v>
      </c>
      <c r="Y2822" s="480" t="s">
        <v>313</v>
      </c>
      <c r="Z2822" s="480" t="s">
        <v>7888</v>
      </c>
      <c r="AA2822" s="480">
        <f t="shared" si="43"/>
        <v>60</v>
      </c>
      <c r="AB2822" s="483">
        <v>0</v>
      </c>
      <c r="AC2822" s="480" t="s">
        <v>1176</v>
      </c>
    </row>
    <row r="2823" customHeight="1" spans="1:29">
      <c r="A2823" s="460" t="s">
        <v>187</v>
      </c>
      <c r="B2823" s="480" t="s">
        <v>11729</v>
      </c>
      <c r="C2823" s="480" t="s">
        <v>11730</v>
      </c>
      <c r="D2823" s="480" t="s">
        <v>13405</v>
      </c>
      <c r="E2823" s="481">
        <v>44175</v>
      </c>
      <c r="F2823" s="480" t="s">
        <v>301</v>
      </c>
      <c r="G2823" s="480" t="s">
        <v>13406</v>
      </c>
      <c r="H2823" s="480" t="s">
        <v>13407</v>
      </c>
      <c r="I2823" s="480" t="s">
        <v>13408</v>
      </c>
      <c r="J2823" s="482">
        <v>3848.74</v>
      </c>
      <c r="K2823" s="482">
        <v>64.14</v>
      </c>
      <c r="L2823" s="482">
        <v>3848.74</v>
      </c>
      <c r="M2823" s="482">
        <v>769.74</v>
      </c>
      <c r="N2823" s="482">
        <v>0</v>
      </c>
      <c r="O2823" s="482">
        <v>0</v>
      </c>
      <c r="P2823" s="480" t="s">
        <v>13409</v>
      </c>
      <c r="Q2823" s="481"/>
      <c r="R2823" s="480" t="s">
        <v>306</v>
      </c>
      <c r="S2823" s="480" t="s">
        <v>307</v>
      </c>
      <c r="T2823" s="480" t="s">
        <v>462</v>
      </c>
      <c r="U2823" s="480" t="s">
        <v>309</v>
      </c>
      <c r="V2823" s="480" t="s">
        <v>1173</v>
      </c>
      <c r="W2823" s="480" t="s">
        <v>13291</v>
      </c>
      <c r="X2823" s="480" t="s">
        <v>12598</v>
      </c>
      <c r="Y2823" s="480" t="s">
        <v>313</v>
      </c>
      <c r="Z2823" s="480" t="s">
        <v>7888</v>
      </c>
      <c r="AA2823" s="480">
        <f t="shared" si="43"/>
        <v>60</v>
      </c>
      <c r="AB2823" s="483">
        <v>0</v>
      </c>
      <c r="AC2823" s="480" t="s">
        <v>1176</v>
      </c>
    </row>
    <row r="2824" customHeight="1" spans="1:29">
      <c r="A2824" s="460" t="s">
        <v>187</v>
      </c>
      <c r="B2824" s="480" t="s">
        <v>11729</v>
      </c>
      <c r="C2824" s="480" t="s">
        <v>11730</v>
      </c>
      <c r="D2824" s="480" t="s">
        <v>13410</v>
      </c>
      <c r="E2824" s="481">
        <v>44464</v>
      </c>
      <c r="F2824" s="480" t="s">
        <v>301</v>
      </c>
      <c r="G2824" s="480" t="s">
        <v>13411</v>
      </c>
      <c r="H2824" s="480" t="s">
        <v>13412</v>
      </c>
      <c r="I2824" s="480" t="s">
        <v>13413</v>
      </c>
      <c r="J2824" s="482">
        <v>20353.98</v>
      </c>
      <c r="K2824" s="482">
        <v>339.23</v>
      </c>
      <c r="L2824" s="482">
        <v>17300.88</v>
      </c>
      <c r="M2824" s="482">
        <v>4070.79</v>
      </c>
      <c r="N2824" s="482">
        <v>0</v>
      </c>
      <c r="O2824" s="482">
        <v>3053.1</v>
      </c>
      <c r="P2824" s="480" t="s">
        <v>13414</v>
      </c>
      <c r="Q2824" s="481"/>
      <c r="R2824" s="480" t="s">
        <v>306</v>
      </c>
      <c r="S2824" s="480" t="s">
        <v>307</v>
      </c>
      <c r="T2824" s="480" t="s">
        <v>462</v>
      </c>
      <c r="U2824" s="480" t="s">
        <v>309</v>
      </c>
      <c r="V2824" s="480" t="s">
        <v>487</v>
      </c>
      <c r="W2824" s="480" t="s">
        <v>13415</v>
      </c>
      <c r="X2824" s="480" t="s">
        <v>309</v>
      </c>
      <c r="Y2824" s="480" t="s">
        <v>313</v>
      </c>
      <c r="Z2824" s="480" t="s">
        <v>7888</v>
      </c>
      <c r="AA2824" s="480">
        <f t="shared" si="43"/>
        <v>60</v>
      </c>
      <c r="AB2824" s="483">
        <v>0</v>
      </c>
      <c r="AC2824" s="480" t="s">
        <v>489</v>
      </c>
    </row>
    <row r="2825" customHeight="1" spans="1:29">
      <c r="A2825" s="460" t="s">
        <v>187</v>
      </c>
      <c r="B2825" s="480" t="s">
        <v>11729</v>
      </c>
      <c r="C2825" s="480" t="s">
        <v>11730</v>
      </c>
      <c r="D2825" s="480" t="s">
        <v>13416</v>
      </c>
      <c r="E2825" s="481">
        <v>44464</v>
      </c>
      <c r="F2825" s="480" t="s">
        <v>301</v>
      </c>
      <c r="G2825" s="480" t="s">
        <v>13417</v>
      </c>
      <c r="H2825" s="480" t="s">
        <v>11747</v>
      </c>
      <c r="I2825" s="480" t="s">
        <v>13418</v>
      </c>
      <c r="J2825" s="482">
        <v>20796.46</v>
      </c>
      <c r="K2825" s="482">
        <v>346.61</v>
      </c>
      <c r="L2825" s="482">
        <v>17676.99</v>
      </c>
      <c r="M2825" s="482">
        <v>4159.3</v>
      </c>
      <c r="N2825" s="482">
        <v>0</v>
      </c>
      <c r="O2825" s="482">
        <v>3119.47</v>
      </c>
      <c r="P2825" s="480" t="s">
        <v>13419</v>
      </c>
      <c r="Q2825" s="481"/>
      <c r="R2825" s="480" t="s">
        <v>306</v>
      </c>
      <c r="S2825" s="480" t="s">
        <v>307</v>
      </c>
      <c r="T2825" s="480" t="s">
        <v>462</v>
      </c>
      <c r="U2825" s="480" t="s">
        <v>309</v>
      </c>
      <c r="V2825" s="480" t="s">
        <v>487</v>
      </c>
      <c r="W2825" s="480" t="s">
        <v>13420</v>
      </c>
      <c r="X2825" s="480" t="s">
        <v>309</v>
      </c>
      <c r="Y2825" s="480" t="s">
        <v>313</v>
      </c>
      <c r="Z2825" s="480" t="s">
        <v>7888</v>
      </c>
      <c r="AA2825" s="480">
        <f t="shared" ref="AA2825:AA2888" si="44">Z2825*12</f>
        <v>60</v>
      </c>
      <c r="AB2825" s="483">
        <v>0</v>
      </c>
      <c r="AC2825" s="480" t="s">
        <v>489</v>
      </c>
    </row>
    <row r="2826" customHeight="1" spans="1:29">
      <c r="A2826" s="460" t="s">
        <v>187</v>
      </c>
      <c r="B2826" s="480" t="s">
        <v>11729</v>
      </c>
      <c r="C2826" s="480" t="s">
        <v>11730</v>
      </c>
      <c r="D2826" s="480" t="s">
        <v>13421</v>
      </c>
      <c r="E2826" s="481">
        <v>44464</v>
      </c>
      <c r="F2826" s="480" t="s">
        <v>301</v>
      </c>
      <c r="G2826" s="480" t="s">
        <v>13422</v>
      </c>
      <c r="H2826" s="480" t="s">
        <v>11747</v>
      </c>
      <c r="I2826" s="480" t="s">
        <v>13423</v>
      </c>
      <c r="J2826" s="482">
        <v>21238.94</v>
      </c>
      <c r="K2826" s="482">
        <v>353.98</v>
      </c>
      <c r="L2826" s="482">
        <v>18053.1</v>
      </c>
      <c r="M2826" s="482">
        <v>4247.78</v>
      </c>
      <c r="N2826" s="482">
        <v>0</v>
      </c>
      <c r="O2826" s="482">
        <v>3185.84</v>
      </c>
      <c r="P2826" s="480" t="s">
        <v>13424</v>
      </c>
      <c r="Q2826" s="481"/>
      <c r="R2826" s="480" t="s">
        <v>306</v>
      </c>
      <c r="S2826" s="480" t="s">
        <v>307</v>
      </c>
      <c r="T2826" s="480" t="s">
        <v>462</v>
      </c>
      <c r="U2826" s="480" t="s">
        <v>309</v>
      </c>
      <c r="V2826" s="480" t="s">
        <v>487</v>
      </c>
      <c r="W2826" s="480" t="s">
        <v>13425</v>
      </c>
      <c r="X2826" s="480" t="s">
        <v>13426</v>
      </c>
      <c r="Y2826" s="480" t="s">
        <v>313</v>
      </c>
      <c r="Z2826" s="480" t="s">
        <v>7888</v>
      </c>
      <c r="AA2826" s="480">
        <f t="shared" si="44"/>
        <v>60</v>
      </c>
      <c r="AB2826" s="483">
        <v>0</v>
      </c>
      <c r="AC2826" s="480" t="s">
        <v>489</v>
      </c>
    </row>
    <row r="2827" customHeight="1" spans="1:29">
      <c r="A2827" s="460" t="s">
        <v>187</v>
      </c>
      <c r="B2827" s="480" t="s">
        <v>11729</v>
      </c>
      <c r="C2827" s="480" t="s">
        <v>11730</v>
      </c>
      <c r="D2827" s="480" t="s">
        <v>13427</v>
      </c>
      <c r="E2827" s="481">
        <v>44464</v>
      </c>
      <c r="F2827" s="480" t="s">
        <v>301</v>
      </c>
      <c r="G2827" s="480" t="s">
        <v>13428</v>
      </c>
      <c r="H2827" s="480" t="s">
        <v>13429</v>
      </c>
      <c r="I2827" s="480" t="s">
        <v>13430</v>
      </c>
      <c r="J2827" s="482">
        <v>21238.94</v>
      </c>
      <c r="K2827" s="482">
        <v>353.98</v>
      </c>
      <c r="L2827" s="482">
        <v>18053.1</v>
      </c>
      <c r="M2827" s="482">
        <v>4247.78</v>
      </c>
      <c r="N2827" s="482">
        <v>0</v>
      </c>
      <c r="O2827" s="482">
        <v>3185.84</v>
      </c>
      <c r="P2827" s="480" t="s">
        <v>13431</v>
      </c>
      <c r="Q2827" s="481"/>
      <c r="R2827" s="480" t="s">
        <v>306</v>
      </c>
      <c r="S2827" s="480" t="s">
        <v>307</v>
      </c>
      <c r="T2827" s="480" t="s">
        <v>462</v>
      </c>
      <c r="U2827" s="480" t="s">
        <v>309</v>
      </c>
      <c r="V2827" s="480" t="s">
        <v>487</v>
      </c>
      <c r="W2827" s="480" t="s">
        <v>13432</v>
      </c>
      <c r="X2827" s="480" t="s">
        <v>13426</v>
      </c>
      <c r="Y2827" s="480" t="s">
        <v>313</v>
      </c>
      <c r="Z2827" s="480" t="s">
        <v>7888</v>
      </c>
      <c r="AA2827" s="480">
        <f t="shared" si="44"/>
        <v>60</v>
      </c>
      <c r="AB2827" s="483">
        <v>0</v>
      </c>
      <c r="AC2827" s="480" t="s">
        <v>489</v>
      </c>
    </row>
    <row r="2828" customHeight="1" spans="1:29">
      <c r="A2828" s="460" t="s">
        <v>187</v>
      </c>
      <c r="B2828" s="480" t="s">
        <v>11729</v>
      </c>
      <c r="C2828" s="480" t="s">
        <v>11730</v>
      </c>
      <c r="D2828" s="480" t="s">
        <v>13433</v>
      </c>
      <c r="E2828" s="481">
        <v>44464</v>
      </c>
      <c r="F2828" s="480" t="s">
        <v>301</v>
      </c>
      <c r="G2828" s="480" t="s">
        <v>13434</v>
      </c>
      <c r="H2828" s="480" t="s">
        <v>11747</v>
      </c>
      <c r="I2828" s="480" t="s">
        <v>13435</v>
      </c>
      <c r="J2828" s="482">
        <v>21238.94</v>
      </c>
      <c r="K2828" s="482">
        <v>353.98</v>
      </c>
      <c r="L2828" s="482">
        <v>18053.1</v>
      </c>
      <c r="M2828" s="482">
        <v>4247.78</v>
      </c>
      <c r="N2828" s="482">
        <v>0</v>
      </c>
      <c r="O2828" s="482">
        <v>3185.84</v>
      </c>
      <c r="P2828" s="480" t="s">
        <v>13436</v>
      </c>
      <c r="Q2828" s="481"/>
      <c r="R2828" s="480" t="s">
        <v>306</v>
      </c>
      <c r="S2828" s="480" t="s">
        <v>307</v>
      </c>
      <c r="T2828" s="480" t="s">
        <v>462</v>
      </c>
      <c r="U2828" s="480" t="s">
        <v>309</v>
      </c>
      <c r="V2828" s="480" t="s">
        <v>487</v>
      </c>
      <c r="W2828" s="480" t="s">
        <v>13437</v>
      </c>
      <c r="X2828" s="480" t="s">
        <v>13426</v>
      </c>
      <c r="Y2828" s="480" t="s">
        <v>313</v>
      </c>
      <c r="Z2828" s="480" t="s">
        <v>7888</v>
      </c>
      <c r="AA2828" s="480">
        <f t="shared" si="44"/>
        <v>60</v>
      </c>
      <c r="AB2828" s="483">
        <v>0</v>
      </c>
      <c r="AC2828" s="480" t="s">
        <v>489</v>
      </c>
    </row>
    <row r="2829" customHeight="1" spans="1:29">
      <c r="A2829" s="460" t="s">
        <v>187</v>
      </c>
      <c r="B2829" s="480" t="s">
        <v>11729</v>
      </c>
      <c r="C2829" s="480" t="s">
        <v>11730</v>
      </c>
      <c r="D2829" s="480" t="s">
        <v>13438</v>
      </c>
      <c r="E2829" s="481">
        <v>44464</v>
      </c>
      <c r="F2829" s="480" t="s">
        <v>301</v>
      </c>
      <c r="G2829" s="480" t="s">
        <v>13439</v>
      </c>
      <c r="H2829" s="480" t="s">
        <v>11747</v>
      </c>
      <c r="I2829" s="480" t="s">
        <v>13440</v>
      </c>
      <c r="J2829" s="482">
        <v>21238.94</v>
      </c>
      <c r="K2829" s="482">
        <v>353.98</v>
      </c>
      <c r="L2829" s="482">
        <v>18053.1</v>
      </c>
      <c r="M2829" s="482">
        <v>4247.78</v>
      </c>
      <c r="N2829" s="482">
        <v>0</v>
      </c>
      <c r="O2829" s="482">
        <v>3185.84</v>
      </c>
      <c r="P2829" s="480" t="s">
        <v>13441</v>
      </c>
      <c r="Q2829" s="481"/>
      <c r="R2829" s="480" t="s">
        <v>306</v>
      </c>
      <c r="S2829" s="480" t="s">
        <v>307</v>
      </c>
      <c r="T2829" s="480" t="s">
        <v>462</v>
      </c>
      <c r="U2829" s="480" t="s">
        <v>309</v>
      </c>
      <c r="V2829" s="480" t="s">
        <v>487</v>
      </c>
      <c r="W2829" s="480" t="s">
        <v>13442</v>
      </c>
      <c r="X2829" s="480" t="s">
        <v>13426</v>
      </c>
      <c r="Y2829" s="480" t="s">
        <v>313</v>
      </c>
      <c r="Z2829" s="480" t="s">
        <v>7888</v>
      </c>
      <c r="AA2829" s="480">
        <f t="shared" si="44"/>
        <v>60</v>
      </c>
      <c r="AB2829" s="483">
        <v>0</v>
      </c>
      <c r="AC2829" s="480" t="s">
        <v>489</v>
      </c>
    </row>
    <row r="2830" customHeight="1" spans="1:29">
      <c r="A2830" s="460" t="s">
        <v>187</v>
      </c>
      <c r="B2830" s="480" t="s">
        <v>11729</v>
      </c>
      <c r="C2830" s="480" t="s">
        <v>11730</v>
      </c>
      <c r="D2830" s="480" t="s">
        <v>13443</v>
      </c>
      <c r="E2830" s="481">
        <v>44464</v>
      </c>
      <c r="F2830" s="480" t="s">
        <v>301</v>
      </c>
      <c r="G2830" s="480" t="s">
        <v>13444</v>
      </c>
      <c r="H2830" s="480" t="s">
        <v>11747</v>
      </c>
      <c r="I2830" s="480" t="s">
        <v>13445</v>
      </c>
      <c r="J2830" s="482">
        <v>21238.94</v>
      </c>
      <c r="K2830" s="482">
        <v>353.98</v>
      </c>
      <c r="L2830" s="482">
        <v>18053.1</v>
      </c>
      <c r="M2830" s="482">
        <v>4247.78</v>
      </c>
      <c r="N2830" s="482">
        <v>0</v>
      </c>
      <c r="O2830" s="482">
        <v>3185.84</v>
      </c>
      <c r="P2830" s="480" t="s">
        <v>13446</v>
      </c>
      <c r="Q2830" s="481"/>
      <c r="R2830" s="480" t="s">
        <v>306</v>
      </c>
      <c r="S2830" s="480" t="s">
        <v>307</v>
      </c>
      <c r="T2830" s="480" t="s">
        <v>462</v>
      </c>
      <c r="U2830" s="480" t="s">
        <v>309</v>
      </c>
      <c r="V2830" s="480" t="s">
        <v>487</v>
      </c>
      <c r="W2830" s="480" t="s">
        <v>13447</v>
      </c>
      <c r="X2830" s="480" t="s">
        <v>13426</v>
      </c>
      <c r="Y2830" s="480" t="s">
        <v>313</v>
      </c>
      <c r="Z2830" s="480" t="s">
        <v>7888</v>
      </c>
      <c r="AA2830" s="480">
        <f t="shared" si="44"/>
        <v>60</v>
      </c>
      <c r="AB2830" s="483">
        <v>0</v>
      </c>
      <c r="AC2830" s="480" t="s">
        <v>489</v>
      </c>
    </row>
    <row r="2831" customHeight="1" spans="1:29">
      <c r="A2831" s="460" t="s">
        <v>187</v>
      </c>
      <c r="B2831" s="480" t="s">
        <v>11729</v>
      </c>
      <c r="C2831" s="480" t="s">
        <v>11730</v>
      </c>
      <c r="D2831" s="480" t="s">
        <v>13448</v>
      </c>
      <c r="E2831" s="481">
        <v>44516</v>
      </c>
      <c r="F2831" s="480" t="s">
        <v>301</v>
      </c>
      <c r="G2831" s="480" t="s">
        <v>13449</v>
      </c>
      <c r="H2831" s="480" t="s">
        <v>12369</v>
      </c>
      <c r="I2831" s="480" t="s">
        <v>13450</v>
      </c>
      <c r="J2831" s="482">
        <v>98230.08</v>
      </c>
      <c r="K2831" s="482">
        <v>1637.16</v>
      </c>
      <c r="L2831" s="482">
        <v>80221.23</v>
      </c>
      <c r="M2831" s="482">
        <v>19646.01</v>
      </c>
      <c r="N2831" s="482">
        <v>0</v>
      </c>
      <c r="O2831" s="482">
        <v>18008.85</v>
      </c>
      <c r="P2831" s="480" t="s">
        <v>13451</v>
      </c>
      <c r="Q2831" s="481"/>
      <c r="R2831" s="480" t="s">
        <v>306</v>
      </c>
      <c r="S2831" s="480" t="s">
        <v>307</v>
      </c>
      <c r="T2831" s="480" t="s">
        <v>462</v>
      </c>
      <c r="U2831" s="480" t="s">
        <v>309</v>
      </c>
      <c r="V2831" s="480" t="s">
        <v>6264</v>
      </c>
      <c r="W2831" s="480" t="s">
        <v>13452</v>
      </c>
      <c r="X2831" s="480" t="s">
        <v>13453</v>
      </c>
      <c r="Y2831" s="480" t="s">
        <v>313</v>
      </c>
      <c r="Z2831" s="480" t="s">
        <v>7888</v>
      </c>
      <c r="AA2831" s="480">
        <f t="shared" si="44"/>
        <v>60</v>
      </c>
      <c r="AB2831" s="483">
        <v>0</v>
      </c>
      <c r="AC2831" s="480" t="s">
        <v>1176</v>
      </c>
    </row>
    <row r="2832" customHeight="1" spans="1:29">
      <c r="A2832" s="460" t="s">
        <v>187</v>
      </c>
      <c r="B2832" s="480" t="s">
        <v>11729</v>
      </c>
      <c r="C2832" s="480" t="s">
        <v>11730</v>
      </c>
      <c r="D2832" s="480" t="s">
        <v>13454</v>
      </c>
      <c r="E2832" s="481">
        <v>44516</v>
      </c>
      <c r="F2832" s="480" t="s">
        <v>301</v>
      </c>
      <c r="G2832" s="480" t="s">
        <v>13455</v>
      </c>
      <c r="H2832" s="480" t="s">
        <v>13456</v>
      </c>
      <c r="I2832" s="480" t="s">
        <v>13457</v>
      </c>
      <c r="J2832" s="482">
        <v>91150.44</v>
      </c>
      <c r="K2832" s="482">
        <v>1519.18</v>
      </c>
      <c r="L2832" s="482">
        <v>74439.53</v>
      </c>
      <c r="M2832" s="482">
        <v>18230.09</v>
      </c>
      <c r="N2832" s="482">
        <v>0</v>
      </c>
      <c r="O2832" s="482">
        <v>16710.91</v>
      </c>
      <c r="P2832" s="480" t="s">
        <v>13458</v>
      </c>
      <c r="Q2832" s="481"/>
      <c r="R2832" s="480" t="s">
        <v>306</v>
      </c>
      <c r="S2832" s="480" t="s">
        <v>307</v>
      </c>
      <c r="T2832" s="480" t="s">
        <v>462</v>
      </c>
      <c r="U2832" s="480" t="s">
        <v>309</v>
      </c>
      <c r="V2832" s="480" t="s">
        <v>6264</v>
      </c>
      <c r="W2832" s="480" t="s">
        <v>13452</v>
      </c>
      <c r="X2832" s="480" t="s">
        <v>13453</v>
      </c>
      <c r="Y2832" s="480" t="s">
        <v>313</v>
      </c>
      <c r="Z2832" s="480" t="s">
        <v>7888</v>
      </c>
      <c r="AA2832" s="480">
        <f t="shared" si="44"/>
        <v>60</v>
      </c>
      <c r="AB2832" s="483">
        <v>0</v>
      </c>
      <c r="AC2832" s="480" t="s">
        <v>1176</v>
      </c>
    </row>
    <row r="2833" customHeight="1" spans="1:29">
      <c r="A2833" s="460" t="s">
        <v>187</v>
      </c>
      <c r="B2833" s="480" t="s">
        <v>11729</v>
      </c>
      <c r="C2833" s="480" t="s">
        <v>11730</v>
      </c>
      <c r="D2833" s="480" t="s">
        <v>13459</v>
      </c>
      <c r="E2833" s="481">
        <v>44526</v>
      </c>
      <c r="F2833" s="480" t="s">
        <v>301</v>
      </c>
      <c r="G2833" s="480" t="s">
        <v>13460</v>
      </c>
      <c r="H2833" s="480" t="s">
        <v>13267</v>
      </c>
      <c r="I2833" s="480" t="s">
        <v>13461</v>
      </c>
      <c r="J2833" s="482">
        <v>84070.8</v>
      </c>
      <c r="K2833" s="482">
        <v>1401.18</v>
      </c>
      <c r="L2833" s="482">
        <v>68657.82</v>
      </c>
      <c r="M2833" s="482">
        <v>16814.16</v>
      </c>
      <c r="N2833" s="482">
        <v>0</v>
      </c>
      <c r="O2833" s="482">
        <v>15412.98</v>
      </c>
      <c r="P2833" s="480" t="s">
        <v>13462</v>
      </c>
      <c r="Q2833" s="481"/>
      <c r="R2833" s="480" t="s">
        <v>306</v>
      </c>
      <c r="S2833" s="480" t="s">
        <v>307</v>
      </c>
      <c r="T2833" s="480" t="s">
        <v>383</v>
      </c>
      <c r="U2833" s="480" t="s">
        <v>309</v>
      </c>
      <c r="V2833" s="480" t="s">
        <v>1773</v>
      </c>
      <c r="W2833" s="480" t="s">
        <v>13463</v>
      </c>
      <c r="X2833" s="480" t="s">
        <v>13464</v>
      </c>
      <c r="Y2833" s="480" t="s">
        <v>313</v>
      </c>
      <c r="Z2833" s="480" t="s">
        <v>7888</v>
      </c>
      <c r="AA2833" s="480">
        <f t="shared" si="44"/>
        <v>60</v>
      </c>
      <c r="AB2833" s="483">
        <v>0</v>
      </c>
      <c r="AC2833" s="480" t="s">
        <v>387</v>
      </c>
    </row>
    <row r="2834" customHeight="1" spans="1:29">
      <c r="A2834" s="460" t="s">
        <v>187</v>
      </c>
      <c r="B2834" s="480" t="s">
        <v>11729</v>
      </c>
      <c r="C2834" s="480" t="s">
        <v>11730</v>
      </c>
      <c r="D2834" s="480" t="s">
        <v>13465</v>
      </c>
      <c r="E2834" s="481">
        <v>44539</v>
      </c>
      <c r="F2834" s="480" t="s">
        <v>301</v>
      </c>
      <c r="G2834" s="480" t="s">
        <v>13466</v>
      </c>
      <c r="H2834" s="480" t="s">
        <v>13467</v>
      </c>
      <c r="I2834" s="480" t="s">
        <v>13468</v>
      </c>
      <c r="J2834" s="482">
        <v>86206.89</v>
      </c>
      <c r="K2834" s="482">
        <v>1436.79</v>
      </c>
      <c r="L2834" s="482">
        <v>68965.52</v>
      </c>
      <c r="M2834" s="482">
        <v>17241.38</v>
      </c>
      <c r="N2834" s="482">
        <v>0</v>
      </c>
      <c r="O2834" s="482">
        <v>17241.37</v>
      </c>
      <c r="P2834" s="480" t="s">
        <v>13469</v>
      </c>
      <c r="Q2834" s="481"/>
      <c r="R2834" s="480" t="s">
        <v>306</v>
      </c>
      <c r="S2834" s="480" t="s">
        <v>307</v>
      </c>
      <c r="T2834" s="480" t="s">
        <v>462</v>
      </c>
      <c r="U2834" s="480" t="s">
        <v>309</v>
      </c>
      <c r="V2834" s="480" t="s">
        <v>6264</v>
      </c>
      <c r="W2834" s="480" t="s">
        <v>13470</v>
      </c>
      <c r="X2834" s="480" t="s">
        <v>12598</v>
      </c>
      <c r="Y2834" s="480" t="s">
        <v>313</v>
      </c>
      <c r="Z2834" s="480" t="s">
        <v>7888</v>
      </c>
      <c r="AA2834" s="480">
        <f t="shared" si="44"/>
        <v>60</v>
      </c>
      <c r="AB2834" s="483">
        <v>0</v>
      </c>
      <c r="AC2834" s="480" t="s">
        <v>1176</v>
      </c>
    </row>
    <row r="2835" customHeight="1" spans="1:29">
      <c r="A2835" s="460" t="s">
        <v>187</v>
      </c>
      <c r="B2835" s="480" t="s">
        <v>11729</v>
      </c>
      <c r="C2835" s="480" t="s">
        <v>11730</v>
      </c>
      <c r="D2835" s="480" t="s">
        <v>13471</v>
      </c>
      <c r="E2835" s="481">
        <v>44539</v>
      </c>
      <c r="F2835" s="480" t="s">
        <v>301</v>
      </c>
      <c r="G2835" s="480" t="s">
        <v>13472</v>
      </c>
      <c r="H2835" s="480" t="s">
        <v>12204</v>
      </c>
      <c r="I2835" s="480" t="s">
        <v>13473</v>
      </c>
      <c r="J2835" s="482">
        <v>111504.43</v>
      </c>
      <c r="K2835" s="482">
        <v>1858.41</v>
      </c>
      <c r="L2835" s="482">
        <v>89203.55</v>
      </c>
      <c r="M2835" s="482">
        <v>22300.89</v>
      </c>
      <c r="N2835" s="482">
        <v>0</v>
      </c>
      <c r="O2835" s="482">
        <v>22300.88</v>
      </c>
      <c r="P2835" s="480" t="s">
        <v>13474</v>
      </c>
      <c r="Q2835" s="481"/>
      <c r="R2835" s="480" t="s">
        <v>306</v>
      </c>
      <c r="S2835" s="480" t="s">
        <v>307</v>
      </c>
      <c r="T2835" s="480" t="s">
        <v>462</v>
      </c>
      <c r="U2835" s="480" t="s">
        <v>309</v>
      </c>
      <c r="V2835" s="480" t="s">
        <v>6264</v>
      </c>
      <c r="W2835" s="480" t="s">
        <v>13475</v>
      </c>
      <c r="X2835" s="480" t="s">
        <v>13453</v>
      </c>
      <c r="Y2835" s="480" t="s">
        <v>313</v>
      </c>
      <c r="Z2835" s="480" t="s">
        <v>7888</v>
      </c>
      <c r="AA2835" s="480">
        <f t="shared" si="44"/>
        <v>60</v>
      </c>
      <c r="AB2835" s="483">
        <v>0</v>
      </c>
      <c r="AC2835" s="480" t="s">
        <v>1176</v>
      </c>
    </row>
    <row r="2836" customHeight="1" spans="1:29">
      <c r="A2836" s="460" t="s">
        <v>187</v>
      </c>
      <c r="B2836" s="480" t="s">
        <v>11729</v>
      </c>
      <c r="C2836" s="480" t="s">
        <v>11730</v>
      </c>
      <c r="D2836" s="480" t="s">
        <v>13476</v>
      </c>
      <c r="E2836" s="481">
        <v>44539</v>
      </c>
      <c r="F2836" s="480" t="s">
        <v>301</v>
      </c>
      <c r="G2836" s="480" t="s">
        <v>13477</v>
      </c>
      <c r="H2836" s="480" t="s">
        <v>12191</v>
      </c>
      <c r="I2836" s="480" t="s">
        <v>13478</v>
      </c>
      <c r="J2836" s="482">
        <v>137205.31</v>
      </c>
      <c r="K2836" s="482">
        <v>2286.76</v>
      </c>
      <c r="L2836" s="482">
        <v>109764.25</v>
      </c>
      <c r="M2836" s="482">
        <v>27441.07</v>
      </c>
      <c r="N2836" s="482">
        <v>0</v>
      </c>
      <c r="O2836" s="482">
        <v>27441.06</v>
      </c>
      <c r="P2836" s="480" t="s">
        <v>13479</v>
      </c>
      <c r="Q2836" s="481"/>
      <c r="R2836" s="480" t="s">
        <v>306</v>
      </c>
      <c r="S2836" s="480" t="s">
        <v>307</v>
      </c>
      <c r="T2836" s="480" t="s">
        <v>462</v>
      </c>
      <c r="U2836" s="480" t="s">
        <v>309</v>
      </c>
      <c r="V2836" s="480" t="s">
        <v>6264</v>
      </c>
      <c r="W2836" s="480" t="s">
        <v>13475</v>
      </c>
      <c r="X2836" s="480" t="s">
        <v>13453</v>
      </c>
      <c r="Y2836" s="480" t="s">
        <v>313</v>
      </c>
      <c r="Z2836" s="480" t="s">
        <v>7888</v>
      </c>
      <c r="AA2836" s="480">
        <f t="shared" si="44"/>
        <v>60</v>
      </c>
      <c r="AB2836" s="483">
        <v>0</v>
      </c>
      <c r="AC2836" s="480" t="s">
        <v>1176</v>
      </c>
    </row>
    <row r="2837" customHeight="1" spans="1:29">
      <c r="A2837" s="460" t="s">
        <v>187</v>
      </c>
      <c r="B2837" s="480" t="s">
        <v>11729</v>
      </c>
      <c r="C2837" s="480" t="s">
        <v>11730</v>
      </c>
      <c r="D2837" s="480" t="s">
        <v>13480</v>
      </c>
      <c r="E2837" s="481">
        <v>44539</v>
      </c>
      <c r="F2837" s="480" t="s">
        <v>301</v>
      </c>
      <c r="G2837" s="480" t="s">
        <v>13481</v>
      </c>
      <c r="H2837" s="480" t="s">
        <v>13482</v>
      </c>
      <c r="I2837" s="480" t="s">
        <v>13483</v>
      </c>
      <c r="J2837" s="482">
        <v>25663.72</v>
      </c>
      <c r="K2837" s="482">
        <v>427.73</v>
      </c>
      <c r="L2837" s="482">
        <v>20530.98</v>
      </c>
      <c r="M2837" s="482">
        <v>5132.75</v>
      </c>
      <c r="N2837" s="482">
        <v>0</v>
      </c>
      <c r="O2837" s="482">
        <v>5132.74</v>
      </c>
      <c r="P2837" s="480" t="s">
        <v>13484</v>
      </c>
      <c r="Q2837" s="481"/>
      <c r="R2837" s="480" t="s">
        <v>306</v>
      </c>
      <c r="S2837" s="480" t="s">
        <v>307</v>
      </c>
      <c r="T2837" s="480" t="s">
        <v>462</v>
      </c>
      <c r="U2837" s="480" t="s">
        <v>309</v>
      </c>
      <c r="V2837" s="480" t="s">
        <v>6264</v>
      </c>
      <c r="W2837" s="480" t="s">
        <v>13475</v>
      </c>
      <c r="X2837" s="480" t="s">
        <v>13453</v>
      </c>
      <c r="Y2837" s="480" t="s">
        <v>313</v>
      </c>
      <c r="Z2837" s="480" t="s">
        <v>7888</v>
      </c>
      <c r="AA2837" s="480">
        <f t="shared" si="44"/>
        <v>60</v>
      </c>
      <c r="AB2837" s="483">
        <v>0</v>
      </c>
      <c r="AC2837" s="480" t="s">
        <v>1176</v>
      </c>
    </row>
    <row r="2838" customHeight="1" spans="1:29">
      <c r="A2838" s="460" t="s">
        <v>187</v>
      </c>
      <c r="B2838" s="480" t="s">
        <v>11729</v>
      </c>
      <c r="C2838" s="480" t="s">
        <v>11730</v>
      </c>
      <c r="D2838" s="480" t="s">
        <v>13485</v>
      </c>
      <c r="E2838" s="481">
        <v>44539</v>
      </c>
      <c r="F2838" s="480" t="s">
        <v>301</v>
      </c>
      <c r="G2838" s="480" t="s">
        <v>13486</v>
      </c>
      <c r="H2838" s="480" t="s">
        <v>12223</v>
      </c>
      <c r="I2838" s="480" t="s">
        <v>13487</v>
      </c>
      <c r="J2838" s="482">
        <v>57522.12</v>
      </c>
      <c r="K2838" s="482">
        <v>958.71</v>
      </c>
      <c r="L2838" s="482">
        <v>46017.7</v>
      </c>
      <c r="M2838" s="482">
        <v>11504.43</v>
      </c>
      <c r="N2838" s="482">
        <v>0</v>
      </c>
      <c r="O2838" s="482">
        <v>11504.42</v>
      </c>
      <c r="P2838" s="480" t="s">
        <v>13488</v>
      </c>
      <c r="Q2838" s="481"/>
      <c r="R2838" s="480" t="s">
        <v>306</v>
      </c>
      <c r="S2838" s="480" t="s">
        <v>307</v>
      </c>
      <c r="T2838" s="480" t="s">
        <v>462</v>
      </c>
      <c r="U2838" s="480" t="s">
        <v>309</v>
      </c>
      <c r="V2838" s="480" t="s">
        <v>6264</v>
      </c>
      <c r="W2838" s="480" t="s">
        <v>13475</v>
      </c>
      <c r="X2838" s="480" t="s">
        <v>13453</v>
      </c>
      <c r="Y2838" s="480" t="s">
        <v>313</v>
      </c>
      <c r="Z2838" s="480" t="s">
        <v>7888</v>
      </c>
      <c r="AA2838" s="480">
        <f t="shared" si="44"/>
        <v>60</v>
      </c>
      <c r="AB2838" s="483">
        <v>0</v>
      </c>
      <c r="AC2838" s="480" t="s">
        <v>1176</v>
      </c>
    </row>
    <row r="2839" customHeight="1" spans="1:29">
      <c r="A2839" s="460" t="s">
        <v>187</v>
      </c>
      <c r="B2839" s="480" t="s">
        <v>11729</v>
      </c>
      <c r="C2839" s="480" t="s">
        <v>11730</v>
      </c>
      <c r="D2839" s="480" t="s">
        <v>13489</v>
      </c>
      <c r="E2839" s="481">
        <v>44539</v>
      </c>
      <c r="F2839" s="480" t="s">
        <v>301</v>
      </c>
      <c r="G2839" s="480" t="s">
        <v>13490</v>
      </c>
      <c r="H2839" s="480" t="s">
        <v>12217</v>
      </c>
      <c r="I2839" s="480" t="s">
        <v>13491</v>
      </c>
      <c r="J2839" s="482">
        <v>54867.26</v>
      </c>
      <c r="K2839" s="482">
        <v>914.46</v>
      </c>
      <c r="L2839" s="482">
        <v>43893.81</v>
      </c>
      <c r="M2839" s="482">
        <v>10973.46</v>
      </c>
      <c r="N2839" s="482">
        <v>0</v>
      </c>
      <c r="O2839" s="482">
        <v>10973.45</v>
      </c>
      <c r="P2839" s="480" t="s">
        <v>13492</v>
      </c>
      <c r="Q2839" s="481"/>
      <c r="R2839" s="480" t="s">
        <v>306</v>
      </c>
      <c r="S2839" s="480" t="s">
        <v>307</v>
      </c>
      <c r="T2839" s="480" t="s">
        <v>462</v>
      </c>
      <c r="U2839" s="480" t="s">
        <v>309</v>
      </c>
      <c r="V2839" s="480" t="s">
        <v>6264</v>
      </c>
      <c r="W2839" s="480" t="s">
        <v>13475</v>
      </c>
      <c r="X2839" s="480" t="s">
        <v>13453</v>
      </c>
      <c r="Y2839" s="480" t="s">
        <v>313</v>
      </c>
      <c r="Z2839" s="480" t="s">
        <v>7888</v>
      </c>
      <c r="AA2839" s="480">
        <f t="shared" si="44"/>
        <v>60</v>
      </c>
      <c r="AB2839" s="483">
        <v>0</v>
      </c>
      <c r="AC2839" s="480" t="s">
        <v>1176</v>
      </c>
    </row>
    <row r="2840" customHeight="1" spans="1:29">
      <c r="A2840" s="460" t="s">
        <v>187</v>
      </c>
      <c r="B2840" s="480" t="s">
        <v>11729</v>
      </c>
      <c r="C2840" s="480" t="s">
        <v>11730</v>
      </c>
      <c r="D2840" s="480" t="s">
        <v>13493</v>
      </c>
      <c r="E2840" s="481">
        <v>44539</v>
      </c>
      <c r="F2840" s="480" t="s">
        <v>301</v>
      </c>
      <c r="G2840" s="480" t="s">
        <v>13494</v>
      </c>
      <c r="H2840" s="480" t="s">
        <v>12204</v>
      </c>
      <c r="I2840" s="480" t="s">
        <v>13495</v>
      </c>
      <c r="J2840" s="482">
        <v>113274.34</v>
      </c>
      <c r="K2840" s="482">
        <v>1887.91</v>
      </c>
      <c r="L2840" s="482">
        <v>90619.48</v>
      </c>
      <c r="M2840" s="482">
        <v>22654.87</v>
      </c>
      <c r="N2840" s="482">
        <v>0</v>
      </c>
      <c r="O2840" s="482">
        <v>22654.86</v>
      </c>
      <c r="P2840" s="480" t="s">
        <v>13496</v>
      </c>
      <c r="Q2840" s="481"/>
      <c r="R2840" s="480" t="s">
        <v>306</v>
      </c>
      <c r="S2840" s="480" t="s">
        <v>307</v>
      </c>
      <c r="T2840" s="480" t="s">
        <v>462</v>
      </c>
      <c r="U2840" s="480" t="s">
        <v>309</v>
      </c>
      <c r="V2840" s="480" t="s">
        <v>6264</v>
      </c>
      <c r="W2840" s="480" t="s">
        <v>13497</v>
      </c>
      <c r="X2840" s="480" t="s">
        <v>13453</v>
      </c>
      <c r="Y2840" s="480" t="s">
        <v>313</v>
      </c>
      <c r="Z2840" s="480" t="s">
        <v>7888</v>
      </c>
      <c r="AA2840" s="480">
        <f t="shared" si="44"/>
        <v>60</v>
      </c>
      <c r="AB2840" s="483">
        <v>0</v>
      </c>
      <c r="AC2840" s="480" t="s">
        <v>1176</v>
      </c>
    </row>
    <row r="2841" customHeight="1" spans="1:29">
      <c r="A2841" s="460" t="s">
        <v>187</v>
      </c>
      <c r="B2841" s="480" t="s">
        <v>11729</v>
      </c>
      <c r="C2841" s="480" t="s">
        <v>11730</v>
      </c>
      <c r="D2841" s="480" t="s">
        <v>13498</v>
      </c>
      <c r="E2841" s="481">
        <v>44539</v>
      </c>
      <c r="F2841" s="480" t="s">
        <v>301</v>
      </c>
      <c r="G2841" s="480" t="s">
        <v>13499</v>
      </c>
      <c r="H2841" s="480" t="s">
        <v>12191</v>
      </c>
      <c r="I2841" s="480" t="s">
        <v>13500</v>
      </c>
      <c r="J2841" s="482">
        <v>156755.75</v>
      </c>
      <c r="K2841" s="482">
        <v>2612.6</v>
      </c>
      <c r="L2841" s="482">
        <v>125404.6</v>
      </c>
      <c r="M2841" s="482">
        <v>31351.15</v>
      </c>
      <c r="N2841" s="482">
        <v>0</v>
      </c>
      <c r="O2841" s="482">
        <v>31351.15</v>
      </c>
      <c r="P2841" s="480" t="s">
        <v>13501</v>
      </c>
      <c r="Q2841" s="481"/>
      <c r="R2841" s="480" t="s">
        <v>306</v>
      </c>
      <c r="S2841" s="480" t="s">
        <v>307</v>
      </c>
      <c r="T2841" s="480" t="s">
        <v>462</v>
      </c>
      <c r="U2841" s="480" t="s">
        <v>309</v>
      </c>
      <c r="V2841" s="480" t="s">
        <v>6264</v>
      </c>
      <c r="W2841" s="480" t="s">
        <v>13497</v>
      </c>
      <c r="X2841" s="480" t="s">
        <v>13453</v>
      </c>
      <c r="Y2841" s="480" t="s">
        <v>313</v>
      </c>
      <c r="Z2841" s="480" t="s">
        <v>7888</v>
      </c>
      <c r="AA2841" s="480">
        <f t="shared" si="44"/>
        <v>60</v>
      </c>
      <c r="AB2841" s="483">
        <v>0</v>
      </c>
      <c r="AC2841" s="480" t="s">
        <v>1176</v>
      </c>
    </row>
    <row r="2842" customHeight="1" spans="1:29">
      <c r="A2842" s="460" t="s">
        <v>187</v>
      </c>
      <c r="B2842" s="480" t="s">
        <v>11729</v>
      </c>
      <c r="C2842" s="480" t="s">
        <v>11730</v>
      </c>
      <c r="D2842" s="480" t="s">
        <v>13502</v>
      </c>
      <c r="E2842" s="481">
        <v>44539</v>
      </c>
      <c r="F2842" s="480" t="s">
        <v>301</v>
      </c>
      <c r="G2842" s="480" t="s">
        <v>13503</v>
      </c>
      <c r="H2842" s="480" t="s">
        <v>12223</v>
      </c>
      <c r="I2842" s="480" t="s">
        <v>13504</v>
      </c>
      <c r="J2842" s="482">
        <v>94940.71</v>
      </c>
      <c r="K2842" s="482">
        <v>1582.35</v>
      </c>
      <c r="L2842" s="482">
        <v>75952.57</v>
      </c>
      <c r="M2842" s="482">
        <v>18988.15</v>
      </c>
      <c r="N2842" s="482">
        <v>0</v>
      </c>
      <c r="O2842" s="482">
        <v>18988.14</v>
      </c>
      <c r="P2842" s="480" t="s">
        <v>13505</v>
      </c>
      <c r="Q2842" s="481"/>
      <c r="R2842" s="480" t="s">
        <v>306</v>
      </c>
      <c r="S2842" s="480" t="s">
        <v>307</v>
      </c>
      <c r="T2842" s="480" t="s">
        <v>462</v>
      </c>
      <c r="U2842" s="480" t="s">
        <v>309</v>
      </c>
      <c r="V2842" s="480" t="s">
        <v>6264</v>
      </c>
      <c r="W2842" s="480" t="s">
        <v>13497</v>
      </c>
      <c r="X2842" s="480" t="s">
        <v>13453</v>
      </c>
      <c r="Y2842" s="480" t="s">
        <v>313</v>
      </c>
      <c r="Z2842" s="480" t="s">
        <v>7888</v>
      </c>
      <c r="AA2842" s="480">
        <f t="shared" si="44"/>
        <v>60</v>
      </c>
      <c r="AB2842" s="483">
        <v>0</v>
      </c>
      <c r="AC2842" s="480" t="s">
        <v>1176</v>
      </c>
    </row>
    <row r="2843" customHeight="1" spans="1:29">
      <c r="A2843" s="460" t="s">
        <v>187</v>
      </c>
      <c r="B2843" s="480" t="s">
        <v>11729</v>
      </c>
      <c r="C2843" s="480" t="s">
        <v>11730</v>
      </c>
      <c r="D2843" s="480" t="s">
        <v>13506</v>
      </c>
      <c r="E2843" s="481">
        <v>44539</v>
      </c>
      <c r="F2843" s="480" t="s">
        <v>301</v>
      </c>
      <c r="G2843" s="480" t="s">
        <v>13507</v>
      </c>
      <c r="H2843" s="480" t="s">
        <v>12217</v>
      </c>
      <c r="I2843" s="480" t="s">
        <v>13508</v>
      </c>
      <c r="J2843" s="482">
        <v>90707.96</v>
      </c>
      <c r="K2843" s="482">
        <v>1511.8</v>
      </c>
      <c r="L2843" s="482">
        <v>72566.37</v>
      </c>
      <c r="M2843" s="482">
        <v>18141.6</v>
      </c>
      <c r="N2843" s="482">
        <v>0</v>
      </c>
      <c r="O2843" s="482">
        <v>18141.59</v>
      </c>
      <c r="P2843" s="480" t="s">
        <v>13509</v>
      </c>
      <c r="Q2843" s="481"/>
      <c r="R2843" s="480" t="s">
        <v>306</v>
      </c>
      <c r="S2843" s="480" t="s">
        <v>307</v>
      </c>
      <c r="T2843" s="480" t="s">
        <v>462</v>
      </c>
      <c r="U2843" s="480" t="s">
        <v>309</v>
      </c>
      <c r="V2843" s="480" t="s">
        <v>6264</v>
      </c>
      <c r="W2843" s="480" t="s">
        <v>13497</v>
      </c>
      <c r="X2843" s="480" t="s">
        <v>13453</v>
      </c>
      <c r="Y2843" s="480" t="s">
        <v>313</v>
      </c>
      <c r="Z2843" s="480" t="s">
        <v>7888</v>
      </c>
      <c r="AA2843" s="480">
        <f t="shared" si="44"/>
        <v>60</v>
      </c>
      <c r="AB2843" s="483">
        <v>0</v>
      </c>
      <c r="AC2843" s="480" t="s">
        <v>1176</v>
      </c>
    </row>
    <row r="2844" customHeight="1" spans="1:29">
      <c r="A2844" s="460" t="s">
        <v>187</v>
      </c>
      <c r="B2844" s="480" t="s">
        <v>11729</v>
      </c>
      <c r="C2844" s="480" t="s">
        <v>11730</v>
      </c>
      <c r="D2844" s="480" t="s">
        <v>13510</v>
      </c>
      <c r="E2844" s="481">
        <v>44539</v>
      </c>
      <c r="F2844" s="480" t="s">
        <v>301</v>
      </c>
      <c r="G2844" s="480" t="s">
        <v>13511</v>
      </c>
      <c r="H2844" s="480" t="s">
        <v>13512</v>
      </c>
      <c r="I2844" s="480" t="s">
        <v>13513</v>
      </c>
      <c r="J2844" s="482">
        <v>88007.85</v>
      </c>
      <c r="K2844" s="482">
        <v>1466.8</v>
      </c>
      <c r="L2844" s="482">
        <v>70406.28</v>
      </c>
      <c r="M2844" s="482">
        <v>17601.57</v>
      </c>
      <c r="N2844" s="482">
        <v>0</v>
      </c>
      <c r="O2844" s="482">
        <v>17601.57</v>
      </c>
      <c r="P2844" s="480" t="s">
        <v>13514</v>
      </c>
      <c r="Q2844" s="481"/>
      <c r="R2844" s="480" t="s">
        <v>306</v>
      </c>
      <c r="S2844" s="480" t="s">
        <v>307</v>
      </c>
      <c r="T2844" s="480" t="s">
        <v>462</v>
      </c>
      <c r="U2844" s="480" t="s">
        <v>309</v>
      </c>
      <c r="V2844" s="480" t="s">
        <v>6264</v>
      </c>
      <c r="W2844" s="480" t="s">
        <v>13515</v>
      </c>
      <c r="X2844" s="480" t="s">
        <v>13453</v>
      </c>
      <c r="Y2844" s="480" t="s">
        <v>313</v>
      </c>
      <c r="Z2844" s="480" t="s">
        <v>7888</v>
      </c>
      <c r="AA2844" s="480">
        <f t="shared" si="44"/>
        <v>60</v>
      </c>
      <c r="AB2844" s="483">
        <v>0</v>
      </c>
      <c r="AC2844" s="480" t="s">
        <v>1176</v>
      </c>
    </row>
    <row r="2845" customHeight="1" spans="1:29">
      <c r="A2845" s="460" t="s">
        <v>187</v>
      </c>
      <c r="B2845" s="480" t="s">
        <v>11729</v>
      </c>
      <c r="C2845" s="480" t="s">
        <v>11730</v>
      </c>
      <c r="D2845" s="480" t="s">
        <v>13516</v>
      </c>
      <c r="E2845" s="481">
        <v>44539</v>
      </c>
      <c r="F2845" s="480" t="s">
        <v>301</v>
      </c>
      <c r="G2845" s="480" t="s">
        <v>13517</v>
      </c>
      <c r="H2845" s="480" t="s">
        <v>13512</v>
      </c>
      <c r="I2845" s="480" t="s">
        <v>13518</v>
      </c>
      <c r="J2845" s="482">
        <v>59213.39</v>
      </c>
      <c r="K2845" s="482">
        <v>986.89</v>
      </c>
      <c r="L2845" s="482">
        <v>47370.72</v>
      </c>
      <c r="M2845" s="482">
        <v>11842.68</v>
      </c>
      <c r="N2845" s="482">
        <v>0</v>
      </c>
      <c r="O2845" s="482">
        <v>11842.67</v>
      </c>
      <c r="P2845" s="480" t="s">
        <v>13519</v>
      </c>
      <c r="Q2845" s="481"/>
      <c r="R2845" s="480" t="s">
        <v>306</v>
      </c>
      <c r="S2845" s="480" t="s">
        <v>307</v>
      </c>
      <c r="T2845" s="480" t="s">
        <v>462</v>
      </c>
      <c r="U2845" s="480" t="s">
        <v>309</v>
      </c>
      <c r="V2845" s="480" t="s">
        <v>6264</v>
      </c>
      <c r="W2845" s="480" t="s">
        <v>13520</v>
      </c>
      <c r="X2845" s="480" t="s">
        <v>13453</v>
      </c>
      <c r="Y2845" s="480" t="s">
        <v>313</v>
      </c>
      <c r="Z2845" s="480" t="s">
        <v>7888</v>
      </c>
      <c r="AA2845" s="480">
        <f t="shared" si="44"/>
        <v>60</v>
      </c>
      <c r="AB2845" s="483">
        <v>0</v>
      </c>
      <c r="AC2845" s="480" t="s">
        <v>1176</v>
      </c>
    </row>
    <row r="2846" customHeight="1" spans="1:29">
      <c r="A2846" s="460" t="s">
        <v>187</v>
      </c>
      <c r="B2846" s="480" t="s">
        <v>11729</v>
      </c>
      <c r="C2846" s="480" t="s">
        <v>11730</v>
      </c>
      <c r="D2846" s="480" t="s">
        <v>13521</v>
      </c>
      <c r="E2846" s="481">
        <v>44539</v>
      </c>
      <c r="F2846" s="480" t="s">
        <v>301</v>
      </c>
      <c r="G2846" s="480" t="s">
        <v>13522</v>
      </c>
      <c r="H2846" s="480" t="s">
        <v>12204</v>
      </c>
      <c r="I2846" s="480" t="s">
        <v>13523</v>
      </c>
      <c r="J2846" s="482">
        <v>113274.34</v>
      </c>
      <c r="K2846" s="482">
        <v>1887.91</v>
      </c>
      <c r="L2846" s="482">
        <v>90619.48</v>
      </c>
      <c r="M2846" s="482">
        <v>22654.87</v>
      </c>
      <c r="N2846" s="482">
        <v>0</v>
      </c>
      <c r="O2846" s="482">
        <v>22654.86</v>
      </c>
      <c r="P2846" s="480" t="s">
        <v>13524</v>
      </c>
      <c r="Q2846" s="481"/>
      <c r="R2846" s="480" t="s">
        <v>306</v>
      </c>
      <c r="S2846" s="480" t="s">
        <v>307</v>
      </c>
      <c r="T2846" s="480" t="s">
        <v>462</v>
      </c>
      <c r="U2846" s="480" t="s">
        <v>309</v>
      </c>
      <c r="V2846" s="480" t="s">
        <v>6264</v>
      </c>
      <c r="W2846" s="480" t="s">
        <v>13525</v>
      </c>
      <c r="X2846" s="480" t="s">
        <v>13453</v>
      </c>
      <c r="Y2846" s="480" t="s">
        <v>313</v>
      </c>
      <c r="Z2846" s="480" t="s">
        <v>7888</v>
      </c>
      <c r="AA2846" s="480">
        <f t="shared" si="44"/>
        <v>60</v>
      </c>
      <c r="AB2846" s="483">
        <v>0</v>
      </c>
      <c r="AC2846" s="480" t="s">
        <v>1176</v>
      </c>
    </row>
    <row r="2847" customHeight="1" spans="1:29">
      <c r="A2847" s="460" t="s">
        <v>187</v>
      </c>
      <c r="B2847" s="480" t="s">
        <v>11729</v>
      </c>
      <c r="C2847" s="480" t="s">
        <v>11730</v>
      </c>
      <c r="D2847" s="480" t="s">
        <v>13526</v>
      </c>
      <c r="E2847" s="481">
        <v>44539</v>
      </c>
      <c r="F2847" s="480" t="s">
        <v>301</v>
      </c>
      <c r="G2847" s="480" t="s">
        <v>13527</v>
      </c>
      <c r="H2847" s="480" t="s">
        <v>12191</v>
      </c>
      <c r="I2847" s="480" t="s">
        <v>13528</v>
      </c>
      <c r="J2847" s="482">
        <v>106784.06</v>
      </c>
      <c r="K2847" s="482">
        <v>1779.74</v>
      </c>
      <c r="L2847" s="482">
        <v>85427.25</v>
      </c>
      <c r="M2847" s="482">
        <v>21356.82</v>
      </c>
      <c r="N2847" s="482">
        <v>0</v>
      </c>
      <c r="O2847" s="482">
        <v>21356.81</v>
      </c>
      <c r="P2847" s="480" t="s">
        <v>13529</v>
      </c>
      <c r="Q2847" s="481"/>
      <c r="R2847" s="480" t="s">
        <v>306</v>
      </c>
      <c r="S2847" s="480" t="s">
        <v>307</v>
      </c>
      <c r="T2847" s="480" t="s">
        <v>462</v>
      </c>
      <c r="U2847" s="480" t="s">
        <v>309</v>
      </c>
      <c r="V2847" s="480" t="s">
        <v>6264</v>
      </c>
      <c r="W2847" s="480" t="s">
        <v>13525</v>
      </c>
      <c r="X2847" s="480" t="s">
        <v>13453</v>
      </c>
      <c r="Y2847" s="480" t="s">
        <v>313</v>
      </c>
      <c r="Z2847" s="480" t="s">
        <v>7888</v>
      </c>
      <c r="AA2847" s="480">
        <f t="shared" si="44"/>
        <v>60</v>
      </c>
      <c r="AB2847" s="483">
        <v>0</v>
      </c>
      <c r="AC2847" s="480" t="s">
        <v>1176</v>
      </c>
    </row>
    <row r="2848" customHeight="1" spans="1:29">
      <c r="A2848" s="460" t="s">
        <v>187</v>
      </c>
      <c r="B2848" s="480" t="s">
        <v>11729</v>
      </c>
      <c r="C2848" s="480" t="s">
        <v>11730</v>
      </c>
      <c r="D2848" s="480" t="s">
        <v>13530</v>
      </c>
      <c r="E2848" s="481">
        <v>44539</v>
      </c>
      <c r="F2848" s="480" t="s">
        <v>301</v>
      </c>
      <c r="G2848" s="480" t="s">
        <v>13531</v>
      </c>
      <c r="H2848" s="480" t="s">
        <v>12223</v>
      </c>
      <c r="I2848" s="480" t="s">
        <v>13532</v>
      </c>
      <c r="J2848" s="482">
        <v>77300.89</v>
      </c>
      <c r="K2848" s="482">
        <v>1288.35</v>
      </c>
      <c r="L2848" s="482">
        <v>61840.72</v>
      </c>
      <c r="M2848" s="482">
        <v>15460.18</v>
      </c>
      <c r="N2848" s="482">
        <v>0</v>
      </c>
      <c r="O2848" s="482">
        <v>15460.17</v>
      </c>
      <c r="P2848" s="480" t="s">
        <v>13533</v>
      </c>
      <c r="Q2848" s="481"/>
      <c r="R2848" s="480" t="s">
        <v>306</v>
      </c>
      <c r="S2848" s="480" t="s">
        <v>307</v>
      </c>
      <c r="T2848" s="480" t="s">
        <v>462</v>
      </c>
      <c r="U2848" s="480" t="s">
        <v>309</v>
      </c>
      <c r="V2848" s="480" t="s">
        <v>6264</v>
      </c>
      <c r="W2848" s="480" t="s">
        <v>13525</v>
      </c>
      <c r="X2848" s="480" t="s">
        <v>13453</v>
      </c>
      <c r="Y2848" s="480" t="s">
        <v>313</v>
      </c>
      <c r="Z2848" s="480" t="s">
        <v>7888</v>
      </c>
      <c r="AA2848" s="480">
        <f t="shared" si="44"/>
        <v>60</v>
      </c>
      <c r="AB2848" s="483">
        <v>0</v>
      </c>
      <c r="AC2848" s="480" t="s">
        <v>1176</v>
      </c>
    </row>
    <row r="2849" customHeight="1" spans="1:29">
      <c r="A2849" s="460" t="s">
        <v>187</v>
      </c>
      <c r="B2849" s="480" t="s">
        <v>11729</v>
      </c>
      <c r="C2849" s="480" t="s">
        <v>11730</v>
      </c>
      <c r="D2849" s="480" t="s">
        <v>13534</v>
      </c>
      <c r="E2849" s="481">
        <v>44539</v>
      </c>
      <c r="F2849" s="480" t="s">
        <v>301</v>
      </c>
      <c r="G2849" s="480" t="s">
        <v>13535</v>
      </c>
      <c r="H2849" s="480" t="s">
        <v>12217</v>
      </c>
      <c r="I2849" s="480" t="s">
        <v>13536</v>
      </c>
      <c r="J2849" s="482">
        <v>52212.39</v>
      </c>
      <c r="K2849" s="482">
        <v>870.21</v>
      </c>
      <c r="L2849" s="482">
        <v>41769.92</v>
      </c>
      <c r="M2849" s="482">
        <v>10442.48</v>
      </c>
      <c r="N2849" s="482">
        <v>0</v>
      </c>
      <c r="O2849" s="482">
        <v>10442.47</v>
      </c>
      <c r="P2849" s="480" t="s">
        <v>13537</v>
      </c>
      <c r="Q2849" s="481"/>
      <c r="R2849" s="480" t="s">
        <v>306</v>
      </c>
      <c r="S2849" s="480" t="s">
        <v>307</v>
      </c>
      <c r="T2849" s="480" t="s">
        <v>462</v>
      </c>
      <c r="U2849" s="480" t="s">
        <v>309</v>
      </c>
      <c r="V2849" s="480" t="s">
        <v>6264</v>
      </c>
      <c r="W2849" s="480" t="s">
        <v>13525</v>
      </c>
      <c r="X2849" s="480" t="s">
        <v>13453</v>
      </c>
      <c r="Y2849" s="480" t="s">
        <v>313</v>
      </c>
      <c r="Z2849" s="480" t="s">
        <v>7888</v>
      </c>
      <c r="AA2849" s="480">
        <f t="shared" si="44"/>
        <v>60</v>
      </c>
      <c r="AB2849" s="483">
        <v>0</v>
      </c>
      <c r="AC2849" s="480" t="s">
        <v>1176</v>
      </c>
    </row>
    <row r="2850" customHeight="1" spans="1:29">
      <c r="A2850" s="460" t="s">
        <v>187</v>
      </c>
      <c r="B2850" s="480" t="s">
        <v>11729</v>
      </c>
      <c r="C2850" s="480" t="s">
        <v>11730</v>
      </c>
      <c r="D2850" s="480" t="s">
        <v>13538</v>
      </c>
      <c r="E2850" s="481">
        <v>44539</v>
      </c>
      <c r="F2850" s="480" t="s">
        <v>301</v>
      </c>
      <c r="G2850" s="480" t="s">
        <v>13539</v>
      </c>
      <c r="H2850" s="480" t="s">
        <v>12452</v>
      </c>
      <c r="I2850" s="480" t="s">
        <v>12537</v>
      </c>
      <c r="J2850" s="482">
        <v>63716.8</v>
      </c>
      <c r="K2850" s="482">
        <v>1061.95</v>
      </c>
      <c r="L2850" s="482">
        <v>50973.44</v>
      </c>
      <c r="M2850" s="482">
        <v>12743.36</v>
      </c>
      <c r="N2850" s="482">
        <v>0</v>
      </c>
      <c r="O2850" s="482">
        <v>12743.36</v>
      </c>
      <c r="P2850" s="480" t="s">
        <v>13540</v>
      </c>
      <c r="Q2850" s="481"/>
      <c r="R2850" s="480" t="s">
        <v>306</v>
      </c>
      <c r="S2850" s="480" t="s">
        <v>307</v>
      </c>
      <c r="T2850" s="480" t="s">
        <v>462</v>
      </c>
      <c r="U2850" s="480" t="s">
        <v>309</v>
      </c>
      <c r="V2850" s="480" t="s">
        <v>6264</v>
      </c>
      <c r="W2850" s="480" t="s">
        <v>13541</v>
      </c>
      <c r="X2850" s="480" t="s">
        <v>12208</v>
      </c>
      <c r="Y2850" s="480" t="s">
        <v>313</v>
      </c>
      <c r="Z2850" s="480" t="s">
        <v>7888</v>
      </c>
      <c r="AA2850" s="480">
        <f t="shared" si="44"/>
        <v>60</v>
      </c>
      <c r="AB2850" s="483">
        <v>0</v>
      </c>
      <c r="AC2850" s="480" t="s">
        <v>1176</v>
      </c>
    </row>
    <row r="2851" customHeight="1" spans="1:29">
      <c r="A2851" s="460" t="s">
        <v>187</v>
      </c>
      <c r="B2851" s="480" t="s">
        <v>11729</v>
      </c>
      <c r="C2851" s="480" t="s">
        <v>11730</v>
      </c>
      <c r="D2851" s="480" t="s">
        <v>13542</v>
      </c>
      <c r="E2851" s="481">
        <v>44539</v>
      </c>
      <c r="F2851" s="480" t="s">
        <v>301</v>
      </c>
      <c r="G2851" s="480" t="s">
        <v>13543</v>
      </c>
      <c r="H2851" s="480" t="s">
        <v>13388</v>
      </c>
      <c r="I2851" s="480" t="s">
        <v>12541</v>
      </c>
      <c r="J2851" s="482">
        <v>88495.58</v>
      </c>
      <c r="K2851" s="482">
        <v>1474.93</v>
      </c>
      <c r="L2851" s="482">
        <v>70796.47</v>
      </c>
      <c r="M2851" s="482">
        <v>17699.12</v>
      </c>
      <c r="N2851" s="482">
        <v>0</v>
      </c>
      <c r="O2851" s="482">
        <v>17699.11</v>
      </c>
      <c r="P2851" s="480" t="s">
        <v>13544</v>
      </c>
      <c r="Q2851" s="481"/>
      <c r="R2851" s="480" t="s">
        <v>306</v>
      </c>
      <c r="S2851" s="480" t="s">
        <v>307</v>
      </c>
      <c r="T2851" s="480" t="s">
        <v>462</v>
      </c>
      <c r="U2851" s="480" t="s">
        <v>309</v>
      </c>
      <c r="V2851" s="480" t="s">
        <v>6264</v>
      </c>
      <c r="W2851" s="480" t="s">
        <v>13545</v>
      </c>
      <c r="X2851" s="480" t="s">
        <v>12208</v>
      </c>
      <c r="Y2851" s="480" t="s">
        <v>313</v>
      </c>
      <c r="Z2851" s="480" t="s">
        <v>7888</v>
      </c>
      <c r="AA2851" s="480">
        <f t="shared" si="44"/>
        <v>60</v>
      </c>
      <c r="AB2851" s="483">
        <v>0</v>
      </c>
      <c r="AC2851" s="480" t="s">
        <v>1176</v>
      </c>
    </row>
    <row r="2852" customHeight="1" spans="1:29">
      <c r="A2852" s="460" t="s">
        <v>187</v>
      </c>
      <c r="B2852" s="480" t="s">
        <v>11729</v>
      </c>
      <c r="C2852" s="480" t="s">
        <v>11730</v>
      </c>
      <c r="D2852" s="480" t="s">
        <v>13546</v>
      </c>
      <c r="E2852" s="481">
        <v>44539</v>
      </c>
      <c r="F2852" s="480" t="s">
        <v>301</v>
      </c>
      <c r="G2852" s="480" t="s">
        <v>13547</v>
      </c>
      <c r="H2852" s="480" t="s">
        <v>13388</v>
      </c>
      <c r="I2852" s="480" t="s">
        <v>12532</v>
      </c>
      <c r="J2852" s="482">
        <v>79646.02</v>
      </c>
      <c r="K2852" s="482">
        <v>1327.44</v>
      </c>
      <c r="L2852" s="482">
        <v>63716.82</v>
      </c>
      <c r="M2852" s="482">
        <v>15929.21</v>
      </c>
      <c r="N2852" s="482">
        <v>0</v>
      </c>
      <c r="O2852" s="482">
        <v>15929.2</v>
      </c>
      <c r="P2852" s="480" t="s">
        <v>13548</v>
      </c>
      <c r="Q2852" s="481"/>
      <c r="R2852" s="480" t="s">
        <v>306</v>
      </c>
      <c r="S2852" s="480" t="s">
        <v>307</v>
      </c>
      <c r="T2852" s="480" t="s">
        <v>462</v>
      </c>
      <c r="U2852" s="480" t="s">
        <v>309</v>
      </c>
      <c r="V2852" s="480" t="s">
        <v>6264</v>
      </c>
      <c r="W2852" s="480" t="s">
        <v>13545</v>
      </c>
      <c r="X2852" s="480" t="s">
        <v>12208</v>
      </c>
      <c r="Y2852" s="480" t="s">
        <v>313</v>
      </c>
      <c r="Z2852" s="480" t="s">
        <v>7888</v>
      </c>
      <c r="AA2852" s="480">
        <f t="shared" si="44"/>
        <v>60</v>
      </c>
      <c r="AB2852" s="483">
        <v>0</v>
      </c>
      <c r="AC2852" s="480" t="s">
        <v>1176</v>
      </c>
    </row>
    <row r="2853" customHeight="1" spans="1:29">
      <c r="A2853" s="460" t="s">
        <v>187</v>
      </c>
      <c r="B2853" s="480" t="s">
        <v>11729</v>
      </c>
      <c r="C2853" s="480" t="s">
        <v>11730</v>
      </c>
      <c r="D2853" s="480" t="s">
        <v>13549</v>
      </c>
      <c r="E2853" s="481">
        <v>44539</v>
      </c>
      <c r="F2853" s="480" t="s">
        <v>301</v>
      </c>
      <c r="G2853" s="480" t="s">
        <v>13550</v>
      </c>
      <c r="H2853" s="480" t="s">
        <v>12452</v>
      </c>
      <c r="I2853" s="480" t="s">
        <v>12560</v>
      </c>
      <c r="J2853" s="482">
        <v>70796.46</v>
      </c>
      <c r="K2853" s="482">
        <v>1179.95</v>
      </c>
      <c r="L2853" s="482">
        <v>56637.17</v>
      </c>
      <c r="M2853" s="482">
        <v>14159.3</v>
      </c>
      <c r="N2853" s="482">
        <v>0</v>
      </c>
      <c r="O2853" s="482">
        <v>14159.29</v>
      </c>
      <c r="P2853" s="480" t="s">
        <v>13551</v>
      </c>
      <c r="Q2853" s="481"/>
      <c r="R2853" s="480" t="s">
        <v>306</v>
      </c>
      <c r="S2853" s="480" t="s">
        <v>307</v>
      </c>
      <c r="T2853" s="480" t="s">
        <v>462</v>
      </c>
      <c r="U2853" s="480" t="s">
        <v>309</v>
      </c>
      <c r="V2853" s="480" t="s">
        <v>6264</v>
      </c>
      <c r="W2853" s="480" t="s">
        <v>13545</v>
      </c>
      <c r="X2853" s="480" t="s">
        <v>12208</v>
      </c>
      <c r="Y2853" s="480" t="s">
        <v>313</v>
      </c>
      <c r="Z2853" s="480" t="s">
        <v>7888</v>
      </c>
      <c r="AA2853" s="480">
        <f t="shared" si="44"/>
        <v>60</v>
      </c>
      <c r="AB2853" s="483">
        <v>0</v>
      </c>
      <c r="AC2853" s="480" t="s">
        <v>1176</v>
      </c>
    </row>
    <row r="2854" customHeight="1" spans="1:29">
      <c r="A2854" s="460" t="s">
        <v>187</v>
      </c>
      <c r="B2854" s="480" t="s">
        <v>11729</v>
      </c>
      <c r="C2854" s="480" t="s">
        <v>11730</v>
      </c>
      <c r="D2854" s="480" t="s">
        <v>13552</v>
      </c>
      <c r="E2854" s="481">
        <v>44544</v>
      </c>
      <c r="F2854" s="480" t="s">
        <v>301</v>
      </c>
      <c r="G2854" s="480" t="s">
        <v>13553</v>
      </c>
      <c r="H2854" s="480" t="s">
        <v>13554</v>
      </c>
      <c r="I2854" s="480" t="s">
        <v>304</v>
      </c>
      <c r="J2854" s="482">
        <v>6181.42</v>
      </c>
      <c r="K2854" s="482">
        <v>103.03</v>
      </c>
      <c r="L2854" s="482">
        <v>4945.14</v>
      </c>
      <c r="M2854" s="482">
        <v>1236.29</v>
      </c>
      <c r="N2854" s="482">
        <v>0</v>
      </c>
      <c r="O2854" s="482">
        <v>1236.28</v>
      </c>
      <c r="P2854" s="480" t="s">
        <v>13555</v>
      </c>
      <c r="Q2854" s="481"/>
      <c r="R2854" s="480" t="s">
        <v>306</v>
      </c>
      <c r="S2854" s="480" t="s">
        <v>307</v>
      </c>
      <c r="T2854" s="480" t="s">
        <v>462</v>
      </c>
      <c r="U2854" s="480" t="s">
        <v>309</v>
      </c>
      <c r="V2854" s="480" t="s">
        <v>487</v>
      </c>
      <c r="W2854" s="480" t="s">
        <v>13556</v>
      </c>
      <c r="X2854" s="480" t="s">
        <v>11846</v>
      </c>
      <c r="Y2854" s="480" t="s">
        <v>313</v>
      </c>
      <c r="Z2854" s="480" t="s">
        <v>7888</v>
      </c>
      <c r="AA2854" s="480">
        <f t="shared" si="44"/>
        <v>60</v>
      </c>
      <c r="AB2854" s="483">
        <v>0</v>
      </c>
      <c r="AC2854" s="480" t="s">
        <v>489</v>
      </c>
    </row>
    <row r="2855" customHeight="1" spans="1:29">
      <c r="A2855" s="460" t="s">
        <v>187</v>
      </c>
      <c r="B2855" s="480" t="s">
        <v>11729</v>
      </c>
      <c r="C2855" s="480" t="s">
        <v>11730</v>
      </c>
      <c r="D2855" s="480" t="s">
        <v>13557</v>
      </c>
      <c r="E2855" s="481">
        <v>44811</v>
      </c>
      <c r="F2855" s="480" t="s">
        <v>301</v>
      </c>
      <c r="G2855" s="480" t="s">
        <v>13558</v>
      </c>
      <c r="H2855" s="480" t="s">
        <v>12204</v>
      </c>
      <c r="I2855" s="480" t="s">
        <v>12742</v>
      </c>
      <c r="J2855" s="482">
        <v>86206.89</v>
      </c>
      <c r="K2855" s="482">
        <v>1436.78</v>
      </c>
      <c r="L2855" s="482">
        <v>56034.48</v>
      </c>
      <c r="M2855" s="482">
        <v>17241.38</v>
      </c>
      <c r="N2855" s="482">
        <v>0</v>
      </c>
      <c r="O2855" s="482">
        <v>30172.41</v>
      </c>
      <c r="P2855" s="480" t="s">
        <v>13559</v>
      </c>
      <c r="Q2855" s="481"/>
      <c r="R2855" s="480" t="s">
        <v>306</v>
      </c>
      <c r="S2855" s="480" t="s">
        <v>307</v>
      </c>
      <c r="T2855" s="480" t="s">
        <v>462</v>
      </c>
      <c r="U2855" s="480" t="s">
        <v>13560</v>
      </c>
      <c r="V2855" s="480" t="s">
        <v>309</v>
      </c>
      <c r="W2855" s="480" t="s">
        <v>13561</v>
      </c>
      <c r="X2855" s="480" t="s">
        <v>13453</v>
      </c>
      <c r="Y2855" s="480" t="s">
        <v>313</v>
      </c>
      <c r="Z2855" s="480" t="s">
        <v>7888</v>
      </c>
      <c r="AA2855" s="480">
        <f t="shared" si="44"/>
        <v>60</v>
      </c>
      <c r="AB2855" s="483">
        <v>0</v>
      </c>
      <c r="AC2855" s="480" t="s">
        <v>1176</v>
      </c>
    </row>
    <row r="2856" customHeight="1" spans="1:29">
      <c r="A2856" s="460" t="s">
        <v>187</v>
      </c>
      <c r="B2856" s="480" t="s">
        <v>11729</v>
      </c>
      <c r="C2856" s="480" t="s">
        <v>11730</v>
      </c>
      <c r="D2856" s="480" t="s">
        <v>13562</v>
      </c>
      <c r="E2856" s="481">
        <v>44811</v>
      </c>
      <c r="F2856" s="480" t="s">
        <v>301</v>
      </c>
      <c r="G2856" s="480" t="s">
        <v>13563</v>
      </c>
      <c r="H2856" s="480" t="s">
        <v>12204</v>
      </c>
      <c r="I2856" s="480" t="s">
        <v>12793</v>
      </c>
      <c r="J2856" s="482">
        <v>86206.89</v>
      </c>
      <c r="K2856" s="482">
        <v>1436.78</v>
      </c>
      <c r="L2856" s="482">
        <v>56034.48</v>
      </c>
      <c r="M2856" s="482">
        <v>17241.38</v>
      </c>
      <c r="N2856" s="482">
        <v>0</v>
      </c>
      <c r="O2856" s="482">
        <v>30172.41</v>
      </c>
      <c r="P2856" s="480" t="s">
        <v>13564</v>
      </c>
      <c r="Q2856" s="481"/>
      <c r="R2856" s="480" t="s">
        <v>306</v>
      </c>
      <c r="S2856" s="480" t="s">
        <v>307</v>
      </c>
      <c r="T2856" s="480" t="s">
        <v>462</v>
      </c>
      <c r="U2856" s="480" t="s">
        <v>13560</v>
      </c>
      <c r="V2856" s="480" t="s">
        <v>309</v>
      </c>
      <c r="W2856" s="480" t="s">
        <v>13565</v>
      </c>
      <c r="X2856" s="480" t="s">
        <v>13453</v>
      </c>
      <c r="Y2856" s="480" t="s">
        <v>313</v>
      </c>
      <c r="Z2856" s="480" t="s">
        <v>7888</v>
      </c>
      <c r="AA2856" s="480">
        <f t="shared" si="44"/>
        <v>60</v>
      </c>
      <c r="AB2856" s="483">
        <v>0</v>
      </c>
      <c r="AC2856" s="480" t="s">
        <v>1176</v>
      </c>
    </row>
    <row r="2857" customHeight="1" spans="1:29">
      <c r="A2857" s="460" t="s">
        <v>187</v>
      </c>
      <c r="B2857" s="480" t="s">
        <v>11729</v>
      </c>
      <c r="C2857" s="480" t="s">
        <v>11730</v>
      </c>
      <c r="D2857" s="480" t="s">
        <v>13566</v>
      </c>
      <c r="E2857" s="481">
        <v>44811</v>
      </c>
      <c r="F2857" s="480" t="s">
        <v>301</v>
      </c>
      <c r="G2857" s="480" t="s">
        <v>13567</v>
      </c>
      <c r="H2857" s="480" t="s">
        <v>13568</v>
      </c>
      <c r="I2857" s="480" t="s">
        <v>12848</v>
      </c>
      <c r="J2857" s="482">
        <v>56034.49</v>
      </c>
      <c r="K2857" s="482">
        <v>933.91</v>
      </c>
      <c r="L2857" s="482">
        <v>36422.42</v>
      </c>
      <c r="M2857" s="482">
        <v>11206.9</v>
      </c>
      <c r="N2857" s="482">
        <v>0</v>
      </c>
      <c r="O2857" s="482">
        <v>19612.07</v>
      </c>
      <c r="P2857" s="480" t="s">
        <v>13569</v>
      </c>
      <c r="Q2857" s="481"/>
      <c r="R2857" s="480" t="s">
        <v>306</v>
      </c>
      <c r="S2857" s="480" t="s">
        <v>307</v>
      </c>
      <c r="T2857" s="480" t="s">
        <v>462</v>
      </c>
      <c r="U2857" s="480" t="s">
        <v>13560</v>
      </c>
      <c r="V2857" s="480" t="s">
        <v>309</v>
      </c>
      <c r="W2857" s="480" t="s">
        <v>13570</v>
      </c>
      <c r="X2857" s="480" t="s">
        <v>13453</v>
      </c>
      <c r="Y2857" s="480" t="s">
        <v>313</v>
      </c>
      <c r="Z2857" s="480" t="s">
        <v>7888</v>
      </c>
      <c r="AA2857" s="480">
        <f t="shared" si="44"/>
        <v>60</v>
      </c>
      <c r="AB2857" s="483">
        <v>0</v>
      </c>
      <c r="AC2857" s="480" t="s">
        <v>1176</v>
      </c>
    </row>
    <row r="2858" customHeight="1" spans="1:29">
      <c r="A2858" s="460" t="s">
        <v>187</v>
      </c>
      <c r="B2858" s="480" t="s">
        <v>11729</v>
      </c>
      <c r="C2858" s="480" t="s">
        <v>11730</v>
      </c>
      <c r="D2858" s="480" t="s">
        <v>13571</v>
      </c>
      <c r="E2858" s="481">
        <v>44811</v>
      </c>
      <c r="F2858" s="480" t="s">
        <v>301</v>
      </c>
      <c r="G2858" s="480" t="s">
        <v>13572</v>
      </c>
      <c r="H2858" s="480" t="s">
        <v>12204</v>
      </c>
      <c r="I2858" s="480" t="s">
        <v>12720</v>
      </c>
      <c r="J2858" s="482">
        <v>88495.58</v>
      </c>
      <c r="K2858" s="482">
        <v>1474.93</v>
      </c>
      <c r="L2858" s="482">
        <v>57522.13</v>
      </c>
      <c r="M2858" s="482">
        <v>17699.12</v>
      </c>
      <c r="N2858" s="482">
        <v>0</v>
      </c>
      <c r="O2858" s="482">
        <v>30973.45</v>
      </c>
      <c r="P2858" s="480" t="s">
        <v>13573</v>
      </c>
      <c r="Q2858" s="481"/>
      <c r="R2858" s="480" t="s">
        <v>306</v>
      </c>
      <c r="S2858" s="480" t="s">
        <v>307</v>
      </c>
      <c r="T2858" s="480" t="s">
        <v>462</v>
      </c>
      <c r="U2858" s="480" t="s">
        <v>13560</v>
      </c>
      <c r="V2858" s="480" t="s">
        <v>309</v>
      </c>
      <c r="W2858" s="480" t="s">
        <v>13574</v>
      </c>
      <c r="X2858" s="480" t="s">
        <v>12598</v>
      </c>
      <c r="Y2858" s="480" t="s">
        <v>313</v>
      </c>
      <c r="Z2858" s="480" t="s">
        <v>7888</v>
      </c>
      <c r="AA2858" s="480">
        <f t="shared" si="44"/>
        <v>60</v>
      </c>
      <c r="AB2858" s="483">
        <v>0</v>
      </c>
      <c r="AC2858" s="480" t="s">
        <v>1176</v>
      </c>
    </row>
    <row r="2859" customHeight="1" spans="1:29">
      <c r="A2859" s="460" t="s">
        <v>187</v>
      </c>
      <c r="B2859" s="480" t="s">
        <v>11729</v>
      </c>
      <c r="C2859" s="480" t="s">
        <v>11730</v>
      </c>
      <c r="D2859" s="480" t="s">
        <v>13575</v>
      </c>
      <c r="E2859" s="481">
        <v>44811</v>
      </c>
      <c r="F2859" s="480" t="s">
        <v>301</v>
      </c>
      <c r="G2859" s="480" t="s">
        <v>13576</v>
      </c>
      <c r="H2859" s="480" t="s">
        <v>12191</v>
      </c>
      <c r="I2859" s="480" t="s">
        <v>12726</v>
      </c>
      <c r="J2859" s="482">
        <v>97345.12</v>
      </c>
      <c r="K2859" s="482">
        <v>1622.42</v>
      </c>
      <c r="L2859" s="482">
        <v>63274.33</v>
      </c>
      <c r="M2859" s="482">
        <v>19469.03</v>
      </c>
      <c r="N2859" s="482">
        <v>0</v>
      </c>
      <c r="O2859" s="482">
        <v>34070.79</v>
      </c>
      <c r="P2859" s="480" t="s">
        <v>13577</v>
      </c>
      <c r="Q2859" s="481"/>
      <c r="R2859" s="480" t="s">
        <v>306</v>
      </c>
      <c r="S2859" s="480" t="s">
        <v>307</v>
      </c>
      <c r="T2859" s="480" t="s">
        <v>462</v>
      </c>
      <c r="U2859" s="480" t="s">
        <v>13560</v>
      </c>
      <c r="V2859" s="480" t="s">
        <v>309</v>
      </c>
      <c r="W2859" s="480" t="s">
        <v>13574</v>
      </c>
      <c r="X2859" s="480" t="s">
        <v>12598</v>
      </c>
      <c r="Y2859" s="480" t="s">
        <v>313</v>
      </c>
      <c r="Z2859" s="480" t="s">
        <v>7888</v>
      </c>
      <c r="AA2859" s="480">
        <f t="shared" si="44"/>
        <v>60</v>
      </c>
      <c r="AB2859" s="483">
        <v>0</v>
      </c>
      <c r="AC2859" s="480" t="s">
        <v>1176</v>
      </c>
    </row>
    <row r="2860" customHeight="1" spans="1:29">
      <c r="A2860" s="460" t="s">
        <v>187</v>
      </c>
      <c r="B2860" s="480" t="s">
        <v>11729</v>
      </c>
      <c r="C2860" s="480" t="s">
        <v>11730</v>
      </c>
      <c r="D2860" s="480" t="s">
        <v>13578</v>
      </c>
      <c r="E2860" s="481">
        <v>44910</v>
      </c>
      <c r="F2860" s="480" t="s">
        <v>301</v>
      </c>
      <c r="G2860" s="480" t="s">
        <v>13579</v>
      </c>
      <c r="H2860" s="480" t="s">
        <v>13580</v>
      </c>
      <c r="I2860" s="480" t="s">
        <v>13581</v>
      </c>
      <c r="J2860" s="482">
        <v>189380.53</v>
      </c>
      <c r="K2860" s="482">
        <v>3156.34</v>
      </c>
      <c r="L2860" s="482">
        <v>113628.32</v>
      </c>
      <c r="M2860" s="482">
        <v>37876.1</v>
      </c>
      <c r="N2860" s="482">
        <v>0</v>
      </c>
      <c r="O2860" s="482">
        <v>75752.21</v>
      </c>
      <c r="P2860" s="480" t="s">
        <v>13582</v>
      </c>
      <c r="Q2860" s="481"/>
      <c r="R2860" s="480" t="s">
        <v>306</v>
      </c>
      <c r="S2860" s="480" t="s">
        <v>307</v>
      </c>
      <c r="T2860" s="480" t="s">
        <v>462</v>
      </c>
      <c r="U2860" s="480" t="s">
        <v>13560</v>
      </c>
      <c r="V2860" s="480" t="s">
        <v>309</v>
      </c>
      <c r="W2860" s="480" t="s">
        <v>13583</v>
      </c>
      <c r="X2860" s="480" t="s">
        <v>13584</v>
      </c>
      <c r="Y2860" s="480" t="s">
        <v>313</v>
      </c>
      <c r="Z2860" s="480" t="s">
        <v>7888</v>
      </c>
      <c r="AA2860" s="480">
        <f t="shared" si="44"/>
        <v>60</v>
      </c>
      <c r="AB2860" s="483">
        <v>0</v>
      </c>
      <c r="AC2860" s="480" t="s">
        <v>1176</v>
      </c>
    </row>
    <row r="2861" customHeight="1" spans="1:29">
      <c r="A2861" s="460" t="s">
        <v>187</v>
      </c>
      <c r="B2861" s="480" t="s">
        <v>11729</v>
      </c>
      <c r="C2861" s="480" t="s">
        <v>11730</v>
      </c>
      <c r="D2861" s="480" t="s">
        <v>13585</v>
      </c>
      <c r="E2861" s="481">
        <v>44910</v>
      </c>
      <c r="F2861" s="480" t="s">
        <v>301</v>
      </c>
      <c r="G2861" s="480" t="s">
        <v>13586</v>
      </c>
      <c r="H2861" s="480" t="s">
        <v>13587</v>
      </c>
      <c r="I2861" s="480" t="s">
        <v>13588</v>
      </c>
      <c r="J2861" s="482">
        <v>132743.37</v>
      </c>
      <c r="K2861" s="482">
        <v>2212.39</v>
      </c>
      <c r="L2861" s="482">
        <v>79646.02</v>
      </c>
      <c r="M2861" s="482">
        <v>26548.67</v>
      </c>
      <c r="N2861" s="482">
        <v>0</v>
      </c>
      <c r="O2861" s="482">
        <v>53097.35</v>
      </c>
      <c r="P2861" s="480" t="s">
        <v>13589</v>
      </c>
      <c r="Q2861" s="481"/>
      <c r="R2861" s="480" t="s">
        <v>306</v>
      </c>
      <c r="S2861" s="480" t="s">
        <v>307</v>
      </c>
      <c r="T2861" s="480" t="s">
        <v>462</v>
      </c>
      <c r="U2861" s="480" t="s">
        <v>13560</v>
      </c>
      <c r="V2861" s="480" t="s">
        <v>309</v>
      </c>
      <c r="W2861" s="480" t="s">
        <v>13590</v>
      </c>
      <c r="X2861" s="480" t="s">
        <v>13584</v>
      </c>
      <c r="Y2861" s="480" t="s">
        <v>313</v>
      </c>
      <c r="Z2861" s="480" t="s">
        <v>7888</v>
      </c>
      <c r="AA2861" s="480">
        <f t="shared" si="44"/>
        <v>60</v>
      </c>
      <c r="AB2861" s="483">
        <v>0</v>
      </c>
      <c r="AC2861" s="480" t="s">
        <v>1176</v>
      </c>
    </row>
    <row r="2862" customHeight="1" spans="1:29">
      <c r="A2862" s="460" t="s">
        <v>187</v>
      </c>
      <c r="B2862" s="480" t="s">
        <v>11729</v>
      </c>
      <c r="C2862" s="480" t="s">
        <v>11730</v>
      </c>
      <c r="D2862" s="480" t="s">
        <v>13591</v>
      </c>
      <c r="E2862" s="481">
        <v>44998</v>
      </c>
      <c r="F2862" s="480" t="s">
        <v>301</v>
      </c>
      <c r="G2862" s="480" t="s">
        <v>13592</v>
      </c>
      <c r="H2862" s="480" t="s">
        <v>13593</v>
      </c>
      <c r="I2862" s="480" t="s">
        <v>304</v>
      </c>
      <c r="J2862" s="482">
        <v>75862.07</v>
      </c>
      <c r="K2862" s="482">
        <v>1264.37</v>
      </c>
      <c r="L2862" s="482">
        <v>41724.14</v>
      </c>
      <c r="M2862" s="482">
        <v>15172.42</v>
      </c>
      <c r="N2862" s="482">
        <v>0</v>
      </c>
      <c r="O2862" s="482">
        <v>34137.93</v>
      </c>
      <c r="P2862" s="480" t="s">
        <v>13594</v>
      </c>
      <c r="Q2862" s="481"/>
      <c r="R2862" s="480" t="s">
        <v>306</v>
      </c>
      <c r="S2862" s="480" t="s">
        <v>307</v>
      </c>
      <c r="T2862" s="480" t="s">
        <v>462</v>
      </c>
      <c r="U2862" s="480" t="s">
        <v>13560</v>
      </c>
      <c r="V2862" s="480" t="s">
        <v>309</v>
      </c>
      <c r="W2862" s="480" t="s">
        <v>13595</v>
      </c>
      <c r="X2862" s="480" t="s">
        <v>13596</v>
      </c>
      <c r="Y2862" s="480" t="s">
        <v>313</v>
      </c>
      <c r="Z2862" s="480" t="s">
        <v>7888</v>
      </c>
      <c r="AA2862" s="480">
        <f t="shared" si="44"/>
        <v>60</v>
      </c>
      <c r="AB2862" s="483">
        <v>0</v>
      </c>
      <c r="AC2862" s="480" t="s">
        <v>1176</v>
      </c>
    </row>
    <row r="2863" customHeight="1" spans="1:29">
      <c r="A2863" s="460" t="s">
        <v>187</v>
      </c>
      <c r="B2863" s="480" t="s">
        <v>11729</v>
      </c>
      <c r="C2863" s="480" t="s">
        <v>11730</v>
      </c>
      <c r="D2863" s="480" t="s">
        <v>13597</v>
      </c>
      <c r="E2863" s="481">
        <v>45182</v>
      </c>
      <c r="F2863" s="480" t="s">
        <v>301</v>
      </c>
      <c r="G2863" s="480" t="s">
        <v>13598</v>
      </c>
      <c r="H2863" s="480" t="s">
        <v>13599</v>
      </c>
      <c r="I2863" s="480" t="s">
        <v>12755</v>
      </c>
      <c r="J2863" s="482">
        <v>103539.82</v>
      </c>
      <c r="K2863" s="482">
        <v>1725.67</v>
      </c>
      <c r="L2863" s="482">
        <v>46592.92</v>
      </c>
      <c r="M2863" s="482">
        <v>20707.97</v>
      </c>
      <c r="N2863" s="482">
        <v>0</v>
      </c>
      <c r="O2863" s="482">
        <v>56946.9</v>
      </c>
      <c r="P2863" s="480" t="s">
        <v>13600</v>
      </c>
      <c r="Q2863" s="481"/>
      <c r="R2863" s="480" t="s">
        <v>306</v>
      </c>
      <c r="S2863" s="480" t="s">
        <v>307</v>
      </c>
      <c r="T2863" s="480" t="s">
        <v>462</v>
      </c>
      <c r="U2863" s="480" t="s">
        <v>13560</v>
      </c>
      <c r="V2863" s="480" t="s">
        <v>309</v>
      </c>
      <c r="W2863" s="480" t="s">
        <v>13601</v>
      </c>
      <c r="X2863" s="480" t="s">
        <v>12598</v>
      </c>
      <c r="Y2863" s="480" t="s">
        <v>313</v>
      </c>
      <c r="Z2863" s="480" t="s">
        <v>7888</v>
      </c>
      <c r="AA2863" s="480">
        <f t="shared" si="44"/>
        <v>60</v>
      </c>
      <c r="AB2863" s="483">
        <v>0</v>
      </c>
      <c r="AC2863" s="480" t="s">
        <v>1176</v>
      </c>
    </row>
    <row r="2864" customHeight="1" spans="1:29">
      <c r="A2864" s="460" t="s">
        <v>187</v>
      </c>
      <c r="B2864" s="480" t="s">
        <v>11729</v>
      </c>
      <c r="C2864" s="480" t="s">
        <v>11730</v>
      </c>
      <c r="D2864" s="480" t="s">
        <v>13602</v>
      </c>
      <c r="E2864" s="481">
        <v>45182</v>
      </c>
      <c r="F2864" s="480" t="s">
        <v>301</v>
      </c>
      <c r="G2864" s="480" t="s">
        <v>13603</v>
      </c>
      <c r="H2864" s="480" t="s">
        <v>13604</v>
      </c>
      <c r="I2864" s="480" t="s">
        <v>12839</v>
      </c>
      <c r="J2864" s="482">
        <v>26548.67</v>
      </c>
      <c r="K2864" s="482">
        <v>442.48</v>
      </c>
      <c r="L2864" s="482">
        <v>11946.9</v>
      </c>
      <c r="M2864" s="482">
        <v>5309.74</v>
      </c>
      <c r="N2864" s="482">
        <v>0</v>
      </c>
      <c r="O2864" s="482">
        <v>14601.77</v>
      </c>
      <c r="P2864" s="480" t="s">
        <v>13605</v>
      </c>
      <c r="Q2864" s="481"/>
      <c r="R2864" s="480" t="s">
        <v>306</v>
      </c>
      <c r="S2864" s="480" t="s">
        <v>307</v>
      </c>
      <c r="T2864" s="480" t="s">
        <v>462</v>
      </c>
      <c r="U2864" s="480" t="s">
        <v>13560</v>
      </c>
      <c r="V2864" s="480" t="s">
        <v>309</v>
      </c>
      <c r="W2864" s="480" t="s">
        <v>13601</v>
      </c>
      <c r="X2864" s="480" t="s">
        <v>12598</v>
      </c>
      <c r="Y2864" s="480" t="s">
        <v>313</v>
      </c>
      <c r="Z2864" s="480" t="s">
        <v>7888</v>
      </c>
      <c r="AA2864" s="480">
        <f t="shared" si="44"/>
        <v>60</v>
      </c>
      <c r="AB2864" s="483">
        <v>0</v>
      </c>
      <c r="AC2864" s="480" t="s">
        <v>1176</v>
      </c>
    </row>
    <row r="2865" customHeight="1" spans="1:29">
      <c r="A2865" s="460" t="s">
        <v>187</v>
      </c>
      <c r="B2865" s="480" t="s">
        <v>11729</v>
      </c>
      <c r="C2865" s="480" t="s">
        <v>11730</v>
      </c>
      <c r="D2865" s="480" t="s">
        <v>13606</v>
      </c>
      <c r="E2865" s="481">
        <v>45182</v>
      </c>
      <c r="F2865" s="480" t="s">
        <v>301</v>
      </c>
      <c r="G2865" s="480" t="s">
        <v>13607</v>
      </c>
      <c r="H2865" s="480" t="s">
        <v>12514</v>
      </c>
      <c r="I2865" s="480" t="s">
        <v>12833</v>
      </c>
      <c r="J2865" s="482">
        <v>19469.03</v>
      </c>
      <c r="K2865" s="482">
        <v>324.49</v>
      </c>
      <c r="L2865" s="482">
        <v>8761.07</v>
      </c>
      <c r="M2865" s="482">
        <v>3893.81</v>
      </c>
      <c r="N2865" s="482">
        <v>0</v>
      </c>
      <c r="O2865" s="482">
        <v>10707.96</v>
      </c>
      <c r="P2865" s="480" t="s">
        <v>13608</v>
      </c>
      <c r="Q2865" s="481"/>
      <c r="R2865" s="480" t="s">
        <v>306</v>
      </c>
      <c r="S2865" s="480" t="s">
        <v>307</v>
      </c>
      <c r="T2865" s="480" t="s">
        <v>462</v>
      </c>
      <c r="U2865" s="480" t="s">
        <v>13560</v>
      </c>
      <c r="V2865" s="480" t="s">
        <v>309</v>
      </c>
      <c r="W2865" s="480" t="s">
        <v>13601</v>
      </c>
      <c r="X2865" s="480" t="s">
        <v>12598</v>
      </c>
      <c r="Y2865" s="480" t="s">
        <v>313</v>
      </c>
      <c r="Z2865" s="480" t="s">
        <v>7888</v>
      </c>
      <c r="AA2865" s="480">
        <f t="shared" si="44"/>
        <v>60</v>
      </c>
      <c r="AB2865" s="483">
        <v>0</v>
      </c>
      <c r="AC2865" s="480" t="s">
        <v>1176</v>
      </c>
    </row>
    <row r="2866" customHeight="1" spans="1:29">
      <c r="A2866" s="460" t="s">
        <v>187</v>
      </c>
      <c r="B2866" s="480" t="s">
        <v>11729</v>
      </c>
      <c r="C2866" s="480" t="s">
        <v>11730</v>
      </c>
      <c r="D2866" s="480" t="s">
        <v>13609</v>
      </c>
      <c r="E2866" s="481">
        <v>45218</v>
      </c>
      <c r="F2866" s="480" t="s">
        <v>301</v>
      </c>
      <c r="G2866" s="480" t="s">
        <v>13610</v>
      </c>
      <c r="H2866" s="480" t="s">
        <v>13611</v>
      </c>
      <c r="I2866" s="480" t="s">
        <v>13612</v>
      </c>
      <c r="J2866" s="482">
        <v>106195</v>
      </c>
      <c r="K2866" s="482">
        <v>1769.92</v>
      </c>
      <c r="L2866" s="482">
        <v>46017.83</v>
      </c>
      <c r="M2866" s="482">
        <v>21239</v>
      </c>
      <c r="N2866" s="482">
        <v>0</v>
      </c>
      <c r="O2866" s="482">
        <v>60177.17</v>
      </c>
      <c r="P2866" s="480" t="s">
        <v>13613</v>
      </c>
      <c r="Q2866" s="481"/>
      <c r="R2866" s="480" t="s">
        <v>306</v>
      </c>
      <c r="S2866" s="480" t="s">
        <v>307</v>
      </c>
      <c r="T2866" s="480" t="s">
        <v>462</v>
      </c>
      <c r="U2866" s="480" t="s">
        <v>13560</v>
      </c>
      <c r="V2866" s="480" t="s">
        <v>309</v>
      </c>
      <c r="W2866" s="480" t="s">
        <v>13614</v>
      </c>
      <c r="X2866" s="480" t="s">
        <v>12598</v>
      </c>
      <c r="Y2866" s="480" t="s">
        <v>313</v>
      </c>
      <c r="Z2866" s="480" t="s">
        <v>7888</v>
      </c>
      <c r="AA2866" s="480">
        <f t="shared" si="44"/>
        <v>60</v>
      </c>
      <c r="AB2866" s="483">
        <v>0</v>
      </c>
      <c r="AC2866" s="480" t="s">
        <v>1176</v>
      </c>
    </row>
    <row r="2867" customHeight="1" spans="1:29">
      <c r="A2867" s="460" t="s">
        <v>187</v>
      </c>
      <c r="B2867" s="480" t="s">
        <v>11729</v>
      </c>
      <c r="C2867" s="480" t="s">
        <v>11730</v>
      </c>
      <c r="D2867" s="480" t="s">
        <v>13615</v>
      </c>
      <c r="E2867" s="481">
        <v>45218</v>
      </c>
      <c r="F2867" s="480" t="s">
        <v>301</v>
      </c>
      <c r="G2867" s="480" t="s">
        <v>13616</v>
      </c>
      <c r="H2867" s="480" t="s">
        <v>13617</v>
      </c>
      <c r="I2867" s="480" t="s">
        <v>13618</v>
      </c>
      <c r="J2867" s="482">
        <v>61945</v>
      </c>
      <c r="K2867" s="482">
        <v>1032.42</v>
      </c>
      <c r="L2867" s="482">
        <v>26842.83</v>
      </c>
      <c r="M2867" s="482">
        <v>12389</v>
      </c>
      <c r="N2867" s="482">
        <v>0</v>
      </c>
      <c r="O2867" s="482">
        <v>35102.17</v>
      </c>
      <c r="P2867" s="480" t="s">
        <v>13619</v>
      </c>
      <c r="Q2867" s="481"/>
      <c r="R2867" s="480" t="s">
        <v>306</v>
      </c>
      <c r="S2867" s="480" t="s">
        <v>307</v>
      </c>
      <c r="T2867" s="480" t="s">
        <v>462</v>
      </c>
      <c r="U2867" s="480" t="s">
        <v>13560</v>
      </c>
      <c r="V2867" s="480" t="s">
        <v>309</v>
      </c>
      <c r="W2867" s="480" t="s">
        <v>13614</v>
      </c>
      <c r="X2867" s="480" t="s">
        <v>12598</v>
      </c>
      <c r="Y2867" s="480" t="s">
        <v>313</v>
      </c>
      <c r="Z2867" s="480" t="s">
        <v>7888</v>
      </c>
      <c r="AA2867" s="480">
        <f t="shared" si="44"/>
        <v>60</v>
      </c>
      <c r="AB2867" s="483">
        <v>0</v>
      </c>
      <c r="AC2867" s="480" t="s">
        <v>1176</v>
      </c>
    </row>
    <row r="2868" customHeight="1" spans="1:29">
      <c r="A2868" s="460" t="s">
        <v>187</v>
      </c>
      <c r="B2868" s="480" t="s">
        <v>11729</v>
      </c>
      <c r="C2868" s="480" t="s">
        <v>11730</v>
      </c>
      <c r="D2868" s="480" t="s">
        <v>13620</v>
      </c>
      <c r="E2868" s="481">
        <v>45218</v>
      </c>
      <c r="F2868" s="480" t="s">
        <v>301</v>
      </c>
      <c r="G2868" s="480" t="s">
        <v>13621</v>
      </c>
      <c r="H2868" s="480" t="s">
        <v>13611</v>
      </c>
      <c r="I2868" s="480" t="s">
        <v>13622</v>
      </c>
      <c r="J2868" s="482">
        <v>79646</v>
      </c>
      <c r="K2868" s="482">
        <v>1327.43</v>
      </c>
      <c r="L2868" s="482">
        <v>34513.27</v>
      </c>
      <c r="M2868" s="482">
        <v>15929.2</v>
      </c>
      <c r="N2868" s="482">
        <v>0</v>
      </c>
      <c r="O2868" s="482">
        <v>45132.73</v>
      </c>
      <c r="P2868" s="480" t="s">
        <v>13623</v>
      </c>
      <c r="Q2868" s="481"/>
      <c r="R2868" s="480" t="s">
        <v>306</v>
      </c>
      <c r="S2868" s="480" t="s">
        <v>307</v>
      </c>
      <c r="T2868" s="480" t="s">
        <v>462</v>
      </c>
      <c r="U2868" s="480" t="s">
        <v>13560</v>
      </c>
      <c r="V2868" s="480" t="s">
        <v>309</v>
      </c>
      <c r="W2868" s="480" t="s">
        <v>13614</v>
      </c>
      <c r="X2868" s="480" t="s">
        <v>12598</v>
      </c>
      <c r="Y2868" s="480" t="s">
        <v>313</v>
      </c>
      <c r="Z2868" s="480" t="s">
        <v>7888</v>
      </c>
      <c r="AA2868" s="480">
        <f t="shared" si="44"/>
        <v>60</v>
      </c>
      <c r="AB2868" s="483">
        <v>0</v>
      </c>
      <c r="AC2868" s="480" t="s">
        <v>1176</v>
      </c>
    </row>
    <row r="2869" customHeight="1" spans="1:29">
      <c r="A2869" s="460" t="s">
        <v>187</v>
      </c>
      <c r="B2869" s="480" t="s">
        <v>11729</v>
      </c>
      <c r="C2869" s="480" t="s">
        <v>11730</v>
      </c>
      <c r="D2869" s="480" t="s">
        <v>13624</v>
      </c>
      <c r="E2869" s="481">
        <v>45218</v>
      </c>
      <c r="F2869" s="480" t="s">
        <v>301</v>
      </c>
      <c r="G2869" s="480" t="s">
        <v>13625</v>
      </c>
      <c r="H2869" s="480" t="s">
        <v>13617</v>
      </c>
      <c r="I2869" s="480" t="s">
        <v>13626</v>
      </c>
      <c r="J2869" s="482">
        <v>44249.4</v>
      </c>
      <c r="K2869" s="482">
        <v>737.49</v>
      </c>
      <c r="L2869" s="482">
        <v>19174.74</v>
      </c>
      <c r="M2869" s="482">
        <v>8849.88</v>
      </c>
      <c r="N2869" s="482">
        <v>0</v>
      </c>
      <c r="O2869" s="482">
        <v>25074.66</v>
      </c>
      <c r="P2869" s="480" t="s">
        <v>13627</v>
      </c>
      <c r="Q2869" s="481"/>
      <c r="R2869" s="480" t="s">
        <v>306</v>
      </c>
      <c r="S2869" s="480" t="s">
        <v>307</v>
      </c>
      <c r="T2869" s="480" t="s">
        <v>462</v>
      </c>
      <c r="U2869" s="480" t="s">
        <v>13560</v>
      </c>
      <c r="V2869" s="480" t="s">
        <v>309</v>
      </c>
      <c r="W2869" s="480" t="s">
        <v>13614</v>
      </c>
      <c r="X2869" s="480" t="s">
        <v>12598</v>
      </c>
      <c r="Y2869" s="480" t="s">
        <v>313</v>
      </c>
      <c r="Z2869" s="480" t="s">
        <v>7888</v>
      </c>
      <c r="AA2869" s="480">
        <f t="shared" si="44"/>
        <v>60</v>
      </c>
      <c r="AB2869" s="483">
        <v>0</v>
      </c>
      <c r="AC2869" s="480" t="s">
        <v>1176</v>
      </c>
    </row>
    <row r="2870" customHeight="1" spans="1:29">
      <c r="A2870" s="460" t="s">
        <v>187</v>
      </c>
      <c r="B2870" s="480" t="s">
        <v>11729</v>
      </c>
      <c r="C2870" s="480" t="s">
        <v>11730</v>
      </c>
      <c r="D2870" s="480" t="s">
        <v>13628</v>
      </c>
      <c r="E2870" s="481">
        <v>45258</v>
      </c>
      <c r="F2870" s="480" t="s">
        <v>301</v>
      </c>
      <c r="G2870" s="480" t="s">
        <v>13629</v>
      </c>
      <c r="H2870" s="480" t="s">
        <v>13630</v>
      </c>
      <c r="I2870" s="480" t="s">
        <v>304</v>
      </c>
      <c r="J2870" s="482">
        <v>54808.99</v>
      </c>
      <c r="K2870" s="482">
        <v>913.48</v>
      </c>
      <c r="L2870" s="482">
        <v>22837.08</v>
      </c>
      <c r="M2870" s="482">
        <v>10961.8</v>
      </c>
      <c r="N2870" s="482">
        <v>0</v>
      </c>
      <c r="O2870" s="482">
        <v>31971.91</v>
      </c>
      <c r="P2870" s="480" t="s">
        <v>13631</v>
      </c>
      <c r="Q2870" s="481"/>
      <c r="R2870" s="480" t="s">
        <v>306</v>
      </c>
      <c r="S2870" s="480" t="s">
        <v>307</v>
      </c>
      <c r="T2870" s="480" t="s">
        <v>383</v>
      </c>
      <c r="U2870" s="480" t="s">
        <v>1959</v>
      </c>
      <c r="V2870" s="480" t="s">
        <v>384</v>
      </c>
      <c r="W2870" s="480" t="s">
        <v>13632</v>
      </c>
      <c r="X2870" s="480" t="s">
        <v>1436</v>
      </c>
      <c r="Y2870" s="480" t="s">
        <v>313</v>
      </c>
      <c r="Z2870" s="480" t="s">
        <v>7888</v>
      </c>
      <c r="AA2870" s="480">
        <f t="shared" si="44"/>
        <v>60</v>
      </c>
      <c r="AB2870" s="483">
        <v>0</v>
      </c>
      <c r="AC2870" s="480" t="s">
        <v>387</v>
      </c>
    </row>
    <row r="2871" customHeight="1" spans="1:29">
      <c r="A2871" s="460" t="s">
        <v>187</v>
      </c>
      <c r="B2871" s="480" t="s">
        <v>11729</v>
      </c>
      <c r="C2871" s="480" t="s">
        <v>11730</v>
      </c>
      <c r="D2871" s="480" t="s">
        <v>13633</v>
      </c>
      <c r="E2871" s="481">
        <v>45258</v>
      </c>
      <c r="F2871" s="480" t="s">
        <v>301</v>
      </c>
      <c r="G2871" s="480" t="s">
        <v>13634</v>
      </c>
      <c r="H2871" s="480" t="s">
        <v>13635</v>
      </c>
      <c r="I2871" s="480" t="s">
        <v>304</v>
      </c>
      <c r="J2871" s="482">
        <v>254925.53</v>
      </c>
      <c r="K2871" s="482">
        <v>4248.75</v>
      </c>
      <c r="L2871" s="482">
        <v>106218.97</v>
      </c>
      <c r="M2871" s="482">
        <v>50985.1</v>
      </c>
      <c r="N2871" s="482">
        <v>0</v>
      </c>
      <c r="O2871" s="482">
        <v>148706.56</v>
      </c>
      <c r="P2871" s="480" t="s">
        <v>13636</v>
      </c>
      <c r="Q2871" s="481"/>
      <c r="R2871" s="480" t="s">
        <v>306</v>
      </c>
      <c r="S2871" s="480" t="s">
        <v>307</v>
      </c>
      <c r="T2871" s="480" t="s">
        <v>383</v>
      </c>
      <c r="U2871" s="480" t="s">
        <v>1959</v>
      </c>
      <c r="V2871" s="480" t="s">
        <v>384</v>
      </c>
      <c r="W2871" s="480" t="s">
        <v>13632</v>
      </c>
      <c r="X2871" s="480" t="s">
        <v>1436</v>
      </c>
      <c r="Y2871" s="480" t="s">
        <v>313</v>
      </c>
      <c r="Z2871" s="480" t="s">
        <v>7888</v>
      </c>
      <c r="AA2871" s="480">
        <f t="shared" si="44"/>
        <v>60</v>
      </c>
      <c r="AB2871" s="483">
        <v>0</v>
      </c>
      <c r="AC2871" s="480" t="s">
        <v>387</v>
      </c>
    </row>
    <row r="2872" customHeight="1" spans="1:29">
      <c r="A2872" s="460" t="s">
        <v>187</v>
      </c>
      <c r="B2872" s="480" t="s">
        <v>11729</v>
      </c>
      <c r="C2872" s="480" t="s">
        <v>11730</v>
      </c>
      <c r="D2872" s="480" t="s">
        <v>13637</v>
      </c>
      <c r="E2872" s="481">
        <v>45251</v>
      </c>
      <c r="F2872" s="480" t="s">
        <v>301</v>
      </c>
      <c r="G2872" s="480" t="s">
        <v>13638</v>
      </c>
      <c r="H2872" s="480" t="s">
        <v>13639</v>
      </c>
      <c r="I2872" s="480" t="s">
        <v>13640</v>
      </c>
      <c r="J2872" s="482">
        <v>60176.99</v>
      </c>
      <c r="K2872" s="482">
        <v>1002.95</v>
      </c>
      <c r="L2872" s="482">
        <v>25073.75</v>
      </c>
      <c r="M2872" s="482">
        <v>12035.4</v>
      </c>
      <c r="N2872" s="482">
        <v>0</v>
      </c>
      <c r="O2872" s="482">
        <v>35103.24</v>
      </c>
      <c r="P2872" s="480" t="s">
        <v>13641</v>
      </c>
      <c r="Q2872" s="481"/>
      <c r="R2872" s="480" t="s">
        <v>306</v>
      </c>
      <c r="S2872" s="480" t="s">
        <v>307</v>
      </c>
      <c r="T2872" s="480" t="s">
        <v>462</v>
      </c>
      <c r="U2872" s="480" t="s">
        <v>13560</v>
      </c>
      <c r="V2872" s="480" t="s">
        <v>309</v>
      </c>
      <c r="W2872" s="480" t="s">
        <v>13642</v>
      </c>
      <c r="X2872" s="480" t="s">
        <v>13643</v>
      </c>
      <c r="Y2872" s="480" t="s">
        <v>313</v>
      </c>
      <c r="Z2872" s="480" t="s">
        <v>7888</v>
      </c>
      <c r="AA2872" s="480">
        <f t="shared" si="44"/>
        <v>60</v>
      </c>
      <c r="AB2872" s="483">
        <v>0</v>
      </c>
      <c r="AC2872" s="480" t="s">
        <v>1176</v>
      </c>
    </row>
    <row r="2873" customHeight="1" spans="1:29">
      <c r="A2873" s="460" t="s">
        <v>187</v>
      </c>
      <c r="B2873" s="480" t="s">
        <v>11729</v>
      </c>
      <c r="C2873" s="480" t="s">
        <v>11730</v>
      </c>
      <c r="D2873" s="480" t="s">
        <v>13644</v>
      </c>
      <c r="E2873" s="481">
        <v>45275</v>
      </c>
      <c r="F2873" s="480" t="s">
        <v>301</v>
      </c>
      <c r="G2873" s="480" t="s">
        <v>13645</v>
      </c>
      <c r="H2873" s="480" t="s">
        <v>13646</v>
      </c>
      <c r="I2873" s="480" t="s">
        <v>13647</v>
      </c>
      <c r="J2873" s="482">
        <v>79646.02</v>
      </c>
      <c r="K2873" s="482">
        <v>1327.44</v>
      </c>
      <c r="L2873" s="482">
        <v>31858.41</v>
      </c>
      <c r="M2873" s="482">
        <v>15929.21</v>
      </c>
      <c r="N2873" s="482">
        <v>0</v>
      </c>
      <c r="O2873" s="482">
        <v>47787.61</v>
      </c>
      <c r="P2873" s="480" t="s">
        <v>13648</v>
      </c>
      <c r="Q2873" s="481"/>
      <c r="R2873" s="480" t="s">
        <v>306</v>
      </c>
      <c r="S2873" s="480" t="s">
        <v>307</v>
      </c>
      <c r="T2873" s="480" t="s">
        <v>383</v>
      </c>
      <c r="U2873" s="480" t="s">
        <v>1992</v>
      </c>
      <c r="V2873" s="480" t="s">
        <v>1773</v>
      </c>
      <c r="W2873" s="480" t="s">
        <v>13649</v>
      </c>
      <c r="X2873" s="480" t="s">
        <v>13650</v>
      </c>
      <c r="Y2873" s="480" t="s">
        <v>313</v>
      </c>
      <c r="Z2873" s="480" t="s">
        <v>7888</v>
      </c>
      <c r="AA2873" s="480">
        <f t="shared" si="44"/>
        <v>60</v>
      </c>
      <c r="AB2873" s="483">
        <v>0</v>
      </c>
      <c r="AC2873" s="480" t="s">
        <v>387</v>
      </c>
    </row>
    <row r="2874" customHeight="1" spans="1:29">
      <c r="A2874" s="460" t="s">
        <v>187</v>
      </c>
      <c r="B2874" s="480" t="s">
        <v>11729</v>
      </c>
      <c r="C2874" s="480" t="s">
        <v>11730</v>
      </c>
      <c r="D2874" s="480" t="s">
        <v>13651</v>
      </c>
      <c r="E2874" s="481">
        <v>45526</v>
      </c>
      <c r="F2874" s="480" t="s">
        <v>301</v>
      </c>
      <c r="G2874" s="480" t="s">
        <v>13652</v>
      </c>
      <c r="H2874" s="480" t="s">
        <v>13653</v>
      </c>
      <c r="I2874" s="480" t="s">
        <v>13654</v>
      </c>
      <c r="J2874" s="482">
        <v>119911.51</v>
      </c>
      <c r="K2874" s="482">
        <v>1998.52</v>
      </c>
      <c r="L2874" s="482">
        <v>31976.4</v>
      </c>
      <c r="M2874" s="482">
        <v>23982.3</v>
      </c>
      <c r="N2874" s="482">
        <v>0</v>
      </c>
      <c r="O2874" s="482">
        <v>87935.11</v>
      </c>
      <c r="P2874" s="480" t="s">
        <v>13655</v>
      </c>
      <c r="Q2874" s="481"/>
      <c r="R2874" s="480" t="s">
        <v>306</v>
      </c>
      <c r="S2874" s="480" t="s">
        <v>307</v>
      </c>
      <c r="T2874" s="480" t="s">
        <v>462</v>
      </c>
      <c r="U2874" s="480" t="s">
        <v>13560</v>
      </c>
      <c r="V2874" s="480" t="s">
        <v>309</v>
      </c>
      <c r="W2874" s="480" t="s">
        <v>13656</v>
      </c>
      <c r="X2874" s="480" t="s">
        <v>12598</v>
      </c>
      <c r="Y2874" s="480" t="s">
        <v>313</v>
      </c>
      <c r="Z2874" s="480" t="s">
        <v>7888</v>
      </c>
      <c r="AA2874" s="480">
        <f t="shared" si="44"/>
        <v>60</v>
      </c>
      <c r="AB2874" s="483">
        <v>0</v>
      </c>
      <c r="AC2874" s="480" t="s">
        <v>1176</v>
      </c>
    </row>
    <row r="2875" customHeight="1" spans="1:29">
      <c r="A2875" s="460" t="s">
        <v>187</v>
      </c>
      <c r="B2875" s="480" t="s">
        <v>11729</v>
      </c>
      <c r="C2875" s="480" t="s">
        <v>11730</v>
      </c>
      <c r="D2875" s="480" t="s">
        <v>13657</v>
      </c>
      <c r="E2875" s="481">
        <v>45526</v>
      </c>
      <c r="F2875" s="480" t="s">
        <v>301</v>
      </c>
      <c r="G2875" s="480" t="s">
        <v>13658</v>
      </c>
      <c r="H2875" s="480" t="s">
        <v>13659</v>
      </c>
      <c r="I2875" s="480" t="s">
        <v>13660</v>
      </c>
      <c r="J2875" s="482">
        <v>119911.51</v>
      </c>
      <c r="K2875" s="482">
        <v>1998.52</v>
      </c>
      <c r="L2875" s="482">
        <v>31976.4</v>
      </c>
      <c r="M2875" s="482">
        <v>23982.3</v>
      </c>
      <c r="N2875" s="482">
        <v>0</v>
      </c>
      <c r="O2875" s="482">
        <v>87935.11</v>
      </c>
      <c r="P2875" s="480" t="s">
        <v>13661</v>
      </c>
      <c r="Q2875" s="481"/>
      <c r="R2875" s="480" t="s">
        <v>306</v>
      </c>
      <c r="S2875" s="480" t="s">
        <v>307</v>
      </c>
      <c r="T2875" s="480" t="s">
        <v>462</v>
      </c>
      <c r="U2875" s="480" t="s">
        <v>13560</v>
      </c>
      <c r="V2875" s="480" t="s">
        <v>309</v>
      </c>
      <c r="W2875" s="480" t="s">
        <v>13656</v>
      </c>
      <c r="X2875" s="480" t="s">
        <v>12598</v>
      </c>
      <c r="Y2875" s="480" t="s">
        <v>313</v>
      </c>
      <c r="Z2875" s="480" t="s">
        <v>7888</v>
      </c>
      <c r="AA2875" s="480">
        <f t="shared" si="44"/>
        <v>60</v>
      </c>
      <c r="AB2875" s="483">
        <v>0</v>
      </c>
      <c r="AC2875" s="480" t="s">
        <v>1176</v>
      </c>
    </row>
    <row r="2876" customHeight="1" spans="1:29">
      <c r="A2876" s="460" t="s">
        <v>187</v>
      </c>
      <c r="B2876" s="480" t="s">
        <v>11729</v>
      </c>
      <c r="C2876" s="480" t="s">
        <v>11730</v>
      </c>
      <c r="D2876" s="480" t="s">
        <v>13662</v>
      </c>
      <c r="E2876" s="481">
        <v>45625</v>
      </c>
      <c r="F2876" s="480" t="s">
        <v>301</v>
      </c>
      <c r="G2876" s="480" t="s">
        <v>13663</v>
      </c>
      <c r="H2876" s="480" t="s">
        <v>13664</v>
      </c>
      <c r="I2876" s="480" t="s">
        <v>13342</v>
      </c>
      <c r="J2876" s="482">
        <v>78761.06</v>
      </c>
      <c r="K2876" s="482">
        <v>1312.68</v>
      </c>
      <c r="L2876" s="482">
        <v>17064.89</v>
      </c>
      <c r="M2876" s="482">
        <v>15752.21</v>
      </c>
      <c r="N2876" s="482">
        <v>0</v>
      </c>
      <c r="O2876" s="482">
        <v>61696.17</v>
      </c>
      <c r="P2876" s="480" t="s">
        <v>13665</v>
      </c>
      <c r="Q2876" s="481"/>
      <c r="R2876" s="480" t="s">
        <v>306</v>
      </c>
      <c r="S2876" s="480" t="s">
        <v>307</v>
      </c>
      <c r="T2876" s="480" t="s">
        <v>462</v>
      </c>
      <c r="U2876" s="480" t="s">
        <v>13560</v>
      </c>
      <c r="V2876" s="480" t="s">
        <v>309</v>
      </c>
      <c r="W2876" s="480" t="s">
        <v>13666</v>
      </c>
      <c r="X2876" s="480" t="s">
        <v>12598</v>
      </c>
      <c r="Y2876" s="480" t="s">
        <v>313</v>
      </c>
      <c r="Z2876" s="480" t="s">
        <v>7888</v>
      </c>
      <c r="AA2876" s="480">
        <f t="shared" si="44"/>
        <v>60</v>
      </c>
      <c r="AB2876" s="483">
        <v>0</v>
      </c>
      <c r="AC2876" s="480" t="s">
        <v>1176</v>
      </c>
    </row>
    <row r="2877" customHeight="1" spans="1:29">
      <c r="A2877" s="460" t="s">
        <v>187</v>
      </c>
      <c r="B2877" s="480" t="s">
        <v>13667</v>
      </c>
      <c r="C2877" s="480" t="s">
        <v>13668</v>
      </c>
      <c r="D2877" s="480" t="s">
        <v>13669</v>
      </c>
      <c r="E2877" s="481">
        <v>42110</v>
      </c>
      <c r="F2877" s="480" t="s">
        <v>301</v>
      </c>
      <c r="G2877" s="480" t="s">
        <v>13670</v>
      </c>
      <c r="H2877" s="480" t="s">
        <v>13671</v>
      </c>
      <c r="I2877" s="480" t="s">
        <v>13672</v>
      </c>
      <c r="J2877" s="482">
        <v>16000</v>
      </c>
      <c r="K2877" s="482">
        <v>0</v>
      </c>
      <c r="L2877" s="482">
        <v>16000</v>
      </c>
      <c r="M2877" s="482">
        <v>0</v>
      </c>
      <c r="N2877" s="482">
        <v>0</v>
      </c>
      <c r="O2877" s="482">
        <v>0</v>
      </c>
      <c r="P2877" s="480" t="s">
        <v>13673</v>
      </c>
      <c r="Q2877" s="481"/>
      <c r="R2877" s="480" t="s">
        <v>306</v>
      </c>
      <c r="S2877" s="480" t="s">
        <v>307</v>
      </c>
      <c r="T2877" s="480" t="s">
        <v>453</v>
      </c>
      <c r="U2877" s="480" t="s">
        <v>309</v>
      </c>
      <c r="V2877" s="480" t="s">
        <v>2948</v>
      </c>
      <c r="W2877" s="480" t="s">
        <v>13674</v>
      </c>
      <c r="X2877" s="480" t="s">
        <v>13675</v>
      </c>
      <c r="Y2877" s="480" t="s">
        <v>313</v>
      </c>
      <c r="Z2877" s="480" t="s">
        <v>2602</v>
      </c>
      <c r="AA2877" s="480">
        <f t="shared" si="44"/>
        <v>72</v>
      </c>
      <c r="AB2877" s="483">
        <v>0</v>
      </c>
      <c r="AC2877" s="480" t="s">
        <v>2950</v>
      </c>
    </row>
    <row r="2878" customHeight="1" spans="1:29">
      <c r="A2878" s="460" t="s">
        <v>187</v>
      </c>
      <c r="B2878" s="480" t="s">
        <v>13667</v>
      </c>
      <c r="C2878" s="480" t="s">
        <v>13668</v>
      </c>
      <c r="D2878" s="480" t="s">
        <v>13676</v>
      </c>
      <c r="E2878" s="481">
        <v>42110</v>
      </c>
      <c r="F2878" s="480" t="s">
        <v>301</v>
      </c>
      <c r="G2878" s="480" t="s">
        <v>13677</v>
      </c>
      <c r="H2878" s="480" t="s">
        <v>13671</v>
      </c>
      <c r="I2878" s="480" t="s">
        <v>13678</v>
      </c>
      <c r="J2878" s="482">
        <v>20000</v>
      </c>
      <c r="K2878" s="482">
        <v>0</v>
      </c>
      <c r="L2878" s="482">
        <v>20000</v>
      </c>
      <c r="M2878" s="482">
        <v>0</v>
      </c>
      <c r="N2878" s="482">
        <v>0</v>
      </c>
      <c r="O2878" s="482">
        <v>0</v>
      </c>
      <c r="P2878" s="480" t="s">
        <v>13679</v>
      </c>
      <c r="Q2878" s="481"/>
      <c r="R2878" s="480" t="s">
        <v>306</v>
      </c>
      <c r="S2878" s="480" t="s">
        <v>307</v>
      </c>
      <c r="T2878" s="480" t="s">
        <v>453</v>
      </c>
      <c r="U2878" s="480" t="s">
        <v>309</v>
      </c>
      <c r="V2878" s="480" t="s">
        <v>2948</v>
      </c>
      <c r="W2878" s="480" t="s">
        <v>13674</v>
      </c>
      <c r="X2878" s="480" t="s">
        <v>13675</v>
      </c>
      <c r="Y2878" s="480" t="s">
        <v>313</v>
      </c>
      <c r="Z2878" s="480" t="s">
        <v>2602</v>
      </c>
      <c r="AA2878" s="480">
        <f t="shared" si="44"/>
        <v>72</v>
      </c>
      <c r="AB2878" s="483">
        <v>0</v>
      </c>
      <c r="AC2878" s="480" t="s">
        <v>2950</v>
      </c>
    </row>
    <row r="2879" customHeight="1" spans="1:29">
      <c r="A2879" s="460" t="s">
        <v>187</v>
      </c>
      <c r="B2879" s="480" t="s">
        <v>13667</v>
      </c>
      <c r="C2879" s="480" t="s">
        <v>13668</v>
      </c>
      <c r="D2879" s="480" t="s">
        <v>13680</v>
      </c>
      <c r="E2879" s="481">
        <v>42110</v>
      </c>
      <c r="F2879" s="480" t="s">
        <v>301</v>
      </c>
      <c r="G2879" s="480" t="s">
        <v>13681</v>
      </c>
      <c r="H2879" s="480" t="s">
        <v>13671</v>
      </c>
      <c r="I2879" s="480" t="s">
        <v>13682</v>
      </c>
      <c r="J2879" s="482">
        <v>18529.91</v>
      </c>
      <c r="K2879" s="482">
        <v>0</v>
      </c>
      <c r="L2879" s="482">
        <v>18529.91</v>
      </c>
      <c r="M2879" s="482">
        <v>0</v>
      </c>
      <c r="N2879" s="482">
        <v>0</v>
      </c>
      <c r="O2879" s="482">
        <v>0</v>
      </c>
      <c r="P2879" s="480" t="s">
        <v>13683</v>
      </c>
      <c r="Q2879" s="481"/>
      <c r="R2879" s="480" t="s">
        <v>306</v>
      </c>
      <c r="S2879" s="480" t="s">
        <v>307</v>
      </c>
      <c r="T2879" s="480" t="s">
        <v>453</v>
      </c>
      <c r="U2879" s="480" t="s">
        <v>309</v>
      </c>
      <c r="V2879" s="480" t="s">
        <v>2948</v>
      </c>
      <c r="W2879" s="480" t="s">
        <v>13674</v>
      </c>
      <c r="X2879" s="480" t="s">
        <v>13675</v>
      </c>
      <c r="Y2879" s="480" t="s">
        <v>313</v>
      </c>
      <c r="Z2879" s="480" t="s">
        <v>2602</v>
      </c>
      <c r="AA2879" s="480">
        <f t="shared" si="44"/>
        <v>72</v>
      </c>
      <c r="AB2879" s="483">
        <v>0</v>
      </c>
      <c r="AC2879" s="480" t="s">
        <v>2950</v>
      </c>
    </row>
    <row r="2880" customHeight="1" spans="1:29">
      <c r="A2880" s="460" t="s">
        <v>187</v>
      </c>
      <c r="B2880" s="480" t="s">
        <v>13667</v>
      </c>
      <c r="C2880" s="480" t="s">
        <v>13668</v>
      </c>
      <c r="D2880" s="480" t="s">
        <v>13684</v>
      </c>
      <c r="E2880" s="481">
        <v>42354</v>
      </c>
      <c r="F2880" s="480" t="s">
        <v>301</v>
      </c>
      <c r="G2880" s="480" t="s">
        <v>13685</v>
      </c>
      <c r="H2880" s="480" t="s">
        <v>13686</v>
      </c>
      <c r="I2880" s="480" t="s">
        <v>13687</v>
      </c>
      <c r="J2880" s="482">
        <v>13095</v>
      </c>
      <c r="K2880" s="482">
        <v>0</v>
      </c>
      <c r="L2880" s="482">
        <v>13095</v>
      </c>
      <c r="M2880" s="482">
        <v>0</v>
      </c>
      <c r="N2880" s="482">
        <v>0</v>
      </c>
      <c r="O2880" s="482">
        <v>0</v>
      </c>
      <c r="P2880" s="480" t="s">
        <v>13687</v>
      </c>
      <c r="Q2880" s="481"/>
      <c r="R2880" s="480" t="s">
        <v>306</v>
      </c>
      <c r="S2880" s="480" t="s">
        <v>307</v>
      </c>
      <c r="T2880" s="480" t="s">
        <v>453</v>
      </c>
      <c r="U2880" s="480" t="s">
        <v>309</v>
      </c>
      <c r="V2880" s="480" t="s">
        <v>1210</v>
      </c>
      <c r="W2880" s="480" t="s">
        <v>13688</v>
      </c>
      <c r="X2880" s="480" t="s">
        <v>1685</v>
      </c>
      <c r="Y2880" s="480" t="s">
        <v>313</v>
      </c>
      <c r="Z2880" s="480" t="s">
        <v>7888</v>
      </c>
      <c r="AA2880" s="480">
        <f t="shared" si="44"/>
        <v>60</v>
      </c>
      <c r="AB2880" s="483">
        <v>0</v>
      </c>
      <c r="AC2880" s="480" t="s">
        <v>456</v>
      </c>
    </row>
    <row r="2881" customHeight="1" spans="1:29">
      <c r="A2881" s="460" t="s">
        <v>187</v>
      </c>
      <c r="B2881" s="480" t="s">
        <v>13667</v>
      </c>
      <c r="C2881" s="480" t="s">
        <v>13668</v>
      </c>
      <c r="D2881" s="480" t="s">
        <v>13689</v>
      </c>
      <c r="E2881" s="481">
        <v>42577</v>
      </c>
      <c r="F2881" s="480" t="s">
        <v>301</v>
      </c>
      <c r="G2881" s="480" t="s">
        <v>13690</v>
      </c>
      <c r="H2881" s="480" t="s">
        <v>13691</v>
      </c>
      <c r="I2881" s="480" t="s">
        <v>13692</v>
      </c>
      <c r="J2881" s="482">
        <v>3700</v>
      </c>
      <c r="K2881" s="482">
        <v>0</v>
      </c>
      <c r="L2881" s="482">
        <v>3700</v>
      </c>
      <c r="M2881" s="482">
        <v>0</v>
      </c>
      <c r="N2881" s="482">
        <v>0</v>
      </c>
      <c r="O2881" s="482">
        <v>0</v>
      </c>
      <c r="P2881" s="480" t="s">
        <v>13693</v>
      </c>
      <c r="Q2881" s="481"/>
      <c r="R2881" s="480" t="s">
        <v>306</v>
      </c>
      <c r="S2881" s="480" t="s">
        <v>307</v>
      </c>
      <c r="T2881" s="480" t="s">
        <v>453</v>
      </c>
      <c r="U2881" s="480" t="s">
        <v>309</v>
      </c>
      <c r="V2881" s="480" t="s">
        <v>2948</v>
      </c>
      <c r="W2881" s="480" t="s">
        <v>7199</v>
      </c>
      <c r="X2881" s="480" t="s">
        <v>13694</v>
      </c>
      <c r="Y2881" s="480" t="s">
        <v>313</v>
      </c>
      <c r="Z2881" s="480" t="s">
        <v>2602</v>
      </c>
      <c r="AA2881" s="480">
        <f t="shared" si="44"/>
        <v>72</v>
      </c>
      <c r="AB2881" s="483">
        <v>0</v>
      </c>
      <c r="AC2881" s="480" t="s">
        <v>2950</v>
      </c>
    </row>
    <row r="2882" customHeight="1" spans="1:29">
      <c r="A2882" s="460" t="s">
        <v>187</v>
      </c>
      <c r="B2882" s="480" t="s">
        <v>13667</v>
      </c>
      <c r="C2882" s="480" t="s">
        <v>13668</v>
      </c>
      <c r="D2882" s="480" t="s">
        <v>13695</v>
      </c>
      <c r="E2882" s="481">
        <v>43426</v>
      </c>
      <c r="F2882" s="480" t="s">
        <v>301</v>
      </c>
      <c r="G2882" s="480" t="s">
        <v>13696</v>
      </c>
      <c r="H2882" s="480" t="s">
        <v>13697</v>
      </c>
      <c r="I2882" s="480" t="s">
        <v>13698</v>
      </c>
      <c r="J2882" s="482">
        <v>24316.24</v>
      </c>
      <c r="K2882" s="482">
        <v>0</v>
      </c>
      <c r="L2882" s="482">
        <v>24316.24</v>
      </c>
      <c r="M2882" s="482">
        <v>0</v>
      </c>
      <c r="N2882" s="482">
        <v>0</v>
      </c>
      <c r="O2882" s="482">
        <v>0</v>
      </c>
      <c r="P2882" s="480" t="s">
        <v>13699</v>
      </c>
      <c r="Q2882" s="481"/>
      <c r="R2882" s="480" t="s">
        <v>306</v>
      </c>
      <c r="S2882" s="480" t="s">
        <v>307</v>
      </c>
      <c r="T2882" s="480" t="s">
        <v>462</v>
      </c>
      <c r="U2882" s="480" t="s">
        <v>309</v>
      </c>
      <c r="V2882" s="480" t="s">
        <v>463</v>
      </c>
      <c r="W2882" s="480" t="s">
        <v>13700</v>
      </c>
      <c r="X2882" s="480" t="s">
        <v>13701</v>
      </c>
      <c r="Y2882" s="480" t="s">
        <v>313</v>
      </c>
      <c r="Z2882" s="480" t="s">
        <v>2602</v>
      </c>
      <c r="AA2882" s="480">
        <f t="shared" si="44"/>
        <v>72</v>
      </c>
      <c r="AB2882" s="483">
        <v>0</v>
      </c>
      <c r="AC2882" s="480" t="s">
        <v>465</v>
      </c>
    </row>
    <row r="2883" customHeight="1" spans="1:29">
      <c r="A2883" s="460" t="s">
        <v>187</v>
      </c>
      <c r="B2883" s="480" t="s">
        <v>13667</v>
      </c>
      <c r="C2883" s="480" t="s">
        <v>13668</v>
      </c>
      <c r="D2883" s="480" t="s">
        <v>13702</v>
      </c>
      <c r="E2883" s="481">
        <v>43426</v>
      </c>
      <c r="F2883" s="480" t="s">
        <v>301</v>
      </c>
      <c r="G2883" s="480" t="s">
        <v>13703</v>
      </c>
      <c r="H2883" s="480" t="s">
        <v>13704</v>
      </c>
      <c r="I2883" s="480" t="s">
        <v>13705</v>
      </c>
      <c r="J2883" s="482">
        <v>25071.83</v>
      </c>
      <c r="K2883" s="482">
        <v>0</v>
      </c>
      <c r="L2883" s="482">
        <v>25071.83</v>
      </c>
      <c r="M2883" s="482">
        <v>0</v>
      </c>
      <c r="N2883" s="482">
        <v>0</v>
      </c>
      <c r="O2883" s="482">
        <v>0</v>
      </c>
      <c r="P2883" s="480" t="s">
        <v>13706</v>
      </c>
      <c r="Q2883" s="481"/>
      <c r="R2883" s="480" t="s">
        <v>306</v>
      </c>
      <c r="S2883" s="480" t="s">
        <v>307</v>
      </c>
      <c r="T2883" s="480" t="s">
        <v>453</v>
      </c>
      <c r="U2883" s="480" t="s">
        <v>309</v>
      </c>
      <c r="V2883" s="480" t="s">
        <v>454</v>
      </c>
      <c r="W2883" s="480" t="s">
        <v>13707</v>
      </c>
      <c r="X2883" s="480" t="s">
        <v>5675</v>
      </c>
      <c r="Y2883" s="480" t="s">
        <v>313</v>
      </c>
      <c r="Z2883" s="480" t="s">
        <v>2602</v>
      </c>
      <c r="AA2883" s="480">
        <f t="shared" si="44"/>
        <v>72</v>
      </c>
      <c r="AB2883" s="483">
        <v>0</v>
      </c>
      <c r="AC2883" s="480" t="s">
        <v>456</v>
      </c>
    </row>
    <row r="2884" customHeight="1" spans="1:29">
      <c r="A2884" s="460" t="s">
        <v>187</v>
      </c>
      <c r="B2884" s="480" t="s">
        <v>13667</v>
      </c>
      <c r="C2884" s="480" t="s">
        <v>13668</v>
      </c>
      <c r="D2884" s="480" t="s">
        <v>13708</v>
      </c>
      <c r="E2884" s="481">
        <v>43426</v>
      </c>
      <c r="F2884" s="480" t="s">
        <v>301</v>
      </c>
      <c r="G2884" s="480" t="s">
        <v>13709</v>
      </c>
      <c r="H2884" s="480" t="s">
        <v>13704</v>
      </c>
      <c r="I2884" s="480" t="s">
        <v>13710</v>
      </c>
      <c r="J2884" s="482">
        <v>25000</v>
      </c>
      <c r="K2884" s="482">
        <v>0</v>
      </c>
      <c r="L2884" s="482">
        <v>25000</v>
      </c>
      <c r="M2884" s="482">
        <v>0</v>
      </c>
      <c r="N2884" s="482">
        <v>0</v>
      </c>
      <c r="O2884" s="482">
        <v>0</v>
      </c>
      <c r="P2884" s="480" t="s">
        <v>13711</v>
      </c>
      <c r="Q2884" s="481"/>
      <c r="R2884" s="480" t="s">
        <v>306</v>
      </c>
      <c r="S2884" s="480" t="s">
        <v>307</v>
      </c>
      <c r="T2884" s="480" t="s">
        <v>453</v>
      </c>
      <c r="U2884" s="480" t="s">
        <v>309</v>
      </c>
      <c r="V2884" s="480" t="s">
        <v>454</v>
      </c>
      <c r="W2884" s="480" t="s">
        <v>13707</v>
      </c>
      <c r="X2884" s="480" t="s">
        <v>5675</v>
      </c>
      <c r="Y2884" s="480" t="s">
        <v>313</v>
      </c>
      <c r="Z2884" s="480" t="s">
        <v>2602</v>
      </c>
      <c r="AA2884" s="480">
        <f t="shared" si="44"/>
        <v>72</v>
      </c>
      <c r="AB2884" s="483">
        <v>0</v>
      </c>
      <c r="AC2884" s="480" t="s">
        <v>456</v>
      </c>
    </row>
    <row r="2885" customHeight="1" spans="1:29">
      <c r="A2885" s="460" t="s">
        <v>187</v>
      </c>
      <c r="B2885" s="480" t="s">
        <v>13667</v>
      </c>
      <c r="C2885" s="480" t="s">
        <v>13668</v>
      </c>
      <c r="D2885" s="480" t="s">
        <v>13712</v>
      </c>
      <c r="E2885" s="481">
        <v>43570</v>
      </c>
      <c r="F2885" s="480" t="s">
        <v>301</v>
      </c>
      <c r="G2885" s="480" t="s">
        <v>13713</v>
      </c>
      <c r="H2885" s="480" t="s">
        <v>13714</v>
      </c>
      <c r="I2885" s="480" t="s">
        <v>13715</v>
      </c>
      <c r="J2885" s="482">
        <v>82051.28</v>
      </c>
      <c r="K2885" s="482">
        <v>0</v>
      </c>
      <c r="L2885" s="482">
        <v>82051.28</v>
      </c>
      <c r="M2885" s="482">
        <v>4558.4</v>
      </c>
      <c r="N2885" s="482">
        <v>0</v>
      </c>
      <c r="O2885" s="482">
        <v>0</v>
      </c>
      <c r="P2885" s="480" t="s">
        <v>13716</v>
      </c>
      <c r="Q2885" s="481"/>
      <c r="R2885" s="480" t="s">
        <v>306</v>
      </c>
      <c r="S2885" s="480" t="s">
        <v>307</v>
      </c>
      <c r="T2885" s="480" t="s">
        <v>453</v>
      </c>
      <c r="U2885" s="480" t="s">
        <v>309</v>
      </c>
      <c r="V2885" s="480" t="s">
        <v>539</v>
      </c>
      <c r="W2885" s="480" t="s">
        <v>13717</v>
      </c>
      <c r="X2885" s="480" t="s">
        <v>13718</v>
      </c>
      <c r="Y2885" s="480" t="s">
        <v>313</v>
      </c>
      <c r="Z2885" s="480" t="s">
        <v>2602</v>
      </c>
      <c r="AA2885" s="480">
        <f t="shared" si="44"/>
        <v>72</v>
      </c>
      <c r="AB2885" s="483">
        <v>0</v>
      </c>
      <c r="AC2885" s="480" t="s">
        <v>542</v>
      </c>
    </row>
    <row r="2886" customHeight="1" spans="1:29">
      <c r="A2886" s="460" t="s">
        <v>187</v>
      </c>
      <c r="B2886" s="480" t="s">
        <v>13667</v>
      </c>
      <c r="C2886" s="480" t="s">
        <v>13668</v>
      </c>
      <c r="D2886" s="480" t="s">
        <v>13719</v>
      </c>
      <c r="E2886" s="481">
        <v>43752</v>
      </c>
      <c r="F2886" s="480" t="s">
        <v>301</v>
      </c>
      <c r="G2886" s="480" t="s">
        <v>13720</v>
      </c>
      <c r="H2886" s="480" t="s">
        <v>13721</v>
      </c>
      <c r="I2886" s="480" t="s">
        <v>13691</v>
      </c>
      <c r="J2886" s="482">
        <v>26190.66</v>
      </c>
      <c r="K2886" s="482">
        <v>0</v>
      </c>
      <c r="L2886" s="482">
        <v>26190.66</v>
      </c>
      <c r="M2886" s="482">
        <v>3637.59</v>
      </c>
      <c r="N2886" s="482">
        <v>0</v>
      </c>
      <c r="O2886" s="482">
        <v>0</v>
      </c>
      <c r="P2886" s="480" t="s">
        <v>13722</v>
      </c>
      <c r="Q2886" s="481"/>
      <c r="R2886" s="480" t="s">
        <v>306</v>
      </c>
      <c r="S2886" s="480" t="s">
        <v>307</v>
      </c>
      <c r="T2886" s="480" t="s">
        <v>453</v>
      </c>
      <c r="U2886" s="480" t="s">
        <v>309</v>
      </c>
      <c r="V2886" s="480" t="s">
        <v>2948</v>
      </c>
      <c r="W2886" s="480" t="s">
        <v>12162</v>
      </c>
      <c r="X2886" s="480" t="s">
        <v>1685</v>
      </c>
      <c r="Y2886" s="480" t="s">
        <v>313</v>
      </c>
      <c r="Z2886" s="480" t="s">
        <v>2602</v>
      </c>
      <c r="AA2886" s="480">
        <f t="shared" si="44"/>
        <v>72</v>
      </c>
      <c r="AB2886" s="483">
        <v>0</v>
      </c>
      <c r="AC2886" s="480" t="s">
        <v>2950</v>
      </c>
    </row>
    <row r="2887" customHeight="1" spans="1:29">
      <c r="A2887" s="460" t="s">
        <v>187</v>
      </c>
      <c r="B2887" s="480" t="s">
        <v>13667</v>
      </c>
      <c r="C2887" s="480" t="s">
        <v>13668</v>
      </c>
      <c r="D2887" s="480" t="s">
        <v>13723</v>
      </c>
      <c r="E2887" s="481">
        <v>43752</v>
      </c>
      <c r="F2887" s="480" t="s">
        <v>301</v>
      </c>
      <c r="G2887" s="480" t="s">
        <v>13724</v>
      </c>
      <c r="H2887" s="480" t="s">
        <v>13725</v>
      </c>
      <c r="I2887" s="480" t="s">
        <v>13726</v>
      </c>
      <c r="J2887" s="482">
        <v>30000</v>
      </c>
      <c r="K2887" s="482">
        <v>0</v>
      </c>
      <c r="L2887" s="482">
        <v>30000</v>
      </c>
      <c r="M2887" s="482">
        <v>4166.66</v>
      </c>
      <c r="N2887" s="482">
        <v>0</v>
      </c>
      <c r="O2887" s="482">
        <v>0</v>
      </c>
      <c r="P2887" s="480" t="s">
        <v>13727</v>
      </c>
      <c r="Q2887" s="481"/>
      <c r="R2887" s="480" t="s">
        <v>306</v>
      </c>
      <c r="S2887" s="480" t="s">
        <v>307</v>
      </c>
      <c r="T2887" s="480" t="s">
        <v>453</v>
      </c>
      <c r="U2887" s="480" t="s">
        <v>309</v>
      </c>
      <c r="V2887" s="480" t="s">
        <v>2948</v>
      </c>
      <c r="W2887" s="480" t="s">
        <v>12162</v>
      </c>
      <c r="X2887" s="480" t="s">
        <v>1685</v>
      </c>
      <c r="Y2887" s="480" t="s">
        <v>313</v>
      </c>
      <c r="Z2887" s="480" t="s">
        <v>2602</v>
      </c>
      <c r="AA2887" s="480">
        <f t="shared" si="44"/>
        <v>72</v>
      </c>
      <c r="AB2887" s="483">
        <v>0</v>
      </c>
      <c r="AC2887" s="480" t="s">
        <v>2950</v>
      </c>
    </row>
    <row r="2888" customHeight="1" spans="1:29">
      <c r="A2888" s="460" t="s">
        <v>187</v>
      </c>
      <c r="B2888" s="480" t="s">
        <v>13667</v>
      </c>
      <c r="C2888" s="480" t="s">
        <v>13668</v>
      </c>
      <c r="D2888" s="480" t="s">
        <v>13728</v>
      </c>
      <c r="E2888" s="481">
        <v>43752</v>
      </c>
      <c r="F2888" s="480" t="s">
        <v>301</v>
      </c>
      <c r="G2888" s="480" t="s">
        <v>13729</v>
      </c>
      <c r="H2888" s="480" t="s">
        <v>13730</v>
      </c>
      <c r="I2888" s="480" t="s">
        <v>13726</v>
      </c>
      <c r="J2888" s="482">
        <v>37300</v>
      </c>
      <c r="K2888" s="482">
        <v>0</v>
      </c>
      <c r="L2888" s="482">
        <v>37300</v>
      </c>
      <c r="M2888" s="482">
        <v>5180.55</v>
      </c>
      <c r="N2888" s="482">
        <v>0</v>
      </c>
      <c r="O2888" s="482">
        <v>0</v>
      </c>
      <c r="P2888" s="480" t="s">
        <v>13731</v>
      </c>
      <c r="Q2888" s="481"/>
      <c r="R2888" s="480" t="s">
        <v>306</v>
      </c>
      <c r="S2888" s="480" t="s">
        <v>307</v>
      </c>
      <c r="T2888" s="480" t="s">
        <v>453</v>
      </c>
      <c r="U2888" s="480" t="s">
        <v>309</v>
      </c>
      <c r="V2888" s="480" t="s">
        <v>2948</v>
      </c>
      <c r="W2888" s="480" t="s">
        <v>13263</v>
      </c>
      <c r="X2888" s="480" t="s">
        <v>1685</v>
      </c>
      <c r="Y2888" s="480" t="s">
        <v>313</v>
      </c>
      <c r="Z2888" s="480" t="s">
        <v>2602</v>
      </c>
      <c r="AA2888" s="480">
        <f t="shared" si="44"/>
        <v>72</v>
      </c>
      <c r="AB2888" s="483">
        <v>0</v>
      </c>
      <c r="AC2888" s="480" t="s">
        <v>2950</v>
      </c>
    </row>
    <row r="2889" customHeight="1" spans="1:29">
      <c r="A2889" s="460" t="s">
        <v>187</v>
      </c>
      <c r="B2889" s="480" t="s">
        <v>13667</v>
      </c>
      <c r="C2889" s="480" t="s">
        <v>13668</v>
      </c>
      <c r="D2889" s="480" t="s">
        <v>13732</v>
      </c>
      <c r="E2889" s="481">
        <v>41058</v>
      </c>
      <c r="F2889" s="480" t="s">
        <v>301</v>
      </c>
      <c r="G2889" s="480" t="s">
        <v>13733</v>
      </c>
      <c r="H2889" s="480" t="s">
        <v>13734</v>
      </c>
      <c r="I2889" s="480" t="s">
        <v>13682</v>
      </c>
      <c r="J2889" s="482">
        <v>58119.66</v>
      </c>
      <c r="K2889" s="482">
        <v>0</v>
      </c>
      <c r="L2889" s="482">
        <v>58119.66</v>
      </c>
      <c r="M2889" s="482">
        <v>0</v>
      </c>
      <c r="N2889" s="482">
        <v>0</v>
      </c>
      <c r="O2889" s="482">
        <v>0</v>
      </c>
      <c r="P2889" s="480" t="s">
        <v>13735</v>
      </c>
      <c r="Q2889" s="481"/>
      <c r="R2889" s="480" t="s">
        <v>306</v>
      </c>
      <c r="S2889" s="480" t="s">
        <v>307</v>
      </c>
      <c r="T2889" s="480" t="s">
        <v>462</v>
      </c>
      <c r="U2889" s="480" t="s">
        <v>309</v>
      </c>
      <c r="V2889" s="480" t="s">
        <v>1173</v>
      </c>
      <c r="W2889" s="480" t="s">
        <v>12744</v>
      </c>
      <c r="X2889" s="480" t="s">
        <v>13736</v>
      </c>
      <c r="Y2889" s="480" t="s">
        <v>313</v>
      </c>
      <c r="Z2889" s="480" t="s">
        <v>2602</v>
      </c>
      <c r="AA2889" s="480">
        <f t="shared" ref="AA2889:AA2952" si="45">Z2889*12</f>
        <v>72</v>
      </c>
      <c r="AB2889" s="483">
        <v>0</v>
      </c>
      <c r="AC2889" s="480" t="s">
        <v>1176</v>
      </c>
    </row>
    <row r="2890" customHeight="1" spans="1:29">
      <c r="A2890" s="460" t="s">
        <v>187</v>
      </c>
      <c r="B2890" s="480" t="s">
        <v>13667</v>
      </c>
      <c r="C2890" s="480" t="s">
        <v>13668</v>
      </c>
      <c r="D2890" s="480" t="s">
        <v>13737</v>
      </c>
      <c r="E2890" s="481">
        <v>41940</v>
      </c>
      <c r="F2890" s="480" t="s">
        <v>301</v>
      </c>
      <c r="G2890" s="480" t="s">
        <v>13738</v>
      </c>
      <c r="H2890" s="480" t="s">
        <v>13739</v>
      </c>
      <c r="I2890" s="480" t="s">
        <v>13678</v>
      </c>
      <c r="J2890" s="482">
        <v>84188.03</v>
      </c>
      <c r="K2890" s="482">
        <v>0</v>
      </c>
      <c r="L2890" s="482">
        <v>84188.03</v>
      </c>
      <c r="M2890" s="482">
        <v>0</v>
      </c>
      <c r="N2890" s="482">
        <v>0</v>
      </c>
      <c r="O2890" s="482">
        <v>0</v>
      </c>
      <c r="P2890" s="480" t="s">
        <v>13740</v>
      </c>
      <c r="Q2890" s="481"/>
      <c r="R2890" s="480" t="s">
        <v>306</v>
      </c>
      <c r="S2890" s="480" t="s">
        <v>307</v>
      </c>
      <c r="T2890" s="480" t="s">
        <v>453</v>
      </c>
      <c r="U2890" s="480" t="s">
        <v>309</v>
      </c>
      <c r="V2890" s="480" t="s">
        <v>539</v>
      </c>
      <c r="W2890" s="480" t="s">
        <v>12854</v>
      </c>
      <c r="X2890" s="480" t="s">
        <v>13736</v>
      </c>
      <c r="Y2890" s="480" t="s">
        <v>313</v>
      </c>
      <c r="Z2890" s="480" t="s">
        <v>2602</v>
      </c>
      <c r="AA2890" s="480">
        <f t="shared" si="45"/>
        <v>72</v>
      </c>
      <c r="AB2890" s="483">
        <v>0</v>
      </c>
      <c r="AC2890" s="480" t="s">
        <v>542</v>
      </c>
    </row>
    <row r="2891" customHeight="1" spans="1:29">
      <c r="A2891" s="460" t="s">
        <v>187</v>
      </c>
      <c r="B2891" s="480" t="s">
        <v>13667</v>
      </c>
      <c r="C2891" s="480" t="s">
        <v>13668</v>
      </c>
      <c r="D2891" s="480" t="s">
        <v>13741</v>
      </c>
      <c r="E2891" s="481">
        <v>41940</v>
      </c>
      <c r="F2891" s="480" t="s">
        <v>301</v>
      </c>
      <c r="G2891" s="480" t="s">
        <v>13742</v>
      </c>
      <c r="H2891" s="480" t="s">
        <v>13739</v>
      </c>
      <c r="I2891" s="480" t="s">
        <v>13743</v>
      </c>
      <c r="J2891" s="482">
        <v>59829.06</v>
      </c>
      <c r="K2891" s="482">
        <v>0</v>
      </c>
      <c r="L2891" s="482">
        <v>59829.06</v>
      </c>
      <c r="M2891" s="482">
        <v>0</v>
      </c>
      <c r="N2891" s="482">
        <v>0</v>
      </c>
      <c r="O2891" s="482">
        <v>0</v>
      </c>
      <c r="P2891" s="480" t="s">
        <v>13744</v>
      </c>
      <c r="Q2891" s="481"/>
      <c r="R2891" s="480" t="s">
        <v>306</v>
      </c>
      <c r="S2891" s="480" t="s">
        <v>307</v>
      </c>
      <c r="T2891" s="480" t="s">
        <v>453</v>
      </c>
      <c r="U2891" s="480" t="s">
        <v>309</v>
      </c>
      <c r="V2891" s="480" t="s">
        <v>539</v>
      </c>
      <c r="W2891" s="480" t="s">
        <v>13745</v>
      </c>
      <c r="X2891" s="480" t="s">
        <v>13736</v>
      </c>
      <c r="Y2891" s="480" t="s">
        <v>313</v>
      </c>
      <c r="Z2891" s="480" t="s">
        <v>2602</v>
      </c>
      <c r="AA2891" s="480">
        <f t="shared" si="45"/>
        <v>72</v>
      </c>
      <c r="AB2891" s="483">
        <v>0</v>
      </c>
      <c r="AC2891" s="480" t="s">
        <v>542</v>
      </c>
    </row>
    <row r="2892" customHeight="1" spans="1:29">
      <c r="A2892" s="460" t="s">
        <v>187</v>
      </c>
      <c r="B2892" s="480" t="s">
        <v>13667</v>
      </c>
      <c r="C2892" s="480" t="s">
        <v>13668</v>
      </c>
      <c r="D2892" s="480" t="s">
        <v>13746</v>
      </c>
      <c r="E2892" s="481">
        <v>42471</v>
      </c>
      <c r="F2892" s="480" t="s">
        <v>301</v>
      </c>
      <c r="G2892" s="480" t="s">
        <v>13747</v>
      </c>
      <c r="H2892" s="480" t="s">
        <v>13748</v>
      </c>
      <c r="I2892" s="480" t="s">
        <v>13749</v>
      </c>
      <c r="J2892" s="482">
        <v>59829.06</v>
      </c>
      <c r="K2892" s="482">
        <v>0</v>
      </c>
      <c r="L2892" s="482">
        <v>59829.06</v>
      </c>
      <c r="M2892" s="482">
        <v>0</v>
      </c>
      <c r="N2892" s="482">
        <v>0</v>
      </c>
      <c r="O2892" s="482">
        <v>0</v>
      </c>
      <c r="P2892" s="480" t="s">
        <v>13750</v>
      </c>
      <c r="Q2892" s="481"/>
      <c r="R2892" s="480" t="s">
        <v>306</v>
      </c>
      <c r="S2892" s="480" t="s">
        <v>307</v>
      </c>
      <c r="T2892" s="480" t="s">
        <v>453</v>
      </c>
      <c r="U2892" s="480" t="s">
        <v>309</v>
      </c>
      <c r="V2892" s="480" t="s">
        <v>539</v>
      </c>
      <c r="W2892" s="480" t="s">
        <v>13751</v>
      </c>
      <c r="X2892" s="480" t="s">
        <v>13752</v>
      </c>
      <c r="Y2892" s="480" t="s">
        <v>313</v>
      </c>
      <c r="Z2892" s="480" t="s">
        <v>2602</v>
      </c>
      <c r="AA2892" s="480">
        <f t="shared" si="45"/>
        <v>72</v>
      </c>
      <c r="AB2892" s="483">
        <v>0</v>
      </c>
      <c r="AC2892" s="480" t="s">
        <v>542</v>
      </c>
    </row>
    <row r="2893" customHeight="1" spans="1:29">
      <c r="A2893" s="460" t="s">
        <v>187</v>
      </c>
      <c r="B2893" s="480" t="s">
        <v>13667</v>
      </c>
      <c r="C2893" s="480" t="s">
        <v>13668</v>
      </c>
      <c r="D2893" s="480" t="s">
        <v>13753</v>
      </c>
      <c r="E2893" s="481">
        <v>44464</v>
      </c>
      <c r="F2893" s="480" t="s">
        <v>301</v>
      </c>
      <c r="G2893" s="480" t="s">
        <v>13754</v>
      </c>
      <c r="H2893" s="480" t="s">
        <v>13755</v>
      </c>
      <c r="I2893" s="480" t="s">
        <v>13756</v>
      </c>
      <c r="J2893" s="482">
        <v>22123.89</v>
      </c>
      <c r="K2893" s="482">
        <v>307.28</v>
      </c>
      <c r="L2893" s="482">
        <v>15671.09</v>
      </c>
      <c r="M2893" s="482">
        <v>3687.32</v>
      </c>
      <c r="N2893" s="482">
        <v>0</v>
      </c>
      <c r="O2893" s="482">
        <v>6452.8</v>
      </c>
      <c r="P2893" s="480" t="s">
        <v>13757</v>
      </c>
      <c r="Q2893" s="481"/>
      <c r="R2893" s="480" t="s">
        <v>306</v>
      </c>
      <c r="S2893" s="480" t="s">
        <v>307</v>
      </c>
      <c r="T2893" s="480" t="s">
        <v>453</v>
      </c>
      <c r="U2893" s="480" t="s">
        <v>309</v>
      </c>
      <c r="V2893" s="480" t="s">
        <v>13758</v>
      </c>
      <c r="W2893" s="480" t="s">
        <v>13759</v>
      </c>
      <c r="X2893" s="480" t="s">
        <v>309</v>
      </c>
      <c r="Y2893" s="480" t="s">
        <v>313</v>
      </c>
      <c r="Z2893" s="480" t="s">
        <v>2602</v>
      </c>
      <c r="AA2893" s="480">
        <f t="shared" si="45"/>
        <v>72</v>
      </c>
      <c r="AB2893" s="483">
        <v>0</v>
      </c>
      <c r="AC2893" s="480" t="s">
        <v>542</v>
      </c>
    </row>
    <row r="2894" customHeight="1" spans="1:29">
      <c r="A2894" s="460" t="s">
        <v>187</v>
      </c>
      <c r="B2894" s="480" t="s">
        <v>13667</v>
      </c>
      <c r="C2894" s="480" t="s">
        <v>13668</v>
      </c>
      <c r="D2894" s="480" t="s">
        <v>13760</v>
      </c>
      <c r="E2894" s="481">
        <v>44464</v>
      </c>
      <c r="F2894" s="480" t="s">
        <v>301</v>
      </c>
      <c r="G2894" s="480" t="s">
        <v>13761</v>
      </c>
      <c r="H2894" s="480" t="s">
        <v>13762</v>
      </c>
      <c r="I2894" s="480" t="s">
        <v>304</v>
      </c>
      <c r="J2894" s="482">
        <v>67699.11</v>
      </c>
      <c r="K2894" s="482">
        <v>940.27</v>
      </c>
      <c r="L2894" s="482">
        <v>47953.54</v>
      </c>
      <c r="M2894" s="482">
        <v>11283.19</v>
      </c>
      <c r="N2894" s="482">
        <v>0</v>
      </c>
      <c r="O2894" s="482">
        <v>19745.57</v>
      </c>
      <c r="P2894" s="480" t="s">
        <v>13763</v>
      </c>
      <c r="Q2894" s="481"/>
      <c r="R2894" s="480" t="s">
        <v>306</v>
      </c>
      <c r="S2894" s="480" t="s">
        <v>307</v>
      </c>
      <c r="T2894" s="480" t="s">
        <v>453</v>
      </c>
      <c r="U2894" s="480" t="s">
        <v>309</v>
      </c>
      <c r="V2894" s="480" t="s">
        <v>1683</v>
      </c>
      <c r="W2894" s="480" t="s">
        <v>13764</v>
      </c>
      <c r="X2894" s="480" t="s">
        <v>5318</v>
      </c>
      <c r="Y2894" s="480" t="s">
        <v>313</v>
      </c>
      <c r="Z2894" s="480" t="s">
        <v>2602</v>
      </c>
      <c r="AA2894" s="480">
        <f t="shared" si="45"/>
        <v>72</v>
      </c>
      <c r="AB2894" s="483">
        <v>0</v>
      </c>
      <c r="AC2894" s="480" t="s">
        <v>542</v>
      </c>
    </row>
    <row r="2895" customHeight="1" spans="1:29">
      <c r="A2895" s="460" t="s">
        <v>187</v>
      </c>
      <c r="B2895" s="480" t="s">
        <v>13667</v>
      </c>
      <c r="C2895" s="480" t="s">
        <v>13668</v>
      </c>
      <c r="D2895" s="480" t="s">
        <v>13765</v>
      </c>
      <c r="E2895" s="481">
        <v>44464</v>
      </c>
      <c r="F2895" s="480" t="s">
        <v>301</v>
      </c>
      <c r="G2895" s="480" t="s">
        <v>13766</v>
      </c>
      <c r="H2895" s="480" t="s">
        <v>13726</v>
      </c>
      <c r="I2895" s="480" t="s">
        <v>304</v>
      </c>
      <c r="J2895" s="482">
        <v>9734.51</v>
      </c>
      <c r="K2895" s="482">
        <v>135.2</v>
      </c>
      <c r="L2895" s="482">
        <v>6895.28</v>
      </c>
      <c r="M2895" s="482">
        <v>1622.41</v>
      </c>
      <c r="N2895" s="482">
        <v>0</v>
      </c>
      <c r="O2895" s="482">
        <v>2839.23</v>
      </c>
      <c r="P2895" s="480" t="s">
        <v>13767</v>
      </c>
      <c r="Q2895" s="481"/>
      <c r="R2895" s="480" t="s">
        <v>306</v>
      </c>
      <c r="S2895" s="480" t="s">
        <v>307</v>
      </c>
      <c r="T2895" s="480" t="s">
        <v>453</v>
      </c>
      <c r="U2895" s="480" t="s">
        <v>309</v>
      </c>
      <c r="V2895" s="480" t="s">
        <v>1683</v>
      </c>
      <c r="W2895" s="480" t="s">
        <v>13768</v>
      </c>
      <c r="X2895" s="480" t="s">
        <v>1685</v>
      </c>
      <c r="Y2895" s="480" t="s">
        <v>313</v>
      </c>
      <c r="Z2895" s="480" t="s">
        <v>2602</v>
      </c>
      <c r="AA2895" s="480">
        <f t="shared" si="45"/>
        <v>72</v>
      </c>
      <c r="AB2895" s="483">
        <v>0</v>
      </c>
      <c r="AC2895" s="480" t="s">
        <v>542</v>
      </c>
    </row>
    <row r="2896" customHeight="1" spans="1:29">
      <c r="A2896" s="460" t="s">
        <v>187</v>
      </c>
      <c r="B2896" s="480" t="s">
        <v>13667</v>
      </c>
      <c r="C2896" s="480" t="s">
        <v>13668</v>
      </c>
      <c r="D2896" s="480" t="s">
        <v>13769</v>
      </c>
      <c r="E2896" s="481">
        <v>44516</v>
      </c>
      <c r="F2896" s="480" t="s">
        <v>301</v>
      </c>
      <c r="G2896" s="480" t="s">
        <v>13770</v>
      </c>
      <c r="H2896" s="480" t="s">
        <v>13771</v>
      </c>
      <c r="I2896" s="480" t="s">
        <v>304</v>
      </c>
      <c r="J2896" s="482">
        <v>22123.89</v>
      </c>
      <c r="K2896" s="482">
        <v>307.28</v>
      </c>
      <c r="L2896" s="482">
        <v>15056.54</v>
      </c>
      <c r="M2896" s="482">
        <v>3687.32</v>
      </c>
      <c r="N2896" s="482">
        <v>0</v>
      </c>
      <c r="O2896" s="482">
        <v>7067.35</v>
      </c>
      <c r="P2896" s="480" t="s">
        <v>13772</v>
      </c>
      <c r="Q2896" s="481"/>
      <c r="R2896" s="480" t="s">
        <v>306</v>
      </c>
      <c r="S2896" s="480" t="s">
        <v>307</v>
      </c>
      <c r="T2896" s="480" t="s">
        <v>453</v>
      </c>
      <c r="U2896" s="480" t="s">
        <v>309</v>
      </c>
      <c r="V2896" s="480" t="s">
        <v>1683</v>
      </c>
      <c r="W2896" s="480" t="s">
        <v>13773</v>
      </c>
      <c r="X2896" s="480" t="s">
        <v>13774</v>
      </c>
      <c r="Y2896" s="480" t="s">
        <v>313</v>
      </c>
      <c r="Z2896" s="480" t="s">
        <v>2602</v>
      </c>
      <c r="AA2896" s="480">
        <f t="shared" si="45"/>
        <v>72</v>
      </c>
      <c r="AB2896" s="483">
        <v>0</v>
      </c>
      <c r="AC2896" s="480" t="s">
        <v>542</v>
      </c>
    </row>
    <row r="2897" customHeight="1" spans="1:29">
      <c r="A2897" s="460" t="s">
        <v>187</v>
      </c>
      <c r="B2897" s="480" t="s">
        <v>13667</v>
      </c>
      <c r="C2897" s="480" t="s">
        <v>13668</v>
      </c>
      <c r="D2897" s="480" t="s">
        <v>13775</v>
      </c>
      <c r="E2897" s="481">
        <v>44516</v>
      </c>
      <c r="F2897" s="480" t="s">
        <v>301</v>
      </c>
      <c r="G2897" s="480" t="s">
        <v>13776</v>
      </c>
      <c r="H2897" s="480" t="s">
        <v>13777</v>
      </c>
      <c r="I2897" s="480" t="s">
        <v>304</v>
      </c>
      <c r="J2897" s="482">
        <v>23893.81</v>
      </c>
      <c r="K2897" s="482">
        <v>331.86</v>
      </c>
      <c r="L2897" s="482">
        <v>16261.06</v>
      </c>
      <c r="M2897" s="482">
        <v>3982.3</v>
      </c>
      <c r="N2897" s="482">
        <v>0</v>
      </c>
      <c r="O2897" s="482">
        <v>7632.75</v>
      </c>
      <c r="P2897" s="480" t="s">
        <v>13778</v>
      </c>
      <c r="Q2897" s="481"/>
      <c r="R2897" s="480" t="s">
        <v>306</v>
      </c>
      <c r="S2897" s="480" t="s">
        <v>307</v>
      </c>
      <c r="T2897" s="480" t="s">
        <v>453</v>
      </c>
      <c r="U2897" s="480" t="s">
        <v>309</v>
      </c>
      <c r="V2897" s="480" t="s">
        <v>1683</v>
      </c>
      <c r="W2897" s="480" t="s">
        <v>13779</v>
      </c>
      <c r="X2897" s="480" t="s">
        <v>13774</v>
      </c>
      <c r="Y2897" s="480" t="s">
        <v>313</v>
      </c>
      <c r="Z2897" s="480" t="s">
        <v>2602</v>
      </c>
      <c r="AA2897" s="480">
        <f t="shared" si="45"/>
        <v>72</v>
      </c>
      <c r="AB2897" s="483">
        <v>0</v>
      </c>
      <c r="AC2897" s="480" t="s">
        <v>542</v>
      </c>
    </row>
    <row r="2898" customHeight="1" spans="1:29">
      <c r="A2898" s="460" t="s">
        <v>187</v>
      </c>
      <c r="B2898" s="480" t="s">
        <v>13667</v>
      </c>
      <c r="C2898" s="480" t="s">
        <v>13668</v>
      </c>
      <c r="D2898" s="480" t="s">
        <v>13780</v>
      </c>
      <c r="E2898" s="481">
        <v>44516</v>
      </c>
      <c r="F2898" s="480" t="s">
        <v>301</v>
      </c>
      <c r="G2898" s="480" t="s">
        <v>13781</v>
      </c>
      <c r="H2898" s="480" t="s">
        <v>13726</v>
      </c>
      <c r="I2898" s="480" t="s">
        <v>304</v>
      </c>
      <c r="J2898" s="482">
        <v>8407.08</v>
      </c>
      <c r="K2898" s="482">
        <v>116.77</v>
      </c>
      <c r="L2898" s="482">
        <v>5721.49</v>
      </c>
      <c r="M2898" s="482">
        <v>1401.18</v>
      </c>
      <c r="N2898" s="482">
        <v>0</v>
      </c>
      <c r="O2898" s="482">
        <v>2685.59</v>
      </c>
      <c r="P2898" s="480" t="s">
        <v>13782</v>
      </c>
      <c r="Q2898" s="481"/>
      <c r="R2898" s="480" t="s">
        <v>306</v>
      </c>
      <c r="S2898" s="480" t="s">
        <v>307</v>
      </c>
      <c r="T2898" s="480" t="s">
        <v>453</v>
      </c>
      <c r="U2898" s="480" t="s">
        <v>309</v>
      </c>
      <c r="V2898" s="480" t="s">
        <v>1683</v>
      </c>
      <c r="W2898" s="480" t="s">
        <v>13783</v>
      </c>
      <c r="X2898" s="480" t="s">
        <v>13774</v>
      </c>
      <c r="Y2898" s="480" t="s">
        <v>313</v>
      </c>
      <c r="Z2898" s="480" t="s">
        <v>2602</v>
      </c>
      <c r="AA2898" s="480">
        <f t="shared" si="45"/>
        <v>72</v>
      </c>
      <c r="AB2898" s="483">
        <v>0</v>
      </c>
      <c r="AC2898" s="480" t="s">
        <v>542</v>
      </c>
    </row>
    <row r="2899" customHeight="1" spans="1:29">
      <c r="A2899" s="460" t="s">
        <v>187</v>
      </c>
      <c r="B2899" s="480" t="s">
        <v>13667</v>
      </c>
      <c r="C2899" s="480" t="s">
        <v>13668</v>
      </c>
      <c r="D2899" s="480" t="s">
        <v>13784</v>
      </c>
      <c r="E2899" s="481">
        <v>44516</v>
      </c>
      <c r="F2899" s="480" t="s">
        <v>301</v>
      </c>
      <c r="G2899" s="480" t="s">
        <v>13785</v>
      </c>
      <c r="H2899" s="480" t="s">
        <v>13755</v>
      </c>
      <c r="I2899" s="480" t="s">
        <v>304</v>
      </c>
      <c r="J2899" s="482">
        <v>82300.89</v>
      </c>
      <c r="K2899" s="482">
        <v>1143.07</v>
      </c>
      <c r="L2899" s="482">
        <v>56010.33</v>
      </c>
      <c r="M2899" s="482">
        <v>13716.82</v>
      </c>
      <c r="N2899" s="482">
        <v>0</v>
      </c>
      <c r="O2899" s="482">
        <v>26290.56</v>
      </c>
      <c r="P2899" s="480" t="s">
        <v>13786</v>
      </c>
      <c r="Q2899" s="481"/>
      <c r="R2899" s="480" t="s">
        <v>306</v>
      </c>
      <c r="S2899" s="480" t="s">
        <v>307</v>
      </c>
      <c r="T2899" s="480" t="s">
        <v>453</v>
      </c>
      <c r="U2899" s="480" t="s">
        <v>309</v>
      </c>
      <c r="V2899" s="480" t="s">
        <v>1683</v>
      </c>
      <c r="W2899" s="480" t="s">
        <v>13787</v>
      </c>
      <c r="X2899" s="480" t="s">
        <v>3220</v>
      </c>
      <c r="Y2899" s="480" t="s">
        <v>313</v>
      </c>
      <c r="Z2899" s="480" t="s">
        <v>2602</v>
      </c>
      <c r="AA2899" s="480">
        <f t="shared" si="45"/>
        <v>72</v>
      </c>
      <c r="AB2899" s="483">
        <v>0</v>
      </c>
      <c r="AC2899" s="480" t="s">
        <v>542</v>
      </c>
    </row>
    <row r="2900" customHeight="1" spans="1:29">
      <c r="A2900" s="460" t="s">
        <v>187</v>
      </c>
      <c r="B2900" s="480" t="s">
        <v>13667</v>
      </c>
      <c r="C2900" s="480" t="s">
        <v>13668</v>
      </c>
      <c r="D2900" s="480" t="s">
        <v>13788</v>
      </c>
      <c r="E2900" s="481">
        <v>44516</v>
      </c>
      <c r="F2900" s="480" t="s">
        <v>301</v>
      </c>
      <c r="G2900" s="480" t="s">
        <v>13789</v>
      </c>
      <c r="H2900" s="480" t="s">
        <v>13755</v>
      </c>
      <c r="I2900" s="480" t="s">
        <v>304</v>
      </c>
      <c r="J2900" s="482">
        <v>24320.35</v>
      </c>
      <c r="K2900" s="482">
        <v>337.78</v>
      </c>
      <c r="L2900" s="482">
        <v>16551.34</v>
      </c>
      <c r="M2900" s="482">
        <v>4053.39</v>
      </c>
      <c r="N2900" s="482">
        <v>0</v>
      </c>
      <c r="O2900" s="482">
        <v>7769.01</v>
      </c>
      <c r="P2900" s="480" t="s">
        <v>13790</v>
      </c>
      <c r="Q2900" s="481"/>
      <c r="R2900" s="480" t="s">
        <v>306</v>
      </c>
      <c r="S2900" s="480" t="s">
        <v>307</v>
      </c>
      <c r="T2900" s="480" t="s">
        <v>453</v>
      </c>
      <c r="U2900" s="480" t="s">
        <v>309</v>
      </c>
      <c r="V2900" s="480" t="s">
        <v>1683</v>
      </c>
      <c r="W2900" s="480" t="s">
        <v>13791</v>
      </c>
      <c r="X2900" s="480" t="s">
        <v>1685</v>
      </c>
      <c r="Y2900" s="480" t="s">
        <v>313</v>
      </c>
      <c r="Z2900" s="480" t="s">
        <v>2602</v>
      </c>
      <c r="AA2900" s="480">
        <f t="shared" si="45"/>
        <v>72</v>
      </c>
      <c r="AB2900" s="483">
        <v>0</v>
      </c>
      <c r="AC2900" s="480" t="s">
        <v>542</v>
      </c>
    </row>
    <row r="2901" customHeight="1" spans="1:29">
      <c r="A2901" s="460" t="s">
        <v>187</v>
      </c>
      <c r="B2901" s="480" t="s">
        <v>13667</v>
      </c>
      <c r="C2901" s="480" t="s">
        <v>13668</v>
      </c>
      <c r="D2901" s="480" t="s">
        <v>13792</v>
      </c>
      <c r="E2901" s="481">
        <v>44516</v>
      </c>
      <c r="F2901" s="480" t="s">
        <v>301</v>
      </c>
      <c r="G2901" s="480" t="s">
        <v>13793</v>
      </c>
      <c r="H2901" s="480" t="s">
        <v>13755</v>
      </c>
      <c r="I2901" s="480" t="s">
        <v>304</v>
      </c>
      <c r="J2901" s="482">
        <v>24320.35</v>
      </c>
      <c r="K2901" s="482">
        <v>337.78</v>
      </c>
      <c r="L2901" s="482">
        <v>16551.34</v>
      </c>
      <c r="M2901" s="482">
        <v>4053.39</v>
      </c>
      <c r="N2901" s="482">
        <v>0</v>
      </c>
      <c r="O2901" s="482">
        <v>7769.01</v>
      </c>
      <c r="P2901" s="480" t="s">
        <v>13794</v>
      </c>
      <c r="Q2901" s="481"/>
      <c r="R2901" s="480" t="s">
        <v>306</v>
      </c>
      <c r="S2901" s="480" t="s">
        <v>307</v>
      </c>
      <c r="T2901" s="480" t="s">
        <v>453</v>
      </c>
      <c r="U2901" s="480" t="s">
        <v>309</v>
      </c>
      <c r="V2901" s="480" t="s">
        <v>1683</v>
      </c>
      <c r="W2901" s="480" t="s">
        <v>13795</v>
      </c>
      <c r="X2901" s="480" t="s">
        <v>1685</v>
      </c>
      <c r="Y2901" s="480" t="s">
        <v>313</v>
      </c>
      <c r="Z2901" s="480" t="s">
        <v>2602</v>
      </c>
      <c r="AA2901" s="480">
        <f t="shared" si="45"/>
        <v>72</v>
      </c>
      <c r="AB2901" s="483">
        <v>0</v>
      </c>
      <c r="AC2901" s="480" t="s">
        <v>542</v>
      </c>
    </row>
    <row r="2902" customHeight="1" spans="1:29">
      <c r="A2902" s="460" t="s">
        <v>187</v>
      </c>
      <c r="B2902" s="480" t="s">
        <v>13667</v>
      </c>
      <c r="C2902" s="480" t="s">
        <v>13668</v>
      </c>
      <c r="D2902" s="480" t="s">
        <v>13796</v>
      </c>
      <c r="E2902" s="481">
        <v>44539</v>
      </c>
      <c r="F2902" s="480" t="s">
        <v>301</v>
      </c>
      <c r="G2902" s="480" t="s">
        <v>13797</v>
      </c>
      <c r="H2902" s="480" t="s">
        <v>13798</v>
      </c>
      <c r="I2902" s="480" t="s">
        <v>304</v>
      </c>
      <c r="J2902" s="482">
        <v>58628.31</v>
      </c>
      <c r="K2902" s="482">
        <v>814.28</v>
      </c>
      <c r="L2902" s="482">
        <v>39085.54</v>
      </c>
      <c r="M2902" s="482">
        <v>9771.38</v>
      </c>
      <c r="N2902" s="482">
        <v>0</v>
      </c>
      <c r="O2902" s="482">
        <v>19542.77</v>
      </c>
      <c r="P2902" s="480" t="s">
        <v>13799</v>
      </c>
      <c r="Q2902" s="481"/>
      <c r="R2902" s="480" t="s">
        <v>306</v>
      </c>
      <c r="S2902" s="480" t="s">
        <v>307</v>
      </c>
      <c r="T2902" s="480" t="s">
        <v>453</v>
      </c>
      <c r="U2902" s="480" t="s">
        <v>309</v>
      </c>
      <c r="V2902" s="480" t="s">
        <v>454</v>
      </c>
      <c r="W2902" s="480" t="s">
        <v>13800</v>
      </c>
      <c r="X2902" s="480" t="s">
        <v>5289</v>
      </c>
      <c r="Y2902" s="480" t="s">
        <v>313</v>
      </c>
      <c r="Z2902" s="480" t="s">
        <v>2602</v>
      </c>
      <c r="AA2902" s="480">
        <f t="shared" si="45"/>
        <v>72</v>
      </c>
      <c r="AB2902" s="483">
        <v>0</v>
      </c>
      <c r="AC2902" s="480" t="s">
        <v>456</v>
      </c>
    </row>
    <row r="2903" customHeight="1" spans="1:29">
      <c r="A2903" s="460" t="s">
        <v>187</v>
      </c>
      <c r="B2903" s="480" t="s">
        <v>13667</v>
      </c>
      <c r="C2903" s="480" t="s">
        <v>13668</v>
      </c>
      <c r="D2903" s="480" t="s">
        <v>13801</v>
      </c>
      <c r="E2903" s="481">
        <v>44539</v>
      </c>
      <c r="F2903" s="480" t="s">
        <v>301</v>
      </c>
      <c r="G2903" s="480" t="s">
        <v>13802</v>
      </c>
      <c r="H2903" s="480" t="s">
        <v>13798</v>
      </c>
      <c r="I2903" s="480" t="s">
        <v>304</v>
      </c>
      <c r="J2903" s="482">
        <v>58628.32</v>
      </c>
      <c r="K2903" s="482">
        <v>814.28</v>
      </c>
      <c r="L2903" s="482">
        <v>39085.55</v>
      </c>
      <c r="M2903" s="482">
        <v>9771.38</v>
      </c>
      <c r="N2903" s="482">
        <v>0</v>
      </c>
      <c r="O2903" s="482">
        <v>19542.77</v>
      </c>
      <c r="P2903" s="480" t="s">
        <v>13803</v>
      </c>
      <c r="Q2903" s="481"/>
      <c r="R2903" s="480" t="s">
        <v>306</v>
      </c>
      <c r="S2903" s="480" t="s">
        <v>307</v>
      </c>
      <c r="T2903" s="480" t="s">
        <v>453</v>
      </c>
      <c r="U2903" s="480" t="s">
        <v>309</v>
      </c>
      <c r="V2903" s="480" t="s">
        <v>454</v>
      </c>
      <c r="W2903" s="480" t="s">
        <v>13800</v>
      </c>
      <c r="X2903" s="480" t="s">
        <v>5289</v>
      </c>
      <c r="Y2903" s="480" t="s">
        <v>313</v>
      </c>
      <c r="Z2903" s="480" t="s">
        <v>2602</v>
      </c>
      <c r="AA2903" s="480">
        <f t="shared" si="45"/>
        <v>72</v>
      </c>
      <c r="AB2903" s="483">
        <v>0</v>
      </c>
      <c r="AC2903" s="480" t="s">
        <v>456</v>
      </c>
    </row>
    <row r="2904" customHeight="1" spans="1:29">
      <c r="A2904" s="460" t="s">
        <v>187</v>
      </c>
      <c r="B2904" s="480" t="s">
        <v>13667</v>
      </c>
      <c r="C2904" s="480" t="s">
        <v>13668</v>
      </c>
      <c r="D2904" s="480" t="s">
        <v>13804</v>
      </c>
      <c r="E2904" s="481">
        <v>44539</v>
      </c>
      <c r="F2904" s="480" t="s">
        <v>301</v>
      </c>
      <c r="G2904" s="480" t="s">
        <v>13805</v>
      </c>
      <c r="H2904" s="480" t="s">
        <v>13806</v>
      </c>
      <c r="I2904" s="480" t="s">
        <v>304</v>
      </c>
      <c r="J2904" s="482">
        <v>58628.32</v>
      </c>
      <c r="K2904" s="482">
        <v>814.28</v>
      </c>
      <c r="L2904" s="482">
        <v>39085.55</v>
      </c>
      <c r="M2904" s="482">
        <v>9771.38</v>
      </c>
      <c r="N2904" s="482">
        <v>0</v>
      </c>
      <c r="O2904" s="482">
        <v>19542.77</v>
      </c>
      <c r="P2904" s="480" t="s">
        <v>13807</v>
      </c>
      <c r="Q2904" s="481"/>
      <c r="R2904" s="480" t="s">
        <v>306</v>
      </c>
      <c r="S2904" s="480" t="s">
        <v>307</v>
      </c>
      <c r="T2904" s="480" t="s">
        <v>453</v>
      </c>
      <c r="U2904" s="480" t="s">
        <v>309</v>
      </c>
      <c r="V2904" s="480" t="s">
        <v>454</v>
      </c>
      <c r="W2904" s="480" t="s">
        <v>13800</v>
      </c>
      <c r="X2904" s="480" t="s">
        <v>5289</v>
      </c>
      <c r="Y2904" s="480" t="s">
        <v>313</v>
      </c>
      <c r="Z2904" s="480" t="s">
        <v>2602</v>
      </c>
      <c r="AA2904" s="480">
        <f t="shared" si="45"/>
        <v>72</v>
      </c>
      <c r="AB2904" s="483">
        <v>0</v>
      </c>
      <c r="AC2904" s="480" t="s">
        <v>456</v>
      </c>
    </row>
    <row r="2905" customHeight="1" spans="1:29">
      <c r="A2905" s="460" t="s">
        <v>187</v>
      </c>
      <c r="B2905" s="480" t="s">
        <v>13667</v>
      </c>
      <c r="C2905" s="480" t="s">
        <v>13668</v>
      </c>
      <c r="D2905" s="480" t="s">
        <v>13808</v>
      </c>
      <c r="E2905" s="481">
        <v>44539</v>
      </c>
      <c r="F2905" s="480" t="s">
        <v>301</v>
      </c>
      <c r="G2905" s="480" t="s">
        <v>13809</v>
      </c>
      <c r="H2905" s="480" t="s">
        <v>13806</v>
      </c>
      <c r="I2905" s="480" t="s">
        <v>304</v>
      </c>
      <c r="J2905" s="482">
        <v>58628.32</v>
      </c>
      <c r="K2905" s="482">
        <v>814.28</v>
      </c>
      <c r="L2905" s="482">
        <v>39085.55</v>
      </c>
      <c r="M2905" s="482">
        <v>9771.38</v>
      </c>
      <c r="N2905" s="482">
        <v>0</v>
      </c>
      <c r="O2905" s="482">
        <v>19542.77</v>
      </c>
      <c r="P2905" s="480" t="s">
        <v>13810</v>
      </c>
      <c r="Q2905" s="481"/>
      <c r="R2905" s="480" t="s">
        <v>306</v>
      </c>
      <c r="S2905" s="480" t="s">
        <v>307</v>
      </c>
      <c r="T2905" s="480" t="s">
        <v>453</v>
      </c>
      <c r="U2905" s="480" t="s">
        <v>309</v>
      </c>
      <c r="V2905" s="480" t="s">
        <v>454</v>
      </c>
      <c r="W2905" s="480" t="s">
        <v>13800</v>
      </c>
      <c r="X2905" s="480" t="s">
        <v>5289</v>
      </c>
      <c r="Y2905" s="480" t="s">
        <v>313</v>
      </c>
      <c r="Z2905" s="480" t="s">
        <v>2602</v>
      </c>
      <c r="AA2905" s="480">
        <f t="shared" si="45"/>
        <v>72</v>
      </c>
      <c r="AB2905" s="483">
        <v>0</v>
      </c>
      <c r="AC2905" s="480" t="s">
        <v>456</v>
      </c>
    </row>
    <row r="2906" customHeight="1" spans="1:29">
      <c r="A2906" s="460" t="s">
        <v>187</v>
      </c>
      <c r="B2906" s="480" t="s">
        <v>13667</v>
      </c>
      <c r="C2906" s="480" t="s">
        <v>13668</v>
      </c>
      <c r="D2906" s="480" t="s">
        <v>13811</v>
      </c>
      <c r="E2906" s="481">
        <v>44539</v>
      </c>
      <c r="F2906" s="480" t="s">
        <v>301</v>
      </c>
      <c r="G2906" s="480" t="s">
        <v>13812</v>
      </c>
      <c r="H2906" s="480" t="s">
        <v>13762</v>
      </c>
      <c r="I2906" s="480" t="s">
        <v>304</v>
      </c>
      <c r="J2906" s="482">
        <v>31858.41</v>
      </c>
      <c r="K2906" s="482">
        <v>442.47</v>
      </c>
      <c r="L2906" s="482">
        <v>21238.94</v>
      </c>
      <c r="M2906" s="482">
        <v>5309.73</v>
      </c>
      <c r="N2906" s="482">
        <v>0</v>
      </c>
      <c r="O2906" s="482">
        <v>10619.47</v>
      </c>
      <c r="P2906" s="480" t="s">
        <v>13813</v>
      </c>
      <c r="Q2906" s="481"/>
      <c r="R2906" s="480" t="s">
        <v>306</v>
      </c>
      <c r="S2906" s="480" t="s">
        <v>307</v>
      </c>
      <c r="T2906" s="480" t="s">
        <v>453</v>
      </c>
      <c r="U2906" s="480" t="s">
        <v>309</v>
      </c>
      <c r="V2906" s="480" t="s">
        <v>1683</v>
      </c>
      <c r="W2906" s="480" t="s">
        <v>13814</v>
      </c>
      <c r="X2906" s="480" t="s">
        <v>5318</v>
      </c>
      <c r="Y2906" s="480" t="s">
        <v>313</v>
      </c>
      <c r="Z2906" s="480" t="s">
        <v>2602</v>
      </c>
      <c r="AA2906" s="480">
        <f t="shared" si="45"/>
        <v>72</v>
      </c>
      <c r="AB2906" s="483">
        <v>0</v>
      </c>
      <c r="AC2906" s="480" t="s">
        <v>542</v>
      </c>
    </row>
    <row r="2907" customHeight="1" spans="1:29">
      <c r="A2907" s="460" t="s">
        <v>187</v>
      </c>
      <c r="B2907" s="480" t="s">
        <v>13667</v>
      </c>
      <c r="C2907" s="480" t="s">
        <v>13668</v>
      </c>
      <c r="D2907" s="480" t="s">
        <v>13815</v>
      </c>
      <c r="E2907" s="481">
        <v>44544</v>
      </c>
      <c r="F2907" s="480" t="s">
        <v>301</v>
      </c>
      <c r="G2907" s="480" t="s">
        <v>13816</v>
      </c>
      <c r="H2907" s="480" t="s">
        <v>13817</v>
      </c>
      <c r="I2907" s="480" t="s">
        <v>304</v>
      </c>
      <c r="J2907" s="482">
        <v>47391.57</v>
      </c>
      <c r="K2907" s="482">
        <v>658.21</v>
      </c>
      <c r="L2907" s="482">
        <v>31594.38</v>
      </c>
      <c r="M2907" s="482">
        <v>7898.59</v>
      </c>
      <c r="N2907" s="482">
        <v>0</v>
      </c>
      <c r="O2907" s="482">
        <v>15797.19</v>
      </c>
      <c r="P2907" s="480" t="s">
        <v>13818</v>
      </c>
      <c r="Q2907" s="481"/>
      <c r="R2907" s="480" t="s">
        <v>306</v>
      </c>
      <c r="S2907" s="480" t="s">
        <v>307</v>
      </c>
      <c r="T2907" s="480" t="s">
        <v>453</v>
      </c>
      <c r="U2907" s="480" t="s">
        <v>309</v>
      </c>
      <c r="V2907" s="480" t="s">
        <v>1683</v>
      </c>
      <c r="W2907" s="480" t="s">
        <v>13556</v>
      </c>
      <c r="X2907" s="480" t="s">
        <v>1685</v>
      </c>
      <c r="Y2907" s="480" t="s">
        <v>313</v>
      </c>
      <c r="Z2907" s="480" t="s">
        <v>2602</v>
      </c>
      <c r="AA2907" s="480">
        <f t="shared" si="45"/>
        <v>72</v>
      </c>
      <c r="AB2907" s="483">
        <v>0</v>
      </c>
      <c r="AC2907" s="480" t="s">
        <v>542</v>
      </c>
    </row>
    <row r="2908" customHeight="1" spans="1:29">
      <c r="A2908" s="460" t="s">
        <v>187</v>
      </c>
      <c r="B2908" s="480" t="s">
        <v>13667</v>
      </c>
      <c r="C2908" s="480" t="s">
        <v>13668</v>
      </c>
      <c r="D2908" s="480" t="s">
        <v>13819</v>
      </c>
      <c r="E2908" s="481">
        <v>44544</v>
      </c>
      <c r="F2908" s="480" t="s">
        <v>301</v>
      </c>
      <c r="G2908" s="480" t="s">
        <v>13820</v>
      </c>
      <c r="H2908" s="480" t="s">
        <v>13821</v>
      </c>
      <c r="I2908" s="480" t="s">
        <v>304</v>
      </c>
      <c r="J2908" s="482">
        <v>9780.17</v>
      </c>
      <c r="K2908" s="482">
        <v>135.84</v>
      </c>
      <c r="L2908" s="482">
        <v>6520.12</v>
      </c>
      <c r="M2908" s="482">
        <v>1630.03</v>
      </c>
      <c r="N2908" s="482">
        <v>0</v>
      </c>
      <c r="O2908" s="482">
        <v>3260.05</v>
      </c>
      <c r="P2908" s="480" t="s">
        <v>13822</v>
      </c>
      <c r="Q2908" s="481"/>
      <c r="R2908" s="480" t="s">
        <v>306</v>
      </c>
      <c r="S2908" s="480" t="s">
        <v>307</v>
      </c>
      <c r="T2908" s="480" t="s">
        <v>453</v>
      </c>
      <c r="U2908" s="480" t="s">
        <v>309</v>
      </c>
      <c r="V2908" s="480" t="s">
        <v>1683</v>
      </c>
      <c r="W2908" s="480" t="s">
        <v>13556</v>
      </c>
      <c r="X2908" s="480" t="s">
        <v>1685</v>
      </c>
      <c r="Y2908" s="480" t="s">
        <v>313</v>
      </c>
      <c r="Z2908" s="480" t="s">
        <v>2602</v>
      </c>
      <c r="AA2908" s="480">
        <f t="shared" si="45"/>
        <v>72</v>
      </c>
      <c r="AB2908" s="483">
        <v>0</v>
      </c>
      <c r="AC2908" s="480" t="s">
        <v>542</v>
      </c>
    </row>
    <row r="2909" customHeight="1" spans="1:29">
      <c r="A2909" s="460" t="s">
        <v>187</v>
      </c>
      <c r="B2909" s="480" t="s">
        <v>13667</v>
      </c>
      <c r="C2909" s="480" t="s">
        <v>13668</v>
      </c>
      <c r="D2909" s="480" t="s">
        <v>13823</v>
      </c>
      <c r="E2909" s="481">
        <v>44544</v>
      </c>
      <c r="F2909" s="480" t="s">
        <v>301</v>
      </c>
      <c r="G2909" s="480" t="s">
        <v>13824</v>
      </c>
      <c r="H2909" s="480" t="s">
        <v>13825</v>
      </c>
      <c r="I2909" s="480" t="s">
        <v>304</v>
      </c>
      <c r="J2909" s="482">
        <v>76106.2</v>
      </c>
      <c r="K2909" s="482">
        <v>1057.03</v>
      </c>
      <c r="L2909" s="482">
        <v>50737.47</v>
      </c>
      <c r="M2909" s="482">
        <v>12684.36</v>
      </c>
      <c r="N2909" s="482">
        <v>0</v>
      </c>
      <c r="O2909" s="482">
        <v>25368.73</v>
      </c>
      <c r="P2909" s="480" t="s">
        <v>13826</v>
      </c>
      <c r="Q2909" s="481"/>
      <c r="R2909" s="480" t="s">
        <v>306</v>
      </c>
      <c r="S2909" s="480" t="s">
        <v>307</v>
      </c>
      <c r="T2909" s="480" t="s">
        <v>453</v>
      </c>
      <c r="U2909" s="480" t="s">
        <v>309</v>
      </c>
      <c r="V2909" s="480" t="s">
        <v>454</v>
      </c>
      <c r="W2909" s="480" t="s">
        <v>13827</v>
      </c>
      <c r="X2909" s="480" t="s">
        <v>5525</v>
      </c>
      <c r="Y2909" s="480" t="s">
        <v>313</v>
      </c>
      <c r="Z2909" s="480" t="s">
        <v>2602</v>
      </c>
      <c r="AA2909" s="480">
        <f t="shared" si="45"/>
        <v>72</v>
      </c>
      <c r="AB2909" s="483">
        <v>0</v>
      </c>
      <c r="AC2909" s="480" t="s">
        <v>456</v>
      </c>
    </row>
    <row r="2910" customHeight="1" spans="1:29">
      <c r="A2910" s="460" t="s">
        <v>187</v>
      </c>
      <c r="B2910" s="480" t="s">
        <v>13667</v>
      </c>
      <c r="C2910" s="480" t="s">
        <v>13668</v>
      </c>
      <c r="D2910" s="480" t="s">
        <v>13828</v>
      </c>
      <c r="E2910" s="481">
        <v>44544</v>
      </c>
      <c r="F2910" s="480" t="s">
        <v>301</v>
      </c>
      <c r="G2910" s="480" t="s">
        <v>13829</v>
      </c>
      <c r="H2910" s="480" t="s">
        <v>13825</v>
      </c>
      <c r="I2910" s="480" t="s">
        <v>304</v>
      </c>
      <c r="J2910" s="482">
        <v>76106.2</v>
      </c>
      <c r="K2910" s="482">
        <v>1057.03</v>
      </c>
      <c r="L2910" s="482">
        <v>50737.47</v>
      </c>
      <c r="M2910" s="482">
        <v>12684.36</v>
      </c>
      <c r="N2910" s="482">
        <v>0</v>
      </c>
      <c r="O2910" s="482">
        <v>25368.73</v>
      </c>
      <c r="P2910" s="480" t="s">
        <v>13830</v>
      </c>
      <c r="Q2910" s="481"/>
      <c r="R2910" s="480" t="s">
        <v>306</v>
      </c>
      <c r="S2910" s="480" t="s">
        <v>307</v>
      </c>
      <c r="T2910" s="480" t="s">
        <v>453</v>
      </c>
      <c r="U2910" s="480" t="s">
        <v>309</v>
      </c>
      <c r="V2910" s="480" t="s">
        <v>454</v>
      </c>
      <c r="W2910" s="480" t="s">
        <v>13827</v>
      </c>
      <c r="X2910" s="480" t="s">
        <v>5525</v>
      </c>
      <c r="Y2910" s="480" t="s">
        <v>313</v>
      </c>
      <c r="Z2910" s="480" t="s">
        <v>2602</v>
      </c>
      <c r="AA2910" s="480">
        <f t="shared" si="45"/>
        <v>72</v>
      </c>
      <c r="AB2910" s="483">
        <v>0</v>
      </c>
      <c r="AC2910" s="480" t="s">
        <v>456</v>
      </c>
    </row>
    <row r="2911" customHeight="1" spans="1:29">
      <c r="A2911" s="460" t="s">
        <v>187</v>
      </c>
      <c r="B2911" s="480" t="s">
        <v>13667</v>
      </c>
      <c r="C2911" s="480" t="s">
        <v>13668</v>
      </c>
      <c r="D2911" s="480" t="s">
        <v>13831</v>
      </c>
      <c r="E2911" s="481">
        <v>44544</v>
      </c>
      <c r="F2911" s="480" t="s">
        <v>301</v>
      </c>
      <c r="G2911" s="480" t="s">
        <v>13832</v>
      </c>
      <c r="H2911" s="480" t="s">
        <v>13833</v>
      </c>
      <c r="I2911" s="480" t="s">
        <v>304</v>
      </c>
      <c r="J2911" s="482">
        <v>41504.42</v>
      </c>
      <c r="K2911" s="482">
        <v>576.45</v>
      </c>
      <c r="L2911" s="482">
        <v>27669.61</v>
      </c>
      <c r="M2911" s="482">
        <v>6917.4</v>
      </c>
      <c r="N2911" s="482">
        <v>0</v>
      </c>
      <c r="O2911" s="482">
        <v>13834.81</v>
      </c>
      <c r="P2911" s="480" t="s">
        <v>13834</v>
      </c>
      <c r="Q2911" s="481"/>
      <c r="R2911" s="480" t="s">
        <v>306</v>
      </c>
      <c r="S2911" s="480" t="s">
        <v>307</v>
      </c>
      <c r="T2911" s="480" t="s">
        <v>453</v>
      </c>
      <c r="U2911" s="480" t="s">
        <v>309</v>
      </c>
      <c r="V2911" s="480" t="s">
        <v>454</v>
      </c>
      <c r="W2911" s="480" t="s">
        <v>13835</v>
      </c>
      <c r="X2911" s="480" t="s">
        <v>5289</v>
      </c>
      <c r="Y2911" s="480" t="s">
        <v>313</v>
      </c>
      <c r="Z2911" s="480" t="s">
        <v>2602</v>
      </c>
      <c r="AA2911" s="480">
        <f t="shared" si="45"/>
        <v>72</v>
      </c>
      <c r="AB2911" s="483">
        <v>0</v>
      </c>
      <c r="AC2911" s="480" t="s">
        <v>456</v>
      </c>
    </row>
    <row r="2912" customHeight="1" spans="1:29">
      <c r="A2912" s="460" t="s">
        <v>187</v>
      </c>
      <c r="B2912" s="480" t="s">
        <v>13667</v>
      </c>
      <c r="C2912" s="480" t="s">
        <v>13668</v>
      </c>
      <c r="D2912" s="480" t="s">
        <v>13836</v>
      </c>
      <c r="E2912" s="481">
        <v>44544</v>
      </c>
      <c r="F2912" s="480" t="s">
        <v>301</v>
      </c>
      <c r="G2912" s="480" t="s">
        <v>13837</v>
      </c>
      <c r="H2912" s="480" t="s">
        <v>13833</v>
      </c>
      <c r="I2912" s="480" t="s">
        <v>304</v>
      </c>
      <c r="J2912" s="482">
        <v>41504.42</v>
      </c>
      <c r="K2912" s="482">
        <v>576.45</v>
      </c>
      <c r="L2912" s="482">
        <v>27669.61</v>
      </c>
      <c r="M2912" s="482">
        <v>6917.4</v>
      </c>
      <c r="N2912" s="482">
        <v>0</v>
      </c>
      <c r="O2912" s="482">
        <v>13834.81</v>
      </c>
      <c r="P2912" s="480" t="s">
        <v>13838</v>
      </c>
      <c r="Q2912" s="481"/>
      <c r="R2912" s="480" t="s">
        <v>306</v>
      </c>
      <c r="S2912" s="480" t="s">
        <v>307</v>
      </c>
      <c r="T2912" s="480" t="s">
        <v>453</v>
      </c>
      <c r="U2912" s="480" t="s">
        <v>309</v>
      </c>
      <c r="V2912" s="480" t="s">
        <v>454</v>
      </c>
      <c r="W2912" s="480" t="s">
        <v>13835</v>
      </c>
      <c r="X2912" s="480" t="s">
        <v>5289</v>
      </c>
      <c r="Y2912" s="480" t="s">
        <v>313</v>
      </c>
      <c r="Z2912" s="480" t="s">
        <v>2602</v>
      </c>
      <c r="AA2912" s="480">
        <f t="shared" si="45"/>
        <v>72</v>
      </c>
      <c r="AB2912" s="483">
        <v>0</v>
      </c>
      <c r="AC2912" s="480" t="s">
        <v>456</v>
      </c>
    </row>
    <row r="2913" customHeight="1" spans="1:29">
      <c r="A2913" s="460" t="s">
        <v>187</v>
      </c>
      <c r="B2913" s="480" t="s">
        <v>13667</v>
      </c>
      <c r="C2913" s="480" t="s">
        <v>13668</v>
      </c>
      <c r="D2913" s="480" t="s">
        <v>13839</v>
      </c>
      <c r="E2913" s="481">
        <v>44544</v>
      </c>
      <c r="F2913" s="480" t="s">
        <v>301</v>
      </c>
      <c r="G2913" s="480" t="s">
        <v>13840</v>
      </c>
      <c r="H2913" s="480" t="s">
        <v>13841</v>
      </c>
      <c r="I2913" s="480" t="s">
        <v>304</v>
      </c>
      <c r="J2913" s="482">
        <v>13716.81</v>
      </c>
      <c r="K2913" s="482">
        <v>190.51</v>
      </c>
      <c r="L2913" s="482">
        <v>9144.54</v>
      </c>
      <c r="M2913" s="482">
        <v>2286.13</v>
      </c>
      <c r="N2913" s="482">
        <v>0</v>
      </c>
      <c r="O2913" s="482">
        <v>4572.27</v>
      </c>
      <c r="P2913" s="480" t="s">
        <v>13842</v>
      </c>
      <c r="Q2913" s="481"/>
      <c r="R2913" s="480" t="s">
        <v>306</v>
      </c>
      <c r="S2913" s="480" t="s">
        <v>307</v>
      </c>
      <c r="T2913" s="480" t="s">
        <v>453</v>
      </c>
      <c r="U2913" s="480" t="s">
        <v>309</v>
      </c>
      <c r="V2913" s="480" t="s">
        <v>454</v>
      </c>
      <c r="W2913" s="480" t="s">
        <v>13843</v>
      </c>
      <c r="X2913" s="480" t="s">
        <v>5675</v>
      </c>
      <c r="Y2913" s="480" t="s">
        <v>313</v>
      </c>
      <c r="Z2913" s="480" t="s">
        <v>2602</v>
      </c>
      <c r="AA2913" s="480">
        <f t="shared" si="45"/>
        <v>72</v>
      </c>
      <c r="AB2913" s="483">
        <v>0</v>
      </c>
      <c r="AC2913" s="480" t="s">
        <v>456</v>
      </c>
    </row>
    <row r="2914" customHeight="1" spans="1:29">
      <c r="A2914" s="460" t="s">
        <v>187</v>
      </c>
      <c r="B2914" s="480" t="s">
        <v>13667</v>
      </c>
      <c r="C2914" s="480" t="s">
        <v>13668</v>
      </c>
      <c r="D2914" s="480" t="s">
        <v>13844</v>
      </c>
      <c r="E2914" s="481">
        <v>44544</v>
      </c>
      <c r="F2914" s="480" t="s">
        <v>301</v>
      </c>
      <c r="G2914" s="480" t="s">
        <v>13845</v>
      </c>
      <c r="H2914" s="480" t="s">
        <v>13846</v>
      </c>
      <c r="I2914" s="480" t="s">
        <v>304</v>
      </c>
      <c r="J2914" s="482">
        <v>6725.66</v>
      </c>
      <c r="K2914" s="482">
        <v>93.41</v>
      </c>
      <c r="L2914" s="482">
        <v>4483.77</v>
      </c>
      <c r="M2914" s="482">
        <v>1120.94</v>
      </c>
      <c r="N2914" s="482">
        <v>0</v>
      </c>
      <c r="O2914" s="482">
        <v>2241.89</v>
      </c>
      <c r="P2914" s="480" t="s">
        <v>13847</v>
      </c>
      <c r="Q2914" s="481"/>
      <c r="R2914" s="480" t="s">
        <v>306</v>
      </c>
      <c r="S2914" s="480" t="s">
        <v>307</v>
      </c>
      <c r="T2914" s="480" t="s">
        <v>453</v>
      </c>
      <c r="U2914" s="480" t="s">
        <v>309</v>
      </c>
      <c r="V2914" s="480" t="s">
        <v>454</v>
      </c>
      <c r="W2914" s="480" t="s">
        <v>13848</v>
      </c>
      <c r="X2914" s="480" t="s">
        <v>5675</v>
      </c>
      <c r="Y2914" s="480" t="s">
        <v>313</v>
      </c>
      <c r="Z2914" s="480" t="s">
        <v>2602</v>
      </c>
      <c r="AA2914" s="480">
        <f t="shared" si="45"/>
        <v>72</v>
      </c>
      <c r="AB2914" s="483">
        <v>0</v>
      </c>
      <c r="AC2914" s="480" t="s">
        <v>456</v>
      </c>
    </row>
    <row r="2915" customHeight="1" spans="1:29">
      <c r="A2915" s="460" t="s">
        <v>187</v>
      </c>
      <c r="B2915" s="480" t="s">
        <v>13667</v>
      </c>
      <c r="C2915" s="480" t="s">
        <v>13668</v>
      </c>
      <c r="D2915" s="480" t="s">
        <v>13849</v>
      </c>
      <c r="E2915" s="481">
        <v>44544</v>
      </c>
      <c r="F2915" s="480" t="s">
        <v>301</v>
      </c>
      <c r="G2915" s="480" t="s">
        <v>13850</v>
      </c>
      <c r="H2915" s="480" t="s">
        <v>13851</v>
      </c>
      <c r="I2915" s="480" t="s">
        <v>304</v>
      </c>
      <c r="J2915" s="482">
        <v>8139.82</v>
      </c>
      <c r="K2915" s="482">
        <v>113.05</v>
      </c>
      <c r="L2915" s="482">
        <v>5426.55</v>
      </c>
      <c r="M2915" s="482">
        <v>1356.63</v>
      </c>
      <c r="N2915" s="482">
        <v>0</v>
      </c>
      <c r="O2915" s="482">
        <v>2713.27</v>
      </c>
      <c r="P2915" s="480" t="s">
        <v>13852</v>
      </c>
      <c r="Q2915" s="481"/>
      <c r="R2915" s="480" t="s">
        <v>306</v>
      </c>
      <c r="S2915" s="480" t="s">
        <v>307</v>
      </c>
      <c r="T2915" s="480" t="s">
        <v>453</v>
      </c>
      <c r="U2915" s="480" t="s">
        <v>309</v>
      </c>
      <c r="V2915" s="480" t="s">
        <v>1683</v>
      </c>
      <c r="W2915" s="480" t="s">
        <v>13853</v>
      </c>
      <c r="X2915" s="480" t="s">
        <v>1685</v>
      </c>
      <c r="Y2915" s="480" t="s">
        <v>313</v>
      </c>
      <c r="Z2915" s="480" t="s">
        <v>2602</v>
      </c>
      <c r="AA2915" s="480">
        <f t="shared" si="45"/>
        <v>72</v>
      </c>
      <c r="AB2915" s="483">
        <v>0</v>
      </c>
      <c r="AC2915" s="480" t="s">
        <v>542</v>
      </c>
    </row>
    <row r="2916" customHeight="1" spans="1:29">
      <c r="A2916" s="460" t="s">
        <v>187</v>
      </c>
      <c r="B2916" s="480" t="s">
        <v>13667</v>
      </c>
      <c r="C2916" s="480" t="s">
        <v>13668</v>
      </c>
      <c r="D2916" s="480" t="s">
        <v>13854</v>
      </c>
      <c r="E2916" s="481">
        <v>44544</v>
      </c>
      <c r="F2916" s="480" t="s">
        <v>301</v>
      </c>
      <c r="G2916" s="480" t="s">
        <v>13855</v>
      </c>
      <c r="H2916" s="480" t="s">
        <v>13856</v>
      </c>
      <c r="I2916" s="480" t="s">
        <v>304</v>
      </c>
      <c r="J2916" s="482">
        <v>1400</v>
      </c>
      <c r="K2916" s="482">
        <v>19.44</v>
      </c>
      <c r="L2916" s="482">
        <v>933.33</v>
      </c>
      <c r="M2916" s="482">
        <v>233.33</v>
      </c>
      <c r="N2916" s="482">
        <v>0</v>
      </c>
      <c r="O2916" s="482">
        <v>466.67</v>
      </c>
      <c r="P2916" s="480" t="s">
        <v>13857</v>
      </c>
      <c r="Q2916" s="481"/>
      <c r="R2916" s="480" t="s">
        <v>306</v>
      </c>
      <c r="S2916" s="480" t="s">
        <v>307</v>
      </c>
      <c r="T2916" s="480" t="s">
        <v>453</v>
      </c>
      <c r="U2916" s="480" t="s">
        <v>309</v>
      </c>
      <c r="V2916" s="480" t="s">
        <v>1683</v>
      </c>
      <c r="W2916" s="480" t="s">
        <v>13853</v>
      </c>
      <c r="X2916" s="480" t="s">
        <v>1685</v>
      </c>
      <c r="Y2916" s="480" t="s">
        <v>313</v>
      </c>
      <c r="Z2916" s="480" t="s">
        <v>2602</v>
      </c>
      <c r="AA2916" s="480">
        <f t="shared" si="45"/>
        <v>72</v>
      </c>
      <c r="AB2916" s="483">
        <v>0</v>
      </c>
      <c r="AC2916" s="480" t="s">
        <v>542</v>
      </c>
    </row>
    <row r="2917" customHeight="1" spans="1:29">
      <c r="A2917" s="460" t="s">
        <v>187</v>
      </c>
      <c r="B2917" s="480" t="s">
        <v>13667</v>
      </c>
      <c r="C2917" s="480" t="s">
        <v>13668</v>
      </c>
      <c r="D2917" s="480" t="s">
        <v>13858</v>
      </c>
      <c r="E2917" s="481">
        <v>44544</v>
      </c>
      <c r="F2917" s="480" t="s">
        <v>301</v>
      </c>
      <c r="G2917" s="480" t="s">
        <v>13859</v>
      </c>
      <c r="H2917" s="480" t="s">
        <v>13860</v>
      </c>
      <c r="I2917" s="480" t="s">
        <v>304</v>
      </c>
      <c r="J2917" s="482">
        <v>27330.09</v>
      </c>
      <c r="K2917" s="482">
        <v>379.58</v>
      </c>
      <c r="L2917" s="482">
        <v>18220.06</v>
      </c>
      <c r="M2917" s="482">
        <v>4555.01</v>
      </c>
      <c r="N2917" s="482">
        <v>0</v>
      </c>
      <c r="O2917" s="482">
        <v>9110.03</v>
      </c>
      <c r="P2917" s="480" t="s">
        <v>13861</v>
      </c>
      <c r="Q2917" s="481"/>
      <c r="R2917" s="480" t="s">
        <v>306</v>
      </c>
      <c r="S2917" s="480" t="s">
        <v>307</v>
      </c>
      <c r="T2917" s="480" t="s">
        <v>453</v>
      </c>
      <c r="U2917" s="480" t="s">
        <v>309</v>
      </c>
      <c r="V2917" s="480" t="s">
        <v>1683</v>
      </c>
      <c r="W2917" s="480" t="s">
        <v>13853</v>
      </c>
      <c r="X2917" s="480" t="s">
        <v>1685</v>
      </c>
      <c r="Y2917" s="480" t="s">
        <v>313</v>
      </c>
      <c r="Z2917" s="480" t="s">
        <v>2602</v>
      </c>
      <c r="AA2917" s="480">
        <f t="shared" si="45"/>
        <v>72</v>
      </c>
      <c r="AB2917" s="483">
        <v>0</v>
      </c>
      <c r="AC2917" s="480" t="s">
        <v>542</v>
      </c>
    </row>
    <row r="2918" customHeight="1" spans="1:29">
      <c r="A2918" s="460" t="s">
        <v>187</v>
      </c>
      <c r="B2918" s="480" t="s">
        <v>13667</v>
      </c>
      <c r="C2918" s="480" t="s">
        <v>13668</v>
      </c>
      <c r="D2918" s="480" t="s">
        <v>13862</v>
      </c>
      <c r="E2918" s="481">
        <v>44544</v>
      </c>
      <c r="F2918" s="480" t="s">
        <v>301</v>
      </c>
      <c r="G2918" s="480" t="s">
        <v>13863</v>
      </c>
      <c r="H2918" s="480" t="s">
        <v>13864</v>
      </c>
      <c r="I2918" s="480" t="s">
        <v>304</v>
      </c>
      <c r="J2918" s="482">
        <v>46902.66</v>
      </c>
      <c r="K2918" s="482">
        <v>651.43</v>
      </c>
      <c r="L2918" s="482">
        <v>31268.44</v>
      </c>
      <c r="M2918" s="482">
        <v>7817.11</v>
      </c>
      <c r="N2918" s="482">
        <v>0</v>
      </c>
      <c r="O2918" s="482">
        <v>15634.22</v>
      </c>
      <c r="P2918" s="480" t="s">
        <v>13865</v>
      </c>
      <c r="Q2918" s="481"/>
      <c r="R2918" s="480" t="s">
        <v>306</v>
      </c>
      <c r="S2918" s="480" t="s">
        <v>307</v>
      </c>
      <c r="T2918" s="480" t="s">
        <v>453</v>
      </c>
      <c r="U2918" s="480" t="s">
        <v>309</v>
      </c>
      <c r="V2918" s="480" t="s">
        <v>454</v>
      </c>
      <c r="W2918" s="480" t="s">
        <v>13866</v>
      </c>
      <c r="X2918" s="480" t="s">
        <v>13867</v>
      </c>
      <c r="Y2918" s="480" t="s">
        <v>313</v>
      </c>
      <c r="Z2918" s="480" t="s">
        <v>2602</v>
      </c>
      <c r="AA2918" s="480">
        <f t="shared" si="45"/>
        <v>72</v>
      </c>
      <c r="AB2918" s="483">
        <v>0</v>
      </c>
      <c r="AC2918" s="480" t="s">
        <v>456</v>
      </c>
    </row>
    <row r="2919" customHeight="1" spans="1:29">
      <c r="A2919" s="460" t="s">
        <v>187</v>
      </c>
      <c r="B2919" s="480" t="s">
        <v>13667</v>
      </c>
      <c r="C2919" s="480" t="s">
        <v>13668</v>
      </c>
      <c r="D2919" s="480" t="s">
        <v>13868</v>
      </c>
      <c r="E2919" s="481">
        <v>44544</v>
      </c>
      <c r="F2919" s="480" t="s">
        <v>301</v>
      </c>
      <c r="G2919" s="480" t="s">
        <v>13869</v>
      </c>
      <c r="H2919" s="480" t="s">
        <v>13870</v>
      </c>
      <c r="I2919" s="480" t="s">
        <v>304</v>
      </c>
      <c r="J2919" s="482">
        <v>9380.53</v>
      </c>
      <c r="K2919" s="482">
        <v>130.28</v>
      </c>
      <c r="L2919" s="482">
        <v>6253.68</v>
      </c>
      <c r="M2919" s="482">
        <v>1563.42</v>
      </c>
      <c r="N2919" s="482">
        <v>0</v>
      </c>
      <c r="O2919" s="482">
        <v>3126.85</v>
      </c>
      <c r="P2919" s="480" t="s">
        <v>13871</v>
      </c>
      <c r="Q2919" s="481"/>
      <c r="R2919" s="480" t="s">
        <v>306</v>
      </c>
      <c r="S2919" s="480" t="s">
        <v>307</v>
      </c>
      <c r="T2919" s="480" t="s">
        <v>453</v>
      </c>
      <c r="U2919" s="480" t="s">
        <v>309</v>
      </c>
      <c r="V2919" s="480" t="s">
        <v>1683</v>
      </c>
      <c r="W2919" s="480" t="s">
        <v>13872</v>
      </c>
      <c r="X2919" s="480" t="s">
        <v>1685</v>
      </c>
      <c r="Y2919" s="480" t="s">
        <v>313</v>
      </c>
      <c r="Z2919" s="480" t="s">
        <v>2602</v>
      </c>
      <c r="AA2919" s="480">
        <f t="shared" si="45"/>
        <v>72</v>
      </c>
      <c r="AB2919" s="483">
        <v>0</v>
      </c>
      <c r="AC2919" s="480" t="s">
        <v>542</v>
      </c>
    </row>
    <row r="2920" customHeight="1" spans="1:29">
      <c r="A2920" s="460" t="s">
        <v>187</v>
      </c>
      <c r="B2920" s="480" t="s">
        <v>13667</v>
      </c>
      <c r="C2920" s="480" t="s">
        <v>13668</v>
      </c>
      <c r="D2920" s="480" t="s">
        <v>13873</v>
      </c>
      <c r="E2920" s="481">
        <v>44544</v>
      </c>
      <c r="F2920" s="480" t="s">
        <v>301</v>
      </c>
      <c r="G2920" s="480" t="s">
        <v>13874</v>
      </c>
      <c r="H2920" s="480" t="s">
        <v>13875</v>
      </c>
      <c r="I2920" s="480" t="s">
        <v>304</v>
      </c>
      <c r="J2920" s="482">
        <v>9639.82</v>
      </c>
      <c r="K2920" s="482">
        <v>133.88</v>
      </c>
      <c r="L2920" s="482">
        <v>6426.55</v>
      </c>
      <c r="M2920" s="482">
        <v>1606.63</v>
      </c>
      <c r="N2920" s="482">
        <v>0</v>
      </c>
      <c r="O2920" s="482">
        <v>3213.27</v>
      </c>
      <c r="P2920" s="480" t="s">
        <v>13876</v>
      </c>
      <c r="Q2920" s="481"/>
      <c r="R2920" s="480" t="s">
        <v>306</v>
      </c>
      <c r="S2920" s="480" t="s">
        <v>307</v>
      </c>
      <c r="T2920" s="480" t="s">
        <v>453</v>
      </c>
      <c r="U2920" s="480" t="s">
        <v>309</v>
      </c>
      <c r="V2920" s="480" t="s">
        <v>1683</v>
      </c>
      <c r="W2920" s="480" t="s">
        <v>13877</v>
      </c>
      <c r="X2920" s="480" t="s">
        <v>1685</v>
      </c>
      <c r="Y2920" s="480" t="s">
        <v>313</v>
      </c>
      <c r="Z2920" s="480" t="s">
        <v>2602</v>
      </c>
      <c r="AA2920" s="480">
        <f t="shared" si="45"/>
        <v>72</v>
      </c>
      <c r="AB2920" s="483">
        <v>0</v>
      </c>
      <c r="AC2920" s="480" t="s">
        <v>542</v>
      </c>
    </row>
    <row r="2921" customHeight="1" spans="1:29">
      <c r="A2921" s="460" t="s">
        <v>187</v>
      </c>
      <c r="B2921" s="480" t="s">
        <v>13667</v>
      </c>
      <c r="C2921" s="480" t="s">
        <v>13668</v>
      </c>
      <c r="D2921" s="480" t="s">
        <v>13878</v>
      </c>
      <c r="E2921" s="481">
        <v>44545</v>
      </c>
      <c r="F2921" s="480" t="s">
        <v>301</v>
      </c>
      <c r="G2921" s="480" t="s">
        <v>13879</v>
      </c>
      <c r="H2921" s="480" t="s">
        <v>13880</v>
      </c>
      <c r="I2921" s="480" t="s">
        <v>304</v>
      </c>
      <c r="J2921" s="482">
        <v>9262.53</v>
      </c>
      <c r="K2921" s="482">
        <v>128.64</v>
      </c>
      <c r="L2921" s="482">
        <v>6175.02</v>
      </c>
      <c r="M2921" s="482">
        <v>1543.75</v>
      </c>
      <c r="N2921" s="482">
        <v>0</v>
      </c>
      <c r="O2921" s="482">
        <v>3087.51</v>
      </c>
      <c r="P2921" s="480" t="s">
        <v>13881</v>
      </c>
      <c r="Q2921" s="481"/>
      <c r="R2921" s="480" t="s">
        <v>306</v>
      </c>
      <c r="S2921" s="480" t="s">
        <v>307</v>
      </c>
      <c r="T2921" s="480" t="s">
        <v>453</v>
      </c>
      <c r="U2921" s="480" t="s">
        <v>309</v>
      </c>
      <c r="V2921" s="480" t="s">
        <v>1683</v>
      </c>
      <c r="W2921" s="480" t="s">
        <v>13882</v>
      </c>
      <c r="X2921" s="480" t="s">
        <v>1685</v>
      </c>
      <c r="Y2921" s="480" t="s">
        <v>313</v>
      </c>
      <c r="Z2921" s="480" t="s">
        <v>2602</v>
      </c>
      <c r="AA2921" s="480">
        <f t="shared" si="45"/>
        <v>72</v>
      </c>
      <c r="AB2921" s="483">
        <v>0</v>
      </c>
      <c r="AC2921" s="480" t="s">
        <v>542</v>
      </c>
    </row>
    <row r="2922" customHeight="1" spans="1:29">
      <c r="A2922" s="460" t="s">
        <v>187</v>
      </c>
      <c r="B2922" s="480" t="s">
        <v>13667</v>
      </c>
      <c r="C2922" s="480" t="s">
        <v>13668</v>
      </c>
      <c r="D2922" s="480" t="s">
        <v>13883</v>
      </c>
      <c r="E2922" s="481">
        <v>44545</v>
      </c>
      <c r="F2922" s="480" t="s">
        <v>301</v>
      </c>
      <c r="G2922" s="480" t="s">
        <v>13884</v>
      </c>
      <c r="H2922" s="480" t="s">
        <v>13880</v>
      </c>
      <c r="I2922" s="480" t="s">
        <v>304</v>
      </c>
      <c r="J2922" s="482">
        <v>9262.53</v>
      </c>
      <c r="K2922" s="482">
        <v>128.64</v>
      </c>
      <c r="L2922" s="482">
        <v>6175.02</v>
      </c>
      <c r="M2922" s="482">
        <v>1543.75</v>
      </c>
      <c r="N2922" s="482">
        <v>0</v>
      </c>
      <c r="O2922" s="482">
        <v>3087.51</v>
      </c>
      <c r="P2922" s="480" t="s">
        <v>13885</v>
      </c>
      <c r="Q2922" s="481"/>
      <c r="R2922" s="480" t="s">
        <v>306</v>
      </c>
      <c r="S2922" s="480" t="s">
        <v>307</v>
      </c>
      <c r="T2922" s="480" t="s">
        <v>453</v>
      </c>
      <c r="U2922" s="480" t="s">
        <v>309</v>
      </c>
      <c r="V2922" s="480" t="s">
        <v>1683</v>
      </c>
      <c r="W2922" s="480" t="s">
        <v>13882</v>
      </c>
      <c r="X2922" s="480" t="s">
        <v>1685</v>
      </c>
      <c r="Y2922" s="480" t="s">
        <v>313</v>
      </c>
      <c r="Z2922" s="480" t="s">
        <v>2602</v>
      </c>
      <c r="AA2922" s="480">
        <f t="shared" si="45"/>
        <v>72</v>
      </c>
      <c r="AB2922" s="483">
        <v>0</v>
      </c>
      <c r="AC2922" s="480" t="s">
        <v>542</v>
      </c>
    </row>
    <row r="2923" customHeight="1" spans="1:29">
      <c r="A2923" s="460" t="s">
        <v>187</v>
      </c>
      <c r="B2923" s="480" t="s">
        <v>13667</v>
      </c>
      <c r="C2923" s="480" t="s">
        <v>13668</v>
      </c>
      <c r="D2923" s="480" t="s">
        <v>13886</v>
      </c>
      <c r="E2923" s="481">
        <v>44545</v>
      </c>
      <c r="F2923" s="480" t="s">
        <v>301</v>
      </c>
      <c r="G2923" s="480" t="s">
        <v>13887</v>
      </c>
      <c r="H2923" s="480" t="s">
        <v>13880</v>
      </c>
      <c r="I2923" s="480" t="s">
        <v>304</v>
      </c>
      <c r="J2923" s="482">
        <v>9262.54</v>
      </c>
      <c r="K2923" s="482">
        <v>128.64</v>
      </c>
      <c r="L2923" s="482">
        <v>6175.03</v>
      </c>
      <c r="M2923" s="482">
        <v>1543.75</v>
      </c>
      <c r="N2923" s="482">
        <v>0</v>
      </c>
      <c r="O2923" s="482">
        <v>3087.51</v>
      </c>
      <c r="P2923" s="480" t="s">
        <v>13888</v>
      </c>
      <c r="Q2923" s="481"/>
      <c r="R2923" s="480" t="s">
        <v>306</v>
      </c>
      <c r="S2923" s="480" t="s">
        <v>307</v>
      </c>
      <c r="T2923" s="480" t="s">
        <v>453</v>
      </c>
      <c r="U2923" s="480" t="s">
        <v>309</v>
      </c>
      <c r="V2923" s="480" t="s">
        <v>1683</v>
      </c>
      <c r="W2923" s="480" t="s">
        <v>13882</v>
      </c>
      <c r="X2923" s="480" t="s">
        <v>1685</v>
      </c>
      <c r="Y2923" s="480" t="s">
        <v>313</v>
      </c>
      <c r="Z2923" s="480" t="s">
        <v>2602</v>
      </c>
      <c r="AA2923" s="480">
        <f t="shared" si="45"/>
        <v>72</v>
      </c>
      <c r="AB2923" s="483">
        <v>0</v>
      </c>
      <c r="AC2923" s="480" t="s">
        <v>542</v>
      </c>
    </row>
    <row r="2924" customHeight="1" spans="1:29">
      <c r="A2924" s="460" t="s">
        <v>187</v>
      </c>
      <c r="B2924" s="480" t="s">
        <v>13667</v>
      </c>
      <c r="C2924" s="480" t="s">
        <v>13668</v>
      </c>
      <c r="D2924" s="480" t="s">
        <v>13889</v>
      </c>
      <c r="E2924" s="481">
        <v>44545</v>
      </c>
      <c r="F2924" s="480" t="s">
        <v>301</v>
      </c>
      <c r="G2924" s="480" t="s">
        <v>13890</v>
      </c>
      <c r="H2924" s="480" t="s">
        <v>13880</v>
      </c>
      <c r="I2924" s="480" t="s">
        <v>304</v>
      </c>
      <c r="J2924" s="482">
        <v>9262.54</v>
      </c>
      <c r="K2924" s="482">
        <v>128.64</v>
      </c>
      <c r="L2924" s="482">
        <v>6175.03</v>
      </c>
      <c r="M2924" s="482">
        <v>1543.75</v>
      </c>
      <c r="N2924" s="482">
        <v>0</v>
      </c>
      <c r="O2924" s="482">
        <v>3087.51</v>
      </c>
      <c r="P2924" s="480" t="s">
        <v>13891</v>
      </c>
      <c r="Q2924" s="481"/>
      <c r="R2924" s="480" t="s">
        <v>306</v>
      </c>
      <c r="S2924" s="480" t="s">
        <v>307</v>
      </c>
      <c r="T2924" s="480" t="s">
        <v>453</v>
      </c>
      <c r="U2924" s="480" t="s">
        <v>309</v>
      </c>
      <c r="V2924" s="480" t="s">
        <v>1683</v>
      </c>
      <c r="W2924" s="480" t="s">
        <v>13882</v>
      </c>
      <c r="X2924" s="480" t="s">
        <v>1685</v>
      </c>
      <c r="Y2924" s="480" t="s">
        <v>313</v>
      </c>
      <c r="Z2924" s="480" t="s">
        <v>2602</v>
      </c>
      <c r="AA2924" s="480">
        <f t="shared" si="45"/>
        <v>72</v>
      </c>
      <c r="AB2924" s="483">
        <v>0</v>
      </c>
      <c r="AC2924" s="480" t="s">
        <v>542</v>
      </c>
    </row>
    <row r="2925" customHeight="1" spans="1:29">
      <c r="A2925" s="460" t="s">
        <v>187</v>
      </c>
      <c r="B2925" s="480" t="s">
        <v>13667</v>
      </c>
      <c r="C2925" s="480" t="s">
        <v>13668</v>
      </c>
      <c r="D2925" s="480" t="s">
        <v>13892</v>
      </c>
      <c r="E2925" s="481">
        <v>44545</v>
      </c>
      <c r="F2925" s="480" t="s">
        <v>301</v>
      </c>
      <c r="G2925" s="480" t="s">
        <v>13893</v>
      </c>
      <c r="H2925" s="480" t="s">
        <v>13880</v>
      </c>
      <c r="I2925" s="480" t="s">
        <v>304</v>
      </c>
      <c r="J2925" s="482">
        <v>9262.54</v>
      </c>
      <c r="K2925" s="482">
        <v>128.64</v>
      </c>
      <c r="L2925" s="482">
        <v>6175.03</v>
      </c>
      <c r="M2925" s="482">
        <v>1543.75</v>
      </c>
      <c r="N2925" s="482">
        <v>0</v>
      </c>
      <c r="O2925" s="482">
        <v>3087.51</v>
      </c>
      <c r="P2925" s="480" t="s">
        <v>13894</v>
      </c>
      <c r="Q2925" s="481"/>
      <c r="R2925" s="480" t="s">
        <v>306</v>
      </c>
      <c r="S2925" s="480" t="s">
        <v>307</v>
      </c>
      <c r="T2925" s="480" t="s">
        <v>453</v>
      </c>
      <c r="U2925" s="480" t="s">
        <v>309</v>
      </c>
      <c r="V2925" s="480" t="s">
        <v>1683</v>
      </c>
      <c r="W2925" s="480" t="s">
        <v>13882</v>
      </c>
      <c r="X2925" s="480" t="s">
        <v>1685</v>
      </c>
      <c r="Y2925" s="480" t="s">
        <v>313</v>
      </c>
      <c r="Z2925" s="480" t="s">
        <v>2602</v>
      </c>
      <c r="AA2925" s="480">
        <f t="shared" si="45"/>
        <v>72</v>
      </c>
      <c r="AB2925" s="483">
        <v>0</v>
      </c>
      <c r="AC2925" s="480" t="s">
        <v>542</v>
      </c>
    </row>
    <row r="2926" customHeight="1" spans="1:29">
      <c r="A2926" s="460" t="s">
        <v>187</v>
      </c>
      <c r="B2926" s="480" t="s">
        <v>13667</v>
      </c>
      <c r="C2926" s="480" t="s">
        <v>13668</v>
      </c>
      <c r="D2926" s="480" t="s">
        <v>13895</v>
      </c>
      <c r="E2926" s="481">
        <v>44545</v>
      </c>
      <c r="F2926" s="480" t="s">
        <v>301</v>
      </c>
      <c r="G2926" s="480" t="s">
        <v>13896</v>
      </c>
      <c r="H2926" s="480" t="s">
        <v>13880</v>
      </c>
      <c r="I2926" s="480" t="s">
        <v>304</v>
      </c>
      <c r="J2926" s="482">
        <v>9262.54</v>
      </c>
      <c r="K2926" s="482">
        <v>128.64</v>
      </c>
      <c r="L2926" s="482">
        <v>6175.03</v>
      </c>
      <c r="M2926" s="482">
        <v>1543.75</v>
      </c>
      <c r="N2926" s="482">
        <v>0</v>
      </c>
      <c r="O2926" s="482">
        <v>3087.51</v>
      </c>
      <c r="P2926" s="480" t="s">
        <v>13897</v>
      </c>
      <c r="Q2926" s="481"/>
      <c r="R2926" s="480" t="s">
        <v>306</v>
      </c>
      <c r="S2926" s="480" t="s">
        <v>307</v>
      </c>
      <c r="T2926" s="480" t="s">
        <v>453</v>
      </c>
      <c r="U2926" s="480" t="s">
        <v>309</v>
      </c>
      <c r="V2926" s="480" t="s">
        <v>1683</v>
      </c>
      <c r="W2926" s="480" t="s">
        <v>13882</v>
      </c>
      <c r="X2926" s="480" t="s">
        <v>1685</v>
      </c>
      <c r="Y2926" s="480" t="s">
        <v>313</v>
      </c>
      <c r="Z2926" s="480" t="s">
        <v>2602</v>
      </c>
      <c r="AA2926" s="480">
        <f t="shared" si="45"/>
        <v>72</v>
      </c>
      <c r="AB2926" s="483">
        <v>0</v>
      </c>
      <c r="AC2926" s="480" t="s">
        <v>542</v>
      </c>
    </row>
    <row r="2927" customHeight="1" spans="1:29">
      <c r="A2927" s="460" t="s">
        <v>187</v>
      </c>
      <c r="B2927" s="480" t="s">
        <v>13667</v>
      </c>
      <c r="C2927" s="480" t="s">
        <v>13668</v>
      </c>
      <c r="D2927" s="480" t="s">
        <v>13898</v>
      </c>
      <c r="E2927" s="481">
        <v>44545</v>
      </c>
      <c r="F2927" s="480" t="s">
        <v>301</v>
      </c>
      <c r="G2927" s="480" t="s">
        <v>13899</v>
      </c>
      <c r="H2927" s="480" t="s">
        <v>13880</v>
      </c>
      <c r="I2927" s="480" t="s">
        <v>304</v>
      </c>
      <c r="J2927" s="482">
        <v>9262.54</v>
      </c>
      <c r="K2927" s="482">
        <v>128.64</v>
      </c>
      <c r="L2927" s="482">
        <v>6175.03</v>
      </c>
      <c r="M2927" s="482">
        <v>1543.75</v>
      </c>
      <c r="N2927" s="482">
        <v>0</v>
      </c>
      <c r="O2927" s="482">
        <v>3087.51</v>
      </c>
      <c r="P2927" s="480" t="s">
        <v>13900</v>
      </c>
      <c r="Q2927" s="481"/>
      <c r="R2927" s="480" t="s">
        <v>306</v>
      </c>
      <c r="S2927" s="480" t="s">
        <v>307</v>
      </c>
      <c r="T2927" s="480" t="s">
        <v>453</v>
      </c>
      <c r="U2927" s="480" t="s">
        <v>309</v>
      </c>
      <c r="V2927" s="480" t="s">
        <v>1683</v>
      </c>
      <c r="W2927" s="480" t="s">
        <v>13882</v>
      </c>
      <c r="X2927" s="480" t="s">
        <v>1685</v>
      </c>
      <c r="Y2927" s="480" t="s">
        <v>313</v>
      </c>
      <c r="Z2927" s="480" t="s">
        <v>2602</v>
      </c>
      <c r="AA2927" s="480">
        <f t="shared" si="45"/>
        <v>72</v>
      </c>
      <c r="AB2927" s="483">
        <v>0</v>
      </c>
      <c r="AC2927" s="480" t="s">
        <v>542</v>
      </c>
    </row>
    <row r="2928" customHeight="1" spans="1:29">
      <c r="A2928" s="460" t="s">
        <v>187</v>
      </c>
      <c r="B2928" s="480" t="s">
        <v>13667</v>
      </c>
      <c r="C2928" s="480" t="s">
        <v>13668</v>
      </c>
      <c r="D2928" s="480" t="s">
        <v>13901</v>
      </c>
      <c r="E2928" s="481">
        <v>44545</v>
      </c>
      <c r="F2928" s="480" t="s">
        <v>301</v>
      </c>
      <c r="G2928" s="480" t="s">
        <v>13902</v>
      </c>
      <c r="H2928" s="480" t="s">
        <v>13880</v>
      </c>
      <c r="I2928" s="480" t="s">
        <v>304</v>
      </c>
      <c r="J2928" s="482">
        <v>9262.54</v>
      </c>
      <c r="K2928" s="482">
        <v>128.64</v>
      </c>
      <c r="L2928" s="482">
        <v>6175.03</v>
      </c>
      <c r="M2928" s="482">
        <v>1543.75</v>
      </c>
      <c r="N2928" s="482">
        <v>0</v>
      </c>
      <c r="O2928" s="482">
        <v>3087.51</v>
      </c>
      <c r="P2928" s="480" t="s">
        <v>13903</v>
      </c>
      <c r="Q2928" s="481"/>
      <c r="R2928" s="480" t="s">
        <v>306</v>
      </c>
      <c r="S2928" s="480" t="s">
        <v>307</v>
      </c>
      <c r="T2928" s="480" t="s">
        <v>453</v>
      </c>
      <c r="U2928" s="480" t="s">
        <v>309</v>
      </c>
      <c r="V2928" s="480" t="s">
        <v>1683</v>
      </c>
      <c r="W2928" s="480" t="s">
        <v>13882</v>
      </c>
      <c r="X2928" s="480" t="s">
        <v>1685</v>
      </c>
      <c r="Y2928" s="480" t="s">
        <v>313</v>
      </c>
      <c r="Z2928" s="480" t="s">
        <v>2602</v>
      </c>
      <c r="AA2928" s="480">
        <f t="shared" si="45"/>
        <v>72</v>
      </c>
      <c r="AB2928" s="483">
        <v>0</v>
      </c>
      <c r="AC2928" s="480" t="s">
        <v>542</v>
      </c>
    </row>
    <row r="2929" customHeight="1" spans="1:29">
      <c r="A2929" s="460" t="s">
        <v>187</v>
      </c>
      <c r="B2929" s="480" t="s">
        <v>13667</v>
      </c>
      <c r="C2929" s="480" t="s">
        <v>13668</v>
      </c>
      <c r="D2929" s="480" t="s">
        <v>13904</v>
      </c>
      <c r="E2929" s="481">
        <v>44545</v>
      </c>
      <c r="F2929" s="480" t="s">
        <v>301</v>
      </c>
      <c r="G2929" s="480" t="s">
        <v>13905</v>
      </c>
      <c r="H2929" s="480" t="s">
        <v>13880</v>
      </c>
      <c r="I2929" s="480" t="s">
        <v>304</v>
      </c>
      <c r="J2929" s="482">
        <v>9262.54</v>
      </c>
      <c r="K2929" s="482">
        <v>128.64</v>
      </c>
      <c r="L2929" s="482">
        <v>6175.03</v>
      </c>
      <c r="M2929" s="482">
        <v>1543.75</v>
      </c>
      <c r="N2929" s="482">
        <v>0</v>
      </c>
      <c r="O2929" s="482">
        <v>3087.51</v>
      </c>
      <c r="P2929" s="480" t="s">
        <v>13906</v>
      </c>
      <c r="Q2929" s="481"/>
      <c r="R2929" s="480" t="s">
        <v>306</v>
      </c>
      <c r="S2929" s="480" t="s">
        <v>307</v>
      </c>
      <c r="T2929" s="480" t="s">
        <v>453</v>
      </c>
      <c r="U2929" s="480" t="s">
        <v>309</v>
      </c>
      <c r="V2929" s="480" t="s">
        <v>1683</v>
      </c>
      <c r="W2929" s="480" t="s">
        <v>13882</v>
      </c>
      <c r="X2929" s="480" t="s">
        <v>1685</v>
      </c>
      <c r="Y2929" s="480" t="s">
        <v>313</v>
      </c>
      <c r="Z2929" s="480" t="s">
        <v>2602</v>
      </c>
      <c r="AA2929" s="480">
        <f t="shared" si="45"/>
        <v>72</v>
      </c>
      <c r="AB2929" s="483">
        <v>0</v>
      </c>
      <c r="AC2929" s="480" t="s">
        <v>542</v>
      </c>
    </row>
    <row r="2930" customHeight="1" spans="1:29">
      <c r="A2930" s="460" t="s">
        <v>187</v>
      </c>
      <c r="B2930" s="480" t="s">
        <v>13667</v>
      </c>
      <c r="C2930" s="480" t="s">
        <v>13668</v>
      </c>
      <c r="D2930" s="480" t="s">
        <v>13907</v>
      </c>
      <c r="E2930" s="481">
        <v>44753</v>
      </c>
      <c r="F2930" s="480" t="s">
        <v>301</v>
      </c>
      <c r="G2930" s="480" t="s">
        <v>13908</v>
      </c>
      <c r="H2930" s="480" t="s">
        <v>13909</v>
      </c>
      <c r="I2930" s="480" t="s">
        <v>304</v>
      </c>
      <c r="J2930" s="482">
        <v>5306.2</v>
      </c>
      <c r="K2930" s="482">
        <v>73.69</v>
      </c>
      <c r="L2930" s="482">
        <v>3021.59</v>
      </c>
      <c r="M2930" s="482">
        <v>884.36</v>
      </c>
      <c r="N2930" s="482">
        <v>0</v>
      </c>
      <c r="O2930" s="482">
        <v>2284.61</v>
      </c>
      <c r="P2930" s="480" t="s">
        <v>13910</v>
      </c>
      <c r="Q2930" s="481"/>
      <c r="R2930" s="480" t="s">
        <v>306</v>
      </c>
      <c r="S2930" s="480" t="s">
        <v>307</v>
      </c>
      <c r="T2930" s="480" t="s">
        <v>453</v>
      </c>
      <c r="U2930" s="480" t="s">
        <v>309</v>
      </c>
      <c r="V2930" s="480" t="s">
        <v>1683</v>
      </c>
      <c r="W2930" s="480" t="s">
        <v>13911</v>
      </c>
      <c r="X2930" s="480" t="s">
        <v>1685</v>
      </c>
      <c r="Y2930" s="480" t="s">
        <v>313</v>
      </c>
      <c r="Z2930" s="480" t="s">
        <v>2602</v>
      </c>
      <c r="AA2930" s="480">
        <f t="shared" si="45"/>
        <v>72</v>
      </c>
      <c r="AB2930" s="483">
        <v>0</v>
      </c>
      <c r="AC2930" s="480" t="s">
        <v>542</v>
      </c>
    </row>
    <row r="2931" customHeight="1" spans="1:29">
      <c r="A2931" s="460" t="s">
        <v>187</v>
      </c>
      <c r="B2931" s="480" t="s">
        <v>13667</v>
      </c>
      <c r="C2931" s="480" t="s">
        <v>13668</v>
      </c>
      <c r="D2931" s="480" t="s">
        <v>13912</v>
      </c>
      <c r="E2931" s="481">
        <v>44753</v>
      </c>
      <c r="F2931" s="480" t="s">
        <v>301</v>
      </c>
      <c r="G2931" s="480" t="s">
        <v>13913</v>
      </c>
      <c r="H2931" s="480" t="s">
        <v>13909</v>
      </c>
      <c r="I2931" s="480" t="s">
        <v>304</v>
      </c>
      <c r="J2931" s="482">
        <v>5306.19</v>
      </c>
      <c r="K2931" s="482">
        <v>73.69</v>
      </c>
      <c r="L2931" s="482">
        <v>3021.58</v>
      </c>
      <c r="M2931" s="482">
        <v>884.36</v>
      </c>
      <c r="N2931" s="482">
        <v>0</v>
      </c>
      <c r="O2931" s="482">
        <v>2284.61</v>
      </c>
      <c r="P2931" s="480" t="s">
        <v>13914</v>
      </c>
      <c r="Q2931" s="481"/>
      <c r="R2931" s="480" t="s">
        <v>306</v>
      </c>
      <c r="S2931" s="480" t="s">
        <v>307</v>
      </c>
      <c r="T2931" s="480" t="s">
        <v>453</v>
      </c>
      <c r="U2931" s="480" t="s">
        <v>309</v>
      </c>
      <c r="V2931" s="480" t="s">
        <v>1683</v>
      </c>
      <c r="W2931" s="480" t="s">
        <v>13911</v>
      </c>
      <c r="X2931" s="480" t="s">
        <v>1685</v>
      </c>
      <c r="Y2931" s="480" t="s">
        <v>313</v>
      </c>
      <c r="Z2931" s="480" t="s">
        <v>2602</v>
      </c>
      <c r="AA2931" s="480">
        <f t="shared" si="45"/>
        <v>72</v>
      </c>
      <c r="AB2931" s="483">
        <v>0</v>
      </c>
      <c r="AC2931" s="480" t="s">
        <v>542</v>
      </c>
    </row>
    <row r="2932" customHeight="1" spans="1:29">
      <c r="A2932" s="460" t="s">
        <v>187</v>
      </c>
      <c r="B2932" s="480" t="s">
        <v>13667</v>
      </c>
      <c r="C2932" s="480" t="s">
        <v>13668</v>
      </c>
      <c r="D2932" s="480" t="s">
        <v>13915</v>
      </c>
      <c r="E2932" s="481">
        <v>44753</v>
      </c>
      <c r="F2932" s="480" t="s">
        <v>301</v>
      </c>
      <c r="G2932" s="480" t="s">
        <v>13916</v>
      </c>
      <c r="H2932" s="480" t="s">
        <v>13917</v>
      </c>
      <c r="I2932" s="480" t="s">
        <v>304</v>
      </c>
      <c r="J2932" s="482">
        <v>12809.73</v>
      </c>
      <c r="K2932" s="482">
        <v>177.92</v>
      </c>
      <c r="L2932" s="482">
        <v>7294.43</v>
      </c>
      <c r="M2932" s="482">
        <v>2134.96</v>
      </c>
      <c r="N2932" s="482">
        <v>0</v>
      </c>
      <c r="O2932" s="482">
        <v>5515.3</v>
      </c>
      <c r="P2932" s="480" t="s">
        <v>13918</v>
      </c>
      <c r="Q2932" s="481"/>
      <c r="R2932" s="480" t="s">
        <v>306</v>
      </c>
      <c r="S2932" s="480" t="s">
        <v>307</v>
      </c>
      <c r="T2932" s="480" t="s">
        <v>453</v>
      </c>
      <c r="U2932" s="480" t="s">
        <v>309</v>
      </c>
      <c r="V2932" s="480" t="s">
        <v>1683</v>
      </c>
      <c r="W2932" s="480" t="s">
        <v>13919</v>
      </c>
      <c r="X2932" s="480" t="s">
        <v>1685</v>
      </c>
      <c r="Y2932" s="480" t="s">
        <v>313</v>
      </c>
      <c r="Z2932" s="480" t="s">
        <v>2602</v>
      </c>
      <c r="AA2932" s="480">
        <f t="shared" si="45"/>
        <v>72</v>
      </c>
      <c r="AB2932" s="483">
        <v>0</v>
      </c>
      <c r="AC2932" s="480" t="s">
        <v>542</v>
      </c>
    </row>
    <row r="2933" customHeight="1" spans="1:29">
      <c r="A2933" s="460" t="s">
        <v>187</v>
      </c>
      <c r="B2933" s="480" t="s">
        <v>13667</v>
      </c>
      <c r="C2933" s="480" t="s">
        <v>13668</v>
      </c>
      <c r="D2933" s="480" t="s">
        <v>13920</v>
      </c>
      <c r="E2933" s="481">
        <v>44753</v>
      </c>
      <c r="F2933" s="480" t="s">
        <v>301</v>
      </c>
      <c r="G2933" s="480" t="s">
        <v>13921</v>
      </c>
      <c r="H2933" s="480" t="s">
        <v>13922</v>
      </c>
      <c r="I2933" s="480" t="s">
        <v>304</v>
      </c>
      <c r="J2933" s="482">
        <v>44247.8</v>
      </c>
      <c r="K2933" s="482">
        <v>614.56</v>
      </c>
      <c r="L2933" s="482">
        <v>25196.66</v>
      </c>
      <c r="M2933" s="482">
        <v>7374.64</v>
      </c>
      <c r="N2933" s="482">
        <v>0</v>
      </c>
      <c r="O2933" s="482">
        <v>19051.14</v>
      </c>
      <c r="P2933" s="480" t="s">
        <v>13923</v>
      </c>
      <c r="Q2933" s="481"/>
      <c r="R2933" s="480" t="s">
        <v>306</v>
      </c>
      <c r="S2933" s="480" t="s">
        <v>307</v>
      </c>
      <c r="T2933" s="480" t="s">
        <v>453</v>
      </c>
      <c r="U2933" s="480" t="s">
        <v>309</v>
      </c>
      <c r="V2933" s="480" t="s">
        <v>1683</v>
      </c>
      <c r="W2933" s="480" t="s">
        <v>13924</v>
      </c>
      <c r="X2933" s="480" t="s">
        <v>13925</v>
      </c>
      <c r="Y2933" s="480" t="s">
        <v>313</v>
      </c>
      <c r="Z2933" s="480" t="s">
        <v>2602</v>
      </c>
      <c r="AA2933" s="480">
        <f t="shared" si="45"/>
        <v>72</v>
      </c>
      <c r="AB2933" s="483">
        <v>0</v>
      </c>
      <c r="AC2933" s="480" t="s">
        <v>542</v>
      </c>
    </row>
    <row r="2934" customHeight="1" spans="1:29">
      <c r="A2934" s="460" t="s">
        <v>187</v>
      </c>
      <c r="B2934" s="480" t="s">
        <v>13667</v>
      </c>
      <c r="C2934" s="480" t="s">
        <v>13668</v>
      </c>
      <c r="D2934" s="480" t="s">
        <v>13926</v>
      </c>
      <c r="E2934" s="481">
        <v>44819</v>
      </c>
      <c r="F2934" s="480" t="s">
        <v>301</v>
      </c>
      <c r="G2934" s="480" t="s">
        <v>13927</v>
      </c>
      <c r="H2934" s="480" t="s">
        <v>13928</v>
      </c>
      <c r="I2934" s="480" t="s">
        <v>304</v>
      </c>
      <c r="J2934" s="482">
        <v>10442.48</v>
      </c>
      <c r="K2934" s="482">
        <v>145.04</v>
      </c>
      <c r="L2934" s="482">
        <v>5656.34</v>
      </c>
      <c r="M2934" s="482">
        <v>1740.42</v>
      </c>
      <c r="N2934" s="482">
        <v>0</v>
      </c>
      <c r="O2934" s="482">
        <v>4786.14</v>
      </c>
      <c r="P2934" s="480" t="s">
        <v>13929</v>
      </c>
      <c r="Q2934" s="481"/>
      <c r="R2934" s="480" t="s">
        <v>306</v>
      </c>
      <c r="S2934" s="480" t="s">
        <v>307</v>
      </c>
      <c r="T2934" s="480" t="s">
        <v>453</v>
      </c>
      <c r="U2934" s="480" t="s">
        <v>2661</v>
      </c>
      <c r="V2934" s="480" t="s">
        <v>309</v>
      </c>
      <c r="W2934" s="480" t="s">
        <v>13930</v>
      </c>
      <c r="X2934" s="480" t="s">
        <v>5675</v>
      </c>
      <c r="Y2934" s="480" t="s">
        <v>313</v>
      </c>
      <c r="Z2934" s="480" t="s">
        <v>2602</v>
      </c>
      <c r="AA2934" s="480">
        <f t="shared" si="45"/>
        <v>72</v>
      </c>
      <c r="AB2934" s="483">
        <v>0</v>
      </c>
      <c r="AC2934" s="480" t="s">
        <v>456</v>
      </c>
    </row>
    <row r="2935" customHeight="1" spans="1:29">
      <c r="A2935" s="460" t="s">
        <v>187</v>
      </c>
      <c r="B2935" s="480" t="s">
        <v>13667</v>
      </c>
      <c r="C2935" s="480" t="s">
        <v>13668</v>
      </c>
      <c r="D2935" s="480" t="s">
        <v>13931</v>
      </c>
      <c r="E2935" s="481">
        <v>44819</v>
      </c>
      <c r="F2935" s="480" t="s">
        <v>301</v>
      </c>
      <c r="G2935" s="480" t="s">
        <v>13932</v>
      </c>
      <c r="H2935" s="480" t="s">
        <v>13933</v>
      </c>
      <c r="I2935" s="480" t="s">
        <v>304</v>
      </c>
      <c r="J2935" s="482">
        <v>10177</v>
      </c>
      <c r="K2935" s="482">
        <v>141.35</v>
      </c>
      <c r="L2935" s="482">
        <v>5512.55</v>
      </c>
      <c r="M2935" s="482">
        <v>1696.17</v>
      </c>
      <c r="N2935" s="482">
        <v>0</v>
      </c>
      <c r="O2935" s="482">
        <v>4664.45</v>
      </c>
      <c r="P2935" s="480" t="s">
        <v>13934</v>
      </c>
      <c r="Q2935" s="481"/>
      <c r="R2935" s="480" t="s">
        <v>306</v>
      </c>
      <c r="S2935" s="480" t="s">
        <v>307</v>
      </c>
      <c r="T2935" s="480" t="s">
        <v>453</v>
      </c>
      <c r="U2935" s="480" t="s">
        <v>2661</v>
      </c>
      <c r="V2935" s="480" t="s">
        <v>309</v>
      </c>
      <c r="W2935" s="480" t="s">
        <v>13935</v>
      </c>
      <c r="X2935" s="480" t="s">
        <v>5675</v>
      </c>
      <c r="Y2935" s="480" t="s">
        <v>313</v>
      </c>
      <c r="Z2935" s="480" t="s">
        <v>2602</v>
      </c>
      <c r="AA2935" s="480">
        <f t="shared" si="45"/>
        <v>72</v>
      </c>
      <c r="AB2935" s="483">
        <v>0</v>
      </c>
      <c r="AC2935" s="480" t="s">
        <v>456</v>
      </c>
    </row>
    <row r="2936" customHeight="1" spans="1:29">
      <c r="A2936" s="460" t="s">
        <v>187</v>
      </c>
      <c r="B2936" s="480" t="s">
        <v>13667</v>
      </c>
      <c r="C2936" s="480" t="s">
        <v>13668</v>
      </c>
      <c r="D2936" s="480" t="s">
        <v>13936</v>
      </c>
      <c r="E2936" s="481">
        <v>44819</v>
      </c>
      <c r="F2936" s="480" t="s">
        <v>301</v>
      </c>
      <c r="G2936" s="480" t="s">
        <v>13937</v>
      </c>
      <c r="H2936" s="480" t="s">
        <v>13933</v>
      </c>
      <c r="I2936" s="480" t="s">
        <v>304</v>
      </c>
      <c r="J2936" s="482">
        <v>10176.99</v>
      </c>
      <c r="K2936" s="482">
        <v>141.35</v>
      </c>
      <c r="L2936" s="482">
        <v>5512.54</v>
      </c>
      <c r="M2936" s="482">
        <v>1696.17</v>
      </c>
      <c r="N2936" s="482">
        <v>0</v>
      </c>
      <c r="O2936" s="482">
        <v>4664.45</v>
      </c>
      <c r="P2936" s="480" t="s">
        <v>13938</v>
      </c>
      <c r="Q2936" s="481"/>
      <c r="R2936" s="480" t="s">
        <v>306</v>
      </c>
      <c r="S2936" s="480" t="s">
        <v>307</v>
      </c>
      <c r="T2936" s="480" t="s">
        <v>453</v>
      </c>
      <c r="U2936" s="480" t="s">
        <v>2661</v>
      </c>
      <c r="V2936" s="480" t="s">
        <v>309</v>
      </c>
      <c r="W2936" s="480" t="s">
        <v>13935</v>
      </c>
      <c r="X2936" s="480" t="s">
        <v>5675</v>
      </c>
      <c r="Y2936" s="480" t="s">
        <v>313</v>
      </c>
      <c r="Z2936" s="480" t="s">
        <v>2602</v>
      </c>
      <c r="AA2936" s="480">
        <f t="shared" si="45"/>
        <v>72</v>
      </c>
      <c r="AB2936" s="483">
        <v>0</v>
      </c>
      <c r="AC2936" s="480" t="s">
        <v>456</v>
      </c>
    </row>
    <row r="2937" customHeight="1" spans="1:29">
      <c r="A2937" s="460" t="s">
        <v>187</v>
      </c>
      <c r="B2937" s="480" t="s">
        <v>13667</v>
      </c>
      <c r="C2937" s="480" t="s">
        <v>13668</v>
      </c>
      <c r="D2937" s="480" t="s">
        <v>13939</v>
      </c>
      <c r="E2937" s="481">
        <v>44852</v>
      </c>
      <c r="F2937" s="480" t="s">
        <v>301</v>
      </c>
      <c r="G2937" s="480" t="s">
        <v>13940</v>
      </c>
      <c r="H2937" s="480" t="s">
        <v>13941</v>
      </c>
      <c r="I2937" s="480" t="s">
        <v>304</v>
      </c>
      <c r="J2937" s="482">
        <v>53097.35</v>
      </c>
      <c r="K2937" s="482">
        <v>737.47</v>
      </c>
      <c r="L2937" s="482">
        <v>28023.61</v>
      </c>
      <c r="M2937" s="482">
        <v>8849.56</v>
      </c>
      <c r="N2937" s="482">
        <v>0</v>
      </c>
      <c r="O2937" s="482">
        <v>25073.74</v>
      </c>
      <c r="P2937" s="480" t="s">
        <v>13942</v>
      </c>
      <c r="Q2937" s="481"/>
      <c r="R2937" s="480" t="s">
        <v>306</v>
      </c>
      <c r="S2937" s="480" t="s">
        <v>307</v>
      </c>
      <c r="T2937" s="480" t="s">
        <v>453</v>
      </c>
      <c r="U2937" s="480" t="s">
        <v>2661</v>
      </c>
      <c r="V2937" s="480" t="s">
        <v>309</v>
      </c>
      <c r="W2937" s="480" t="s">
        <v>13943</v>
      </c>
      <c r="X2937" s="480" t="s">
        <v>5928</v>
      </c>
      <c r="Y2937" s="480" t="s">
        <v>313</v>
      </c>
      <c r="Z2937" s="480" t="s">
        <v>2602</v>
      </c>
      <c r="AA2937" s="480">
        <f t="shared" si="45"/>
        <v>72</v>
      </c>
      <c r="AB2937" s="483">
        <v>0</v>
      </c>
      <c r="AC2937" s="480" t="s">
        <v>456</v>
      </c>
    </row>
    <row r="2938" customHeight="1" spans="1:29">
      <c r="A2938" s="460" t="s">
        <v>187</v>
      </c>
      <c r="B2938" s="480" t="s">
        <v>13667</v>
      </c>
      <c r="C2938" s="480" t="s">
        <v>13668</v>
      </c>
      <c r="D2938" s="480" t="s">
        <v>13944</v>
      </c>
      <c r="E2938" s="481">
        <v>44852</v>
      </c>
      <c r="F2938" s="480" t="s">
        <v>301</v>
      </c>
      <c r="G2938" s="480" t="s">
        <v>13945</v>
      </c>
      <c r="H2938" s="480" t="s">
        <v>13946</v>
      </c>
      <c r="I2938" s="480" t="s">
        <v>304</v>
      </c>
      <c r="J2938" s="482">
        <v>53097.36</v>
      </c>
      <c r="K2938" s="482">
        <v>737.46</v>
      </c>
      <c r="L2938" s="482">
        <v>28023.61</v>
      </c>
      <c r="M2938" s="482">
        <v>8849.56</v>
      </c>
      <c r="N2938" s="482">
        <v>0</v>
      </c>
      <c r="O2938" s="482">
        <v>25073.75</v>
      </c>
      <c r="P2938" s="480" t="s">
        <v>13947</v>
      </c>
      <c r="Q2938" s="481"/>
      <c r="R2938" s="480" t="s">
        <v>306</v>
      </c>
      <c r="S2938" s="480" t="s">
        <v>307</v>
      </c>
      <c r="T2938" s="480" t="s">
        <v>453</v>
      </c>
      <c r="U2938" s="480" t="s">
        <v>2661</v>
      </c>
      <c r="V2938" s="480" t="s">
        <v>309</v>
      </c>
      <c r="W2938" s="480" t="s">
        <v>13943</v>
      </c>
      <c r="X2938" s="480" t="s">
        <v>5928</v>
      </c>
      <c r="Y2938" s="480" t="s">
        <v>313</v>
      </c>
      <c r="Z2938" s="480" t="s">
        <v>2602</v>
      </c>
      <c r="AA2938" s="480">
        <f t="shared" si="45"/>
        <v>72</v>
      </c>
      <c r="AB2938" s="483">
        <v>0</v>
      </c>
      <c r="AC2938" s="480" t="s">
        <v>456</v>
      </c>
    </row>
    <row r="2939" customHeight="1" spans="1:29">
      <c r="A2939" s="460" t="s">
        <v>187</v>
      </c>
      <c r="B2939" s="480" t="s">
        <v>13667</v>
      </c>
      <c r="C2939" s="480" t="s">
        <v>13668</v>
      </c>
      <c r="D2939" s="480" t="s">
        <v>13948</v>
      </c>
      <c r="E2939" s="481">
        <v>44852</v>
      </c>
      <c r="F2939" s="480" t="s">
        <v>301</v>
      </c>
      <c r="G2939" s="480" t="s">
        <v>13949</v>
      </c>
      <c r="H2939" s="480" t="s">
        <v>13950</v>
      </c>
      <c r="I2939" s="480" t="s">
        <v>304</v>
      </c>
      <c r="J2939" s="482">
        <v>53097.34</v>
      </c>
      <c r="K2939" s="482">
        <v>737.46</v>
      </c>
      <c r="L2939" s="482">
        <v>28023.6</v>
      </c>
      <c r="M2939" s="482">
        <v>8849.55</v>
      </c>
      <c r="N2939" s="482">
        <v>0</v>
      </c>
      <c r="O2939" s="482">
        <v>25073.74</v>
      </c>
      <c r="P2939" s="480" t="s">
        <v>13951</v>
      </c>
      <c r="Q2939" s="481"/>
      <c r="R2939" s="480" t="s">
        <v>306</v>
      </c>
      <c r="S2939" s="480" t="s">
        <v>307</v>
      </c>
      <c r="T2939" s="480" t="s">
        <v>453</v>
      </c>
      <c r="U2939" s="480" t="s">
        <v>2661</v>
      </c>
      <c r="V2939" s="480" t="s">
        <v>309</v>
      </c>
      <c r="W2939" s="480" t="s">
        <v>13943</v>
      </c>
      <c r="X2939" s="480" t="s">
        <v>5928</v>
      </c>
      <c r="Y2939" s="480" t="s">
        <v>313</v>
      </c>
      <c r="Z2939" s="480" t="s">
        <v>2602</v>
      </c>
      <c r="AA2939" s="480">
        <f t="shared" si="45"/>
        <v>72</v>
      </c>
      <c r="AB2939" s="483">
        <v>0</v>
      </c>
      <c r="AC2939" s="480" t="s">
        <v>456</v>
      </c>
    </row>
    <row r="2940" customHeight="1" spans="1:29">
      <c r="A2940" s="460" t="s">
        <v>187</v>
      </c>
      <c r="B2940" s="480" t="s">
        <v>13667</v>
      </c>
      <c r="C2940" s="480" t="s">
        <v>13668</v>
      </c>
      <c r="D2940" s="480" t="s">
        <v>13952</v>
      </c>
      <c r="E2940" s="481">
        <v>44852</v>
      </c>
      <c r="F2940" s="480" t="s">
        <v>301</v>
      </c>
      <c r="G2940" s="480" t="s">
        <v>13953</v>
      </c>
      <c r="H2940" s="480" t="s">
        <v>13950</v>
      </c>
      <c r="I2940" s="480" t="s">
        <v>304</v>
      </c>
      <c r="J2940" s="482">
        <v>53097.34</v>
      </c>
      <c r="K2940" s="482">
        <v>737.46</v>
      </c>
      <c r="L2940" s="482">
        <v>28023.6</v>
      </c>
      <c r="M2940" s="482">
        <v>8849.55</v>
      </c>
      <c r="N2940" s="482">
        <v>0</v>
      </c>
      <c r="O2940" s="482">
        <v>25073.74</v>
      </c>
      <c r="P2940" s="480" t="s">
        <v>13954</v>
      </c>
      <c r="Q2940" s="481"/>
      <c r="R2940" s="480" t="s">
        <v>306</v>
      </c>
      <c r="S2940" s="480" t="s">
        <v>307</v>
      </c>
      <c r="T2940" s="480" t="s">
        <v>453</v>
      </c>
      <c r="U2940" s="480" t="s">
        <v>2661</v>
      </c>
      <c r="V2940" s="480" t="s">
        <v>309</v>
      </c>
      <c r="W2940" s="480" t="s">
        <v>13943</v>
      </c>
      <c r="X2940" s="480" t="s">
        <v>5928</v>
      </c>
      <c r="Y2940" s="480" t="s">
        <v>313</v>
      </c>
      <c r="Z2940" s="480" t="s">
        <v>2602</v>
      </c>
      <c r="AA2940" s="480">
        <f t="shared" si="45"/>
        <v>72</v>
      </c>
      <c r="AB2940" s="483">
        <v>0</v>
      </c>
      <c r="AC2940" s="480" t="s">
        <v>456</v>
      </c>
    </row>
    <row r="2941" customHeight="1" spans="1:29">
      <c r="A2941" s="460" t="s">
        <v>187</v>
      </c>
      <c r="B2941" s="480" t="s">
        <v>13667</v>
      </c>
      <c r="C2941" s="480" t="s">
        <v>13668</v>
      </c>
      <c r="D2941" s="480" t="s">
        <v>13955</v>
      </c>
      <c r="E2941" s="481">
        <v>44852</v>
      </c>
      <c r="F2941" s="480" t="s">
        <v>301</v>
      </c>
      <c r="G2941" s="480" t="s">
        <v>13956</v>
      </c>
      <c r="H2941" s="480" t="s">
        <v>13950</v>
      </c>
      <c r="I2941" s="480" t="s">
        <v>304</v>
      </c>
      <c r="J2941" s="482">
        <v>53097.34</v>
      </c>
      <c r="K2941" s="482">
        <v>737.46</v>
      </c>
      <c r="L2941" s="482">
        <v>28023.6</v>
      </c>
      <c r="M2941" s="482">
        <v>8849.55</v>
      </c>
      <c r="N2941" s="482">
        <v>0</v>
      </c>
      <c r="O2941" s="482">
        <v>25073.74</v>
      </c>
      <c r="P2941" s="480" t="s">
        <v>13957</v>
      </c>
      <c r="Q2941" s="481"/>
      <c r="R2941" s="480" t="s">
        <v>306</v>
      </c>
      <c r="S2941" s="480" t="s">
        <v>307</v>
      </c>
      <c r="T2941" s="480" t="s">
        <v>453</v>
      </c>
      <c r="U2941" s="480" t="s">
        <v>2661</v>
      </c>
      <c r="V2941" s="480" t="s">
        <v>309</v>
      </c>
      <c r="W2941" s="480" t="s">
        <v>13943</v>
      </c>
      <c r="X2941" s="480" t="s">
        <v>5928</v>
      </c>
      <c r="Y2941" s="480" t="s">
        <v>313</v>
      </c>
      <c r="Z2941" s="480" t="s">
        <v>2602</v>
      </c>
      <c r="AA2941" s="480">
        <f t="shared" si="45"/>
        <v>72</v>
      </c>
      <c r="AB2941" s="483">
        <v>0</v>
      </c>
      <c r="AC2941" s="480" t="s">
        <v>456</v>
      </c>
    </row>
    <row r="2942" customHeight="1" spans="1:29">
      <c r="A2942" s="460" t="s">
        <v>187</v>
      </c>
      <c r="B2942" s="480" t="s">
        <v>13667</v>
      </c>
      <c r="C2942" s="480" t="s">
        <v>13668</v>
      </c>
      <c r="D2942" s="480" t="s">
        <v>13958</v>
      </c>
      <c r="E2942" s="481">
        <v>44852</v>
      </c>
      <c r="F2942" s="480" t="s">
        <v>301</v>
      </c>
      <c r="G2942" s="480" t="s">
        <v>13959</v>
      </c>
      <c r="H2942" s="480" t="s">
        <v>13950</v>
      </c>
      <c r="I2942" s="480" t="s">
        <v>304</v>
      </c>
      <c r="J2942" s="482">
        <v>53097.34</v>
      </c>
      <c r="K2942" s="482">
        <v>737.46</v>
      </c>
      <c r="L2942" s="482">
        <v>28023.6</v>
      </c>
      <c r="M2942" s="482">
        <v>8849.55</v>
      </c>
      <c r="N2942" s="482">
        <v>0</v>
      </c>
      <c r="O2942" s="482">
        <v>25073.74</v>
      </c>
      <c r="P2942" s="480" t="s">
        <v>13960</v>
      </c>
      <c r="Q2942" s="481"/>
      <c r="R2942" s="480" t="s">
        <v>306</v>
      </c>
      <c r="S2942" s="480" t="s">
        <v>307</v>
      </c>
      <c r="T2942" s="480" t="s">
        <v>453</v>
      </c>
      <c r="U2942" s="480" t="s">
        <v>2661</v>
      </c>
      <c r="V2942" s="480" t="s">
        <v>309</v>
      </c>
      <c r="W2942" s="480" t="s">
        <v>13943</v>
      </c>
      <c r="X2942" s="480" t="s">
        <v>5928</v>
      </c>
      <c r="Y2942" s="480" t="s">
        <v>313</v>
      </c>
      <c r="Z2942" s="480" t="s">
        <v>2602</v>
      </c>
      <c r="AA2942" s="480">
        <f t="shared" si="45"/>
        <v>72</v>
      </c>
      <c r="AB2942" s="483">
        <v>0</v>
      </c>
      <c r="AC2942" s="480" t="s">
        <v>456</v>
      </c>
    </row>
    <row r="2943" customHeight="1" spans="1:29">
      <c r="A2943" s="460" t="s">
        <v>187</v>
      </c>
      <c r="B2943" s="480" t="s">
        <v>13667</v>
      </c>
      <c r="C2943" s="480" t="s">
        <v>13668</v>
      </c>
      <c r="D2943" s="480" t="s">
        <v>13961</v>
      </c>
      <c r="E2943" s="481">
        <v>44852</v>
      </c>
      <c r="F2943" s="480" t="s">
        <v>301</v>
      </c>
      <c r="G2943" s="480" t="s">
        <v>13962</v>
      </c>
      <c r="H2943" s="480" t="s">
        <v>13963</v>
      </c>
      <c r="I2943" s="480" t="s">
        <v>304</v>
      </c>
      <c r="J2943" s="482">
        <v>681.41</v>
      </c>
      <c r="K2943" s="482">
        <v>9.47</v>
      </c>
      <c r="L2943" s="482">
        <v>359.64</v>
      </c>
      <c r="M2943" s="482">
        <v>113.57</v>
      </c>
      <c r="N2943" s="482">
        <v>0</v>
      </c>
      <c r="O2943" s="482">
        <v>321.77</v>
      </c>
      <c r="P2943" s="480" t="s">
        <v>13964</v>
      </c>
      <c r="Q2943" s="481"/>
      <c r="R2943" s="480" t="s">
        <v>306</v>
      </c>
      <c r="S2943" s="480" t="s">
        <v>307</v>
      </c>
      <c r="T2943" s="480" t="s">
        <v>453</v>
      </c>
      <c r="U2943" s="480" t="s">
        <v>2661</v>
      </c>
      <c r="V2943" s="480" t="s">
        <v>309</v>
      </c>
      <c r="W2943" s="480" t="s">
        <v>13965</v>
      </c>
      <c r="X2943" s="480" t="s">
        <v>13966</v>
      </c>
      <c r="Y2943" s="480" t="s">
        <v>313</v>
      </c>
      <c r="Z2943" s="480" t="s">
        <v>2602</v>
      </c>
      <c r="AA2943" s="480">
        <f t="shared" si="45"/>
        <v>72</v>
      </c>
      <c r="AB2943" s="483">
        <v>0</v>
      </c>
      <c r="AC2943" s="480" t="s">
        <v>456</v>
      </c>
    </row>
    <row r="2944" customHeight="1" spans="1:29">
      <c r="A2944" s="460" t="s">
        <v>187</v>
      </c>
      <c r="B2944" s="480" t="s">
        <v>13667</v>
      </c>
      <c r="C2944" s="480" t="s">
        <v>13668</v>
      </c>
      <c r="D2944" s="480" t="s">
        <v>13967</v>
      </c>
      <c r="E2944" s="481">
        <v>44852</v>
      </c>
      <c r="F2944" s="480" t="s">
        <v>301</v>
      </c>
      <c r="G2944" s="480" t="s">
        <v>13968</v>
      </c>
      <c r="H2944" s="480" t="s">
        <v>13963</v>
      </c>
      <c r="I2944" s="480" t="s">
        <v>304</v>
      </c>
      <c r="J2944" s="482">
        <v>681.41</v>
      </c>
      <c r="K2944" s="482">
        <v>9.47</v>
      </c>
      <c r="L2944" s="482">
        <v>359.64</v>
      </c>
      <c r="M2944" s="482">
        <v>113.57</v>
      </c>
      <c r="N2944" s="482">
        <v>0</v>
      </c>
      <c r="O2944" s="482">
        <v>321.77</v>
      </c>
      <c r="P2944" s="480" t="s">
        <v>13969</v>
      </c>
      <c r="Q2944" s="481"/>
      <c r="R2944" s="480" t="s">
        <v>306</v>
      </c>
      <c r="S2944" s="480" t="s">
        <v>307</v>
      </c>
      <c r="T2944" s="480" t="s">
        <v>453</v>
      </c>
      <c r="U2944" s="480" t="s">
        <v>2661</v>
      </c>
      <c r="V2944" s="480" t="s">
        <v>309</v>
      </c>
      <c r="W2944" s="480" t="s">
        <v>13965</v>
      </c>
      <c r="X2944" s="480" t="s">
        <v>13966</v>
      </c>
      <c r="Y2944" s="480" t="s">
        <v>313</v>
      </c>
      <c r="Z2944" s="480" t="s">
        <v>2602</v>
      </c>
      <c r="AA2944" s="480">
        <f t="shared" si="45"/>
        <v>72</v>
      </c>
      <c r="AB2944" s="483">
        <v>0</v>
      </c>
      <c r="AC2944" s="480" t="s">
        <v>456</v>
      </c>
    </row>
    <row r="2945" customHeight="1" spans="1:29">
      <c r="A2945" s="460" t="s">
        <v>187</v>
      </c>
      <c r="B2945" s="480" t="s">
        <v>13667</v>
      </c>
      <c r="C2945" s="480" t="s">
        <v>13668</v>
      </c>
      <c r="D2945" s="480" t="s">
        <v>13970</v>
      </c>
      <c r="E2945" s="481">
        <v>44852</v>
      </c>
      <c r="F2945" s="480" t="s">
        <v>301</v>
      </c>
      <c r="G2945" s="480" t="s">
        <v>13971</v>
      </c>
      <c r="H2945" s="480" t="s">
        <v>13963</v>
      </c>
      <c r="I2945" s="480" t="s">
        <v>304</v>
      </c>
      <c r="J2945" s="482">
        <v>681.42</v>
      </c>
      <c r="K2945" s="482">
        <v>9.46</v>
      </c>
      <c r="L2945" s="482">
        <v>359.64</v>
      </c>
      <c r="M2945" s="482">
        <v>113.57</v>
      </c>
      <c r="N2945" s="482">
        <v>0</v>
      </c>
      <c r="O2945" s="482">
        <v>321.78</v>
      </c>
      <c r="P2945" s="480" t="s">
        <v>13972</v>
      </c>
      <c r="Q2945" s="481"/>
      <c r="R2945" s="480" t="s">
        <v>306</v>
      </c>
      <c r="S2945" s="480" t="s">
        <v>307</v>
      </c>
      <c r="T2945" s="480" t="s">
        <v>453</v>
      </c>
      <c r="U2945" s="480" t="s">
        <v>2661</v>
      </c>
      <c r="V2945" s="480" t="s">
        <v>309</v>
      </c>
      <c r="W2945" s="480" t="s">
        <v>13965</v>
      </c>
      <c r="X2945" s="480" t="s">
        <v>13966</v>
      </c>
      <c r="Y2945" s="480" t="s">
        <v>313</v>
      </c>
      <c r="Z2945" s="480" t="s">
        <v>2602</v>
      </c>
      <c r="AA2945" s="480">
        <f t="shared" si="45"/>
        <v>72</v>
      </c>
      <c r="AB2945" s="483">
        <v>0</v>
      </c>
      <c r="AC2945" s="480" t="s">
        <v>456</v>
      </c>
    </row>
    <row r="2946" customHeight="1" spans="1:29">
      <c r="A2946" s="460" t="s">
        <v>187</v>
      </c>
      <c r="B2946" s="480" t="s">
        <v>13667</v>
      </c>
      <c r="C2946" s="480" t="s">
        <v>13668</v>
      </c>
      <c r="D2946" s="480" t="s">
        <v>13973</v>
      </c>
      <c r="E2946" s="481">
        <v>44852</v>
      </c>
      <c r="F2946" s="480" t="s">
        <v>301</v>
      </c>
      <c r="G2946" s="480" t="s">
        <v>13974</v>
      </c>
      <c r="H2946" s="480" t="s">
        <v>13963</v>
      </c>
      <c r="I2946" s="480" t="s">
        <v>304</v>
      </c>
      <c r="J2946" s="482">
        <v>681.42</v>
      </c>
      <c r="K2946" s="482">
        <v>9.46</v>
      </c>
      <c r="L2946" s="482">
        <v>359.64</v>
      </c>
      <c r="M2946" s="482">
        <v>113.57</v>
      </c>
      <c r="N2946" s="482">
        <v>0</v>
      </c>
      <c r="O2946" s="482">
        <v>321.78</v>
      </c>
      <c r="P2946" s="480" t="s">
        <v>13975</v>
      </c>
      <c r="Q2946" s="481"/>
      <c r="R2946" s="480" t="s">
        <v>306</v>
      </c>
      <c r="S2946" s="480" t="s">
        <v>307</v>
      </c>
      <c r="T2946" s="480" t="s">
        <v>453</v>
      </c>
      <c r="U2946" s="480" t="s">
        <v>2661</v>
      </c>
      <c r="V2946" s="480" t="s">
        <v>309</v>
      </c>
      <c r="W2946" s="480" t="s">
        <v>13965</v>
      </c>
      <c r="X2946" s="480" t="s">
        <v>13966</v>
      </c>
      <c r="Y2946" s="480" t="s">
        <v>313</v>
      </c>
      <c r="Z2946" s="480" t="s">
        <v>2602</v>
      </c>
      <c r="AA2946" s="480">
        <f t="shared" si="45"/>
        <v>72</v>
      </c>
      <c r="AB2946" s="483">
        <v>0</v>
      </c>
      <c r="AC2946" s="480" t="s">
        <v>456</v>
      </c>
    </row>
    <row r="2947" customHeight="1" spans="1:29">
      <c r="A2947" s="460" t="s">
        <v>187</v>
      </c>
      <c r="B2947" s="480" t="s">
        <v>13667</v>
      </c>
      <c r="C2947" s="480" t="s">
        <v>13668</v>
      </c>
      <c r="D2947" s="480" t="s">
        <v>13976</v>
      </c>
      <c r="E2947" s="481">
        <v>44883</v>
      </c>
      <c r="F2947" s="480" t="s">
        <v>301</v>
      </c>
      <c r="G2947" s="480" t="s">
        <v>13977</v>
      </c>
      <c r="H2947" s="480" t="s">
        <v>13978</v>
      </c>
      <c r="I2947" s="480" t="s">
        <v>304</v>
      </c>
      <c r="J2947" s="482">
        <v>33185.83</v>
      </c>
      <c r="K2947" s="482">
        <v>460.91</v>
      </c>
      <c r="L2947" s="482">
        <v>17053.82</v>
      </c>
      <c r="M2947" s="482">
        <v>5530.97</v>
      </c>
      <c r="N2947" s="482">
        <v>0</v>
      </c>
      <c r="O2947" s="482">
        <v>16132.01</v>
      </c>
      <c r="P2947" s="480" t="s">
        <v>13979</v>
      </c>
      <c r="Q2947" s="481"/>
      <c r="R2947" s="480" t="s">
        <v>306</v>
      </c>
      <c r="S2947" s="480" t="s">
        <v>307</v>
      </c>
      <c r="T2947" s="480" t="s">
        <v>453</v>
      </c>
      <c r="U2947" s="480" t="s">
        <v>2661</v>
      </c>
      <c r="V2947" s="480" t="s">
        <v>309</v>
      </c>
      <c r="W2947" s="480" t="s">
        <v>13980</v>
      </c>
      <c r="X2947" s="480" t="s">
        <v>5928</v>
      </c>
      <c r="Y2947" s="480" t="s">
        <v>313</v>
      </c>
      <c r="Z2947" s="480" t="s">
        <v>2602</v>
      </c>
      <c r="AA2947" s="480">
        <f t="shared" si="45"/>
        <v>72</v>
      </c>
      <c r="AB2947" s="483">
        <v>0</v>
      </c>
      <c r="AC2947" s="480" t="s">
        <v>456</v>
      </c>
    </row>
    <row r="2948" customHeight="1" spans="1:29">
      <c r="A2948" s="460" t="s">
        <v>187</v>
      </c>
      <c r="B2948" s="480" t="s">
        <v>13667</v>
      </c>
      <c r="C2948" s="480" t="s">
        <v>13668</v>
      </c>
      <c r="D2948" s="480" t="s">
        <v>13981</v>
      </c>
      <c r="E2948" s="481">
        <v>44883</v>
      </c>
      <c r="F2948" s="480" t="s">
        <v>301</v>
      </c>
      <c r="G2948" s="480" t="s">
        <v>13982</v>
      </c>
      <c r="H2948" s="480" t="s">
        <v>13983</v>
      </c>
      <c r="I2948" s="480" t="s">
        <v>304</v>
      </c>
      <c r="J2948" s="482">
        <v>33185.84</v>
      </c>
      <c r="K2948" s="482">
        <v>460.92</v>
      </c>
      <c r="L2948" s="482">
        <v>17053.83</v>
      </c>
      <c r="M2948" s="482">
        <v>5530.98</v>
      </c>
      <c r="N2948" s="482">
        <v>0</v>
      </c>
      <c r="O2948" s="482">
        <v>16132.01</v>
      </c>
      <c r="P2948" s="480" t="s">
        <v>13984</v>
      </c>
      <c r="Q2948" s="481"/>
      <c r="R2948" s="480" t="s">
        <v>306</v>
      </c>
      <c r="S2948" s="480" t="s">
        <v>307</v>
      </c>
      <c r="T2948" s="480" t="s">
        <v>453</v>
      </c>
      <c r="U2948" s="480" t="s">
        <v>2661</v>
      </c>
      <c r="V2948" s="480" t="s">
        <v>309</v>
      </c>
      <c r="W2948" s="480" t="s">
        <v>13980</v>
      </c>
      <c r="X2948" s="480" t="s">
        <v>5928</v>
      </c>
      <c r="Y2948" s="480" t="s">
        <v>313</v>
      </c>
      <c r="Z2948" s="480" t="s">
        <v>2602</v>
      </c>
      <c r="AA2948" s="480">
        <f t="shared" si="45"/>
        <v>72</v>
      </c>
      <c r="AB2948" s="483">
        <v>0</v>
      </c>
      <c r="AC2948" s="480" t="s">
        <v>456</v>
      </c>
    </row>
    <row r="2949" customHeight="1" spans="1:29">
      <c r="A2949" s="460" t="s">
        <v>187</v>
      </c>
      <c r="B2949" s="480" t="s">
        <v>13667</v>
      </c>
      <c r="C2949" s="480" t="s">
        <v>13668</v>
      </c>
      <c r="D2949" s="480" t="s">
        <v>13985</v>
      </c>
      <c r="E2949" s="481">
        <v>44883</v>
      </c>
      <c r="F2949" s="480" t="s">
        <v>301</v>
      </c>
      <c r="G2949" s="480" t="s">
        <v>13986</v>
      </c>
      <c r="H2949" s="480" t="s">
        <v>13987</v>
      </c>
      <c r="I2949" s="480" t="s">
        <v>304</v>
      </c>
      <c r="J2949" s="482">
        <v>176991.16</v>
      </c>
      <c r="K2949" s="482">
        <v>2458.22</v>
      </c>
      <c r="L2949" s="482">
        <v>90953.8</v>
      </c>
      <c r="M2949" s="482">
        <v>29498.53</v>
      </c>
      <c r="N2949" s="482">
        <v>0</v>
      </c>
      <c r="O2949" s="482">
        <v>86037.36</v>
      </c>
      <c r="P2949" s="480" t="s">
        <v>13988</v>
      </c>
      <c r="Q2949" s="481"/>
      <c r="R2949" s="480" t="s">
        <v>306</v>
      </c>
      <c r="S2949" s="480" t="s">
        <v>307</v>
      </c>
      <c r="T2949" s="480" t="s">
        <v>453</v>
      </c>
      <c r="U2949" s="480" t="s">
        <v>2661</v>
      </c>
      <c r="V2949" s="480" t="s">
        <v>309</v>
      </c>
      <c r="W2949" s="480" t="s">
        <v>13989</v>
      </c>
      <c r="X2949" s="480" t="s">
        <v>3784</v>
      </c>
      <c r="Y2949" s="480" t="s">
        <v>313</v>
      </c>
      <c r="Z2949" s="480" t="s">
        <v>2602</v>
      </c>
      <c r="AA2949" s="480">
        <f t="shared" si="45"/>
        <v>72</v>
      </c>
      <c r="AB2949" s="483">
        <v>0</v>
      </c>
      <c r="AC2949" s="480" t="s">
        <v>456</v>
      </c>
    </row>
    <row r="2950" customHeight="1" spans="1:29">
      <c r="A2950" s="460" t="s">
        <v>187</v>
      </c>
      <c r="B2950" s="480" t="s">
        <v>13667</v>
      </c>
      <c r="C2950" s="480" t="s">
        <v>13668</v>
      </c>
      <c r="D2950" s="480" t="s">
        <v>13990</v>
      </c>
      <c r="E2950" s="481">
        <v>44904</v>
      </c>
      <c r="F2950" s="480" t="s">
        <v>301</v>
      </c>
      <c r="G2950" s="480" t="s">
        <v>13991</v>
      </c>
      <c r="H2950" s="480" t="s">
        <v>13992</v>
      </c>
      <c r="I2950" s="480" t="s">
        <v>304</v>
      </c>
      <c r="J2950" s="482">
        <v>42035.4</v>
      </c>
      <c r="K2950" s="482">
        <v>583.82</v>
      </c>
      <c r="L2950" s="482">
        <v>21017.7</v>
      </c>
      <c r="M2950" s="482">
        <v>7005.9</v>
      </c>
      <c r="N2950" s="482">
        <v>0</v>
      </c>
      <c r="O2950" s="482">
        <v>21017.7</v>
      </c>
      <c r="P2950" s="480" t="s">
        <v>13993</v>
      </c>
      <c r="Q2950" s="481"/>
      <c r="R2950" s="480" t="s">
        <v>306</v>
      </c>
      <c r="S2950" s="480" t="s">
        <v>307</v>
      </c>
      <c r="T2950" s="480" t="s">
        <v>453</v>
      </c>
      <c r="U2950" s="480" t="s">
        <v>2661</v>
      </c>
      <c r="V2950" s="480" t="s">
        <v>309</v>
      </c>
      <c r="W2950" s="480" t="s">
        <v>13994</v>
      </c>
      <c r="X2950" s="480" t="s">
        <v>5525</v>
      </c>
      <c r="Y2950" s="480" t="s">
        <v>313</v>
      </c>
      <c r="Z2950" s="480" t="s">
        <v>2602</v>
      </c>
      <c r="AA2950" s="480">
        <f t="shared" si="45"/>
        <v>72</v>
      </c>
      <c r="AB2950" s="483">
        <v>0</v>
      </c>
      <c r="AC2950" s="480" t="s">
        <v>456</v>
      </c>
    </row>
    <row r="2951" customHeight="1" spans="1:29">
      <c r="A2951" s="460" t="s">
        <v>187</v>
      </c>
      <c r="B2951" s="480" t="s">
        <v>13667</v>
      </c>
      <c r="C2951" s="480" t="s">
        <v>13668</v>
      </c>
      <c r="D2951" s="480" t="s">
        <v>13995</v>
      </c>
      <c r="E2951" s="481">
        <v>44904</v>
      </c>
      <c r="F2951" s="480" t="s">
        <v>301</v>
      </c>
      <c r="G2951" s="480" t="s">
        <v>13996</v>
      </c>
      <c r="H2951" s="480" t="s">
        <v>13997</v>
      </c>
      <c r="I2951" s="480" t="s">
        <v>304</v>
      </c>
      <c r="J2951" s="482">
        <v>42035.4</v>
      </c>
      <c r="K2951" s="482">
        <v>583.82</v>
      </c>
      <c r="L2951" s="482">
        <v>21017.7</v>
      </c>
      <c r="M2951" s="482">
        <v>7005.9</v>
      </c>
      <c r="N2951" s="482">
        <v>0</v>
      </c>
      <c r="O2951" s="482">
        <v>21017.7</v>
      </c>
      <c r="P2951" s="480" t="s">
        <v>13998</v>
      </c>
      <c r="Q2951" s="481"/>
      <c r="R2951" s="480" t="s">
        <v>306</v>
      </c>
      <c r="S2951" s="480" t="s">
        <v>307</v>
      </c>
      <c r="T2951" s="480" t="s">
        <v>453</v>
      </c>
      <c r="U2951" s="480" t="s">
        <v>2661</v>
      </c>
      <c r="V2951" s="480" t="s">
        <v>309</v>
      </c>
      <c r="W2951" s="480" t="s">
        <v>13994</v>
      </c>
      <c r="X2951" s="480" t="s">
        <v>5525</v>
      </c>
      <c r="Y2951" s="480" t="s">
        <v>313</v>
      </c>
      <c r="Z2951" s="480" t="s">
        <v>2602</v>
      </c>
      <c r="AA2951" s="480">
        <f t="shared" si="45"/>
        <v>72</v>
      </c>
      <c r="AB2951" s="483">
        <v>0</v>
      </c>
      <c r="AC2951" s="480" t="s">
        <v>456</v>
      </c>
    </row>
    <row r="2952" customHeight="1" spans="1:29">
      <c r="A2952" s="460" t="s">
        <v>187</v>
      </c>
      <c r="B2952" s="480" t="s">
        <v>13667</v>
      </c>
      <c r="C2952" s="480" t="s">
        <v>13668</v>
      </c>
      <c r="D2952" s="480" t="s">
        <v>13999</v>
      </c>
      <c r="E2952" s="481">
        <v>44904</v>
      </c>
      <c r="F2952" s="480" t="s">
        <v>301</v>
      </c>
      <c r="G2952" s="480" t="s">
        <v>14000</v>
      </c>
      <c r="H2952" s="480" t="s">
        <v>14001</v>
      </c>
      <c r="I2952" s="480" t="s">
        <v>304</v>
      </c>
      <c r="J2952" s="482">
        <v>42035.4</v>
      </c>
      <c r="K2952" s="482">
        <v>583.82</v>
      </c>
      <c r="L2952" s="482">
        <v>21017.7</v>
      </c>
      <c r="M2952" s="482">
        <v>7005.9</v>
      </c>
      <c r="N2952" s="482">
        <v>0</v>
      </c>
      <c r="O2952" s="482">
        <v>21017.7</v>
      </c>
      <c r="P2952" s="480" t="s">
        <v>14002</v>
      </c>
      <c r="Q2952" s="481"/>
      <c r="R2952" s="480" t="s">
        <v>306</v>
      </c>
      <c r="S2952" s="480" t="s">
        <v>307</v>
      </c>
      <c r="T2952" s="480" t="s">
        <v>453</v>
      </c>
      <c r="U2952" s="480" t="s">
        <v>2661</v>
      </c>
      <c r="V2952" s="480" t="s">
        <v>309</v>
      </c>
      <c r="W2952" s="480" t="s">
        <v>13994</v>
      </c>
      <c r="X2952" s="480" t="s">
        <v>5525</v>
      </c>
      <c r="Y2952" s="480" t="s">
        <v>313</v>
      </c>
      <c r="Z2952" s="480" t="s">
        <v>2602</v>
      </c>
      <c r="AA2952" s="480">
        <f t="shared" si="45"/>
        <v>72</v>
      </c>
      <c r="AB2952" s="483">
        <v>0</v>
      </c>
      <c r="AC2952" s="480" t="s">
        <v>456</v>
      </c>
    </row>
    <row r="2953" customHeight="1" spans="1:29">
      <c r="A2953" s="460" t="s">
        <v>187</v>
      </c>
      <c r="B2953" s="480" t="s">
        <v>13667</v>
      </c>
      <c r="C2953" s="480" t="s">
        <v>13668</v>
      </c>
      <c r="D2953" s="480" t="s">
        <v>14003</v>
      </c>
      <c r="E2953" s="481">
        <v>44904</v>
      </c>
      <c r="F2953" s="480" t="s">
        <v>301</v>
      </c>
      <c r="G2953" s="480" t="s">
        <v>14004</v>
      </c>
      <c r="H2953" s="480" t="s">
        <v>14005</v>
      </c>
      <c r="I2953" s="480" t="s">
        <v>304</v>
      </c>
      <c r="J2953" s="482">
        <v>42035.4</v>
      </c>
      <c r="K2953" s="482">
        <v>583.82</v>
      </c>
      <c r="L2953" s="482">
        <v>21017.7</v>
      </c>
      <c r="M2953" s="482">
        <v>7005.9</v>
      </c>
      <c r="N2953" s="482">
        <v>0</v>
      </c>
      <c r="O2953" s="482">
        <v>21017.7</v>
      </c>
      <c r="P2953" s="480" t="s">
        <v>14006</v>
      </c>
      <c r="Q2953" s="481"/>
      <c r="R2953" s="480" t="s">
        <v>306</v>
      </c>
      <c r="S2953" s="480" t="s">
        <v>307</v>
      </c>
      <c r="T2953" s="480" t="s">
        <v>453</v>
      </c>
      <c r="U2953" s="480" t="s">
        <v>2661</v>
      </c>
      <c r="V2953" s="480" t="s">
        <v>309</v>
      </c>
      <c r="W2953" s="480" t="s">
        <v>13994</v>
      </c>
      <c r="X2953" s="480" t="s">
        <v>5525</v>
      </c>
      <c r="Y2953" s="480" t="s">
        <v>313</v>
      </c>
      <c r="Z2953" s="480" t="s">
        <v>2602</v>
      </c>
      <c r="AA2953" s="480">
        <f t="shared" ref="AA2953:AA3016" si="46">Z2953*12</f>
        <v>72</v>
      </c>
      <c r="AB2953" s="483">
        <v>0</v>
      </c>
      <c r="AC2953" s="480" t="s">
        <v>456</v>
      </c>
    </row>
    <row r="2954" customHeight="1" spans="1:29">
      <c r="A2954" s="460" t="s">
        <v>187</v>
      </c>
      <c r="B2954" s="480" t="s">
        <v>13667</v>
      </c>
      <c r="C2954" s="480" t="s">
        <v>13668</v>
      </c>
      <c r="D2954" s="480" t="s">
        <v>14007</v>
      </c>
      <c r="E2954" s="481">
        <v>44904</v>
      </c>
      <c r="F2954" s="480" t="s">
        <v>301</v>
      </c>
      <c r="G2954" s="480" t="s">
        <v>14008</v>
      </c>
      <c r="H2954" s="480" t="s">
        <v>14009</v>
      </c>
      <c r="I2954" s="480" t="s">
        <v>304</v>
      </c>
      <c r="J2954" s="482">
        <v>42035.4</v>
      </c>
      <c r="K2954" s="482">
        <v>583.82</v>
      </c>
      <c r="L2954" s="482">
        <v>21017.7</v>
      </c>
      <c r="M2954" s="482">
        <v>7005.9</v>
      </c>
      <c r="N2954" s="482">
        <v>0</v>
      </c>
      <c r="O2954" s="482">
        <v>21017.7</v>
      </c>
      <c r="P2954" s="480" t="s">
        <v>14010</v>
      </c>
      <c r="Q2954" s="481"/>
      <c r="R2954" s="480" t="s">
        <v>306</v>
      </c>
      <c r="S2954" s="480" t="s">
        <v>307</v>
      </c>
      <c r="T2954" s="480" t="s">
        <v>453</v>
      </c>
      <c r="U2954" s="480" t="s">
        <v>2661</v>
      </c>
      <c r="V2954" s="480" t="s">
        <v>309</v>
      </c>
      <c r="W2954" s="480" t="s">
        <v>13994</v>
      </c>
      <c r="X2954" s="480" t="s">
        <v>5525</v>
      </c>
      <c r="Y2954" s="480" t="s">
        <v>313</v>
      </c>
      <c r="Z2954" s="480" t="s">
        <v>2602</v>
      </c>
      <c r="AA2954" s="480">
        <f t="shared" si="46"/>
        <v>72</v>
      </c>
      <c r="AB2954" s="483">
        <v>0</v>
      </c>
      <c r="AC2954" s="480" t="s">
        <v>456</v>
      </c>
    </row>
    <row r="2955" customHeight="1" spans="1:29">
      <c r="A2955" s="460" t="s">
        <v>187</v>
      </c>
      <c r="B2955" s="480" t="s">
        <v>13667</v>
      </c>
      <c r="C2955" s="480" t="s">
        <v>13668</v>
      </c>
      <c r="D2955" s="480" t="s">
        <v>14011</v>
      </c>
      <c r="E2955" s="481">
        <v>44904</v>
      </c>
      <c r="F2955" s="480" t="s">
        <v>301</v>
      </c>
      <c r="G2955" s="480" t="s">
        <v>14012</v>
      </c>
      <c r="H2955" s="480" t="s">
        <v>14013</v>
      </c>
      <c r="I2955" s="480" t="s">
        <v>304</v>
      </c>
      <c r="J2955" s="482">
        <v>42035.4</v>
      </c>
      <c r="K2955" s="482">
        <v>583.82</v>
      </c>
      <c r="L2955" s="482">
        <v>21017.7</v>
      </c>
      <c r="M2955" s="482">
        <v>7005.9</v>
      </c>
      <c r="N2955" s="482">
        <v>0</v>
      </c>
      <c r="O2955" s="482">
        <v>21017.7</v>
      </c>
      <c r="P2955" s="480" t="s">
        <v>14014</v>
      </c>
      <c r="Q2955" s="481"/>
      <c r="R2955" s="480" t="s">
        <v>306</v>
      </c>
      <c r="S2955" s="480" t="s">
        <v>307</v>
      </c>
      <c r="T2955" s="480" t="s">
        <v>453</v>
      </c>
      <c r="U2955" s="480" t="s">
        <v>2661</v>
      </c>
      <c r="V2955" s="480" t="s">
        <v>309</v>
      </c>
      <c r="W2955" s="480" t="s">
        <v>13994</v>
      </c>
      <c r="X2955" s="480" t="s">
        <v>5525</v>
      </c>
      <c r="Y2955" s="480" t="s">
        <v>313</v>
      </c>
      <c r="Z2955" s="480" t="s">
        <v>2602</v>
      </c>
      <c r="AA2955" s="480">
        <f t="shared" si="46"/>
        <v>72</v>
      </c>
      <c r="AB2955" s="483">
        <v>0</v>
      </c>
      <c r="AC2955" s="480" t="s">
        <v>456</v>
      </c>
    </row>
    <row r="2956" customHeight="1" spans="1:29">
      <c r="A2956" s="460" t="s">
        <v>187</v>
      </c>
      <c r="B2956" s="480" t="s">
        <v>13667</v>
      </c>
      <c r="C2956" s="480" t="s">
        <v>13668</v>
      </c>
      <c r="D2956" s="480" t="s">
        <v>14015</v>
      </c>
      <c r="E2956" s="481">
        <v>44904</v>
      </c>
      <c r="F2956" s="480" t="s">
        <v>301</v>
      </c>
      <c r="G2956" s="480" t="s">
        <v>14016</v>
      </c>
      <c r="H2956" s="480" t="s">
        <v>14017</v>
      </c>
      <c r="I2956" s="480" t="s">
        <v>304</v>
      </c>
      <c r="J2956" s="482">
        <v>42035.4</v>
      </c>
      <c r="K2956" s="482">
        <v>583.82</v>
      </c>
      <c r="L2956" s="482">
        <v>21017.7</v>
      </c>
      <c r="M2956" s="482">
        <v>7005.9</v>
      </c>
      <c r="N2956" s="482">
        <v>0</v>
      </c>
      <c r="O2956" s="482">
        <v>21017.7</v>
      </c>
      <c r="P2956" s="480" t="s">
        <v>14018</v>
      </c>
      <c r="Q2956" s="481"/>
      <c r="R2956" s="480" t="s">
        <v>306</v>
      </c>
      <c r="S2956" s="480" t="s">
        <v>307</v>
      </c>
      <c r="T2956" s="480" t="s">
        <v>453</v>
      </c>
      <c r="U2956" s="480" t="s">
        <v>2661</v>
      </c>
      <c r="V2956" s="480" t="s">
        <v>309</v>
      </c>
      <c r="W2956" s="480" t="s">
        <v>13994</v>
      </c>
      <c r="X2956" s="480" t="s">
        <v>5525</v>
      </c>
      <c r="Y2956" s="480" t="s">
        <v>313</v>
      </c>
      <c r="Z2956" s="480" t="s">
        <v>2602</v>
      </c>
      <c r="AA2956" s="480">
        <f t="shared" si="46"/>
        <v>72</v>
      </c>
      <c r="AB2956" s="483">
        <v>0</v>
      </c>
      <c r="AC2956" s="480" t="s">
        <v>456</v>
      </c>
    </row>
    <row r="2957" customHeight="1" spans="1:29">
      <c r="A2957" s="460" t="s">
        <v>187</v>
      </c>
      <c r="B2957" s="480" t="s">
        <v>13667</v>
      </c>
      <c r="C2957" s="480" t="s">
        <v>13668</v>
      </c>
      <c r="D2957" s="480" t="s">
        <v>14019</v>
      </c>
      <c r="E2957" s="481">
        <v>44904</v>
      </c>
      <c r="F2957" s="480" t="s">
        <v>301</v>
      </c>
      <c r="G2957" s="480" t="s">
        <v>14020</v>
      </c>
      <c r="H2957" s="480" t="s">
        <v>14021</v>
      </c>
      <c r="I2957" s="480" t="s">
        <v>304</v>
      </c>
      <c r="J2957" s="482">
        <v>42035.4</v>
      </c>
      <c r="K2957" s="482">
        <v>583.82</v>
      </c>
      <c r="L2957" s="482">
        <v>21017.7</v>
      </c>
      <c r="M2957" s="482">
        <v>7005.9</v>
      </c>
      <c r="N2957" s="482">
        <v>0</v>
      </c>
      <c r="O2957" s="482">
        <v>21017.7</v>
      </c>
      <c r="P2957" s="480" t="s">
        <v>14022</v>
      </c>
      <c r="Q2957" s="481"/>
      <c r="R2957" s="480" t="s">
        <v>306</v>
      </c>
      <c r="S2957" s="480" t="s">
        <v>307</v>
      </c>
      <c r="T2957" s="480" t="s">
        <v>453</v>
      </c>
      <c r="U2957" s="480" t="s">
        <v>2661</v>
      </c>
      <c r="V2957" s="480" t="s">
        <v>309</v>
      </c>
      <c r="W2957" s="480" t="s">
        <v>13994</v>
      </c>
      <c r="X2957" s="480" t="s">
        <v>5525</v>
      </c>
      <c r="Y2957" s="480" t="s">
        <v>313</v>
      </c>
      <c r="Z2957" s="480" t="s">
        <v>2602</v>
      </c>
      <c r="AA2957" s="480">
        <f t="shared" si="46"/>
        <v>72</v>
      </c>
      <c r="AB2957" s="483">
        <v>0</v>
      </c>
      <c r="AC2957" s="480" t="s">
        <v>456</v>
      </c>
    </row>
    <row r="2958" customHeight="1" spans="1:29">
      <c r="A2958" s="460" t="s">
        <v>187</v>
      </c>
      <c r="B2958" s="480" t="s">
        <v>13667</v>
      </c>
      <c r="C2958" s="480" t="s">
        <v>13668</v>
      </c>
      <c r="D2958" s="480" t="s">
        <v>14023</v>
      </c>
      <c r="E2958" s="481">
        <v>44904</v>
      </c>
      <c r="F2958" s="480" t="s">
        <v>301</v>
      </c>
      <c r="G2958" s="480" t="s">
        <v>14024</v>
      </c>
      <c r="H2958" s="480" t="s">
        <v>14025</v>
      </c>
      <c r="I2958" s="480" t="s">
        <v>304</v>
      </c>
      <c r="J2958" s="482">
        <v>8761.06</v>
      </c>
      <c r="K2958" s="482">
        <v>121.69</v>
      </c>
      <c r="L2958" s="482">
        <v>4380.54</v>
      </c>
      <c r="M2958" s="482">
        <v>1460.18</v>
      </c>
      <c r="N2958" s="482">
        <v>0</v>
      </c>
      <c r="O2958" s="482">
        <v>4380.52</v>
      </c>
      <c r="P2958" s="480" t="s">
        <v>14026</v>
      </c>
      <c r="Q2958" s="481"/>
      <c r="R2958" s="480" t="s">
        <v>306</v>
      </c>
      <c r="S2958" s="480" t="s">
        <v>307</v>
      </c>
      <c r="T2958" s="480" t="s">
        <v>453</v>
      </c>
      <c r="U2958" s="480" t="s">
        <v>2661</v>
      </c>
      <c r="V2958" s="480" t="s">
        <v>309</v>
      </c>
      <c r="W2958" s="480" t="s">
        <v>14027</v>
      </c>
      <c r="X2958" s="480" t="s">
        <v>5675</v>
      </c>
      <c r="Y2958" s="480" t="s">
        <v>313</v>
      </c>
      <c r="Z2958" s="480" t="s">
        <v>2602</v>
      </c>
      <c r="AA2958" s="480">
        <f t="shared" si="46"/>
        <v>72</v>
      </c>
      <c r="AB2958" s="483">
        <v>0</v>
      </c>
      <c r="AC2958" s="480" t="s">
        <v>456</v>
      </c>
    </row>
    <row r="2959" customHeight="1" spans="1:29">
      <c r="A2959" s="460" t="s">
        <v>187</v>
      </c>
      <c r="B2959" s="480" t="s">
        <v>13667</v>
      </c>
      <c r="C2959" s="480" t="s">
        <v>13668</v>
      </c>
      <c r="D2959" s="480" t="s">
        <v>14028</v>
      </c>
      <c r="E2959" s="481">
        <v>44904</v>
      </c>
      <c r="F2959" s="480" t="s">
        <v>301</v>
      </c>
      <c r="G2959" s="480" t="s">
        <v>14029</v>
      </c>
      <c r="H2959" s="480" t="s">
        <v>14030</v>
      </c>
      <c r="I2959" s="480" t="s">
        <v>304</v>
      </c>
      <c r="J2959" s="482">
        <v>8761.06</v>
      </c>
      <c r="K2959" s="482">
        <v>121.69</v>
      </c>
      <c r="L2959" s="482">
        <v>4380.54</v>
      </c>
      <c r="M2959" s="482">
        <v>1460.18</v>
      </c>
      <c r="N2959" s="482">
        <v>0</v>
      </c>
      <c r="O2959" s="482">
        <v>4380.52</v>
      </c>
      <c r="P2959" s="480" t="s">
        <v>14031</v>
      </c>
      <c r="Q2959" s="481"/>
      <c r="R2959" s="480" t="s">
        <v>306</v>
      </c>
      <c r="S2959" s="480" t="s">
        <v>307</v>
      </c>
      <c r="T2959" s="480" t="s">
        <v>453</v>
      </c>
      <c r="U2959" s="480" t="s">
        <v>2661</v>
      </c>
      <c r="V2959" s="480" t="s">
        <v>309</v>
      </c>
      <c r="W2959" s="480" t="s">
        <v>14027</v>
      </c>
      <c r="X2959" s="480" t="s">
        <v>5675</v>
      </c>
      <c r="Y2959" s="480" t="s">
        <v>313</v>
      </c>
      <c r="Z2959" s="480" t="s">
        <v>2602</v>
      </c>
      <c r="AA2959" s="480">
        <f t="shared" si="46"/>
        <v>72</v>
      </c>
      <c r="AB2959" s="483">
        <v>0</v>
      </c>
      <c r="AC2959" s="480" t="s">
        <v>456</v>
      </c>
    </row>
    <row r="2960" customHeight="1" spans="1:29">
      <c r="A2960" s="460" t="s">
        <v>187</v>
      </c>
      <c r="B2960" s="480" t="s">
        <v>13667</v>
      </c>
      <c r="C2960" s="480" t="s">
        <v>13668</v>
      </c>
      <c r="D2960" s="480" t="s">
        <v>14032</v>
      </c>
      <c r="E2960" s="481">
        <v>44908</v>
      </c>
      <c r="F2960" s="480" t="s">
        <v>301</v>
      </c>
      <c r="G2960" s="480" t="s">
        <v>14033</v>
      </c>
      <c r="H2960" s="480" t="s">
        <v>14034</v>
      </c>
      <c r="I2960" s="480" t="s">
        <v>304</v>
      </c>
      <c r="J2960" s="482">
        <v>7964.6</v>
      </c>
      <c r="K2960" s="482">
        <v>110.62</v>
      </c>
      <c r="L2960" s="482">
        <v>3982.3</v>
      </c>
      <c r="M2960" s="482">
        <v>1327.44</v>
      </c>
      <c r="N2960" s="482">
        <v>0</v>
      </c>
      <c r="O2960" s="482">
        <v>3982.3</v>
      </c>
      <c r="P2960" s="480" t="s">
        <v>14035</v>
      </c>
      <c r="Q2960" s="481"/>
      <c r="R2960" s="480" t="s">
        <v>306</v>
      </c>
      <c r="S2960" s="480" t="s">
        <v>307</v>
      </c>
      <c r="T2960" s="480" t="s">
        <v>453</v>
      </c>
      <c r="U2960" s="480" t="s">
        <v>2670</v>
      </c>
      <c r="V2960" s="480" t="s">
        <v>309</v>
      </c>
      <c r="W2960" s="480" t="s">
        <v>14036</v>
      </c>
      <c r="X2960" s="480" t="s">
        <v>5796</v>
      </c>
      <c r="Y2960" s="480" t="s">
        <v>313</v>
      </c>
      <c r="Z2960" s="480" t="s">
        <v>2602</v>
      </c>
      <c r="AA2960" s="480">
        <f t="shared" si="46"/>
        <v>72</v>
      </c>
      <c r="AB2960" s="483">
        <v>0</v>
      </c>
      <c r="AC2960" s="480" t="s">
        <v>542</v>
      </c>
    </row>
    <row r="2961" customHeight="1" spans="1:29">
      <c r="A2961" s="460" t="s">
        <v>187</v>
      </c>
      <c r="B2961" s="480" t="s">
        <v>13667</v>
      </c>
      <c r="C2961" s="480" t="s">
        <v>13668</v>
      </c>
      <c r="D2961" s="480" t="s">
        <v>14037</v>
      </c>
      <c r="E2961" s="481">
        <v>44908</v>
      </c>
      <c r="F2961" s="480" t="s">
        <v>301</v>
      </c>
      <c r="G2961" s="480" t="s">
        <v>14038</v>
      </c>
      <c r="H2961" s="480" t="s">
        <v>14039</v>
      </c>
      <c r="I2961" s="480" t="s">
        <v>304</v>
      </c>
      <c r="J2961" s="482">
        <v>34955.76</v>
      </c>
      <c r="K2961" s="482">
        <v>485.5</v>
      </c>
      <c r="L2961" s="482">
        <v>17477.88</v>
      </c>
      <c r="M2961" s="482">
        <v>5825.96</v>
      </c>
      <c r="N2961" s="482">
        <v>0</v>
      </c>
      <c r="O2961" s="482">
        <v>17477.88</v>
      </c>
      <c r="P2961" s="480" t="s">
        <v>14040</v>
      </c>
      <c r="Q2961" s="481"/>
      <c r="R2961" s="480" t="s">
        <v>306</v>
      </c>
      <c r="S2961" s="480" t="s">
        <v>307</v>
      </c>
      <c r="T2961" s="480" t="s">
        <v>453</v>
      </c>
      <c r="U2961" s="480" t="s">
        <v>2670</v>
      </c>
      <c r="V2961" s="480" t="s">
        <v>309</v>
      </c>
      <c r="W2961" s="480" t="s">
        <v>14041</v>
      </c>
      <c r="X2961" s="480" t="s">
        <v>5318</v>
      </c>
      <c r="Y2961" s="480" t="s">
        <v>313</v>
      </c>
      <c r="Z2961" s="480" t="s">
        <v>2602</v>
      </c>
      <c r="AA2961" s="480">
        <f t="shared" si="46"/>
        <v>72</v>
      </c>
      <c r="AB2961" s="483">
        <v>0</v>
      </c>
      <c r="AC2961" s="480" t="s">
        <v>542</v>
      </c>
    </row>
    <row r="2962" customHeight="1" spans="1:29">
      <c r="A2962" s="460" t="s">
        <v>187</v>
      </c>
      <c r="B2962" s="480" t="s">
        <v>13667</v>
      </c>
      <c r="C2962" s="480" t="s">
        <v>13668</v>
      </c>
      <c r="D2962" s="480" t="s">
        <v>14042</v>
      </c>
      <c r="E2962" s="481">
        <v>44908</v>
      </c>
      <c r="F2962" s="480" t="s">
        <v>301</v>
      </c>
      <c r="G2962" s="480" t="s">
        <v>14043</v>
      </c>
      <c r="H2962" s="480" t="s">
        <v>14044</v>
      </c>
      <c r="I2962" s="480" t="s">
        <v>304</v>
      </c>
      <c r="J2962" s="482">
        <v>37610.61</v>
      </c>
      <c r="K2962" s="482">
        <v>522.37</v>
      </c>
      <c r="L2962" s="482">
        <v>18805.31</v>
      </c>
      <c r="M2962" s="482">
        <v>6268.44</v>
      </c>
      <c r="N2962" s="482">
        <v>0</v>
      </c>
      <c r="O2962" s="482">
        <v>18805.3</v>
      </c>
      <c r="P2962" s="480" t="s">
        <v>14045</v>
      </c>
      <c r="Q2962" s="481"/>
      <c r="R2962" s="480" t="s">
        <v>306</v>
      </c>
      <c r="S2962" s="480" t="s">
        <v>307</v>
      </c>
      <c r="T2962" s="480" t="s">
        <v>453</v>
      </c>
      <c r="U2962" s="480" t="s">
        <v>2661</v>
      </c>
      <c r="V2962" s="480" t="s">
        <v>309</v>
      </c>
      <c r="W2962" s="480" t="s">
        <v>14046</v>
      </c>
      <c r="X2962" s="480" t="s">
        <v>5479</v>
      </c>
      <c r="Y2962" s="480" t="s">
        <v>313</v>
      </c>
      <c r="Z2962" s="480" t="s">
        <v>2602</v>
      </c>
      <c r="AA2962" s="480">
        <f t="shared" si="46"/>
        <v>72</v>
      </c>
      <c r="AB2962" s="483">
        <v>0</v>
      </c>
      <c r="AC2962" s="480" t="s">
        <v>456</v>
      </c>
    </row>
    <row r="2963" customHeight="1" spans="1:29">
      <c r="A2963" s="460" t="s">
        <v>187</v>
      </c>
      <c r="B2963" s="480" t="s">
        <v>13667</v>
      </c>
      <c r="C2963" s="480" t="s">
        <v>13668</v>
      </c>
      <c r="D2963" s="480" t="s">
        <v>14047</v>
      </c>
      <c r="E2963" s="481">
        <v>44908</v>
      </c>
      <c r="F2963" s="480" t="s">
        <v>301</v>
      </c>
      <c r="G2963" s="480" t="s">
        <v>14048</v>
      </c>
      <c r="H2963" s="480" t="s">
        <v>14049</v>
      </c>
      <c r="I2963" s="480" t="s">
        <v>304</v>
      </c>
      <c r="J2963" s="482">
        <v>37610.62</v>
      </c>
      <c r="K2963" s="482">
        <v>522.37</v>
      </c>
      <c r="L2963" s="482">
        <v>18805.32</v>
      </c>
      <c r="M2963" s="482">
        <v>6268.44</v>
      </c>
      <c r="N2963" s="482">
        <v>0</v>
      </c>
      <c r="O2963" s="482">
        <v>18805.3</v>
      </c>
      <c r="P2963" s="480" t="s">
        <v>14050</v>
      </c>
      <c r="Q2963" s="481"/>
      <c r="R2963" s="480" t="s">
        <v>306</v>
      </c>
      <c r="S2963" s="480" t="s">
        <v>307</v>
      </c>
      <c r="T2963" s="480" t="s">
        <v>453</v>
      </c>
      <c r="U2963" s="480" t="s">
        <v>2661</v>
      </c>
      <c r="V2963" s="480" t="s">
        <v>309</v>
      </c>
      <c r="W2963" s="480" t="s">
        <v>14046</v>
      </c>
      <c r="X2963" s="480" t="s">
        <v>5479</v>
      </c>
      <c r="Y2963" s="480" t="s">
        <v>313</v>
      </c>
      <c r="Z2963" s="480" t="s">
        <v>2602</v>
      </c>
      <c r="AA2963" s="480">
        <f t="shared" si="46"/>
        <v>72</v>
      </c>
      <c r="AB2963" s="483">
        <v>0</v>
      </c>
      <c r="AC2963" s="480" t="s">
        <v>456</v>
      </c>
    </row>
    <row r="2964" customHeight="1" spans="1:29">
      <c r="A2964" s="460" t="s">
        <v>187</v>
      </c>
      <c r="B2964" s="480" t="s">
        <v>13667</v>
      </c>
      <c r="C2964" s="480" t="s">
        <v>13668</v>
      </c>
      <c r="D2964" s="480" t="s">
        <v>14051</v>
      </c>
      <c r="E2964" s="481">
        <v>44908</v>
      </c>
      <c r="F2964" s="480" t="s">
        <v>301</v>
      </c>
      <c r="G2964" s="480" t="s">
        <v>14052</v>
      </c>
      <c r="H2964" s="480" t="s">
        <v>14053</v>
      </c>
      <c r="I2964" s="480" t="s">
        <v>304</v>
      </c>
      <c r="J2964" s="482">
        <v>37610.62</v>
      </c>
      <c r="K2964" s="482">
        <v>522.37</v>
      </c>
      <c r="L2964" s="482">
        <v>18805.32</v>
      </c>
      <c r="M2964" s="482">
        <v>6268.44</v>
      </c>
      <c r="N2964" s="482">
        <v>0</v>
      </c>
      <c r="O2964" s="482">
        <v>18805.3</v>
      </c>
      <c r="P2964" s="480" t="s">
        <v>14054</v>
      </c>
      <c r="Q2964" s="481"/>
      <c r="R2964" s="480" t="s">
        <v>306</v>
      </c>
      <c r="S2964" s="480" t="s">
        <v>307</v>
      </c>
      <c r="T2964" s="480" t="s">
        <v>453</v>
      </c>
      <c r="U2964" s="480" t="s">
        <v>2661</v>
      </c>
      <c r="V2964" s="480" t="s">
        <v>309</v>
      </c>
      <c r="W2964" s="480" t="s">
        <v>14046</v>
      </c>
      <c r="X2964" s="480" t="s">
        <v>5479</v>
      </c>
      <c r="Y2964" s="480" t="s">
        <v>313</v>
      </c>
      <c r="Z2964" s="480" t="s">
        <v>2602</v>
      </c>
      <c r="AA2964" s="480">
        <f t="shared" si="46"/>
        <v>72</v>
      </c>
      <c r="AB2964" s="483">
        <v>0</v>
      </c>
      <c r="AC2964" s="480" t="s">
        <v>456</v>
      </c>
    </row>
    <row r="2965" customHeight="1" spans="1:29">
      <c r="A2965" s="460" t="s">
        <v>187</v>
      </c>
      <c r="B2965" s="480" t="s">
        <v>13667</v>
      </c>
      <c r="C2965" s="480" t="s">
        <v>13668</v>
      </c>
      <c r="D2965" s="480" t="s">
        <v>14055</v>
      </c>
      <c r="E2965" s="481">
        <v>44908</v>
      </c>
      <c r="F2965" s="480" t="s">
        <v>301</v>
      </c>
      <c r="G2965" s="480" t="s">
        <v>14056</v>
      </c>
      <c r="H2965" s="480" t="s">
        <v>14057</v>
      </c>
      <c r="I2965" s="480" t="s">
        <v>304</v>
      </c>
      <c r="J2965" s="482">
        <v>37610.62</v>
      </c>
      <c r="K2965" s="482">
        <v>522.37</v>
      </c>
      <c r="L2965" s="482">
        <v>18805.32</v>
      </c>
      <c r="M2965" s="482">
        <v>6268.44</v>
      </c>
      <c r="N2965" s="482">
        <v>0</v>
      </c>
      <c r="O2965" s="482">
        <v>18805.3</v>
      </c>
      <c r="P2965" s="480" t="s">
        <v>14058</v>
      </c>
      <c r="Q2965" s="481"/>
      <c r="R2965" s="480" t="s">
        <v>306</v>
      </c>
      <c r="S2965" s="480" t="s">
        <v>307</v>
      </c>
      <c r="T2965" s="480" t="s">
        <v>453</v>
      </c>
      <c r="U2965" s="480" t="s">
        <v>2661</v>
      </c>
      <c r="V2965" s="480" t="s">
        <v>309</v>
      </c>
      <c r="W2965" s="480" t="s">
        <v>14046</v>
      </c>
      <c r="X2965" s="480" t="s">
        <v>5479</v>
      </c>
      <c r="Y2965" s="480" t="s">
        <v>313</v>
      </c>
      <c r="Z2965" s="480" t="s">
        <v>2602</v>
      </c>
      <c r="AA2965" s="480">
        <f t="shared" si="46"/>
        <v>72</v>
      </c>
      <c r="AB2965" s="483">
        <v>0</v>
      </c>
      <c r="AC2965" s="480" t="s">
        <v>456</v>
      </c>
    </row>
    <row r="2966" customHeight="1" spans="1:29">
      <c r="A2966" s="460" t="s">
        <v>187</v>
      </c>
      <c r="B2966" s="480" t="s">
        <v>13667</v>
      </c>
      <c r="C2966" s="480" t="s">
        <v>13668</v>
      </c>
      <c r="D2966" s="480" t="s">
        <v>14059</v>
      </c>
      <c r="E2966" s="481">
        <v>44909</v>
      </c>
      <c r="F2966" s="480" t="s">
        <v>301</v>
      </c>
      <c r="G2966" s="480" t="s">
        <v>14060</v>
      </c>
      <c r="H2966" s="480" t="s">
        <v>14061</v>
      </c>
      <c r="I2966" s="480" t="s">
        <v>304</v>
      </c>
      <c r="J2966" s="482">
        <v>16371.68</v>
      </c>
      <c r="K2966" s="482">
        <v>227.39</v>
      </c>
      <c r="L2966" s="482">
        <v>8185.84</v>
      </c>
      <c r="M2966" s="482">
        <v>2728.62</v>
      </c>
      <c r="N2966" s="482">
        <v>0</v>
      </c>
      <c r="O2966" s="482">
        <v>8185.84</v>
      </c>
      <c r="P2966" s="480" t="s">
        <v>14062</v>
      </c>
      <c r="Q2966" s="481"/>
      <c r="R2966" s="480" t="s">
        <v>306</v>
      </c>
      <c r="S2966" s="480" t="s">
        <v>307</v>
      </c>
      <c r="T2966" s="480" t="s">
        <v>453</v>
      </c>
      <c r="U2966" s="480" t="s">
        <v>2670</v>
      </c>
      <c r="V2966" s="480" t="s">
        <v>309</v>
      </c>
      <c r="W2966" s="480" t="s">
        <v>14063</v>
      </c>
      <c r="X2966" s="480" t="s">
        <v>1685</v>
      </c>
      <c r="Y2966" s="480" t="s">
        <v>313</v>
      </c>
      <c r="Z2966" s="480" t="s">
        <v>2602</v>
      </c>
      <c r="AA2966" s="480">
        <f t="shared" si="46"/>
        <v>72</v>
      </c>
      <c r="AB2966" s="483">
        <v>0</v>
      </c>
      <c r="AC2966" s="480" t="s">
        <v>542</v>
      </c>
    </row>
    <row r="2967" customHeight="1" spans="1:29">
      <c r="A2967" s="460" t="s">
        <v>187</v>
      </c>
      <c r="B2967" s="480" t="s">
        <v>13667</v>
      </c>
      <c r="C2967" s="480" t="s">
        <v>13668</v>
      </c>
      <c r="D2967" s="480" t="s">
        <v>14064</v>
      </c>
      <c r="E2967" s="481">
        <v>44909</v>
      </c>
      <c r="F2967" s="480" t="s">
        <v>301</v>
      </c>
      <c r="G2967" s="480" t="s">
        <v>14065</v>
      </c>
      <c r="H2967" s="480" t="s">
        <v>14061</v>
      </c>
      <c r="I2967" s="480" t="s">
        <v>304</v>
      </c>
      <c r="J2967" s="482">
        <v>16371.68</v>
      </c>
      <c r="K2967" s="482">
        <v>227.39</v>
      </c>
      <c r="L2967" s="482">
        <v>8185.84</v>
      </c>
      <c r="M2967" s="482">
        <v>2728.62</v>
      </c>
      <c r="N2967" s="482">
        <v>0</v>
      </c>
      <c r="O2967" s="482">
        <v>8185.84</v>
      </c>
      <c r="P2967" s="480" t="s">
        <v>14066</v>
      </c>
      <c r="Q2967" s="481"/>
      <c r="R2967" s="480" t="s">
        <v>306</v>
      </c>
      <c r="S2967" s="480" t="s">
        <v>307</v>
      </c>
      <c r="T2967" s="480" t="s">
        <v>453</v>
      </c>
      <c r="U2967" s="480" t="s">
        <v>2670</v>
      </c>
      <c r="V2967" s="480" t="s">
        <v>309</v>
      </c>
      <c r="W2967" s="480" t="s">
        <v>14063</v>
      </c>
      <c r="X2967" s="480" t="s">
        <v>1685</v>
      </c>
      <c r="Y2967" s="480" t="s">
        <v>313</v>
      </c>
      <c r="Z2967" s="480" t="s">
        <v>2602</v>
      </c>
      <c r="AA2967" s="480">
        <f t="shared" si="46"/>
        <v>72</v>
      </c>
      <c r="AB2967" s="483">
        <v>0</v>
      </c>
      <c r="AC2967" s="480" t="s">
        <v>542</v>
      </c>
    </row>
    <row r="2968" customHeight="1" spans="1:29">
      <c r="A2968" s="460" t="s">
        <v>187</v>
      </c>
      <c r="B2968" s="480" t="s">
        <v>13667</v>
      </c>
      <c r="C2968" s="480" t="s">
        <v>13668</v>
      </c>
      <c r="D2968" s="480" t="s">
        <v>14067</v>
      </c>
      <c r="E2968" s="481">
        <v>44909</v>
      </c>
      <c r="F2968" s="480" t="s">
        <v>301</v>
      </c>
      <c r="G2968" s="480" t="s">
        <v>14068</v>
      </c>
      <c r="H2968" s="480" t="s">
        <v>14069</v>
      </c>
      <c r="I2968" s="480" t="s">
        <v>304</v>
      </c>
      <c r="J2968" s="482">
        <v>7522.12</v>
      </c>
      <c r="K2968" s="482">
        <v>104.48</v>
      </c>
      <c r="L2968" s="482">
        <v>3761.07</v>
      </c>
      <c r="M2968" s="482">
        <v>1253.69</v>
      </c>
      <c r="N2968" s="482">
        <v>0</v>
      </c>
      <c r="O2968" s="482">
        <v>3761.05</v>
      </c>
      <c r="P2968" s="480" t="s">
        <v>14070</v>
      </c>
      <c r="Q2968" s="481"/>
      <c r="R2968" s="480" t="s">
        <v>306</v>
      </c>
      <c r="S2968" s="480" t="s">
        <v>307</v>
      </c>
      <c r="T2968" s="480" t="s">
        <v>453</v>
      </c>
      <c r="U2968" s="480" t="s">
        <v>2670</v>
      </c>
      <c r="V2968" s="480" t="s">
        <v>309</v>
      </c>
      <c r="W2968" s="480" t="s">
        <v>14063</v>
      </c>
      <c r="X2968" s="480" t="s">
        <v>1685</v>
      </c>
      <c r="Y2968" s="480" t="s">
        <v>313</v>
      </c>
      <c r="Z2968" s="480" t="s">
        <v>2602</v>
      </c>
      <c r="AA2968" s="480">
        <f t="shared" si="46"/>
        <v>72</v>
      </c>
      <c r="AB2968" s="483">
        <v>0</v>
      </c>
      <c r="AC2968" s="480" t="s">
        <v>542</v>
      </c>
    </row>
    <row r="2969" customHeight="1" spans="1:29">
      <c r="A2969" s="460" t="s">
        <v>187</v>
      </c>
      <c r="B2969" s="480" t="s">
        <v>13667</v>
      </c>
      <c r="C2969" s="480" t="s">
        <v>13668</v>
      </c>
      <c r="D2969" s="480" t="s">
        <v>14071</v>
      </c>
      <c r="E2969" s="481">
        <v>44909</v>
      </c>
      <c r="F2969" s="480" t="s">
        <v>301</v>
      </c>
      <c r="G2969" s="480" t="s">
        <v>14072</v>
      </c>
      <c r="H2969" s="480" t="s">
        <v>14073</v>
      </c>
      <c r="I2969" s="480" t="s">
        <v>304</v>
      </c>
      <c r="J2969" s="482">
        <v>12831.86</v>
      </c>
      <c r="K2969" s="482">
        <v>178.23</v>
      </c>
      <c r="L2969" s="482">
        <v>6415.93</v>
      </c>
      <c r="M2969" s="482">
        <v>2138.65</v>
      </c>
      <c r="N2969" s="482">
        <v>0</v>
      </c>
      <c r="O2969" s="482">
        <v>6415.93</v>
      </c>
      <c r="P2969" s="480" t="s">
        <v>14074</v>
      </c>
      <c r="Q2969" s="481"/>
      <c r="R2969" s="480" t="s">
        <v>306</v>
      </c>
      <c r="S2969" s="480" t="s">
        <v>307</v>
      </c>
      <c r="T2969" s="480" t="s">
        <v>453</v>
      </c>
      <c r="U2969" s="480" t="s">
        <v>2670</v>
      </c>
      <c r="V2969" s="480" t="s">
        <v>309</v>
      </c>
      <c r="W2969" s="480" t="s">
        <v>14063</v>
      </c>
      <c r="X2969" s="480" t="s">
        <v>1685</v>
      </c>
      <c r="Y2969" s="480" t="s">
        <v>313</v>
      </c>
      <c r="Z2969" s="480" t="s">
        <v>2602</v>
      </c>
      <c r="AA2969" s="480">
        <f t="shared" si="46"/>
        <v>72</v>
      </c>
      <c r="AB2969" s="483">
        <v>0</v>
      </c>
      <c r="AC2969" s="480" t="s">
        <v>542</v>
      </c>
    </row>
    <row r="2970" customHeight="1" spans="1:29">
      <c r="A2970" s="460" t="s">
        <v>187</v>
      </c>
      <c r="B2970" s="480" t="s">
        <v>13667</v>
      </c>
      <c r="C2970" s="480" t="s">
        <v>13668</v>
      </c>
      <c r="D2970" s="480" t="s">
        <v>14075</v>
      </c>
      <c r="E2970" s="481">
        <v>44911</v>
      </c>
      <c r="F2970" s="480" t="s">
        <v>301</v>
      </c>
      <c r="G2970" s="480" t="s">
        <v>14076</v>
      </c>
      <c r="H2970" s="480" t="s">
        <v>14077</v>
      </c>
      <c r="I2970" s="480" t="s">
        <v>304</v>
      </c>
      <c r="J2970" s="482">
        <v>30088.49</v>
      </c>
      <c r="K2970" s="482">
        <v>417.9</v>
      </c>
      <c r="L2970" s="482">
        <v>15044.25</v>
      </c>
      <c r="M2970" s="482">
        <v>5014.75</v>
      </c>
      <c r="N2970" s="482">
        <v>0</v>
      </c>
      <c r="O2970" s="482">
        <v>15044.24</v>
      </c>
      <c r="P2970" s="480" t="s">
        <v>14078</v>
      </c>
      <c r="Q2970" s="481"/>
      <c r="R2970" s="480" t="s">
        <v>306</v>
      </c>
      <c r="S2970" s="480" t="s">
        <v>307</v>
      </c>
      <c r="T2970" s="480" t="s">
        <v>453</v>
      </c>
      <c r="U2970" s="480" t="s">
        <v>2661</v>
      </c>
      <c r="V2970" s="480" t="s">
        <v>309</v>
      </c>
      <c r="W2970" s="480" t="s">
        <v>14079</v>
      </c>
      <c r="X2970" s="480" t="s">
        <v>5928</v>
      </c>
      <c r="Y2970" s="480" t="s">
        <v>313</v>
      </c>
      <c r="Z2970" s="480" t="s">
        <v>2602</v>
      </c>
      <c r="AA2970" s="480">
        <f t="shared" si="46"/>
        <v>72</v>
      </c>
      <c r="AB2970" s="483">
        <v>0</v>
      </c>
      <c r="AC2970" s="480" t="s">
        <v>456</v>
      </c>
    </row>
    <row r="2971" customHeight="1" spans="1:29">
      <c r="A2971" s="460" t="s">
        <v>187</v>
      </c>
      <c r="B2971" s="480" t="s">
        <v>13667</v>
      </c>
      <c r="C2971" s="480" t="s">
        <v>13668</v>
      </c>
      <c r="D2971" s="480" t="s">
        <v>14080</v>
      </c>
      <c r="E2971" s="481">
        <v>44911</v>
      </c>
      <c r="F2971" s="480" t="s">
        <v>301</v>
      </c>
      <c r="G2971" s="480" t="s">
        <v>14081</v>
      </c>
      <c r="H2971" s="480" t="s">
        <v>14082</v>
      </c>
      <c r="I2971" s="480" t="s">
        <v>304</v>
      </c>
      <c r="J2971" s="482">
        <v>30088.5</v>
      </c>
      <c r="K2971" s="482">
        <v>417.9</v>
      </c>
      <c r="L2971" s="482">
        <v>15044.25</v>
      </c>
      <c r="M2971" s="482">
        <v>5014.75</v>
      </c>
      <c r="N2971" s="482">
        <v>0</v>
      </c>
      <c r="O2971" s="482">
        <v>15044.25</v>
      </c>
      <c r="P2971" s="480" t="s">
        <v>14083</v>
      </c>
      <c r="Q2971" s="481"/>
      <c r="R2971" s="480" t="s">
        <v>306</v>
      </c>
      <c r="S2971" s="480" t="s">
        <v>307</v>
      </c>
      <c r="T2971" s="480" t="s">
        <v>453</v>
      </c>
      <c r="U2971" s="480" t="s">
        <v>2661</v>
      </c>
      <c r="V2971" s="480" t="s">
        <v>309</v>
      </c>
      <c r="W2971" s="480" t="s">
        <v>14079</v>
      </c>
      <c r="X2971" s="480" t="s">
        <v>5928</v>
      </c>
      <c r="Y2971" s="480" t="s">
        <v>313</v>
      </c>
      <c r="Z2971" s="480" t="s">
        <v>2602</v>
      </c>
      <c r="AA2971" s="480">
        <f t="shared" si="46"/>
        <v>72</v>
      </c>
      <c r="AB2971" s="483">
        <v>0</v>
      </c>
      <c r="AC2971" s="480" t="s">
        <v>456</v>
      </c>
    </row>
    <row r="2972" customHeight="1" spans="1:29">
      <c r="A2972" s="460" t="s">
        <v>187</v>
      </c>
      <c r="B2972" s="480" t="s">
        <v>13667</v>
      </c>
      <c r="C2972" s="480" t="s">
        <v>13668</v>
      </c>
      <c r="D2972" s="480" t="s">
        <v>14084</v>
      </c>
      <c r="E2972" s="481">
        <v>44998</v>
      </c>
      <c r="F2972" s="480" t="s">
        <v>301</v>
      </c>
      <c r="G2972" s="480" t="s">
        <v>14085</v>
      </c>
      <c r="H2972" s="480" t="s">
        <v>14086</v>
      </c>
      <c r="I2972" s="480" t="s">
        <v>304</v>
      </c>
      <c r="J2972" s="482">
        <v>8141.6</v>
      </c>
      <c r="K2972" s="482">
        <v>113.07</v>
      </c>
      <c r="L2972" s="482">
        <v>3731.56</v>
      </c>
      <c r="M2972" s="482">
        <v>1356.93</v>
      </c>
      <c r="N2972" s="482">
        <v>0</v>
      </c>
      <c r="O2972" s="482">
        <v>4410.04</v>
      </c>
      <c r="P2972" s="480" t="s">
        <v>14087</v>
      </c>
      <c r="Q2972" s="481"/>
      <c r="R2972" s="480" t="s">
        <v>306</v>
      </c>
      <c r="S2972" s="480" t="s">
        <v>307</v>
      </c>
      <c r="T2972" s="480" t="s">
        <v>453</v>
      </c>
      <c r="U2972" s="480" t="s">
        <v>2670</v>
      </c>
      <c r="V2972" s="480" t="s">
        <v>309</v>
      </c>
      <c r="W2972" s="480" t="s">
        <v>14088</v>
      </c>
      <c r="X2972" s="480" t="s">
        <v>5796</v>
      </c>
      <c r="Y2972" s="480" t="s">
        <v>313</v>
      </c>
      <c r="Z2972" s="480" t="s">
        <v>2602</v>
      </c>
      <c r="AA2972" s="480">
        <f t="shared" si="46"/>
        <v>72</v>
      </c>
      <c r="AB2972" s="483">
        <v>0</v>
      </c>
      <c r="AC2972" s="480" t="s">
        <v>542</v>
      </c>
    </row>
    <row r="2973" customHeight="1" spans="1:29">
      <c r="A2973" s="460" t="s">
        <v>187</v>
      </c>
      <c r="B2973" s="480" t="s">
        <v>13667</v>
      </c>
      <c r="C2973" s="480" t="s">
        <v>13668</v>
      </c>
      <c r="D2973" s="480" t="s">
        <v>14089</v>
      </c>
      <c r="E2973" s="481">
        <v>44998</v>
      </c>
      <c r="F2973" s="480" t="s">
        <v>301</v>
      </c>
      <c r="G2973" s="480" t="s">
        <v>14090</v>
      </c>
      <c r="H2973" s="480" t="s">
        <v>14091</v>
      </c>
      <c r="I2973" s="480" t="s">
        <v>304</v>
      </c>
      <c r="J2973" s="482">
        <v>7079.65</v>
      </c>
      <c r="K2973" s="482">
        <v>98.33</v>
      </c>
      <c r="L2973" s="482">
        <v>3244.84</v>
      </c>
      <c r="M2973" s="482">
        <v>1179.94</v>
      </c>
      <c r="N2973" s="482">
        <v>0</v>
      </c>
      <c r="O2973" s="482">
        <v>3834.81</v>
      </c>
      <c r="P2973" s="480" t="s">
        <v>14092</v>
      </c>
      <c r="Q2973" s="481"/>
      <c r="R2973" s="480" t="s">
        <v>306</v>
      </c>
      <c r="S2973" s="480" t="s">
        <v>307</v>
      </c>
      <c r="T2973" s="480" t="s">
        <v>453</v>
      </c>
      <c r="U2973" s="480" t="s">
        <v>2670</v>
      </c>
      <c r="V2973" s="480" t="s">
        <v>309</v>
      </c>
      <c r="W2973" s="480" t="s">
        <v>14093</v>
      </c>
      <c r="X2973" s="480" t="s">
        <v>1685</v>
      </c>
      <c r="Y2973" s="480" t="s">
        <v>313</v>
      </c>
      <c r="Z2973" s="480" t="s">
        <v>2602</v>
      </c>
      <c r="AA2973" s="480">
        <f t="shared" si="46"/>
        <v>72</v>
      </c>
      <c r="AB2973" s="483">
        <v>0</v>
      </c>
      <c r="AC2973" s="480" t="s">
        <v>542</v>
      </c>
    </row>
    <row r="2974" customHeight="1" spans="1:29">
      <c r="A2974" s="460" t="s">
        <v>187</v>
      </c>
      <c r="B2974" s="480" t="s">
        <v>13667</v>
      </c>
      <c r="C2974" s="480" t="s">
        <v>13668</v>
      </c>
      <c r="D2974" s="480" t="s">
        <v>14094</v>
      </c>
      <c r="E2974" s="481">
        <v>44998</v>
      </c>
      <c r="F2974" s="480" t="s">
        <v>301</v>
      </c>
      <c r="G2974" s="480" t="s">
        <v>14095</v>
      </c>
      <c r="H2974" s="480" t="s">
        <v>14096</v>
      </c>
      <c r="I2974" s="480" t="s">
        <v>304</v>
      </c>
      <c r="J2974" s="482">
        <v>12129.98</v>
      </c>
      <c r="K2974" s="482">
        <v>168.47</v>
      </c>
      <c r="L2974" s="482">
        <v>5559.57</v>
      </c>
      <c r="M2974" s="482">
        <v>2021.66</v>
      </c>
      <c r="N2974" s="482">
        <v>0</v>
      </c>
      <c r="O2974" s="482">
        <v>6570.41</v>
      </c>
      <c r="P2974" s="480" t="s">
        <v>14097</v>
      </c>
      <c r="Q2974" s="481"/>
      <c r="R2974" s="480" t="s">
        <v>306</v>
      </c>
      <c r="S2974" s="480" t="s">
        <v>307</v>
      </c>
      <c r="T2974" s="480" t="s">
        <v>453</v>
      </c>
      <c r="U2974" s="480" t="s">
        <v>2661</v>
      </c>
      <c r="V2974" s="480" t="s">
        <v>309</v>
      </c>
      <c r="W2974" s="480" t="s">
        <v>14098</v>
      </c>
      <c r="X2974" s="480" t="s">
        <v>5307</v>
      </c>
      <c r="Y2974" s="480" t="s">
        <v>313</v>
      </c>
      <c r="Z2974" s="480" t="s">
        <v>2602</v>
      </c>
      <c r="AA2974" s="480">
        <f t="shared" si="46"/>
        <v>72</v>
      </c>
      <c r="AB2974" s="483">
        <v>0</v>
      </c>
      <c r="AC2974" s="480" t="s">
        <v>456</v>
      </c>
    </row>
    <row r="2975" customHeight="1" spans="1:29">
      <c r="A2975" s="460" t="s">
        <v>187</v>
      </c>
      <c r="B2975" s="480" t="s">
        <v>13667</v>
      </c>
      <c r="C2975" s="480" t="s">
        <v>13668</v>
      </c>
      <c r="D2975" s="480" t="s">
        <v>14099</v>
      </c>
      <c r="E2975" s="481">
        <v>44998</v>
      </c>
      <c r="F2975" s="480" t="s">
        <v>301</v>
      </c>
      <c r="G2975" s="480" t="s">
        <v>14100</v>
      </c>
      <c r="H2975" s="480" t="s">
        <v>14096</v>
      </c>
      <c r="I2975" s="480" t="s">
        <v>304</v>
      </c>
      <c r="J2975" s="482">
        <v>12129.98</v>
      </c>
      <c r="K2975" s="482">
        <v>168.47</v>
      </c>
      <c r="L2975" s="482">
        <v>5559.57</v>
      </c>
      <c r="M2975" s="482">
        <v>2021.66</v>
      </c>
      <c r="N2975" s="482">
        <v>0</v>
      </c>
      <c r="O2975" s="482">
        <v>6570.41</v>
      </c>
      <c r="P2975" s="480" t="s">
        <v>14101</v>
      </c>
      <c r="Q2975" s="481"/>
      <c r="R2975" s="480" t="s">
        <v>306</v>
      </c>
      <c r="S2975" s="480" t="s">
        <v>307</v>
      </c>
      <c r="T2975" s="480" t="s">
        <v>453</v>
      </c>
      <c r="U2975" s="480" t="s">
        <v>2661</v>
      </c>
      <c r="V2975" s="480" t="s">
        <v>309</v>
      </c>
      <c r="W2975" s="480" t="s">
        <v>14098</v>
      </c>
      <c r="X2975" s="480" t="s">
        <v>5307</v>
      </c>
      <c r="Y2975" s="480" t="s">
        <v>313</v>
      </c>
      <c r="Z2975" s="480" t="s">
        <v>2602</v>
      </c>
      <c r="AA2975" s="480">
        <f t="shared" si="46"/>
        <v>72</v>
      </c>
      <c r="AB2975" s="483">
        <v>0</v>
      </c>
      <c r="AC2975" s="480" t="s">
        <v>456</v>
      </c>
    </row>
    <row r="2976" customHeight="1" spans="1:29">
      <c r="A2976" s="460" t="s">
        <v>187</v>
      </c>
      <c r="B2976" s="480" t="s">
        <v>13667</v>
      </c>
      <c r="C2976" s="480" t="s">
        <v>13668</v>
      </c>
      <c r="D2976" s="480" t="s">
        <v>14102</v>
      </c>
      <c r="E2976" s="481">
        <v>44998</v>
      </c>
      <c r="F2976" s="480" t="s">
        <v>301</v>
      </c>
      <c r="G2976" s="480" t="s">
        <v>14103</v>
      </c>
      <c r="H2976" s="480" t="s">
        <v>14096</v>
      </c>
      <c r="I2976" s="480" t="s">
        <v>304</v>
      </c>
      <c r="J2976" s="482">
        <v>12129.98</v>
      </c>
      <c r="K2976" s="482">
        <v>168.47</v>
      </c>
      <c r="L2976" s="482">
        <v>5559.57</v>
      </c>
      <c r="M2976" s="482">
        <v>2021.66</v>
      </c>
      <c r="N2976" s="482">
        <v>0</v>
      </c>
      <c r="O2976" s="482">
        <v>6570.41</v>
      </c>
      <c r="P2976" s="480" t="s">
        <v>14104</v>
      </c>
      <c r="Q2976" s="481"/>
      <c r="R2976" s="480" t="s">
        <v>306</v>
      </c>
      <c r="S2976" s="480" t="s">
        <v>307</v>
      </c>
      <c r="T2976" s="480" t="s">
        <v>453</v>
      </c>
      <c r="U2976" s="480" t="s">
        <v>2661</v>
      </c>
      <c r="V2976" s="480" t="s">
        <v>309</v>
      </c>
      <c r="W2976" s="480" t="s">
        <v>14098</v>
      </c>
      <c r="X2976" s="480" t="s">
        <v>5307</v>
      </c>
      <c r="Y2976" s="480" t="s">
        <v>313</v>
      </c>
      <c r="Z2976" s="480" t="s">
        <v>2602</v>
      </c>
      <c r="AA2976" s="480">
        <f t="shared" si="46"/>
        <v>72</v>
      </c>
      <c r="AB2976" s="483">
        <v>0</v>
      </c>
      <c r="AC2976" s="480" t="s">
        <v>456</v>
      </c>
    </row>
    <row r="2977" customHeight="1" spans="1:29">
      <c r="A2977" s="460" t="s">
        <v>187</v>
      </c>
      <c r="B2977" s="480" t="s">
        <v>13667</v>
      </c>
      <c r="C2977" s="480" t="s">
        <v>13668</v>
      </c>
      <c r="D2977" s="480" t="s">
        <v>14105</v>
      </c>
      <c r="E2977" s="481">
        <v>44998</v>
      </c>
      <c r="F2977" s="480" t="s">
        <v>301</v>
      </c>
      <c r="G2977" s="480" t="s">
        <v>14106</v>
      </c>
      <c r="H2977" s="480" t="s">
        <v>14096</v>
      </c>
      <c r="I2977" s="480" t="s">
        <v>304</v>
      </c>
      <c r="J2977" s="482">
        <v>12129.97</v>
      </c>
      <c r="K2977" s="482">
        <v>168.47</v>
      </c>
      <c r="L2977" s="482">
        <v>5559.57</v>
      </c>
      <c r="M2977" s="482">
        <v>2021.66</v>
      </c>
      <c r="N2977" s="482">
        <v>0</v>
      </c>
      <c r="O2977" s="482">
        <v>6570.4</v>
      </c>
      <c r="P2977" s="480" t="s">
        <v>14107</v>
      </c>
      <c r="Q2977" s="481"/>
      <c r="R2977" s="480" t="s">
        <v>306</v>
      </c>
      <c r="S2977" s="480" t="s">
        <v>307</v>
      </c>
      <c r="T2977" s="480" t="s">
        <v>453</v>
      </c>
      <c r="U2977" s="480" t="s">
        <v>2661</v>
      </c>
      <c r="V2977" s="480" t="s">
        <v>309</v>
      </c>
      <c r="W2977" s="480" t="s">
        <v>14098</v>
      </c>
      <c r="X2977" s="480" t="s">
        <v>5307</v>
      </c>
      <c r="Y2977" s="480" t="s">
        <v>313</v>
      </c>
      <c r="Z2977" s="480" t="s">
        <v>2602</v>
      </c>
      <c r="AA2977" s="480">
        <f t="shared" si="46"/>
        <v>72</v>
      </c>
      <c r="AB2977" s="483">
        <v>0</v>
      </c>
      <c r="AC2977" s="480" t="s">
        <v>456</v>
      </c>
    </row>
    <row r="2978" customHeight="1" spans="1:29">
      <c r="A2978" s="460" t="s">
        <v>187</v>
      </c>
      <c r="B2978" s="480" t="s">
        <v>13667</v>
      </c>
      <c r="C2978" s="480" t="s">
        <v>13668</v>
      </c>
      <c r="D2978" s="480" t="s">
        <v>14108</v>
      </c>
      <c r="E2978" s="481">
        <v>44999</v>
      </c>
      <c r="F2978" s="480" t="s">
        <v>301</v>
      </c>
      <c r="G2978" s="480" t="s">
        <v>14109</v>
      </c>
      <c r="H2978" s="480" t="s">
        <v>14110</v>
      </c>
      <c r="I2978" s="480" t="s">
        <v>304</v>
      </c>
      <c r="J2978" s="482">
        <v>13274.34</v>
      </c>
      <c r="K2978" s="482">
        <v>184.37</v>
      </c>
      <c r="L2978" s="482">
        <v>6084.07</v>
      </c>
      <c r="M2978" s="482">
        <v>2212.39</v>
      </c>
      <c r="N2978" s="482">
        <v>0</v>
      </c>
      <c r="O2978" s="482">
        <v>7190.27</v>
      </c>
      <c r="P2978" s="480" t="s">
        <v>14111</v>
      </c>
      <c r="Q2978" s="481"/>
      <c r="R2978" s="480" t="s">
        <v>306</v>
      </c>
      <c r="S2978" s="480" t="s">
        <v>307</v>
      </c>
      <c r="T2978" s="480" t="s">
        <v>453</v>
      </c>
      <c r="U2978" s="480" t="s">
        <v>2661</v>
      </c>
      <c r="V2978" s="480" t="s">
        <v>309</v>
      </c>
      <c r="W2978" s="480" t="s">
        <v>14112</v>
      </c>
      <c r="X2978" s="480" t="s">
        <v>5307</v>
      </c>
      <c r="Y2978" s="480" t="s">
        <v>313</v>
      </c>
      <c r="Z2978" s="480" t="s">
        <v>2602</v>
      </c>
      <c r="AA2978" s="480">
        <f t="shared" si="46"/>
        <v>72</v>
      </c>
      <c r="AB2978" s="483">
        <v>0</v>
      </c>
      <c r="AC2978" s="480" t="s">
        <v>456</v>
      </c>
    </row>
    <row r="2979" customHeight="1" spans="1:29">
      <c r="A2979" s="460" t="s">
        <v>187</v>
      </c>
      <c r="B2979" s="480" t="s">
        <v>13667</v>
      </c>
      <c r="C2979" s="480" t="s">
        <v>13668</v>
      </c>
      <c r="D2979" s="480" t="s">
        <v>14113</v>
      </c>
      <c r="E2979" s="481">
        <v>44999</v>
      </c>
      <c r="F2979" s="480" t="s">
        <v>301</v>
      </c>
      <c r="G2979" s="480" t="s">
        <v>14114</v>
      </c>
      <c r="H2979" s="480" t="s">
        <v>14110</v>
      </c>
      <c r="I2979" s="480" t="s">
        <v>304</v>
      </c>
      <c r="J2979" s="482">
        <v>13274.34</v>
      </c>
      <c r="K2979" s="482">
        <v>184.37</v>
      </c>
      <c r="L2979" s="482">
        <v>6084.07</v>
      </c>
      <c r="M2979" s="482">
        <v>2212.39</v>
      </c>
      <c r="N2979" s="482">
        <v>0</v>
      </c>
      <c r="O2979" s="482">
        <v>7190.27</v>
      </c>
      <c r="P2979" s="480" t="s">
        <v>14115</v>
      </c>
      <c r="Q2979" s="481"/>
      <c r="R2979" s="480" t="s">
        <v>306</v>
      </c>
      <c r="S2979" s="480" t="s">
        <v>307</v>
      </c>
      <c r="T2979" s="480" t="s">
        <v>453</v>
      </c>
      <c r="U2979" s="480" t="s">
        <v>2661</v>
      </c>
      <c r="V2979" s="480" t="s">
        <v>309</v>
      </c>
      <c r="W2979" s="480" t="s">
        <v>14112</v>
      </c>
      <c r="X2979" s="480" t="s">
        <v>5307</v>
      </c>
      <c r="Y2979" s="480" t="s">
        <v>313</v>
      </c>
      <c r="Z2979" s="480" t="s">
        <v>2602</v>
      </c>
      <c r="AA2979" s="480">
        <f t="shared" si="46"/>
        <v>72</v>
      </c>
      <c r="AB2979" s="483">
        <v>0</v>
      </c>
      <c r="AC2979" s="480" t="s">
        <v>456</v>
      </c>
    </row>
    <row r="2980" customHeight="1" spans="1:29">
      <c r="A2980" s="460" t="s">
        <v>187</v>
      </c>
      <c r="B2980" s="480" t="s">
        <v>13667</v>
      </c>
      <c r="C2980" s="480" t="s">
        <v>13668</v>
      </c>
      <c r="D2980" s="480" t="s">
        <v>14116</v>
      </c>
      <c r="E2980" s="481">
        <v>44999</v>
      </c>
      <c r="F2980" s="480" t="s">
        <v>301</v>
      </c>
      <c r="G2980" s="480" t="s">
        <v>14117</v>
      </c>
      <c r="H2980" s="480" t="s">
        <v>14118</v>
      </c>
      <c r="I2980" s="480" t="s">
        <v>304</v>
      </c>
      <c r="J2980" s="482">
        <v>13274.34</v>
      </c>
      <c r="K2980" s="482">
        <v>184.37</v>
      </c>
      <c r="L2980" s="482">
        <v>6084.07</v>
      </c>
      <c r="M2980" s="482">
        <v>2212.39</v>
      </c>
      <c r="N2980" s="482">
        <v>0</v>
      </c>
      <c r="O2980" s="482">
        <v>7190.27</v>
      </c>
      <c r="P2980" s="480" t="s">
        <v>14119</v>
      </c>
      <c r="Q2980" s="481"/>
      <c r="R2980" s="480" t="s">
        <v>306</v>
      </c>
      <c r="S2980" s="480" t="s">
        <v>307</v>
      </c>
      <c r="T2980" s="480" t="s">
        <v>453</v>
      </c>
      <c r="U2980" s="480" t="s">
        <v>2661</v>
      </c>
      <c r="V2980" s="480" t="s">
        <v>309</v>
      </c>
      <c r="W2980" s="480" t="s">
        <v>14112</v>
      </c>
      <c r="X2980" s="480" t="s">
        <v>5307</v>
      </c>
      <c r="Y2980" s="480" t="s">
        <v>313</v>
      </c>
      <c r="Z2980" s="480" t="s">
        <v>2602</v>
      </c>
      <c r="AA2980" s="480">
        <f t="shared" si="46"/>
        <v>72</v>
      </c>
      <c r="AB2980" s="483">
        <v>0</v>
      </c>
      <c r="AC2980" s="480" t="s">
        <v>456</v>
      </c>
    </row>
    <row r="2981" customHeight="1" spans="1:29">
      <c r="A2981" s="460" t="s">
        <v>187</v>
      </c>
      <c r="B2981" s="480" t="s">
        <v>13667</v>
      </c>
      <c r="C2981" s="480" t="s">
        <v>13668</v>
      </c>
      <c r="D2981" s="480" t="s">
        <v>14120</v>
      </c>
      <c r="E2981" s="481">
        <v>44999</v>
      </c>
      <c r="F2981" s="480" t="s">
        <v>301</v>
      </c>
      <c r="G2981" s="480" t="s">
        <v>14121</v>
      </c>
      <c r="H2981" s="480" t="s">
        <v>14118</v>
      </c>
      <c r="I2981" s="480" t="s">
        <v>304</v>
      </c>
      <c r="J2981" s="482">
        <v>13274.34</v>
      </c>
      <c r="K2981" s="482">
        <v>184.37</v>
      </c>
      <c r="L2981" s="482">
        <v>6084.07</v>
      </c>
      <c r="M2981" s="482">
        <v>2212.39</v>
      </c>
      <c r="N2981" s="482">
        <v>0</v>
      </c>
      <c r="O2981" s="482">
        <v>7190.27</v>
      </c>
      <c r="P2981" s="480" t="s">
        <v>14122</v>
      </c>
      <c r="Q2981" s="481"/>
      <c r="R2981" s="480" t="s">
        <v>306</v>
      </c>
      <c r="S2981" s="480" t="s">
        <v>307</v>
      </c>
      <c r="T2981" s="480" t="s">
        <v>453</v>
      </c>
      <c r="U2981" s="480" t="s">
        <v>2661</v>
      </c>
      <c r="V2981" s="480" t="s">
        <v>309</v>
      </c>
      <c r="W2981" s="480" t="s">
        <v>14112</v>
      </c>
      <c r="X2981" s="480" t="s">
        <v>5307</v>
      </c>
      <c r="Y2981" s="480" t="s">
        <v>313</v>
      </c>
      <c r="Z2981" s="480" t="s">
        <v>2602</v>
      </c>
      <c r="AA2981" s="480">
        <f t="shared" si="46"/>
        <v>72</v>
      </c>
      <c r="AB2981" s="483">
        <v>0</v>
      </c>
      <c r="AC2981" s="480" t="s">
        <v>456</v>
      </c>
    </row>
    <row r="2982" customHeight="1" spans="1:29">
      <c r="A2982" s="460" t="s">
        <v>187</v>
      </c>
      <c r="B2982" s="480" t="s">
        <v>13667</v>
      </c>
      <c r="C2982" s="480" t="s">
        <v>13668</v>
      </c>
      <c r="D2982" s="480" t="s">
        <v>14123</v>
      </c>
      <c r="E2982" s="481">
        <v>44999</v>
      </c>
      <c r="F2982" s="480" t="s">
        <v>301</v>
      </c>
      <c r="G2982" s="480" t="s">
        <v>14124</v>
      </c>
      <c r="H2982" s="480" t="s">
        <v>14118</v>
      </c>
      <c r="I2982" s="480" t="s">
        <v>304</v>
      </c>
      <c r="J2982" s="482">
        <v>13274.34</v>
      </c>
      <c r="K2982" s="482">
        <v>184.37</v>
      </c>
      <c r="L2982" s="482">
        <v>6084.07</v>
      </c>
      <c r="M2982" s="482">
        <v>2212.39</v>
      </c>
      <c r="N2982" s="482">
        <v>0</v>
      </c>
      <c r="O2982" s="482">
        <v>7190.27</v>
      </c>
      <c r="P2982" s="480" t="s">
        <v>14125</v>
      </c>
      <c r="Q2982" s="481"/>
      <c r="R2982" s="480" t="s">
        <v>306</v>
      </c>
      <c r="S2982" s="480" t="s">
        <v>307</v>
      </c>
      <c r="T2982" s="480" t="s">
        <v>453</v>
      </c>
      <c r="U2982" s="480" t="s">
        <v>2661</v>
      </c>
      <c r="V2982" s="480" t="s">
        <v>309</v>
      </c>
      <c r="W2982" s="480" t="s">
        <v>14112</v>
      </c>
      <c r="X2982" s="480" t="s">
        <v>5307</v>
      </c>
      <c r="Y2982" s="480" t="s">
        <v>313</v>
      </c>
      <c r="Z2982" s="480" t="s">
        <v>2602</v>
      </c>
      <c r="AA2982" s="480">
        <f t="shared" si="46"/>
        <v>72</v>
      </c>
      <c r="AB2982" s="483">
        <v>0</v>
      </c>
      <c r="AC2982" s="480" t="s">
        <v>456</v>
      </c>
    </row>
    <row r="2983" customHeight="1" spans="1:29">
      <c r="A2983" s="460" t="s">
        <v>187</v>
      </c>
      <c r="B2983" s="480" t="s">
        <v>13667</v>
      </c>
      <c r="C2983" s="480" t="s">
        <v>13668</v>
      </c>
      <c r="D2983" s="480" t="s">
        <v>14126</v>
      </c>
      <c r="E2983" s="481">
        <v>44999</v>
      </c>
      <c r="F2983" s="480" t="s">
        <v>301</v>
      </c>
      <c r="G2983" s="480" t="s">
        <v>14127</v>
      </c>
      <c r="H2983" s="480" t="s">
        <v>14118</v>
      </c>
      <c r="I2983" s="480" t="s">
        <v>304</v>
      </c>
      <c r="J2983" s="482">
        <v>13274.34</v>
      </c>
      <c r="K2983" s="482">
        <v>184.37</v>
      </c>
      <c r="L2983" s="482">
        <v>6084.07</v>
      </c>
      <c r="M2983" s="482">
        <v>2212.39</v>
      </c>
      <c r="N2983" s="482">
        <v>0</v>
      </c>
      <c r="O2983" s="482">
        <v>7190.27</v>
      </c>
      <c r="P2983" s="480" t="s">
        <v>14128</v>
      </c>
      <c r="Q2983" s="481"/>
      <c r="R2983" s="480" t="s">
        <v>306</v>
      </c>
      <c r="S2983" s="480" t="s">
        <v>307</v>
      </c>
      <c r="T2983" s="480" t="s">
        <v>453</v>
      </c>
      <c r="U2983" s="480" t="s">
        <v>2661</v>
      </c>
      <c r="V2983" s="480" t="s">
        <v>309</v>
      </c>
      <c r="W2983" s="480" t="s">
        <v>14112</v>
      </c>
      <c r="X2983" s="480" t="s">
        <v>5307</v>
      </c>
      <c r="Y2983" s="480" t="s">
        <v>313</v>
      </c>
      <c r="Z2983" s="480" t="s">
        <v>2602</v>
      </c>
      <c r="AA2983" s="480">
        <f t="shared" si="46"/>
        <v>72</v>
      </c>
      <c r="AB2983" s="483">
        <v>0</v>
      </c>
      <c r="AC2983" s="480" t="s">
        <v>456</v>
      </c>
    </row>
    <row r="2984" customHeight="1" spans="1:29">
      <c r="A2984" s="460" t="s">
        <v>187</v>
      </c>
      <c r="B2984" s="480" t="s">
        <v>13667</v>
      </c>
      <c r="C2984" s="480" t="s">
        <v>13668</v>
      </c>
      <c r="D2984" s="480" t="s">
        <v>14129</v>
      </c>
      <c r="E2984" s="481">
        <v>44999</v>
      </c>
      <c r="F2984" s="480" t="s">
        <v>301</v>
      </c>
      <c r="G2984" s="480" t="s">
        <v>14130</v>
      </c>
      <c r="H2984" s="480" t="s">
        <v>14131</v>
      </c>
      <c r="I2984" s="480" t="s">
        <v>304</v>
      </c>
      <c r="J2984" s="482">
        <v>13274.33</v>
      </c>
      <c r="K2984" s="482">
        <v>184.37</v>
      </c>
      <c r="L2984" s="482">
        <v>6084.07</v>
      </c>
      <c r="M2984" s="482">
        <v>2212.39</v>
      </c>
      <c r="N2984" s="482">
        <v>0</v>
      </c>
      <c r="O2984" s="482">
        <v>7190.26</v>
      </c>
      <c r="P2984" s="480" t="s">
        <v>14132</v>
      </c>
      <c r="Q2984" s="481"/>
      <c r="R2984" s="480" t="s">
        <v>306</v>
      </c>
      <c r="S2984" s="480" t="s">
        <v>307</v>
      </c>
      <c r="T2984" s="480" t="s">
        <v>453</v>
      </c>
      <c r="U2984" s="480" t="s">
        <v>2661</v>
      </c>
      <c r="V2984" s="480" t="s">
        <v>309</v>
      </c>
      <c r="W2984" s="480" t="s">
        <v>14112</v>
      </c>
      <c r="X2984" s="480" t="s">
        <v>5307</v>
      </c>
      <c r="Y2984" s="480" t="s">
        <v>313</v>
      </c>
      <c r="Z2984" s="480" t="s">
        <v>2602</v>
      </c>
      <c r="AA2984" s="480">
        <f t="shared" si="46"/>
        <v>72</v>
      </c>
      <c r="AB2984" s="483">
        <v>0</v>
      </c>
      <c r="AC2984" s="480" t="s">
        <v>456</v>
      </c>
    </row>
    <row r="2985" customHeight="1" spans="1:29">
      <c r="A2985" s="460" t="s">
        <v>187</v>
      </c>
      <c r="B2985" s="480" t="s">
        <v>13667</v>
      </c>
      <c r="C2985" s="480" t="s">
        <v>13668</v>
      </c>
      <c r="D2985" s="480" t="s">
        <v>14133</v>
      </c>
      <c r="E2985" s="481">
        <v>44999</v>
      </c>
      <c r="F2985" s="480" t="s">
        <v>301</v>
      </c>
      <c r="G2985" s="480" t="s">
        <v>14134</v>
      </c>
      <c r="H2985" s="480" t="s">
        <v>14131</v>
      </c>
      <c r="I2985" s="480" t="s">
        <v>304</v>
      </c>
      <c r="J2985" s="482">
        <v>13274.33</v>
      </c>
      <c r="K2985" s="482">
        <v>184.37</v>
      </c>
      <c r="L2985" s="482">
        <v>6084.07</v>
      </c>
      <c r="M2985" s="482">
        <v>2212.39</v>
      </c>
      <c r="N2985" s="482">
        <v>0</v>
      </c>
      <c r="O2985" s="482">
        <v>7190.26</v>
      </c>
      <c r="P2985" s="480" t="s">
        <v>14135</v>
      </c>
      <c r="Q2985" s="481"/>
      <c r="R2985" s="480" t="s">
        <v>306</v>
      </c>
      <c r="S2985" s="480" t="s">
        <v>307</v>
      </c>
      <c r="T2985" s="480" t="s">
        <v>453</v>
      </c>
      <c r="U2985" s="480" t="s">
        <v>2661</v>
      </c>
      <c r="V2985" s="480" t="s">
        <v>309</v>
      </c>
      <c r="W2985" s="480" t="s">
        <v>14112</v>
      </c>
      <c r="X2985" s="480" t="s">
        <v>5307</v>
      </c>
      <c r="Y2985" s="480" t="s">
        <v>313</v>
      </c>
      <c r="Z2985" s="480" t="s">
        <v>2602</v>
      </c>
      <c r="AA2985" s="480">
        <f t="shared" si="46"/>
        <v>72</v>
      </c>
      <c r="AB2985" s="483">
        <v>0</v>
      </c>
      <c r="AC2985" s="480" t="s">
        <v>456</v>
      </c>
    </row>
    <row r="2986" customHeight="1" spans="1:29">
      <c r="A2986" s="460" t="s">
        <v>187</v>
      </c>
      <c r="B2986" s="480" t="s">
        <v>13667</v>
      </c>
      <c r="C2986" s="480" t="s">
        <v>13668</v>
      </c>
      <c r="D2986" s="480" t="s">
        <v>14136</v>
      </c>
      <c r="E2986" s="481">
        <v>44999</v>
      </c>
      <c r="F2986" s="480" t="s">
        <v>301</v>
      </c>
      <c r="G2986" s="480" t="s">
        <v>14137</v>
      </c>
      <c r="H2986" s="480" t="s">
        <v>14138</v>
      </c>
      <c r="I2986" s="480" t="s">
        <v>304</v>
      </c>
      <c r="J2986" s="482">
        <v>13274.33</v>
      </c>
      <c r="K2986" s="482">
        <v>184.37</v>
      </c>
      <c r="L2986" s="482">
        <v>6084.07</v>
      </c>
      <c r="M2986" s="482">
        <v>2212.39</v>
      </c>
      <c r="N2986" s="482">
        <v>0</v>
      </c>
      <c r="O2986" s="482">
        <v>7190.26</v>
      </c>
      <c r="P2986" s="480" t="s">
        <v>14139</v>
      </c>
      <c r="Q2986" s="481"/>
      <c r="R2986" s="480" t="s">
        <v>306</v>
      </c>
      <c r="S2986" s="480" t="s">
        <v>307</v>
      </c>
      <c r="T2986" s="480" t="s">
        <v>453</v>
      </c>
      <c r="U2986" s="480" t="s">
        <v>2661</v>
      </c>
      <c r="V2986" s="480" t="s">
        <v>309</v>
      </c>
      <c r="W2986" s="480" t="s">
        <v>14112</v>
      </c>
      <c r="X2986" s="480" t="s">
        <v>5307</v>
      </c>
      <c r="Y2986" s="480" t="s">
        <v>313</v>
      </c>
      <c r="Z2986" s="480" t="s">
        <v>2602</v>
      </c>
      <c r="AA2986" s="480">
        <f t="shared" si="46"/>
        <v>72</v>
      </c>
      <c r="AB2986" s="483">
        <v>0</v>
      </c>
      <c r="AC2986" s="480" t="s">
        <v>456</v>
      </c>
    </row>
    <row r="2987" customHeight="1" spans="1:29">
      <c r="A2987" s="460" t="s">
        <v>187</v>
      </c>
      <c r="B2987" s="480" t="s">
        <v>13667</v>
      </c>
      <c r="C2987" s="480" t="s">
        <v>13668</v>
      </c>
      <c r="D2987" s="480" t="s">
        <v>14140</v>
      </c>
      <c r="E2987" s="481">
        <v>44999</v>
      </c>
      <c r="F2987" s="480" t="s">
        <v>301</v>
      </c>
      <c r="G2987" s="480" t="s">
        <v>14141</v>
      </c>
      <c r="H2987" s="480" t="s">
        <v>14138</v>
      </c>
      <c r="I2987" s="480" t="s">
        <v>304</v>
      </c>
      <c r="J2987" s="482">
        <v>13274.33</v>
      </c>
      <c r="K2987" s="482">
        <v>184.37</v>
      </c>
      <c r="L2987" s="482">
        <v>6084.07</v>
      </c>
      <c r="M2987" s="482">
        <v>2212.39</v>
      </c>
      <c r="N2987" s="482">
        <v>0</v>
      </c>
      <c r="O2987" s="482">
        <v>7190.26</v>
      </c>
      <c r="P2987" s="480" t="s">
        <v>14142</v>
      </c>
      <c r="Q2987" s="481"/>
      <c r="R2987" s="480" t="s">
        <v>306</v>
      </c>
      <c r="S2987" s="480" t="s">
        <v>307</v>
      </c>
      <c r="T2987" s="480" t="s">
        <v>453</v>
      </c>
      <c r="U2987" s="480" t="s">
        <v>2661</v>
      </c>
      <c r="V2987" s="480" t="s">
        <v>309</v>
      </c>
      <c r="W2987" s="480" t="s">
        <v>14112</v>
      </c>
      <c r="X2987" s="480" t="s">
        <v>5307</v>
      </c>
      <c r="Y2987" s="480" t="s">
        <v>313</v>
      </c>
      <c r="Z2987" s="480" t="s">
        <v>2602</v>
      </c>
      <c r="AA2987" s="480">
        <f t="shared" si="46"/>
        <v>72</v>
      </c>
      <c r="AB2987" s="483">
        <v>0</v>
      </c>
      <c r="AC2987" s="480" t="s">
        <v>456</v>
      </c>
    </row>
    <row r="2988" customHeight="1" spans="1:29">
      <c r="A2988" s="460" t="s">
        <v>187</v>
      </c>
      <c r="B2988" s="480" t="s">
        <v>13667</v>
      </c>
      <c r="C2988" s="480" t="s">
        <v>13668</v>
      </c>
      <c r="D2988" s="480" t="s">
        <v>14143</v>
      </c>
      <c r="E2988" s="481">
        <v>44999</v>
      </c>
      <c r="F2988" s="480" t="s">
        <v>301</v>
      </c>
      <c r="G2988" s="480" t="s">
        <v>14144</v>
      </c>
      <c r="H2988" s="480" t="s">
        <v>14145</v>
      </c>
      <c r="I2988" s="480" t="s">
        <v>304</v>
      </c>
      <c r="J2988" s="482">
        <v>13274.34</v>
      </c>
      <c r="K2988" s="482">
        <v>184.37</v>
      </c>
      <c r="L2988" s="482">
        <v>6084.07</v>
      </c>
      <c r="M2988" s="482">
        <v>2212.39</v>
      </c>
      <c r="N2988" s="482">
        <v>0</v>
      </c>
      <c r="O2988" s="482">
        <v>7190.27</v>
      </c>
      <c r="P2988" s="480" t="s">
        <v>14146</v>
      </c>
      <c r="Q2988" s="481"/>
      <c r="R2988" s="480" t="s">
        <v>306</v>
      </c>
      <c r="S2988" s="480" t="s">
        <v>307</v>
      </c>
      <c r="T2988" s="480" t="s">
        <v>453</v>
      </c>
      <c r="U2988" s="480" t="s">
        <v>2661</v>
      </c>
      <c r="V2988" s="480" t="s">
        <v>309</v>
      </c>
      <c r="W2988" s="480" t="s">
        <v>14112</v>
      </c>
      <c r="X2988" s="480" t="s">
        <v>5307</v>
      </c>
      <c r="Y2988" s="480" t="s">
        <v>313</v>
      </c>
      <c r="Z2988" s="480" t="s">
        <v>2602</v>
      </c>
      <c r="AA2988" s="480">
        <f t="shared" si="46"/>
        <v>72</v>
      </c>
      <c r="AB2988" s="483">
        <v>0</v>
      </c>
      <c r="AC2988" s="480" t="s">
        <v>456</v>
      </c>
    </row>
    <row r="2989" customHeight="1" spans="1:29">
      <c r="A2989" s="460" t="s">
        <v>187</v>
      </c>
      <c r="B2989" s="480" t="s">
        <v>13667</v>
      </c>
      <c r="C2989" s="480" t="s">
        <v>13668</v>
      </c>
      <c r="D2989" s="480" t="s">
        <v>14147</v>
      </c>
      <c r="E2989" s="481">
        <v>44999</v>
      </c>
      <c r="F2989" s="480" t="s">
        <v>301</v>
      </c>
      <c r="G2989" s="480" t="s">
        <v>14148</v>
      </c>
      <c r="H2989" s="480" t="s">
        <v>14145</v>
      </c>
      <c r="I2989" s="480" t="s">
        <v>304</v>
      </c>
      <c r="J2989" s="482">
        <v>13274.34</v>
      </c>
      <c r="K2989" s="482">
        <v>184.37</v>
      </c>
      <c r="L2989" s="482">
        <v>6084.07</v>
      </c>
      <c r="M2989" s="482">
        <v>2212.39</v>
      </c>
      <c r="N2989" s="482">
        <v>0</v>
      </c>
      <c r="O2989" s="482">
        <v>7190.27</v>
      </c>
      <c r="P2989" s="480" t="s">
        <v>14149</v>
      </c>
      <c r="Q2989" s="481"/>
      <c r="R2989" s="480" t="s">
        <v>306</v>
      </c>
      <c r="S2989" s="480" t="s">
        <v>307</v>
      </c>
      <c r="T2989" s="480" t="s">
        <v>453</v>
      </c>
      <c r="U2989" s="480" t="s">
        <v>2661</v>
      </c>
      <c r="V2989" s="480" t="s">
        <v>309</v>
      </c>
      <c r="W2989" s="480" t="s">
        <v>14112</v>
      </c>
      <c r="X2989" s="480" t="s">
        <v>5307</v>
      </c>
      <c r="Y2989" s="480" t="s">
        <v>313</v>
      </c>
      <c r="Z2989" s="480" t="s">
        <v>2602</v>
      </c>
      <c r="AA2989" s="480">
        <f t="shared" si="46"/>
        <v>72</v>
      </c>
      <c r="AB2989" s="483">
        <v>0</v>
      </c>
      <c r="AC2989" s="480" t="s">
        <v>456</v>
      </c>
    </row>
    <row r="2990" customHeight="1" spans="1:29">
      <c r="A2990" s="460" t="s">
        <v>187</v>
      </c>
      <c r="B2990" s="480" t="s">
        <v>13667</v>
      </c>
      <c r="C2990" s="480" t="s">
        <v>13668</v>
      </c>
      <c r="D2990" s="480" t="s">
        <v>14150</v>
      </c>
      <c r="E2990" s="481">
        <v>44999</v>
      </c>
      <c r="F2990" s="480" t="s">
        <v>301</v>
      </c>
      <c r="G2990" s="480" t="s">
        <v>14151</v>
      </c>
      <c r="H2990" s="480" t="s">
        <v>14152</v>
      </c>
      <c r="I2990" s="480" t="s">
        <v>304</v>
      </c>
      <c r="J2990" s="482">
        <v>13274.33</v>
      </c>
      <c r="K2990" s="482">
        <v>184.37</v>
      </c>
      <c r="L2990" s="482">
        <v>6084.07</v>
      </c>
      <c r="M2990" s="482">
        <v>2212.39</v>
      </c>
      <c r="N2990" s="482">
        <v>0</v>
      </c>
      <c r="O2990" s="482">
        <v>7190.26</v>
      </c>
      <c r="P2990" s="480" t="s">
        <v>14153</v>
      </c>
      <c r="Q2990" s="481"/>
      <c r="R2990" s="480" t="s">
        <v>306</v>
      </c>
      <c r="S2990" s="480" t="s">
        <v>307</v>
      </c>
      <c r="T2990" s="480" t="s">
        <v>453</v>
      </c>
      <c r="U2990" s="480" t="s">
        <v>2661</v>
      </c>
      <c r="V2990" s="480" t="s">
        <v>309</v>
      </c>
      <c r="W2990" s="480" t="s">
        <v>14112</v>
      </c>
      <c r="X2990" s="480" t="s">
        <v>5307</v>
      </c>
      <c r="Y2990" s="480" t="s">
        <v>313</v>
      </c>
      <c r="Z2990" s="480" t="s">
        <v>2602</v>
      </c>
      <c r="AA2990" s="480">
        <f t="shared" si="46"/>
        <v>72</v>
      </c>
      <c r="AB2990" s="483">
        <v>0</v>
      </c>
      <c r="AC2990" s="480" t="s">
        <v>456</v>
      </c>
    </row>
    <row r="2991" customHeight="1" spans="1:29">
      <c r="A2991" s="460" t="s">
        <v>187</v>
      </c>
      <c r="B2991" s="480" t="s">
        <v>13667</v>
      </c>
      <c r="C2991" s="480" t="s">
        <v>13668</v>
      </c>
      <c r="D2991" s="480" t="s">
        <v>14154</v>
      </c>
      <c r="E2991" s="481">
        <v>44999</v>
      </c>
      <c r="F2991" s="480" t="s">
        <v>301</v>
      </c>
      <c r="G2991" s="480" t="s">
        <v>14155</v>
      </c>
      <c r="H2991" s="480" t="s">
        <v>14152</v>
      </c>
      <c r="I2991" s="480" t="s">
        <v>304</v>
      </c>
      <c r="J2991" s="482">
        <v>13274.33</v>
      </c>
      <c r="K2991" s="482">
        <v>184.37</v>
      </c>
      <c r="L2991" s="482">
        <v>6084.07</v>
      </c>
      <c r="M2991" s="482">
        <v>2212.39</v>
      </c>
      <c r="N2991" s="482">
        <v>0</v>
      </c>
      <c r="O2991" s="482">
        <v>7190.26</v>
      </c>
      <c r="P2991" s="480" t="s">
        <v>14156</v>
      </c>
      <c r="Q2991" s="481"/>
      <c r="R2991" s="480" t="s">
        <v>306</v>
      </c>
      <c r="S2991" s="480" t="s">
        <v>307</v>
      </c>
      <c r="T2991" s="480" t="s">
        <v>453</v>
      </c>
      <c r="U2991" s="480" t="s">
        <v>2661</v>
      </c>
      <c r="V2991" s="480" t="s">
        <v>309</v>
      </c>
      <c r="W2991" s="480" t="s">
        <v>14112</v>
      </c>
      <c r="X2991" s="480" t="s">
        <v>5307</v>
      </c>
      <c r="Y2991" s="480" t="s">
        <v>313</v>
      </c>
      <c r="Z2991" s="480" t="s">
        <v>2602</v>
      </c>
      <c r="AA2991" s="480">
        <f t="shared" si="46"/>
        <v>72</v>
      </c>
      <c r="AB2991" s="483">
        <v>0</v>
      </c>
      <c r="AC2991" s="480" t="s">
        <v>456</v>
      </c>
    </row>
    <row r="2992" customHeight="1" spans="1:29">
      <c r="A2992" s="460" t="s">
        <v>187</v>
      </c>
      <c r="B2992" s="480" t="s">
        <v>13667</v>
      </c>
      <c r="C2992" s="480" t="s">
        <v>13668</v>
      </c>
      <c r="D2992" s="480" t="s">
        <v>14157</v>
      </c>
      <c r="E2992" s="481">
        <v>45056</v>
      </c>
      <c r="F2992" s="480" t="s">
        <v>301</v>
      </c>
      <c r="G2992" s="480" t="s">
        <v>14158</v>
      </c>
      <c r="H2992" s="480" t="s">
        <v>14159</v>
      </c>
      <c r="I2992" s="480" t="s">
        <v>304</v>
      </c>
      <c r="J2992" s="482">
        <v>65929.2</v>
      </c>
      <c r="K2992" s="482">
        <v>915.68</v>
      </c>
      <c r="L2992" s="482">
        <v>28386.18</v>
      </c>
      <c r="M2992" s="482">
        <v>10988.2</v>
      </c>
      <c r="N2992" s="482">
        <v>0</v>
      </c>
      <c r="O2992" s="482">
        <v>37543.02</v>
      </c>
      <c r="P2992" s="480" t="s">
        <v>14160</v>
      </c>
      <c r="Q2992" s="481"/>
      <c r="R2992" s="480" t="s">
        <v>306</v>
      </c>
      <c r="S2992" s="480" t="s">
        <v>307</v>
      </c>
      <c r="T2992" s="480" t="s">
        <v>453</v>
      </c>
      <c r="U2992" s="480" t="s">
        <v>2670</v>
      </c>
      <c r="V2992" s="480" t="s">
        <v>309</v>
      </c>
      <c r="W2992" s="480" t="s">
        <v>14161</v>
      </c>
      <c r="X2992" s="480" t="s">
        <v>5457</v>
      </c>
      <c r="Y2992" s="480" t="s">
        <v>313</v>
      </c>
      <c r="Z2992" s="480" t="s">
        <v>2602</v>
      </c>
      <c r="AA2992" s="480">
        <f t="shared" si="46"/>
        <v>72</v>
      </c>
      <c r="AB2992" s="483">
        <v>0</v>
      </c>
      <c r="AC2992" s="480" t="s">
        <v>542</v>
      </c>
    </row>
    <row r="2993" customHeight="1" spans="1:29">
      <c r="A2993" s="460" t="s">
        <v>187</v>
      </c>
      <c r="B2993" s="480" t="s">
        <v>13667</v>
      </c>
      <c r="C2993" s="480" t="s">
        <v>13668</v>
      </c>
      <c r="D2993" s="480" t="s">
        <v>14162</v>
      </c>
      <c r="E2993" s="481">
        <v>45056</v>
      </c>
      <c r="F2993" s="480" t="s">
        <v>301</v>
      </c>
      <c r="G2993" s="480" t="s">
        <v>14163</v>
      </c>
      <c r="H2993" s="480" t="s">
        <v>14164</v>
      </c>
      <c r="I2993" s="480" t="s">
        <v>304</v>
      </c>
      <c r="J2993" s="482">
        <v>44247.79</v>
      </c>
      <c r="K2993" s="482">
        <v>614.55</v>
      </c>
      <c r="L2993" s="482">
        <v>19051.13</v>
      </c>
      <c r="M2993" s="482">
        <v>7374.63</v>
      </c>
      <c r="N2993" s="482">
        <v>0</v>
      </c>
      <c r="O2993" s="482">
        <v>25196.66</v>
      </c>
      <c r="P2993" s="480" t="s">
        <v>14165</v>
      </c>
      <c r="Q2993" s="481"/>
      <c r="R2993" s="480" t="s">
        <v>306</v>
      </c>
      <c r="S2993" s="480" t="s">
        <v>307</v>
      </c>
      <c r="T2993" s="480" t="s">
        <v>453</v>
      </c>
      <c r="U2993" s="480" t="s">
        <v>2670</v>
      </c>
      <c r="V2993" s="480" t="s">
        <v>309</v>
      </c>
      <c r="W2993" s="480" t="s">
        <v>14166</v>
      </c>
      <c r="X2993" s="480" t="s">
        <v>5318</v>
      </c>
      <c r="Y2993" s="480" t="s">
        <v>313</v>
      </c>
      <c r="Z2993" s="480" t="s">
        <v>2602</v>
      </c>
      <c r="AA2993" s="480">
        <f t="shared" si="46"/>
        <v>72</v>
      </c>
      <c r="AB2993" s="483">
        <v>0</v>
      </c>
      <c r="AC2993" s="480" t="s">
        <v>542</v>
      </c>
    </row>
    <row r="2994" customHeight="1" spans="1:29">
      <c r="A2994" s="460" t="s">
        <v>187</v>
      </c>
      <c r="B2994" s="480" t="s">
        <v>13667</v>
      </c>
      <c r="C2994" s="480" t="s">
        <v>13668</v>
      </c>
      <c r="D2994" s="480" t="s">
        <v>14167</v>
      </c>
      <c r="E2994" s="481">
        <v>45056</v>
      </c>
      <c r="F2994" s="480" t="s">
        <v>301</v>
      </c>
      <c r="G2994" s="480" t="s">
        <v>14168</v>
      </c>
      <c r="H2994" s="480" t="s">
        <v>14164</v>
      </c>
      <c r="I2994" s="480" t="s">
        <v>304</v>
      </c>
      <c r="J2994" s="482">
        <v>44247.79</v>
      </c>
      <c r="K2994" s="482">
        <v>614.55</v>
      </c>
      <c r="L2994" s="482">
        <v>19051.13</v>
      </c>
      <c r="M2994" s="482">
        <v>7374.63</v>
      </c>
      <c r="N2994" s="482">
        <v>0</v>
      </c>
      <c r="O2994" s="482">
        <v>25196.66</v>
      </c>
      <c r="P2994" s="480" t="s">
        <v>14169</v>
      </c>
      <c r="Q2994" s="481"/>
      <c r="R2994" s="480" t="s">
        <v>306</v>
      </c>
      <c r="S2994" s="480" t="s">
        <v>307</v>
      </c>
      <c r="T2994" s="480" t="s">
        <v>453</v>
      </c>
      <c r="U2994" s="480" t="s">
        <v>2670</v>
      </c>
      <c r="V2994" s="480" t="s">
        <v>309</v>
      </c>
      <c r="W2994" s="480" t="s">
        <v>14166</v>
      </c>
      <c r="X2994" s="480" t="s">
        <v>5318</v>
      </c>
      <c r="Y2994" s="480" t="s">
        <v>313</v>
      </c>
      <c r="Z2994" s="480" t="s">
        <v>2602</v>
      </c>
      <c r="AA2994" s="480">
        <f t="shared" si="46"/>
        <v>72</v>
      </c>
      <c r="AB2994" s="483">
        <v>0</v>
      </c>
      <c r="AC2994" s="480" t="s">
        <v>542</v>
      </c>
    </row>
    <row r="2995" customHeight="1" spans="1:29">
      <c r="A2995" s="460" t="s">
        <v>187</v>
      </c>
      <c r="B2995" s="480" t="s">
        <v>13667</v>
      </c>
      <c r="C2995" s="480" t="s">
        <v>13668</v>
      </c>
      <c r="D2995" s="480" t="s">
        <v>14170</v>
      </c>
      <c r="E2995" s="481">
        <v>45056</v>
      </c>
      <c r="F2995" s="480" t="s">
        <v>301</v>
      </c>
      <c r="G2995" s="480" t="s">
        <v>14171</v>
      </c>
      <c r="H2995" s="480" t="s">
        <v>14172</v>
      </c>
      <c r="I2995" s="480" t="s">
        <v>304</v>
      </c>
      <c r="J2995" s="482">
        <v>46902.66</v>
      </c>
      <c r="K2995" s="482">
        <v>651.43</v>
      </c>
      <c r="L2995" s="482">
        <v>20194.2</v>
      </c>
      <c r="M2995" s="482">
        <v>7817.11</v>
      </c>
      <c r="N2995" s="482">
        <v>0</v>
      </c>
      <c r="O2995" s="482">
        <v>26708.46</v>
      </c>
      <c r="P2995" s="480" t="s">
        <v>14173</v>
      </c>
      <c r="Q2995" s="481"/>
      <c r="R2995" s="480" t="s">
        <v>306</v>
      </c>
      <c r="S2995" s="480" t="s">
        <v>307</v>
      </c>
      <c r="T2995" s="480" t="s">
        <v>453</v>
      </c>
      <c r="U2995" s="480" t="s">
        <v>2670</v>
      </c>
      <c r="V2995" s="480" t="s">
        <v>309</v>
      </c>
      <c r="W2995" s="480" t="s">
        <v>14174</v>
      </c>
      <c r="X2995" s="480" t="s">
        <v>3678</v>
      </c>
      <c r="Y2995" s="480" t="s">
        <v>313</v>
      </c>
      <c r="Z2995" s="480" t="s">
        <v>2602</v>
      </c>
      <c r="AA2995" s="480">
        <f t="shared" si="46"/>
        <v>72</v>
      </c>
      <c r="AB2995" s="483">
        <v>0</v>
      </c>
      <c r="AC2995" s="480" t="s">
        <v>542</v>
      </c>
    </row>
    <row r="2996" customHeight="1" spans="1:29">
      <c r="A2996" s="460" t="s">
        <v>187</v>
      </c>
      <c r="B2996" s="480" t="s">
        <v>13667</v>
      </c>
      <c r="C2996" s="480" t="s">
        <v>13668</v>
      </c>
      <c r="D2996" s="480" t="s">
        <v>14175</v>
      </c>
      <c r="E2996" s="481">
        <v>45056</v>
      </c>
      <c r="F2996" s="480" t="s">
        <v>301</v>
      </c>
      <c r="G2996" s="480" t="s">
        <v>14176</v>
      </c>
      <c r="H2996" s="480" t="s">
        <v>14177</v>
      </c>
      <c r="I2996" s="480" t="s">
        <v>304</v>
      </c>
      <c r="J2996" s="482">
        <v>67846.02</v>
      </c>
      <c r="K2996" s="482">
        <v>942.31</v>
      </c>
      <c r="L2996" s="482">
        <v>29211.48</v>
      </c>
      <c r="M2996" s="482">
        <v>11307.67</v>
      </c>
      <c r="N2996" s="482">
        <v>0</v>
      </c>
      <c r="O2996" s="482">
        <v>38634.54</v>
      </c>
      <c r="P2996" s="480" t="s">
        <v>14178</v>
      </c>
      <c r="Q2996" s="481"/>
      <c r="R2996" s="480" t="s">
        <v>306</v>
      </c>
      <c r="S2996" s="480" t="s">
        <v>307</v>
      </c>
      <c r="T2996" s="480" t="s">
        <v>453</v>
      </c>
      <c r="U2996" s="480" t="s">
        <v>2670</v>
      </c>
      <c r="V2996" s="480" t="s">
        <v>309</v>
      </c>
      <c r="W2996" s="480" t="s">
        <v>14179</v>
      </c>
      <c r="X2996" s="480" t="s">
        <v>5457</v>
      </c>
      <c r="Y2996" s="480" t="s">
        <v>313</v>
      </c>
      <c r="Z2996" s="480" t="s">
        <v>2602</v>
      </c>
      <c r="AA2996" s="480">
        <f t="shared" si="46"/>
        <v>72</v>
      </c>
      <c r="AB2996" s="483">
        <v>0</v>
      </c>
      <c r="AC2996" s="480" t="s">
        <v>542</v>
      </c>
    </row>
    <row r="2997" customHeight="1" spans="1:29">
      <c r="A2997" s="460" t="s">
        <v>187</v>
      </c>
      <c r="B2997" s="480" t="s">
        <v>13667</v>
      </c>
      <c r="C2997" s="480" t="s">
        <v>13668</v>
      </c>
      <c r="D2997" s="480" t="s">
        <v>14180</v>
      </c>
      <c r="E2997" s="481">
        <v>45056</v>
      </c>
      <c r="F2997" s="480" t="s">
        <v>301</v>
      </c>
      <c r="G2997" s="480" t="s">
        <v>14181</v>
      </c>
      <c r="H2997" s="480" t="s">
        <v>14182</v>
      </c>
      <c r="I2997" s="480" t="s">
        <v>304</v>
      </c>
      <c r="J2997" s="482">
        <v>67846.02</v>
      </c>
      <c r="K2997" s="482">
        <v>942.31</v>
      </c>
      <c r="L2997" s="482">
        <v>29211.48</v>
      </c>
      <c r="M2997" s="482">
        <v>11307.67</v>
      </c>
      <c r="N2997" s="482">
        <v>0</v>
      </c>
      <c r="O2997" s="482">
        <v>38634.54</v>
      </c>
      <c r="P2997" s="480" t="s">
        <v>14183</v>
      </c>
      <c r="Q2997" s="481"/>
      <c r="R2997" s="480" t="s">
        <v>306</v>
      </c>
      <c r="S2997" s="480" t="s">
        <v>307</v>
      </c>
      <c r="T2997" s="480" t="s">
        <v>453</v>
      </c>
      <c r="U2997" s="480" t="s">
        <v>2670</v>
      </c>
      <c r="V2997" s="480" t="s">
        <v>309</v>
      </c>
      <c r="W2997" s="480" t="s">
        <v>5771</v>
      </c>
      <c r="X2997" s="480" t="s">
        <v>5457</v>
      </c>
      <c r="Y2997" s="480" t="s">
        <v>313</v>
      </c>
      <c r="Z2997" s="480" t="s">
        <v>2602</v>
      </c>
      <c r="AA2997" s="480">
        <f t="shared" si="46"/>
        <v>72</v>
      </c>
      <c r="AB2997" s="483">
        <v>0</v>
      </c>
      <c r="AC2997" s="480" t="s">
        <v>542</v>
      </c>
    </row>
    <row r="2998" customHeight="1" spans="1:29">
      <c r="A2998" s="460" t="s">
        <v>187</v>
      </c>
      <c r="B2998" s="480" t="s">
        <v>13667</v>
      </c>
      <c r="C2998" s="480" t="s">
        <v>13668</v>
      </c>
      <c r="D2998" s="480" t="s">
        <v>14184</v>
      </c>
      <c r="E2998" s="481">
        <v>45063</v>
      </c>
      <c r="F2998" s="480" t="s">
        <v>301</v>
      </c>
      <c r="G2998" s="480" t="s">
        <v>14185</v>
      </c>
      <c r="H2998" s="480" t="s">
        <v>14186</v>
      </c>
      <c r="I2998" s="480" t="s">
        <v>304</v>
      </c>
      <c r="J2998" s="482">
        <v>13008.85</v>
      </c>
      <c r="K2998" s="482">
        <v>180.68</v>
      </c>
      <c r="L2998" s="482">
        <v>5601.03</v>
      </c>
      <c r="M2998" s="482">
        <v>2168.14</v>
      </c>
      <c r="N2998" s="482">
        <v>0</v>
      </c>
      <c r="O2998" s="482">
        <v>7407.82</v>
      </c>
      <c r="P2998" s="480" t="s">
        <v>14187</v>
      </c>
      <c r="Q2998" s="481"/>
      <c r="R2998" s="480" t="s">
        <v>306</v>
      </c>
      <c r="S2998" s="480" t="s">
        <v>307</v>
      </c>
      <c r="T2998" s="480" t="s">
        <v>453</v>
      </c>
      <c r="U2998" s="480" t="s">
        <v>2670</v>
      </c>
      <c r="V2998" s="480" t="s">
        <v>309</v>
      </c>
      <c r="W2998" s="480" t="s">
        <v>14188</v>
      </c>
      <c r="X2998" s="480" t="s">
        <v>5796</v>
      </c>
      <c r="Y2998" s="480" t="s">
        <v>313</v>
      </c>
      <c r="Z2998" s="480" t="s">
        <v>2602</v>
      </c>
      <c r="AA2998" s="480">
        <f t="shared" si="46"/>
        <v>72</v>
      </c>
      <c r="AB2998" s="483">
        <v>0</v>
      </c>
      <c r="AC2998" s="480" t="s">
        <v>542</v>
      </c>
    </row>
    <row r="2999" customHeight="1" spans="1:29">
      <c r="A2999" s="460" t="s">
        <v>187</v>
      </c>
      <c r="B2999" s="480" t="s">
        <v>13667</v>
      </c>
      <c r="C2999" s="480" t="s">
        <v>13668</v>
      </c>
      <c r="D2999" s="480" t="s">
        <v>14189</v>
      </c>
      <c r="E2999" s="481">
        <v>45063</v>
      </c>
      <c r="F2999" s="480" t="s">
        <v>301</v>
      </c>
      <c r="G2999" s="480" t="s">
        <v>14190</v>
      </c>
      <c r="H2999" s="480" t="s">
        <v>14186</v>
      </c>
      <c r="I2999" s="480" t="s">
        <v>304</v>
      </c>
      <c r="J2999" s="482">
        <v>13008.85</v>
      </c>
      <c r="K2999" s="482">
        <v>180.68</v>
      </c>
      <c r="L2999" s="482">
        <v>5601.03</v>
      </c>
      <c r="M2999" s="482">
        <v>2168.14</v>
      </c>
      <c r="N2999" s="482">
        <v>0</v>
      </c>
      <c r="O2999" s="482">
        <v>7407.82</v>
      </c>
      <c r="P2999" s="480" t="s">
        <v>14191</v>
      </c>
      <c r="Q2999" s="481"/>
      <c r="R2999" s="480" t="s">
        <v>306</v>
      </c>
      <c r="S2999" s="480" t="s">
        <v>307</v>
      </c>
      <c r="T2999" s="480" t="s">
        <v>453</v>
      </c>
      <c r="U2999" s="480" t="s">
        <v>2670</v>
      </c>
      <c r="V2999" s="480" t="s">
        <v>309</v>
      </c>
      <c r="W2999" s="480" t="s">
        <v>14188</v>
      </c>
      <c r="X2999" s="480" t="s">
        <v>5796</v>
      </c>
      <c r="Y2999" s="480" t="s">
        <v>313</v>
      </c>
      <c r="Z2999" s="480" t="s">
        <v>2602</v>
      </c>
      <c r="AA2999" s="480">
        <f t="shared" si="46"/>
        <v>72</v>
      </c>
      <c r="AB2999" s="483">
        <v>0</v>
      </c>
      <c r="AC2999" s="480" t="s">
        <v>542</v>
      </c>
    </row>
    <row r="3000" customHeight="1" spans="1:29">
      <c r="A3000" s="460" t="s">
        <v>187</v>
      </c>
      <c r="B3000" s="480" t="s">
        <v>13667</v>
      </c>
      <c r="C3000" s="480" t="s">
        <v>13668</v>
      </c>
      <c r="D3000" s="480" t="s">
        <v>14192</v>
      </c>
      <c r="E3000" s="481">
        <v>45063</v>
      </c>
      <c r="F3000" s="480" t="s">
        <v>301</v>
      </c>
      <c r="G3000" s="480" t="s">
        <v>14193</v>
      </c>
      <c r="H3000" s="480" t="s">
        <v>14194</v>
      </c>
      <c r="I3000" s="480" t="s">
        <v>304</v>
      </c>
      <c r="J3000" s="482">
        <v>995.57</v>
      </c>
      <c r="K3000" s="482">
        <v>13.83</v>
      </c>
      <c r="L3000" s="482">
        <v>428.65</v>
      </c>
      <c r="M3000" s="482">
        <v>165.93</v>
      </c>
      <c r="N3000" s="482">
        <v>0</v>
      </c>
      <c r="O3000" s="482">
        <v>566.92</v>
      </c>
      <c r="P3000" s="480" t="s">
        <v>14195</v>
      </c>
      <c r="Q3000" s="481"/>
      <c r="R3000" s="480" t="s">
        <v>306</v>
      </c>
      <c r="S3000" s="480" t="s">
        <v>307</v>
      </c>
      <c r="T3000" s="480" t="s">
        <v>453</v>
      </c>
      <c r="U3000" s="480" t="s">
        <v>2661</v>
      </c>
      <c r="V3000" s="480" t="s">
        <v>309</v>
      </c>
      <c r="W3000" s="480" t="s">
        <v>14196</v>
      </c>
      <c r="X3000" s="480" t="s">
        <v>1685</v>
      </c>
      <c r="Y3000" s="480" t="s">
        <v>313</v>
      </c>
      <c r="Z3000" s="480" t="s">
        <v>2602</v>
      </c>
      <c r="AA3000" s="480">
        <f t="shared" si="46"/>
        <v>72</v>
      </c>
      <c r="AB3000" s="483">
        <v>0</v>
      </c>
      <c r="AC3000" s="480" t="s">
        <v>456</v>
      </c>
    </row>
    <row r="3001" customHeight="1" spans="1:29">
      <c r="A3001" s="460" t="s">
        <v>187</v>
      </c>
      <c r="B3001" s="480" t="s">
        <v>13667</v>
      </c>
      <c r="C3001" s="480" t="s">
        <v>13668</v>
      </c>
      <c r="D3001" s="480" t="s">
        <v>14197</v>
      </c>
      <c r="E3001" s="481">
        <v>45063</v>
      </c>
      <c r="F3001" s="480" t="s">
        <v>301</v>
      </c>
      <c r="G3001" s="480" t="s">
        <v>14198</v>
      </c>
      <c r="H3001" s="480" t="s">
        <v>14194</v>
      </c>
      <c r="I3001" s="480" t="s">
        <v>304</v>
      </c>
      <c r="J3001" s="482">
        <v>995.57</v>
      </c>
      <c r="K3001" s="482">
        <v>13.83</v>
      </c>
      <c r="L3001" s="482">
        <v>428.65</v>
      </c>
      <c r="M3001" s="482">
        <v>165.93</v>
      </c>
      <c r="N3001" s="482">
        <v>0</v>
      </c>
      <c r="O3001" s="482">
        <v>566.92</v>
      </c>
      <c r="P3001" s="480" t="s">
        <v>14199</v>
      </c>
      <c r="Q3001" s="481"/>
      <c r="R3001" s="480" t="s">
        <v>306</v>
      </c>
      <c r="S3001" s="480" t="s">
        <v>307</v>
      </c>
      <c r="T3001" s="480" t="s">
        <v>453</v>
      </c>
      <c r="U3001" s="480" t="s">
        <v>2661</v>
      </c>
      <c r="V3001" s="480" t="s">
        <v>309</v>
      </c>
      <c r="W3001" s="480" t="s">
        <v>14196</v>
      </c>
      <c r="X3001" s="480" t="s">
        <v>1685</v>
      </c>
      <c r="Y3001" s="480" t="s">
        <v>313</v>
      </c>
      <c r="Z3001" s="480" t="s">
        <v>2602</v>
      </c>
      <c r="AA3001" s="480">
        <f t="shared" si="46"/>
        <v>72</v>
      </c>
      <c r="AB3001" s="483">
        <v>0</v>
      </c>
      <c r="AC3001" s="480" t="s">
        <v>456</v>
      </c>
    </row>
    <row r="3002" customHeight="1" spans="1:29">
      <c r="A3002" s="460" t="s">
        <v>187</v>
      </c>
      <c r="B3002" s="480" t="s">
        <v>13667</v>
      </c>
      <c r="C3002" s="480" t="s">
        <v>13668</v>
      </c>
      <c r="D3002" s="480" t="s">
        <v>14200</v>
      </c>
      <c r="E3002" s="481">
        <v>45063</v>
      </c>
      <c r="F3002" s="480" t="s">
        <v>301</v>
      </c>
      <c r="G3002" s="480" t="s">
        <v>14201</v>
      </c>
      <c r="H3002" s="480" t="s">
        <v>14202</v>
      </c>
      <c r="I3002" s="480" t="s">
        <v>304</v>
      </c>
      <c r="J3002" s="482">
        <v>995.58</v>
      </c>
      <c r="K3002" s="482">
        <v>13.83</v>
      </c>
      <c r="L3002" s="482">
        <v>428.65</v>
      </c>
      <c r="M3002" s="482">
        <v>165.93</v>
      </c>
      <c r="N3002" s="482">
        <v>0</v>
      </c>
      <c r="O3002" s="482">
        <v>566.93</v>
      </c>
      <c r="P3002" s="480" t="s">
        <v>14203</v>
      </c>
      <c r="Q3002" s="481"/>
      <c r="R3002" s="480" t="s">
        <v>306</v>
      </c>
      <c r="S3002" s="480" t="s">
        <v>307</v>
      </c>
      <c r="T3002" s="480" t="s">
        <v>453</v>
      </c>
      <c r="U3002" s="480" t="s">
        <v>2661</v>
      </c>
      <c r="V3002" s="480" t="s">
        <v>309</v>
      </c>
      <c r="W3002" s="480" t="s">
        <v>14196</v>
      </c>
      <c r="X3002" s="480" t="s">
        <v>1685</v>
      </c>
      <c r="Y3002" s="480" t="s">
        <v>313</v>
      </c>
      <c r="Z3002" s="480" t="s">
        <v>2602</v>
      </c>
      <c r="AA3002" s="480">
        <f t="shared" si="46"/>
        <v>72</v>
      </c>
      <c r="AB3002" s="483">
        <v>0</v>
      </c>
      <c r="AC3002" s="480" t="s">
        <v>456</v>
      </c>
    </row>
    <row r="3003" customHeight="1" spans="1:29">
      <c r="A3003" s="460" t="s">
        <v>187</v>
      </c>
      <c r="B3003" s="480" t="s">
        <v>13667</v>
      </c>
      <c r="C3003" s="480" t="s">
        <v>13668</v>
      </c>
      <c r="D3003" s="480" t="s">
        <v>14204</v>
      </c>
      <c r="E3003" s="481">
        <v>45063</v>
      </c>
      <c r="F3003" s="480" t="s">
        <v>301</v>
      </c>
      <c r="G3003" s="480" t="s">
        <v>14205</v>
      </c>
      <c r="H3003" s="480" t="s">
        <v>14202</v>
      </c>
      <c r="I3003" s="480" t="s">
        <v>304</v>
      </c>
      <c r="J3003" s="482">
        <v>995.58</v>
      </c>
      <c r="K3003" s="482">
        <v>13.83</v>
      </c>
      <c r="L3003" s="482">
        <v>428.65</v>
      </c>
      <c r="M3003" s="482">
        <v>165.93</v>
      </c>
      <c r="N3003" s="482">
        <v>0</v>
      </c>
      <c r="O3003" s="482">
        <v>566.93</v>
      </c>
      <c r="P3003" s="480" t="s">
        <v>14206</v>
      </c>
      <c r="Q3003" s="481"/>
      <c r="R3003" s="480" t="s">
        <v>306</v>
      </c>
      <c r="S3003" s="480" t="s">
        <v>307</v>
      </c>
      <c r="T3003" s="480" t="s">
        <v>453</v>
      </c>
      <c r="U3003" s="480" t="s">
        <v>2661</v>
      </c>
      <c r="V3003" s="480" t="s">
        <v>309</v>
      </c>
      <c r="W3003" s="480" t="s">
        <v>14196</v>
      </c>
      <c r="X3003" s="480" t="s">
        <v>1685</v>
      </c>
      <c r="Y3003" s="480" t="s">
        <v>313</v>
      </c>
      <c r="Z3003" s="480" t="s">
        <v>2602</v>
      </c>
      <c r="AA3003" s="480">
        <f t="shared" si="46"/>
        <v>72</v>
      </c>
      <c r="AB3003" s="483">
        <v>0</v>
      </c>
      <c r="AC3003" s="480" t="s">
        <v>456</v>
      </c>
    </row>
    <row r="3004" customHeight="1" spans="1:29">
      <c r="A3004" s="460" t="s">
        <v>187</v>
      </c>
      <c r="B3004" s="480" t="s">
        <v>13667</v>
      </c>
      <c r="C3004" s="480" t="s">
        <v>13668</v>
      </c>
      <c r="D3004" s="480" t="s">
        <v>14207</v>
      </c>
      <c r="E3004" s="481">
        <v>45063</v>
      </c>
      <c r="F3004" s="480" t="s">
        <v>301</v>
      </c>
      <c r="G3004" s="480" t="s">
        <v>14208</v>
      </c>
      <c r="H3004" s="480" t="s">
        <v>14209</v>
      </c>
      <c r="I3004" s="480" t="s">
        <v>304</v>
      </c>
      <c r="J3004" s="482">
        <v>3539.82</v>
      </c>
      <c r="K3004" s="482">
        <v>49.16</v>
      </c>
      <c r="L3004" s="482">
        <v>1524.09</v>
      </c>
      <c r="M3004" s="482">
        <v>589.97</v>
      </c>
      <c r="N3004" s="482">
        <v>0</v>
      </c>
      <c r="O3004" s="482">
        <v>2015.73</v>
      </c>
      <c r="P3004" s="480" t="s">
        <v>14210</v>
      </c>
      <c r="Q3004" s="481"/>
      <c r="R3004" s="480" t="s">
        <v>306</v>
      </c>
      <c r="S3004" s="480" t="s">
        <v>307</v>
      </c>
      <c r="T3004" s="480" t="s">
        <v>453</v>
      </c>
      <c r="U3004" s="480" t="s">
        <v>2670</v>
      </c>
      <c r="V3004" s="480" t="s">
        <v>309</v>
      </c>
      <c r="W3004" s="480" t="s">
        <v>14211</v>
      </c>
      <c r="X3004" s="480" t="s">
        <v>1685</v>
      </c>
      <c r="Y3004" s="480" t="s">
        <v>313</v>
      </c>
      <c r="Z3004" s="480" t="s">
        <v>2602</v>
      </c>
      <c r="AA3004" s="480">
        <f t="shared" si="46"/>
        <v>72</v>
      </c>
      <c r="AB3004" s="483">
        <v>0</v>
      </c>
      <c r="AC3004" s="480" t="s">
        <v>542</v>
      </c>
    </row>
    <row r="3005" customHeight="1" spans="1:29">
      <c r="A3005" s="460" t="s">
        <v>187</v>
      </c>
      <c r="B3005" s="480" t="s">
        <v>13667</v>
      </c>
      <c r="C3005" s="480" t="s">
        <v>13668</v>
      </c>
      <c r="D3005" s="480" t="s">
        <v>14212</v>
      </c>
      <c r="E3005" s="481">
        <v>45063</v>
      </c>
      <c r="F3005" s="480" t="s">
        <v>301</v>
      </c>
      <c r="G3005" s="480" t="s">
        <v>14213</v>
      </c>
      <c r="H3005" s="480" t="s">
        <v>14214</v>
      </c>
      <c r="I3005" s="480" t="s">
        <v>304</v>
      </c>
      <c r="J3005" s="482">
        <v>3539.83</v>
      </c>
      <c r="K3005" s="482">
        <v>49.16</v>
      </c>
      <c r="L3005" s="482">
        <v>1524.09</v>
      </c>
      <c r="M3005" s="482">
        <v>589.97</v>
      </c>
      <c r="N3005" s="482">
        <v>0</v>
      </c>
      <c r="O3005" s="482">
        <v>2015.74</v>
      </c>
      <c r="P3005" s="480" t="s">
        <v>14215</v>
      </c>
      <c r="Q3005" s="481"/>
      <c r="R3005" s="480" t="s">
        <v>306</v>
      </c>
      <c r="S3005" s="480" t="s">
        <v>307</v>
      </c>
      <c r="T3005" s="480" t="s">
        <v>453</v>
      </c>
      <c r="U3005" s="480" t="s">
        <v>2670</v>
      </c>
      <c r="V3005" s="480" t="s">
        <v>309</v>
      </c>
      <c r="W3005" s="480" t="s">
        <v>14211</v>
      </c>
      <c r="X3005" s="480" t="s">
        <v>1685</v>
      </c>
      <c r="Y3005" s="480" t="s">
        <v>313</v>
      </c>
      <c r="Z3005" s="480" t="s">
        <v>2602</v>
      </c>
      <c r="AA3005" s="480">
        <f t="shared" si="46"/>
        <v>72</v>
      </c>
      <c r="AB3005" s="483">
        <v>0</v>
      </c>
      <c r="AC3005" s="480" t="s">
        <v>542</v>
      </c>
    </row>
    <row r="3006" customHeight="1" spans="1:29">
      <c r="A3006" s="460" t="s">
        <v>187</v>
      </c>
      <c r="B3006" s="480" t="s">
        <v>13667</v>
      </c>
      <c r="C3006" s="480" t="s">
        <v>13668</v>
      </c>
      <c r="D3006" s="480" t="s">
        <v>14216</v>
      </c>
      <c r="E3006" s="481">
        <v>45070</v>
      </c>
      <c r="F3006" s="480" t="s">
        <v>301</v>
      </c>
      <c r="G3006" s="480" t="s">
        <v>14217</v>
      </c>
      <c r="H3006" s="480" t="s">
        <v>14218</v>
      </c>
      <c r="I3006" s="480" t="s">
        <v>304</v>
      </c>
      <c r="J3006" s="482">
        <v>38053.1</v>
      </c>
      <c r="K3006" s="482">
        <v>528.51</v>
      </c>
      <c r="L3006" s="482">
        <v>16383.97</v>
      </c>
      <c r="M3006" s="482">
        <v>6342.18</v>
      </c>
      <c r="N3006" s="482">
        <v>0</v>
      </c>
      <c r="O3006" s="482">
        <v>21669.13</v>
      </c>
      <c r="P3006" s="480" t="s">
        <v>14219</v>
      </c>
      <c r="Q3006" s="481"/>
      <c r="R3006" s="480" t="s">
        <v>306</v>
      </c>
      <c r="S3006" s="480" t="s">
        <v>307</v>
      </c>
      <c r="T3006" s="480" t="s">
        <v>453</v>
      </c>
      <c r="U3006" s="480" t="s">
        <v>2661</v>
      </c>
      <c r="V3006" s="480" t="s">
        <v>309</v>
      </c>
      <c r="W3006" s="480" t="s">
        <v>14220</v>
      </c>
      <c r="X3006" s="480" t="s">
        <v>5796</v>
      </c>
      <c r="Y3006" s="480" t="s">
        <v>313</v>
      </c>
      <c r="Z3006" s="480" t="s">
        <v>2602</v>
      </c>
      <c r="AA3006" s="480">
        <f t="shared" si="46"/>
        <v>72</v>
      </c>
      <c r="AB3006" s="483">
        <v>0</v>
      </c>
      <c r="AC3006" s="480" t="s">
        <v>456</v>
      </c>
    </row>
    <row r="3007" customHeight="1" spans="1:29">
      <c r="A3007" s="460" t="s">
        <v>187</v>
      </c>
      <c r="B3007" s="480" t="s">
        <v>13667</v>
      </c>
      <c r="C3007" s="480" t="s">
        <v>13668</v>
      </c>
      <c r="D3007" s="480" t="s">
        <v>14221</v>
      </c>
      <c r="E3007" s="481">
        <v>45070</v>
      </c>
      <c r="F3007" s="480" t="s">
        <v>301</v>
      </c>
      <c r="G3007" s="480" t="s">
        <v>14222</v>
      </c>
      <c r="H3007" s="480" t="s">
        <v>14218</v>
      </c>
      <c r="I3007" s="480" t="s">
        <v>304</v>
      </c>
      <c r="J3007" s="482">
        <v>38053.1</v>
      </c>
      <c r="K3007" s="482">
        <v>528.51</v>
      </c>
      <c r="L3007" s="482">
        <v>16383.97</v>
      </c>
      <c r="M3007" s="482">
        <v>6342.18</v>
      </c>
      <c r="N3007" s="482">
        <v>0</v>
      </c>
      <c r="O3007" s="482">
        <v>21669.13</v>
      </c>
      <c r="P3007" s="480" t="s">
        <v>14223</v>
      </c>
      <c r="Q3007" s="481"/>
      <c r="R3007" s="480" t="s">
        <v>306</v>
      </c>
      <c r="S3007" s="480" t="s">
        <v>307</v>
      </c>
      <c r="T3007" s="480" t="s">
        <v>453</v>
      </c>
      <c r="U3007" s="480" t="s">
        <v>2661</v>
      </c>
      <c r="V3007" s="480" t="s">
        <v>309</v>
      </c>
      <c r="W3007" s="480" t="s">
        <v>14220</v>
      </c>
      <c r="X3007" s="480" t="s">
        <v>5796</v>
      </c>
      <c r="Y3007" s="480" t="s">
        <v>313</v>
      </c>
      <c r="Z3007" s="480" t="s">
        <v>2602</v>
      </c>
      <c r="AA3007" s="480">
        <f t="shared" si="46"/>
        <v>72</v>
      </c>
      <c r="AB3007" s="483">
        <v>0</v>
      </c>
      <c r="AC3007" s="480" t="s">
        <v>456</v>
      </c>
    </row>
    <row r="3008" customHeight="1" spans="1:29">
      <c r="A3008" s="460" t="s">
        <v>187</v>
      </c>
      <c r="B3008" s="480" t="s">
        <v>13667</v>
      </c>
      <c r="C3008" s="480" t="s">
        <v>13668</v>
      </c>
      <c r="D3008" s="480" t="s">
        <v>14224</v>
      </c>
      <c r="E3008" s="481">
        <v>45086</v>
      </c>
      <c r="F3008" s="480" t="s">
        <v>301</v>
      </c>
      <c r="G3008" s="480" t="s">
        <v>14225</v>
      </c>
      <c r="H3008" s="480" t="s">
        <v>14226</v>
      </c>
      <c r="I3008" s="480" t="s">
        <v>304</v>
      </c>
      <c r="J3008" s="482">
        <v>8407.08</v>
      </c>
      <c r="K3008" s="482">
        <v>116.76</v>
      </c>
      <c r="L3008" s="482">
        <v>3502.95</v>
      </c>
      <c r="M3008" s="482">
        <v>1401.18</v>
      </c>
      <c r="N3008" s="482">
        <v>0</v>
      </c>
      <c r="O3008" s="482">
        <v>4904.13</v>
      </c>
      <c r="P3008" s="480" t="s">
        <v>14227</v>
      </c>
      <c r="Q3008" s="481"/>
      <c r="R3008" s="480" t="s">
        <v>306</v>
      </c>
      <c r="S3008" s="480" t="s">
        <v>307</v>
      </c>
      <c r="T3008" s="480" t="s">
        <v>453</v>
      </c>
      <c r="U3008" s="480" t="s">
        <v>2670</v>
      </c>
      <c r="V3008" s="480" t="s">
        <v>309</v>
      </c>
      <c r="W3008" s="480" t="s">
        <v>14228</v>
      </c>
      <c r="X3008" s="480" t="s">
        <v>1685</v>
      </c>
      <c r="Y3008" s="480" t="s">
        <v>313</v>
      </c>
      <c r="Z3008" s="480" t="s">
        <v>2602</v>
      </c>
      <c r="AA3008" s="480">
        <f t="shared" si="46"/>
        <v>72</v>
      </c>
      <c r="AB3008" s="483">
        <v>0</v>
      </c>
      <c r="AC3008" s="480" t="s">
        <v>542</v>
      </c>
    </row>
    <row r="3009" customHeight="1" spans="1:29">
      <c r="A3009" s="460" t="s">
        <v>187</v>
      </c>
      <c r="B3009" s="480" t="s">
        <v>13667</v>
      </c>
      <c r="C3009" s="480" t="s">
        <v>13668</v>
      </c>
      <c r="D3009" s="480" t="s">
        <v>14229</v>
      </c>
      <c r="E3009" s="481">
        <v>45086</v>
      </c>
      <c r="F3009" s="480" t="s">
        <v>301</v>
      </c>
      <c r="G3009" s="480" t="s">
        <v>14230</v>
      </c>
      <c r="H3009" s="480" t="s">
        <v>14231</v>
      </c>
      <c r="I3009" s="480" t="s">
        <v>304</v>
      </c>
      <c r="J3009" s="482">
        <v>18584.07</v>
      </c>
      <c r="K3009" s="482">
        <v>258.11</v>
      </c>
      <c r="L3009" s="482">
        <v>7743.36</v>
      </c>
      <c r="M3009" s="482">
        <v>3097.34</v>
      </c>
      <c r="N3009" s="482">
        <v>0</v>
      </c>
      <c r="O3009" s="482">
        <v>10840.71</v>
      </c>
      <c r="P3009" s="480" t="s">
        <v>14232</v>
      </c>
      <c r="Q3009" s="481"/>
      <c r="R3009" s="480" t="s">
        <v>306</v>
      </c>
      <c r="S3009" s="480" t="s">
        <v>307</v>
      </c>
      <c r="T3009" s="480" t="s">
        <v>453</v>
      </c>
      <c r="U3009" s="480" t="s">
        <v>2670</v>
      </c>
      <c r="V3009" s="480" t="s">
        <v>309</v>
      </c>
      <c r="W3009" s="480" t="s">
        <v>14233</v>
      </c>
      <c r="X3009" s="480" t="s">
        <v>1685</v>
      </c>
      <c r="Y3009" s="480" t="s">
        <v>313</v>
      </c>
      <c r="Z3009" s="480" t="s">
        <v>2602</v>
      </c>
      <c r="AA3009" s="480">
        <f t="shared" si="46"/>
        <v>72</v>
      </c>
      <c r="AB3009" s="483">
        <v>0</v>
      </c>
      <c r="AC3009" s="480" t="s">
        <v>542</v>
      </c>
    </row>
    <row r="3010" customHeight="1" spans="1:29">
      <c r="A3010" s="460" t="s">
        <v>187</v>
      </c>
      <c r="B3010" s="480" t="s">
        <v>13667</v>
      </c>
      <c r="C3010" s="480" t="s">
        <v>13668</v>
      </c>
      <c r="D3010" s="480" t="s">
        <v>14234</v>
      </c>
      <c r="E3010" s="481">
        <v>45086</v>
      </c>
      <c r="F3010" s="480" t="s">
        <v>301</v>
      </c>
      <c r="G3010" s="480" t="s">
        <v>14235</v>
      </c>
      <c r="H3010" s="480" t="s">
        <v>14236</v>
      </c>
      <c r="I3010" s="480" t="s">
        <v>304</v>
      </c>
      <c r="J3010" s="482">
        <v>1309.73</v>
      </c>
      <c r="K3010" s="482">
        <v>18.19</v>
      </c>
      <c r="L3010" s="482">
        <v>545.72</v>
      </c>
      <c r="M3010" s="482">
        <v>218.29</v>
      </c>
      <c r="N3010" s="482">
        <v>0</v>
      </c>
      <c r="O3010" s="482">
        <v>764.01</v>
      </c>
      <c r="P3010" s="480" t="s">
        <v>14237</v>
      </c>
      <c r="Q3010" s="481"/>
      <c r="R3010" s="480" t="s">
        <v>306</v>
      </c>
      <c r="S3010" s="480" t="s">
        <v>307</v>
      </c>
      <c r="T3010" s="480" t="s">
        <v>453</v>
      </c>
      <c r="U3010" s="480" t="s">
        <v>2661</v>
      </c>
      <c r="V3010" s="480" t="s">
        <v>309</v>
      </c>
      <c r="W3010" s="480" t="s">
        <v>14238</v>
      </c>
      <c r="X3010" s="480" t="s">
        <v>14239</v>
      </c>
      <c r="Y3010" s="480" t="s">
        <v>313</v>
      </c>
      <c r="Z3010" s="480" t="s">
        <v>2602</v>
      </c>
      <c r="AA3010" s="480">
        <f t="shared" si="46"/>
        <v>72</v>
      </c>
      <c r="AB3010" s="483">
        <v>0</v>
      </c>
      <c r="AC3010" s="480" t="s">
        <v>456</v>
      </c>
    </row>
    <row r="3011" customHeight="1" spans="1:29">
      <c r="A3011" s="460" t="s">
        <v>187</v>
      </c>
      <c r="B3011" s="480" t="s">
        <v>13667</v>
      </c>
      <c r="C3011" s="480" t="s">
        <v>13668</v>
      </c>
      <c r="D3011" s="480" t="s">
        <v>14240</v>
      </c>
      <c r="E3011" s="481">
        <v>45086</v>
      </c>
      <c r="F3011" s="480" t="s">
        <v>301</v>
      </c>
      <c r="G3011" s="480" t="s">
        <v>14241</v>
      </c>
      <c r="H3011" s="480" t="s">
        <v>14236</v>
      </c>
      <c r="I3011" s="480" t="s">
        <v>304</v>
      </c>
      <c r="J3011" s="482">
        <v>1309.73</v>
      </c>
      <c r="K3011" s="482">
        <v>18.19</v>
      </c>
      <c r="L3011" s="482">
        <v>545.72</v>
      </c>
      <c r="M3011" s="482">
        <v>218.29</v>
      </c>
      <c r="N3011" s="482">
        <v>0</v>
      </c>
      <c r="O3011" s="482">
        <v>764.01</v>
      </c>
      <c r="P3011" s="480" t="s">
        <v>14242</v>
      </c>
      <c r="Q3011" s="481"/>
      <c r="R3011" s="480" t="s">
        <v>306</v>
      </c>
      <c r="S3011" s="480" t="s">
        <v>307</v>
      </c>
      <c r="T3011" s="480" t="s">
        <v>453</v>
      </c>
      <c r="U3011" s="480" t="s">
        <v>2661</v>
      </c>
      <c r="V3011" s="480" t="s">
        <v>309</v>
      </c>
      <c r="W3011" s="480" t="s">
        <v>14238</v>
      </c>
      <c r="X3011" s="480" t="s">
        <v>14239</v>
      </c>
      <c r="Y3011" s="480" t="s">
        <v>313</v>
      </c>
      <c r="Z3011" s="480" t="s">
        <v>2602</v>
      </c>
      <c r="AA3011" s="480">
        <f t="shared" si="46"/>
        <v>72</v>
      </c>
      <c r="AB3011" s="483">
        <v>0</v>
      </c>
      <c r="AC3011" s="480" t="s">
        <v>456</v>
      </c>
    </row>
    <row r="3012" customHeight="1" spans="1:29">
      <c r="A3012" s="460" t="s">
        <v>187</v>
      </c>
      <c r="B3012" s="480" t="s">
        <v>13667</v>
      </c>
      <c r="C3012" s="480" t="s">
        <v>13668</v>
      </c>
      <c r="D3012" s="480" t="s">
        <v>14243</v>
      </c>
      <c r="E3012" s="481">
        <v>45086</v>
      </c>
      <c r="F3012" s="480" t="s">
        <v>301</v>
      </c>
      <c r="G3012" s="480" t="s">
        <v>14244</v>
      </c>
      <c r="H3012" s="480" t="s">
        <v>14236</v>
      </c>
      <c r="I3012" s="480" t="s">
        <v>304</v>
      </c>
      <c r="J3012" s="482">
        <v>1309.74</v>
      </c>
      <c r="K3012" s="482">
        <v>18.19</v>
      </c>
      <c r="L3012" s="482">
        <v>545.73</v>
      </c>
      <c r="M3012" s="482">
        <v>218.29</v>
      </c>
      <c r="N3012" s="482">
        <v>0</v>
      </c>
      <c r="O3012" s="482">
        <v>764.01</v>
      </c>
      <c r="P3012" s="480" t="s">
        <v>14245</v>
      </c>
      <c r="Q3012" s="481"/>
      <c r="R3012" s="480" t="s">
        <v>306</v>
      </c>
      <c r="S3012" s="480" t="s">
        <v>307</v>
      </c>
      <c r="T3012" s="480" t="s">
        <v>453</v>
      </c>
      <c r="U3012" s="480" t="s">
        <v>2661</v>
      </c>
      <c r="V3012" s="480" t="s">
        <v>309</v>
      </c>
      <c r="W3012" s="480" t="s">
        <v>14238</v>
      </c>
      <c r="X3012" s="480" t="s">
        <v>14239</v>
      </c>
      <c r="Y3012" s="480" t="s">
        <v>313</v>
      </c>
      <c r="Z3012" s="480" t="s">
        <v>2602</v>
      </c>
      <c r="AA3012" s="480">
        <f t="shared" si="46"/>
        <v>72</v>
      </c>
      <c r="AB3012" s="483">
        <v>0</v>
      </c>
      <c r="AC3012" s="480" t="s">
        <v>456</v>
      </c>
    </row>
    <row r="3013" customHeight="1" spans="1:29">
      <c r="A3013" s="460" t="s">
        <v>187</v>
      </c>
      <c r="B3013" s="480" t="s">
        <v>13667</v>
      </c>
      <c r="C3013" s="480" t="s">
        <v>13668</v>
      </c>
      <c r="D3013" s="480" t="s">
        <v>14246</v>
      </c>
      <c r="E3013" s="481">
        <v>45086</v>
      </c>
      <c r="F3013" s="480" t="s">
        <v>301</v>
      </c>
      <c r="G3013" s="480" t="s">
        <v>14247</v>
      </c>
      <c r="H3013" s="480" t="s">
        <v>14236</v>
      </c>
      <c r="I3013" s="480" t="s">
        <v>304</v>
      </c>
      <c r="J3013" s="482">
        <v>1309.74</v>
      </c>
      <c r="K3013" s="482">
        <v>18.19</v>
      </c>
      <c r="L3013" s="482">
        <v>545.73</v>
      </c>
      <c r="M3013" s="482">
        <v>218.29</v>
      </c>
      <c r="N3013" s="482">
        <v>0</v>
      </c>
      <c r="O3013" s="482">
        <v>764.01</v>
      </c>
      <c r="P3013" s="480" t="s">
        <v>14248</v>
      </c>
      <c r="Q3013" s="481"/>
      <c r="R3013" s="480" t="s">
        <v>306</v>
      </c>
      <c r="S3013" s="480" t="s">
        <v>307</v>
      </c>
      <c r="T3013" s="480" t="s">
        <v>453</v>
      </c>
      <c r="U3013" s="480" t="s">
        <v>2661</v>
      </c>
      <c r="V3013" s="480" t="s">
        <v>309</v>
      </c>
      <c r="W3013" s="480" t="s">
        <v>14238</v>
      </c>
      <c r="X3013" s="480" t="s">
        <v>14239</v>
      </c>
      <c r="Y3013" s="480" t="s">
        <v>313</v>
      </c>
      <c r="Z3013" s="480" t="s">
        <v>2602</v>
      </c>
      <c r="AA3013" s="480">
        <f t="shared" si="46"/>
        <v>72</v>
      </c>
      <c r="AB3013" s="483">
        <v>0</v>
      </c>
      <c r="AC3013" s="480" t="s">
        <v>456</v>
      </c>
    </row>
    <row r="3014" customHeight="1" spans="1:29">
      <c r="A3014" s="460" t="s">
        <v>187</v>
      </c>
      <c r="B3014" s="480" t="s">
        <v>13667</v>
      </c>
      <c r="C3014" s="480" t="s">
        <v>13668</v>
      </c>
      <c r="D3014" s="480" t="s">
        <v>14249</v>
      </c>
      <c r="E3014" s="481">
        <v>45103</v>
      </c>
      <c r="F3014" s="480" t="s">
        <v>301</v>
      </c>
      <c r="G3014" s="480" t="s">
        <v>14250</v>
      </c>
      <c r="H3014" s="480" t="s">
        <v>14251</v>
      </c>
      <c r="I3014" s="480" t="s">
        <v>304</v>
      </c>
      <c r="J3014" s="482">
        <v>14159.29</v>
      </c>
      <c r="K3014" s="482">
        <v>196.65</v>
      </c>
      <c r="L3014" s="482">
        <v>5899.7</v>
      </c>
      <c r="M3014" s="482">
        <v>2359.88</v>
      </c>
      <c r="N3014" s="482">
        <v>0</v>
      </c>
      <c r="O3014" s="482">
        <v>8259.59</v>
      </c>
      <c r="P3014" s="480" t="s">
        <v>14252</v>
      </c>
      <c r="Q3014" s="481"/>
      <c r="R3014" s="480" t="s">
        <v>306</v>
      </c>
      <c r="S3014" s="480" t="s">
        <v>307</v>
      </c>
      <c r="T3014" s="480" t="s">
        <v>462</v>
      </c>
      <c r="U3014" s="480" t="s">
        <v>13560</v>
      </c>
      <c r="V3014" s="480" t="s">
        <v>309</v>
      </c>
      <c r="W3014" s="480" t="s">
        <v>14253</v>
      </c>
      <c r="X3014" s="480" t="s">
        <v>14254</v>
      </c>
      <c r="Y3014" s="480" t="s">
        <v>313</v>
      </c>
      <c r="Z3014" s="480" t="s">
        <v>2602</v>
      </c>
      <c r="AA3014" s="480">
        <f t="shared" si="46"/>
        <v>72</v>
      </c>
      <c r="AB3014" s="483">
        <v>0</v>
      </c>
      <c r="AC3014" s="480" t="s">
        <v>1176</v>
      </c>
    </row>
    <row r="3015" customHeight="1" spans="1:29">
      <c r="A3015" s="460" t="s">
        <v>187</v>
      </c>
      <c r="B3015" s="480" t="s">
        <v>13667</v>
      </c>
      <c r="C3015" s="480" t="s">
        <v>13668</v>
      </c>
      <c r="D3015" s="480" t="s">
        <v>14255</v>
      </c>
      <c r="E3015" s="481">
        <v>45103</v>
      </c>
      <c r="F3015" s="480" t="s">
        <v>301</v>
      </c>
      <c r="G3015" s="480" t="s">
        <v>14256</v>
      </c>
      <c r="H3015" s="480" t="s">
        <v>14257</v>
      </c>
      <c r="I3015" s="480" t="s">
        <v>304</v>
      </c>
      <c r="J3015" s="482">
        <v>12389.38</v>
      </c>
      <c r="K3015" s="482">
        <v>172.08</v>
      </c>
      <c r="L3015" s="482">
        <v>5162.25</v>
      </c>
      <c r="M3015" s="482">
        <v>2064.9</v>
      </c>
      <c r="N3015" s="482">
        <v>0</v>
      </c>
      <c r="O3015" s="482">
        <v>7227.13</v>
      </c>
      <c r="P3015" s="480" t="s">
        <v>14258</v>
      </c>
      <c r="Q3015" s="481"/>
      <c r="R3015" s="480" t="s">
        <v>306</v>
      </c>
      <c r="S3015" s="480" t="s">
        <v>307</v>
      </c>
      <c r="T3015" s="480" t="s">
        <v>462</v>
      </c>
      <c r="U3015" s="480" t="s">
        <v>13560</v>
      </c>
      <c r="V3015" s="480" t="s">
        <v>309</v>
      </c>
      <c r="W3015" s="480" t="s">
        <v>14259</v>
      </c>
      <c r="X3015" s="480" t="s">
        <v>14254</v>
      </c>
      <c r="Y3015" s="480" t="s">
        <v>313</v>
      </c>
      <c r="Z3015" s="480" t="s">
        <v>2602</v>
      </c>
      <c r="AA3015" s="480">
        <f t="shared" si="46"/>
        <v>72</v>
      </c>
      <c r="AB3015" s="483">
        <v>0</v>
      </c>
      <c r="AC3015" s="480" t="s">
        <v>1176</v>
      </c>
    </row>
    <row r="3016" customHeight="1" spans="1:29">
      <c r="A3016" s="460" t="s">
        <v>187</v>
      </c>
      <c r="B3016" s="480" t="s">
        <v>13667</v>
      </c>
      <c r="C3016" s="480" t="s">
        <v>13668</v>
      </c>
      <c r="D3016" s="480" t="s">
        <v>14260</v>
      </c>
      <c r="E3016" s="481">
        <v>45103</v>
      </c>
      <c r="F3016" s="480" t="s">
        <v>301</v>
      </c>
      <c r="G3016" s="480" t="s">
        <v>14261</v>
      </c>
      <c r="H3016" s="480" t="s">
        <v>14262</v>
      </c>
      <c r="I3016" s="480" t="s">
        <v>304</v>
      </c>
      <c r="J3016" s="482">
        <v>11504.43</v>
      </c>
      <c r="K3016" s="482">
        <v>159.78</v>
      </c>
      <c r="L3016" s="482">
        <v>4793.51</v>
      </c>
      <c r="M3016" s="482">
        <v>1917.4</v>
      </c>
      <c r="N3016" s="482">
        <v>0</v>
      </c>
      <c r="O3016" s="482">
        <v>6710.92</v>
      </c>
      <c r="P3016" s="480" t="s">
        <v>14263</v>
      </c>
      <c r="Q3016" s="481"/>
      <c r="R3016" s="480" t="s">
        <v>306</v>
      </c>
      <c r="S3016" s="480" t="s">
        <v>307</v>
      </c>
      <c r="T3016" s="480" t="s">
        <v>462</v>
      </c>
      <c r="U3016" s="480" t="s">
        <v>13560</v>
      </c>
      <c r="V3016" s="480" t="s">
        <v>309</v>
      </c>
      <c r="W3016" s="480" t="s">
        <v>14264</v>
      </c>
      <c r="X3016" s="480" t="s">
        <v>14254</v>
      </c>
      <c r="Y3016" s="480" t="s">
        <v>313</v>
      </c>
      <c r="Z3016" s="480" t="s">
        <v>2602</v>
      </c>
      <c r="AA3016" s="480">
        <f t="shared" si="46"/>
        <v>72</v>
      </c>
      <c r="AB3016" s="483">
        <v>0</v>
      </c>
      <c r="AC3016" s="480" t="s">
        <v>1176</v>
      </c>
    </row>
    <row r="3017" customHeight="1" spans="1:29">
      <c r="A3017" s="460" t="s">
        <v>187</v>
      </c>
      <c r="B3017" s="480" t="s">
        <v>13667</v>
      </c>
      <c r="C3017" s="480" t="s">
        <v>13668</v>
      </c>
      <c r="D3017" s="480" t="s">
        <v>14265</v>
      </c>
      <c r="E3017" s="481">
        <v>45103</v>
      </c>
      <c r="F3017" s="480" t="s">
        <v>301</v>
      </c>
      <c r="G3017" s="480" t="s">
        <v>14266</v>
      </c>
      <c r="H3017" s="480" t="s">
        <v>14267</v>
      </c>
      <c r="I3017" s="480" t="s">
        <v>304</v>
      </c>
      <c r="J3017" s="482">
        <v>13274.34</v>
      </c>
      <c r="K3017" s="482">
        <v>184.37</v>
      </c>
      <c r="L3017" s="482">
        <v>5530.98</v>
      </c>
      <c r="M3017" s="482">
        <v>2212.39</v>
      </c>
      <c r="N3017" s="482">
        <v>0</v>
      </c>
      <c r="O3017" s="482">
        <v>7743.36</v>
      </c>
      <c r="P3017" s="480" t="s">
        <v>14268</v>
      </c>
      <c r="Q3017" s="481"/>
      <c r="R3017" s="480" t="s">
        <v>306</v>
      </c>
      <c r="S3017" s="480" t="s">
        <v>307</v>
      </c>
      <c r="T3017" s="480" t="s">
        <v>462</v>
      </c>
      <c r="U3017" s="480" t="s">
        <v>13560</v>
      </c>
      <c r="V3017" s="480" t="s">
        <v>309</v>
      </c>
      <c r="W3017" s="480" t="s">
        <v>14269</v>
      </c>
      <c r="X3017" s="480" t="s">
        <v>14254</v>
      </c>
      <c r="Y3017" s="480" t="s">
        <v>313</v>
      </c>
      <c r="Z3017" s="480" t="s">
        <v>2602</v>
      </c>
      <c r="AA3017" s="480">
        <f t="shared" ref="AA3017:AA3080" si="47">Z3017*12</f>
        <v>72</v>
      </c>
      <c r="AB3017" s="483">
        <v>0</v>
      </c>
      <c r="AC3017" s="480" t="s">
        <v>1176</v>
      </c>
    </row>
    <row r="3018" customHeight="1" spans="1:29">
      <c r="A3018" s="460" t="s">
        <v>187</v>
      </c>
      <c r="B3018" s="480" t="s">
        <v>13667</v>
      </c>
      <c r="C3018" s="480" t="s">
        <v>13668</v>
      </c>
      <c r="D3018" s="480" t="s">
        <v>14270</v>
      </c>
      <c r="E3018" s="481">
        <v>45103</v>
      </c>
      <c r="F3018" s="480" t="s">
        <v>301</v>
      </c>
      <c r="G3018" s="480" t="s">
        <v>14271</v>
      </c>
      <c r="H3018" s="480" t="s">
        <v>14272</v>
      </c>
      <c r="I3018" s="480" t="s">
        <v>304</v>
      </c>
      <c r="J3018" s="482">
        <v>28318.58</v>
      </c>
      <c r="K3018" s="482">
        <v>393.31</v>
      </c>
      <c r="L3018" s="482">
        <v>11799.4</v>
      </c>
      <c r="M3018" s="482">
        <v>4719.76</v>
      </c>
      <c r="N3018" s="482">
        <v>0</v>
      </c>
      <c r="O3018" s="482">
        <v>16519.18</v>
      </c>
      <c r="P3018" s="480" t="s">
        <v>14273</v>
      </c>
      <c r="Q3018" s="481"/>
      <c r="R3018" s="480" t="s">
        <v>306</v>
      </c>
      <c r="S3018" s="480" t="s">
        <v>307</v>
      </c>
      <c r="T3018" s="480" t="s">
        <v>453</v>
      </c>
      <c r="U3018" s="480" t="s">
        <v>2661</v>
      </c>
      <c r="V3018" s="480" t="s">
        <v>309</v>
      </c>
      <c r="W3018" s="480" t="s">
        <v>14274</v>
      </c>
      <c r="X3018" s="480" t="s">
        <v>5796</v>
      </c>
      <c r="Y3018" s="480" t="s">
        <v>313</v>
      </c>
      <c r="Z3018" s="480" t="s">
        <v>2602</v>
      </c>
      <c r="AA3018" s="480">
        <f t="shared" si="47"/>
        <v>72</v>
      </c>
      <c r="AB3018" s="483">
        <v>0</v>
      </c>
      <c r="AC3018" s="480" t="s">
        <v>456</v>
      </c>
    </row>
    <row r="3019" customHeight="1" spans="1:29">
      <c r="A3019" s="460" t="s">
        <v>187</v>
      </c>
      <c r="B3019" s="480" t="s">
        <v>13667</v>
      </c>
      <c r="C3019" s="480" t="s">
        <v>13668</v>
      </c>
      <c r="D3019" s="480" t="s">
        <v>14275</v>
      </c>
      <c r="E3019" s="481">
        <v>45103</v>
      </c>
      <c r="F3019" s="480" t="s">
        <v>301</v>
      </c>
      <c r="G3019" s="480" t="s">
        <v>14276</v>
      </c>
      <c r="H3019" s="480" t="s">
        <v>14272</v>
      </c>
      <c r="I3019" s="480" t="s">
        <v>304</v>
      </c>
      <c r="J3019" s="482">
        <v>28318.59</v>
      </c>
      <c r="K3019" s="482">
        <v>393.31</v>
      </c>
      <c r="L3019" s="482">
        <v>11799.41</v>
      </c>
      <c r="M3019" s="482">
        <v>4719.76</v>
      </c>
      <c r="N3019" s="482">
        <v>0</v>
      </c>
      <c r="O3019" s="482">
        <v>16519.18</v>
      </c>
      <c r="P3019" s="480" t="s">
        <v>14277</v>
      </c>
      <c r="Q3019" s="481"/>
      <c r="R3019" s="480" t="s">
        <v>306</v>
      </c>
      <c r="S3019" s="480" t="s">
        <v>307</v>
      </c>
      <c r="T3019" s="480" t="s">
        <v>453</v>
      </c>
      <c r="U3019" s="480" t="s">
        <v>2661</v>
      </c>
      <c r="V3019" s="480" t="s">
        <v>309</v>
      </c>
      <c r="W3019" s="480" t="s">
        <v>14274</v>
      </c>
      <c r="X3019" s="480" t="s">
        <v>5796</v>
      </c>
      <c r="Y3019" s="480" t="s">
        <v>313</v>
      </c>
      <c r="Z3019" s="480" t="s">
        <v>2602</v>
      </c>
      <c r="AA3019" s="480">
        <f t="shared" si="47"/>
        <v>72</v>
      </c>
      <c r="AB3019" s="483">
        <v>0</v>
      </c>
      <c r="AC3019" s="480" t="s">
        <v>456</v>
      </c>
    </row>
    <row r="3020" customHeight="1" spans="1:29">
      <c r="A3020" s="460" t="s">
        <v>187</v>
      </c>
      <c r="B3020" s="480" t="s">
        <v>13667</v>
      </c>
      <c r="C3020" s="480" t="s">
        <v>13668</v>
      </c>
      <c r="D3020" s="480" t="s">
        <v>14278</v>
      </c>
      <c r="E3020" s="481">
        <v>45103</v>
      </c>
      <c r="F3020" s="480" t="s">
        <v>301</v>
      </c>
      <c r="G3020" s="480" t="s">
        <v>14279</v>
      </c>
      <c r="H3020" s="480" t="s">
        <v>14280</v>
      </c>
      <c r="I3020" s="480" t="s">
        <v>304</v>
      </c>
      <c r="J3020" s="482">
        <v>14159.29</v>
      </c>
      <c r="K3020" s="482">
        <v>196.65</v>
      </c>
      <c r="L3020" s="482">
        <v>5899.7</v>
      </c>
      <c r="M3020" s="482">
        <v>2359.88</v>
      </c>
      <c r="N3020" s="482">
        <v>0</v>
      </c>
      <c r="O3020" s="482">
        <v>8259.59</v>
      </c>
      <c r="P3020" s="480" t="s">
        <v>14281</v>
      </c>
      <c r="Q3020" s="481"/>
      <c r="R3020" s="480" t="s">
        <v>306</v>
      </c>
      <c r="S3020" s="480" t="s">
        <v>307</v>
      </c>
      <c r="T3020" s="480" t="s">
        <v>453</v>
      </c>
      <c r="U3020" s="480" t="s">
        <v>2661</v>
      </c>
      <c r="V3020" s="480" t="s">
        <v>309</v>
      </c>
      <c r="W3020" s="480" t="s">
        <v>14282</v>
      </c>
      <c r="X3020" s="480" t="s">
        <v>14283</v>
      </c>
      <c r="Y3020" s="480" t="s">
        <v>313</v>
      </c>
      <c r="Z3020" s="480" t="s">
        <v>2602</v>
      </c>
      <c r="AA3020" s="480">
        <f t="shared" si="47"/>
        <v>72</v>
      </c>
      <c r="AB3020" s="483">
        <v>0</v>
      </c>
      <c r="AC3020" s="480" t="s">
        <v>456</v>
      </c>
    </row>
    <row r="3021" customHeight="1" spans="1:29">
      <c r="A3021" s="460" t="s">
        <v>187</v>
      </c>
      <c r="B3021" s="480" t="s">
        <v>13667</v>
      </c>
      <c r="C3021" s="480" t="s">
        <v>13668</v>
      </c>
      <c r="D3021" s="480" t="s">
        <v>14284</v>
      </c>
      <c r="E3021" s="481">
        <v>45104</v>
      </c>
      <c r="F3021" s="480" t="s">
        <v>301</v>
      </c>
      <c r="G3021" s="480" t="s">
        <v>14285</v>
      </c>
      <c r="H3021" s="480" t="s">
        <v>14286</v>
      </c>
      <c r="I3021" s="480" t="s">
        <v>304</v>
      </c>
      <c r="J3021" s="482">
        <v>16224.23</v>
      </c>
      <c r="K3021" s="482">
        <v>225.34</v>
      </c>
      <c r="L3021" s="482">
        <v>6760.1</v>
      </c>
      <c r="M3021" s="482">
        <v>2704.04</v>
      </c>
      <c r="N3021" s="482">
        <v>0</v>
      </c>
      <c r="O3021" s="482">
        <v>9464.13</v>
      </c>
      <c r="P3021" s="480" t="s">
        <v>14287</v>
      </c>
      <c r="Q3021" s="481"/>
      <c r="R3021" s="480" t="s">
        <v>306</v>
      </c>
      <c r="S3021" s="480" t="s">
        <v>307</v>
      </c>
      <c r="T3021" s="480" t="s">
        <v>453</v>
      </c>
      <c r="U3021" s="480" t="s">
        <v>2661</v>
      </c>
      <c r="V3021" s="480" t="s">
        <v>309</v>
      </c>
      <c r="W3021" s="480" t="s">
        <v>14288</v>
      </c>
      <c r="X3021" s="480" t="s">
        <v>5307</v>
      </c>
      <c r="Y3021" s="480" t="s">
        <v>313</v>
      </c>
      <c r="Z3021" s="480" t="s">
        <v>2602</v>
      </c>
      <c r="AA3021" s="480">
        <f t="shared" si="47"/>
        <v>72</v>
      </c>
      <c r="AB3021" s="483">
        <v>0</v>
      </c>
      <c r="AC3021" s="480" t="s">
        <v>456</v>
      </c>
    </row>
    <row r="3022" customHeight="1" spans="1:29">
      <c r="A3022" s="460" t="s">
        <v>187</v>
      </c>
      <c r="B3022" s="480" t="s">
        <v>13667</v>
      </c>
      <c r="C3022" s="480" t="s">
        <v>13668</v>
      </c>
      <c r="D3022" s="480" t="s">
        <v>14289</v>
      </c>
      <c r="E3022" s="481">
        <v>45104</v>
      </c>
      <c r="F3022" s="480" t="s">
        <v>301</v>
      </c>
      <c r="G3022" s="480" t="s">
        <v>14290</v>
      </c>
      <c r="H3022" s="480" t="s">
        <v>14291</v>
      </c>
      <c r="I3022" s="480" t="s">
        <v>304</v>
      </c>
      <c r="J3022" s="482">
        <v>16224.18</v>
      </c>
      <c r="K3022" s="482">
        <v>225.34</v>
      </c>
      <c r="L3022" s="482">
        <v>6760.08</v>
      </c>
      <c r="M3022" s="482">
        <v>2704.03</v>
      </c>
      <c r="N3022" s="482">
        <v>0</v>
      </c>
      <c r="O3022" s="482">
        <v>9464.1</v>
      </c>
      <c r="P3022" s="480" t="s">
        <v>14292</v>
      </c>
      <c r="Q3022" s="481"/>
      <c r="R3022" s="480" t="s">
        <v>306</v>
      </c>
      <c r="S3022" s="480" t="s">
        <v>307</v>
      </c>
      <c r="T3022" s="480" t="s">
        <v>453</v>
      </c>
      <c r="U3022" s="480" t="s">
        <v>2661</v>
      </c>
      <c r="V3022" s="480" t="s">
        <v>309</v>
      </c>
      <c r="W3022" s="480" t="s">
        <v>14288</v>
      </c>
      <c r="X3022" s="480" t="s">
        <v>5307</v>
      </c>
      <c r="Y3022" s="480" t="s">
        <v>313</v>
      </c>
      <c r="Z3022" s="480" t="s">
        <v>2602</v>
      </c>
      <c r="AA3022" s="480">
        <f t="shared" si="47"/>
        <v>72</v>
      </c>
      <c r="AB3022" s="483">
        <v>0</v>
      </c>
      <c r="AC3022" s="480" t="s">
        <v>456</v>
      </c>
    </row>
    <row r="3023" customHeight="1" spans="1:29">
      <c r="A3023" s="460" t="s">
        <v>187</v>
      </c>
      <c r="B3023" s="480" t="s">
        <v>13667</v>
      </c>
      <c r="C3023" s="480" t="s">
        <v>13668</v>
      </c>
      <c r="D3023" s="480" t="s">
        <v>14293</v>
      </c>
      <c r="E3023" s="481">
        <v>45104</v>
      </c>
      <c r="F3023" s="480" t="s">
        <v>301</v>
      </c>
      <c r="G3023" s="480" t="s">
        <v>14294</v>
      </c>
      <c r="H3023" s="480" t="s">
        <v>14291</v>
      </c>
      <c r="I3023" s="480" t="s">
        <v>304</v>
      </c>
      <c r="J3023" s="482">
        <v>16224.18</v>
      </c>
      <c r="K3023" s="482">
        <v>225.34</v>
      </c>
      <c r="L3023" s="482">
        <v>6760.08</v>
      </c>
      <c r="M3023" s="482">
        <v>2704.03</v>
      </c>
      <c r="N3023" s="482">
        <v>0</v>
      </c>
      <c r="O3023" s="482">
        <v>9464.1</v>
      </c>
      <c r="P3023" s="480" t="s">
        <v>14295</v>
      </c>
      <c r="Q3023" s="481"/>
      <c r="R3023" s="480" t="s">
        <v>306</v>
      </c>
      <c r="S3023" s="480" t="s">
        <v>307</v>
      </c>
      <c r="T3023" s="480" t="s">
        <v>453</v>
      </c>
      <c r="U3023" s="480" t="s">
        <v>2661</v>
      </c>
      <c r="V3023" s="480" t="s">
        <v>309</v>
      </c>
      <c r="W3023" s="480" t="s">
        <v>14288</v>
      </c>
      <c r="X3023" s="480" t="s">
        <v>5307</v>
      </c>
      <c r="Y3023" s="480" t="s">
        <v>313</v>
      </c>
      <c r="Z3023" s="480" t="s">
        <v>2602</v>
      </c>
      <c r="AA3023" s="480">
        <f t="shared" si="47"/>
        <v>72</v>
      </c>
      <c r="AB3023" s="483">
        <v>0</v>
      </c>
      <c r="AC3023" s="480" t="s">
        <v>456</v>
      </c>
    </row>
    <row r="3024" customHeight="1" spans="1:29">
      <c r="A3024" s="460" t="s">
        <v>187</v>
      </c>
      <c r="B3024" s="480" t="s">
        <v>13667</v>
      </c>
      <c r="C3024" s="480" t="s">
        <v>13668</v>
      </c>
      <c r="D3024" s="480" t="s">
        <v>14296</v>
      </c>
      <c r="E3024" s="481">
        <v>45104</v>
      </c>
      <c r="F3024" s="480" t="s">
        <v>301</v>
      </c>
      <c r="G3024" s="480" t="s">
        <v>14297</v>
      </c>
      <c r="H3024" s="480" t="s">
        <v>14298</v>
      </c>
      <c r="I3024" s="480" t="s">
        <v>304</v>
      </c>
      <c r="J3024" s="482">
        <v>16224.18</v>
      </c>
      <c r="K3024" s="482">
        <v>225.34</v>
      </c>
      <c r="L3024" s="482">
        <v>6760.08</v>
      </c>
      <c r="M3024" s="482">
        <v>2704.03</v>
      </c>
      <c r="N3024" s="482">
        <v>0</v>
      </c>
      <c r="O3024" s="482">
        <v>9464.1</v>
      </c>
      <c r="P3024" s="480" t="s">
        <v>14299</v>
      </c>
      <c r="Q3024" s="481"/>
      <c r="R3024" s="480" t="s">
        <v>306</v>
      </c>
      <c r="S3024" s="480" t="s">
        <v>307</v>
      </c>
      <c r="T3024" s="480" t="s">
        <v>453</v>
      </c>
      <c r="U3024" s="480" t="s">
        <v>2661</v>
      </c>
      <c r="V3024" s="480" t="s">
        <v>309</v>
      </c>
      <c r="W3024" s="480" t="s">
        <v>14288</v>
      </c>
      <c r="X3024" s="480" t="s">
        <v>5307</v>
      </c>
      <c r="Y3024" s="480" t="s">
        <v>313</v>
      </c>
      <c r="Z3024" s="480" t="s">
        <v>2602</v>
      </c>
      <c r="AA3024" s="480">
        <f t="shared" si="47"/>
        <v>72</v>
      </c>
      <c r="AB3024" s="483">
        <v>0</v>
      </c>
      <c r="AC3024" s="480" t="s">
        <v>456</v>
      </c>
    </row>
    <row r="3025" customHeight="1" spans="1:29">
      <c r="A3025" s="460" t="s">
        <v>187</v>
      </c>
      <c r="B3025" s="480" t="s">
        <v>13667</v>
      </c>
      <c r="C3025" s="480" t="s">
        <v>13668</v>
      </c>
      <c r="D3025" s="480" t="s">
        <v>14300</v>
      </c>
      <c r="E3025" s="481">
        <v>45104</v>
      </c>
      <c r="F3025" s="480" t="s">
        <v>301</v>
      </c>
      <c r="G3025" s="480" t="s">
        <v>14301</v>
      </c>
      <c r="H3025" s="480" t="s">
        <v>14302</v>
      </c>
      <c r="I3025" s="480" t="s">
        <v>304</v>
      </c>
      <c r="J3025" s="482">
        <v>16224.18</v>
      </c>
      <c r="K3025" s="482">
        <v>225.34</v>
      </c>
      <c r="L3025" s="482">
        <v>6760.08</v>
      </c>
      <c r="M3025" s="482">
        <v>2704.03</v>
      </c>
      <c r="N3025" s="482">
        <v>0</v>
      </c>
      <c r="O3025" s="482">
        <v>9464.1</v>
      </c>
      <c r="P3025" s="480" t="s">
        <v>14303</v>
      </c>
      <c r="Q3025" s="481"/>
      <c r="R3025" s="480" t="s">
        <v>306</v>
      </c>
      <c r="S3025" s="480" t="s">
        <v>307</v>
      </c>
      <c r="T3025" s="480" t="s">
        <v>453</v>
      </c>
      <c r="U3025" s="480" t="s">
        <v>2661</v>
      </c>
      <c r="V3025" s="480" t="s">
        <v>309</v>
      </c>
      <c r="W3025" s="480" t="s">
        <v>14288</v>
      </c>
      <c r="X3025" s="480" t="s">
        <v>5307</v>
      </c>
      <c r="Y3025" s="480" t="s">
        <v>313</v>
      </c>
      <c r="Z3025" s="480" t="s">
        <v>2602</v>
      </c>
      <c r="AA3025" s="480">
        <f t="shared" si="47"/>
        <v>72</v>
      </c>
      <c r="AB3025" s="483">
        <v>0</v>
      </c>
      <c r="AC3025" s="480" t="s">
        <v>456</v>
      </c>
    </row>
    <row r="3026" customHeight="1" spans="1:29">
      <c r="A3026" s="460" t="s">
        <v>187</v>
      </c>
      <c r="B3026" s="480" t="s">
        <v>13667</v>
      </c>
      <c r="C3026" s="480" t="s">
        <v>13668</v>
      </c>
      <c r="D3026" s="480" t="s">
        <v>14304</v>
      </c>
      <c r="E3026" s="481">
        <v>45104</v>
      </c>
      <c r="F3026" s="480" t="s">
        <v>301</v>
      </c>
      <c r="G3026" s="480" t="s">
        <v>14305</v>
      </c>
      <c r="H3026" s="480" t="s">
        <v>14302</v>
      </c>
      <c r="I3026" s="480" t="s">
        <v>304</v>
      </c>
      <c r="J3026" s="482">
        <v>16224.18</v>
      </c>
      <c r="K3026" s="482">
        <v>225.34</v>
      </c>
      <c r="L3026" s="482">
        <v>6760.08</v>
      </c>
      <c r="M3026" s="482">
        <v>2704.03</v>
      </c>
      <c r="N3026" s="482">
        <v>0</v>
      </c>
      <c r="O3026" s="482">
        <v>9464.1</v>
      </c>
      <c r="P3026" s="480" t="s">
        <v>14306</v>
      </c>
      <c r="Q3026" s="481"/>
      <c r="R3026" s="480" t="s">
        <v>306</v>
      </c>
      <c r="S3026" s="480" t="s">
        <v>307</v>
      </c>
      <c r="T3026" s="480" t="s">
        <v>453</v>
      </c>
      <c r="U3026" s="480" t="s">
        <v>2661</v>
      </c>
      <c r="V3026" s="480" t="s">
        <v>309</v>
      </c>
      <c r="W3026" s="480" t="s">
        <v>14288</v>
      </c>
      <c r="X3026" s="480" t="s">
        <v>5307</v>
      </c>
      <c r="Y3026" s="480" t="s">
        <v>313</v>
      </c>
      <c r="Z3026" s="480" t="s">
        <v>2602</v>
      </c>
      <c r="AA3026" s="480">
        <f t="shared" si="47"/>
        <v>72</v>
      </c>
      <c r="AB3026" s="483">
        <v>0</v>
      </c>
      <c r="AC3026" s="480" t="s">
        <v>456</v>
      </c>
    </row>
    <row r="3027" customHeight="1" spans="1:29">
      <c r="A3027" s="460" t="s">
        <v>187</v>
      </c>
      <c r="B3027" s="480" t="s">
        <v>13667</v>
      </c>
      <c r="C3027" s="480" t="s">
        <v>13668</v>
      </c>
      <c r="D3027" s="480" t="s">
        <v>14307</v>
      </c>
      <c r="E3027" s="481">
        <v>45104</v>
      </c>
      <c r="F3027" s="480" t="s">
        <v>301</v>
      </c>
      <c r="G3027" s="480" t="s">
        <v>14308</v>
      </c>
      <c r="H3027" s="480" t="s">
        <v>14309</v>
      </c>
      <c r="I3027" s="480" t="s">
        <v>304</v>
      </c>
      <c r="J3027" s="482">
        <v>2200</v>
      </c>
      <c r="K3027" s="482">
        <v>30.56</v>
      </c>
      <c r="L3027" s="482">
        <v>916.67</v>
      </c>
      <c r="M3027" s="482">
        <v>366.67</v>
      </c>
      <c r="N3027" s="482">
        <v>0</v>
      </c>
      <c r="O3027" s="482">
        <v>1283.33</v>
      </c>
      <c r="P3027" s="480" t="s">
        <v>14310</v>
      </c>
      <c r="Q3027" s="481"/>
      <c r="R3027" s="480" t="s">
        <v>306</v>
      </c>
      <c r="S3027" s="480" t="s">
        <v>307</v>
      </c>
      <c r="T3027" s="480" t="s">
        <v>453</v>
      </c>
      <c r="U3027" s="480" t="s">
        <v>2661</v>
      </c>
      <c r="V3027" s="480" t="s">
        <v>309</v>
      </c>
      <c r="W3027" s="480" t="s">
        <v>5805</v>
      </c>
      <c r="X3027" s="480" t="s">
        <v>1685</v>
      </c>
      <c r="Y3027" s="480" t="s">
        <v>313</v>
      </c>
      <c r="Z3027" s="480" t="s">
        <v>2602</v>
      </c>
      <c r="AA3027" s="480">
        <f t="shared" si="47"/>
        <v>72</v>
      </c>
      <c r="AB3027" s="483">
        <v>0</v>
      </c>
      <c r="AC3027" s="480" t="s">
        <v>456</v>
      </c>
    </row>
    <row r="3028" customHeight="1" spans="1:29">
      <c r="A3028" s="460" t="s">
        <v>187</v>
      </c>
      <c r="B3028" s="480" t="s">
        <v>13667</v>
      </c>
      <c r="C3028" s="480" t="s">
        <v>13668</v>
      </c>
      <c r="D3028" s="480" t="s">
        <v>14311</v>
      </c>
      <c r="E3028" s="481">
        <v>45104</v>
      </c>
      <c r="F3028" s="480" t="s">
        <v>301</v>
      </c>
      <c r="G3028" s="480" t="s">
        <v>14312</v>
      </c>
      <c r="H3028" s="480" t="s">
        <v>14313</v>
      </c>
      <c r="I3028" s="480" t="s">
        <v>304</v>
      </c>
      <c r="J3028" s="482">
        <v>25000</v>
      </c>
      <c r="K3028" s="482">
        <v>347.23</v>
      </c>
      <c r="L3028" s="482">
        <v>10416.67</v>
      </c>
      <c r="M3028" s="482">
        <v>4166.67</v>
      </c>
      <c r="N3028" s="482">
        <v>0</v>
      </c>
      <c r="O3028" s="482">
        <v>14583.33</v>
      </c>
      <c r="P3028" s="480" t="s">
        <v>14314</v>
      </c>
      <c r="Q3028" s="481"/>
      <c r="R3028" s="480" t="s">
        <v>306</v>
      </c>
      <c r="S3028" s="480" t="s">
        <v>307</v>
      </c>
      <c r="T3028" s="480" t="s">
        <v>453</v>
      </c>
      <c r="U3028" s="480" t="s">
        <v>2661</v>
      </c>
      <c r="V3028" s="480" t="s">
        <v>309</v>
      </c>
      <c r="W3028" s="480" t="s">
        <v>5805</v>
      </c>
      <c r="X3028" s="480" t="s">
        <v>1685</v>
      </c>
      <c r="Y3028" s="480" t="s">
        <v>313</v>
      </c>
      <c r="Z3028" s="480" t="s">
        <v>2602</v>
      </c>
      <c r="AA3028" s="480">
        <f t="shared" si="47"/>
        <v>72</v>
      </c>
      <c r="AB3028" s="483">
        <v>0</v>
      </c>
      <c r="AC3028" s="480" t="s">
        <v>456</v>
      </c>
    </row>
    <row r="3029" customHeight="1" spans="1:29">
      <c r="A3029" s="460" t="s">
        <v>187</v>
      </c>
      <c r="B3029" s="480" t="s">
        <v>13667</v>
      </c>
      <c r="C3029" s="480" t="s">
        <v>13668</v>
      </c>
      <c r="D3029" s="480" t="s">
        <v>14315</v>
      </c>
      <c r="E3029" s="481">
        <v>45104</v>
      </c>
      <c r="F3029" s="480" t="s">
        <v>301</v>
      </c>
      <c r="G3029" s="480" t="s">
        <v>14316</v>
      </c>
      <c r="H3029" s="480" t="s">
        <v>14313</v>
      </c>
      <c r="I3029" s="480" t="s">
        <v>304</v>
      </c>
      <c r="J3029" s="482">
        <v>25000</v>
      </c>
      <c r="K3029" s="482">
        <v>347.23</v>
      </c>
      <c r="L3029" s="482">
        <v>10416.67</v>
      </c>
      <c r="M3029" s="482">
        <v>4166.67</v>
      </c>
      <c r="N3029" s="482">
        <v>0</v>
      </c>
      <c r="O3029" s="482">
        <v>14583.33</v>
      </c>
      <c r="P3029" s="480" t="s">
        <v>14317</v>
      </c>
      <c r="Q3029" s="481"/>
      <c r="R3029" s="480" t="s">
        <v>306</v>
      </c>
      <c r="S3029" s="480" t="s">
        <v>307</v>
      </c>
      <c r="T3029" s="480" t="s">
        <v>453</v>
      </c>
      <c r="U3029" s="480" t="s">
        <v>2661</v>
      </c>
      <c r="V3029" s="480" t="s">
        <v>309</v>
      </c>
      <c r="W3029" s="480" t="s">
        <v>5805</v>
      </c>
      <c r="X3029" s="480" t="s">
        <v>1685</v>
      </c>
      <c r="Y3029" s="480" t="s">
        <v>313</v>
      </c>
      <c r="Z3029" s="480" t="s">
        <v>2602</v>
      </c>
      <c r="AA3029" s="480">
        <f t="shared" si="47"/>
        <v>72</v>
      </c>
      <c r="AB3029" s="483">
        <v>0</v>
      </c>
      <c r="AC3029" s="480" t="s">
        <v>456</v>
      </c>
    </row>
    <row r="3030" customHeight="1" spans="1:29">
      <c r="A3030" s="460" t="s">
        <v>187</v>
      </c>
      <c r="B3030" s="480" t="s">
        <v>13667</v>
      </c>
      <c r="C3030" s="480" t="s">
        <v>13668</v>
      </c>
      <c r="D3030" s="480" t="s">
        <v>14318</v>
      </c>
      <c r="E3030" s="481">
        <v>45104</v>
      </c>
      <c r="F3030" s="480" t="s">
        <v>301</v>
      </c>
      <c r="G3030" s="480" t="s">
        <v>14319</v>
      </c>
      <c r="H3030" s="480" t="s">
        <v>14320</v>
      </c>
      <c r="I3030" s="480" t="s">
        <v>304</v>
      </c>
      <c r="J3030" s="482">
        <v>1800</v>
      </c>
      <c r="K3030" s="482">
        <v>25</v>
      </c>
      <c r="L3030" s="482">
        <v>750</v>
      </c>
      <c r="M3030" s="482">
        <v>300</v>
      </c>
      <c r="N3030" s="482">
        <v>0</v>
      </c>
      <c r="O3030" s="482">
        <v>1050</v>
      </c>
      <c r="P3030" s="480" t="s">
        <v>14321</v>
      </c>
      <c r="Q3030" s="481"/>
      <c r="R3030" s="480" t="s">
        <v>306</v>
      </c>
      <c r="S3030" s="480" t="s">
        <v>307</v>
      </c>
      <c r="T3030" s="480" t="s">
        <v>453</v>
      </c>
      <c r="U3030" s="480" t="s">
        <v>2661</v>
      </c>
      <c r="V3030" s="480" t="s">
        <v>309</v>
      </c>
      <c r="W3030" s="480" t="s">
        <v>5805</v>
      </c>
      <c r="X3030" s="480" t="s">
        <v>1685</v>
      </c>
      <c r="Y3030" s="480" t="s">
        <v>313</v>
      </c>
      <c r="Z3030" s="480" t="s">
        <v>2602</v>
      </c>
      <c r="AA3030" s="480">
        <f t="shared" si="47"/>
        <v>72</v>
      </c>
      <c r="AB3030" s="483">
        <v>0</v>
      </c>
      <c r="AC3030" s="480" t="s">
        <v>456</v>
      </c>
    </row>
    <row r="3031" customHeight="1" spans="1:29">
      <c r="A3031" s="460" t="s">
        <v>187</v>
      </c>
      <c r="B3031" s="480" t="s">
        <v>13667</v>
      </c>
      <c r="C3031" s="480" t="s">
        <v>13668</v>
      </c>
      <c r="D3031" s="480" t="s">
        <v>14322</v>
      </c>
      <c r="E3031" s="481">
        <v>45104</v>
      </c>
      <c r="F3031" s="480" t="s">
        <v>301</v>
      </c>
      <c r="G3031" s="480" t="s">
        <v>14323</v>
      </c>
      <c r="H3031" s="480" t="s">
        <v>14320</v>
      </c>
      <c r="I3031" s="480" t="s">
        <v>304</v>
      </c>
      <c r="J3031" s="482">
        <v>1800</v>
      </c>
      <c r="K3031" s="482">
        <v>25</v>
      </c>
      <c r="L3031" s="482">
        <v>750</v>
      </c>
      <c r="M3031" s="482">
        <v>300</v>
      </c>
      <c r="N3031" s="482">
        <v>0</v>
      </c>
      <c r="O3031" s="482">
        <v>1050</v>
      </c>
      <c r="P3031" s="480" t="s">
        <v>14324</v>
      </c>
      <c r="Q3031" s="481"/>
      <c r="R3031" s="480" t="s">
        <v>306</v>
      </c>
      <c r="S3031" s="480" t="s">
        <v>307</v>
      </c>
      <c r="T3031" s="480" t="s">
        <v>453</v>
      </c>
      <c r="U3031" s="480" t="s">
        <v>2661</v>
      </c>
      <c r="V3031" s="480" t="s">
        <v>309</v>
      </c>
      <c r="W3031" s="480" t="s">
        <v>5805</v>
      </c>
      <c r="X3031" s="480" t="s">
        <v>1685</v>
      </c>
      <c r="Y3031" s="480" t="s">
        <v>313</v>
      </c>
      <c r="Z3031" s="480" t="s">
        <v>2602</v>
      </c>
      <c r="AA3031" s="480">
        <f t="shared" si="47"/>
        <v>72</v>
      </c>
      <c r="AB3031" s="483">
        <v>0</v>
      </c>
      <c r="AC3031" s="480" t="s">
        <v>456</v>
      </c>
    </row>
    <row r="3032" customHeight="1" spans="1:29">
      <c r="A3032" s="460" t="s">
        <v>187</v>
      </c>
      <c r="B3032" s="480" t="s">
        <v>13667</v>
      </c>
      <c r="C3032" s="480" t="s">
        <v>13668</v>
      </c>
      <c r="D3032" s="480" t="s">
        <v>14325</v>
      </c>
      <c r="E3032" s="481">
        <v>45127</v>
      </c>
      <c r="F3032" s="480" t="s">
        <v>301</v>
      </c>
      <c r="G3032" s="480" t="s">
        <v>14326</v>
      </c>
      <c r="H3032" s="480" t="s">
        <v>14327</v>
      </c>
      <c r="I3032" s="480" t="s">
        <v>304</v>
      </c>
      <c r="J3032" s="482">
        <v>33296.46</v>
      </c>
      <c r="K3032" s="482">
        <v>462.45</v>
      </c>
      <c r="L3032" s="482">
        <v>13411.07</v>
      </c>
      <c r="M3032" s="482">
        <v>5549.41</v>
      </c>
      <c r="N3032" s="482">
        <v>0</v>
      </c>
      <c r="O3032" s="482">
        <v>19885.39</v>
      </c>
      <c r="P3032" s="480" t="s">
        <v>14328</v>
      </c>
      <c r="Q3032" s="481"/>
      <c r="R3032" s="480" t="s">
        <v>306</v>
      </c>
      <c r="S3032" s="480" t="s">
        <v>307</v>
      </c>
      <c r="T3032" s="480" t="s">
        <v>453</v>
      </c>
      <c r="U3032" s="480" t="s">
        <v>2670</v>
      </c>
      <c r="V3032" s="480" t="s">
        <v>309</v>
      </c>
      <c r="W3032" s="480" t="s">
        <v>14329</v>
      </c>
      <c r="X3032" s="480" t="s">
        <v>5318</v>
      </c>
      <c r="Y3032" s="480" t="s">
        <v>313</v>
      </c>
      <c r="Z3032" s="480" t="s">
        <v>2602</v>
      </c>
      <c r="AA3032" s="480">
        <f t="shared" si="47"/>
        <v>72</v>
      </c>
      <c r="AB3032" s="483">
        <v>0</v>
      </c>
      <c r="AC3032" s="480" t="s">
        <v>542</v>
      </c>
    </row>
    <row r="3033" customHeight="1" spans="1:29">
      <c r="A3033" s="460" t="s">
        <v>187</v>
      </c>
      <c r="B3033" s="480" t="s">
        <v>13667</v>
      </c>
      <c r="C3033" s="480" t="s">
        <v>13668</v>
      </c>
      <c r="D3033" s="480" t="s">
        <v>14330</v>
      </c>
      <c r="E3033" s="481">
        <v>45127</v>
      </c>
      <c r="F3033" s="480" t="s">
        <v>301</v>
      </c>
      <c r="G3033" s="480" t="s">
        <v>14331</v>
      </c>
      <c r="H3033" s="480" t="s">
        <v>14327</v>
      </c>
      <c r="I3033" s="480" t="s">
        <v>304</v>
      </c>
      <c r="J3033" s="482">
        <v>33296.46</v>
      </c>
      <c r="K3033" s="482">
        <v>462.45</v>
      </c>
      <c r="L3033" s="482">
        <v>13411.07</v>
      </c>
      <c r="M3033" s="482">
        <v>5549.41</v>
      </c>
      <c r="N3033" s="482">
        <v>0</v>
      </c>
      <c r="O3033" s="482">
        <v>19885.39</v>
      </c>
      <c r="P3033" s="480" t="s">
        <v>14332</v>
      </c>
      <c r="Q3033" s="481"/>
      <c r="R3033" s="480" t="s">
        <v>306</v>
      </c>
      <c r="S3033" s="480" t="s">
        <v>307</v>
      </c>
      <c r="T3033" s="480" t="s">
        <v>453</v>
      </c>
      <c r="U3033" s="480" t="s">
        <v>2670</v>
      </c>
      <c r="V3033" s="480" t="s">
        <v>309</v>
      </c>
      <c r="W3033" s="480" t="s">
        <v>14329</v>
      </c>
      <c r="X3033" s="480" t="s">
        <v>5318</v>
      </c>
      <c r="Y3033" s="480" t="s">
        <v>313</v>
      </c>
      <c r="Z3033" s="480" t="s">
        <v>2602</v>
      </c>
      <c r="AA3033" s="480">
        <f t="shared" si="47"/>
        <v>72</v>
      </c>
      <c r="AB3033" s="483">
        <v>0</v>
      </c>
      <c r="AC3033" s="480" t="s">
        <v>542</v>
      </c>
    </row>
    <row r="3034" customHeight="1" spans="1:29">
      <c r="A3034" s="460" t="s">
        <v>187</v>
      </c>
      <c r="B3034" s="480" t="s">
        <v>13667</v>
      </c>
      <c r="C3034" s="480" t="s">
        <v>13668</v>
      </c>
      <c r="D3034" s="480" t="s">
        <v>14333</v>
      </c>
      <c r="E3034" s="481">
        <v>45127</v>
      </c>
      <c r="F3034" s="480" t="s">
        <v>301</v>
      </c>
      <c r="G3034" s="480" t="s">
        <v>14334</v>
      </c>
      <c r="H3034" s="480" t="s">
        <v>14335</v>
      </c>
      <c r="I3034" s="480" t="s">
        <v>304</v>
      </c>
      <c r="J3034" s="482">
        <v>25000</v>
      </c>
      <c r="K3034" s="482">
        <v>347.23</v>
      </c>
      <c r="L3034" s="482">
        <v>10069.45</v>
      </c>
      <c r="M3034" s="482">
        <v>4166.67</v>
      </c>
      <c r="N3034" s="482">
        <v>0</v>
      </c>
      <c r="O3034" s="482">
        <v>14930.55</v>
      </c>
      <c r="P3034" s="480" t="s">
        <v>14336</v>
      </c>
      <c r="Q3034" s="481"/>
      <c r="R3034" s="480" t="s">
        <v>306</v>
      </c>
      <c r="S3034" s="480" t="s">
        <v>307</v>
      </c>
      <c r="T3034" s="480" t="s">
        <v>453</v>
      </c>
      <c r="U3034" s="480" t="s">
        <v>2670</v>
      </c>
      <c r="V3034" s="480" t="s">
        <v>309</v>
      </c>
      <c r="W3034" s="480" t="s">
        <v>14329</v>
      </c>
      <c r="X3034" s="480" t="s">
        <v>5318</v>
      </c>
      <c r="Y3034" s="480" t="s">
        <v>313</v>
      </c>
      <c r="Z3034" s="480" t="s">
        <v>2602</v>
      </c>
      <c r="AA3034" s="480">
        <f t="shared" si="47"/>
        <v>72</v>
      </c>
      <c r="AB3034" s="483">
        <v>0</v>
      </c>
      <c r="AC3034" s="480" t="s">
        <v>542</v>
      </c>
    </row>
    <row r="3035" customHeight="1" spans="1:29">
      <c r="A3035" s="460" t="s">
        <v>187</v>
      </c>
      <c r="B3035" s="480" t="s">
        <v>13667</v>
      </c>
      <c r="C3035" s="480" t="s">
        <v>13668</v>
      </c>
      <c r="D3035" s="480" t="s">
        <v>14337</v>
      </c>
      <c r="E3035" s="481">
        <v>45127</v>
      </c>
      <c r="F3035" s="480" t="s">
        <v>301</v>
      </c>
      <c r="G3035" s="480" t="s">
        <v>14338</v>
      </c>
      <c r="H3035" s="480" t="s">
        <v>14339</v>
      </c>
      <c r="I3035" s="480" t="s">
        <v>304</v>
      </c>
      <c r="J3035" s="482">
        <v>25000</v>
      </c>
      <c r="K3035" s="482">
        <v>347.23</v>
      </c>
      <c r="L3035" s="482">
        <v>10069.45</v>
      </c>
      <c r="M3035" s="482">
        <v>4166.67</v>
      </c>
      <c r="N3035" s="482">
        <v>0</v>
      </c>
      <c r="O3035" s="482">
        <v>14930.55</v>
      </c>
      <c r="P3035" s="480" t="s">
        <v>14340</v>
      </c>
      <c r="Q3035" s="481"/>
      <c r="R3035" s="480" t="s">
        <v>306</v>
      </c>
      <c r="S3035" s="480" t="s">
        <v>307</v>
      </c>
      <c r="T3035" s="480" t="s">
        <v>453</v>
      </c>
      <c r="U3035" s="480" t="s">
        <v>2670</v>
      </c>
      <c r="V3035" s="480" t="s">
        <v>309</v>
      </c>
      <c r="W3035" s="480" t="s">
        <v>14329</v>
      </c>
      <c r="X3035" s="480" t="s">
        <v>5318</v>
      </c>
      <c r="Y3035" s="480" t="s">
        <v>313</v>
      </c>
      <c r="Z3035" s="480" t="s">
        <v>2602</v>
      </c>
      <c r="AA3035" s="480">
        <f t="shared" si="47"/>
        <v>72</v>
      </c>
      <c r="AB3035" s="483">
        <v>0</v>
      </c>
      <c r="AC3035" s="480" t="s">
        <v>542</v>
      </c>
    </row>
    <row r="3036" customHeight="1" spans="1:29">
      <c r="A3036" s="460" t="s">
        <v>187</v>
      </c>
      <c r="B3036" s="480" t="s">
        <v>13667</v>
      </c>
      <c r="C3036" s="480" t="s">
        <v>13668</v>
      </c>
      <c r="D3036" s="480" t="s">
        <v>14341</v>
      </c>
      <c r="E3036" s="481">
        <v>45127</v>
      </c>
      <c r="F3036" s="480" t="s">
        <v>301</v>
      </c>
      <c r="G3036" s="480" t="s">
        <v>14342</v>
      </c>
      <c r="H3036" s="480" t="s">
        <v>14343</v>
      </c>
      <c r="I3036" s="480" t="s">
        <v>304</v>
      </c>
      <c r="J3036" s="482">
        <v>25000</v>
      </c>
      <c r="K3036" s="482">
        <v>347.23</v>
      </c>
      <c r="L3036" s="482">
        <v>10069.45</v>
      </c>
      <c r="M3036" s="482">
        <v>4166.67</v>
      </c>
      <c r="N3036" s="482">
        <v>0</v>
      </c>
      <c r="O3036" s="482">
        <v>14930.55</v>
      </c>
      <c r="P3036" s="480" t="s">
        <v>14344</v>
      </c>
      <c r="Q3036" s="481"/>
      <c r="R3036" s="480" t="s">
        <v>306</v>
      </c>
      <c r="S3036" s="480" t="s">
        <v>307</v>
      </c>
      <c r="T3036" s="480" t="s">
        <v>453</v>
      </c>
      <c r="U3036" s="480" t="s">
        <v>2670</v>
      </c>
      <c r="V3036" s="480" t="s">
        <v>309</v>
      </c>
      <c r="W3036" s="480" t="s">
        <v>14329</v>
      </c>
      <c r="X3036" s="480" t="s">
        <v>5318</v>
      </c>
      <c r="Y3036" s="480" t="s">
        <v>313</v>
      </c>
      <c r="Z3036" s="480" t="s">
        <v>2602</v>
      </c>
      <c r="AA3036" s="480">
        <f t="shared" si="47"/>
        <v>72</v>
      </c>
      <c r="AB3036" s="483">
        <v>0</v>
      </c>
      <c r="AC3036" s="480" t="s">
        <v>542</v>
      </c>
    </row>
    <row r="3037" customHeight="1" spans="1:29">
      <c r="A3037" s="460" t="s">
        <v>187</v>
      </c>
      <c r="B3037" s="480" t="s">
        <v>13667</v>
      </c>
      <c r="C3037" s="480" t="s">
        <v>13668</v>
      </c>
      <c r="D3037" s="480" t="s">
        <v>14345</v>
      </c>
      <c r="E3037" s="481">
        <v>45127</v>
      </c>
      <c r="F3037" s="480" t="s">
        <v>301</v>
      </c>
      <c r="G3037" s="480" t="s">
        <v>14346</v>
      </c>
      <c r="H3037" s="480" t="s">
        <v>14347</v>
      </c>
      <c r="I3037" s="480" t="s">
        <v>304</v>
      </c>
      <c r="J3037" s="482">
        <v>72920.35</v>
      </c>
      <c r="K3037" s="482">
        <v>1012.78</v>
      </c>
      <c r="L3037" s="482">
        <v>29370.69</v>
      </c>
      <c r="M3037" s="482">
        <v>12153.39</v>
      </c>
      <c r="N3037" s="482">
        <v>0</v>
      </c>
      <c r="O3037" s="482">
        <v>43549.66</v>
      </c>
      <c r="P3037" s="480" t="s">
        <v>14348</v>
      </c>
      <c r="Q3037" s="481"/>
      <c r="R3037" s="480" t="s">
        <v>306</v>
      </c>
      <c r="S3037" s="480" t="s">
        <v>307</v>
      </c>
      <c r="T3037" s="480" t="s">
        <v>453</v>
      </c>
      <c r="U3037" s="480" t="s">
        <v>2670</v>
      </c>
      <c r="V3037" s="480" t="s">
        <v>309</v>
      </c>
      <c r="W3037" s="480" t="s">
        <v>14349</v>
      </c>
      <c r="X3037" s="480" t="s">
        <v>5318</v>
      </c>
      <c r="Y3037" s="480" t="s">
        <v>313</v>
      </c>
      <c r="Z3037" s="480" t="s">
        <v>2602</v>
      </c>
      <c r="AA3037" s="480">
        <f t="shared" si="47"/>
        <v>72</v>
      </c>
      <c r="AB3037" s="483">
        <v>0</v>
      </c>
      <c r="AC3037" s="480" t="s">
        <v>542</v>
      </c>
    </row>
    <row r="3038" customHeight="1" spans="1:29">
      <c r="A3038" s="460" t="s">
        <v>187</v>
      </c>
      <c r="B3038" s="480" t="s">
        <v>13667</v>
      </c>
      <c r="C3038" s="480" t="s">
        <v>13668</v>
      </c>
      <c r="D3038" s="480" t="s">
        <v>14350</v>
      </c>
      <c r="E3038" s="481">
        <v>45127</v>
      </c>
      <c r="F3038" s="480" t="s">
        <v>301</v>
      </c>
      <c r="G3038" s="480" t="s">
        <v>14351</v>
      </c>
      <c r="H3038" s="480" t="s">
        <v>14347</v>
      </c>
      <c r="I3038" s="480" t="s">
        <v>304</v>
      </c>
      <c r="J3038" s="482">
        <v>72920.35</v>
      </c>
      <c r="K3038" s="482">
        <v>1012.78</v>
      </c>
      <c r="L3038" s="482">
        <v>29370.69</v>
      </c>
      <c r="M3038" s="482">
        <v>12153.39</v>
      </c>
      <c r="N3038" s="482">
        <v>0</v>
      </c>
      <c r="O3038" s="482">
        <v>43549.66</v>
      </c>
      <c r="P3038" s="480" t="s">
        <v>14352</v>
      </c>
      <c r="Q3038" s="481"/>
      <c r="R3038" s="480" t="s">
        <v>306</v>
      </c>
      <c r="S3038" s="480" t="s">
        <v>307</v>
      </c>
      <c r="T3038" s="480" t="s">
        <v>453</v>
      </c>
      <c r="U3038" s="480" t="s">
        <v>2670</v>
      </c>
      <c r="V3038" s="480" t="s">
        <v>309</v>
      </c>
      <c r="W3038" s="480" t="s">
        <v>14349</v>
      </c>
      <c r="X3038" s="480" t="s">
        <v>5318</v>
      </c>
      <c r="Y3038" s="480" t="s">
        <v>313</v>
      </c>
      <c r="Z3038" s="480" t="s">
        <v>2602</v>
      </c>
      <c r="AA3038" s="480">
        <f t="shared" si="47"/>
        <v>72</v>
      </c>
      <c r="AB3038" s="483">
        <v>0</v>
      </c>
      <c r="AC3038" s="480" t="s">
        <v>542</v>
      </c>
    </row>
    <row r="3039" customHeight="1" spans="1:29">
      <c r="A3039" s="460" t="s">
        <v>187</v>
      </c>
      <c r="B3039" s="480" t="s">
        <v>13667</v>
      </c>
      <c r="C3039" s="480" t="s">
        <v>13668</v>
      </c>
      <c r="D3039" s="480" t="s">
        <v>14353</v>
      </c>
      <c r="E3039" s="481">
        <v>45127</v>
      </c>
      <c r="F3039" s="480" t="s">
        <v>301</v>
      </c>
      <c r="G3039" s="480" t="s">
        <v>14354</v>
      </c>
      <c r="H3039" s="480" t="s">
        <v>14355</v>
      </c>
      <c r="I3039" s="480" t="s">
        <v>304</v>
      </c>
      <c r="J3039" s="482">
        <v>40000</v>
      </c>
      <c r="K3039" s="482">
        <v>555.56</v>
      </c>
      <c r="L3039" s="482">
        <v>16111.12</v>
      </c>
      <c r="M3039" s="482">
        <v>6666.67</v>
      </c>
      <c r="N3039" s="482">
        <v>0</v>
      </c>
      <c r="O3039" s="482">
        <v>23888.88</v>
      </c>
      <c r="P3039" s="480" t="s">
        <v>14356</v>
      </c>
      <c r="Q3039" s="481"/>
      <c r="R3039" s="480" t="s">
        <v>306</v>
      </c>
      <c r="S3039" s="480" t="s">
        <v>307</v>
      </c>
      <c r="T3039" s="480" t="s">
        <v>453</v>
      </c>
      <c r="U3039" s="480" t="s">
        <v>2670</v>
      </c>
      <c r="V3039" s="480" t="s">
        <v>309</v>
      </c>
      <c r="W3039" s="480" t="s">
        <v>14349</v>
      </c>
      <c r="X3039" s="480" t="s">
        <v>5318</v>
      </c>
      <c r="Y3039" s="480" t="s">
        <v>313</v>
      </c>
      <c r="Z3039" s="480" t="s">
        <v>2602</v>
      </c>
      <c r="AA3039" s="480">
        <f t="shared" si="47"/>
        <v>72</v>
      </c>
      <c r="AB3039" s="483">
        <v>0</v>
      </c>
      <c r="AC3039" s="480" t="s">
        <v>542</v>
      </c>
    </row>
    <row r="3040" customHeight="1" spans="1:29">
      <c r="A3040" s="460" t="s">
        <v>187</v>
      </c>
      <c r="B3040" s="480" t="s">
        <v>13667</v>
      </c>
      <c r="C3040" s="480" t="s">
        <v>13668</v>
      </c>
      <c r="D3040" s="480" t="s">
        <v>14357</v>
      </c>
      <c r="E3040" s="481">
        <v>45155</v>
      </c>
      <c r="F3040" s="480" t="s">
        <v>301</v>
      </c>
      <c r="G3040" s="480" t="s">
        <v>14358</v>
      </c>
      <c r="H3040" s="480" t="s">
        <v>14359</v>
      </c>
      <c r="I3040" s="480" t="s">
        <v>13612</v>
      </c>
      <c r="J3040" s="482">
        <v>14115.05</v>
      </c>
      <c r="K3040" s="482">
        <v>196.04</v>
      </c>
      <c r="L3040" s="482">
        <v>5489.19</v>
      </c>
      <c r="M3040" s="482">
        <v>2352.51</v>
      </c>
      <c r="N3040" s="482">
        <v>0</v>
      </c>
      <c r="O3040" s="482">
        <v>8625.86</v>
      </c>
      <c r="P3040" s="480" t="s">
        <v>14360</v>
      </c>
      <c r="Q3040" s="481"/>
      <c r="R3040" s="480" t="s">
        <v>306</v>
      </c>
      <c r="S3040" s="480" t="s">
        <v>307</v>
      </c>
      <c r="T3040" s="480" t="s">
        <v>462</v>
      </c>
      <c r="U3040" s="480" t="s">
        <v>13560</v>
      </c>
      <c r="V3040" s="480" t="s">
        <v>309</v>
      </c>
      <c r="W3040" s="480" t="s">
        <v>14361</v>
      </c>
      <c r="X3040" s="480" t="s">
        <v>14362</v>
      </c>
      <c r="Y3040" s="480" t="s">
        <v>313</v>
      </c>
      <c r="Z3040" s="480" t="s">
        <v>2602</v>
      </c>
      <c r="AA3040" s="480">
        <f t="shared" si="47"/>
        <v>72</v>
      </c>
      <c r="AB3040" s="483">
        <v>0</v>
      </c>
      <c r="AC3040" s="480" t="s">
        <v>1176</v>
      </c>
    </row>
    <row r="3041" customHeight="1" spans="1:29">
      <c r="A3041" s="460" t="s">
        <v>187</v>
      </c>
      <c r="B3041" s="480" t="s">
        <v>13667</v>
      </c>
      <c r="C3041" s="480" t="s">
        <v>13668</v>
      </c>
      <c r="D3041" s="480" t="s">
        <v>14363</v>
      </c>
      <c r="E3041" s="481">
        <v>45155</v>
      </c>
      <c r="F3041" s="480" t="s">
        <v>301</v>
      </c>
      <c r="G3041" s="480" t="s">
        <v>14364</v>
      </c>
      <c r="H3041" s="480" t="s">
        <v>14365</v>
      </c>
      <c r="I3041" s="480" t="s">
        <v>14366</v>
      </c>
      <c r="J3041" s="482">
        <v>14115.04</v>
      </c>
      <c r="K3041" s="482">
        <v>196.05</v>
      </c>
      <c r="L3041" s="482">
        <v>5489.19</v>
      </c>
      <c r="M3041" s="482">
        <v>2352.51</v>
      </c>
      <c r="N3041" s="482">
        <v>0</v>
      </c>
      <c r="O3041" s="482">
        <v>8625.85</v>
      </c>
      <c r="P3041" s="480" t="s">
        <v>14367</v>
      </c>
      <c r="Q3041" s="481"/>
      <c r="R3041" s="480" t="s">
        <v>306</v>
      </c>
      <c r="S3041" s="480" t="s">
        <v>307</v>
      </c>
      <c r="T3041" s="480" t="s">
        <v>462</v>
      </c>
      <c r="U3041" s="480" t="s">
        <v>13560</v>
      </c>
      <c r="V3041" s="480" t="s">
        <v>309</v>
      </c>
      <c r="W3041" s="480" t="s">
        <v>14361</v>
      </c>
      <c r="X3041" s="480" t="s">
        <v>14362</v>
      </c>
      <c r="Y3041" s="480" t="s">
        <v>313</v>
      </c>
      <c r="Z3041" s="480" t="s">
        <v>2602</v>
      </c>
      <c r="AA3041" s="480">
        <f t="shared" si="47"/>
        <v>72</v>
      </c>
      <c r="AB3041" s="483">
        <v>0</v>
      </c>
      <c r="AC3041" s="480" t="s">
        <v>1176</v>
      </c>
    </row>
    <row r="3042" customHeight="1" spans="1:29">
      <c r="A3042" s="460" t="s">
        <v>187</v>
      </c>
      <c r="B3042" s="480" t="s">
        <v>13667</v>
      </c>
      <c r="C3042" s="480" t="s">
        <v>13668</v>
      </c>
      <c r="D3042" s="480" t="s">
        <v>14368</v>
      </c>
      <c r="E3042" s="481">
        <v>45159</v>
      </c>
      <c r="F3042" s="480" t="s">
        <v>301</v>
      </c>
      <c r="G3042" s="480" t="s">
        <v>14369</v>
      </c>
      <c r="H3042" s="480" t="s">
        <v>14370</v>
      </c>
      <c r="I3042" s="480" t="s">
        <v>304</v>
      </c>
      <c r="J3042" s="482">
        <v>7079.65</v>
      </c>
      <c r="K3042" s="482">
        <v>98.33</v>
      </c>
      <c r="L3042" s="482">
        <v>2753.19</v>
      </c>
      <c r="M3042" s="482">
        <v>1179.94</v>
      </c>
      <c r="N3042" s="482">
        <v>0</v>
      </c>
      <c r="O3042" s="482">
        <v>4326.46</v>
      </c>
      <c r="P3042" s="480" t="s">
        <v>14371</v>
      </c>
      <c r="Q3042" s="481"/>
      <c r="R3042" s="480" t="s">
        <v>306</v>
      </c>
      <c r="S3042" s="480" t="s">
        <v>307</v>
      </c>
      <c r="T3042" s="480" t="s">
        <v>453</v>
      </c>
      <c r="U3042" s="480" t="s">
        <v>2661</v>
      </c>
      <c r="V3042" s="480" t="s">
        <v>309</v>
      </c>
      <c r="W3042" s="480" t="s">
        <v>14372</v>
      </c>
      <c r="X3042" s="480" t="s">
        <v>5307</v>
      </c>
      <c r="Y3042" s="480" t="s">
        <v>313</v>
      </c>
      <c r="Z3042" s="480" t="s">
        <v>2602</v>
      </c>
      <c r="AA3042" s="480">
        <f t="shared" si="47"/>
        <v>72</v>
      </c>
      <c r="AB3042" s="483">
        <v>0</v>
      </c>
      <c r="AC3042" s="480" t="s">
        <v>456</v>
      </c>
    </row>
    <row r="3043" customHeight="1" spans="1:29">
      <c r="A3043" s="460" t="s">
        <v>187</v>
      </c>
      <c r="B3043" s="480" t="s">
        <v>13667</v>
      </c>
      <c r="C3043" s="480" t="s">
        <v>13668</v>
      </c>
      <c r="D3043" s="480" t="s">
        <v>14373</v>
      </c>
      <c r="E3043" s="481">
        <v>45159</v>
      </c>
      <c r="F3043" s="480" t="s">
        <v>301</v>
      </c>
      <c r="G3043" s="480" t="s">
        <v>14374</v>
      </c>
      <c r="H3043" s="480" t="s">
        <v>14375</v>
      </c>
      <c r="I3043" s="480" t="s">
        <v>304</v>
      </c>
      <c r="J3043" s="482">
        <v>7079.65</v>
      </c>
      <c r="K3043" s="482">
        <v>98.33</v>
      </c>
      <c r="L3043" s="482">
        <v>2753.19</v>
      </c>
      <c r="M3043" s="482">
        <v>1179.94</v>
      </c>
      <c r="N3043" s="482">
        <v>0</v>
      </c>
      <c r="O3043" s="482">
        <v>4326.46</v>
      </c>
      <c r="P3043" s="480" t="s">
        <v>14376</v>
      </c>
      <c r="Q3043" s="481"/>
      <c r="R3043" s="480" t="s">
        <v>306</v>
      </c>
      <c r="S3043" s="480" t="s">
        <v>307</v>
      </c>
      <c r="T3043" s="480" t="s">
        <v>453</v>
      </c>
      <c r="U3043" s="480" t="s">
        <v>2661</v>
      </c>
      <c r="V3043" s="480" t="s">
        <v>309</v>
      </c>
      <c r="W3043" s="480" t="s">
        <v>14372</v>
      </c>
      <c r="X3043" s="480" t="s">
        <v>5307</v>
      </c>
      <c r="Y3043" s="480" t="s">
        <v>313</v>
      </c>
      <c r="Z3043" s="480" t="s">
        <v>2602</v>
      </c>
      <c r="AA3043" s="480">
        <f t="shared" si="47"/>
        <v>72</v>
      </c>
      <c r="AB3043" s="483">
        <v>0</v>
      </c>
      <c r="AC3043" s="480" t="s">
        <v>456</v>
      </c>
    </row>
    <row r="3044" customHeight="1" spans="1:29">
      <c r="A3044" s="460" t="s">
        <v>187</v>
      </c>
      <c r="B3044" s="480" t="s">
        <v>13667</v>
      </c>
      <c r="C3044" s="480" t="s">
        <v>13668</v>
      </c>
      <c r="D3044" s="480" t="s">
        <v>14377</v>
      </c>
      <c r="E3044" s="481">
        <v>45159</v>
      </c>
      <c r="F3044" s="480" t="s">
        <v>301</v>
      </c>
      <c r="G3044" s="480" t="s">
        <v>14378</v>
      </c>
      <c r="H3044" s="480" t="s">
        <v>14379</v>
      </c>
      <c r="I3044" s="480" t="s">
        <v>304</v>
      </c>
      <c r="J3044" s="482">
        <v>13274.34</v>
      </c>
      <c r="K3044" s="482">
        <v>184.37</v>
      </c>
      <c r="L3044" s="482">
        <v>5162.24</v>
      </c>
      <c r="M3044" s="482">
        <v>2212.39</v>
      </c>
      <c r="N3044" s="482">
        <v>0</v>
      </c>
      <c r="O3044" s="482">
        <v>8112.1</v>
      </c>
      <c r="P3044" s="480" t="s">
        <v>14380</v>
      </c>
      <c r="Q3044" s="481"/>
      <c r="R3044" s="480" t="s">
        <v>306</v>
      </c>
      <c r="S3044" s="480" t="s">
        <v>307</v>
      </c>
      <c r="T3044" s="480" t="s">
        <v>453</v>
      </c>
      <c r="U3044" s="480" t="s">
        <v>2661</v>
      </c>
      <c r="V3044" s="480" t="s">
        <v>309</v>
      </c>
      <c r="W3044" s="480" t="s">
        <v>14372</v>
      </c>
      <c r="X3044" s="480" t="s">
        <v>5307</v>
      </c>
      <c r="Y3044" s="480" t="s">
        <v>313</v>
      </c>
      <c r="Z3044" s="480" t="s">
        <v>2602</v>
      </c>
      <c r="AA3044" s="480">
        <f t="shared" si="47"/>
        <v>72</v>
      </c>
      <c r="AB3044" s="483">
        <v>0</v>
      </c>
      <c r="AC3044" s="480" t="s">
        <v>456</v>
      </c>
    </row>
    <row r="3045" customHeight="1" spans="1:29">
      <c r="A3045" s="460" t="s">
        <v>187</v>
      </c>
      <c r="B3045" s="480" t="s">
        <v>13667</v>
      </c>
      <c r="C3045" s="480" t="s">
        <v>13668</v>
      </c>
      <c r="D3045" s="480" t="s">
        <v>14381</v>
      </c>
      <c r="E3045" s="481">
        <v>45159</v>
      </c>
      <c r="F3045" s="480" t="s">
        <v>301</v>
      </c>
      <c r="G3045" s="480" t="s">
        <v>14382</v>
      </c>
      <c r="H3045" s="480" t="s">
        <v>14383</v>
      </c>
      <c r="I3045" s="480" t="s">
        <v>304</v>
      </c>
      <c r="J3045" s="482">
        <v>884.95</v>
      </c>
      <c r="K3045" s="482">
        <v>12.29</v>
      </c>
      <c r="L3045" s="482">
        <v>344.14</v>
      </c>
      <c r="M3045" s="482">
        <v>147.49</v>
      </c>
      <c r="N3045" s="482">
        <v>0</v>
      </c>
      <c r="O3045" s="482">
        <v>540.81</v>
      </c>
      <c r="P3045" s="480" t="s">
        <v>14384</v>
      </c>
      <c r="Q3045" s="481"/>
      <c r="R3045" s="480" t="s">
        <v>306</v>
      </c>
      <c r="S3045" s="480" t="s">
        <v>307</v>
      </c>
      <c r="T3045" s="480" t="s">
        <v>453</v>
      </c>
      <c r="U3045" s="480" t="s">
        <v>2661</v>
      </c>
      <c r="V3045" s="480" t="s">
        <v>309</v>
      </c>
      <c r="W3045" s="480" t="s">
        <v>14372</v>
      </c>
      <c r="X3045" s="480" t="s">
        <v>5307</v>
      </c>
      <c r="Y3045" s="480" t="s">
        <v>313</v>
      </c>
      <c r="Z3045" s="480" t="s">
        <v>2602</v>
      </c>
      <c r="AA3045" s="480">
        <f t="shared" si="47"/>
        <v>72</v>
      </c>
      <c r="AB3045" s="483">
        <v>0</v>
      </c>
      <c r="AC3045" s="480" t="s">
        <v>456</v>
      </c>
    </row>
    <row r="3046" customHeight="1" spans="1:29">
      <c r="A3046" s="460" t="s">
        <v>187</v>
      </c>
      <c r="B3046" s="480" t="s">
        <v>13667</v>
      </c>
      <c r="C3046" s="480" t="s">
        <v>13668</v>
      </c>
      <c r="D3046" s="480" t="s">
        <v>14385</v>
      </c>
      <c r="E3046" s="481">
        <v>45159</v>
      </c>
      <c r="F3046" s="480" t="s">
        <v>301</v>
      </c>
      <c r="G3046" s="480" t="s">
        <v>14386</v>
      </c>
      <c r="H3046" s="480" t="s">
        <v>14383</v>
      </c>
      <c r="I3046" s="480" t="s">
        <v>304</v>
      </c>
      <c r="J3046" s="482">
        <v>884.95</v>
      </c>
      <c r="K3046" s="482">
        <v>12.29</v>
      </c>
      <c r="L3046" s="482">
        <v>344.14</v>
      </c>
      <c r="M3046" s="482">
        <v>147.49</v>
      </c>
      <c r="N3046" s="482">
        <v>0</v>
      </c>
      <c r="O3046" s="482">
        <v>540.81</v>
      </c>
      <c r="P3046" s="480" t="s">
        <v>14387</v>
      </c>
      <c r="Q3046" s="481"/>
      <c r="R3046" s="480" t="s">
        <v>306</v>
      </c>
      <c r="S3046" s="480" t="s">
        <v>307</v>
      </c>
      <c r="T3046" s="480" t="s">
        <v>453</v>
      </c>
      <c r="U3046" s="480" t="s">
        <v>2661</v>
      </c>
      <c r="V3046" s="480" t="s">
        <v>309</v>
      </c>
      <c r="W3046" s="480" t="s">
        <v>14372</v>
      </c>
      <c r="X3046" s="480" t="s">
        <v>5307</v>
      </c>
      <c r="Y3046" s="480" t="s">
        <v>313</v>
      </c>
      <c r="Z3046" s="480" t="s">
        <v>2602</v>
      </c>
      <c r="AA3046" s="480">
        <f t="shared" si="47"/>
        <v>72</v>
      </c>
      <c r="AB3046" s="483">
        <v>0</v>
      </c>
      <c r="AC3046" s="480" t="s">
        <v>456</v>
      </c>
    </row>
    <row r="3047" customHeight="1" spans="1:29">
      <c r="A3047" s="460" t="s">
        <v>187</v>
      </c>
      <c r="B3047" s="480" t="s">
        <v>13667</v>
      </c>
      <c r="C3047" s="480" t="s">
        <v>13668</v>
      </c>
      <c r="D3047" s="480" t="s">
        <v>14388</v>
      </c>
      <c r="E3047" s="481">
        <v>45182</v>
      </c>
      <c r="F3047" s="480" t="s">
        <v>301</v>
      </c>
      <c r="G3047" s="480" t="s">
        <v>14389</v>
      </c>
      <c r="H3047" s="480" t="s">
        <v>14390</v>
      </c>
      <c r="I3047" s="480" t="s">
        <v>304</v>
      </c>
      <c r="J3047" s="482">
        <v>24424.78</v>
      </c>
      <c r="K3047" s="482">
        <v>339.24</v>
      </c>
      <c r="L3047" s="482">
        <v>9159.3</v>
      </c>
      <c r="M3047" s="482">
        <v>4070.8</v>
      </c>
      <c r="N3047" s="482">
        <v>0</v>
      </c>
      <c r="O3047" s="482">
        <v>15265.48</v>
      </c>
      <c r="P3047" s="480" t="s">
        <v>14391</v>
      </c>
      <c r="Q3047" s="481"/>
      <c r="R3047" s="480" t="s">
        <v>306</v>
      </c>
      <c r="S3047" s="480" t="s">
        <v>307</v>
      </c>
      <c r="T3047" s="480" t="s">
        <v>453</v>
      </c>
      <c r="U3047" s="480" t="s">
        <v>2670</v>
      </c>
      <c r="V3047" s="480" t="s">
        <v>309</v>
      </c>
      <c r="W3047" s="480" t="s">
        <v>14392</v>
      </c>
      <c r="X3047" s="480" t="s">
        <v>14393</v>
      </c>
      <c r="Y3047" s="480" t="s">
        <v>313</v>
      </c>
      <c r="Z3047" s="480" t="s">
        <v>2602</v>
      </c>
      <c r="AA3047" s="480">
        <f t="shared" si="47"/>
        <v>72</v>
      </c>
      <c r="AB3047" s="483">
        <v>0</v>
      </c>
      <c r="AC3047" s="480" t="s">
        <v>542</v>
      </c>
    </row>
    <row r="3048" customHeight="1" spans="1:29">
      <c r="A3048" s="460" t="s">
        <v>187</v>
      </c>
      <c r="B3048" s="480" t="s">
        <v>13667</v>
      </c>
      <c r="C3048" s="480" t="s">
        <v>13668</v>
      </c>
      <c r="D3048" s="480" t="s">
        <v>14394</v>
      </c>
      <c r="E3048" s="481">
        <v>45217</v>
      </c>
      <c r="F3048" s="480" t="s">
        <v>301</v>
      </c>
      <c r="G3048" s="480" t="s">
        <v>14395</v>
      </c>
      <c r="H3048" s="480" t="s">
        <v>14396</v>
      </c>
      <c r="I3048" s="480" t="s">
        <v>304</v>
      </c>
      <c r="J3048" s="482">
        <v>32251.72</v>
      </c>
      <c r="K3048" s="482">
        <v>447.94</v>
      </c>
      <c r="L3048" s="482">
        <v>11646.46</v>
      </c>
      <c r="M3048" s="482">
        <v>5375.29</v>
      </c>
      <c r="N3048" s="482">
        <v>0</v>
      </c>
      <c r="O3048" s="482">
        <v>20605.26</v>
      </c>
      <c r="P3048" s="480" t="s">
        <v>14397</v>
      </c>
      <c r="Q3048" s="481"/>
      <c r="R3048" s="480" t="s">
        <v>306</v>
      </c>
      <c r="S3048" s="480" t="s">
        <v>307</v>
      </c>
      <c r="T3048" s="480" t="s">
        <v>453</v>
      </c>
      <c r="U3048" s="480" t="s">
        <v>2661</v>
      </c>
      <c r="V3048" s="480" t="s">
        <v>309</v>
      </c>
      <c r="W3048" s="480" t="s">
        <v>14398</v>
      </c>
      <c r="X3048" s="480" t="s">
        <v>5928</v>
      </c>
      <c r="Y3048" s="480" t="s">
        <v>313</v>
      </c>
      <c r="Z3048" s="480" t="s">
        <v>2602</v>
      </c>
      <c r="AA3048" s="480">
        <f t="shared" si="47"/>
        <v>72</v>
      </c>
      <c r="AB3048" s="483">
        <v>0</v>
      </c>
      <c r="AC3048" s="480" t="s">
        <v>456</v>
      </c>
    </row>
    <row r="3049" customHeight="1" spans="1:29">
      <c r="A3049" s="460" t="s">
        <v>187</v>
      </c>
      <c r="B3049" s="480" t="s">
        <v>13667</v>
      </c>
      <c r="C3049" s="480" t="s">
        <v>13668</v>
      </c>
      <c r="D3049" s="480" t="s">
        <v>14399</v>
      </c>
      <c r="E3049" s="481">
        <v>45217</v>
      </c>
      <c r="F3049" s="480" t="s">
        <v>301</v>
      </c>
      <c r="G3049" s="480" t="s">
        <v>14400</v>
      </c>
      <c r="H3049" s="480" t="s">
        <v>14401</v>
      </c>
      <c r="I3049" s="480" t="s">
        <v>304</v>
      </c>
      <c r="J3049" s="482">
        <v>32251.72</v>
      </c>
      <c r="K3049" s="482">
        <v>447.94</v>
      </c>
      <c r="L3049" s="482">
        <v>11646.46</v>
      </c>
      <c r="M3049" s="482">
        <v>5375.29</v>
      </c>
      <c r="N3049" s="482">
        <v>0</v>
      </c>
      <c r="O3049" s="482">
        <v>20605.26</v>
      </c>
      <c r="P3049" s="480" t="s">
        <v>14402</v>
      </c>
      <c r="Q3049" s="481"/>
      <c r="R3049" s="480" t="s">
        <v>306</v>
      </c>
      <c r="S3049" s="480" t="s">
        <v>307</v>
      </c>
      <c r="T3049" s="480" t="s">
        <v>453</v>
      </c>
      <c r="U3049" s="480" t="s">
        <v>2661</v>
      </c>
      <c r="V3049" s="480" t="s">
        <v>309</v>
      </c>
      <c r="W3049" s="480" t="s">
        <v>14398</v>
      </c>
      <c r="X3049" s="480" t="s">
        <v>5928</v>
      </c>
      <c r="Y3049" s="480" t="s">
        <v>313</v>
      </c>
      <c r="Z3049" s="480" t="s">
        <v>2602</v>
      </c>
      <c r="AA3049" s="480">
        <f t="shared" si="47"/>
        <v>72</v>
      </c>
      <c r="AB3049" s="483">
        <v>0</v>
      </c>
      <c r="AC3049" s="480" t="s">
        <v>456</v>
      </c>
    </row>
    <row r="3050" customHeight="1" spans="1:29">
      <c r="A3050" s="460" t="s">
        <v>187</v>
      </c>
      <c r="B3050" s="480" t="s">
        <v>13667</v>
      </c>
      <c r="C3050" s="480" t="s">
        <v>13668</v>
      </c>
      <c r="D3050" s="480" t="s">
        <v>14403</v>
      </c>
      <c r="E3050" s="481">
        <v>45217</v>
      </c>
      <c r="F3050" s="480" t="s">
        <v>301</v>
      </c>
      <c r="G3050" s="480" t="s">
        <v>14404</v>
      </c>
      <c r="H3050" s="480" t="s">
        <v>14396</v>
      </c>
      <c r="I3050" s="480" t="s">
        <v>304</v>
      </c>
      <c r="J3050" s="482">
        <v>8062.93</v>
      </c>
      <c r="K3050" s="482">
        <v>111.98</v>
      </c>
      <c r="L3050" s="482">
        <v>2911.61</v>
      </c>
      <c r="M3050" s="482">
        <v>1343.82</v>
      </c>
      <c r="N3050" s="482">
        <v>0</v>
      </c>
      <c r="O3050" s="482">
        <v>5151.32</v>
      </c>
      <c r="P3050" s="480" t="s">
        <v>14405</v>
      </c>
      <c r="Q3050" s="481"/>
      <c r="R3050" s="480" t="s">
        <v>306</v>
      </c>
      <c r="S3050" s="480" t="s">
        <v>307</v>
      </c>
      <c r="T3050" s="480" t="s">
        <v>453</v>
      </c>
      <c r="U3050" s="480" t="s">
        <v>2661</v>
      </c>
      <c r="V3050" s="480" t="s">
        <v>309</v>
      </c>
      <c r="W3050" s="480" t="s">
        <v>14398</v>
      </c>
      <c r="X3050" s="480" t="s">
        <v>5928</v>
      </c>
      <c r="Y3050" s="480" t="s">
        <v>313</v>
      </c>
      <c r="Z3050" s="480" t="s">
        <v>2602</v>
      </c>
      <c r="AA3050" s="480">
        <f t="shared" si="47"/>
        <v>72</v>
      </c>
      <c r="AB3050" s="483">
        <v>0</v>
      </c>
      <c r="AC3050" s="480" t="s">
        <v>456</v>
      </c>
    </row>
    <row r="3051" customHeight="1" spans="1:29">
      <c r="A3051" s="460" t="s">
        <v>187</v>
      </c>
      <c r="B3051" s="480" t="s">
        <v>13667</v>
      </c>
      <c r="C3051" s="480" t="s">
        <v>13668</v>
      </c>
      <c r="D3051" s="480" t="s">
        <v>14406</v>
      </c>
      <c r="E3051" s="481">
        <v>45218</v>
      </c>
      <c r="F3051" s="480" t="s">
        <v>301</v>
      </c>
      <c r="G3051" s="480" t="s">
        <v>14407</v>
      </c>
      <c r="H3051" s="480" t="s">
        <v>14408</v>
      </c>
      <c r="I3051" s="480" t="s">
        <v>14409</v>
      </c>
      <c r="J3051" s="482">
        <v>13274.34</v>
      </c>
      <c r="K3051" s="482">
        <v>184.37</v>
      </c>
      <c r="L3051" s="482">
        <v>4793.51</v>
      </c>
      <c r="M3051" s="482">
        <v>2212.39</v>
      </c>
      <c r="N3051" s="482">
        <v>0</v>
      </c>
      <c r="O3051" s="482">
        <v>8480.83</v>
      </c>
      <c r="P3051" s="480" t="s">
        <v>14410</v>
      </c>
      <c r="Q3051" s="481"/>
      <c r="R3051" s="480" t="s">
        <v>306</v>
      </c>
      <c r="S3051" s="480" t="s">
        <v>307</v>
      </c>
      <c r="T3051" s="480" t="s">
        <v>462</v>
      </c>
      <c r="U3051" s="480" t="s">
        <v>13560</v>
      </c>
      <c r="V3051" s="480" t="s">
        <v>309</v>
      </c>
      <c r="W3051" s="480" t="s">
        <v>14411</v>
      </c>
      <c r="X3051" s="480" t="s">
        <v>14412</v>
      </c>
      <c r="Y3051" s="480" t="s">
        <v>313</v>
      </c>
      <c r="Z3051" s="480" t="s">
        <v>2602</v>
      </c>
      <c r="AA3051" s="480">
        <f t="shared" si="47"/>
        <v>72</v>
      </c>
      <c r="AB3051" s="483">
        <v>0</v>
      </c>
      <c r="AC3051" s="480" t="s">
        <v>1176</v>
      </c>
    </row>
    <row r="3052" customHeight="1" spans="1:29">
      <c r="A3052" s="460" t="s">
        <v>187</v>
      </c>
      <c r="B3052" s="480" t="s">
        <v>13667</v>
      </c>
      <c r="C3052" s="480" t="s">
        <v>13668</v>
      </c>
      <c r="D3052" s="480" t="s">
        <v>14413</v>
      </c>
      <c r="E3052" s="481">
        <v>45223</v>
      </c>
      <c r="F3052" s="480" t="s">
        <v>301</v>
      </c>
      <c r="G3052" s="480" t="s">
        <v>14414</v>
      </c>
      <c r="H3052" s="480" t="s">
        <v>14415</v>
      </c>
      <c r="I3052" s="480" t="s">
        <v>304</v>
      </c>
      <c r="J3052" s="482">
        <v>10648.17</v>
      </c>
      <c r="K3052" s="482">
        <v>147.89</v>
      </c>
      <c r="L3052" s="482">
        <v>3845.17</v>
      </c>
      <c r="M3052" s="482">
        <v>1774.69</v>
      </c>
      <c r="N3052" s="482">
        <v>0</v>
      </c>
      <c r="O3052" s="482">
        <v>6803</v>
      </c>
      <c r="P3052" s="480" t="s">
        <v>14416</v>
      </c>
      <c r="Q3052" s="481"/>
      <c r="R3052" s="480" t="s">
        <v>306</v>
      </c>
      <c r="S3052" s="480" t="s">
        <v>307</v>
      </c>
      <c r="T3052" s="480" t="s">
        <v>453</v>
      </c>
      <c r="U3052" s="480" t="s">
        <v>2661</v>
      </c>
      <c r="V3052" s="480" t="s">
        <v>309</v>
      </c>
      <c r="W3052" s="480" t="s">
        <v>14417</v>
      </c>
      <c r="X3052" s="480" t="s">
        <v>7136</v>
      </c>
      <c r="Y3052" s="480" t="s">
        <v>313</v>
      </c>
      <c r="Z3052" s="480" t="s">
        <v>2602</v>
      </c>
      <c r="AA3052" s="480">
        <f t="shared" si="47"/>
        <v>72</v>
      </c>
      <c r="AB3052" s="483">
        <v>0</v>
      </c>
      <c r="AC3052" s="480" t="s">
        <v>456</v>
      </c>
    </row>
    <row r="3053" customHeight="1" spans="1:29">
      <c r="A3053" s="460" t="s">
        <v>187</v>
      </c>
      <c r="B3053" s="480" t="s">
        <v>13667</v>
      </c>
      <c r="C3053" s="480" t="s">
        <v>13668</v>
      </c>
      <c r="D3053" s="480" t="s">
        <v>14418</v>
      </c>
      <c r="E3053" s="481">
        <v>45223</v>
      </c>
      <c r="F3053" s="480" t="s">
        <v>301</v>
      </c>
      <c r="G3053" s="480" t="s">
        <v>14419</v>
      </c>
      <c r="H3053" s="480" t="s">
        <v>13950</v>
      </c>
      <c r="I3053" s="480" t="s">
        <v>304</v>
      </c>
      <c r="J3053" s="482">
        <v>10648.17</v>
      </c>
      <c r="K3053" s="482">
        <v>147.89</v>
      </c>
      <c r="L3053" s="482">
        <v>3845.17</v>
      </c>
      <c r="M3053" s="482">
        <v>1774.69</v>
      </c>
      <c r="N3053" s="482">
        <v>0</v>
      </c>
      <c r="O3053" s="482">
        <v>6803</v>
      </c>
      <c r="P3053" s="480" t="s">
        <v>14420</v>
      </c>
      <c r="Q3053" s="481"/>
      <c r="R3053" s="480" t="s">
        <v>306</v>
      </c>
      <c r="S3053" s="480" t="s">
        <v>307</v>
      </c>
      <c r="T3053" s="480" t="s">
        <v>453</v>
      </c>
      <c r="U3053" s="480" t="s">
        <v>2661</v>
      </c>
      <c r="V3053" s="480" t="s">
        <v>309</v>
      </c>
      <c r="W3053" s="480" t="s">
        <v>14417</v>
      </c>
      <c r="X3053" s="480" t="s">
        <v>7136</v>
      </c>
      <c r="Y3053" s="480" t="s">
        <v>313</v>
      </c>
      <c r="Z3053" s="480" t="s">
        <v>2602</v>
      </c>
      <c r="AA3053" s="480">
        <f t="shared" si="47"/>
        <v>72</v>
      </c>
      <c r="AB3053" s="483">
        <v>0</v>
      </c>
      <c r="AC3053" s="480" t="s">
        <v>456</v>
      </c>
    </row>
    <row r="3054" customHeight="1" spans="1:29">
      <c r="A3054" s="460" t="s">
        <v>187</v>
      </c>
      <c r="B3054" s="480" t="s">
        <v>13667</v>
      </c>
      <c r="C3054" s="480" t="s">
        <v>13668</v>
      </c>
      <c r="D3054" s="480" t="s">
        <v>14421</v>
      </c>
      <c r="E3054" s="481">
        <v>45223</v>
      </c>
      <c r="F3054" s="480" t="s">
        <v>301</v>
      </c>
      <c r="G3054" s="480" t="s">
        <v>14422</v>
      </c>
      <c r="H3054" s="480" t="s">
        <v>14423</v>
      </c>
      <c r="I3054" s="480" t="s">
        <v>304</v>
      </c>
      <c r="J3054" s="482">
        <v>10648.17</v>
      </c>
      <c r="K3054" s="482">
        <v>147.89</v>
      </c>
      <c r="L3054" s="482">
        <v>3845.17</v>
      </c>
      <c r="M3054" s="482">
        <v>1774.69</v>
      </c>
      <c r="N3054" s="482">
        <v>0</v>
      </c>
      <c r="O3054" s="482">
        <v>6803</v>
      </c>
      <c r="P3054" s="480" t="s">
        <v>14424</v>
      </c>
      <c r="Q3054" s="481"/>
      <c r="R3054" s="480" t="s">
        <v>306</v>
      </c>
      <c r="S3054" s="480" t="s">
        <v>307</v>
      </c>
      <c r="T3054" s="480" t="s">
        <v>453</v>
      </c>
      <c r="U3054" s="480" t="s">
        <v>2661</v>
      </c>
      <c r="V3054" s="480" t="s">
        <v>309</v>
      </c>
      <c r="W3054" s="480" t="s">
        <v>14417</v>
      </c>
      <c r="X3054" s="480" t="s">
        <v>7136</v>
      </c>
      <c r="Y3054" s="480" t="s">
        <v>313</v>
      </c>
      <c r="Z3054" s="480" t="s">
        <v>2602</v>
      </c>
      <c r="AA3054" s="480">
        <f t="shared" si="47"/>
        <v>72</v>
      </c>
      <c r="AB3054" s="483">
        <v>0</v>
      </c>
      <c r="AC3054" s="480" t="s">
        <v>456</v>
      </c>
    </row>
    <row r="3055" customHeight="1" spans="1:29">
      <c r="A3055" s="460" t="s">
        <v>187</v>
      </c>
      <c r="B3055" s="480" t="s">
        <v>13667</v>
      </c>
      <c r="C3055" s="480" t="s">
        <v>13668</v>
      </c>
      <c r="D3055" s="480" t="s">
        <v>14425</v>
      </c>
      <c r="E3055" s="481">
        <v>45223</v>
      </c>
      <c r="F3055" s="480" t="s">
        <v>301</v>
      </c>
      <c r="G3055" s="480" t="s">
        <v>14426</v>
      </c>
      <c r="H3055" s="480" t="s">
        <v>14427</v>
      </c>
      <c r="I3055" s="480" t="s">
        <v>304</v>
      </c>
      <c r="J3055" s="482">
        <v>700</v>
      </c>
      <c r="K3055" s="482">
        <v>9.73</v>
      </c>
      <c r="L3055" s="482">
        <v>252.78</v>
      </c>
      <c r="M3055" s="482">
        <v>116.67</v>
      </c>
      <c r="N3055" s="482">
        <v>0</v>
      </c>
      <c r="O3055" s="482">
        <v>447.22</v>
      </c>
      <c r="P3055" s="480" t="s">
        <v>14428</v>
      </c>
      <c r="Q3055" s="481"/>
      <c r="R3055" s="480" t="s">
        <v>306</v>
      </c>
      <c r="S3055" s="480" t="s">
        <v>307</v>
      </c>
      <c r="T3055" s="480" t="s">
        <v>453</v>
      </c>
      <c r="U3055" s="480" t="s">
        <v>2661</v>
      </c>
      <c r="V3055" s="480" t="s">
        <v>309</v>
      </c>
      <c r="W3055" s="480" t="s">
        <v>14417</v>
      </c>
      <c r="X3055" s="480" t="s">
        <v>7136</v>
      </c>
      <c r="Y3055" s="480" t="s">
        <v>313</v>
      </c>
      <c r="Z3055" s="480" t="s">
        <v>2602</v>
      </c>
      <c r="AA3055" s="480">
        <f t="shared" si="47"/>
        <v>72</v>
      </c>
      <c r="AB3055" s="483">
        <v>0</v>
      </c>
      <c r="AC3055" s="480" t="s">
        <v>456</v>
      </c>
    </row>
    <row r="3056" customHeight="1" spans="1:29">
      <c r="A3056" s="460" t="s">
        <v>187</v>
      </c>
      <c r="B3056" s="480" t="s">
        <v>13667</v>
      </c>
      <c r="C3056" s="480" t="s">
        <v>13668</v>
      </c>
      <c r="D3056" s="480" t="s">
        <v>14429</v>
      </c>
      <c r="E3056" s="481">
        <v>45223</v>
      </c>
      <c r="F3056" s="480" t="s">
        <v>301</v>
      </c>
      <c r="G3056" s="480" t="s">
        <v>14430</v>
      </c>
      <c r="H3056" s="480" t="s">
        <v>14427</v>
      </c>
      <c r="I3056" s="480" t="s">
        <v>304</v>
      </c>
      <c r="J3056" s="482">
        <v>700</v>
      </c>
      <c r="K3056" s="482">
        <v>9.73</v>
      </c>
      <c r="L3056" s="482">
        <v>252.78</v>
      </c>
      <c r="M3056" s="482">
        <v>116.67</v>
      </c>
      <c r="N3056" s="482">
        <v>0</v>
      </c>
      <c r="O3056" s="482">
        <v>447.22</v>
      </c>
      <c r="P3056" s="480" t="s">
        <v>14431</v>
      </c>
      <c r="Q3056" s="481"/>
      <c r="R3056" s="480" t="s">
        <v>306</v>
      </c>
      <c r="S3056" s="480" t="s">
        <v>307</v>
      </c>
      <c r="T3056" s="480" t="s">
        <v>453</v>
      </c>
      <c r="U3056" s="480" t="s">
        <v>2661</v>
      </c>
      <c r="V3056" s="480" t="s">
        <v>309</v>
      </c>
      <c r="W3056" s="480" t="s">
        <v>14417</v>
      </c>
      <c r="X3056" s="480" t="s">
        <v>7136</v>
      </c>
      <c r="Y3056" s="480" t="s">
        <v>313</v>
      </c>
      <c r="Z3056" s="480" t="s">
        <v>2602</v>
      </c>
      <c r="AA3056" s="480">
        <f t="shared" si="47"/>
        <v>72</v>
      </c>
      <c r="AB3056" s="483">
        <v>0</v>
      </c>
      <c r="AC3056" s="480" t="s">
        <v>456</v>
      </c>
    </row>
    <row r="3057" customHeight="1" spans="1:29">
      <c r="A3057" s="460" t="s">
        <v>187</v>
      </c>
      <c r="B3057" s="480" t="s">
        <v>13667</v>
      </c>
      <c r="C3057" s="480" t="s">
        <v>13668</v>
      </c>
      <c r="D3057" s="480" t="s">
        <v>14432</v>
      </c>
      <c r="E3057" s="481">
        <v>45223</v>
      </c>
      <c r="F3057" s="480" t="s">
        <v>301</v>
      </c>
      <c r="G3057" s="480" t="s">
        <v>14433</v>
      </c>
      <c r="H3057" s="480" t="s">
        <v>14427</v>
      </c>
      <c r="I3057" s="480" t="s">
        <v>304</v>
      </c>
      <c r="J3057" s="482">
        <v>700</v>
      </c>
      <c r="K3057" s="482">
        <v>9.73</v>
      </c>
      <c r="L3057" s="482">
        <v>252.78</v>
      </c>
      <c r="M3057" s="482">
        <v>116.67</v>
      </c>
      <c r="N3057" s="482">
        <v>0</v>
      </c>
      <c r="O3057" s="482">
        <v>447.22</v>
      </c>
      <c r="P3057" s="480" t="s">
        <v>14434</v>
      </c>
      <c r="Q3057" s="481"/>
      <c r="R3057" s="480" t="s">
        <v>306</v>
      </c>
      <c r="S3057" s="480" t="s">
        <v>307</v>
      </c>
      <c r="T3057" s="480" t="s">
        <v>453</v>
      </c>
      <c r="U3057" s="480" t="s">
        <v>2661</v>
      </c>
      <c r="V3057" s="480" t="s">
        <v>309</v>
      </c>
      <c r="W3057" s="480" t="s">
        <v>14417</v>
      </c>
      <c r="X3057" s="480" t="s">
        <v>7136</v>
      </c>
      <c r="Y3057" s="480" t="s">
        <v>313</v>
      </c>
      <c r="Z3057" s="480" t="s">
        <v>2602</v>
      </c>
      <c r="AA3057" s="480">
        <f t="shared" si="47"/>
        <v>72</v>
      </c>
      <c r="AB3057" s="483">
        <v>0</v>
      </c>
      <c r="AC3057" s="480" t="s">
        <v>456</v>
      </c>
    </row>
    <row r="3058" customHeight="1" spans="1:29">
      <c r="A3058" s="460" t="s">
        <v>187</v>
      </c>
      <c r="B3058" s="480" t="s">
        <v>13667</v>
      </c>
      <c r="C3058" s="480" t="s">
        <v>13668</v>
      </c>
      <c r="D3058" s="480" t="s">
        <v>14435</v>
      </c>
      <c r="E3058" s="481">
        <v>45223</v>
      </c>
      <c r="F3058" s="480" t="s">
        <v>301</v>
      </c>
      <c r="G3058" s="480" t="s">
        <v>14436</v>
      </c>
      <c r="H3058" s="480" t="s">
        <v>14437</v>
      </c>
      <c r="I3058" s="480" t="s">
        <v>304</v>
      </c>
      <c r="J3058" s="482">
        <v>10648.17</v>
      </c>
      <c r="K3058" s="482">
        <v>147.89</v>
      </c>
      <c r="L3058" s="482">
        <v>3845.17</v>
      </c>
      <c r="M3058" s="482">
        <v>1774.69</v>
      </c>
      <c r="N3058" s="482">
        <v>0</v>
      </c>
      <c r="O3058" s="482">
        <v>6803</v>
      </c>
      <c r="P3058" s="480" t="s">
        <v>14438</v>
      </c>
      <c r="Q3058" s="481"/>
      <c r="R3058" s="480" t="s">
        <v>306</v>
      </c>
      <c r="S3058" s="480" t="s">
        <v>307</v>
      </c>
      <c r="T3058" s="480" t="s">
        <v>453</v>
      </c>
      <c r="U3058" s="480" t="s">
        <v>2661</v>
      </c>
      <c r="V3058" s="480" t="s">
        <v>309</v>
      </c>
      <c r="W3058" s="480" t="s">
        <v>14417</v>
      </c>
      <c r="X3058" s="480" t="s">
        <v>7136</v>
      </c>
      <c r="Y3058" s="480" t="s">
        <v>313</v>
      </c>
      <c r="Z3058" s="480" t="s">
        <v>2602</v>
      </c>
      <c r="AA3058" s="480">
        <f t="shared" si="47"/>
        <v>72</v>
      </c>
      <c r="AB3058" s="483">
        <v>0</v>
      </c>
      <c r="AC3058" s="480" t="s">
        <v>456</v>
      </c>
    </row>
    <row r="3059" customHeight="1" spans="1:29">
      <c r="A3059" s="460" t="s">
        <v>187</v>
      </c>
      <c r="B3059" s="480" t="s">
        <v>13667</v>
      </c>
      <c r="C3059" s="480" t="s">
        <v>13668</v>
      </c>
      <c r="D3059" s="480" t="s">
        <v>14439</v>
      </c>
      <c r="E3059" s="481">
        <v>45223</v>
      </c>
      <c r="F3059" s="480" t="s">
        <v>301</v>
      </c>
      <c r="G3059" s="480" t="s">
        <v>14440</v>
      </c>
      <c r="H3059" s="480" t="s">
        <v>14437</v>
      </c>
      <c r="I3059" s="480" t="s">
        <v>304</v>
      </c>
      <c r="J3059" s="482">
        <v>10648.17</v>
      </c>
      <c r="K3059" s="482">
        <v>147.89</v>
      </c>
      <c r="L3059" s="482">
        <v>3845.17</v>
      </c>
      <c r="M3059" s="482">
        <v>1774.69</v>
      </c>
      <c r="N3059" s="482">
        <v>0</v>
      </c>
      <c r="O3059" s="482">
        <v>6803</v>
      </c>
      <c r="P3059" s="480" t="s">
        <v>14441</v>
      </c>
      <c r="Q3059" s="481"/>
      <c r="R3059" s="480" t="s">
        <v>306</v>
      </c>
      <c r="S3059" s="480" t="s">
        <v>307</v>
      </c>
      <c r="T3059" s="480" t="s">
        <v>453</v>
      </c>
      <c r="U3059" s="480" t="s">
        <v>2661</v>
      </c>
      <c r="V3059" s="480" t="s">
        <v>309</v>
      </c>
      <c r="W3059" s="480" t="s">
        <v>14417</v>
      </c>
      <c r="X3059" s="480" t="s">
        <v>7136</v>
      </c>
      <c r="Y3059" s="480" t="s">
        <v>313</v>
      </c>
      <c r="Z3059" s="480" t="s">
        <v>2602</v>
      </c>
      <c r="AA3059" s="480">
        <f t="shared" si="47"/>
        <v>72</v>
      </c>
      <c r="AB3059" s="483">
        <v>0</v>
      </c>
      <c r="AC3059" s="480" t="s">
        <v>456</v>
      </c>
    </row>
    <row r="3060" customHeight="1" spans="1:29">
      <c r="A3060" s="460" t="s">
        <v>187</v>
      </c>
      <c r="B3060" s="480" t="s">
        <v>13667</v>
      </c>
      <c r="C3060" s="480" t="s">
        <v>13668</v>
      </c>
      <c r="D3060" s="480" t="s">
        <v>14442</v>
      </c>
      <c r="E3060" s="481">
        <v>45223</v>
      </c>
      <c r="F3060" s="480" t="s">
        <v>301</v>
      </c>
      <c r="G3060" s="480" t="s">
        <v>14443</v>
      </c>
      <c r="H3060" s="480" t="s">
        <v>14444</v>
      </c>
      <c r="I3060" s="480" t="s">
        <v>304</v>
      </c>
      <c r="J3060" s="482">
        <v>10648.16</v>
      </c>
      <c r="K3060" s="482">
        <v>147.89</v>
      </c>
      <c r="L3060" s="482">
        <v>3845.16</v>
      </c>
      <c r="M3060" s="482">
        <v>1774.69</v>
      </c>
      <c r="N3060" s="482">
        <v>0</v>
      </c>
      <c r="O3060" s="482">
        <v>6803</v>
      </c>
      <c r="P3060" s="480" t="s">
        <v>14445</v>
      </c>
      <c r="Q3060" s="481"/>
      <c r="R3060" s="480" t="s">
        <v>306</v>
      </c>
      <c r="S3060" s="480" t="s">
        <v>307</v>
      </c>
      <c r="T3060" s="480" t="s">
        <v>453</v>
      </c>
      <c r="U3060" s="480" t="s">
        <v>2661</v>
      </c>
      <c r="V3060" s="480" t="s">
        <v>309</v>
      </c>
      <c r="W3060" s="480" t="s">
        <v>14417</v>
      </c>
      <c r="X3060" s="480" t="s">
        <v>7136</v>
      </c>
      <c r="Y3060" s="480" t="s">
        <v>313</v>
      </c>
      <c r="Z3060" s="480" t="s">
        <v>2602</v>
      </c>
      <c r="AA3060" s="480">
        <f t="shared" si="47"/>
        <v>72</v>
      </c>
      <c r="AB3060" s="483">
        <v>0</v>
      </c>
      <c r="AC3060" s="480" t="s">
        <v>456</v>
      </c>
    </row>
    <row r="3061" customHeight="1" spans="1:29">
      <c r="A3061" s="460" t="s">
        <v>187</v>
      </c>
      <c r="B3061" s="480" t="s">
        <v>13667</v>
      </c>
      <c r="C3061" s="480" t="s">
        <v>13668</v>
      </c>
      <c r="D3061" s="480" t="s">
        <v>14446</v>
      </c>
      <c r="E3061" s="481">
        <v>45223</v>
      </c>
      <c r="F3061" s="480" t="s">
        <v>301</v>
      </c>
      <c r="G3061" s="480" t="s">
        <v>14447</v>
      </c>
      <c r="H3061" s="480" t="s">
        <v>14444</v>
      </c>
      <c r="I3061" s="480" t="s">
        <v>304</v>
      </c>
      <c r="J3061" s="482">
        <v>10648.16</v>
      </c>
      <c r="K3061" s="482">
        <v>147.89</v>
      </c>
      <c r="L3061" s="482">
        <v>3845.16</v>
      </c>
      <c r="M3061" s="482">
        <v>1774.69</v>
      </c>
      <c r="N3061" s="482">
        <v>0</v>
      </c>
      <c r="O3061" s="482">
        <v>6803</v>
      </c>
      <c r="P3061" s="480" t="s">
        <v>14448</v>
      </c>
      <c r="Q3061" s="481"/>
      <c r="R3061" s="480" t="s">
        <v>306</v>
      </c>
      <c r="S3061" s="480" t="s">
        <v>307</v>
      </c>
      <c r="T3061" s="480" t="s">
        <v>453</v>
      </c>
      <c r="U3061" s="480" t="s">
        <v>2661</v>
      </c>
      <c r="V3061" s="480" t="s">
        <v>309</v>
      </c>
      <c r="W3061" s="480" t="s">
        <v>14417</v>
      </c>
      <c r="X3061" s="480" t="s">
        <v>7136</v>
      </c>
      <c r="Y3061" s="480" t="s">
        <v>313</v>
      </c>
      <c r="Z3061" s="480" t="s">
        <v>2602</v>
      </c>
      <c r="AA3061" s="480">
        <f t="shared" si="47"/>
        <v>72</v>
      </c>
      <c r="AB3061" s="483">
        <v>0</v>
      </c>
      <c r="AC3061" s="480" t="s">
        <v>456</v>
      </c>
    </row>
    <row r="3062" customHeight="1" spans="1:29">
      <c r="A3062" s="460" t="s">
        <v>187</v>
      </c>
      <c r="B3062" s="480" t="s">
        <v>13667</v>
      </c>
      <c r="C3062" s="480" t="s">
        <v>13668</v>
      </c>
      <c r="D3062" s="480" t="s">
        <v>14449</v>
      </c>
      <c r="E3062" s="481">
        <v>45274</v>
      </c>
      <c r="F3062" s="480" t="s">
        <v>301</v>
      </c>
      <c r="G3062" s="480" t="s">
        <v>14450</v>
      </c>
      <c r="H3062" s="480" t="s">
        <v>14451</v>
      </c>
      <c r="I3062" s="480" t="s">
        <v>304</v>
      </c>
      <c r="J3062" s="482">
        <v>28761.06</v>
      </c>
      <c r="K3062" s="482">
        <v>399.46</v>
      </c>
      <c r="L3062" s="482">
        <v>9587.02</v>
      </c>
      <c r="M3062" s="482">
        <v>4793.51</v>
      </c>
      <c r="N3062" s="482">
        <v>0</v>
      </c>
      <c r="O3062" s="482">
        <v>19174.04</v>
      </c>
      <c r="P3062" s="480" t="s">
        <v>14452</v>
      </c>
      <c r="Q3062" s="481"/>
      <c r="R3062" s="480" t="s">
        <v>306</v>
      </c>
      <c r="S3062" s="480" t="s">
        <v>307</v>
      </c>
      <c r="T3062" s="480" t="s">
        <v>453</v>
      </c>
      <c r="U3062" s="480" t="s">
        <v>2661</v>
      </c>
      <c r="V3062" s="480" t="s">
        <v>309</v>
      </c>
      <c r="W3062" s="480" t="s">
        <v>14453</v>
      </c>
      <c r="X3062" s="480" t="s">
        <v>5479</v>
      </c>
      <c r="Y3062" s="480" t="s">
        <v>313</v>
      </c>
      <c r="Z3062" s="480" t="s">
        <v>2602</v>
      </c>
      <c r="AA3062" s="480">
        <f t="shared" si="47"/>
        <v>72</v>
      </c>
      <c r="AB3062" s="483">
        <v>0</v>
      </c>
      <c r="AC3062" s="480" t="s">
        <v>456</v>
      </c>
    </row>
    <row r="3063" customHeight="1" spans="1:29">
      <c r="A3063" s="460" t="s">
        <v>187</v>
      </c>
      <c r="B3063" s="480" t="s">
        <v>13667</v>
      </c>
      <c r="C3063" s="480" t="s">
        <v>13668</v>
      </c>
      <c r="D3063" s="480" t="s">
        <v>14454</v>
      </c>
      <c r="E3063" s="481">
        <v>45274</v>
      </c>
      <c r="F3063" s="480" t="s">
        <v>301</v>
      </c>
      <c r="G3063" s="480" t="s">
        <v>14455</v>
      </c>
      <c r="H3063" s="480" t="s">
        <v>14456</v>
      </c>
      <c r="I3063" s="480" t="s">
        <v>304</v>
      </c>
      <c r="J3063" s="482">
        <v>28761.06</v>
      </c>
      <c r="K3063" s="482">
        <v>399.46</v>
      </c>
      <c r="L3063" s="482">
        <v>9587.02</v>
      </c>
      <c r="M3063" s="482">
        <v>4793.51</v>
      </c>
      <c r="N3063" s="482">
        <v>0</v>
      </c>
      <c r="O3063" s="482">
        <v>19174.04</v>
      </c>
      <c r="P3063" s="480" t="s">
        <v>14457</v>
      </c>
      <c r="Q3063" s="481"/>
      <c r="R3063" s="480" t="s">
        <v>306</v>
      </c>
      <c r="S3063" s="480" t="s">
        <v>307</v>
      </c>
      <c r="T3063" s="480" t="s">
        <v>453</v>
      </c>
      <c r="U3063" s="480" t="s">
        <v>2661</v>
      </c>
      <c r="V3063" s="480" t="s">
        <v>309</v>
      </c>
      <c r="W3063" s="480" t="s">
        <v>14453</v>
      </c>
      <c r="X3063" s="480" t="s">
        <v>5479</v>
      </c>
      <c r="Y3063" s="480" t="s">
        <v>313</v>
      </c>
      <c r="Z3063" s="480" t="s">
        <v>2602</v>
      </c>
      <c r="AA3063" s="480">
        <f t="shared" si="47"/>
        <v>72</v>
      </c>
      <c r="AB3063" s="483">
        <v>0</v>
      </c>
      <c r="AC3063" s="480" t="s">
        <v>456</v>
      </c>
    </row>
    <row r="3064" customHeight="1" spans="1:29">
      <c r="A3064" s="460" t="s">
        <v>187</v>
      </c>
      <c r="B3064" s="480" t="s">
        <v>13667</v>
      </c>
      <c r="C3064" s="480" t="s">
        <v>13668</v>
      </c>
      <c r="D3064" s="480" t="s">
        <v>14458</v>
      </c>
      <c r="E3064" s="481">
        <v>45274</v>
      </c>
      <c r="F3064" s="480" t="s">
        <v>301</v>
      </c>
      <c r="G3064" s="480" t="s">
        <v>14459</v>
      </c>
      <c r="H3064" s="480" t="s">
        <v>14460</v>
      </c>
      <c r="I3064" s="480" t="s">
        <v>304</v>
      </c>
      <c r="J3064" s="482">
        <v>28761.06</v>
      </c>
      <c r="K3064" s="482">
        <v>399.46</v>
      </c>
      <c r="L3064" s="482">
        <v>9587.02</v>
      </c>
      <c r="M3064" s="482">
        <v>4793.51</v>
      </c>
      <c r="N3064" s="482">
        <v>0</v>
      </c>
      <c r="O3064" s="482">
        <v>19174.04</v>
      </c>
      <c r="P3064" s="480" t="s">
        <v>14461</v>
      </c>
      <c r="Q3064" s="481"/>
      <c r="R3064" s="480" t="s">
        <v>306</v>
      </c>
      <c r="S3064" s="480" t="s">
        <v>307</v>
      </c>
      <c r="T3064" s="480" t="s">
        <v>453</v>
      </c>
      <c r="U3064" s="480" t="s">
        <v>2661</v>
      </c>
      <c r="V3064" s="480" t="s">
        <v>309</v>
      </c>
      <c r="W3064" s="480" t="s">
        <v>14453</v>
      </c>
      <c r="X3064" s="480" t="s">
        <v>5479</v>
      </c>
      <c r="Y3064" s="480" t="s">
        <v>313</v>
      </c>
      <c r="Z3064" s="480" t="s">
        <v>2602</v>
      </c>
      <c r="AA3064" s="480">
        <f t="shared" si="47"/>
        <v>72</v>
      </c>
      <c r="AB3064" s="483">
        <v>0</v>
      </c>
      <c r="AC3064" s="480" t="s">
        <v>456</v>
      </c>
    </row>
    <row r="3065" customHeight="1" spans="1:29">
      <c r="A3065" s="460" t="s">
        <v>187</v>
      </c>
      <c r="B3065" s="480" t="s">
        <v>13667</v>
      </c>
      <c r="C3065" s="480" t="s">
        <v>13668</v>
      </c>
      <c r="D3065" s="480" t="s">
        <v>14462</v>
      </c>
      <c r="E3065" s="481">
        <v>45274</v>
      </c>
      <c r="F3065" s="480" t="s">
        <v>301</v>
      </c>
      <c r="G3065" s="480" t="s">
        <v>14463</v>
      </c>
      <c r="H3065" s="480" t="s">
        <v>14464</v>
      </c>
      <c r="I3065" s="480" t="s">
        <v>304</v>
      </c>
      <c r="J3065" s="482">
        <v>28761.06</v>
      </c>
      <c r="K3065" s="482">
        <v>399.46</v>
      </c>
      <c r="L3065" s="482">
        <v>9587.02</v>
      </c>
      <c r="M3065" s="482">
        <v>4793.51</v>
      </c>
      <c r="N3065" s="482">
        <v>0</v>
      </c>
      <c r="O3065" s="482">
        <v>19174.04</v>
      </c>
      <c r="P3065" s="480" t="s">
        <v>14465</v>
      </c>
      <c r="Q3065" s="481"/>
      <c r="R3065" s="480" t="s">
        <v>306</v>
      </c>
      <c r="S3065" s="480" t="s">
        <v>307</v>
      </c>
      <c r="T3065" s="480" t="s">
        <v>453</v>
      </c>
      <c r="U3065" s="480" t="s">
        <v>2661</v>
      </c>
      <c r="V3065" s="480" t="s">
        <v>309</v>
      </c>
      <c r="W3065" s="480" t="s">
        <v>14453</v>
      </c>
      <c r="X3065" s="480" t="s">
        <v>5479</v>
      </c>
      <c r="Y3065" s="480" t="s">
        <v>313</v>
      </c>
      <c r="Z3065" s="480" t="s">
        <v>2602</v>
      </c>
      <c r="AA3065" s="480">
        <f t="shared" si="47"/>
        <v>72</v>
      </c>
      <c r="AB3065" s="483">
        <v>0</v>
      </c>
      <c r="AC3065" s="480" t="s">
        <v>456</v>
      </c>
    </row>
    <row r="3066" customHeight="1" spans="1:29">
      <c r="A3066" s="460" t="s">
        <v>187</v>
      </c>
      <c r="B3066" s="480" t="s">
        <v>13667</v>
      </c>
      <c r="C3066" s="480" t="s">
        <v>13668</v>
      </c>
      <c r="D3066" s="480" t="s">
        <v>14466</v>
      </c>
      <c r="E3066" s="481">
        <v>45274</v>
      </c>
      <c r="F3066" s="480" t="s">
        <v>301</v>
      </c>
      <c r="G3066" s="480" t="s">
        <v>14467</v>
      </c>
      <c r="H3066" s="480" t="s">
        <v>14468</v>
      </c>
      <c r="I3066" s="480" t="s">
        <v>304</v>
      </c>
      <c r="J3066" s="482">
        <v>51327.43</v>
      </c>
      <c r="K3066" s="482">
        <v>712.88</v>
      </c>
      <c r="L3066" s="482">
        <v>17109.14</v>
      </c>
      <c r="M3066" s="482">
        <v>8554.57</v>
      </c>
      <c r="N3066" s="482">
        <v>0</v>
      </c>
      <c r="O3066" s="482">
        <v>34218.29</v>
      </c>
      <c r="P3066" s="480" t="s">
        <v>14469</v>
      </c>
      <c r="Q3066" s="481"/>
      <c r="R3066" s="480" t="s">
        <v>306</v>
      </c>
      <c r="S3066" s="480" t="s">
        <v>307</v>
      </c>
      <c r="T3066" s="480" t="s">
        <v>453</v>
      </c>
      <c r="U3066" s="480" t="s">
        <v>2670</v>
      </c>
      <c r="V3066" s="480" t="s">
        <v>309</v>
      </c>
      <c r="W3066" s="480" t="s">
        <v>14470</v>
      </c>
      <c r="X3066" s="480" t="s">
        <v>5457</v>
      </c>
      <c r="Y3066" s="480" t="s">
        <v>313</v>
      </c>
      <c r="Z3066" s="480" t="s">
        <v>2602</v>
      </c>
      <c r="AA3066" s="480">
        <f t="shared" si="47"/>
        <v>72</v>
      </c>
      <c r="AB3066" s="483">
        <v>0</v>
      </c>
      <c r="AC3066" s="480" t="s">
        <v>542</v>
      </c>
    </row>
    <row r="3067" customHeight="1" spans="1:29">
      <c r="A3067" s="460" t="s">
        <v>187</v>
      </c>
      <c r="B3067" s="480" t="s">
        <v>13667</v>
      </c>
      <c r="C3067" s="480" t="s">
        <v>13668</v>
      </c>
      <c r="D3067" s="480" t="s">
        <v>14471</v>
      </c>
      <c r="E3067" s="481">
        <v>45274</v>
      </c>
      <c r="F3067" s="480" t="s">
        <v>301</v>
      </c>
      <c r="G3067" s="480" t="s">
        <v>14472</v>
      </c>
      <c r="H3067" s="480" t="s">
        <v>14468</v>
      </c>
      <c r="I3067" s="480" t="s">
        <v>304</v>
      </c>
      <c r="J3067" s="482">
        <v>51327.44</v>
      </c>
      <c r="K3067" s="482">
        <v>712.88</v>
      </c>
      <c r="L3067" s="482">
        <v>17109.14</v>
      </c>
      <c r="M3067" s="482">
        <v>8554.57</v>
      </c>
      <c r="N3067" s="482">
        <v>0</v>
      </c>
      <c r="O3067" s="482">
        <v>34218.3</v>
      </c>
      <c r="P3067" s="480" t="s">
        <v>14473</v>
      </c>
      <c r="Q3067" s="481"/>
      <c r="R3067" s="480" t="s">
        <v>306</v>
      </c>
      <c r="S3067" s="480" t="s">
        <v>307</v>
      </c>
      <c r="T3067" s="480" t="s">
        <v>453</v>
      </c>
      <c r="U3067" s="480" t="s">
        <v>2670</v>
      </c>
      <c r="V3067" s="480" t="s">
        <v>309</v>
      </c>
      <c r="W3067" s="480" t="s">
        <v>14470</v>
      </c>
      <c r="X3067" s="480" t="s">
        <v>5457</v>
      </c>
      <c r="Y3067" s="480" t="s">
        <v>313</v>
      </c>
      <c r="Z3067" s="480" t="s">
        <v>2602</v>
      </c>
      <c r="AA3067" s="480">
        <f t="shared" si="47"/>
        <v>72</v>
      </c>
      <c r="AB3067" s="483">
        <v>0</v>
      </c>
      <c r="AC3067" s="480" t="s">
        <v>542</v>
      </c>
    </row>
    <row r="3068" customHeight="1" spans="1:29">
      <c r="A3068" s="460" t="s">
        <v>187</v>
      </c>
      <c r="B3068" s="480" t="s">
        <v>13667</v>
      </c>
      <c r="C3068" s="480" t="s">
        <v>13668</v>
      </c>
      <c r="D3068" s="480" t="s">
        <v>14474</v>
      </c>
      <c r="E3068" s="481">
        <v>45344</v>
      </c>
      <c r="F3068" s="480" t="s">
        <v>301</v>
      </c>
      <c r="G3068" s="480" t="s">
        <v>14475</v>
      </c>
      <c r="H3068" s="480" t="s">
        <v>14476</v>
      </c>
      <c r="I3068" s="480" t="s">
        <v>304</v>
      </c>
      <c r="J3068" s="482">
        <v>4424.78</v>
      </c>
      <c r="K3068" s="482">
        <v>61.45</v>
      </c>
      <c r="L3068" s="482">
        <v>1352.01</v>
      </c>
      <c r="M3068" s="482">
        <v>737.46</v>
      </c>
      <c r="N3068" s="482">
        <v>0</v>
      </c>
      <c r="O3068" s="482">
        <v>3072.77</v>
      </c>
      <c r="P3068" s="480" t="s">
        <v>14477</v>
      </c>
      <c r="Q3068" s="481"/>
      <c r="R3068" s="480" t="s">
        <v>306</v>
      </c>
      <c r="S3068" s="480" t="s">
        <v>307</v>
      </c>
      <c r="T3068" s="480" t="s">
        <v>453</v>
      </c>
      <c r="U3068" s="480" t="s">
        <v>2661</v>
      </c>
      <c r="V3068" s="480" t="s">
        <v>309</v>
      </c>
      <c r="W3068" s="480" t="s">
        <v>14478</v>
      </c>
      <c r="X3068" s="480" t="s">
        <v>1685</v>
      </c>
      <c r="Y3068" s="480" t="s">
        <v>313</v>
      </c>
      <c r="Z3068" s="480" t="s">
        <v>2602</v>
      </c>
      <c r="AA3068" s="480">
        <f t="shared" si="47"/>
        <v>72</v>
      </c>
      <c r="AB3068" s="483">
        <v>0</v>
      </c>
      <c r="AC3068" s="480" t="s">
        <v>456</v>
      </c>
    </row>
    <row r="3069" customHeight="1" spans="1:29">
      <c r="A3069" s="460" t="s">
        <v>187</v>
      </c>
      <c r="B3069" s="480" t="s">
        <v>13667</v>
      </c>
      <c r="C3069" s="480" t="s">
        <v>13668</v>
      </c>
      <c r="D3069" s="480" t="s">
        <v>14479</v>
      </c>
      <c r="E3069" s="481">
        <v>45344</v>
      </c>
      <c r="F3069" s="480" t="s">
        <v>301</v>
      </c>
      <c r="G3069" s="480" t="s">
        <v>14480</v>
      </c>
      <c r="H3069" s="480" t="s">
        <v>14476</v>
      </c>
      <c r="I3069" s="480" t="s">
        <v>304</v>
      </c>
      <c r="J3069" s="482">
        <v>4424.78</v>
      </c>
      <c r="K3069" s="482">
        <v>61.45</v>
      </c>
      <c r="L3069" s="482">
        <v>1352.01</v>
      </c>
      <c r="M3069" s="482">
        <v>737.46</v>
      </c>
      <c r="N3069" s="482">
        <v>0</v>
      </c>
      <c r="O3069" s="482">
        <v>3072.77</v>
      </c>
      <c r="P3069" s="480" t="s">
        <v>14481</v>
      </c>
      <c r="Q3069" s="481"/>
      <c r="R3069" s="480" t="s">
        <v>306</v>
      </c>
      <c r="S3069" s="480" t="s">
        <v>307</v>
      </c>
      <c r="T3069" s="480" t="s">
        <v>453</v>
      </c>
      <c r="U3069" s="480" t="s">
        <v>2661</v>
      </c>
      <c r="V3069" s="480" t="s">
        <v>309</v>
      </c>
      <c r="W3069" s="480" t="s">
        <v>14478</v>
      </c>
      <c r="X3069" s="480" t="s">
        <v>1685</v>
      </c>
      <c r="Y3069" s="480" t="s">
        <v>313</v>
      </c>
      <c r="Z3069" s="480" t="s">
        <v>2602</v>
      </c>
      <c r="AA3069" s="480">
        <f t="shared" si="47"/>
        <v>72</v>
      </c>
      <c r="AB3069" s="483">
        <v>0</v>
      </c>
      <c r="AC3069" s="480" t="s">
        <v>456</v>
      </c>
    </row>
    <row r="3070" customHeight="1" spans="1:29">
      <c r="A3070" s="460" t="s">
        <v>187</v>
      </c>
      <c r="B3070" s="480" t="s">
        <v>13667</v>
      </c>
      <c r="C3070" s="480" t="s">
        <v>13668</v>
      </c>
      <c r="D3070" s="480" t="s">
        <v>14482</v>
      </c>
      <c r="E3070" s="481">
        <v>45344</v>
      </c>
      <c r="F3070" s="480" t="s">
        <v>301</v>
      </c>
      <c r="G3070" s="480" t="s">
        <v>14483</v>
      </c>
      <c r="H3070" s="480" t="s">
        <v>14484</v>
      </c>
      <c r="I3070" s="480" t="s">
        <v>304</v>
      </c>
      <c r="J3070" s="482">
        <v>884.96</v>
      </c>
      <c r="K3070" s="482">
        <v>12.29</v>
      </c>
      <c r="L3070" s="482">
        <v>270.4</v>
      </c>
      <c r="M3070" s="482">
        <v>147.49</v>
      </c>
      <c r="N3070" s="482">
        <v>0</v>
      </c>
      <c r="O3070" s="482">
        <v>614.56</v>
      </c>
      <c r="P3070" s="480" t="s">
        <v>14485</v>
      </c>
      <c r="Q3070" s="481"/>
      <c r="R3070" s="480" t="s">
        <v>306</v>
      </c>
      <c r="S3070" s="480" t="s">
        <v>307</v>
      </c>
      <c r="T3070" s="480" t="s">
        <v>453</v>
      </c>
      <c r="U3070" s="480" t="s">
        <v>2661</v>
      </c>
      <c r="V3070" s="480" t="s">
        <v>309</v>
      </c>
      <c r="W3070" s="480" t="s">
        <v>14478</v>
      </c>
      <c r="X3070" s="480" t="s">
        <v>1685</v>
      </c>
      <c r="Y3070" s="480" t="s">
        <v>313</v>
      </c>
      <c r="Z3070" s="480" t="s">
        <v>2602</v>
      </c>
      <c r="AA3070" s="480">
        <f t="shared" si="47"/>
        <v>72</v>
      </c>
      <c r="AB3070" s="483">
        <v>0</v>
      </c>
      <c r="AC3070" s="480" t="s">
        <v>456</v>
      </c>
    </row>
    <row r="3071" customHeight="1" spans="1:29">
      <c r="A3071" s="460" t="s">
        <v>187</v>
      </c>
      <c r="B3071" s="480" t="s">
        <v>13667</v>
      </c>
      <c r="C3071" s="480" t="s">
        <v>13668</v>
      </c>
      <c r="D3071" s="480" t="s">
        <v>14486</v>
      </c>
      <c r="E3071" s="481">
        <v>45344</v>
      </c>
      <c r="F3071" s="480" t="s">
        <v>301</v>
      </c>
      <c r="G3071" s="480" t="s">
        <v>14487</v>
      </c>
      <c r="H3071" s="480" t="s">
        <v>14484</v>
      </c>
      <c r="I3071" s="480" t="s">
        <v>304</v>
      </c>
      <c r="J3071" s="482">
        <v>884.96</v>
      </c>
      <c r="K3071" s="482">
        <v>12.29</v>
      </c>
      <c r="L3071" s="482">
        <v>270.4</v>
      </c>
      <c r="M3071" s="482">
        <v>147.49</v>
      </c>
      <c r="N3071" s="482">
        <v>0</v>
      </c>
      <c r="O3071" s="482">
        <v>614.56</v>
      </c>
      <c r="P3071" s="480" t="s">
        <v>14488</v>
      </c>
      <c r="Q3071" s="481"/>
      <c r="R3071" s="480" t="s">
        <v>306</v>
      </c>
      <c r="S3071" s="480" t="s">
        <v>307</v>
      </c>
      <c r="T3071" s="480" t="s">
        <v>453</v>
      </c>
      <c r="U3071" s="480" t="s">
        <v>2661</v>
      </c>
      <c r="V3071" s="480" t="s">
        <v>309</v>
      </c>
      <c r="W3071" s="480" t="s">
        <v>14478</v>
      </c>
      <c r="X3071" s="480" t="s">
        <v>1685</v>
      </c>
      <c r="Y3071" s="480" t="s">
        <v>313</v>
      </c>
      <c r="Z3071" s="480" t="s">
        <v>2602</v>
      </c>
      <c r="AA3071" s="480">
        <f t="shared" si="47"/>
        <v>72</v>
      </c>
      <c r="AB3071" s="483">
        <v>0</v>
      </c>
      <c r="AC3071" s="480" t="s">
        <v>456</v>
      </c>
    </row>
    <row r="3072" customHeight="1" spans="1:29">
      <c r="A3072" s="460" t="s">
        <v>187</v>
      </c>
      <c r="B3072" s="480" t="s">
        <v>13667</v>
      </c>
      <c r="C3072" s="480" t="s">
        <v>13668</v>
      </c>
      <c r="D3072" s="480" t="s">
        <v>14489</v>
      </c>
      <c r="E3072" s="481">
        <v>45344</v>
      </c>
      <c r="F3072" s="480" t="s">
        <v>301</v>
      </c>
      <c r="G3072" s="480" t="s">
        <v>14490</v>
      </c>
      <c r="H3072" s="480" t="s">
        <v>14491</v>
      </c>
      <c r="I3072" s="480" t="s">
        <v>304</v>
      </c>
      <c r="J3072" s="482">
        <v>5309.73</v>
      </c>
      <c r="K3072" s="482">
        <v>73.75</v>
      </c>
      <c r="L3072" s="482">
        <v>1622.42</v>
      </c>
      <c r="M3072" s="482">
        <v>884.96</v>
      </c>
      <c r="N3072" s="482">
        <v>0</v>
      </c>
      <c r="O3072" s="482">
        <v>3687.31</v>
      </c>
      <c r="P3072" s="480" t="s">
        <v>14492</v>
      </c>
      <c r="Q3072" s="481"/>
      <c r="R3072" s="480" t="s">
        <v>306</v>
      </c>
      <c r="S3072" s="480" t="s">
        <v>307</v>
      </c>
      <c r="T3072" s="480" t="s">
        <v>453</v>
      </c>
      <c r="U3072" s="480" t="s">
        <v>2661</v>
      </c>
      <c r="V3072" s="480" t="s">
        <v>309</v>
      </c>
      <c r="W3072" s="480" t="s">
        <v>14478</v>
      </c>
      <c r="X3072" s="480" t="s">
        <v>1685</v>
      </c>
      <c r="Y3072" s="480" t="s">
        <v>313</v>
      </c>
      <c r="Z3072" s="480" t="s">
        <v>2602</v>
      </c>
      <c r="AA3072" s="480">
        <f t="shared" si="47"/>
        <v>72</v>
      </c>
      <c r="AB3072" s="483">
        <v>0</v>
      </c>
      <c r="AC3072" s="480" t="s">
        <v>456</v>
      </c>
    </row>
    <row r="3073" customHeight="1" spans="1:29">
      <c r="A3073" s="460" t="s">
        <v>187</v>
      </c>
      <c r="B3073" s="480" t="s">
        <v>13667</v>
      </c>
      <c r="C3073" s="480" t="s">
        <v>13668</v>
      </c>
      <c r="D3073" s="480" t="s">
        <v>14493</v>
      </c>
      <c r="E3073" s="481">
        <v>45344</v>
      </c>
      <c r="F3073" s="480" t="s">
        <v>301</v>
      </c>
      <c r="G3073" s="480" t="s">
        <v>14494</v>
      </c>
      <c r="H3073" s="480" t="s">
        <v>14495</v>
      </c>
      <c r="I3073" s="480" t="s">
        <v>304</v>
      </c>
      <c r="J3073" s="482">
        <v>5309.73</v>
      </c>
      <c r="K3073" s="482">
        <v>73.75</v>
      </c>
      <c r="L3073" s="482">
        <v>1622.42</v>
      </c>
      <c r="M3073" s="482">
        <v>884.96</v>
      </c>
      <c r="N3073" s="482">
        <v>0</v>
      </c>
      <c r="O3073" s="482">
        <v>3687.31</v>
      </c>
      <c r="P3073" s="480" t="s">
        <v>14496</v>
      </c>
      <c r="Q3073" s="481"/>
      <c r="R3073" s="480" t="s">
        <v>306</v>
      </c>
      <c r="S3073" s="480" t="s">
        <v>307</v>
      </c>
      <c r="T3073" s="480" t="s">
        <v>453</v>
      </c>
      <c r="U3073" s="480" t="s">
        <v>2661</v>
      </c>
      <c r="V3073" s="480" t="s">
        <v>309</v>
      </c>
      <c r="W3073" s="480" t="s">
        <v>14478</v>
      </c>
      <c r="X3073" s="480" t="s">
        <v>1685</v>
      </c>
      <c r="Y3073" s="480" t="s">
        <v>313</v>
      </c>
      <c r="Z3073" s="480" t="s">
        <v>2602</v>
      </c>
      <c r="AA3073" s="480">
        <f t="shared" si="47"/>
        <v>72</v>
      </c>
      <c r="AB3073" s="483">
        <v>0</v>
      </c>
      <c r="AC3073" s="480" t="s">
        <v>456</v>
      </c>
    </row>
    <row r="3074" customHeight="1" spans="1:29">
      <c r="A3074" s="460" t="s">
        <v>187</v>
      </c>
      <c r="B3074" s="480" t="s">
        <v>13667</v>
      </c>
      <c r="C3074" s="480" t="s">
        <v>13668</v>
      </c>
      <c r="D3074" s="480" t="s">
        <v>14497</v>
      </c>
      <c r="E3074" s="481">
        <v>45344</v>
      </c>
      <c r="F3074" s="480" t="s">
        <v>301</v>
      </c>
      <c r="G3074" s="480" t="s">
        <v>14498</v>
      </c>
      <c r="H3074" s="480" t="s">
        <v>14499</v>
      </c>
      <c r="I3074" s="480" t="s">
        <v>304</v>
      </c>
      <c r="J3074" s="482">
        <v>15044.25</v>
      </c>
      <c r="K3074" s="482">
        <v>208.94</v>
      </c>
      <c r="L3074" s="482">
        <v>4596.85</v>
      </c>
      <c r="M3074" s="482">
        <v>2507.37</v>
      </c>
      <c r="N3074" s="482">
        <v>0</v>
      </c>
      <c r="O3074" s="482">
        <v>10447.4</v>
      </c>
      <c r="P3074" s="480" t="s">
        <v>14500</v>
      </c>
      <c r="Q3074" s="481"/>
      <c r="R3074" s="480" t="s">
        <v>306</v>
      </c>
      <c r="S3074" s="480" t="s">
        <v>307</v>
      </c>
      <c r="T3074" s="480" t="s">
        <v>453</v>
      </c>
      <c r="U3074" s="480" t="s">
        <v>2661</v>
      </c>
      <c r="V3074" s="480" t="s">
        <v>309</v>
      </c>
      <c r="W3074" s="480" t="s">
        <v>14478</v>
      </c>
      <c r="X3074" s="480" t="s">
        <v>5675</v>
      </c>
      <c r="Y3074" s="480" t="s">
        <v>313</v>
      </c>
      <c r="Z3074" s="480" t="s">
        <v>2602</v>
      </c>
      <c r="AA3074" s="480">
        <f t="shared" si="47"/>
        <v>72</v>
      </c>
      <c r="AB3074" s="483">
        <v>0</v>
      </c>
      <c r="AC3074" s="480" t="s">
        <v>456</v>
      </c>
    </row>
    <row r="3075" customHeight="1" spans="1:29">
      <c r="A3075" s="460" t="s">
        <v>187</v>
      </c>
      <c r="B3075" s="480" t="s">
        <v>13667</v>
      </c>
      <c r="C3075" s="480" t="s">
        <v>13668</v>
      </c>
      <c r="D3075" s="480" t="s">
        <v>14501</v>
      </c>
      <c r="E3075" s="481">
        <v>45614</v>
      </c>
      <c r="F3075" s="480" t="s">
        <v>301</v>
      </c>
      <c r="G3075" s="480" t="s">
        <v>14502</v>
      </c>
      <c r="H3075" s="480" t="s">
        <v>13978</v>
      </c>
      <c r="I3075" s="480" t="s">
        <v>304</v>
      </c>
      <c r="J3075" s="482">
        <v>19911.51</v>
      </c>
      <c r="K3075" s="482">
        <v>276.54</v>
      </c>
      <c r="L3075" s="482">
        <v>3595.13</v>
      </c>
      <c r="M3075" s="482">
        <v>3318.58</v>
      </c>
      <c r="N3075" s="482">
        <v>0</v>
      </c>
      <c r="O3075" s="482">
        <v>16316.38</v>
      </c>
      <c r="P3075" s="480" t="s">
        <v>14503</v>
      </c>
      <c r="Q3075" s="481"/>
      <c r="R3075" s="480" t="s">
        <v>306</v>
      </c>
      <c r="S3075" s="480" t="s">
        <v>307</v>
      </c>
      <c r="T3075" s="480" t="s">
        <v>453</v>
      </c>
      <c r="U3075" s="480" t="s">
        <v>2661</v>
      </c>
      <c r="V3075" s="480" t="s">
        <v>309</v>
      </c>
      <c r="W3075" s="480" t="s">
        <v>14504</v>
      </c>
      <c r="X3075" s="480" t="s">
        <v>3784</v>
      </c>
      <c r="Y3075" s="480" t="s">
        <v>313</v>
      </c>
      <c r="Z3075" s="480" t="s">
        <v>2602</v>
      </c>
      <c r="AA3075" s="480">
        <f t="shared" si="47"/>
        <v>72</v>
      </c>
      <c r="AB3075" s="483">
        <v>0</v>
      </c>
      <c r="AC3075" s="480" t="s">
        <v>456</v>
      </c>
    </row>
    <row r="3076" customHeight="1" spans="1:29">
      <c r="A3076" s="460" t="s">
        <v>187</v>
      </c>
      <c r="B3076" s="480" t="s">
        <v>13667</v>
      </c>
      <c r="C3076" s="480" t="s">
        <v>13668</v>
      </c>
      <c r="D3076" s="480" t="s">
        <v>14505</v>
      </c>
      <c r="E3076" s="481">
        <v>45614</v>
      </c>
      <c r="F3076" s="480" t="s">
        <v>301</v>
      </c>
      <c r="G3076" s="480" t="s">
        <v>14506</v>
      </c>
      <c r="H3076" s="480" t="s">
        <v>13983</v>
      </c>
      <c r="I3076" s="480" t="s">
        <v>304</v>
      </c>
      <c r="J3076" s="482">
        <v>19911.51</v>
      </c>
      <c r="K3076" s="482">
        <v>276.54</v>
      </c>
      <c r="L3076" s="482">
        <v>3595.13</v>
      </c>
      <c r="M3076" s="482">
        <v>3318.58</v>
      </c>
      <c r="N3076" s="482">
        <v>0</v>
      </c>
      <c r="O3076" s="482">
        <v>16316.38</v>
      </c>
      <c r="P3076" s="480" t="s">
        <v>14507</v>
      </c>
      <c r="Q3076" s="481"/>
      <c r="R3076" s="480" t="s">
        <v>306</v>
      </c>
      <c r="S3076" s="480" t="s">
        <v>307</v>
      </c>
      <c r="T3076" s="480" t="s">
        <v>453</v>
      </c>
      <c r="U3076" s="480" t="s">
        <v>2661</v>
      </c>
      <c r="V3076" s="480" t="s">
        <v>309</v>
      </c>
      <c r="W3076" s="480" t="s">
        <v>14504</v>
      </c>
      <c r="X3076" s="480" t="s">
        <v>3784</v>
      </c>
      <c r="Y3076" s="480" t="s">
        <v>313</v>
      </c>
      <c r="Z3076" s="480" t="s">
        <v>2602</v>
      </c>
      <c r="AA3076" s="480">
        <f t="shared" si="47"/>
        <v>72</v>
      </c>
      <c r="AB3076" s="483">
        <v>0</v>
      </c>
      <c r="AC3076" s="480" t="s">
        <v>456</v>
      </c>
    </row>
    <row r="3077" customHeight="1" spans="1:29">
      <c r="A3077" s="460" t="s">
        <v>187</v>
      </c>
      <c r="B3077" s="480" t="s">
        <v>13667</v>
      </c>
      <c r="C3077" s="480" t="s">
        <v>13668</v>
      </c>
      <c r="D3077" s="480" t="s">
        <v>14508</v>
      </c>
      <c r="E3077" s="481">
        <v>45614</v>
      </c>
      <c r="F3077" s="480" t="s">
        <v>301</v>
      </c>
      <c r="G3077" s="480" t="s">
        <v>14509</v>
      </c>
      <c r="H3077" s="480" t="s">
        <v>14510</v>
      </c>
      <c r="I3077" s="480" t="s">
        <v>304</v>
      </c>
      <c r="J3077" s="482">
        <v>19911.51</v>
      </c>
      <c r="K3077" s="482">
        <v>276.54</v>
      </c>
      <c r="L3077" s="482">
        <v>3595.13</v>
      </c>
      <c r="M3077" s="482">
        <v>3318.58</v>
      </c>
      <c r="N3077" s="482">
        <v>0</v>
      </c>
      <c r="O3077" s="482">
        <v>16316.38</v>
      </c>
      <c r="P3077" s="480" t="s">
        <v>14511</v>
      </c>
      <c r="Q3077" s="481"/>
      <c r="R3077" s="480" t="s">
        <v>306</v>
      </c>
      <c r="S3077" s="480" t="s">
        <v>307</v>
      </c>
      <c r="T3077" s="480" t="s">
        <v>453</v>
      </c>
      <c r="U3077" s="480" t="s">
        <v>2661</v>
      </c>
      <c r="V3077" s="480" t="s">
        <v>309</v>
      </c>
      <c r="W3077" s="480" t="s">
        <v>14504</v>
      </c>
      <c r="X3077" s="480" t="s">
        <v>3784</v>
      </c>
      <c r="Y3077" s="480" t="s">
        <v>313</v>
      </c>
      <c r="Z3077" s="480" t="s">
        <v>2602</v>
      </c>
      <c r="AA3077" s="480">
        <f t="shared" si="47"/>
        <v>72</v>
      </c>
      <c r="AB3077" s="483">
        <v>0</v>
      </c>
      <c r="AC3077" s="480" t="s">
        <v>456</v>
      </c>
    </row>
    <row r="3078" customHeight="1" spans="1:29">
      <c r="A3078" s="460" t="s">
        <v>187</v>
      </c>
      <c r="B3078" s="480" t="s">
        <v>13667</v>
      </c>
      <c r="C3078" s="480" t="s">
        <v>13668</v>
      </c>
      <c r="D3078" s="480" t="s">
        <v>14512</v>
      </c>
      <c r="E3078" s="481">
        <v>45614</v>
      </c>
      <c r="F3078" s="480" t="s">
        <v>301</v>
      </c>
      <c r="G3078" s="480" t="s">
        <v>14513</v>
      </c>
      <c r="H3078" s="480" t="s">
        <v>14514</v>
      </c>
      <c r="I3078" s="480" t="s">
        <v>304</v>
      </c>
      <c r="J3078" s="482">
        <v>19911.5</v>
      </c>
      <c r="K3078" s="482">
        <v>276.55</v>
      </c>
      <c r="L3078" s="482">
        <v>3595.13</v>
      </c>
      <c r="M3078" s="482">
        <v>3318.58</v>
      </c>
      <c r="N3078" s="482">
        <v>0</v>
      </c>
      <c r="O3078" s="482">
        <v>16316.37</v>
      </c>
      <c r="P3078" s="480" t="s">
        <v>14515</v>
      </c>
      <c r="Q3078" s="481"/>
      <c r="R3078" s="480" t="s">
        <v>306</v>
      </c>
      <c r="S3078" s="480" t="s">
        <v>307</v>
      </c>
      <c r="T3078" s="480" t="s">
        <v>453</v>
      </c>
      <c r="U3078" s="480" t="s">
        <v>2661</v>
      </c>
      <c r="V3078" s="480" t="s">
        <v>309</v>
      </c>
      <c r="W3078" s="480" t="s">
        <v>14504</v>
      </c>
      <c r="X3078" s="480" t="s">
        <v>3784</v>
      </c>
      <c r="Y3078" s="480" t="s">
        <v>313</v>
      </c>
      <c r="Z3078" s="480" t="s">
        <v>2602</v>
      </c>
      <c r="AA3078" s="480">
        <f t="shared" si="47"/>
        <v>72</v>
      </c>
      <c r="AB3078" s="483">
        <v>0</v>
      </c>
      <c r="AC3078" s="480" t="s">
        <v>456</v>
      </c>
    </row>
    <row r="3079" customHeight="1" spans="1:29">
      <c r="A3079" s="460" t="s">
        <v>187</v>
      </c>
      <c r="B3079" s="480" t="s">
        <v>13667</v>
      </c>
      <c r="C3079" s="480" t="s">
        <v>13668</v>
      </c>
      <c r="D3079" s="480" t="s">
        <v>14516</v>
      </c>
      <c r="E3079" s="481">
        <v>45614</v>
      </c>
      <c r="F3079" s="480" t="s">
        <v>301</v>
      </c>
      <c r="G3079" s="480" t="s">
        <v>14517</v>
      </c>
      <c r="H3079" s="480" t="s">
        <v>14518</v>
      </c>
      <c r="I3079" s="480" t="s">
        <v>304</v>
      </c>
      <c r="J3079" s="482">
        <v>19911.5</v>
      </c>
      <c r="K3079" s="482">
        <v>276.55</v>
      </c>
      <c r="L3079" s="482">
        <v>3595.13</v>
      </c>
      <c r="M3079" s="482">
        <v>3318.58</v>
      </c>
      <c r="N3079" s="482">
        <v>0</v>
      </c>
      <c r="O3079" s="482">
        <v>16316.37</v>
      </c>
      <c r="P3079" s="480" t="s">
        <v>14519</v>
      </c>
      <c r="Q3079" s="481"/>
      <c r="R3079" s="480" t="s">
        <v>306</v>
      </c>
      <c r="S3079" s="480" t="s">
        <v>307</v>
      </c>
      <c r="T3079" s="480" t="s">
        <v>453</v>
      </c>
      <c r="U3079" s="480" t="s">
        <v>2661</v>
      </c>
      <c r="V3079" s="480" t="s">
        <v>309</v>
      </c>
      <c r="W3079" s="480" t="s">
        <v>14504</v>
      </c>
      <c r="X3079" s="480" t="s">
        <v>3784</v>
      </c>
      <c r="Y3079" s="480" t="s">
        <v>313</v>
      </c>
      <c r="Z3079" s="480" t="s">
        <v>2602</v>
      </c>
      <c r="AA3079" s="480">
        <f t="shared" si="47"/>
        <v>72</v>
      </c>
      <c r="AB3079" s="483">
        <v>0</v>
      </c>
      <c r="AC3079" s="480" t="s">
        <v>456</v>
      </c>
    </row>
    <row r="3080" customHeight="1" spans="1:29">
      <c r="A3080" s="460" t="s">
        <v>187</v>
      </c>
      <c r="B3080" s="480" t="s">
        <v>13667</v>
      </c>
      <c r="C3080" s="480" t="s">
        <v>13668</v>
      </c>
      <c r="D3080" s="480" t="s">
        <v>14520</v>
      </c>
      <c r="E3080" s="481">
        <v>45614</v>
      </c>
      <c r="F3080" s="480" t="s">
        <v>301</v>
      </c>
      <c r="G3080" s="480" t="s">
        <v>14521</v>
      </c>
      <c r="H3080" s="480" t="s">
        <v>14518</v>
      </c>
      <c r="I3080" s="480" t="s">
        <v>304</v>
      </c>
      <c r="J3080" s="482">
        <v>19911.5</v>
      </c>
      <c r="K3080" s="482">
        <v>276.55</v>
      </c>
      <c r="L3080" s="482">
        <v>3595.13</v>
      </c>
      <c r="M3080" s="482">
        <v>3318.58</v>
      </c>
      <c r="N3080" s="482">
        <v>0</v>
      </c>
      <c r="O3080" s="482">
        <v>16316.37</v>
      </c>
      <c r="P3080" s="480" t="s">
        <v>14522</v>
      </c>
      <c r="Q3080" s="481"/>
      <c r="R3080" s="480" t="s">
        <v>306</v>
      </c>
      <c r="S3080" s="480" t="s">
        <v>307</v>
      </c>
      <c r="T3080" s="480" t="s">
        <v>453</v>
      </c>
      <c r="U3080" s="480" t="s">
        <v>2661</v>
      </c>
      <c r="V3080" s="480" t="s">
        <v>309</v>
      </c>
      <c r="W3080" s="480" t="s">
        <v>14504</v>
      </c>
      <c r="X3080" s="480" t="s">
        <v>3784</v>
      </c>
      <c r="Y3080" s="480" t="s">
        <v>313</v>
      </c>
      <c r="Z3080" s="480" t="s">
        <v>2602</v>
      </c>
      <c r="AA3080" s="480">
        <f t="shared" si="47"/>
        <v>72</v>
      </c>
      <c r="AB3080" s="483">
        <v>0</v>
      </c>
      <c r="AC3080" s="480" t="s">
        <v>456</v>
      </c>
    </row>
    <row r="3081" customHeight="1" spans="1:29">
      <c r="A3081" s="460" t="s">
        <v>187</v>
      </c>
      <c r="B3081" s="480" t="s">
        <v>13667</v>
      </c>
      <c r="C3081" s="480" t="s">
        <v>13668</v>
      </c>
      <c r="D3081" s="480" t="s">
        <v>14523</v>
      </c>
      <c r="E3081" s="481">
        <v>45614</v>
      </c>
      <c r="F3081" s="480" t="s">
        <v>301</v>
      </c>
      <c r="G3081" s="480" t="s">
        <v>14524</v>
      </c>
      <c r="H3081" s="480" t="s">
        <v>14525</v>
      </c>
      <c r="I3081" s="480" t="s">
        <v>304</v>
      </c>
      <c r="J3081" s="482">
        <v>19911.5</v>
      </c>
      <c r="K3081" s="482">
        <v>276.55</v>
      </c>
      <c r="L3081" s="482">
        <v>3595.13</v>
      </c>
      <c r="M3081" s="482">
        <v>3318.58</v>
      </c>
      <c r="N3081" s="482">
        <v>0</v>
      </c>
      <c r="O3081" s="482">
        <v>16316.37</v>
      </c>
      <c r="P3081" s="480" t="s">
        <v>14526</v>
      </c>
      <c r="Q3081" s="481"/>
      <c r="R3081" s="480" t="s">
        <v>306</v>
      </c>
      <c r="S3081" s="480" t="s">
        <v>307</v>
      </c>
      <c r="T3081" s="480" t="s">
        <v>453</v>
      </c>
      <c r="U3081" s="480" t="s">
        <v>2661</v>
      </c>
      <c r="V3081" s="480" t="s">
        <v>309</v>
      </c>
      <c r="W3081" s="480" t="s">
        <v>14504</v>
      </c>
      <c r="X3081" s="480" t="s">
        <v>3784</v>
      </c>
      <c r="Y3081" s="480" t="s">
        <v>313</v>
      </c>
      <c r="Z3081" s="480" t="s">
        <v>2602</v>
      </c>
      <c r="AA3081" s="480">
        <f t="shared" ref="AA3081:AA3144" si="48">Z3081*12</f>
        <v>72</v>
      </c>
      <c r="AB3081" s="483">
        <v>0</v>
      </c>
      <c r="AC3081" s="480" t="s">
        <v>456</v>
      </c>
    </row>
    <row r="3082" customHeight="1" spans="1:29">
      <c r="A3082" s="460" t="s">
        <v>187</v>
      </c>
      <c r="B3082" s="480" t="s">
        <v>13667</v>
      </c>
      <c r="C3082" s="480" t="s">
        <v>13668</v>
      </c>
      <c r="D3082" s="480" t="s">
        <v>14527</v>
      </c>
      <c r="E3082" s="481">
        <v>45614</v>
      </c>
      <c r="F3082" s="480" t="s">
        <v>301</v>
      </c>
      <c r="G3082" s="480" t="s">
        <v>14528</v>
      </c>
      <c r="H3082" s="480" t="s">
        <v>14529</v>
      </c>
      <c r="I3082" s="480" t="s">
        <v>304</v>
      </c>
      <c r="J3082" s="482">
        <v>19911.5</v>
      </c>
      <c r="K3082" s="482">
        <v>276.55</v>
      </c>
      <c r="L3082" s="482">
        <v>3595.13</v>
      </c>
      <c r="M3082" s="482">
        <v>3318.58</v>
      </c>
      <c r="N3082" s="482">
        <v>0</v>
      </c>
      <c r="O3082" s="482">
        <v>16316.37</v>
      </c>
      <c r="P3082" s="480" t="s">
        <v>14530</v>
      </c>
      <c r="Q3082" s="481"/>
      <c r="R3082" s="480" t="s">
        <v>306</v>
      </c>
      <c r="S3082" s="480" t="s">
        <v>307</v>
      </c>
      <c r="T3082" s="480" t="s">
        <v>453</v>
      </c>
      <c r="U3082" s="480" t="s">
        <v>2661</v>
      </c>
      <c r="V3082" s="480" t="s">
        <v>309</v>
      </c>
      <c r="W3082" s="480" t="s">
        <v>14504</v>
      </c>
      <c r="X3082" s="480" t="s">
        <v>3784</v>
      </c>
      <c r="Y3082" s="480" t="s">
        <v>313</v>
      </c>
      <c r="Z3082" s="480" t="s">
        <v>2602</v>
      </c>
      <c r="AA3082" s="480">
        <f t="shared" si="48"/>
        <v>72</v>
      </c>
      <c r="AB3082" s="483">
        <v>0</v>
      </c>
      <c r="AC3082" s="480" t="s">
        <v>456</v>
      </c>
    </row>
    <row r="3083" customHeight="1" spans="1:29">
      <c r="A3083" s="460" t="s">
        <v>195</v>
      </c>
      <c r="B3083" s="480" t="s">
        <v>14531</v>
      </c>
      <c r="C3083" s="480" t="s">
        <v>14532</v>
      </c>
      <c r="D3083" s="480" t="s">
        <v>14533</v>
      </c>
      <c r="E3083" s="481">
        <v>41211</v>
      </c>
      <c r="F3083" s="480" t="s">
        <v>301</v>
      </c>
      <c r="G3083" s="480" t="s">
        <v>14534</v>
      </c>
      <c r="H3083" s="480" t="s">
        <v>14535</v>
      </c>
      <c r="I3083" s="480" t="s">
        <v>14536</v>
      </c>
      <c r="J3083" s="482">
        <v>62393.16</v>
      </c>
      <c r="K3083" s="482">
        <v>0</v>
      </c>
      <c r="L3083" s="482">
        <v>62393.16</v>
      </c>
      <c r="M3083" s="482">
        <v>0</v>
      </c>
      <c r="N3083" s="482">
        <v>0</v>
      </c>
      <c r="O3083" s="482">
        <v>0</v>
      </c>
      <c r="P3083" s="480" t="s">
        <v>14537</v>
      </c>
      <c r="Q3083" s="481"/>
      <c r="R3083" s="480" t="s">
        <v>306</v>
      </c>
      <c r="S3083" s="480" t="s">
        <v>307</v>
      </c>
      <c r="T3083" s="480" t="s">
        <v>462</v>
      </c>
      <c r="U3083" s="480" t="s">
        <v>309</v>
      </c>
      <c r="V3083" s="480" t="s">
        <v>487</v>
      </c>
      <c r="W3083" s="480" t="s">
        <v>14538</v>
      </c>
      <c r="X3083" s="480" t="s">
        <v>6226</v>
      </c>
      <c r="Y3083" s="480" t="s">
        <v>313</v>
      </c>
      <c r="Z3083" s="480" t="s">
        <v>1588</v>
      </c>
      <c r="AA3083" s="480">
        <f t="shared" si="48"/>
        <v>96</v>
      </c>
      <c r="AB3083" s="483">
        <v>0</v>
      </c>
      <c r="AC3083" s="480" t="s">
        <v>489</v>
      </c>
    </row>
    <row r="3084" customHeight="1" spans="1:29">
      <c r="A3084" s="460" t="s">
        <v>195</v>
      </c>
      <c r="B3084" s="480" t="s">
        <v>14531</v>
      </c>
      <c r="C3084" s="480" t="s">
        <v>14532</v>
      </c>
      <c r="D3084" s="480" t="s">
        <v>14539</v>
      </c>
      <c r="E3084" s="481">
        <v>41211</v>
      </c>
      <c r="F3084" s="480" t="s">
        <v>301</v>
      </c>
      <c r="G3084" s="480" t="s">
        <v>14540</v>
      </c>
      <c r="H3084" s="480" t="s">
        <v>14541</v>
      </c>
      <c r="I3084" s="480" t="s">
        <v>14536</v>
      </c>
      <c r="J3084" s="482">
        <v>60683.76</v>
      </c>
      <c r="K3084" s="482">
        <v>0</v>
      </c>
      <c r="L3084" s="482">
        <v>60683.76</v>
      </c>
      <c r="M3084" s="482">
        <v>0</v>
      </c>
      <c r="N3084" s="482">
        <v>0</v>
      </c>
      <c r="O3084" s="482">
        <v>0</v>
      </c>
      <c r="P3084" s="480" t="s">
        <v>14542</v>
      </c>
      <c r="Q3084" s="481"/>
      <c r="R3084" s="480" t="s">
        <v>306</v>
      </c>
      <c r="S3084" s="480" t="s">
        <v>307</v>
      </c>
      <c r="T3084" s="480" t="s">
        <v>462</v>
      </c>
      <c r="U3084" s="480" t="s">
        <v>309</v>
      </c>
      <c r="V3084" s="480" t="s">
        <v>487</v>
      </c>
      <c r="W3084" s="480" t="s">
        <v>14543</v>
      </c>
      <c r="X3084" s="480" t="s">
        <v>6226</v>
      </c>
      <c r="Y3084" s="480" t="s">
        <v>313</v>
      </c>
      <c r="Z3084" s="480" t="s">
        <v>1588</v>
      </c>
      <c r="AA3084" s="480">
        <f t="shared" si="48"/>
        <v>96</v>
      </c>
      <c r="AB3084" s="483">
        <v>0</v>
      </c>
      <c r="AC3084" s="480" t="s">
        <v>489</v>
      </c>
    </row>
    <row r="3085" customHeight="1" spans="1:29">
      <c r="A3085" s="460" t="s">
        <v>195</v>
      </c>
      <c r="B3085" s="480" t="s">
        <v>14531</v>
      </c>
      <c r="C3085" s="480" t="s">
        <v>14532</v>
      </c>
      <c r="D3085" s="480" t="s">
        <v>14544</v>
      </c>
      <c r="E3085" s="481">
        <v>41261</v>
      </c>
      <c r="F3085" s="480" t="s">
        <v>301</v>
      </c>
      <c r="G3085" s="480" t="s">
        <v>14545</v>
      </c>
      <c r="H3085" s="480" t="s">
        <v>6177</v>
      </c>
      <c r="I3085" s="480" t="s">
        <v>14546</v>
      </c>
      <c r="J3085" s="482">
        <v>165446.14</v>
      </c>
      <c r="K3085" s="482">
        <v>0</v>
      </c>
      <c r="L3085" s="482">
        <v>165446.14</v>
      </c>
      <c r="M3085" s="482">
        <v>0</v>
      </c>
      <c r="N3085" s="482">
        <v>0</v>
      </c>
      <c r="O3085" s="482">
        <v>0</v>
      </c>
      <c r="P3085" s="480" t="s">
        <v>14547</v>
      </c>
      <c r="Q3085" s="481"/>
      <c r="R3085" s="480" t="s">
        <v>306</v>
      </c>
      <c r="S3085" s="480" t="s">
        <v>307</v>
      </c>
      <c r="T3085" s="480" t="s">
        <v>462</v>
      </c>
      <c r="U3085" s="480" t="s">
        <v>309</v>
      </c>
      <c r="V3085" s="480" t="s">
        <v>463</v>
      </c>
      <c r="W3085" s="480" t="s">
        <v>14548</v>
      </c>
      <c r="X3085" s="480" t="s">
        <v>1198</v>
      </c>
      <c r="Y3085" s="480" t="s">
        <v>313</v>
      </c>
      <c r="Z3085" s="480" t="s">
        <v>1588</v>
      </c>
      <c r="AA3085" s="480">
        <f t="shared" si="48"/>
        <v>96</v>
      </c>
      <c r="AB3085" s="483">
        <v>0</v>
      </c>
      <c r="AC3085" s="480" t="s">
        <v>465</v>
      </c>
    </row>
    <row r="3086" customHeight="1" spans="1:29">
      <c r="A3086" s="460" t="s">
        <v>195</v>
      </c>
      <c r="B3086" s="480" t="s">
        <v>14531</v>
      </c>
      <c r="C3086" s="480" t="s">
        <v>14532</v>
      </c>
      <c r="D3086" s="480" t="s">
        <v>14549</v>
      </c>
      <c r="E3086" s="481">
        <v>41261</v>
      </c>
      <c r="F3086" s="480" t="s">
        <v>301</v>
      </c>
      <c r="G3086" s="480" t="s">
        <v>14550</v>
      </c>
      <c r="H3086" s="480" t="s">
        <v>537</v>
      </c>
      <c r="I3086" s="480" t="s">
        <v>14551</v>
      </c>
      <c r="J3086" s="482">
        <v>96968.23</v>
      </c>
      <c r="K3086" s="482">
        <v>0</v>
      </c>
      <c r="L3086" s="482">
        <v>96968.23</v>
      </c>
      <c r="M3086" s="482">
        <v>0</v>
      </c>
      <c r="N3086" s="482">
        <v>0</v>
      </c>
      <c r="O3086" s="482">
        <v>0</v>
      </c>
      <c r="P3086" s="480" t="s">
        <v>14551</v>
      </c>
      <c r="Q3086" s="481"/>
      <c r="R3086" s="480" t="s">
        <v>306</v>
      </c>
      <c r="S3086" s="480" t="s">
        <v>307</v>
      </c>
      <c r="T3086" s="480" t="s">
        <v>453</v>
      </c>
      <c r="U3086" s="480" t="s">
        <v>309</v>
      </c>
      <c r="V3086" s="480" t="s">
        <v>1210</v>
      </c>
      <c r="W3086" s="480" t="s">
        <v>14552</v>
      </c>
      <c r="X3086" s="480" t="s">
        <v>14553</v>
      </c>
      <c r="Y3086" s="480" t="s">
        <v>313</v>
      </c>
      <c r="Z3086" s="480" t="s">
        <v>1588</v>
      </c>
      <c r="AA3086" s="480">
        <f t="shared" si="48"/>
        <v>96</v>
      </c>
      <c r="AB3086" s="483">
        <v>0</v>
      </c>
      <c r="AC3086" s="480" t="s">
        <v>456</v>
      </c>
    </row>
    <row r="3087" customHeight="1" spans="1:29">
      <c r="A3087" s="460" t="s">
        <v>195</v>
      </c>
      <c r="B3087" s="480" t="s">
        <v>14531</v>
      </c>
      <c r="C3087" s="480" t="s">
        <v>14532</v>
      </c>
      <c r="D3087" s="480" t="s">
        <v>14554</v>
      </c>
      <c r="E3087" s="481">
        <v>41453</v>
      </c>
      <c r="F3087" s="480" t="s">
        <v>301</v>
      </c>
      <c r="G3087" s="480" t="s">
        <v>14555</v>
      </c>
      <c r="H3087" s="480" t="s">
        <v>14556</v>
      </c>
      <c r="I3087" s="480" t="s">
        <v>304</v>
      </c>
      <c r="J3087" s="482">
        <v>674053.41</v>
      </c>
      <c r="K3087" s="482">
        <v>0</v>
      </c>
      <c r="L3087" s="482">
        <v>674053.41</v>
      </c>
      <c r="M3087" s="482">
        <v>0</v>
      </c>
      <c r="N3087" s="482">
        <v>0</v>
      </c>
      <c r="O3087" s="482">
        <v>0</v>
      </c>
      <c r="P3087" s="480" t="s">
        <v>14557</v>
      </c>
      <c r="Q3087" s="481"/>
      <c r="R3087" s="480" t="s">
        <v>306</v>
      </c>
      <c r="S3087" s="480" t="s">
        <v>307</v>
      </c>
      <c r="T3087" s="480" t="s">
        <v>462</v>
      </c>
      <c r="U3087" s="480" t="s">
        <v>309</v>
      </c>
      <c r="V3087" s="480" t="s">
        <v>613</v>
      </c>
      <c r="W3087" s="480" t="s">
        <v>14558</v>
      </c>
      <c r="X3087" s="480" t="s">
        <v>6934</v>
      </c>
      <c r="Y3087" s="480" t="s">
        <v>313</v>
      </c>
      <c r="Z3087" s="480" t="s">
        <v>1588</v>
      </c>
      <c r="AA3087" s="480">
        <f t="shared" si="48"/>
        <v>96</v>
      </c>
      <c r="AB3087" s="483">
        <v>0</v>
      </c>
      <c r="AC3087" s="480" t="s">
        <v>614</v>
      </c>
    </row>
    <row r="3088" customHeight="1" spans="1:29">
      <c r="A3088" s="460" t="s">
        <v>195</v>
      </c>
      <c r="B3088" s="480" t="s">
        <v>14531</v>
      </c>
      <c r="C3088" s="480" t="s">
        <v>14532</v>
      </c>
      <c r="D3088" s="480" t="s">
        <v>14559</v>
      </c>
      <c r="E3088" s="481">
        <v>42299</v>
      </c>
      <c r="F3088" s="480" t="s">
        <v>301</v>
      </c>
      <c r="G3088" s="480" t="s">
        <v>14560</v>
      </c>
      <c r="H3088" s="480" t="s">
        <v>14561</v>
      </c>
      <c r="I3088" s="480" t="s">
        <v>14562</v>
      </c>
      <c r="J3088" s="482">
        <v>24786.32</v>
      </c>
      <c r="K3088" s="482">
        <v>0</v>
      </c>
      <c r="L3088" s="482">
        <v>24786.32</v>
      </c>
      <c r="M3088" s="482">
        <v>0</v>
      </c>
      <c r="N3088" s="482">
        <v>0</v>
      </c>
      <c r="O3088" s="482">
        <v>0</v>
      </c>
      <c r="P3088" s="480" t="s">
        <v>14563</v>
      </c>
      <c r="Q3088" s="481"/>
      <c r="R3088" s="480" t="s">
        <v>306</v>
      </c>
      <c r="S3088" s="480" t="s">
        <v>9509</v>
      </c>
      <c r="T3088" s="480" t="s">
        <v>308</v>
      </c>
      <c r="U3088" s="480" t="s">
        <v>309</v>
      </c>
      <c r="V3088" s="480" t="s">
        <v>309</v>
      </c>
      <c r="W3088" s="480" t="s">
        <v>2501</v>
      </c>
      <c r="X3088" s="480" t="s">
        <v>14564</v>
      </c>
      <c r="Y3088" s="480" t="s">
        <v>313</v>
      </c>
      <c r="Z3088" s="480" t="s">
        <v>1588</v>
      </c>
      <c r="AA3088" s="480">
        <f t="shared" si="48"/>
        <v>96</v>
      </c>
      <c r="AB3088" s="483">
        <v>0</v>
      </c>
      <c r="AC3088" s="480" t="s">
        <v>1019</v>
      </c>
    </row>
    <row r="3089" customHeight="1" spans="1:29">
      <c r="A3089" s="460" t="s">
        <v>195</v>
      </c>
      <c r="B3089" s="480" t="s">
        <v>14531</v>
      </c>
      <c r="C3089" s="480" t="s">
        <v>14532</v>
      </c>
      <c r="D3089" s="480" t="s">
        <v>14565</v>
      </c>
      <c r="E3089" s="481">
        <v>42299</v>
      </c>
      <c r="F3089" s="480" t="s">
        <v>301</v>
      </c>
      <c r="G3089" s="480" t="s">
        <v>14566</v>
      </c>
      <c r="H3089" s="480" t="s">
        <v>14567</v>
      </c>
      <c r="I3089" s="480" t="s">
        <v>14562</v>
      </c>
      <c r="J3089" s="482">
        <v>24786.32</v>
      </c>
      <c r="K3089" s="482">
        <v>0</v>
      </c>
      <c r="L3089" s="482">
        <v>24786.32</v>
      </c>
      <c r="M3089" s="482">
        <v>0</v>
      </c>
      <c r="N3089" s="482">
        <v>0</v>
      </c>
      <c r="O3089" s="482">
        <v>0</v>
      </c>
      <c r="P3089" s="480" t="s">
        <v>14568</v>
      </c>
      <c r="Q3089" s="481"/>
      <c r="R3089" s="480" t="s">
        <v>306</v>
      </c>
      <c r="S3089" s="480" t="s">
        <v>9509</v>
      </c>
      <c r="T3089" s="480" t="s">
        <v>308</v>
      </c>
      <c r="U3089" s="480" t="s">
        <v>309</v>
      </c>
      <c r="V3089" s="480" t="s">
        <v>309</v>
      </c>
      <c r="W3089" s="480" t="s">
        <v>2501</v>
      </c>
      <c r="X3089" s="480" t="s">
        <v>14564</v>
      </c>
      <c r="Y3089" s="480" t="s">
        <v>313</v>
      </c>
      <c r="Z3089" s="480" t="s">
        <v>1588</v>
      </c>
      <c r="AA3089" s="480">
        <f t="shared" si="48"/>
        <v>96</v>
      </c>
      <c r="AB3089" s="483">
        <v>0</v>
      </c>
      <c r="AC3089" s="480" t="s">
        <v>1019</v>
      </c>
    </row>
    <row r="3090" customHeight="1" spans="1:29">
      <c r="A3090" s="460" t="s">
        <v>195</v>
      </c>
      <c r="B3090" s="480" t="s">
        <v>14531</v>
      </c>
      <c r="C3090" s="480" t="s">
        <v>14532</v>
      </c>
      <c r="D3090" s="480" t="s">
        <v>14569</v>
      </c>
      <c r="E3090" s="481">
        <v>42299</v>
      </c>
      <c r="F3090" s="480" t="s">
        <v>301</v>
      </c>
      <c r="G3090" s="480" t="s">
        <v>14570</v>
      </c>
      <c r="H3090" s="480" t="s">
        <v>14571</v>
      </c>
      <c r="I3090" s="480" t="s">
        <v>14562</v>
      </c>
      <c r="J3090" s="482">
        <v>24786.32</v>
      </c>
      <c r="K3090" s="482">
        <v>0</v>
      </c>
      <c r="L3090" s="482">
        <v>24786.32</v>
      </c>
      <c r="M3090" s="482">
        <v>0</v>
      </c>
      <c r="N3090" s="482">
        <v>0</v>
      </c>
      <c r="O3090" s="482">
        <v>0</v>
      </c>
      <c r="P3090" s="480" t="s">
        <v>14572</v>
      </c>
      <c r="Q3090" s="481"/>
      <c r="R3090" s="480" t="s">
        <v>306</v>
      </c>
      <c r="S3090" s="480" t="s">
        <v>9509</v>
      </c>
      <c r="T3090" s="480" t="s">
        <v>308</v>
      </c>
      <c r="U3090" s="480" t="s">
        <v>309</v>
      </c>
      <c r="V3090" s="480" t="s">
        <v>309</v>
      </c>
      <c r="W3090" s="480" t="s">
        <v>2501</v>
      </c>
      <c r="X3090" s="480" t="s">
        <v>14564</v>
      </c>
      <c r="Y3090" s="480" t="s">
        <v>313</v>
      </c>
      <c r="Z3090" s="480" t="s">
        <v>1588</v>
      </c>
      <c r="AA3090" s="480">
        <f t="shared" si="48"/>
        <v>96</v>
      </c>
      <c r="AB3090" s="483">
        <v>0</v>
      </c>
      <c r="AC3090" s="480" t="s">
        <v>1019</v>
      </c>
    </row>
    <row r="3091" customHeight="1" spans="1:29">
      <c r="A3091" s="460" t="s">
        <v>195</v>
      </c>
      <c r="B3091" s="480" t="s">
        <v>14531</v>
      </c>
      <c r="C3091" s="480" t="s">
        <v>14532</v>
      </c>
      <c r="D3091" s="480" t="s">
        <v>14573</v>
      </c>
      <c r="E3091" s="481">
        <v>42299</v>
      </c>
      <c r="F3091" s="480" t="s">
        <v>301</v>
      </c>
      <c r="G3091" s="480" t="s">
        <v>14574</v>
      </c>
      <c r="H3091" s="480" t="s">
        <v>14575</v>
      </c>
      <c r="I3091" s="480" t="s">
        <v>14576</v>
      </c>
      <c r="J3091" s="482">
        <v>24786.33</v>
      </c>
      <c r="K3091" s="482">
        <v>0</v>
      </c>
      <c r="L3091" s="482">
        <v>24786.33</v>
      </c>
      <c r="M3091" s="482">
        <v>0</v>
      </c>
      <c r="N3091" s="482">
        <v>0</v>
      </c>
      <c r="O3091" s="482">
        <v>0</v>
      </c>
      <c r="P3091" s="480" t="s">
        <v>14577</v>
      </c>
      <c r="Q3091" s="481"/>
      <c r="R3091" s="480" t="s">
        <v>306</v>
      </c>
      <c r="S3091" s="480" t="s">
        <v>9509</v>
      </c>
      <c r="T3091" s="480" t="s">
        <v>308</v>
      </c>
      <c r="U3091" s="480" t="s">
        <v>309</v>
      </c>
      <c r="V3091" s="480" t="s">
        <v>309</v>
      </c>
      <c r="W3091" s="480" t="s">
        <v>2501</v>
      </c>
      <c r="X3091" s="480" t="s">
        <v>14564</v>
      </c>
      <c r="Y3091" s="480" t="s">
        <v>313</v>
      </c>
      <c r="Z3091" s="480" t="s">
        <v>1588</v>
      </c>
      <c r="AA3091" s="480">
        <f t="shared" si="48"/>
        <v>96</v>
      </c>
      <c r="AB3091" s="483">
        <v>0</v>
      </c>
      <c r="AC3091" s="480" t="s">
        <v>1019</v>
      </c>
    </row>
    <row r="3092" customHeight="1" spans="1:29">
      <c r="A3092" s="460" t="s">
        <v>195</v>
      </c>
      <c r="B3092" s="480" t="s">
        <v>14531</v>
      </c>
      <c r="C3092" s="480" t="s">
        <v>14532</v>
      </c>
      <c r="D3092" s="480" t="s">
        <v>14578</v>
      </c>
      <c r="E3092" s="481">
        <v>42299</v>
      </c>
      <c r="F3092" s="480" t="s">
        <v>301</v>
      </c>
      <c r="G3092" s="480" t="s">
        <v>14579</v>
      </c>
      <c r="H3092" s="480" t="s">
        <v>14580</v>
      </c>
      <c r="I3092" s="480" t="s">
        <v>14576</v>
      </c>
      <c r="J3092" s="482">
        <v>24786.33</v>
      </c>
      <c r="K3092" s="482">
        <v>0</v>
      </c>
      <c r="L3092" s="482">
        <v>24786.33</v>
      </c>
      <c r="M3092" s="482">
        <v>0</v>
      </c>
      <c r="N3092" s="482">
        <v>0</v>
      </c>
      <c r="O3092" s="482">
        <v>0</v>
      </c>
      <c r="P3092" s="480" t="s">
        <v>14581</v>
      </c>
      <c r="Q3092" s="481"/>
      <c r="R3092" s="480" t="s">
        <v>306</v>
      </c>
      <c r="S3092" s="480" t="s">
        <v>9509</v>
      </c>
      <c r="T3092" s="480" t="s">
        <v>308</v>
      </c>
      <c r="U3092" s="480" t="s">
        <v>309</v>
      </c>
      <c r="V3092" s="480" t="s">
        <v>309</v>
      </c>
      <c r="W3092" s="480" t="s">
        <v>2501</v>
      </c>
      <c r="X3092" s="480" t="s">
        <v>14564</v>
      </c>
      <c r="Y3092" s="480" t="s">
        <v>313</v>
      </c>
      <c r="Z3092" s="480" t="s">
        <v>1588</v>
      </c>
      <c r="AA3092" s="480">
        <f t="shared" si="48"/>
        <v>96</v>
      </c>
      <c r="AB3092" s="483">
        <v>0</v>
      </c>
      <c r="AC3092" s="480" t="s">
        <v>1019</v>
      </c>
    </row>
    <row r="3093" customHeight="1" spans="1:29">
      <c r="A3093" s="460" t="s">
        <v>195</v>
      </c>
      <c r="B3093" s="480" t="s">
        <v>14531</v>
      </c>
      <c r="C3093" s="480" t="s">
        <v>14532</v>
      </c>
      <c r="D3093" s="480" t="s">
        <v>14582</v>
      </c>
      <c r="E3093" s="481">
        <v>43084</v>
      </c>
      <c r="F3093" s="480" t="s">
        <v>301</v>
      </c>
      <c r="G3093" s="480" t="s">
        <v>14583</v>
      </c>
      <c r="H3093" s="480" t="s">
        <v>14584</v>
      </c>
      <c r="I3093" s="480" t="s">
        <v>304</v>
      </c>
      <c r="J3093" s="482">
        <v>210097.09</v>
      </c>
      <c r="K3093" s="482">
        <v>2188.51</v>
      </c>
      <c r="L3093" s="482">
        <v>210097.09</v>
      </c>
      <c r="M3093" s="482">
        <v>26262.14</v>
      </c>
      <c r="N3093" s="482">
        <v>0</v>
      </c>
      <c r="O3093" s="482">
        <v>0</v>
      </c>
      <c r="P3093" s="480" t="s">
        <v>14585</v>
      </c>
      <c r="Q3093" s="481"/>
      <c r="R3093" s="480" t="s">
        <v>630</v>
      </c>
      <c r="S3093" s="480" t="s">
        <v>889</v>
      </c>
      <c r="T3093" s="480" t="s">
        <v>882</v>
      </c>
      <c r="U3093" s="480" t="s">
        <v>309</v>
      </c>
      <c r="V3093" s="480" t="s">
        <v>8801</v>
      </c>
      <c r="W3093" s="480" t="s">
        <v>14586</v>
      </c>
      <c r="X3093" s="480" t="s">
        <v>14587</v>
      </c>
      <c r="Y3093" s="480" t="s">
        <v>313</v>
      </c>
      <c r="Z3093" s="480" t="s">
        <v>1588</v>
      </c>
      <c r="AA3093" s="480">
        <f t="shared" si="48"/>
        <v>96</v>
      </c>
      <c r="AB3093" s="483">
        <v>0</v>
      </c>
      <c r="AC3093" s="480" t="s">
        <v>891</v>
      </c>
    </row>
    <row r="3094" customHeight="1" spans="1:29">
      <c r="A3094" s="460" t="s">
        <v>195</v>
      </c>
      <c r="B3094" s="480" t="s">
        <v>14531</v>
      </c>
      <c r="C3094" s="480" t="s">
        <v>14532</v>
      </c>
      <c r="D3094" s="480" t="s">
        <v>14588</v>
      </c>
      <c r="E3094" s="481">
        <v>42116</v>
      </c>
      <c r="F3094" s="480" t="s">
        <v>301</v>
      </c>
      <c r="G3094" s="480" t="s">
        <v>14589</v>
      </c>
      <c r="H3094" s="480" t="s">
        <v>14590</v>
      </c>
      <c r="I3094" s="480" t="s">
        <v>304</v>
      </c>
      <c r="J3094" s="482">
        <v>41040</v>
      </c>
      <c r="K3094" s="482">
        <v>0</v>
      </c>
      <c r="L3094" s="482">
        <v>41040</v>
      </c>
      <c r="M3094" s="482">
        <v>0</v>
      </c>
      <c r="N3094" s="482">
        <v>0</v>
      </c>
      <c r="O3094" s="482">
        <v>0</v>
      </c>
      <c r="P3094" s="480" t="s">
        <v>14591</v>
      </c>
      <c r="Q3094" s="481"/>
      <c r="R3094" s="480" t="s">
        <v>306</v>
      </c>
      <c r="S3094" s="480" t="s">
        <v>307</v>
      </c>
      <c r="T3094" s="480" t="s">
        <v>2461</v>
      </c>
      <c r="U3094" s="480" t="s">
        <v>309</v>
      </c>
      <c r="V3094" s="480" t="s">
        <v>309</v>
      </c>
      <c r="W3094" s="480" t="s">
        <v>14592</v>
      </c>
      <c r="X3094" s="480" t="s">
        <v>14593</v>
      </c>
      <c r="Y3094" s="480" t="s">
        <v>313</v>
      </c>
      <c r="Z3094" s="480" t="s">
        <v>1588</v>
      </c>
      <c r="AA3094" s="480">
        <f t="shared" si="48"/>
        <v>96</v>
      </c>
      <c r="AB3094" s="483">
        <v>0</v>
      </c>
      <c r="AC3094" s="480" t="s">
        <v>14594</v>
      </c>
    </row>
    <row r="3095" customHeight="1" spans="1:29">
      <c r="A3095" s="460" t="s">
        <v>195</v>
      </c>
      <c r="B3095" s="480" t="s">
        <v>14531</v>
      </c>
      <c r="C3095" s="480" t="s">
        <v>14532</v>
      </c>
      <c r="D3095" s="480" t="s">
        <v>14595</v>
      </c>
      <c r="E3095" s="481">
        <v>44550</v>
      </c>
      <c r="F3095" s="480" t="s">
        <v>301</v>
      </c>
      <c r="G3095" s="480" t="s">
        <v>14596</v>
      </c>
      <c r="H3095" s="480" t="s">
        <v>14597</v>
      </c>
      <c r="I3095" s="480" t="s">
        <v>14598</v>
      </c>
      <c r="J3095" s="482">
        <v>9734.51</v>
      </c>
      <c r="K3095" s="482">
        <v>101.4</v>
      </c>
      <c r="L3095" s="482">
        <v>5171.45</v>
      </c>
      <c r="M3095" s="482">
        <v>1216.81</v>
      </c>
      <c r="N3095" s="482">
        <v>0</v>
      </c>
      <c r="O3095" s="482">
        <v>4563.06</v>
      </c>
      <c r="P3095" s="480" t="s">
        <v>14599</v>
      </c>
      <c r="Q3095" s="481"/>
      <c r="R3095" s="480" t="s">
        <v>306</v>
      </c>
      <c r="S3095" s="480" t="s">
        <v>307</v>
      </c>
      <c r="T3095" s="480" t="s">
        <v>383</v>
      </c>
      <c r="U3095" s="480" t="s">
        <v>309</v>
      </c>
      <c r="V3095" s="480" t="s">
        <v>8813</v>
      </c>
      <c r="W3095" s="480" t="s">
        <v>14600</v>
      </c>
      <c r="X3095" s="480" t="s">
        <v>14601</v>
      </c>
      <c r="Y3095" s="480" t="s">
        <v>313</v>
      </c>
      <c r="Z3095" s="480" t="s">
        <v>1588</v>
      </c>
      <c r="AA3095" s="480">
        <f t="shared" si="48"/>
        <v>96</v>
      </c>
      <c r="AB3095" s="483">
        <v>0</v>
      </c>
      <c r="AC3095" s="480" t="s">
        <v>850</v>
      </c>
    </row>
    <row r="3096" customHeight="1" spans="1:29">
      <c r="A3096" s="460" t="s">
        <v>195</v>
      </c>
      <c r="B3096" s="480" t="s">
        <v>14531</v>
      </c>
      <c r="C3096" s="480" t="s">
        <v>14532</v>
      </c>
      <c r="D3096" s="480" t="s">
        <v>14602</v>
      </c>
      <c r="E3096" s="481">
        <v>44550</v>
      </c>
      <c r="F3096" s="480" t="s">
        <v>301</v>
      </c>
      <c r="G3096" s="480" t="s">
        <v>14603</v>
      </c>
      <c r="H3096" s="480" t="s">
        <v>14597</v>
      </c>
      <c r="I3096" s="480" t="s">
        <v>14598</v>
      </c>
      <c r="J3096" s="482">
        <v>9734.51</v>
      </c>
      <c r="K3096" s="482">
        <v>101.4</v>
      </c>
      <c r="L3096" s="482">
        <v>5171.45</v>
      </c>
      <c r="M3096" s="482">
        <v>1216.81</v>
      </c>
      <c r="N3096" s="482">
        <v>0</v>
      </c>
      <c r="O3096" s="482">
        <v>4563.06</v>
      </c>
      <c r="P3096" s="480" t="s">
        <v>14604</v>
      </c>
      <c r="Q3096" s="481"/>
      <c r="R3096" s="480" t="s">
        <v>306</v>
      </c>
      <c r="S3096" s="480" t="s">
        <v>307</v>
      </c>
      <c r="T3096" s="480" t="s">
        <v>321</v>
      </c>
      <c r="U3096" s="480" t="s">
        <v>309</v>
      </c>
      <c r="V3096" s="480" t="s">
        <v>623</v>
      </c>
      <c r="W3096" s="480" t="s">
        <v>14600</v>
      </c>
      <c r="X3096" s="480" t="s">
        <v>14601</v>
      </c>
      <c r="Y3096" s="480" t="s">
        <v>313</v>
      </c>
      <c r="Z3096" s="480" t="s">
        <v>1588</v>
      </c>
      <c r="AA3096" s="480">
        <f t="shared" si="48"/>
        <v>96</v>
      </c>
      <c r="AB3096" s="483">
        <v>0</v>
      </c>
      <c r="AC3096" s="480" t="s">
        <v>701</v>
      </c>
    </row>
    <row r="3097" customHeight="1" spans="1:29">
      <c r="A3097" s="460" t="s">
        <v>195</v>
      </c>
      <c r="B3097" s="480" t="s">
        <v>14531</v>
      </c>
      <c r="C3097" s="480" t="s">
        <v>14532</v>
      </c>
      <c r="D3097" s="480" t="s">
        <v>14605</v>
      </c>
      <c r="E3097" s="481">
        <v>44550</v>
      </c>
      <c r="F3097" s="480" t="s">
        <v>301</v>
      </c>
      <c r="G3097" s="480" t="s">
        <v>14606</v>
      </c>
      <c r="H3097" s="480" t="s">
        <v>14597</v>
      </c>
      <c r="I3097" s="480" t="s">
        <v>14598</v>
      </c>
      <c r="J3097" s="482">
        <v>9734.52</v>
      </c>
      <c r="K3097" s="482">
        <v>101.4</v>
      </c>
      <c r="L3097" s="482">
        <v>5171.46</v>
      </c>
      <c r="M3097" s="482">
        <v>1216.81</v>
      </c>
      <c r="N3097" s="482">
        <v>0</v>
      </c>
      <c r="O3097" s="482">
        <v>4563.06</v>
      </c>
      <c r="P3097" s="480" t="s">
        <v>14607</v>
      </c>
      <c r="Q3097" s="481"/>
      <c r="R3097" s="480" t="s">
        <v>306</v>
      </c>
      <c r="S3097" s="480" t="s">
        <v>307</v>
      </c>
      <c r="T3097" s="480" t="s">
        <v>308</v>
      </c>
      <c r="U3097" s="480" t="s">
        <v>309</v>
      </c>
      <c r="V3097" s="480" t="s">
        <v>8544</v>
      </c>
      <c r="W3097" s="480" t="s">
        <v>14600</v>
      </c>
      <c r="X3097" s="480" t="s">
        <v>14601</v>
      </c>
      <c r="Y3097" s="480" t="s">
        <v>313</v>
      </c>
      <c r="Z3097" s="480" t="s">
        <v>1588</v>
      </c>
      <c r="AA3097" s="480">
        <f t="shared" si="48"/>
        <v>96</v>
      </c>
      <c r="AB3097" s="483">
        <v>0</v>
      </c>
      <c r="AC3097" s="480" t="s">
        <v>1019</v>
      </c>
    </row>
    <row r="3098" customHeight="1" spans="1:29">
      <c r="A3098" s="477" t="s">
        <v>192</v>
      </c>
      <c r="B3098" s="480" t="s">
        <v>14608</v>
      </c>
      <c r="C3098" s="480" t="s">
        <v>14609</v>
      </c>
      <c r="D3098" s="480" t="s">
        <v>14610</v>
      </c>
      <c r="E3098" s="481">
        <v>43084</v>
      </c>
      <c r="F3098" s="480" t="s">
        <v>301</v>
      </c>
      <c r="G3098" s="480" t="s">
        <v>14611</v>
      </c>
      <c r="H3098" s="480" t="s">
        <v>14612</v>
      </c>
      <c r="I3098" s="480" t="s">
        <v>14613</v>
      </c>
      <c r="J3098" s="482">
        <v>9145.3</v>
      </c>
      <c r="K3098" s="482">
        <v>95.26</v>
      </c>
      <c r="L3098" s="482">
        <v>9145.3</v>
      </c>
      <c r="M3098" s="482">
        <v>1143.18</v>
      </c>
      <c r="N3098" s="482">
        <v>0</v>
      </c>
      <c r="O3098" s="482">
        <v>0</v>
      </c>
      <c r="P3098" s="480" t="s">
        <v>14614</v>
      </c>
      <c r="Q3098" s="481"/>
      <c r="R3098" s="480" t="s">
        <v>306</v>
      </c>
      <c r="S3098" s="480" t="s">
        <v>889</v>
      </c>
      <c r="T3098" s="480" t="s">
        <v>882</v>
      </c>
      <c r="U3098" s="480" t="s">
        <v>309</v>
      </c>
      <c r="V3098" s="480" t="s">
        <v>8801</v>
      </c>
      <c r="W3098" s="480" t="s">
        <v>2525</v>
      </c>
      <c r="X3098" s="480" t="s">
        <v>14615</v>
      </c>
      <c r="Y3098" s="480" t="s">
        <v>313</v>
      </c>
      <c r="Z3098" s="480" t="s">
        <v>1588</v>
      </c>
      <c r="AA3098" s="480">
        <f t="shared" si="48"/>
        <v>96</v>
      </c>
      <c r="AB3098" s="483">
        <v>0</v>
      </c>
      <c r="AC3098" s="480" t="s">
        <v>891</v>
      </c>
    </row>
    <row r="3099" customHeight="1" spans="1:29">
      <c r="A3099" s="477" t="s">
        <v>192</v>
      </c>
      <c r="B3099" s="480" t="s">
        <v>14608</v>
      </c>
      <c r="C3099" s="480" t="s">
        <v>14609</v>
      </c>
      <c r="D3099" s="480" t="s">
        <v>14616</v>
      </c>
      <c r="E3099" s="481">
        <v>43084</v>
      </c>
      <c r="F3099" s="480" t="s">
        <v>301</v>
      </c>
      <c r="G3099" s="480" t="s">
        <v>14617</v>
      </c>
      <c r="H3099" s="480" t="s">
        <v>14618</v>
      </c>
      <c r="I3099" s="480" t="s">
        <v>14619</v>
      </c>
      <c r="J3099" s="482">
        <v>7179.49</v>
      </c>
      <c r="K3099" s="482">
        <v>74.78</v>
      </c>
      <c r="L3099" s="482">
        <v>7179.49</v>
      </c>
      <c r="M3099" s="482">
        <v>897.42</v>
      </c>
      <c r="N3099" s="482">
        <v>0</v>
      </c>
      <c r="O3099" s="482">
        <v>0</v>
      </c>
      <c r="P3099" s="480" t="s">
        <v>14620</v>
      </c>
      <c r="Q3099" s="481"/>
      <c r="R3099" s="480" t="s">
        <v>306</v>
      </c>
      <c r="S3099" s="480" t="s">
        <v>889</v>
      </c>
      <c r="T3099" s="480" t="s">
        <v>882</v>
      </c>
      <c r="U3099" s="480" t="s">
        <v>309</v>
      </c>
      <c r="V3099" s="480" t="s">
        <v>8801</v>
      </c>
      <c r="W3099" s="480" t="s">
        <v>2525</v>
      </c>
      <c r="X3099" s="480" t="s">
        <v>14615</v>
      </c>
      <c r="Y3099" s="480" t="s">
        <v>313</v>
      </c>
      <c r="Z3099" s="480" t="s">
        <v>1588</v>
      </c>
      <c r="AA3099" s="480">
        <f t="shared" si="48"/>
        <v>96</v>
      </c>
      <c r="AB3099" s="483">
        <v>0</v>
      </c>
      <c r="AC3099" s="480" t="s">
        <v>891</v>
      </c>
    </row>
    <row r="3100" customHeight="1" spans="1:29">
      <c r="A3100" s="477" t="s">
        <v>192</v>
      </c>
      <c r="B3100" s="480" t="s">
        <v>14608</v>
      </c>
      <c r="C3100" s="480" t="s">
        <v>14609</v>
      </c>
      <c r="D3100" s="480" t="s">
        <v>14621</v>
      </c>
      <c r="E3100" s="481">
        <v>43084</v>
      </c>
      <c r="F3100" s="480" t="s">
        <v>301</v>
      </c>
      <c r="G3100" s="480" t="s">
        <v>14622</v>
      </c>
      <c r="H3100" s="480" t="s">
        <v>14623</v>
      </c>
      <c r="I3100" s="480" t="s">
        <v>14619</v>
      </c>
      <c r="J3100" s="482">
        <v>7179.48</v>
      </c>
      <c r="K3100" s="482">
        <v>74.78</v>
      </c>
      <c r="L3100" s="482">
        <v>7179.48</v>
      </c>
      <c r="M3100" s="482">
        <v>897.42</v>
      </c>
      <c r="N3100" s="482">
        <v>0</v>
      </c>
      <c r="O3100" s="482">
        <v>0</v>
      </c>
      <c r="P3100" s="480" t="s">
        <v>14624</v>
      </c>
      <c r="Q3100" s="481"/>
      <c r="R3100" s="480" t="s">
        <v>306</v>
      </c>
      <c r="S3100" s="480" t="s">
        <v>889</v>
      </c>
      <c r="T3100" s="480" t="s">
        <v>882</v>
      </c>
      <c r="U3100" s="480" t="s">
        <v>309</v>
      </c>
      <c r="V3100" s="480" t="s">
        <v>8801</v>
      </c>
      <c r="W3100" s="480" t="s">
        <v>2525</v>
      </c>
      <c r="X3100" s="480" t="s">
        <v>14615</v>
      </c>
      <c r="Y3100" s="480" t="s">
        <v>313</v>
      </c>
      <c r="Z3100" s="480" t="s">
        <v>1588</v>
      </c>
      <c r="AA3100" s="480">
        <f t="shared" si="48"/>
        <v>96</v>
      </c>
      <c r="AB3100" s="483">
        <v>0</v>
      </c>
      <c r="AC3100" s="480" t="s">
        <v>891</v>
      </c>
    </row>
    <row r="3101" customHeight="1" spans="1:29">
      <c r="A3101" s="477" t="s">
        <v>192</v>
      </c>
      <c r="B3101" s="480" t="s">
        <v>14608</v>
      </c>
      <c r="C3101" s="480" t="s">
        <v>14609</v>
      </c>
      <c r="D3101" s="480" t="s">
        <v>14625</v>
      </c>
      <c r="E3101" s="481">
        <v>43084</v>
      </c>
      <c r="F3101" s="480" t="s">
        <v>301</v>
      </c>
      <c r="G3101" s="480" t="s">
        <v>14626</v>
      </c>
      <c r="H3101" s="480" t="s">
        <v>14627</v>
      </c>
      <c r="I3101" s="480" t="s">
        <v>14628</v>
      </c>
      <c r="J3101" s="482">
        <v>5555.56</v>
      </c>
      <c r="K3101" s="482">
        <v>57.87</v>
      </c>
      <c r="L3101" s="482">
        <v>5555.56</v>
      </c>
      <c r="M3101" s="482">
        <v>694.44</v>
      </c>
      <c r="N3101" s="482">
        <v>0</v>
      </c>
      <c r="O3101" s="482">
        <v>0</v>
      </c>
      <c r="P3101" s="480" t="s">
        <v>14629</v>
      </c>
      <c r="Q3101" s="481"/>
      <c r="R3101" s="480" t="s">
        <v>306</v>
      </c>
      <c r="S3101" s="480" t="s">
        <v>889</v>
      </c>
      <c r="T3101" s="480" t="s">
        <v>882</v>
      </c>
      <c r="U3101" s="480" t="s">
        <v>309</v>
      </c>
      <c r="V3101" s="480" t="s">
        <v>8801</v>
      </c>
      <c r="W3101" s="480" t="s">
        <v>2525</v>
      </c>
      <c r="X3101" s="480" t="s">
        <v>14615</v>
      </c>
      <c r="Y3101" s="480" t="s">
        <v>313</v>
      </c>
      <c r="Z3101" s="480" t="s">
        <v>1588</v>
      </c>
      <c r="AA3101" s="480">
        <f t="shared" si="48"/>
        <v>96</v>
      </c>
      <c r="AB3101" s="483">
        <v>0</v>
      </c>
      <c r="AC3101" s="480" t="s">
        <v>891</v>
      </c>
    </row>
    <row r="3102" customHeight="1" spans="1:29">
      <c r="A3102" s="477" t="s">
        <v>192</v>
      </c>
      <c r="B3102" s="480" t="s">
        <v>14608</v>
      </c>
      <c r="C3102" s="480" t="s">
        <v>14609</v>
      </c>
      <c r="D3102" s="480" t="s">
        <v>14630</v>
      </c>
      <c r="E3102" s="481">
        <v>43084</v>
      </c>
      <c r="F3102" s="480" t="s">
        <v>301</v>
      </c>
      <c r="G3102" s="480" t="s">
        <v>14631</v>
      </c>
      <c r="H3102" s="480" t="s">
        <v>14627</v>
      </c>
      <c r="I3102" s="480" t="s">
        <v>14628</v>
      </c>
      <c r="J3102" s="482">
        <v>5555.55</v>
      </c>
      <c r="K3102" s="482">
        <v>57.87</v>
      </c>
      <c r="L3102" s="482">
        <v>5555.55</v>
      </c>
      <c r="M3102" s="482">
        <v>694.44</v>
      </c>
      <c r="N3102" s="482">
        <v>0</v>
      </c>
      <c r="O3102" s="482">
        <v>0</v>
      </c>
      <c r="P3102" s="480" t="s">
        <v>14632</v>
      </c>
      <c r="Q3102" s="481"/>
      <c r="R3102" s="480" t="s">
        <v>306</v>
      </c>
      <c r="S3102" s="480" t="s">
        <v>889</v>
      </c>
      <c r="T3102" s="480" t="s">
        <v>882</v>
      </c>
      <c r="U3102" s="480" t="s">
        <v>309</v>
      </c>
      <c r="V3102" s="480" t="s">
        <v>8801</v>
      </c>
      <c r="W3102" s="480" t="s">
        <v>2525</v>
      </c>
      <c r="X3102" s="480" t="s">
        <v>14615</v>
      </c>
      <c r="Y3102" s="480" t="s">
        <v>313</v>
      </c>
      <c r="Z3102" s="480" t="s">
        <v>1588</v>
      </c>
      <c r="AA3102" s="480">
        <f t="shared" si="48"/>
        <v>96</v>
      </c>
      <c r="AB3102" s="483">
        <v>0</v>
      </c>
      <c r="AC3102" s="480" t="s">
        <v>891</v>
      </c>
    </row>
    <row r="3103" customHeight="1" spans="1:29">
      <c r="A3103" s="477" t="s">
        <v>192</v>
      </c>
      <c r="B3103" s="480" t="s">
        <v>14608</v>
      </c>
      <c r="C3103" s="480" t="s">
        <v>14609</v>
      </c>
      <c r="D3103" s="480" t="s">
        <v>14633</v>
      </c>
      <c r="E3103" s="481">
        <v>43084</v>
      </c>
      <c r="F3103" s="480" t="s">
        <v>301</v>
      </c>
      <c r="G3103" s="480" t="s">
        <v>14634</v>
      </c>
      <c r="H3103" s="480" t="s">
        <v>14627</v>
      </c>
      <c r="I3103" s="480" t="s">
        <v>14628</v>
      </c>
      <c r="J3103" s="482">
        <v>5555.56</v>
      </c>
      <c r="K3103" s="482">
        <v>57.87</v>
      </c>
      <c r="L3103" s="482">
        <v>5555.56</v>
      </c>
      <c r="M3103" s="482">
        <v>694.44</v>
      </c>
      <c r="N3103" s="482">
        <v>0</v>
      </c>
      <c r="O3103" s="482">
        <v>0</v>
      </c>
      <c r="P3103" s="480" t="s">
        <v>14635</v>
      </c>
      <c r="Q3103" s="481"/>
      <c r="R3103" s="480" t="s">
        <v>306</v>
      </c>
      <c r="S3103" s="480" t="s">
        <v>889</v>
      </c>
      <c r="T3103" s="480" t="s">
        <v>882</v>
      </c>
      <c r="U3103" s="480" t="s">
        <v>309</v>
      </c>
      <c r="V3103" s="480" t="s">
        <v>8801</v>
      </c>
      <c r="W3103" s="480" t="s">
        <v>2525</v>
      </c>
      <c r="X3103" s="480" t="s">
        <v>14615</v>
      </c>
      <c r="Y3103" s="480" t="s">
        <v>313</v>
      </c>
      <c r="Z3103" s="480" t="s">
        <v>1588</v>
      </c>
      <c r="AA3103" s="480">
        <f t="shared" si="48"/>
        <v>96</v>
      </c>
      <c r="AB3103" s="483">
        <v>0</v>
      </c>
      <c r="AC3103" s="480" t="s">
        <v>891</v>
      </c>
    </row>
    <row r="3104" customHeight="1" spans="1:29">
      <c r="A3104" s="477" t="s">
        <v>192</v>
      </c>
      <c r="B3104" s="480" t="s">
        <v>14608</v>
      </c>
      <c r="C3104" s="480" t="s">
        <v>14609</v>
      </c>
      <c r="D3104" s="480" t="s">
        <v>14636</v>
      </c>
      <c r="E3104" s="481">
        <v>43084</v>
      </c>
      <c r="F3104" s="480" t="s">
        <v>301</v>
      </c>
      <c r="G3104" s="480" t="s">
        <v>14637</v>
      </c>
      <c r="H3104" s="480" t="s">
        <v>14627</v>
      </c>
      <c r="I3104" s="480" t="s">
        <v>14628</v>
      </c>
      <c r="J3104" s="482">
        <v>5555.55</v>
      </c>
      <c r="K3104" s="482">
        <v>57.87</v>
      </c>
      <c r="L3104" s="482">
        <v>5555.55</v>
      </c>
      <c r="M3104" s="482">
        <v>694.44</v>
      </c>
      <c r="N3104" s="482">
        <v>0</v>
      </c>
      <c r="O3104" s="482">
        <v>0</v>
      </c>
      <c r="P3104" s="480" t="s">
        <v>14638</v>
      </c>
      <c r="Q3104" s="481"/>
      <c r="R3104" s="480" t="s">
        <v>306</v>
      </c>
      <c r="S3104" s="480" t="s">
        <v>889</v>
      </c>
      <c r="T3104" s="480" t="s">
        <v>882</v>
      </c>
      <c r="U3104" s="480" t="s">
        <v>309</v>
      </c>
      <c r="V3104" s="480" t="s">
        <v>8801</v>
      </c>
      <c r="W3104" s="480" t="s">
        <v>2525</v>
      </c>
      <c r="X3104" s="480" t="s">
        <v>14615</v>
      </c>
      <c r="Y3104" s="480" t="s">
        <v>313</v>
      </c>
      <c r="Z3104" s="480" t="s">
        <v>1588</v>
      </c>
      <c r="AA3104" s="480">
        <f t="shared" si="48"/>
        <v>96</v>
      </c>
      <c r="AB3104" s="483">
        <v>0</v>
      </c>
      <c r="AC3104" s="480" t="s">
        <v>891</v>
      </c>
    </row>
    <row r="3105" customHeight="1" spans="1:29">
      <c r="A3105" s="477" t="s">
        <v>192</v>
      </c>
      <c r="B3105" s="480" t="s">
        <v>14608</v>
      </c>
      <c r="C3105" s="480" t="s">
        <v>14609</v>
      </c>
      <c r="D3105" s="480" t="s">
        <v>14639</v>
      </c>
      <c r="E3105" s="481">
        <v>43084</v>
      </c>
      <c r="F3105" s="480" t="s">
        <v>301</v>
      </c>
      <c r="G3105" s="480" t="s">
        <v>14640</v>
      </c>
      <c r="H3105" s="480" t="s">
        <v>14641</v>
      </c>
      <c r="I3105" s="480" t="s">
        <v>14642</v>
      </c>
      <c r="J3105" s="482">
        <v>12564.11</v>
      </c>
      <c r="K3105" s="482">
        <v>130.87</v>
      </c>
      <c r="L3105" s="482">
        <v>12564.11</v>
      </c>
      <c r="M3105" s="482">
        <v>1570.5</v>
      </c>
      <c r="N3105" s="482">
        <v>0</v>
      </c>
      <c r="O3105" s="482">
        <v>0</v>
      </c>
      <c r="P3105" s="480" t="s">
        <v>14643</v>
      </c>
      <c r="Q3105" s="481"/>
      <c r="R3105" s="480" t="s">
        <v>306</v>
      </c>
      <c r="S3105" s="480" t="s">
        <v>889</v>
      </c>
      <c r="T3105" s="480" t="s">
        <v>882</v>
      </c>
      <c r="U3105" s="480" t="s">
        <v>309</v>
      </c>
      <c r="V3105" s="480" t="s">
        <v>8801</v>
      </c>
      <c r="W3105" s="480" t="s">
        <v>2525</v>
      </c>
      <c r="X3105" s="480" t="s">
        <v>14615</v>
      </c>
      <c r="Y3105" s="480" t="s">
        <v>313</v>
      </c>
      <c r="Z3105" s="480" t="s">
        <v>1588</v>
      </c>
      <c r="AA3105" s="480">
        <f t="shared" si="48"/>
        <v>96</v>
      </c>
      <c r="AB3105" s="483">
        <v>0</v>
      </c>
      <c r="AC3105" s="480" t="s">
        <v>891</v>
      </c>
    </row>
    <row r="3106" customHeight="1" spans="1:29">
      <c r="A3106" s="477" t="s">
        <v>192</v>
      </c>
      <c r="B3106" s="480" t="s">
        <v>14608</v>
      </c>
      <c r="C3106" s="480" t="s">
        <v>14609</v>
      </c>
      <c r="D3106" s="480" t="s">
        <v>14644</v>
      </c>
      <c r="E3106" s="481">
        <v>43084</v>
      </c>
      <c r="F3106" s="480" t="s">
        <v>301</v>
      </c>
      <c r="G3106" s="480" t="s">
        <v>14645</v>
      </c>
      <c r="H3106" s="480" t="s">
        <v>14641</v>
      </c>
      <c r="I3106" s="480" t="s">
        <v>14642</v>
      </c>
      <c r="J3106" s="482">
        <v>12564.1</v>
      </c>
      <c r="K3106" s="482">
        <v>130.87</v>
      </c>
      <c r="L3106" s="482">
        <v>12564.1</v>
      </c>
      <c r="M3106" s="482">
        <v>1570.5</v>
      </c>
      <c r="N3106" s="482">
        <v>0</v>
      </c>
      <c r="O3106" s="482">
        <v>0</v>
      </c>
      <c r="P3106" s="480" t="s">
        <v>14646</v>
      </c>
      <c r="Q3106" s="481"/>
      <c r="R3106" s="480" t="s">
        <v>306</v>
      </c>
      <c r="S3106" s="480" t="s">
        <v>889</v>
      </c>
      <c r="T3106" s="480" t="s">
        <v>882</v>
      </c>
      <c r="U3106" s="480" t="s">
        <v>309</v>
      </c>
      <c r="V3106" s="480" t="s">
        <v>8801</v>
      </c>
      <c r="W3106" s="480" t="s">
        <v>2525</v>
      </c>
      <c r="X3106" s="480" t="s">
        <v>14615</v>
      </c>
      <c r="Y3106" s="480" t="s">
        <v>313</v>
      </c>
      <c r="Z3106" s="480" t="s">
        <v>1588</v>
      </c>
      <c r="AA3106" s="480">
        <f t="shared" si="48"/>
        <v>96</v>
      </c>
      <c r="AB3106" s="483">
        <v>0</v>
      </c>
      <c r="AC3106" s="480" t="s">
        <v>891</v>
      </c>
    </row>
    <row r="3107" customHeight="1" spans="1:29">
      <c r="A3107" s="477" t="s">
        <v>192</v>
      </c>
      <c r="B3107" s="480" t="s">
        <v>14608</v>
      </c>
      <c r="C3107" s="480" t="s">
        <v>14609</v>
      </c>
      <c r="D3107" s="480" t="s">
        <v>14647</v>
      </c>
      <c r="E3107" s="481">
        <v>40526</v>
      </c>
      <c r="F3107" s="480" t="s">
        <v>301</v>
      </c>
      <c r="G3107" s="480" t="s">
        <v>14648</v>
      </c>
      <c r="H3107" s="480" t="s">
        <v>14649</v>
      </c>
      <c r="I3107" s="480" t="s">
        <v>14650</v>
      </c>
      <c r="J3107" s="482">
        <v>7206</v>
      </c>
      <c r="K3107" s="482">
        <v>0</v>
      </c>
      <c r="L3107" s="482">
        <v>7206</v>
      </c>
      <c r="M3107" s="482">
        <v>0</v>
      </c>
      <c r="N3107" s="482">
        <v>0</v>
      </c>
      <c r="O3107" s="482">
        <v>0</v>
      </c>
      <c r="P3107" s="480" t="s">
        <v>14651</v>
      </c>
      <c r="Q3107" s="481"/>
      <c r="R3107" s="480" t="s">
        <v>630</v>
      </c>
      <c r="S3107" s="480" t="s">
        <v>889</v>
      </c>
      <c r="T3107" s="480" t="s">
        <v>4347</v>
      </c>
      <c r="U3107" s="480" t="s">
        <v>309</v>
      </c>
      <c r="V3107" s="480" t="s">
        <v>9107</v>
      </c>
      <c r="W3107" s="480" t="s">
        <v>14652</v>
      </c>
      <c r="X3107" s="480" t="s">
        <v>14653</v>
      </c>
      <c r="Y3107" s="480" t="s">
        <v>313</v>
      </c>
      <c r="Z3107" s="480" t="s">
        <v>2602</v>
      </c>
      <c r="AA3107" s="480">
        <f t="shared" si="48"/>
        <v>72</v>
      </c>
      <c r="AB3107" s="483">
        <v>0</v>
      </c>
      <c r="AC3107" s="480" t="s">
        <v>4351</v>
      </c>
    </row>
    <row r="3108" customHeight="1" spans="1:29">
      <c r="A3108" s="477" t="s">
        <v>192</v>
      </c>
      <c r="B3108" s="480" t="s">
        <v>14608</v>
      </c>
      <c r="C3108" s="480" t="s">
        <v>14609</v>
      </c>
      <c r="D3108" s="480" t="s">
        <v>14654</v>
      </c>
      <c r="E3108" s="481">
        <v>40526</v>
      </c>
      <c r="F3108" s="480" t="s">
        <v>301</v>
      </c>
      <c r="G3108" s="480" t="s">
        <v>14655</v>
      </c>
      <c r="H3108" s="480" t="s">
        <v>14649</v>
      </c>
      <c r="I3108" s="480" t="s">
        <v>14656</v>
      </c>
      <c r="J3108" s="482">
        <v>18766</v>
      </c>
      <c r="K3108" s="482">
        <v>0</v>
      </c>
      <c r="L3108" s="482">
        <v>18766</v>
      </c>
      <c r="M3108" s="482">
        <v>0</v>
      </c>
      <c r="N3108" s="482">
        <v>0</v>
      </c>
      <c r="O3108" s="482">
        <v>0</v>
      </c>
      <c r="P3108" s="480" t="s">
        <v>14657</v>
      </c>
      <c r="Q3108" s="481"/>
      <c r="R3108" s="480" t="s">
        <v>306</v>
      </c>
      <c r="S3108" s="480" t="s">
        <v>307</v>
      </c>
      <c r="T3108" s="480" t="s">
        <v>383</v>
      </c>
      <c r="U3108" s="480" t="s">
        <v>14658</v>
      </c>
      <c r="V3108" s="480" t="s">
        <v>309</v>
      </c>
      <c r="W3108" s="480" t="s">
        <v>14652</v>
      </c>
      <c r="X3108" s="480" t="s">
        <v>14653</v>
      </c>
      <c r="Y3108" s="480" t="s">
        <v>313</v>
      </c>
      <c r="Z3108" s="480" t="s">
        <v>2602</v>
      </c>
      <c r="AA3108" s="480">
        <f t="shared" si="48"/>
        <v>72</v>
      </c>
      <c r="AB3108" s="483">
        <v>0</v>
      </c>
      <c r="AC3108" s="480" t="s">
        <v>850</v>
      </c>
    </row>
    <row r="3109" customHeight="1" spans="1:29">
      <c r="A3109" s="477" t="s">
        <v>192</v>
      </c>
      <c r="B3109" s="480" t="s">
        <v>14608</v>
      </c>
      <c r="C3109" s="480" t="s">
        <v>14609</v>
      </c>
      <c r="D3109" s="480" t="s">
        <v>14659</v>
      </c>
      <c r="E3109" s="481">
        <v>40526</v>
      </c>
      <c r="F3109" s="480" t="s">
        <v>301</v>
      </c>
      <c r="G3109" s="480" t="s">
        <v>14660</v>
      </c>
      <c r="H3109" s="480" t="s">
        <v>14649</v>
      </c>
      <c r="I3109" s="480" t="s">
        <v>14656</v>
      </c>
      <c r="J3109" s="482">
        <v>18766</v>
      </c>
      <c r="K3109" s="482">
        <v>0</v>
      </c>
      <c r="L3109" s="482">
        <v>18766</v>
      </c>
      <c r="M3109" s="482">
        <v>0</v>
      </c>
      <c r="N3109" s="482">
        <v>0</v>
      </c>
      <c r="O3109" s="482">
        <v>0</v>
      </c>
      <c r="P3109" s="480" t="s">
        <v>14661</v>
      </c>
      <c r="Q3109" s="481"/>
      <c r="R3109" s="480" t="s">
        <v>306</v>
      </c>
      <c r="S3109" s="480" t="s">
        <v>307</v>
      </c>
      <c r="T3109" s="480" t="s">
        <v>462</v>
      </c>
      <c r="U3109" s="480" t="s">
        <v>309</v>
      </c>
      <c r="V3109" s="480" t="s">
        <v>487</v>
      </c>
      <c r="W3109" s="480" t="s">
        <v>14652</v>
      </c>
      <c r="X3109" s="480" t="s">
        <v>14653</v>
      </c>
      <c r="Y3109" s="480" t="s">
        <v>313</v>
      </c>
      <c r="Z3109" s="480" t="s">
        <v>2602</v>
      </c>
      <c r="AA3109" s="480">
        <f t="shared" si="48"/>
        <v>72</v>
      </c>
      <c r="AB3109" s="483">
        <v>0</v>
      </c>
      <c r="AC3109" s="480" t="s">
        <v>489</v>
      </c>
    </row>
    <row r="3110" customHeight="1" spans="1:29">
      <c r="A3110" s="477" t="s">
        <v>192</v>
      </c>
      <c r="B3110" s="480" t="s">
        <v>14608</v>
      </c>
      <c r="C3110" s="480" t="s">
        <v>14609</v>
      </c>
      <c r="D3110" s="480" t="s">
        <v>14662</v>
      </c>
      <c r="E3110" s="481">
        <v>41211</v>
      </c>
      <c r="F3110" s="480" t="s">
        <v>301</v>
      </c>
      <c r="G3110" s="480" t="s">
        <v>14663</v>
      </c>
      <c r="H3110" s="480" t="s">
        <v>14664</v>
      </c>
      <c r="I3110" s="480" t="s">
        <v>14665</v>
      </c>
      <c r="J3110" s="482">
        <v>20523</v>
      </c>
      <c r="K3110" s="482">
        <v>0</v>
      </c>
      <c r="L3110" s="482">
        <v>20523</v>
      </c>
      <c r="M3110" s="482">
        <v>0</v>
      </c>
      <c r="N3110" s="482">
        <v>0</v>
      </c>
      <c r="O3110" s="482">
        <v>0</v>
      </c>
      <c r="P3110" s="480" t="s">
        <v>14666</v>
      </c>
      <c r="Q3110" s="481"/>
      <c r="R3110" s="480" t="s">
        <v>306</v>
      </c>
      <c r="S3110" s="480" t="s">
        <v>307</v>
      </c>
      <c r="T3110" s="480" t="s">
        <v>383</v>
      </c>
      <c r="U3110" s="480" t="s">
        <v>14658</v>
      </c>
      <c r="V3110" s="480" t="s">
        <v>309</v>
      </c>
      <c r="W3110" s="480" t="s">
        <v>14667</v>
      </c>
      <c r="X3110" s="480" t="s">
        <v>14668</v>
      </c>
      <c r="Y3110" s="480" t="s">
        <v>313</v>
      </c>
      <c r="Z3110" s="480" t="s">
        <v>1588</v>
      </c>
      <c r="AA3110" s="480">
        <f t="shared" si="48"/>
        <v>96</v>
      </c>
      <c r="AB3110" s="483">
        <v>0</v>
      </c>
      <c r="AC3110" s="480" t="s">
        <v>850</v>
      </c>
    </row>
    <row r="3111" customHeight="1" spans="1:29">
      <c r="A3111" s="477" t="s">
        <v>192</v>
      </c>
      <c r="B3111" s="480" t="s">
        <v>14608</v>
      </c>
      <c r="C3111" s="480" t="s">
        <v>14609</v>
      </c>
      <c r="D3111" s="480" t="s">
        <v>14669</v>
      </c>
      <c r="E3111" s="481">
        <v>41211</v>
      </c>
      <c r="F3111" s="480" t="s">
        <v>301</v>
      </c>
      <c r="G3111" s="480" t="s">
        <v>14670</v>
      </c>
      <c r="H3111" s="480" t="s">
        <v>14664</v>
      </c>
      <c r="I3111" s="480" t="s">
        <v>14665</v>
      </c>
      <c r="J3111" s="482">
        <v>20523</v>
      </c>
      <c r="K3111" s="482">
        <v>0</v>
      </c>
      <c r="L3111" s="482">
        <v>20523</v>
      </c>
      <c r="M3111" s="482">
        <v>0</v>
      </c>
      <c r="N3111" s="482">
        <v>0</v>
      </c>
      <c r="O3111" s="482">
        <v>0</v>
      </c>
      <c r="P3111" s="480" t="s">
        <v>14671</v>
      </c>
      <c r="Q3111" s="481"/>
      <c r="R3111" s="480" t="s">
        <v>306</v>
      </c>
      <c r="S3111" s="480" t="s">
        <v>307</v>
      </c>
      <c r="T3111" s="480" t="s">
        <v>383</v>
      </c>
      <c r="U3111" s="480" t="s">
        <v>14658</v>
      </c>
      <c r="V3111" s="480" t="s">
        <v>309</v>
      </c>
      <c r="W3111" s="480" t="s">
        <v>14667</v>
      </c>
      <c r="X3111" s="480" t="s">
        <v>14672</v>
      </c>
      <c r="Y3111" s="480" t="s">
        <v>313</v>
      </c>
      <c r="Z3111" s="480" t="s">
        <v>1588</v>
      </c>
      <c r="AA3111" s="480">
        <f t="shared" si="48"/>
        <v>96</v>
      </c>
      <c r="AB3111" s="483">
        <v>0</v>
      </c>
      <c r="AC3111" s="480" t="s">
        <v>850</v>
      </c>
    </row>
    <row r="3112" customHeight="1" spans="1:29">
      <c r="A3112" s="477" t="s">
        <v>192</v>
      </c>
      <c r="B3112" s="480" t="s">
        <v>14608</v>
      </c>
      <c r="C3112" s="480" t="s">
        <v>14609</v>
      </c>
      <c r="D3112" s="480" t="s">
        <v>14673</v>
      </c>
      <c r="E3112" s="481">
        <v>41940</v>
      </c>
      <c r="F3112" s="480" t="s">
        <v>301</v>
      </c>
      <c r="G3112" s="480" t="s">
        <v>14674</v>
      </c>
      <c r="H3112" s="480" t="s">
        <v>14664</v>
      </c>
      <c r="I3112" s="480" t="s">
        <v>14675</v>
      </c>
      <c r="J3112" s="482">
        <v>9369.66</v>
      </c>
      <c r="K3112" s="482">
        <v>0</v>
      </c>
      <c r="L3112" s="482">
        <v>9369.66</v>
      </c>
      <c r="M3112" s="482">
        <v>0</v>
      </c>
      <c r="N3112" s="482">
        <v>0</v>
      </c>
      <c r="O3112" s="482">
        <v>0</v>
      </c>
      <c r="P3112" s="480" t="s">
        <v>14676</v>
      </c>
      <c r="Q3112" s="481"/>
      <c r="R3112" s="480" t="s">
        <v>630</v>
      </c>
      <c r="S3112" s="480" t="s">
        <v>307</v>
      </c>
      <c r="T3112" s="480" t="s">
        <v>3280</v>
      </c>
      <c r="U3112" s="480" t="s">
        <v>309</v>
      </c>
      <c r="V3112" s="480" t="s">
        <v>3281</v>
      </c>
      <c r="W3112" s="480" t="s">
        <v>14677</v>
      </c>
      <c r="X3112" s="480" t="s">
        <v>14678</v>
      </c>
      <c r="Y3112" s="480" t="s">
        <v>313</v>
      </c>
      <c r="Z3112" s="480" t="s">
        <v>1588</v>
      </c>
      <c r="AA3112" s="480">
        <f t="shared" si="48"/>
        <v>96</v>
      </c>
      <c r="AB3112" s="483">
        <v>0</v>
      </c>
      <c r="AC3112" s="480" t="s">
        <v>2717</v>
      </c>
    </row>
    <row r="3113" customHeight="1" spans="1:29">
      <c r="A3113" s="477" t="s">
        <v>192</v>
      </c>
      <c r="B3113" s="480" t="s">
        <v>14608</v>
      </c>
      <c r="C3113" s="480" t="s">
        <v>14609</v>
      </c>
      <c r="D3113" s="480" t="s">
        <v>14679</v>
      </c>
      <c r="E3113" s="481">
        <v>42116</v>
      </c>
      <c r="F3113" s="480" t="s">
        <v>301</v>
      </c>
      <c r="G3113" s="480" t="s">
        <v>14680</v>
      </c>
      <c r="H3113" s="480" t="s">
        <v>2302</v>
      </c>
      <c r="I3113" s="480" t="s">
        <v>14681</v>
      </c>
      <c r="J3113" s="482">
        <v>7343.23</v>
      </c>
      <c r="K3113" s="482">
        <v>0</v>
      </c>
      <c r="L3113" s="482">
        <v>7343.23</v>
      </c>
      <c r="M3113" s="482">
        <v>0</v>
      </c>
      <c r="N3113" s="482">
        <v>0</v>
      </c>
      <c r="O3113" s="482">
        <v>0</v>
      </c>
      <c r="P3113" s="480" t="s">
        <v>14682</v>
      </c>
      <c r="Q3113" s="481"/>
      <c r="R3113" s="480" t="s">
        <v>306</v>
      </c>
      <c r="S3113" s="480" t="s">
        <v>307</v>
      </c>
      <c r="T3113" s="480" t="s">
        <v>816</v>
      </c>
      <c r="U3113" s="480" t="s">
        <v>309</v>
      </c>
      <c r="V3113" s="480" t="s">
        <v>3885</v>
      </c>
      <c r="W3113" s="480" t="s">
        <v>14683</v>
      </c>
      <c r="X3113" s="480" t="s">
        <v>2470</v>
      </c>
      <c r="Y3113" s="480" t="s">
        <v>313</v>
      </c>
      <c r="Z3113" s="480" t="s">
        <v>1588</v>
      </c>
      <c r="AA3113" s="480">
        <f t="shared" si="48"/>
        <v>96</v>
      </c>
      <c r="AB3113" s="483">
        <v>0</v>
      </c>
      <c r="AC3113" s="480" t="s">
        <v>819</v>
      </c>
    </row>
    <row r="3114" customHeight="1" spans="1:29">
      <c r="A3114" s="477" t="s">
        <v>192</v>
      </c>
      <c r="B3114" s="480" t="s">
        <v>14608</v>
      </c>
      <c r="C3114" s="480" t="s">
        <v>14609</v>
      </c>
      <c r="D3114" s="480" t="s">
        <v>14684</v>
      </c>
      <c r="E3114" s="481">
        <v>42116</v>
      </c>
      <c r="F3114" s="480" t="s">
        <v>301</v>
      </c>
      <c r="G3114" s="480" t="s">
        <v>14685</v>
      </c>
      <c r="H3114" s="480" t="s">
        <v>2302</v>
      </c>
      <c r="I3114" s="480" t="s">
        <v>14681</v>
      </c>
      <c r="J3114" s="482">
        <v>7343.23</v>
      </c>
      <c r="K3114" s="482">
        <v>0</v>
      </c>
      <c r="L3114" s="482">
        <v>7343.23</v>
      </c>
      <c r="M3114" s="482">
        <v>0</v>
      </c>
      <c r="N3114" s="482">
        <v>0</v>
      </c>
      <c r="O3114" s="482">
        <v>0</v>
      </c>
      <c r="P3114" s="480" t="s">
        <v>14686</v>
      </c>
      <c r="Q3114" s="481"/>
      <c r="R3114" s="480" t="s">
        <v>306</v>
      </c>
      <c r="S3114" s="480" t="s">
        <v>307</v>
      </c>
      <c r="T3114" s="480" t="s">
        <v>399</v>
      </c>
      <c r="U3114" s="480" t="s">
        <v>309</v>
      </c>
      <c r="V3114" s="480" t="s">
        <v>14687</v>
      </c>
      <c r="W3114" s="480" t="s">
        <v>14683</v>
      </c>
      <c r="X3114" s="480" t="s">
        <v>2470</v>
      </c>
      <c r="Y3114" s="480" t="s">
        <v>313</v>
      </c>
      <c r="Z3114" s="480" t="s">
        <v>1588</v>
      </c>
      <c r="AA3114" s="480">
        <f t="shared" si="48"/>
        <v>96</v>
      </c>
      <c r="AB3114" s="483">
        <v>0</v>
      </c>
      <c r="AC3114" s="480" t="s">
        <v>403</v>
      </c>
    </row>
    <row r="3115" customHeight="1" spans="1:29">
      <c r="A3115" s="477" t="s">
        <v>192</v>
      </c>
      <c r="B3115" s="480" t="s">
        <v>14608</v>
      </c>
      <c r="C3115" s="480" t="s">
        <v>14609</v>
      </c>
      <c r="D3115" s="480" t="s">
        <v>14688</v>
      </c>
      <c r="E3115" s="481">
        <v>43084</v>
      </c>
      <c r="F3115" s="480" t="s">
        <v>301</v>
      </c>
      <c r="G3115" s="480" t="s">
        <v>14689</v>
      </c>
      <c r="H3115" s="480" t="s">
        <v>14690</v>
      </c>
      <c r="I3115" s="480" t="s">
        <v>14691</v>
      </c>
      <c r="J3115" s="482">
        <v>5554.7</v>
      </c>
      <c r="K3115" s="482">
        <v>57.86</v>
      </c>
      <c r="L3115" s="482">
        <v>5554.7</v>
      </c>
      <c r="M3115" s="482">
        <v>694.34</v>
      </c>
      <c r="N3115" s="482">
        <v>0</v>
      </c>
      <c r="O3115" s="482">
        <v>0</v>
      </c>
      <c r="P3115" s="480" t="s">
        <v>14692</v>
      </c>
      <c r="Q3115" s="481"/>
      <c r="R3115" s="480" t="s">
        <v>306</v>
      </c>
      <c r="S3115" s="480" t="s">
        <v>307</v>
      </c>
      <c r="T3115" s="480" t="s">
        <v>383</v>
      </c>
      <c r="U3115" s="480" t="s">
        <v>2444</v>
      </c>
      <c r="V3115" s="480" t="s">
        <v>2445</v>
      </c>
      <c r="W3115" s="480" t="s">
        <v>2525</v>
      </c>
      <c r="X3115" s="480" t="s">
        <v>2470</v>
      </c>
      <c r="Y3115" s="480" t="s">
        <v>313</v>
      </c>
      <c r="Z3115" s="480" t="s">
        <v>1588</v>
      </c>
      <c r="AA3115" s="480">
        <f t="shared" si="48"/>
        <v>96</v>
      </c>
      <c r="AB3115" s="483">
        <v>0</v>
      </c>
      <c r="AC3115" s="480" t="s">
        <v>850</v>
      </c>
    </row>
    <row r="3116" customHeight="1" spans="1:29">
      <c r="A3116" s="477" t="s">
        <v>192</v>
      </c>
      <c r="B3116" s="480" t="s">
        <v>14608</v>
      </c>
      <c r="C3116" s="480" t="s">
        <v>14609</v>
      </c>
      <c r="D3116" s="480" t="s">
        <v>14693</v>
      </c>
      <c r="E3116" s="481">
        <v>43084</v>
      </c>
      <c r="F3116" s="480" t="s">
        <v>301</v>
      </c>
      <c r="G3116" s="480" t="s">
        <v>14694</v>
      </c>
      <c r="H3116" s="480" t="s">
        <v>14690</v>
      </c>
      <c r="I3116" s="480" t="s">
        <v>14695</v>
      </c>
      <c r="J3116" s="482">
        <v>4529.06</v>
      </c>
      <c r="K3116" s="482">
        <v>47.18</v>
      </c>
      <c r="L3116" s="482">
        <v>4529.06</v>
      </c>
      <c r="M3116" s="482">
        <v>566.11</v>
      </c>
      <c r="N3116" s="482">
        <v>0</v>
      </c>
      <c r="O3116" s="482">
        <v>0</v>
      </c>
      <c r="P3116" s="480" t="s">
        <v>14696</v>
      </c>
      <c r="Q3116" s="481"/>
      <c r="R3116" s="480" t="s">
        <v>306</v>
      </c>
      <c r="S3116" s="480" t="s">
        <v>307</v>
      </c>
      <c r="T3116" s="480" t="s">
        <v>308</v>
      </c>
      <c r="U3116" s="480" t="s">
        <v>14697</v>
      </c>
      <c r="V3116" s="480" t="s">
        <v>14698</v>
      </c>
      <c r="W3116" s="480" t="s">
        <v>2525</v>
      </c>
      <c r="X3116" s="480" t="s">
        <v>2470</v>
      </c>
      <c r="Y3116" s="480" t="s">
        <v>313</v>
      </c>
      <c r="Z3116" s="480" t="s">
        <v>1588</v>
      </c>
      <c r="AA3116" s="480">
        <f t="shared" si="48"/>
        <v>96</v>
      </c>
      <c r="AB3116" s="483">
        <v>0</v>
      </c>
      <c r="AC3116" s="480" t="s">
        <v>1019</v>
      </c>
    </row>
    <row r="3117" customHeight="1" spans="1:29">
      <c r="A3117" s="477" t="s">
        <v>192</v>
      </c>
      <c r="B3117" s="480" t="s">
        <v>14608</v>
      </c>
      <c r="C3117" s="480" t="s">
        <v>14609</v>
      </c>
      <c r="D3117" s="480" t="s">
        <v>14699</v>
      </c>
      <c r="E3117" s="481">
        <v>43084</v>
      </c>
      <c r="F3117" s="480" t="s">
        <v>301</v>
      </c>
      <c r="G3117" s="480" t="s">
        <v>14700</v>
      </c>
      <c r="H3117" s="480" t="s">
        <v>14690</v>
      </c>
      <c r="I3117" s="480" t="s">
        <v>14695</v>
      </c>
      <c r="J3117" s="482">
        <v>4529.06</v>
      </c>
      <c r="K3117" s="482">
        <v>47.18</v>
      </c>
      <c r="L3117" s="482">
        <v>4529.06</v>
      </c>
      <c r="M3117" s="482">
        <v>566.11</v>
      </c>
      <c r="N3117" s="482">
        <v>0</v>
      </c>
      <c r="O3117" s="482">
        <v>0</v>
      </c>
      <c r="P3117" s="480" t="s">
        <v>14701</v>
      </c>
      <c r="Q3117" s="481"/>
      <c r="R3117" s="480" t="s">
        <v>306</v>
      </c>
      <c r="S3117" s="480" t="s">
        <v>307</v>
      </c>
      <c r="T3117" s="480" t="s">
        <v>321</v>
      </c>
      <c r="U3117" s="480" t="s">
        <v>14702</v>
      </c>
      <c r="V3117" s="480" t="s">
        <v>8842</v>
      </c>
      <c r="W3117" s="480" t="s">
        <v>2525</v>
      </c>
      <c r="X3117" s="480" t="s">
        <v>2470</v>
      </c>
      <c r="Y3117" s="480" t="s">
        <v>313</v>
      </c>
      <c r="Z3117" s="480" t="s">
        <v>1588</v>
      </c>
      <c r="AA3117" s="480">
        <f t="shared" si="48"/>
        <v>96</v>
      </c>
      <c r="AB3117" s="483">
        <v>0</v>
      </c>
      <c r="AC3117" s="480" t="s">
        <v>701</v>
      </c>
    </row>
    <row r="3118" customHeight="1" spans="1:29">
      <c r="A3118" s="477" t="s">
        <v>192</v>
      </c>
      <c r="B3118" s="480" t="s">
        <v>14608</v>
      </c>
      <c r="C3118" s="480" t="s">
        <v>14609</v>
      </c>
      <c r="D3118" s="480" t="s">
        <v>14703</v>
      </c>
      <c r="E3118" s="481">
        <v>43084</v>
      </c>
      <c r="F3118" s="480" t="s">
        <v>301</v>
      </c>
      <c r="G3118" s="480" t="s">
        <v>14704</v>
      </c>
      <c r="H3118" s="480" t="s">
        <v>14690</v>
      </c>
      <c r="I3118" s="480" t="s">
        <v>14695</v>
      </c>
      <c r="J3118" s="482">
        <v>4529.06</v>
      </c>
      <c r="K3118" s="482">
        <v>47.18</v>
      </c>
      <c r="L3118" s="482">
        <v>4529.06</v>
      </c>
      <c r="M3118" s="482">
        <v>566.11</v>
      </c>
      <c r="N3118" s="482">
        <v>0</v>
      </c>
      <c r="O3118" s="482">
        <v>0</v>
      </c>
      <c r="P3118" s="480" t="s">
        <v>14705</v>
      </c>
      <c r="Q3118" s="481"/>
      <c r="R3118" s="480" t="s">
        <v>306</v>
      </c>
      <c r="S3118" s="480" t="s">
        <v>307</v>
      </c>
      <c r="T3118" s="480" t="s">
        <v>2372</v>
      </c>
      <c r="U3118" s="480" t="s">
        <v>309</v>
      </c>
      <c r="V3118" s="480" t="s">
        <v>309</v>
      </c>
      <c r="W3118" s="480" t="s">
        <v>2525</v>
      </c>
      <c r="X3118" s="480" t="s">
        <v>2470</v>
      </c>
      <c r="Y3118" s="480" t="s">
        <v>313</v>
      </c>
      <c r="Z3118" s="480" t="s">
        <v>1588</v>
      </c>
      <c r="AA3118" s="480">
        <f t="shared" si="48"/>
        <v>96</v>
      </c>
      <c r="AB3118" s="483">
        <v>0</v>
      </c>
      <c r="AC3118" s="480" t="s">
        <v>2252</v>
      </c>
    </row>
    <row r="3119" customHeight="1" spans="1:29">
      <c r="A3119" s="477" t="s">
        <v>192</v>
      </c>
      <c r="B3119" s="480" t="s">
        <v>14608</v>
      </c>
      <c r="C3119" s="480" t="s">
        <v>14609</v>
      </c>
      <c r="D3119" s="480" t="s">
        <v>14706</v>
      </c>
      <c r="E3119" s="481">
        <v>43084</v>
      </c>
      <c r="F3119" s="480" t="s">
        <v>301</v>
      </c>
      <c r="G3119" s="480" t="s">
        <v>14707</v>
      </c>
      <c r="H3119" s="480" t="s">
        <v>14690</v>
      </c>
      <c r="I3119" s="480" t="s">
        <v>14695</v>
      </c>
      <c r="J3119" s="482">
        <v>4529.06</v>
      </c>
      <c r="K3119" s="482">
        <v>47.18</v>
      </c>
      <c r="L3119" s="482">
        <v>4529.06</v>
      </c>
      <c r="M3119" s="482">
        <v>566.11</v>
      </c>
      <c r="N3119" s="482">
        <v>0</v>
      </c>
      <c r="O3119" s="482">
        <v>0</v>
      </c>
      <c r="P3119" s="480" t="s">
        <v>14708</v>
      </c>
      <c r="Q3119" s="481"/>
      <c r="R3119" s="480" t="s">
        <v>306</v>
      </c>
      <c r="S3119" s="480" t="s">
        <v>307</v>
      </c>
      <c r="T3119" s="480" t="s">
        <v>7803</v>
      </c>
      <c r="U3119" s="480" t="s">
        <v>14709</v>
      </c>
      <c r="V3119" s="480" t="s">
        <v>309</v>
      </c>
      <c r="W3119" s="480" t="s">
        <v>2525</v>
      </c>
      <c r="X3119" s="480" t="s">
        <v>2470</v>
      </c>
      <c r="Y3119" s="480" t="s">
        <v>313</v>
      </c>
      <c r="Z3119" s="480" t="s">
        <v>1588</v>
      </c>
      <c r="AA3119" s="480">
        <f t="shared" si="48"/>
        <v>96</v>
      </c>
      <c r="AB3119" s="483">
        <v>0</v>
      </c>
      <c r="AC3119" s="480" t="s">
        <v>819</v>
      </c>
    </row>
    <row r="3120" customHeight="1" spans="1:29">
      <c r="A3120" s="477" t="s">
        <v>192</v>
      </c>
      <c r="B3120" s="480" t="s">
        <v>14608</v>
      </c>
      <c r="C3120" s="480" t="s">
        <v>14609</v>
      </c>
      <c r="D3120" s="480" t="s">
        <v>14710</v>
      </c>
      <c r="E3120" s="481">
        <v>43084</v>
      </c>
      <c r="F3120" s="480" t="s">
        <v>301</v>
      </c>
      <c r="G3120" s="480" t="s">
        <v>14711</v>
      </c>
      <c r="H3120" s="480" t="s">
        <v>14712</v>
      </c>
      <c r="I3120" s="480" t="s">
        <v>14713</v>
      </c>
      <c r="J3120" s="482">
        <v>5897.43</v>
      </c>
      <c r="K3120" s="482">
        <v>61.43</v>
      </c>
      <c r="L3120" s="482">
        <v>5897.43</v>
      </c>
      <c r="M3120" s="482">
        <v>737.19</v>
      </c>
      <c r="N3120" s="482">
        <v>0</v>
      </c>
      <c r="O3120" s="482">
        <v>0</v>
      </c>
      <c r="P3120" s="480" t="s">
        <v>14714</v>
      </c>
      <c r="Q3120" s="481"/>
      <c r="R3120" s="480" t="s">
        <v>306</v>
      </c>
      <c r="S3120" s="480" t="s">
        <v>889</v>
      </c>
      <c r="T3120" s="480" t="s">
        <v>882</v>
      </c>
      <c r="U3120" s="480" t="s">
        <v>309</v>
      </c>
      <c r="V3120" s="480" t="s">
        <v>8801</v>
      </c>
      <c r="W3120" s="480" t="s">
        <v>2525</v>
      </c>
      <c r="X3120" s="480" t="s">
        <v>14615</v>
      </c>
      <c r="Y3120" s="480" t="s">
        <v>313</v>
      </c>
      <c r="Z3120" s="480" t="s">
        <v>1588</v>
      </c>
      <c r="AA3120" s="480">
        <f t="shared" si="48"/>
        <v>96</v>
      </c>
      <c r="AB3120" s="483">
        <v>0</v>
      </c>
      <c r="AC3120" s="480" t="s">
        <v>891</v>
      </c>
    </row>
    <row r="3121" customHeight="1" spans="1:29">
      <c r="A3121" s="477" t="s">
        <v>192</v>
      </c>
      <c r="B3121" s="480" t="s">
        <v>14608</v>
      </c>
      <c r="C3121" s="480" t="s">
        <v>14609</v>
      </c>
      <c r="D3121" s="480" t="s">
        <v>14715</v>
      </c>
      <c r="E3121" s="481">
        <v>43084</v>
      </c>
      <c r="F3121" s="480" t="s">
        <v>301</v>
      </c>
      <c r="G3121" s="480" t="s">
        <v>14716</v>
      </c>
      <c r="H3121" s="480" t="s">
        <v>14712</v>
      </c>
      <c r="I3121" s="480" t="s">
        <v>14713</v>
      </c>
      <c r="J3121" s="482">
        <v>5897.43</v>
      </c>
      <c r="K3121" s="482">
        <v>61.43</v>
      </c>
      <c r="L3121" s="482">
        <v>5897.43</v>
      </c>
      <c r="M3121" s="482">
        <v>737.19</v>
      </c>
      <c r="N3121" s="482">
        <v>0</v>
      </c>
      <c r="O3121" s="482">
        <v>0</v>
      </c>
      <c r="P3121" s="480" t="s">
        <v>14717</v>
      </c>
      <c r="Q3121" s="481"/>
      <c r="R3121" s="480" t="s">
        <v>306</v>
      </c>
      <c r="S3121" s="480" t="s">
        <v>889</v>
      </c>
      <c r="T3121" s="480" t="s">
        <v>882</v>
      </c>
      <c r="U3121" s="480" t="s">
        <v>309</v>
      </c>
      <c r="V3121" s="480" t="s">
        <v>8801</v>
      </c>
      <c r="W3121" s="480" t="s">
        <v>2525</v>
      </c>
      <c r="X3121" s="480" t="s">
        <v>14615</v>
      </c>
      <c r="Y3121" s="480" t="s">
        <v>313</v>
      </c>
      <c r="Z3121" s="480" t="s">
        <v>1588</v>
      </c>
      <c r="AA3121" s="480">
        <f t="shared" si="48"/>
        <v>96</v>
      </c>
      <c r="AB3121" s="483">
        <v>0</v>
      </c>
      <c r="AC3121" s="480" t="s">
        <v>891</v>
      </c>
    </row>
    <row r="3122" customHeight="1" spans="1:29">
      <c r="A3122" s="477" t="s">
        <v>192</v>
      </c>
      <c r="B3122" s="480" t="s">
        <v>14608</v>
      </c>
      <c r="C3122" s="480" t="s">
        <v>14609</v>
      </c>
      <c r="D3122" s="480" t="s">
        <v>14718</v>
      </c>
      <c r="E3122" s="481">
        <v>43084</v>
      </c>
      <c r="F3122" s="480" t="s">
        <v>301</v>
      </c>
      <c r="G3122" s="480" t="s">
        <v>14719</v>
      </c>
      <c r="H3122" s="480" t="s">
        <v>14712</v>
      </c>
      <c r="I3122" s="480" t="s">
        <v>14713</v>
      </c>
      <c r="J3122" s="482">
        <v>5897.43</v>
      </c>
      <c r="K3122" s="482">
        <v>61.43</v>
      </c>
      <c r="L3122" s="482">
        <v>5897.43</v>
      </c>
      <c r="M3122" s="482">
        <v>737.19</v>
      </c>
      <c r="N3122" s="482">
        <v>0</v>
      </c>
      <c r="O3122" s="482">
        <v>0</v>
      </c>
      <c r="P3122" s="480" t="s">
        <v>14720</v>
      </c>
      <c r="Q3122" s="481"/>
      <c r="R3122" s="480" t="s">
        <v>306</v>
      </c>
      <c r="S3122" s="480" t="s">
        <v>889</v>
      </c>
      <c r="T3122" s="480" t="s">
        <v>882</v>
      </c>
      <c r="U3122" s="480" t="s">
        <v>309</v>
      </c>
      <c r="V3122" s="480" t="s">
        <v>8801</v>
      </c>
      <c r="W3122" s="480" t="s">
        <v>2525</v>
      </c>
      <c r="X3122" s="480" t="s">
        <v>14615</v>
      </c>
      <c r="Y3122" s="480" t="s">
        <v>313</v>
      </c>
      <c r="Z3122" s="480" t="s">
        <v>1588</v>
      </c>
      <c r="AA3122" s="480">
        <f t="shared" si="48"/>
        <v>96</v>
      </c>
      <c r="AB3122" s="483">
        <v>0</v>
      </c>
      <c r="AC3122" s="480" t="s">
        <v>891</v>
      </c>
    </row>
    <row r="3123" customHeight="1" spans="1:29">
      <c r="A3123" s="477" t="s">
        <v>192</v>
      </c>
      <c r="B3123" s="480" t="s">
        <v>14608</v>
      </c>
      <c r="C3123" s="480" t="s">
        <v>14609</v>
      </c>
      <c r="D3123" s="480" t="s">
        <v>14721</v>
      </c>
      <c r="E3123" s="481">
        <v>43084</v>
      </c>
      <c r="F3123" s="480" t="s">
        <v>301</v>
      </c>
      <c r="G3123" s="480" t="s">
        <v>14722</v>
      </c>
      <c r="H3123" s="480" t="s">
        <v>14712</v>
      </c>
      <c r="I3123" s="480" t="s">
        <v>14713</v>
      </c>
      <c r="J3123" s="482">
        <v>5897.43</v>
      </c>
      <c r="K3123" s="482">
        <v>61.43</v>
      </c>
      <c r="L3123" s="482">
        <v>5897.43</v>
      </c>
      <c r="M3123" s="482">
        <v>737.19</v>
      </c>
      <c r="N3123" s="482">
        <v>0</v>
      </c>
      <c r="O3123" s="482">
        <v>0</v>
      </c>
      <c r="P3123" s="480" t="s">
        <v>14723</v>
      </c>
      <c r="Q3123" s="481"/>
      <c r="R3123" s="480" t="s">
        <v>306</v>
      </c>
      <c r="S3123" s="480" t="s">
        <v>889</v>
      </c>
      <c r="T3123" s="480" t="s">
        <v>882</v>
      </c>
      <c r="U3123" s="480" t="s">
        <v>309</v>
      </c>
      <c r="V3123" s="480" t="s">
        <v>8801</v>
      </c>
      <c r="W3123" s="480" t="s">
        <v>2525</v>
      </c>
      <c r="X3123" s="480" t="s">
        <v>14615</v>
      </c>
      <c r="Y3123" s="480" t="s">
        <v>313</v>
      </c>
      <c r="Z3123" s="480" t="s">
        <v>1588</v>
      </c>
      <c r="AA3123" s="480">
        <f t="shared" si="48"/>
        <v>96</v>
      </c>
      <c r="AB3123" s="483">
        <v>0</v>
      </c>
      <c r="AC3123" s="480" t="s">
        <v>891</v>
      </c>
    </row>
    <row r="3124" customHeight="1" spans="1:29">
      <c r="A3124" s="477" t="s">
        <v>192</v>
      </c>
      <c r="B3124" s="480" t="s">
        <v>14608</v>
      </c>
      <c r="C3124" s="480" t="s">
        <v>14609</v>
      </c>
      <c r="D3124" s="480" t="s">
        <v>14724</v>
      </c>
      <c r="E3124" s="481">
        <v>43084</v>
      </c>
      <c r="F3124" s="480" t="s">
        <v>301</v>
      </c>
      <c r="G3124" s="480" t="s">
        <v>14725</v>
      </c>
      <c r="H3124" s="480" t="s">
        <v>14712</v>
      </c>
      <c r="I3124" s="480" t="s">
        <v>14713</v>
      </c>
      <c r="J3124" s="482">
        <v>5897.44</v>
      </c>
      <c r="K3124" s="482">
        <v>61.43</v>
      </c>
      <c r="L3124" s="482">
        <v>5897.44</v>
      </c>
      <c r="M3124" s="482">
        <v>737.19</v>
      </c>
      <c r="N3124" s="482">
        <v>0</v>
      </c>
      <c r="O3124" s="482">
        <v>0</v>
      </c>
      <c r="P3124" s="480" t="s">
        <v>14726</v>
      </c>
      <c r="Q3124" s="481"/>
      <c r="R3124" s="480" t="s">
        <v>306</v>
      </c>
      <c r="S3124" s="480" t="s">
        <v>889</v>
      </c>
      <c r="T3124" s="480" t="s">
        <v>882</v>
      </c>
      <c r="U3124" s="480" t="s">
        <v>309</v>
      </c>
      <c r="V3124" s="480" t="s">
        <v>8801</v>
      </c>
      <c r="W3124" s="480" t="s">
        <v>2525</v>
      </c>
      <c r="X3124" s="480" t="s">
        <v>14615</v>
      </c>
      <c r="Y3124" s="480" t="s">
        <v>313</v>
      </c>
      <c r="Z3124" s="480" t="s">
        <v>1588</v>
      </c>
      <c r="AA3124" s="480">
        <f t="shared" si="48"/>
        <v>96</v>
      </c>
      <c r="AB3124" s="483">
        <v>0</v>
      </c>
      <c r="AC3124" s="480" t="s">
        <v>891</v>
      </c>
    </row>
    <row r="3125" customHeight="1" spans="1:29">
      <c r="A3125" s="477" t="s">
        <v>192</v>
      </c>
      <c r="B3125" s="480" t="s">
        <v>14608</v>
      </c>
      <c r="C3125" s="480" t="s">
        <v>14609</v>
      </c>
      <c r="D3125" s="480" t="s">
        <v>14727</v>
      </c>
      <c r="E3125" s="481">
        <v>43084</v>
      </c>
      <c r="F3125" s="480" t="s">
        <v>301</v>
      </c>
      <c r="G3125" s="480" t="s">
        <v>14728</v>
      </c>
      <c r="H3125" s="480" t="s">
        <v>14712</v>
      </c>
      <c r="I3125" s="480" t="s">
        <v>14713</v>
      </c>
      <c r="J3125" s="482">
        <v>5897.44</v>
      </c>
      <c r="K3125" s="482">
        <v>61.43</v>
      </c>
      <c r="L3125" s="482">
        <v>5897.44</v>
      </c>
      <c r="M3125" s="482">
        <v>737.19</v>
      </c>
      <c r="N3125" s="482">
        <v>0</v>
      </c>
      <c r="O3125" s="482">
        <v>0</v>
      </c>
      <c r="P3125" s="480" t="s">
        <v>14729</v>
      </c>
      <c r="Q3125" s="481"/>
      <c r="R3125" s="480" t="s">
        <v>306</v>
      </c>
      <c r="S3125" s="480" t="s">
        <v>889</v>
      </c>
      <c r="T3125" s="480" t="s">
        <v>882</v>
      </c>
      <c r="U3125" s="480" t="s">
        <v>309</v>
      </c>
      <c r="V3125" s="480" t="s">
        <v>8801</v>
      </c>
      <c r="W3125" s="480" t="s">
        <v>2525</v>
      </c>
      <c r="X3125" s="480" t="s">
        <v>14615</v>
      </c>
      <c r="Y3125" s="480" t="s">
        <v>313</v>
      </c>
      <c r="Z3125" s="480" t="s">
        <v>1588</v>
      </c>
      <c r="AA3125" s="480">
        <f t="shared" si="48"/>
        <v>96</v>
      </c>
      <c r="AB3125" s="483">
        <v>0</v>
      </c>
      <c r="AC3125" s="480" t="s">
        <v>891</v>
      </c>
    </row>
    <row r="3126" customHeight="1" spans="1:29">
      <c r="A3126" s="477" t="s">
        <v>192</v>
      </c>
      <c r="B3126" s="480" t="s">
        <v>14608</v>
      </c>
      <c r="C3126" s="480" t="s">
        <v>14609</v>
      </c>
      <c r="D3126" s="480" t="s">
        <v>14730</v>
      </c>
      <c r="E3126" s="481">
        <v>43084</v>
      </c>
      <c r="F3126" s="480" t="s">
        <v>301</v>
      </c>
      <c r="G3126" s="480" t="s">
        <v>14731</v>
      </c>
      <c r="H3126" s="480" t="s">
        <v>14712</v>
      </c>
      <c r="I3126" s="480" t="s">
        <v>14713</v>
      </c>
      <c r="J3126" s="482">
        <v>5897.44</v>
      </c>
      <c r="K3126" s="482">
        <v>61.43</v>
      </c>
      <c r="L3126" s="482">
        <v>5897.44</v>
      </c>
      <c r="M3126" s="482">
        <v>737.19</v>
      </c>
      <c r="N3126" s="482">
        <v>0</v>
      </c>
      <c r="O3126" s="482">
        <v>0</v>
      </c>
      <c r="P3126" s="480" t="s">
        <v>14732</v>
      </c>
      <c r="Q3126" s="481"/>
      <c r="R3126" s="480" t="s">
        <v>306</v>
      </c>
      <c r="S3126" s="480" t="s">
        <v>889</v>
      </c>
      <c r="T3126" s="480" t="s">
        <v>882</v>
      </c>
      <c r="U3126" s="480" t="s">
        <v>309</v>
      </c>
      <c r="V3126" s="480" t="s">
        <v>8801</v>
      </c>
      <c r="W3126" s="480" t="s">
        <v>2525</v>
      </c>
      <c r="X3126" s="480" t="s">
        <v>14615</v>
      </c>
      <c r="Y3126" s="480" t="s">
        <v>313</v>
      </c>
      <c r="Z3126" s="480" t="s">
        <v>1588</v>
      </c>
      <c r="AA3126" s="480">
        <f t="shared" si="48"/>
        <v>96</v>
      </c>
      <c r="AB3126" s="483">
        <v>0</v>
      </c>
      <c r="AC3126" s="480" t="s">
        <v>891</v>
      </c>
    </row>
    <row r="3127" customHeight="1" spans="1:29">
      <c r="A3127" s="477" t="s">
        <v>192</v>
      </c>
      <c r="B3127" s="480" t="s">
        <v>14608</v>
      </c>
      <c r="C3127" s="480" t="s">
        <v>14609</v>
      </c>
      <c r="D3127" s="480" t="s">
        <v>14733</v>
      </c>
      <c r="E3127" s="481">
        <v>43084</v>
      </c>
      <c r="F3127" s="480" t="s">
        <v>301</v>
      </c>
      <c r="G3127" s="480" t="s">
        <v>14734</v>
      </c>
      <c r="H3127" s="480" t="s">
        <v>14712</v>
      </c>
      <c r="I3127" s="480" t="s">
        <v>14713</v>
      </c>
      <c r="J3127" s="482">
        <v>5897.44</v>
      </c>
      <c r="K3127" s="482">
        <v>61.43</v>
      </c>
      <c r="L3127" s="482">
        <v>5897.44</v>
      </c>
      <c r="M3127" s="482">
        <v>737.19</v>
      </c>
      <c r="N3127" s="482">
        <v>0</v>
      </c>
      <c r="O3127" s="482">
        <v>0</v>
      </c>
      <c r="P3127" s="480" t="s">
        <v>14735</v>
      </c>
      <c r="Q3127" s="481"/>
      <c r="R3127" s="480" t="s">
        <v>306</v>
      </c>
      <c r="S3127" s="480" t="s">
        <v>889</v>
      </c>
      <c r="T3127" s="480" t="s">
        <v>882</v>
      </c>
      <c r="U3127" s="480" t="s">
        <v>309</v>
      </c>
      <c r="V3127" s="480" t="s">
        <v>8801</v>
      </c>
      <c r="W3127" s="480" t="s">
        <v>2525</v>
      </c>
      <c r="X3127" s="480" t="s">
        <v>14615</v>
      </c>
      <c r="Y3127" s="480" t="s">
        <v>313</v>
      </c>
      <c r="Z3127" s="480" t="s">
        <v>1588</v>
      </c>
      <c r="AA3127" s="480">
        <f t="shared" si="48"/>
        <v>96</v>
      </c>
      <c r="AB3127" s="483">
        <v>0</v>
      </c>
      <c r="AC3127" s="480" t="s">
        <v>891</v>
      </c>
    </row>
    <row r="3128" customHeight="1" spans="1:29">
      <c r="A3128" s="477" t="s">
        <v>192</v>
      </c>
      <c r="B3128" s="480" t="s">
        <v>14608</v>
      </c>
      <c r="C3128" s="480" t="s">
        <v>14609</v>
      </c>
      <c r="D3128" s="480" t="s">
        <v>14736</v>
      </c>
      <c r="E3128" s="481">
        <v>43084</v>
      </c>
      <c r="F3128" s="480" t="s">
        <v>301</v>
      </c>
      <c r="G3128" s="480" t="s">
        <v>14737</v>
      </c>
      <c r="H3128" s="480" t="s">
        <v>14712</v>
      </c>
      <c r="I3128" s="480" t="s">
        <v>14713</v>
      </c>
      <c r="J3128" s="482">
        <v>5897.44</v>
      </c>
      <c r="K3128" s="482">
        <v>61.43</v>
      </c>
      <c r="L3128" s="482">
        <v>5897.44</v>
      </c>
      <c r="M3128" s="482">
        <v>737.19</v>
      </c>
      <c r="N3128" s="482">
        <v>0</v>
      </c>
      <c r="O3128" s="482">
        <v>0</v>
      </c>
      <c r="P3128" s="480" t="s">
        <v>14738</v>
      </c>
      <c r="Q3128" s="481"/>
      <c r="R3128" s="480" t="s">
        <v>306</v>
      </c>
      <c r="S3128" s="480" t="s">
        <v>307</v>
      </c>
      <c r="T3128" s="480" t="s">
        <v>383</v>
      </c>
      <c r="U3128" s="480" t="s">
        <v>309</v>
      </c>
      <c r="V3128" s="480" t="s">
        <v>1773</v>
      </c>
      <c r="W3128" s="480" t="s">
        <v>2525</v>
      </c>
      <c r="X3128" s="480" t="s">
        <v>14615</v>
      </c>
      <c r="Y3128" s="480" t="s">
        <v>313</v>
      </c>
      <c r="Z3128" s="480" t="s">
        <v>1588</v>
      </c>
      <c r="AA3128" s="480">
        <f t="shared" si="48"/>
        <v>96</v>
      </c>
      <c r="AB3128" s="483">
        <v>0</v>
      </c>
      <c r="AC3128" s="480" t="s">
        <v>387</v>
      </c>
    </row>
    <row r="3129" customHeight="1" spans="1:29">
      <c r="A3129" s="477" t="s">
        <v>192</v>
      </c>
      <c r="B3129" s="480" t="s">
        <v>14608</v>
      </c>
      <c r="C3129" s="480" t="s">
        <v>14609</v>
      </c>
      <c r="D3129" s="480" t="s">
        <v>14739</v>
      </c>
      <c r="E3129" s="481">
        <v>43448</v>
      </c>
      <c r="F3129" s="480" t="s">
        <v>301</v>
      </c>
      <c r="G3129" s="480" t="s">
        <v>14740</v>
      </c>
      <c r="H3129" s="480" t="s">
        <v>2302</v>
      </c>
      <c r="I3129" s="480" t="s">
        <v>14681</v>
      </c>
      <c r="J3129" s="482">
        <v>6239.32</v>
      </c>
      <c r="K3129" s="482">
        <v>65</v>
      </c>
      <c r="L3129" s="482">
        <v>5459.4</v>
      </c>
      <c r="M3129" s="482">
        <v>779.93</v>
      </c>
      <c r="N3129" s="482">
        <v>0</v>
      </c>
      <c r="O3129" s="482">
        <v>779.92</v>
      </c>
      <c r="P3129" s="480" t="s">
        <v>2193</v>
      </c>
      <c r="Q3129" s="481"/>
      <c r="R3129" s="480" t="s">
        <v>306</v>
      </c>
      <c r="S3129" s="480" t="s">
        <v>307</v>
      </c>
      <c r="T3129" s="480" t="s">
        <v>816</v>
      </c>
      <c r="U3129" s="480" t="s">
        <v>309</v>
      </c>
      <c r="V3129" s="480" t="s">
        <v>309</v>
      </c>
      <c r="W3129" s="480" t="s">
        <v>14741</v>
      </c>
      <c r="X3129" s="480" t="s">
        <v>14742</v>
      </c>
      <c r="Y3129" s="480" t="s">
        <v>313</v>
      </c>
      <c r="Z3129" s="480" t="s">
        <v>1588</v>
      </c>
      <c r="AA3129" s="480">
        <f t="shared" si="48"/>
        <v>96</v>
      </c>
      <c r="AB3129" s="483">
        <v>0</v>
      </c>
      <c r="AC3129" s="480" t="s">
        <v>335</v>
      </c>
    </row>
    <row r="3130" customHeight="1" spans="1:29">
      <c r="A3130" s="477" t="s">
        <v>192</v>
      </c>
      <c r="B3130" s="480" t="s">
        <v>14608</v>
      </c>
      <c r="C3130" s="480" t="s">
        <v>14609</v>
      </c>
      <c r="D3130" s="480" t="s">
        <v>14743</v>
      </c>
      <c r="E3130" s="481">
        <v>43563</v>
      </c>
      <c r="F3130" s="480" t="s">
        <v>301</v>
      </c>
      <c r="G3130" s="480" t="s">
        <v>14744</v>
      </c>
      <c r="H3130" s="480" t="s">
        <v>14745</v>
      </c>
      <c r="I3130" s="480" t="s">
        <v>14746</v>
      </c>
      <c r="J3130" s="482">
        <v>4055.56</v>
      </c>
      <c r="K3130" s="482">
        <v>42.24</v>
      </c>
      <c r="L3130" s="482">
        <v>3379.64</v>
      </c>
      <c r="M3130" s="482">
        <v>506.94</v>
      </c>
      <c r="N3130" s="482">
        <v>0</v>
      </c>
      <c r="O3130" s="482">
        <v>675.92</v>
      </c>
      <c r="P3130" s="480" t="s">
        <v>14747</v>
      </c>
      <c r="Q3130" s="481"/>
      <c r="R3130" s="480" t="s">
        <v>306</v>
      </c>
      <c r="S3130" s="480" t="s">
        <v>2316</v>
      </c>
      <c r="T3130" s="480" t="s">
        <v>816</v>
      </c>
      <c r="U3130" s="480" t="s">
        <v>309</v>
      </c>
      <c r="V3130" s="480" t="s">
        <v>309</v>
      </c>
      <c r="W3130" s="480" t="s">
        <v>14748</v>
      </c>
      <c r="X3130" s="480" t="s">
        <v>14742</v>
      </c>
      <c r="Y3130" s="480" t="s">
        <v>313</v>
      </c>
      <c r="Z3130" s="480" t="s">
        <v>1588</v>
      </c>
      <c r="AA3130" s="480">
        <f t="shared" si="48"/>
        <v>96</v>
      </c>
      <c r="AB3130" s="483">
        <v>0</v>
      </c>
      <c r="AC3130" s="480" t="s">
        <v>3065</v>
      </c>
    </row>
    <row r="3131" customHeight="1" spans="1:29">
      <c r="A3131" s="477" t="s">
        <v>192</v>
      </c>
      <c r="B3131" s="480" t="s">
        <v>14608</v>
      </c>
      <c r="C3131" s="480" t="s">
        <v>14609</v>
      </c>
      <c r="D3131" s="480" t="s">
        <v>14749</v>
      </c>
      <c r="E3131" s="481">
        <v>43563</v>
      </c>
      <c r="F3131" s="480" t="s">
        <v>301</v>
      </c>
      <c r="G3131" s="480" t="s">
        <v>14750</v>
      </c>
      <c r="H3131" s="480" t="s">
        <v>14745</v>
      </c>
      <c r="I3131" s="480" t="s">
        <v>14751</v>
      </c>
      <c r="J3131" s="482">
        <v>6598.29</v>
      </c>
      <c r="K3131" s="482">
        <v>68.73</v>
      </c>
      <c r="L3131" s="482">
        <v>5498.56</v>
      </c>
      <c r="M3131" s="482">
        <v>824.79</v>
      </c>
      <c r="N3131" s="482">
        <v>0</v>
      </c>
      <c r="O3131" s="482">
        <v>1099.73</v>
      </c>
      <c r="P3131" s="480" t="s">
        <v>14752</v>
      </c>
      <c r="Q3131" s="481"/>
      <c r="R3131" s="480" t="s">
        <v>306</v>
      </c>
      <c r="S3131" s="480" t="s">
        <v>2316</v>
      </c>
      <c r="T3131" s="480" t="s">
        <v>399</v>
      </c>
      <c r="U3131" s="480" t="s">
        <v>309</v>
      </c>
      <c r="V3131" s="480" t="s">
        <v>2013</v>
      </c>
      <c r="W3131" s="480" t="s">
        <v>14748</v>
      </c>
      <c r="X3131" s="480" t="s">
        <v>14742</v>
      </c>
      <c r="Y3131" s="480" t="s">
        <v>313</v>
      </c>
      <c r="Z3131" s="480" t="s">
        <v>1588</v>
      </c>
      <c r="AA3131" s="480">
        <f t="shared" si="48"/>
        <v>96</v>
      </c>
      <c r="AB3131" s="483">
        <v>0</v>
      </c>
      <c r="AC3131" s="480" t="s">
        <v>2471</v>
      </c>
    </row>
    <row r="3132" customHeight="1" spans="1:29">
      <c r="A3132" s="477" t="s">
        <v>192</v>
      </c>
      <c r="B3132" s="480" t="s">
        <v>14608</v>
      </c>
      <c r="C3132" s="480" t="s">
        <v>14609</v>
      </c>
      <c r="D3132" s="480" t="s">
        <v>14753</v>
      </c>
      <c r="E3132" s="481">
        <v>43563</v>
      </c>
      <c r="F3132" s="480" t="s">
        <v>301</v>
      </c>
      <c r="G3132" s="480" t="s">
        <v>14754</v>
      </c>
      <c r="H3132" s="480" t="s">
        <v>14745</v>
      </c>
      <c r="I3132" s="480" t="s">
        <v>14746</v>
      </c>
      <c r="J3132" s="482">
        <v>4055.56</v>
      </c>
      <c r="K3132" s="482">
        <v>42.24</v>
      </c>
      <c r="L3132" s="482">
        <v>3379.64</v>
      </c>
      <c r="M3132" s="482">
        <v>506.94</v>
      </c>
      <c r="N3132" s="482">
        <v>0</v>
      </c>
      <c r="O3132" s="482">
        <v>675.92</v>
      </c>
      <c r="P3132" s="480" t="s">
        <v>14755</v>
      </c>
      <c r="Q3132" s="481"/>
      <c r="R3132" s="480" t="s">
        <v>306</v>
      </c>
      <c r="S3132" s="480" t="s">
        <v>307</v>
      </c>
      <c r="T3132" s="480" t="s">
        <v>308</v>
      </c>
      <c r="U3132" s="480" t="s">
        <v>309</v>
      </c>
      <c r="V3132" s="480" t="s">
        <v>14756</v>
      </c>
      <c r="W3132" s="480" t="s">
        <v>14748</v>
      </c>
      <c r="X3132" s="480" t="s">
        <v>14742</v>
      </c>
      <c r="Y3132" s="480" t="s">
        <v>313</v>
      </c>
      <c r="Z3132" s="480" t="s">
        <v>1588</v>
      </c>
      <c r="AA3132" s="480">
        <f t="shared" si="48"/>
        <v>96</v>
      </c>
      <c r="AB3132" s="483">
        <v>0</v>
      </c>
      <c r="AC3132" s="480" t="s">
        <v>315</v>
      </c>
    </row>
    <row r="3133" customHeight="1" spans="1:29">
      <c r="A3133" s="477" t="s">
        <v>192</v>
      </c>
      <c r="B3133" s="480" t="s">
        <v>14608</v>
      </c>
      <c r="C3133" s="480" t="s">
        <v>14609</v>
      </c>
      <c r="D3133" s="480" t="s">
        <v>14757</v>
      </c>
      <c r="E3133" s="481">
        <v>43563</v>
      </c>
      <c r="F3133" s="480" t="s">
        <v>301</v>
      </c>
      <c r="G3133" s="480" t="s">
        <v>14758</v>
      </c>
      <c r="H3133" s="480" t="s">
        <v>14745</v>
      </c>
      <c r="I3133" s="480" t="s">
        <v>14759</v>
      </c>
      <c r="J3133" s="482">
        <v>4055.55</v>
      </c>
      <c r="K3133" s="482">
        <v>42.24</v>
      </c>
      <c r="L3133" s="482">
        <v>3379.63</v>
      </c>
      <c r="M3133" s="482">
        <v>506.94</v>
      </c>
      <c r="N3133" s="482">
        <v>0</v>
      </c>
      <c r="O3133" s="482">
        <v>675.92</v>
      </c>
      <c r="P3133" s="480" t="s">
        <v>14760</v>
      </c>
      <c r="Q3133" s="481"/>
      <c r="R3133" s="480" t="s">
        <v>306</v>
      </c>
      <c r="S3133" s="480" t="s">
        <v>307</v>
      </c>
      <c r="T3133" s="480" t="s">
        <v>2443</v>
      </c>
      <c r="U3133" s="480" t="s">
        <v>2444</v>
      </c>
      <c r="V3133" s="480" t="s">
        <v>2445</v>
      </c>
      <c r="W3133" s="480" t="s">
        <v>14748</v>
      </c>
      <c r="X3133" s="480" t="s">
        <v>14742</v>
      </c>
      <c r="Y3133" s="480" t="s">
        <v>313</v>
      </c>
      <c r="Z3133" s="480" t="s">
        <v>1588</v>
      </c>
      <c r="AA3133" s="480">
        <f t="shared" si="48"/>
        <v>96</v>
      </c>
      <c r="AB3133" s="483">
        <v>0</v>
      </c>
      <c r="AC3133" s="480" t="s">
        <v>850</v>
      </c>
    </row>
    <row r="3134" customHeight="1" spans="1:29">
      <c r="A3134" s="477" t="s">
        <v>192</v>
      </c>
      <c r="B3134" s="480" t="s">
        <v>14608</v>
      </c>
      <c r="C3134" s="480" t="s">
        <v>14609</v>
      </c>
      <c r="D3134" s="480" t="s">
        <v>14761</v>
      </c>
      <c r="E3134" s="481">
        <v>43563</v>
      </c>
      <c r="F3134" s="480" t="s">
        <v>301</v>
      </c>
      <c r="G3134" s="480" t="s">
        <v>14762</v>
      </c>
      <c r="H3134" s="480" t="s">
        <v>14745</v>
      </c>
      <c r="I3134" s="480" t="s">
        <v>14759</v>
      </c>
      <c r="J3134" s="482">
        <v>4090.52</v>
      </c>
      <c r="K3134" s="482">
        <v>42.61</v>
      </c>
      <c r="L3134" s="482">
        <v>3408.77</v>
      </c>
      <c r="M3134" s="482">
        <v>511.32</v>
      </c>
      <c r="N3134" s="482">
        <v>0</v>
      </c>
      <c r="O3134" s="482">
        <v>681.75</v>
      </c>
      <c r="P3134" s="480" t="s">
        <v>14763</v>
      </c>
      <c r="Q3134" s="481"/>
      <c r="R3134" s="480" t="s">
        <v>306</v>
      </c>
      <c r="S3134" s="480" t="s">
        <v>307</v>
      </c>
      <c r="T3134" s="480" t="s">
        <v>2443</v>
      </c>
      <c r="U3134" s="480" t="s">
        <v>2444</v>
      </c>
      <c r="V3134" s="480" t="s">
        <v>2445</v>
      </c>
      <c r="W3134" s="480" t="s">
        <v>14748</v>
      </c>
      <c r="X3134" s="480" t="s">
        <v>14742</v>
      </c>
      <c r="Y3134" s="480" t="s">
        <v>313</v>
      </c>
      <c r="Z3134" s="480" t="s">
        <v>1588</v>
      </c>
      <c r="AA3134" s="480">
        <f t="shared" si="48"/>
        <v>96</v>
      </c>
      <c r="AB3134" s="483">
        <v>0</v>
      </c>
      <c r="AC3134" s="480" t="s">
        <v>850</v>
      </c>
    </row>
    <row r="3135" customHeight="1" spans="1:29">
      <c r="A3135" s="477" t="s">
        <v>192</v>
      </c>
      <c r="B3135" s="480" t="s">
        <v>14608</v>
      </c>
      <c r="C3135" s="480" t="s">
        <v>14609</v>
      </c>
      <c r="D3135" s="480" t="s">
        <v>14764</v>
      </c>
      <c r="E3135" s="481">
        <v>43563</v>
      </c>
      <c r="F3135" s="480" t="s">
        <v>301</v>
      </c>
      <c r="G3135" s="480" t="s">
        <v>14765</v>
      </c>
      <c r="H3135" s="480" t="s">
        <v>14745</v>
      </c>
      <c r="I3135" s="480" t="s">
        <v>14766</v>
      </c>
      <c r="J3135" s="482">
        <v>6655.17</v>
      </c>
      <c r="K3135" s="482">
        <v>69.32</v>
      </c>
      <c r="L3135" s="482">
        <v>5545.97</v>
      </c>
      <c r="M3135" s="482">
        <v>831.9</v>
      </c>
      <c r="N3135" s="482">
        <v>0</v>
      </c>
      <c r="O3135" s="482">
        <v>1109.2</v>
      </c>
      <c r="P3135" s="480" t="s">
        <v>14767</v>
      </c>
      <c r="Q3135" s="481"/>
      <c r="R3135" s="480" t="s">
        <v>306</v>
      </c>
      <c r="S3135" s="480" t="s">
        <v>307</v>
      </c>
      <c r="T3135" s="480" t="s">
        <v>2443</v>
      </c>
      <c r="U3135" s="480" t="s">
        <v>2444</v>
      </c>
      <c r="V3135" s="480" t="s">
        <v>2445</v>
      </c>
      <c r="W3135" s="480" t="s">
        <v>14748</v>
      </c>
      <c r="X3135" s="480" t="s">
        <v>14742</v>
      </c>
      <c r="Y3135" s="480" t="s">
        <v>313</v>
      </c>
      <c r="Z3135" s="480" t="s">
        <v>1588</v>
      </c>
      <c r="AA3135" s="480">
        <f t="shared" si="48"/>
        <v>96</v>
      </c>
      <c r="AB3135" s="483">
        <v>0</v>
      </c>
      <c r="AC3135" s="480" t="s">
        <v>850</v>
      </c>
    </row>
    <row r="3136" customHeight="1" spans="1:29">
      <c r="A3136" s="477" t="s">
        <v>192</v>
      </c>
      <c r="B3136" s="480" t="s">
        <v>14608</v>
      </c>
      <c r="C3136" s="480" t="s">
        <v>14609</v>
      </c>
      <c r="D3136" s="480" t="s">
        <v>14768</v>
      </c>
      <c r="E3136" s="481">
        <v>43563</v>
      </c>
      <c r="F3136" s="480" t="s">
        <v>301</v>
      </c>
      <c r="G3136" s="480" t="s">
        <v>14769</v>
      </c>
      <c r="H3136" s="480" t="s">
        <v>14745</v>
      </c>
      <c r="I3136" s="480" t="s">
        <v>14770</v>
      </c>
      <c r="J3136" s="482">
        <v>4090.51</v>
      </c>
      <c r="K3136" s="482">
        <v>42.61</v>
      </c>
      <c r="L3136" s="482">
        <v>3408.76</v>
      </c>
      <c r="M3136" s="482">
        <v>511.32</v>
      </c>
      <c r="N3136" s="482">
        <v>0</v>
      </c>
      <c r="O3136" s="482">
        <v>681.75</v>
      </c>
      <c r="P3136" s="480" t="s">
        <v>14771</v>
      </c>
      <c r="Q3136" s="481"/>
      <c r="R3136" s="480" t="s">
        <v>306</v>
      </c>
      <c r="S3136" s="480" t="s">
        <v>2316</v>
      </c>
      <c r="T3136" s="480" t="s">
        <v>2483</v>
      </c>
      <c r="U3136" s="480" t="s">
        <v>309</v>
      </c>
      <c r="V3136" s="480" t="s">
        <v>309</v>
      </c>
      <c r="W3136" s="480" t="s">
        <v>14748</v>
      </c>
      <c r="X3136" s="480" t="s">
        <v>14742</v>
      </c>
      <c r="Y3136" s="480" t="s">
        <v>313</v>
      </c>
      <c r="Z3136" s="480" t="s">
        <v>1588</v>
      </c>
      <c r="AA3136" s="480">
        <f t="shared" si="48"/>
        <v>96</v>
      </c>
      <c r="AB3136" s="483">
        <v>0</v>
      </c>
      <c r="AC3136" s="480" t="s">
        <v>2373</v>
      </c>
    </row>
    <row r="3137" customHeight="1" spans="1:29">
      <c r="A3137" s="477" t="s">
        <v>192</v>
      </c>
      <c r="B3137" s="480" t="s">
        <v>14608</v>
      </c>
      <c r="C3137" s="480" t="s">
        <v>14609</v>
      </c>
      <c r="D3137" s="480" t="s">
        <v>14772</v>
      </c>
      <c r="E3137" s="481">
        <v>41940</v>
      </c>
      <c r="F3137" s="480" t="s">
        <v>301</v>
      </c>
      <c r="G3137" s="480" t="s">
        <v>14773</v>
      </c>
      <c r="H3137" s="480" t="s">
        <v>14774</v>
      </c>
      <c r="I3137" s="480" t="s">
        <v>14775</v>
      </c>
      <c r="J3137" s="482">
        <v>3500</v>
      </c>
      <c r="K3137" s="482">
        <v>0</v>
      </c>
      <c r="L3137" s="482">
        <v>3500</v>
      </c>
      <c r="M3137" s="482">
        <v>0</v>
      </c>
      <c r="N3137" s="482">
        <v>0</v>
      </c>
      <c r="O3137" s="482">
        <v>0</v>
      </c>
      <c r="P3137" s="480" t="s">
        <v>14776</v>
      </c>
      <c r="Q3137" s="481"/>
      <c r="R3137" s="480" t="s">
        <v>306</v>
      </c>
      <c r="S3137" s="480" t="s">
        <v>307</v>
      </c>
      <c r="T3137" s="480" t="s">
        <v>2372</v>
      </c>
      <c r="U3137" s="480" t="s">
        <v>309</v>
      </c>
      <c r="V3137" s="480" t="s">
        <v>14777</v>
      </c>
      <c r="W3137" s="480" t="s">
        <v>14677</v>
      </c>
      <c r="X3137" s="480" t="s">
        <v>14678</v>
      </c>
      <c r="Y3137" s="480" t="s">
        <v>313</v>
      </c>
      <c r="Z3137" s="480" t="s">
        <v>1588</v>
      </c>
      <c r="AA3137" s="480">
        <f t="shared" si="48"/>
        <v>96</v>
      </c>
      <c r="AB3137" s="483">
        <v>0</v>
      </c>
      <c r="AC3137" s="480" t="s">
        <v>2252</v>
      </c>
    </row>
    <row r="3138" customHeight="1" spans="1:29">
      <c r="A3138" s="477" t="s">
        <v>192</v>
      </c>
      <c r="B3138" s="480" t="s">
        <v>14608</v>
      </c>
      <c r="C3138" s="480" t="s">
        <v>14609</v>
      </c>
      <c r="D3138" s="480" t="s">
        <v>14778</v>
      </c>
      <c r="E3138" s="481">
        <v>41940</v>
      </c>
      <c r="F3138" s="480" t="s">
        <v>301</v>
      </c>
      <c r="G3138" s="480" t="s">
        <v>14779</v>
      </c>
      <c r="H3138" s="480" t="s">
        <v>14774</v>
      </c>
      <c r="I3138" s="480" t="s">
        <v>14775</v>
      </c>
      <c r="J3138" s="482">
        <v>3500</v>
      </c>
      <c r="K3138" s="482">
        <v>0</v>
      </c>
      <c r="L3138" s="482">
        <v>3500</v>
      </c>
      <c r="M3138" s="482">
        <v>0</v>
      </c>
      <c r="N3138" s="482">
        <v>0</v>
      </c>
      <c r="O3138" s="482">
        <v>0</v>
      </c>
      <c r="P3138" s="480" t="s">
        <v>14780</v>
      </c>
      <c r="Q3138" s="481"/>
      <c r="R3138" s="480" t="s">
        <v>306</v>
      </c>
      <c r="S3138" s="480" t="s">
        <v>307</v>
      </c>
      <c r="T3138" s="480" t="s">
        <v>2372</v>
      </c>
      <c r="U3138" s="480" t="s">
        <v>309</v>
      </c>
      <c r="V3138" s="480" t="s">
        <v>14777</v>
      </c>
      <c r="W3138" s="480" t="s">
        <v>14677</v>
      </c>
      <c r="X3138" s="480" t="s">
        <v>14678</v>
      </c>
      <c r="Y3138" s="480" t="s">
        <v>313</v>
      </c>
      <c r="Z3138" s="480" t="s">
        <v>1588</v>
      </c>
      <c r="AA3138" s="480">
        <f t="shared" si="48"/>
        <v>96</v>
      </c>
      <c r="AB3138" s="483">
        <v>0</v>
      </c>
      <c r="AC3138" s="480" t="s">
        <v>2252</v>
      </c>
    </row>
    <row r="3139" customHeight="1" spans="1:29">
      <c r="A3139" s="477" t="s">
        <v>192</v>
      </c>
      <c r="B3139" s="480" t="s">
        <v>14608</v>
      </c>
      <c r="C3139" s="480" t="s">
        <v>14609</v>
      </c>
      <c r="D3139" s="480" t="s">
        <v>14781</v>
      </c>
      <c r="E3139" s="481">
        <v>41940</v>
      </c>
      <c r="F3139" s="480" t="s">
        <v>301</v>
      </c>
      <c r="G3139" s="480" t="s">
        <v>14782</v>
      </c>
      <c r="H3139" s="480" t="s">
        <v>14774</v>
      </c>
      <c r="I3139" s="480" t="s">
        <v>14775</v>
      </c>
      <c r="J3139" s="482">
        <v>3500</v>
      </c>
      <c r="K3139" s="482">
        <v>0</v>
      </c>
      <c r="L3139" s="482">
        <v>3500</v>
      </c>
      <c r="M3139" s="482">
        <v>0</v>
      </c>
      <c r="N3139" s="482">
        <v>0</v>
      </c>
      <c r="O3139" s="482">
        <v>0</v>
      </c>
      <c r="P3139" s="480" t="s">
        <v>14783</v>
      </c>
      <c r="Q3139" s="481"/>
      <c r="R3139" s="480" t="s">
        <v>306</v>
      </c>
      <c r="S3139" s="480" t="s">
        <v>307</v>
      </c>
      <c r="T3139" s="480" t="s">
        <v>2372</v>
      </c>
      <c r="U3139" s="480" t="s">
        <v>309</v>
      </c>
      <c r="V3139" s="480" t="s">
        <v>14777</v>
      </c>
      <c r="W3139" s="480" t="s">
        <v>14677</v>
      </c>
      <c r="X3139" s="480" t="s">
        <v>14678</v>
      </c>
      <c r="Y3139" s="480" t="s">
        <v>313</v>
      </c>
      <c r="Z3139" s="480" t="s">
        <v>1588</v>
      </c>
      <c r="AA3139" s="480">
        <f t="shared" si="48"/>
        <v>96</v>
      </c>
      <c r="AB3139" s="483">
        <v>0</v>
      </c>
      <c r="AC3139" s="480" t="s">
        <v>2252</v>
      </c>
    </row>
    <row r="3140" customHeight="1" spans="1:29">
      <c r="A3140" s="477" t="s">
        <v>192</v>
      </c>
      <c r="B3140" s="480" t="s">
        <v>14608</v>
      </c>
      <c r="C3140" s="480" t="s">
        <v>14609</v>
      </c>
      <c r="D3140" s="480" t="s">
        <v>14784</v>
      </c>
      <c r="E3140" s="481">
        <v>41940</v>
      </c>
      <c r="F3140" s="480" t="s">
        <v>301</v>
      </c>
      <c r="G3140" s="480" t="s">
        <v>14785</v>
      </c>
      <c r="H3140" s="480" t="s">
        <v>14774</v>
      </c>
      <c r="I3140" s="480" t="s">
        <v>14775</v>
      </c>
      <c r="J3140" s="482">
        <v>3500</v>
      </c>
      <c r="K3140" s="482">
        <v>0</v>
      </c>
      <c r="L3140" s="482">
        <v>3500</v>
      </c>
      <c r="M3140" s="482">
        <v>0</v>
      </c>
      <c r="N3140" s="482">
        <v>0</v>
      </c>
      <c r="O3140" s="482">
        <v>0</v>
      </c>
      <c r="P3140" s="480" t="s">
        <v>14786</v>
      </c>
      <c r="Q3140" s="481"/>
      <c r="R3140" s="480" t="s">
        <v>306</v>
      </c>
      <c r="S3140" s="480" t="s">
        <v>307</v>
      </c>
      <c r="T3140" s="480" t="s">
        <v>2372</v>
      </c>
      <c r="U3140" s="480" t="s">
        <v>309</v>
      </c>
      <c r="V3140" s="480" t="s">
        <v>14777</v>
      </c>
      <c r="W3140" s="480" t="s">
        <v>14677</v>
      </c>
      <c r="X3140" s="480" t="s">
        <v>14678</v>
      </c>
      <c r="Y3140" s="480" t="s">
        <v>313</v>
      </c>
      <c r="Z3140" s="480" t="s">
        <v>1588</v>
      </c>
      <c r="AA3140" s="480">
        <f t="shared" si="48"/>
        <v>96</v>
      </c>
      <c r="AB3140" s="483">
        <v>0</v>
      </c>
      <c r="AC3140" s="480" t="s">
        <v>2252</v>
      </c>
    </row>
    <row r="3141" customHeight="1" spans="1:29">
      <c r="A3141" s="477" t="s">
        <v>192</v>
      </c>
      <c r="B3141" s="480" t="s">
        <v>14608</v>
      </c>
      <c r="C3141" s="480" t="s">
        <v>14609</v>
      </c>
      <c r="D3141" s="480" t="s">
        <v>14787</v>
      </c>
      <c r="E3141" s="481">
        <v>42354</v>
      </c>
      <c r="F3141" s="480" t="s">
        <v>301</v>
      </c>
      <c r="G3141" s="480" t="s">
        <v>14788</v>
      </c>
      <c r="H3141" s="480" t="s">
        <v>14690</v>
      </c>
      <c r="I3141" s="480" t="s">
        <v>14789</v>
      </c>
      <c r="J3141" s="482">
        <v>3000</v>
      </c>
      <c r="K3141" s="482">
        <v>0</v>
      </c>
      <c r="L3141" s="482">
        <v>3000</v>
      </c>
      <c r="M3141" s="482">
        <v>0</v>
      </c>
      <c r="N3141" s="482">
        <v>0</v>
      </c>
      <c r="O3141" s="482">
        <v>0</v>
      </c>
      <c r="P3141" s="480" t="s">
        <v>14790</v>
      </c>
      <c r="Q3141" s="481"/>
      <c r="R3141" s="480" t="s">
        <v>306</v>
      </c>
      <c r="S3141" s="480" t="s">
        <v>307</v>
      </c>
      <c r="T3141" s="480" t="s">
        <v>308</v>
      </c>
      <c r="U3141" s="480" t="s">
        <v>14697</v>
      </c>
      <c r="V3141" s="480" t="s">
        <v>309</v>
      </c>
      <c r="W3141" s="480" t="s">
        <v>14791</v>
      </c>
      <c r="X3141" s="480" t="s">
        <v>14678</v>
      </c>
      <c r="Y3141" s="480" t="s">
        <v>313</v>
      </c>
      <c r="Z3141" s="480" t="s">
        <v>1588</v>
      </c>
      <c r="AA3141" s="480">
        <f t="shared" si="48"/>
        <v>96</v>
      </c>
      <c r="AB3141" s="483">
        <v>0</v>
      </c>
      <c r="AC3141" s="480" t="s">
        <v>1019</v>
      </c>
    </row>
    <row r="3142" customHeight="1" spans="1:29">
      <c r="A3142" s="477" t="s">
        <v>192</v>
      </c>
      <c r="B3142" s="480" t="s">
        <v>14608</v>
      </c>
      <c r="C3142" s="480" t="s">
        <v>14609</v>
      </c>
      <c r="D3142" s="480" t="s">
        <v>14792</v>
      </c>
      <c r="E3142" s="481">
        <v>42354</v>
      </c>
      <c r="F3142" s="480" t="s">
        <v>301</v>
      </c>
      <c r="G3142" s="480" t="s">
        <v>14793</v>
      </c>
      <c r="H3142" s="480" t="s">
        <v>14690</v>
      </c>
      <c r="I3142" s="480" t="s">
        <v>14794</v>
      </c>
      <c r="J3142" s="482">
        <v>5305.13</v>
      </c>
      <c r="K3142" s="482">
        <v>0</v>
      </c>
      <c r="L3142" s="482">
        <v>5305.13</v>
      </c>
      <c r="M3142" s="482">
        <v>0</v>
      </c>
      <c r="N3142" s="482">
        <v>0</v>
      </c>
      <c r="O3142" s="482">
        <v>0</v>
      </c>
      <c r="P3142" s="480" t="s">
        <v>14795</v>
      </c>
      <c r="Q3142" s="481"/>
      <c r="R3142" s="480" t="s">
        <v>306</v>
      </c>
      <c r="S3142" s="480" t="s">
        <v>307</v>
      </c>
      <c r="T3142" s="480" t="s">
        <v>321</v>
      </c>
      <c r="U3142" s="480" t="s">
        <v>14702</v>
      </c>
      <c r="V3142" s="480" t="s">
        <v>309</v>
      </c>
      <c r="W3142" s="480" t="s">
        <v>14791</v>
      </c>
      <c r="X3142" s="480" t="s">
        <v>14678</v>
      </c>
      <c r="Y3142" s="480" t="s">
        <v>313</v>
      </c>
      <c r="Z3142" s="480" t="s">
        <v>1588</v>
      </c>
      <c r="AA3142" s="480">
        <f t="shared" si="48"/>
        <v>96</v>
      </c>
      <c r="AB3142" s="483">
        <v>0</v>
      </c>
      <c r="AC3142" s="480" t="s">
        <v>701</v>
      </c>
    </row>
    <row r="3143" customHeight="1" spans="1:29">
      <c r="A3143" s="477" t="s">
        <v>192</v>
      </c>
      <c r="B3143" s="480" t="s">
        <v>14608</v>
      </c>
      <c r="C3143" s="480" t="s">
        <v>14609</v>
      </c>
      <c r="D3143" s="480" t="s">
        <v>14796</v>
      </c>
      <c r="E3143" s="481">
        <v>42471</v>
      </c>
      <c r="F3143" s="480" t="s">
        <v>301</v>
      </c>
      <c r="G3143" s="480" t="s">
        <v>14797</v>
      </c>
      <c r="H3143" s="480" t="s">
        <v>14798</v>
      </c>
      <c r="I3143" s="480" t="s">
        <v>14799</v>
      </c>
      <c r="J3143" s="482">
        <v>7692.31</v>
      </c>
      <c r="K3143" s="482">
        <v>0</v>
      </c>
      <c r="L3143" s="482">
        <v>7692.31</v>
      </c>
      <c r="M3143" s="482">
        <v>0</v>
      </c>
      <c r="N3143" s="482">
        <v>0</v>
      </c>
      <c r="O3143" s="482">
        <v>0</v>
      </c>
      <c r="P3143" s="480" t="s">
        <v>14800</v>
      </c>
      <c r="Q3143" s="481"/>
      <c r="R3143" s="480" t="s">
        <v>306</v>
      </c>
      <c r="S3143" s="480" t="s">
        <v>307</v>
      </c>
      <c r="T3143" s="480" t="s">
        <v>462</v>
      </c>
      <c r="U3143" s="480" t="s">
        <v>309</v>
      </c>
      <c r="V3143" s="480" t="s">
        <v>487</v>
      </c>
      <c r="W3143" s="480" t="s">
        <v>14801</v>
      </c>
      <c r="X3143" s="480" t="s">
        <v>14802</v>
      </c>
      <c r="Y3143" s="480" t="s">
        <v>313</v>
      </c>
      <c r="Z3143" s="480" t="s">
        <v>1588</v>
      </c>
      <c r="AA3143" s="480">
        <f t="shared" si="48"/>
        <v>96</v>
      </c>
      <c r="AB3143" s="483">
        <v>0</v>
      </c>
      <c r="AC3143" s="480" t="s">
        <v>489</v>
      </c>
    </row>
    <row r="3144" customHeight="1" spans="1:29">
      <c r="A3144" s="477" t="s">
        <v>192</v>
      </c>
      <c r="B3144" s="480" t="s">
        <v>14608</v>
      </c>
      <c r="C3144" s="480" t="s">
        <v>14609</v>
      </c>
      <c r="D3144" s="480" t="s">
        <v>14803</v>
      </c>
      <c r="E3144" s="481">
        <v>43426</v>
      </c>
      <c r="F3144" s="480" t="s">
        <v>301</v>
      </c>
      <c r="G3144" s="480" t="s">
        <v>14804</v>
      </c>
      <c r="H3144" s="480" t="s">
        <v>14774</v>
      </c>
      <c r="I3144" s="480" t="s">
        <v>14805</v>
      </c>
      <c r="J3144" s="482">
        <v>2307.69</v>
      </c>
      <c r="K3144" s="482">
        <v>24.03</v>
      </c>
      <c r="L3144" s="482">
        <v>2043.27</v>
      </c>
      <c r="M3144" s="482">
        <v>288.45</v>
      </c>
      <c r="N3144" s="482">
        <v>0</v>
      </c>
      <c r="O3144" s="482">
        <v>264.42</v>
      </c>
      <c r="P3144" s="480" t="s">
        <v>14806</v>
      </c>
      <c r="Q3144" s="481"/>
      <c r="R3144" s="480" t="s">
        <v>306</v>
      </c>
      <c r="S3144" s="480" t="s">
        <v>307</v>
      </c>
      <c r="T3144" s="480" t="s">
        <v>4011</v>
      </c>
      <c r="U3144" s="480" t="s">
        <v>309</v>
      </c>
      <c r="V3144" s="480" t="s">
        <v>14807</v>
      </c>
      <c r="W3144" s="480" t="s">
        <v>14808</v>
      </c>
      <c r="X3144" s="480" t="s">
        <v>14678</v>
      </c>
      <c r="Y3144" s="480" t="s">
        <v>313</v>
      </c>
      <c r="Z3144" s="480" t="s">
        <v>1588</v>
      </c>
      <c r="AA3144" s="480">
        <f t="shared" si="48"/>
        <v>96</v>
      </c>
      <c r="AB3144" s="483">
        <v>0</v>
      </c>
      <c r="AC3144" s="480" t="s">
        <v>819</v>
      </c>
    </row>
    <row r="3145" customHeight="1" spans="1:29">
      <c r="A3145" s="477" t="s">
        <v>192</v>
      </c>
      <c r="B3145" s="480" t="s">
        <v>14608</v>
      </c>
      <c r="C3145" s="480" t="s">
        <v>14609</v>
      </c>
      <c r="D3145" s="480" t="s">
        <v>14809</v>
      </c>
      <c r="E3145" s="481">
        <v>43426</v>
      </c>
      <c r="F3145" s="480" t="s">
        <v>301</v>
      </c>
      <c r="G3145" s="480" t="s">
        <v>14810</v>
      </c>
      <c r="H3145" s="480" t="s">
        <v>14774</v>
      </c>
      <c r="I3145" s="480" t="s">
        <v>14805</v>
      </c>
      <c r="J3145" s="482">
        <v>2307.69</v>
      </c>
      <c r="K3145" s="482">
        <v>24.03</v>
      </c>
      <c r="L3145" s="482">
        <v>2043.27</v>
      </c>
      <c r="M3145" s="482">
        <v>288.45</v>
      </c>
      <c r="N3145" s="482">
        <v>0</v>
      </c>
      <c r="O3145" s="482">
        <v>264.42</v>
      </c>
      <c r="P3145" s="480" t="s">
        <v>14811</v>
      </c>
      <c r="Q3145" s="481"/>
      <c r="R3145" s="480" t="s">
        <v>306</v>
      </c>
      <c r="S3145" s="480" t="s">
        <v>307</v>
      </c>
      <c r="T3145" s="480" t="s">
        <v>321</v>
      </c>
      <c r="U3145" s="480" t="s">
        <v>14702</v>
      </c>
      <c r="V3145" s="480" t="s">
        <v>309</v>
      </c>
      <c r="W3145" s="480" t="s">
        <v>14808</v>
      </c>
      <c r="X3145" s="480" t="s">
        <v>14678</v>
      </c>
      <c r="Y3145" s="480" t="s">
        <v>313</v>
      </c>
      <c r="Z3145" s="480" t="s">
        <v>1588</v>
      </c>
      <c r="AA3145" s="480">
        <f t="shared" ref="AA3145:AA3208" si="49">Z3145*12</f>
        <v>96</v>
      </c>
      <c r="AB3145" s="483">
        <v>0</v>
      </c>
      <c r="AC3145" s="480" t="s">
        <v>701</v>
      </c>
    </row>
    <row r="3146" customHeight="1" spans="1:29">
      <c r="A3146" s="477" t="s">
        <v>192</v>
      </c>
      <c r="B3146" s="480" t="s">
        <v>14608</v>
      </c>
      <c r="C3146" s="480" t="s">
        <v>14609</v>
      </c>
      <c r="D3146" s="480" t="s">
        <v>14812</v>
      </c>
      <c r="E3146" s="481">
        <v>43426</v>
      </c>
      <c r="F3146" s="480" t="s">
        <v>301</v>
      </c>
      <c r="G3146" s="480" t="s">
        <v>14813</v>
      </c>
      <c r="H3146" s="480" t="s">
        <v>14774</v>
      </c>
      <c r="I3146" s="480" t="s">
        <v>14805</v>
      </c>
      <c r="J3146" s="482">
        <v>2307.69</v>
      </c>
      <c r="K3146" s="482">
        <v>24.03</v>
      </c>
      <c r="L3146" s="482">
        <v>2043.27</v>
      </c>
      <c r="M3146" s="482">
        <v>288.45</v>
      </c>
      <c r="N3146" s="482">
        <v>0</v>
      </c>
      <c r="O3146" s="482">
        <v>264.42</v>
      </c>
      <c r="P3146" s="480" t="s">
        <v>14814</v>
      </c>
      <c r="Q3146" s="481"/>
      <c r="R3146" s="480" t="s">
        <v>306</v>
      </c>
      <c r="S3146" s="480" t="s">
        <v>307</v>
      </c>
      <c r="T3146" s="480" t="s">
        <v>308</v>
      </c>
      <c r="U3146" s="480" t="s">
        <v>14697</v>
      </c>
      <c r="V3146" s="480" t="s">
        <v>309</v>
      </c>
      <c r="W3146" s="480" t="s">
        <v>14808</v>
      </c>
      <c r="X3146" s="480" t="s">
        <v>14678</v>
      </c>
      <c r="Y3146" s="480" t="s">
        <v>313</v>
      </c>
      <c r="Z3146" s="480" t="s">
        <v>1588</v>
      </c>
      <c r="AA3146" s="480">
        <f t="shared" si="49"/>
        <v>96</v>
      </c>
      <c r="AB3146" s="483">
        <v>0</v>
      </c>
      <c r="AC3146" s="480" t="s">
        <v>1019</v>
      </c>
    </row>
    <row r="3147" customHeight="1" spans="1:29">
      <c r="A3147" s="477" t="s">
        <v>192</v>
      </c>
      <c r="B3147" s="480" t="s">
        <v>14608</v>
      </c>
      <c r="C3147" s="480" t="s">
        <v>14609</v>
      </c>
      <c r="D3147" s="480" t="s">
        <v>14815</v>
      </c>
      <c r="E3147" s="481">
        <v>42116</v>
      </c>
      <c r="F3147" s="480" t="s">
        <v>301</v>
      </c>
      <c r="G3147" s="480" t="s">
        <v>14816</v>
      </c>
      <c r="H3147" s="480" t="s">
        <v>14817</v>
      </c>
      <c r="I3147" s="480" t="s">
        <v>14818</v>
      </c>
      <c r="J3147" s="482">
        <v>3967.19</v>
      </c>
      <c r="K3147" s="482">
        <v>0</v>
      </c>
      <c r="L3147" s="482">
        <v>3967.19</v>
      </c>
      <c r="M3147" s="482">
        <v>0</v>
      </c>
      <c r="N3147" s="482">
        <v>0</v>
      </c>
      <c r="O3147" s="482">
        <v>0</v>
      </c>
      <c r="P3147" s="480" t="s">
        <v>14819</v>
      </c>
      <c r="Q3147" s="481"/>
      <c r="R3147" s="480" t="s">
        <v>306</v>
      </c>
      <c r="S3147" s="480" t="s">
        <v>307</v>
      </c>
      <c r="T3147" s="480" t="s">
        <v>399</v>
      </c>
      <c r="U3147" s="480" t="s">
        <v>309</v>
      </c>
      <c r="V3147" s="480" t="s">
        <v>400</v>
      </c>
      <c r="W3147" s="480" t="s">
        <v>14683</v>
      </c>
      <c r="X3147" s="480" t="s">
        <v>2470</v>
      </c>
      <c r="Y3147" s="480" t="s">
        <v>313</v>
      </c>
      <c r="Z3147" s="480" t="s">
        <v>1588</v>
      </c>
      <c r="AA3147" s="480">
        <f t="shared" si="49"/>
        <v>96</v>
      </c>
      <c r="AB3147" s="483">
        <v>0</v>
      </c>
      <c r="AC3147" s="480" t="s">
        <v>403</v>
      </c>
    </row>
    <row r="3148" customHeight="1" spans="1:29">
      <c r="A3148" s="477" t="s">
        <v>192</v>
      </c>
      <c r="B3148" s="480" t="s">
        <v>14608</v>
      </c>
      <c r="C3148" s="480" t="s">
        <v>14609</v>
      </c>
      <c r="D3148" s="480" t="s">
        <v>14820</v>
      </c>
      <c r="E3148" s="481">
        <v>42116</v>
      </c>
      <c r="F3148" s="480" t="s">
        <v>301</v>
      </c>
      <c r="G3148" s="480" t="s">
        <v>14821</v>
      </c>
      <c r="H3148" s="480" t="s">
        <v>14817</v>
      </c>
      <c r="I3148" s="480" t="s">
        <v>14818</v>
      </c>
      <c r="J3148" s="482">
        <v>3967.19</v>
      </c>
      <c r="K3148" s="482">
        <v>0</v>
      </c>
      <c r="L3148" s="482">
        <v>3967.19</v>
      </c>
      <c r="M3148" s="482">
        <v>0</v>
      </c>
      <c r="N3148" s="482">
        <v>0</v>
      </c>
      <c r="O3148" s="482">
        <v>0</v>
      </c>
      <c r="P3148" s="480" t="s">
        <v>14822</v>
      </c>
      <c r="Q3148" s="481"/>
      <c r="R3148" s="480" t="s">
        <v>306</v>
      </c>
      <c r="S3148" s="480" t="s">
        <v>307</v>
      </c>
      <c r="T3148" s="480" t="s">
        <v>399</v>
      </c>
      <c r="U3148" s="480" t="s">
        <v>309</v>
      </c>
      <c r="V3148" s="480" t="s">
        <v>419</v>
      </c>
      <c r="W3148" s="480" t="s">
        <v>14683</v>
      </c>
      <c r="X3148" s="480" t="s">
        <v>2470</v>
      </c>
      <c r="Y3148" s="480" t="s">
        <v>313</v>
      </c>
      <c r="Z3148" s="480" t="s">
        <v>1588</v>
      </c>
      <c r="AA3148" s="480">
        <f t="shared" si="49"/>
        <v>96</v>
      </c>
      <c r="AB3148" s="483">
        <v>0</v>
      </c>
      <c r="AC3148" s="480" t="s">
        <v>403</v>
      </c>
    </row>
    <row r="3149" customHeight="1" spans="1:29">
      <c r="A3149" s="477" t="s">
        <v>192</v>
      </c>
      <c r="B3149" s="480" t="s">
        <v>14608</v>
      </c>
      <c r="C3149" s="480" t="s">
        <v>14609</v>
      </c>
      <c r="D3149" s="480" t="s">
        <v>14823</v>
      </c>
      <c r="E3149" s="481">
        <v>42116</v>
      </c>
      <c r="F3149" s="480" t="s">
        <v>301</v>
      </c>
      <c r="G3149" s="480" t="s">
        <v>14824</v>
      </c>
      <c r="H3149" s="480" t="s">
        <v>14817</v>
      </c>
      <c r="I3149" s="480" t="s">
        <v>14818</v>
      </c>
      <c r="J3149" s="482">
        <v>3967.19</v>
      </c>
      <c r="K3149" s="482">
        <v>0</v>
      </c>
      <c r="L3149" s="482">
        <v>3967.19</v>
      </c>
      <c r="M3149" s="482">
        <v>0</v>
      </c>
      <c r="N3149" s="482">
        <v>0</v>
      </c>
      <c r="O3149" s="482">
        <v>0</v>
      </c>
      <c r="P3149" s="480" t="s">
        <v>14825</v>
      </c>
      <c r="Q3149" s="481"/>
      <c r="R3149" s="480" t="s">
        <v>306</v>
      </c>
      <c r="S3149" s="480" t="s">
        <v>889</v>
      </c>
      <c r="T3149" s="480" t="s">
        <v>882</v>
      </c>
      <c r="U3149" s="480" t="s">
        <v>309</v>
      </c>
      <c r="V3149" s="480" t="s">
        <v>883</v>
      </c>
      <c r="W3149" s="480" t="s">
        <v>14683</v>
      </c>
      <c r="X3149" s="480" t="s">
        <v>2470</v>
      </c>
      <c r="Y3149" s="480" t="s">
        <v>313</v>
      </c>
      <c r="Z3149" s="480" t="s">
        <v>1588</v>
      </c>
      <c r="AA3149" s="480">
        <f t="shared" si="49"/>
        <v>96</v>
      </c>
      <c r="AB3149" s="483">
        <v>0</v>
      </c>
      <c r="AC3149" s="480" t="s">
        <v>891</v>
      </c>
    </row>
    <row r="3150" customHeight="1" spans="1:29">
      <c r="A3150" s="477" t="s">
        <v>192</v>
      </c>
      <c r="B3150" s="480" t="s">
        <v>14608</v>
      </c>
      <c r="C3150" s="480" t="s">
        <v>14609</v>
      </c>
      <c r="D3150" s="480" t="s">
        <v>14826</v>
      </c>
      <c r="E3150" s="481">
        <v>42116</v>
      </c>
      <c r="F3150" s="480" t="s">
        <v>301</v>
      </c>
      <c r="G3150" s="480" t="s">
        <v>14827</v>
      </c>
      <c r="H3150" s="480" t="s">
        <v>14817</v>
      </c>
      <c r="I3150" s="480" t="s">
        <v>14818</v>
      </c>
      <c r="J3150" s="482">
        <v>3967.19</v>
      </c>
      <c r="K3150" s="482">
        <v>0</v>
      </c>
      <c r="L3150" s="482">
        <v>3967.19</v>
      </c>
      <c r="M3150" s="482">
        <v>0</v>
      </c>
      <c r="N3150" s="482">
        <v>0</v>
      </c>
      <c r="O3150" s="482">
        <v>0</v>
      </c>
      <c r="P3150" s="480" t="s">
        <v>14828</v>
      </c>
      <c r="Q3150" s="481"/>
      <c r="R3150" s="480" t="s">
        <v>306</v>
      </c>
      <c r="S3150" s="480" t="s">
        <v>889</v>
      </c>
      <c r="T3150" s="480" t="s">
        <v>882</v>
      </c>
      <c r="U3150" s="480" t="s">
        <v>309</v>
      </c>
      <c r="V3150" s="480" t="s">
        <v>883</v>
      </c>
      <c r="W3150" s="480" t="s">
        <v>14683</v>
      </c>
      <c r="X3150" s="480" t="s">
        <v>2470</v>
      </c>
      <c r="Y3150" s="480" t="s">
        <v>313</v>
      </c>
      <c r="Z3150" s="480" t="s">
        <v>1588</v>
      </c>
      <c r="AA3150" s="480">
        <f t="shared" si="49"/>
        <v>96</v>
      </c>
      <c r="AB3150" s="483">
        <v>0</v>
      </c>
      <c r="AC3150" s="480" t="s">
        <v>891</v>
      </c>
    </row>
    <row r="3151" customHeight="1" spans="1:29">
      <c r="A3151" s="477" t="s">
        <v>192</v>
      </c>
      <c r="B3151" s="480" t="s">
        <v>14608</v>
      </c>
      <c r="C3151" s="480" t="s">
        <v>14609</v>
      </c>
      <c r="D3151" s="480" t="s">
        <v>14829</v>
      </c>
      <c r="E3151" s="481">
        <v>42116</v>
      </c>
      <c r="F3151" s="480" t="s">
        <v>301</v>
      </c>
      <c r="G3151" s="480" t="s">
        <v>14830</v>
      </c>
      <c r="H3151" s="480" t="s">
        <v>14817</v>
      </c>
      <c r="I3151" s="480" t="s">
        <v>14818</v>
      </c>
      <c r="J3151" s="482">
        <v>3967.19</v>
      </c>
      <c r="K3151" s="482">
        <v>0</v>
      </c>
      <c r="L3151" s="482">
        <v>3967.19</v>
      </c>
      <c r="M3151" s="482">
        <v>0</v>
      </c>
      <c r="N3151" s="482">
        <v>0</v>
      </c>
      <c r="O3151" s="482">
        <v>0</v>
      </c>
      <c r="P3151" s="480" t="s">
        <v>14831</v>
      </c>
      <c r="Q3151" s="481"/>
      <c r="R3151" s="480" t="s">
        <v>306</v>
      </c>
      <c r="S3151" s="480" t="s">
        <v>889</v>
      </c>
      <c r="T3151" s="480" t="s">
        <v>882</v>
      </c>
      <c r="U3151" s="480" t="s">
        <v>309</v>
      </c>
      <c r="V3151" s="480" t="s">
        <v>883</v>
      </c>
      <c r="W3151" s="480" t="s">
        <v>14683</v>
      </c>
      <c r="X3151" s="480" t="s">
        <v>2470</v>
      </c>
      <c r="Y3151" s="480" t="s">
        <v>313</v>
      </c>
      <c r="Z3151" s="480" t="s">
        <v>1588</v>
      </c>
      <c r="AA3151" s="480">
        <f t="shared" si="49"/>
        <v>96</v>
      </c>
      <c r="AB3151" s="483">
        <v>0</v>
      </c>
      <c r="AC3151" s="480" t="s">
        <v>891</v>
      </c>
    </row>
    <row r="3152" customHeight="1" spans="1:29">
      <c r="A3152" s="477" t="s">
        <v>192</v>
      </c>
      <c r="B3152" s="480" t="s">
        <v>14608</v>
      </c>
      <c r="C3152" s="480" t="s">
        <v>14609</v>
      </c>
      <c r="D3152" s="480" t="s">
        <v>14832</v>
      </c>
      <c r="E3152" s="481">
        <v>42116</v>
      </c>
      <c r="F3152" s="480" t="s">
        <v>301</v>
      </c>
      <c r="G3152" s="480" t="s">
        <v>14833</v>
      </c>
      <c r="H3152" s="480" t="s">
        <v>14817</v>
      </c>
      <c r="I3152" s="480" t="s">
        <v>14818</v>
      </c>
      <c r="J3152" s="482">
        <v>3967.19</v>
      </c>
      <c r="K3152" s="482">
        <v>0</v>
      </c>
      <c r="L3152" s="482">
        <v>3967.19</v>
      </c>
      <c r="M3152" s="482">
        <v>0</v>
      </c>
      <c r="N3152" s="482">
        <v>0</v>
      </c>
      <c r="O3152" s="482">
        <v>0</v>
      </c>
      <c r="P3152" s="480" t="s">
        <v>14834</v>
      </c>
      <c r="Q3152" s="481"/>
      <c r="R3152" s="480" t="s">
        <v>306</v>
      </c>
      <c r="S3152" s="480" t="s">
        <v>889</v>
      </c>
      <c r="T3152" s="480" t="s">
        <v>882</v>
      </c>
      <c r="U3152" s="480" t="s">
        <v>309</v>
      </c>
      <c r="V3152" s="480" t="s">
        <v>883</v>
      </c>
      <c r="W3152" s="480" t="s">
        <v>14683</v>
      </c>
      <c r="X3152" s="480" t="s">
        <v>2470</v>
      </c>
      <c r="Y3152" s="480" t="s">
        <v>313</v>
      </c>
      <c r="Z3152" s="480" t="s">
        <v>1588</v>
      </c>
      <c r="AA3152" s="480">
        <f t="shared" si="49"/>
        <v>96</v>
      </c>
      <c r="AB3152" s="483">
        <v>0</v>
      </c>
      <c r="AC3152" s="480" t="s">
        <v>891</v>
      </c>
    </row>
    <row r="3153" customHeight="1" spans="1:29">
      <c r="A3153" s="477" t="s">
        <v>192</v>
      </c>
      <c r="B3153" s="480" t="s">
        <v>14608</v>
      </c>
      <c r="C3153" s="480" t="s">
        <v>14609</v>
      </c>
      <c r="D3153" s="480" t="s">
        <v>14835</v>
      </c>
      <c r="E3153" s="481">
        <v>42116</v>
      </c>
      <c r="F3153" s="480" t="s">
        <v>301</v>
      </c>
      <c r="G3153" s="480" t="s">
        <v>14836</v>
      </c>
      <c r="H3153" s="480" t="s">
        <v>14817</v>
      </c>
      <c r="I3153" s="480" t="s">
        <v>14818</v>
      </c>
      <c r="J3153" s="482">
        <v>3967.19</v>
      </c>
      <c r="K3153" s="482">
        <v>0</v>
      </c>
      <c r="L3153" s="482">
        <v>3967.19</v>
      </c>
      <c r="M3153" s="482">
        <v>0</v>
      </c>
      <c r="N3153" s="482">
        <v>0</v>
      </c>
      <c r="O3153" s="482">
        <v>0</v>
      </c>
      <c r="P3153" s="480" t="s">
        <v>14837</v>
      </c>
      <c r="Q3153" s="481"/>
      <c r="R3153" s="480" t="s">
        <v>306</v>
      </c>
      <c r="S3153" s="480" t="s">
        <v>889</v>
      </c>
      <c r="T3153" s="480" t="s">
        <v>882</v>
      </c>
      <c r="U3153" s="480" t="s">
        <v>309</v>
      </c>
      <c r="V3153" s="480" t="s">
        <v>883</v>
      </c>
      <c r="W3153" s="480" t="s">
        <v>14683</v>
      </c>
      <c r="X3153" s="480" t="s">
        <v>2470</v>
      </c>
      <c r="Y3153" s="480" t="s">
        <v>313</v>
      </c>
      <c r="Z3153" s="480" t="s">
        <v>1588</v>
      </c>
      <c r="AA3153" s="480">
        <f t="shared" si="49"/>
        <v>96</v>
      </c>
      <c r="AB3153" s="483">
        <v>0</v>
      </c>
      <c r="AC3153" s="480" t="s">
        <v>891</v>
      </c>
    </row>
    <row r="3154" customHeight="1" spans="1:29">
      <c r="A3154" s="477" t="s">
        <v>192</v>
      </c>
      <c r="B3154" s="480" t="s">
        <v>14608</v>
      </c>
      <c r="C3154" s="480" t="s">
        <v>14609</v>
      </c>
      <c r="D3154" s="480" t="s">
        <v>14838</v>
      </c>
      <c r="E3154" s="481">
        <v>42116</v>
      </c>
      <c r="F3154" s="480" t="s">
        <v>301</v>
      </c>
      <c r="G3154" s="480" t="s">
        <v>14839</v>
      </c>
      <c r="H3154" s="480" t="s">
        <v>14817</v>
      </c>
      <c r="I3154" s="480" t="s">
        <v>14818</v>
      </c>
      <c r="J3154" s="482">
        <v>3967.19</v>
      </c>
      <c r="K3154" s="482">
        <v>0</v>
      </c>
      <c r="L3154" s="482">
        <v>3967.19</v>
      </c>
      <c r="M3154" s="482">
        <v>0</v>
      </c>
      <c r="N3154" s="482">
        <v>0</v>
      </c>
      <c r="O3154" s="482">
        <v>0</v>
      </c>
      <c r="P3154" s="480" t="s">
        <v>14840</v>
      </c>
      <c r="Q3154" s="481"/>
      <c r="R3154" s="480" t="s">
        <v>306</v>
      </c>
      <c r="S3154" s="480" t="s">
        <v>307</v>
      </c>
      <c r="T3154" s="480" t="s">
        <v>308</v>
      </c>
      <c r="U3154" s="480" t="s">
        <v>309</v>
      </c>
      <c r="V3154" s="480" t="s">
        <v>309</v>
      </c>
      <c r="W3154" s="480" t="s">
        <v>14683</v>
      </c>
      <c r="X3154" s="480" t="s">
        <v>2470</v>
      </c>
      <c r="Y3154" s="480" t="s">
        <v>313</v>
      </c>
      <c r="Z3154" s="480" t="s">
        <v>1588</v>
      </c>
      <c r="AA3154" s="480">
        <f t="shared" si="49"/>
        <v>96</v>
      </c>
      <c r="AB3154" s="483">
        <v>0</v>
      </c>
      <c r="AC3154" s="480" t="s">
        <v>1019</v>
      </c>
    </row>
    <row r="3155" customHeight="1" spans="1:29">
      <c r="A3155" s="477" t="s">
        <v>192</v>
      </c>
      <c r="B3155" s="480" t="s">
        <v>14608</v>
      </c>
      <c r="C3155" s="480" t="s">
        <v>14609</v>
      </c>
      <c r="D3155" s="480" t="s">
        <v>14841</v>
      </c>
      <c r="E3155" s="481">
        <v>42116</v>
      </c>
      <c r="F3155" s="480" t="s">
        <v>301</v>
      </c>
      <c r="G3155" s="480" t="s">
        <v>14842</v>
      </c>
      <c r="H3155" s="480" t="s">
        <v>14817</v>
      </c>
      <c r="I3155" s="480" t="s">
        <v>14818</v>
      </c>
      <c r="J3155" s="482">
        <v>3967.19</v>
      </c>
      <c r="K3155" s="482">
        <v>0</v>
      </c>
      <c r="L3155" s="482">
        <v>3967.19</v>
      </c>
      <c r="M3155" s="482">
        <v>0</v>
      </c>
      <c r="N3155" s="482">
        <v>0</v>
      </c>
      <c r="O3155" s="482">
        <v>0</v>
      </c>
      <c r="P3155" s="480" t="s">
        <v>14843</v>
      </c>
      <c r="Q3155" s="481"/>
      <c r="R3155" s="480" t="s">
        <v>306</v>
      </c>
      <c r="S3155" s="480" t="s">
        <v>307</v>
      </c>
      <c r="T3155" s="480" t="s">
        <v>308</v>
      </c>
      <c r="U3155" s="480" t="s">
        <v>309</v>
      </c>
      <c r="V3155" s="480" t="s">
        <v>309</v>
      </c>
      <c r="W3155" s="480" t="s">
        <v>14683</v>
      </c>
      <c r="X3155" s="480" t="s">
        <v>2470</v>
      </c>
      <c r="Y3155" s="480" t="s">
        <v>313</v>
      </c>
      <c r="Z3155" s="480" t="s">
        <v>1588</v>
      </c>
      <c r="AA3155" s="480">
        <f t="shared" si="49"/>
        <v>96</v>
      </c>
      <c r="AB3155" s="483">
        <v>0</v>
      </c>
      <c r="AC3155" s="480" t="s">
        <v>1019</v>
      </c>
    </row>
    <row r="3156" customHeight="1" spans="1:29">
      <c r="A3156" s="477" t="s">
        <v>192</v>
      </c>
      <c r="B3156" s="480" t="s">
        <v>14608</v>
      </c>
      <c r="C3156" s="480" t="s">
        <v>14609</v>
      </c>
      <c r="D3156" s="480" t="s">
        <v>14844</v>
      </c>
      <c r="E3156" s="481">
        <v>42116</v>
      </c>
      <c r="F3156" s="480" t="s">
        <v>301</v>
      </c>
      <c r="G3156" s="480" t="s">
        <v>14845</v>
      </c>
      <c r="H3156" s="480" t="s">
        <v>14817</v>
      </c>
      <c r="I3156" s="480" t="s">
        <v>14818</v>
      </c>
      <c r="J3156" s="482">
        <v>3967.19</v>
      </c>
      <c r="K3156" s="482">
        <v>0</v>
      </c>
      <c r="L3156" s="482">
        <v>3967.19</v>
      </c>
      <c r="M3156" s="482">
        <v>0</v>
      </c>
      <c r="N3156" s="482">
        <v>0</v>
      </c>
      <c r="O3156" s="482">
        <v>0</v>
      </c>
      <c r="P3156" s="480" t="s">
        <v>14846</v>
      </c>
      <c r="Q3156" s="481"/>
      <c r="R3156" s="480" t="s">
        <v>306</v>
      </c>
      <c r="S3156" s="480" t="s">
        <v>307</v>
      </c>
      <c r="T3156" s="480" t="s">
        <v>4083</v>
      </c>
      <c r="U3156" s="480" t="s">
        <v>309</v>
      </c>
      <c r="V3156" s="480" t="s">
        <v>309</v>
      </c>
      <c r="W3156" s="480" t="s">
        <v>14683</v>
      </c>
      <c r="X3156" s="480" t="s">
        <v>2470</v>
      </c>
      <c r="Y3156" s="480" t="s">
        <v>313</v>
      </c>
      <c r="Z3156" s="480" t="s">
        <v>1588</v>
      </c>
      <c r="AA3156" s="480">
        <f t="shared" si="49"/>
        <v>96</v>
      </c>
      <c r="AB3156" s="483">
        <v>0</v>
      </c>
      <c r="AC3156" s="480" t="s">
        <v>819</v>
      </c>
    </row>
    <row r="3157" customHeight="1" spans="1:29">
      <c r="A3157" s="477" t="s">
        <v>192</v>
      </c>
      <c r="B3157" s="480" t="s">
        <v>14608</v>
      </c>
      <c r="C3157" s="480" t="s">
        <v>14609</v>
      </c>
      <c r="D3157" s="480" t="s">
        <v>14847</v>
      </c>
      <c r="E3157" s="481">
        <v>42116</v>
      </c>
      <c r="F3157" s="480" t="s">
        <v>301</v>
      </c>
      <c r="G3157" s="480" t="s">
        <v>14848</v>
      </c>
      <c r="H3157" s="480" t="s">
        <v>14817</v>
      </c>
      <c r="I3157" s="480" t="s">
        <v>14818</v>
      </c>
      <c r="J3157" s="482">
        <v>3967.19</v>
      </c>
      <c r="K3157" s="482">
        <v>0</v>
      </c>
      <c r="L3157" s="482">
        <v>3967.19</v>
      </c>
      <c r="M3157" s="482">
        <v>0</v>
      </c>
      <c r="N3157" s="482">
        <v>0</v>
      </c>
      <c r="O3157" s="482">
        <v>0</v>
      </c>
      <c r="P3157" s="480" t="s">
        <v>14849</v>
      </c>
      <c r="Q3157" s="481"/>
      <c r="R3157" s="480" t="s">
        <v>306</v>
      </c>
      <c r="S3157" s="480" t="s">
        <v>307</v>
      </c>
      <c r="T3157" s="480" t="s">
        <v>399</v>
      </c>
      <c r="U3157" s="480" t="s">
        <v>309</v>
      </c>
      <c r="V3157" s="480" t="s">
        <v>309</v>
      </c>
      <c r="W3157" s="480" t="s">
        <v>14683</v>
      </c>
      <c r="X3157" s="480" t="s">
        <v>2470</v>
      </c>
      <c r="Y3157" s="480" t="s">
        <v>313</v>
      </c>
      <c r="Z3157" s="480" t="s">
        <v>1588</v>
      </c>
      <c r="AA3157" s="480">
        <f t="shared" si="49"/>
        <v>96</v>
      </c>
      <c r="AB3157" s="483">
        <v>0</v>
      </c>
      <c r="AC3157" s="480" t="s">
        <v>403</v>
      </c>
    </row>
    <row r="3158" customHeight="1" spans="1:29">
      <c r="A3158" s="477" t="s">
        <v>192</v>
      </c>
      <c r="B3158" s="480" t="s">
        <v>14608</v>
      </c>
      <c r="C3158" s="480" t="s">
        <v>14609</v>
      </c>
      <c r="D3158" s="480" t="s">
        <v>14850</v>
      </c>
      <c r="E3158" s="481">
        <v>42116</v>
      </c>
      <c r="F3158" s="480" t="s">
        <v>301</v>
      </c>
      <c r="G3158" s="480" t="s">
        <v>14851</v>
      </c>
      <c r="H3158" s="480" t="s">
        <v>14817</v>
      </c>
      <c r="I3158" s="480" t="s">
        <v>14818</v>
      </c>
      <c r="J3158" s="482">
        <v>3967.19</v>
      </c>
      <c r="K3158" s="482">
        <v>0</v>
      </c>
      <c r="L3158" s="482">
        <v>3967.19</v>
      </c>
      <c r="M3158" s="482">
        <v>0</v>
      </c>
      <c r="N3158" s="482">
        <v>0</v>
      </c>
      <c r="O3158" s="482">
        <v>0</v>
      </c>
      <c r="P3158" s="480" t="s">
        <v>14852</v>
      </c>
      <c r="Q3158" s="481"/>
      <c r="R3158" s="480" t="s">
        <v>306</v>
      </c>
      <c r="S3158" s="480" t="s">
        <v>307</v>
      </c>
      <c r="T3158" s="480" t="s">
        <v>8158</v>
      </c>
      <c r="U3158" s="480" t="s">
        <v>309</v>
      </c>
      <c r="V3158" s="480" t="s">
        <v>309</v>
      </c>
      <c r="W3158" s="480" t="s">
        <v>14683</v>
      </c>
      <c r="X3158" s="480" t="s">
        <v>2470</v>
      </c>
      <c r="Y3158" s="480" t="s">
        <v>313</v>
      </c>
      <c r="Z3158" s="480" t="s">
        <v>1588</v>
      </c>
      <c r="AA3158" s="480">
        <f t="shared" si="49"/>
        <v>96</v>
      </c>
      <c r="AB3158" s="483">
        <v>0</v>
      </c>
      <c r="AC3158" s="480" t="s">
        <v>14853</v>
      </c>
    </row>
    <row r="3159" customHeight="1" spans="1:29">
      <c r="A3159" s="477" t="s">
        <v>192</v>
      </c>
      <c r="B3159" s="480" t="s">
        <v>14608</v>
      </c>
      <c r="C3159" s="480" t="s">
        <v>14609</v>
      </c>
      <c r="D3159" s="480" t="s">
        <v>14854</v>
      </c>
      <c r="E3159" s="481">
        <v>43448</v>
      </c>
      <c r="F3159" s="480" t="s">
        <v>301</v>
      </c>
      <c r="G3159" s="480" t="s">
        <v>14855</v>
      </c>
      <c r="H3159" s="480" t="s">
        <v>14817</v>
      </c>
      <c r="I3159" s="480" t="s">
        <v>14818</v>
      </c>
      <c r="J3159" s="482">
        <v>2991.45</v>
      </c>
      <c r="K3159" s="482">
        <v>31.17</v>
      </c>
      <c r="L3159" s="482">
        <v>2617.52</v>
      </c>
      <c r="M3159" s="482">
        <v>373.94</v>
      </c>
      <c r="N3159" s="482">
        <v>0</v>
      </c>
      <c r="O3159" s="482">
        <v>373.93</v>
      </c>
      <c r="P3159" s="480" t="s">
        <v>2199</v>
      </c>
      <c r="Q3159" s="481"/>
      <c r="R3159" s="480" t="s">
        <v>306</v>
      </c>
      <c r="S3159" s="480" t="s">
        <v>307</v>
      </c>
      <c r="T3159" s="480" t="s">
        <v>816</v>
      </c>
      <c r="U3159" s="480" t="s">
        <v>309</v>
      </c>
      <c r="V3159" s="480" t="s">
        <v>309</v>
      </c>
      <c r="W3159" s="480" t="s">
        <v>14741</v>
      </c>
      <c r="X3159" s="480" t="s">
        <v>14742</v>
      </c>
      <c r="Y3159" s="480" t="s">
        <v>313</v>
      </c>
      <c r="Z3159" s="480" t="s">
        <v>1588</v>
      </c>
      <c r="AA3159" s="480">
        <f t="shared" si="49"/>
        <v>96</v>
      </c>
      <c r="AB3159" s="483">
        <v>0</v>
      </c>
      <c r="AC3159" s="480" t="s">
        <v>335</v>
      </c>
    </row>
    <row r="3160" customHeight="1" spans="1:29">
      <c r="A3160" s="477" t="s">
        <v>192</v>
      </c>
      <c r="B3160" s="480" t="s">
        <v>14608</v>
      </c>
      <c r="C3160" s="480" t="s">
        <v>14609</v>
      </c>
      <c r="D3160" s="480" t="s">
        <v>14856</v>
      </c>
      <c r="E3160" s="481">
        <v>43563</v>
      </c>
      <c r="F3160" s="480" t="s">
        <v>301</v>
      </c>
      <c r="G3160" s="480" t="s">
        <v>14857</v>
      </c>
      <c r="H3160" s="480" t="s">
        <v>14745</v>
      </c>
      <c r="I3160" s="480" t="s">
        <v>14858</v>
      </c>
      <c r="J3160" s="482">
        <v>2326.73</v>
      </c>
      <c r="K3160" s="482">
        <v>24.23</v>
      </c>
      <c r="L3160" s="482">
        <v>1938.95</v>
      </c>
      <c r="M3160" s="482">
        <v>290.83</v>
      </c>
      <c r="N3160" s="482">
        <v>0</v>
      </c>
      <c r="O3160" s="482">
        <v>387.78</v>
      </c>
      <c r="P3160" s="480" t="s">
        <v>14859</v>
      </c>
      <c r="Q3160" s="481"/>
      <c r="R3160" s="480" t="s">
        <v>306</v>
      </c>
      <c r="S3160" s="480" t="s">
        <v>2316</v>
      </c>
      <c r="T3160" s="480" t="s">
        <v>2483</v>
      </c>
      <c r="U3160" s="480" t="s">
        <v>309</v>
      </c>
      <c r="V3160" s="480" t="s">
        <v>309</v>
      </c>
      <c r="W3160" s="480" t="s">
        <v>14748</v>
      </c>
      <c r="X3160" s="480" t="s">
        <v>14742</v>
      </c>
      <c r="Y3160" s="480" t="s">
        <v>313</v>
      </c>
      <c r="Z3160" s="480" t="s">
        <v>1588</v>
      </c>
      <c r="AA3160" s="480">
        <f t="shared" si="49"/>
        <v>96</v>
      </c>
      <c r="AB3160" s="483">
        <v>0</v>
      </c>
      <c r="AC3160" s="480" t="s">
        <v>2373</v>
      </c>
    </row>
    <row r="3161" customHeight="1" spans="1:29">
      <c r="A3161" s="477" t="s">
        <v>192</v>
      </c>
      <c r="B3161" s="480" t="s">
        <v>14608</v>
      </c>
      <c r="C3161" s="480" t="s">
        <v>14609</v>
      </c>
      <c r="D3161" s="480" t="s">
        <v>14860</v>
      </c>
      <c r="E3161" s="481">
        <v>43563</v>
      </c>
      <c r="F3161" s="480" t="s">
        <v>301</v>
      </c>
      <c r="G3161" s="480" t="s">
        <v>14861</v>
      </c>
      <c r="H3161" s="480" t="s">
        <v>14745</v>
      </c>
      <c r="I3161" s="480" t="s">
        <v>14858</v>
      </c>
      <c r="J3161" s="482">
        <v>2326.73</v>
      </c>
      <c r="K3161" s="482">
        <v>24.23</v>
      </c>
      <c r="L3161" s="482">
        <v>1938.95</v>
      </c>
      <c r="M3161" s="482">
        <v>290.83</v>
      </c>
      <c r="N3161" s="482">
        <v>0</v>
      </c>
      <c r="O3161" s="482">
        <v>387.78</v>
      </c>
      <c r="P3161" s="480" t="s">
        <v>14862</v>
      </c>
      <c r="Q3161" s="481"/>
      <c r="R3161" s="480" t="s">
        <v>306</v>
      </c>
      <c r="S3161" s="480" t="s">
        <v>2316</v>
      </c>
      <c r="T3161" s="480" t="s">
        <v>2483</v>
      </c>
      <c r="U3161" s="480" t="s">
        <v>309</v>
      </c>
      <c r="V3161" s="480" t="s">
        <v>309</v>
      </c>
      <c r="W3161" s="480" t="s">
        <v>14748</v>
      </c>
      <c r="X3161" s="480" t="s">
        <v>14742</v>
      </c>
      <c r="Y3161" s="480" t="s">
        <v>313</v>
      </c>
      <c r="Z3161" s="480" t="s">
        <v>1588</v>
      </c>
      <c r="AA3161" s="480">
        <f t="shared" si="49"/>
        <v>96</v>
      </c>
      <c r="AB3161" s="483">
        <v>0</v>
      </c>
      <c r="AC3161" s="480" t="s">
        <v>2373</v>
      </c>
    </row>
    <row r="3162" customHeight="1" spans="1:29">
      <c r="A3162" s="477" t="s">
        <v>192</v>
      </c>
      <c r="B3162" s="480" t="s">
        <v>14608</v>
      </c>
      <c r="C3162" s="480" t="s">
        <v>14609</v>
      </c>
      <c r="D3162" s="480" t="s">
        <v>14863</v>
      </c>
      <c r="E3162" s="481">
        <v>43563</v>
      </c>
      <c r="F3162" s="480" t="s">
        <v>301</v>
      </c>
      <c r="G3162" s="480" t="s">
        <v>14864</v>
      </c>
      <c r="H3162" s="480" t="s">
        <v>14745</v>
      </c>
      <c r="I3162" s="480" t="s">
        <v>14858</v>
      </c>
      <c r="J3162" s="482">
        <v>2326.73</v>
      </c>
      <c r="K3162" s="482">
        <v>24.23</v>
      </c>
      <c r="L3162" s="482">
        <v>1938.95</v>
      </c>
      <c r="M3162" s="482">
        <v>290.83</v>
      </c>
      <c r="N3162" s="482">
        <v>0</v>
      </c>
      <c r="O3162" s="482">
        <v>387.78</v>
      </c>
      <c r="P3162" s="480" t="s">
        <v>14865</v>
      </c>
      <c r="Q3162" s="481"/>
      <c r="R3162" s="480" t="s">
        <v>306</v>
      </c>
      <c r="S3162" s="480" t="s">
        <v>2316</v>
      </c>
      <c r="T3162" s="480" t="s">
        <v>2483</v>
      </c>
      <c r="U3162" s="480" t="s">
        <v>309</v>
      </c>
      <c r="V3162" s="480" t="s">
        <v>309</v>
      </c>
      <c r="W3162" s="480" t="s">
        <v>14748</v>
      </c>
      <c r="X3162" s="480" t="s">
        <v>14742</v>
      </c>
      <c r="Y3162" s="480" t="s">
        <v>313</v>
      </c>
      <c r="Z3162" s="480" t="s">
        <v>1588</v>
      </c>
      <c r="AA3162" s="480">
        <f t="shared" si="49"/>
        <v>96</v>
      </c>
      <c r="AB3162" s="483">
        <v>0</v>
      </c>
      <c r="AC3162" s="480" t="s">
        <v>2373</v>
      </c>
    </row>
    <row r="3163" customHeight="1" spans="1:29">
      <c r="A3163" s="477" t="s">
        <v>192</v>
      </c>
      <c r="B3163" s="480" t="s">
        <v>14608</v>
      </c>
      <c r="C3163" s="480" t="s">
        <v>14609</v>
      </c>
      <c r="D3163" s="480" t="s">
        <v>14866</v>
      </c>
      <c r="E3163" s="481">
        <v>43563</v>
      </c>
      <c r="F3163" s="480" t="s">
        <v>301</v>
      </c>
      <c r="G3163" s="480" t="s">
        <v>14867</v>
      </c>
      <c r="H3163" s="480" t="s">
        <v>14745</v>
      </c>
      <c r="I3163" s="480" t="s">
        <v>14858</v>
      </c>
      <c r="J3163" s="482">
        <v>2326.71</v>
      </c>
      <c r="K3163" s="482">
        <v>24.23</v>
      </c>
      <c r="L3163" s="482">
        <v>1938.94</v>
      </c>
      <c r="M3163" s="482">
        <v>290.82</v>
      </c>
      <c r="N3163" s="482">
        <v>0</v>
      </c>
      <c r="O3163" s="482">
        <v>387.77</v>
      </c>
      <c r="P3163" s="480" t="s">
        <v>14868</v>
      </c>
      <c r="Q3163" s="481"/>
      <c r="R3163" s="480" t="s">
        <v>306</v>
      </c>
      <c r="S3163" s="480" t="s">
        <v>2316</v>
      </c>
      <c r="T3163" s="480" t="s">
        <v>2483</v>
      </c>
      <c r="U3163" s="480" t="s">
        <v>309</v>
      </c>
      <c r="V3163" s="480" t="s">
        <v>309</v>
      </c>
      <c r="W3163" s="480" t="s">
        <v>14748</v>
      </c>
      <c r="X3163" s="480" t="s">
        <v>14742</v>
      </c>
      <c r="Y3163" s="480" t="s">
        <v>313</v>
      </c>
      <c r="Z3163" s="480" t="s">
        <v>1588</v>
      </c>
      <c r="AA3163" s="480">
        <f t="shared" si="49"/>
        <v>96</v>
      </c>
      <c r="AB3163" s="483">
        <v>0</v>
      </c>
      <c r="AC3163" s="480" t="s">
        <v>2373</v>
      </c>
    </row>
    <row r="3164" customHeight="1" spans="1:29">
      <c r="A3164" s="477" t="s">
        <v>192</v>
      </c>
      <c r="B3164" s="480" t="s">
        <v>14608</v>
      </c>
      <c r="C3164" s="480" t="s">
        <v>14609</v>
      </c>
      <c r="D3164" s="480" t="s">
        <v>14869</v>
      </c>
      <c r="E3164" s="481">
        <v>45250</v>
      </c>
      <c r="F3164" s="480" t="s">
        <v>301</v>
      </c>
      <c r="G3164" s="480" t="s">
        <v>14870</v>
      </c>
      <c r="H3164" s="480" t="s">
        <v>14597</v>
      </c>
      <c r="I3164" s="480" t="s">
        <v>14871</v>
      </c>
      <c r="J3164" s="482">
        <v>27168.14</v>
      </c>
      <c r="K3164" s="482">
        <v>283</v>
      </c>
      <c r="L3164" s="482">
        <v>7075.04</v>
      </c>
      <c r="M3164" s="482">
        <v>3396.02</v>
      </c>
      <c r="N3164" s="482">
        <v>0</v>
      </c>
      <c r="O3164" s="482">
        <v>20093.1</v>
      </c>
      <c r="P3164" s="480" t="s">
        <v>14872</v>
      </c>
      <c r="Q3164" s="481"/>
      <c r="R3164" s="480" t="s">
        <v>306</v>
      </c>
      <c r="S3164" s="480" t="s">
        <v>307</v>
      </c>
      <c r="T3164" s="480" t="s">
        <v>453</v>
      </c>
      <c r="U3164" s="480" t="s">
        <v>2661</v>
      </c>
      <c r="V3164" s="480" t="s">
        <v>309</v>
      </c>
      <c r="W3164" s="480" t="s">
        <v>14873</v>
      </c>
      <c r="X3164" s="480" t="s">
        <v>14874</v>
      </c>
      <c r="Y3164" s="480" t="s">
        <v>313</v>
      </c>
      <c r="Z3164" s="480" t="s">
        <v>1588</v>
      </c>
      <c r="AA3164" s="480">
        <f t="shared" si="49"/>
        <v>96</v>
      </c>
      <c r="AB3164" s="483">
        <v>0</v>
      </c>
      <c r="AC3164" s="480" t="s">
        <v>456</v>
      </c>
    </row>
    <row r="3165" customHeight="1" spans="1:29">
      <c r="A3165" s="477" t="s">
        <v>192</v>
      </c>
      <c r="B3165" s="480" t="s">
        <v>14608</v>
      </c>
      <c r="C3165" s="480" t="s">
        <v>14609</v>
      </c>
      <c r="D3165" s="480" t="s">
        <v>14875</v>
      </c>
      <c r="E3165" s="481">
        <v>45958</v>
      </c>
      <c r="F3165" s="480" t="s">
        <v>301</v>
      </c>
      <c r="G3165" s="480" t="s">
        <v>14876</v>
      </c>
      <c r="H3165" s="480" t="s">
        <v>14877</v>
      </c>
      <c r="I3165" s="480" t="s">
        <v>304</v>
      </c>
      <c r="J3165" s="482">
        <v>697039.78</v>
      </c>
      <c r="K3165" s="482">
        <v>7260.83</v>
      </c>
      <c r="L3165" s="482">
        <v>14521.66</v>
      </c>
      <c r="M3165" s="482">
        <v>14521.66</v>
      </c>
      <c r="N3165" s="482">
        <v>0</v>
      </c>
      <c r="O3165" s="482">
        <v>682518.12</v>
      </c>
      <c r="P3165" s="480" t="s">
        <v>14878</v>
      </c>
      <c r="Q3165" s="481"/>
      <c r="R3165" s="480" t="s">
        <v>306</v>
      </c>
      <c r="S3165" s="480" t="s">
        <v>307</v>
      </c>
      <c r="T3165" s="480" t="s">
        <v>383</v>
      </c>
      <c r="U3165" s="480" t="s">
        <v>2694</v>
      </c>
      <c r="V3165" s="480" t="s">
        <v>384</v>
      </c>
      <c r="W3165" s="480" t="s">
        <v>14879</v>
      </c>
      <c r="X3165" s="480" t="s">
        <v>14880</v>
      </c>
      <c r="Y3165" s="480" t="s">
        <v>313</v>
      </c>
      <c r="Z3165" s="480" t="s">
        <v>1588</v>
      </c>
      <c r="AA3165" s="480">
        <f t="shared" si="49"/>
        <v>96</v>
      </c>
      <c r="AB3165" s="483">
        <v>0</v>
      </c>
      <c r="AC3165" s="480" t="s">
        <v>850</v>
      </c>
    </row>
    <row r="3166" customHeight="1" spans="1:29">
      <c r="A3166" s="460" t="s">
        <v>191</v>
      </c>
      <c r="B3166" s="480" t="s">
        <v>14881</v>
      </c>
      <c r="C3166" s="480" t="s">
        <v>14882</v>
      </c>
      <c r="D3166" s="480" t="s">
        <v>14883</v>
      </c>
      <c r="E3166" s="481">
        <v>35400</v>
      </c>
      <c r="F3166" s="480" t="s">
        <v>301</v>
      </c>
      <c r="G3166" s="480" t="s">
        <v>14884</v>
      </c>
      <c r="H3166" s="480" t="s">
        <v>14885</v>
      </c>
      <c r="I3166" s="480" t="s">
        <v>14886</v>
      </c>
      <c r="J3166" s="482">
        <v>6327498.23</v>
      </c>
      <c r="K3166" s="482">
        <v>17178.33</v>
      </c>
      <c r="L3166" s="482">
        <v>5090658.9</v>
      </c>
      <c r="M3166" s="482">
        <v>206139.89</v>
      </c>
      <c r="N3166" s="482">
        <v>0</v>
      </c>
      <c r="O3166" s="482">
        <v>1236839.33</v>
      </c>
      <c r="P3166" s="480" t="s">
        <v>14887</v>
      </c>
      <c r="Q3166" s="481"/>
      <c r="R3166" s="480" t="s">
        <v>306</v>
      </c>
      <c r="S3166" s="480" t="s">
        <v>307</v>
      </c>
      <c r="T3166" s="480" t="s">
        <v>816</v>
      </c>
      <c r="U3166" s="480" t="s">
        <v>309</v>
      </c>
      <c r="V3166" s="480" t="s">
        <v>309</v>
      </c>
      <c r="W3166" s="480" t="s">
        <v>333</v>
      </c>
      <c r="X3166" s="480" t="s">
        <v>342</v>
      </c>
      <c r="Y3166" s="480" t="s">
        <v>313</v>
      </c>
      <c r="Z3166" s="480" t="s">
        <v>696</v>
      </c>
      <c r="AA3166" s="480">
        <f t="shared" si="49"/>
        <v>420</v>
      </c>
      <c r="AB3166" s="483">
        <v>0</v>
      </c>
      <c r="AC3166" s="480" t="s">
        <v>850</v>
      </c>
    </row>
    <row r="3167" customHeight="1" spans="1:29">
      <c r="A3167" s="460" t="s">
        <v>191</v>
      </c>
      <c r="B3167" s="480" t="s">
        <v>14881</v>
      </c>
      <c r="C3167" s="480" t="s">
        <v>14882</v>
      </c>
      <c r="D3167" s="480" t="s">
        <v>14888</v>
      </c>
      <c r="E3167" s="481">
        <v>31199</v>
      </c>
      <c r="F3167" s="480" t="s">
        <v>301</v>
      </c>
      <c r="G3167" s="480" t="s">
        <v>14889</v>
      </c>
      <c r="H3167" s="480" t="s">
        <v>14890</v>
      </c>
      <c r="I3167" s="480" t="s">
        <v>14891</v>
      </c>
      <c r="J3167" s="482">
        <v>4438150.9</v>
      </c>
      <c r="K3167" s="482">
        <v>6196.92</v>
      </c>
      <c r="L3167" s="482">
        <v>4413363.26</v>
      </c>
      <c r="M3167" s="482">
        <v>74362.94</v>
      </c>
      <c r="N3167" s="482">
        <v>0</v>
      </c>
      <c r="O3167" s="482">
        <v>24787.64</v>
      </c>
      <c r="P3167" s="480" t="s">
        <v>14892</v>
      </c>
      <c r="Q3167" s="481"/>
      <c r="R3167" s="480" t="s">
        <v>306</v>
      </c>
      <c r="S3167" s="480" t="s">
        <v>307</v>
      </c>
      <c r="T3167" s="480" t="s">
        <v>308</v>
      </c>
      <c r="U3167" s="480" t="s">
        <v>309</v>
      </c>
      <c r="V3167" s="480" t="s">
        <v>309</v>
      </c>
      <c r="W3167" s="480" t="s">
        <v>333</v>
      </c>
      <c r="X3167" s="480" t="s">
        <v>342</v>
      </c>
      <c r="Y3167" s="480" t="s">
        <v>313</v>
      </c>
      <c r="Z3167" s="480" t="s">
        <v>706</v>
      </c>
      <c r="AA3167" s="480">
        <f t="shared" si="49"/>
        <v>480</v>
      </c>
      <c r="AB3167" s="483">
        <v>0</v>
      </c>
      <c r="AC3167" s="480" t="s">
        <v>1019</v>
      </c>
    </row>
    <row r="3168" customHeight="1" spans="1:29">
      <c r="A3168" s="460" t="s">
        <v>191</v>
      </c>
      <c r="B3168" s="480" t="s">
        <v>14881</v>
      </c>
      <c r="C3168" s="480" t="s">
        <v>14882</v>
      </c>
      <c r="D3168" s="480" t="s">
        <v>14893</v>
      </c>
      <c r="E3168" s="481">
        <v>31199</v>
      </c>
      <c r="F3168" s="480" t="s">
        <v>301</v>
      </c>
      <c r="G3168" s="480" t="s">
        <v>14894</v>
      </c>
      <c r="H3168" s="480" t="s">
        <v>14895</v>
      </c>
      <c r="I3168" s="480" t="s">
        <v>14886</v>
      </c>
      <c r="J3168" s="482">
        <v>8732036.67</v>
      </c>
      <c r="K3168" s="482">
        <v>8909.86</v>
      </c>
      <c r="L3168" s="482">
        <v>8224174.82</v>
      </c>
      <c r="M3168" s="482">
        <v>106918.29</v>
      </c>
      <c r="N3168" s="482">
        <v>0</v>
      </c>
      <c r="O3168" s="482">
        <v>507861.85</v>
      </c>
      <c r="P3168" s="480" t="s">
        <v>14896</v>
      </c>
      <c r="Q3168" s="481"/>
      <c r="R3168" s="480" t="s">
        <v>306</v>
      </c>
      <c r="S3168" s="480" t="s">
        <v>307</v>
      </c>
      <c r="T3168" s="480" t="s">
        <v>321</v>
      </c>
      <c r="U3168" s="480" t="s">
        <v>309</v>
      </c>
      <c r="V3168" s="480" t="s">
        <v>952</v>
      </c>
      <c r="W3168" s="480" t="s">
        <v>333</v>
      </c>
      <c r="X3168" s="480" t="s">
        <v>342</v>
      </c>
      <c r="Y3168" s="480" t="s">
        <v>313</v>
      </c>
      <c r="Z3168" s="480" t="s">
        <v>14897</v>
      </c>
      <c r="AA3168" s="480">
        <f t="shared" si="49"/>
        <v>540</v>
      </c>
      <c r="AB3168" s="483">
        <v>0</v>
      </c>
      <c r="AC3168" s="480" t="s">
        <v>701</v>
      </c>
    </row>
    <row r="3169" customHeight="1" spans="1:29">
      <c r="A3169" s="460" t="s">
        <v>191</v>
      </c>
      <c r="B3169" s="480" t="s">
        <v>14881</v>
      </c>
      <c r="C3169" s="480" t="s">
        <v>14882</v>
      </c>
      <c r="D3169" s="480" t="s">
        <v>14898</v>
      </c>
      <c r="E3169" s="481">
        <v>26816</v>
      </c>
      <c r="F3169" s="480" t="s">
        <v>301</v>
      </c>
      <c r="G3169" s="480" t="s">
        <v>14899</v>
      </c>
      <c r="H3169" s="480" t="s">
        <v>14900</v>
      </c>
      <c r="I3169" s="480" t="s">
        <v>14891</v>
      </c>
      <c r="J3169" s="482">
        <v>4830574.98</v>
      </c>
      <c r="K3169" s="482">
        <v>0</v>
      </c>
      <c r="L3169" s="482">
        <v>3569641.94</v>
      </c>
      <c r="M3169" s="482">
        <v>0</v>
      </c>
      <c r="N3169" s="482">
        <v>1260933.04</v>
      </c>
      <c r="O3169" s="482">
        <v>0</v>
      </c>
      <c r="P3169" s="480" t="s">
        <v>14901</v>
      </c>
      <c r="Q3169" s="481"/>
      <c r="R3169" s="480" t="s">
        <v>306</v>
      </c>
      <c r="S3169" s="480" t="s">
        <v>307</v>
      </c>
      <c r="T3169" s="480" t="s">
        <v>321</v>
      </c>
      <c r="U3169" s="480" t="s">
        <v>309</v>
      </c>
      <c r="V3169" s="480" t="s">
        <v>309</v>
      </c>
      <c r="W3169" s="480" t="s">
        <v>333</v>
      </c>
      <c r="X3169" s="480" t="s">
        <v>342</v>
      </c>
      <c r="Y3169" s="480" t="s">
        <v>313</v>
      </c>
      <c r="Z3169" s="480" t="s">
        <v>14902</v>
      </c>
      <c r="AA3169" s="480">
        <f t="shared" si="49"/>
        <v>864</v>
      </c>
      <c r="AB3169" s="483">
        <v>0</v>
      </c>
      <c r="AC3169" s="480" t="s">
        <v>701</v>
      </c>
    </row>
    <row r="3170" customHeight="1" spans="1:29">
      <c r="A3170" s="460" t="s">
        <v>191</v>
      </c>
      <c r="B3170" s="480" t="s">
        <v>14881</v>
      </c>
      <c r="C3170" s="480" t="s">
        <v>14882</v>
      </c>
      <c r="D3170" s="480" t="s">
        <v>14903</v>
      </c>
      <c r="E3170" s="481">
        <v>26451</v>
      </c>
      <c r="F3170" s="480" t="s">
        <v>301</v>
      </c>
      <c r="G3170" s="480" t="s">
        <v>14904</v>
      </c>
      <c r="H3170" s="480" t="s">
        <v>14905</v>
      </c>
      <c r="I3170" s="480" t="s">
        <v>14886</v>
      </c>
      <c r="J3170" s="482">
        <v>566352</v>
      </c>
      <c r="K3170" s="482">
        <v>0</v>
      </c>
      <c r="L3170" s="482">
        <v>566352</v>
      </c>
      <c r="M3170" s="482">
        <v>0</v>
      </c>
      <c r="N3170" s="482">
        <v>0</v>
      </c>
      <c r="O3170" s="482">
        <v>0</v>
      </c>
      <c r="P3170" s="480" t="s">
        <v>14906</v>
      </c>
      <c r="Q3170" s="481"/>
      <c r="R3170" s="480" t="s">
        <v>306</v>
      </c>
      <c r="S3170" s="480" t="s">
        <v>307</v>
      </c>
      <c r="T3170" s="480" t="s">
        <v>816</v>
      </c>
      <c r="U3170" s="480" t="s">
        <v>309</v>
      </c>
      <c r="V3170" s="480" t="s">
        <v>309</v>
      </c>
      <c r="W3170" s="480" t="s">
        <v>333</v>
      </c>
      <c r="X3170" s="480" t="s">
        <v>342</v>
      </c>
      <c r="Y3170" s="480" t="s">
        <v>313</v>
      </c>
      <c r="Z3170" s="480" t="s">
        <v>696</v>
      </c>
      <c r="AA3170" s="480">
        <f t="shared" si="49"/>
        <v>420</v>
      </c>
      <c r="AB3170" s="483">
        <v>0</v>
      </c>
      <c r="AC3170" s="480" t="s">
        <v>335</v>
      </c>
    </row>
    <row r="3171" customHeight="1" spans="1:29">
      <c r="A3171" s="460" t="s">
        <v>191</v>
      </c>
      <c r="B3171" s="480" t="s">
        <v>14881</v>
      </c>
      <c r="C3171" s="480" t="s">
        <v>14882</v>
      </c>
      <c r="D3171" s="480" t="s">
        <v>14907</v>
      </c>
      <c r="E3171" s="481">
        <v>26451</v>
      </c>
      <c r="F3171" s="480" t="s">
        <v>301</v>
      </c>
      <c r="G3171" s="480" t="s">
        <v>14908</v>
      </c>
      <c r="H3171" s="480" t="s">
        <v>14909</v>
      </c>
      <c r="I3171" s="480" t="s">
        <v>14910</v>
      </c>
      <c r="J3171" s="482">
        <v>3529720.38</v>
      </c>
      <c r="K3171" s="482">
        <v>12625.79</v>
      </c>
      <c r="L3171" s="482">
        <v>3239327.16</v>
      </c>
      <c r="M3171" s="482">
        <v>151509.5</v>
      </c>
      <c r="N3171" s="482">
        <v>0</v>
      </c>
      <c r="O3171" s="482">
        <v>290393.22</v>
      </c>
      <c r="P3171" s="480" t="s">
        <v>14911</v>
      </c>
      <c r="Q3171" s="481"/>
      <c r="R3171" s="480" t="s">
        <v>306</v>
      </c>
      <c r="S3171" s="480" t="s">
        <v>307</v>
      </c>
      <c r="T3171" s="480" t="s">
        <v>383</v>
      </c>
      <c r="U3171" s="480" t="s">
        <v>309</v>
      </c>
      <c r="V3171" s="480" t="s">
        <v>8813</v>
      </c>
      <c r="W3171" s="480" t="s">
        <v>333</v>
      </c>
      <c r="X3171" s="480" t="s">
        <v>342</v>
      </c>
      <c r="Y3171" s="480" t="s">
        <v>313</v>
      </c>
      <c r="Z3171" s="480" t="s">
        <v>14912</v>
      </c>
      <c r="AA3171" s="480">
        <f t="shared" si="49"/>
        <v>660</v>
      </c>
      <c r="AB3171" s="483">
        <v>0</v>
      </c>
      <c r="AC3171" s="480" t="s">
        <v>850</v>
      </c>
    </row>
    <row r="3172" customHeight="1" spans="1:29">
      <c r="A3172" s="460" t="s">
        <v>191</v>
      </c>
      <c r="B3172" s="480" t="s">
        <v>14881</v>
      </c>
      <c r="C3172" s="480" t="s">
        <v>14882</v>
      </c>
      <c r="D3172" s="480" t="s">
        <v>14913</v>
      </c>
      <c r="E3172" s="481">
        <v>37103</v>
      </c>
      <c r="F3172" s="480" t="s">
        <v>301</v>
      </c>
      <c r="G3172" s="480" t="s">
        <v>14914</v>
      </c>
      <c r="H3172" s="480" t="s">
        <v>14915</v>
      </c>
      <c r="I3172" s="480" t="s">
        <v>323</v>
      </c>
      <c r="J3172" s="482">
        <v>12380999.84</v>
      </c>
      <c r="K3172" s="482">
        <v>30567.95</v>
      </c>
      <c r="L3172" s="482">
        <v>8468302.42</v>
      </c>
      <c r="M3172" s="482">
        <v>366815.38</v>
      </c>
      <c r="N3172" s="482">
        <v>0</v>
      </c>
      <c r="O3172" s="482">
        <v>3912697.42</v>
      </c>
      <c r="P3172" s="480" t="s">
        <v>14916</v>
      </c>
      <c r="Q3172" s="481"/>
      <c r="R3172" s="480" t="s">
        <v>306</v>
      </c>
      <c r="S3172" s="480" t="s">
        <v>307</v>
      </c>
      <c r="T3172" s="480" t="s">
        <v>383</v>
      </c>
      <c r="U3172" s="480" t="s">
        <v>309</v>
      </c>
      <c r="V3172" s="480" t="s">
        <v>8813</v>
      </c>
      <c r="W3172" s="480" t="s">
        <v>333</v>
      </c>
      <c r="X3172" s="480" t="s">
        <v>342</v>
      </c>
      <c r="Y3172" s="480" t="s">
        <v>313</v>
      </c>
      <c r="Z3172" s="480" t="s">
        <v>696</v>
      </c>
      <c r="AA3172" s="480">
        <f t="shared" si="49"/>
        <v>420</v>
      </c>
      <c r="AB3172" s="483">
        <v>0</v>
      </c>
      <c r="AC3172" s="480" t="s">
        <v>850</v>
      </c>
    </row>
    <row r="3173" customHeight="1" spans="1:29">
      <c r="A3173" s="460" t="s">
        <v>191</v>
      </c>
      <c r="B3173" s="480" t="s">
        <v>14881</v>
      </c>
      <c r="C3173" s="480" t="s">
        <v>14882</v>
      </c>
      <c r="D3173" s="480" t="s">
        <v>14917</v>
      </c>
      <c r="E3173" s="481">
        <v>26451</v>
      </c>
      <c r="F3173" s="480" t="s">
        <v>301</v>
      </c>
      <c r="G3173" s="480" t="s">
        <v>14918</v>
      </c>
      <c r="H3173" s="480" t="s">
        <v>14919</v>
      </c>
      <c r="I3173" s="480" t="s">
        <v>14910</v>
      </c>
      <c r="J3173" s="482">
        <v>609944.73</v>
      </c>
      <c r="K3173" s="482">
        <v>0</v>
      </c>
      <c r="L3173" s="482">
        <v>319041.11</v>
      </c>
      <c r="M3173" s="482">
        <v>0</v>
      </c>
      <c r="N3173" s="482">
        <v>290903.62</v>
      </c>
      <c r="O3173" s="482">
        <v>0</v>
      </c>
      <c r="P3173" s="480" t="s">
        <v>14920</v>
      </c>
      <c r="Q3173" s="481"/>
      <c r="R3173" s="480" t="s">
        <v>306</v>
      </c>
      <c r="S3173" s="480" t="s">
        <v>307</v>
      </c>
      <c r="T3173" s="480" t="s">
        <v>383</v>
      </c>
      <c r="U3173" s="480" t="s">
        <v>309</v>
      </c>
      <c r="V3173" s="480" t="s">
        <v>309</v>
      </c>
      <c r="W3173" s="480" t="s">
        <v>333</v>
      </c>
      <c r="X3173" s="480" t="s">
        <v>342</v>
      </c>
      <c r="Y3173" s="480" t="s">
        <v>313</v>
      </c>
      <c r="Z3173" s="480" t="s">
        <v>14921</v>
      </c>
      <c r="AA3173" s="480">
        <f t="shared" si="49"/>
        <v>876</v>
      </c>
      <c r="AB3173" s="483">
        <v>0</v>
      </c>
      <c r="AC3173" s="480" t="s">
        <v>850</v>
      </c>
    </row>
    <row r="3174" customHeight="1" spans="1:29">
      <c r="A3174" s="460" t="s">
        <v>191</v>
      </c>
      <c r="B3174" s="480" t="s">
        <v>14881</v>
      </c>
      <c r="C3174" s="480" t="s">
        <v>14882</v>
      </c>
      <c r="D3174" s="480" t="s">
        <v>14922</v>
      </c>
      <c r="E3174" s="481">
        <v>26451</v>
      </c>
      <c r="F3174" s="480" t="s">
        <v>301</v>
      </c>
      <c r="G3174" s="480" t="s">
        <v>14923</v>
      </c>
      <c r="H3174" s="480" t="s">
        <v>14924</v>
      </c>
      <c r="I3174" s="480" t="s">
        <v>14910</v>
      </c>
      <c r="J3174" s="482">
        <v>293690</v>
      </c>
      <c r="K3174" s="482">
        <v>0</v>
      </c>
      <c r="L3174" s="482">
        <v>257544.41</v>
      </c>
      <c r="M3174" s="482">
        <v>0</v>
      </c>
      <c r="N3174" s="482">
        <v>36145.59</v>
      </c>
      <c r="O3174" s="482">
        <v>0</v>
      </c>
      <c r="P3174" s="480" t="s">
        <v>14925</v>
      </c>
      <c r="Q3174" s="481"/>
      <c r="R3174" s="480" t="s">
        <v>306</v>
      </c>
      <c r="S3174" s="480" t="s">
        <v>307</v>
      </c>
      <c r="T3174" s="480" t="s">
        <v>308</v>
      </c>
      <c r="U3174" s="480" t="s">
        <v>309</v>
      </c>
      <c r="V3174" s="480" t="s">
        <v>309</v>
      </c>
      <c r="W3174" s="480" t="s">
        <v>333</v>
      </c>
      <c r="X3174" s="480" t="s">
        <v>342</v>
      </c>
      <c r="Y3174" s="480" t="s">
        <v>313</v>
      </c>
      <c r="Z3174" s="480" t="s">
        <v>14921</v>
      </c>
      <c r="AA3174" s="480">
        <f t="shared" si="49"/>
        <v>876</v>
      </c>
      <c r="AB3174" s="483">
        <v>0</v>
      </c>
      <c r="AC3174" s="480" t="s">
        <v>1019</v>
      </c>
    </row>
    <row r="3175" customHeight="1" spans="1:29">
      <c r="A3175" s="460" t="s">
        <v>191</v>
      </c>
      <c r="B3175" s="480" t="s">
        <v>14881</v>
      </c>
      <c r="C3175" s="480" t="s">
        <v>14882</v>
      </c>
      <c r="D3175" s="480" t="s">
        <v>14926</v>
      </c>
      <c r="E3175" s="481">
        <v>26451</v>
      </c>
      <c r="F3175" s="480" t="s">
        <v>301</v>
      </c>
      <c r="G3175" s="480" t="s">
        <v>14927</v>
      </c>
      <c r="H3175" s="480" t="s">
        <v>14928</v>
      </c>
      <c r="I3175" s="480" t="s">
        <v>14910</v>
      </c>
      <c r="J3175" s="482">
        <v>606148.28</v>
      </c>
      <c r="K3175" s="482">
        <v>0</v>
      </c>
      <c r="L3175" s="482">
        <v>606148.28</v>
      </c>
      <c r="M3175" s="482">
        <v>0</v>
      </c>
      <c r="N3175" s="482">
        <v>0</v>
      </c>
      <c r="O3175" s="482">
        <v>0</v>
      </c>
      <c r="P3175" s="480" t="s">
        <v>14929</v>
      </c>
      <c r="Q3175" s="481"/>
      <c r="R3175" s="480" t="s">
        <v>306</v>
      </c>
      <c r="S3175" s="480" t="s">
        <v>307</v>
      </c>
      <c r="T3175" s="480" t="s">
        <v>383</v>
      </c>
      <c r="U3175" s="480" t="s">
        <v>309</v>
      </c>
      <c r="V3175" s="480" t="s">
        <v>309</v>
      </c>
      <c r="W3175" s="480" t="s">
        <v>333</v>
      </c>
      <c r="X3175" s="480" t="s">
        <v>342</v>
      </c>
      <c r="Y3175" s="480" t="s">
        <v>313</v>
      </c>
      <c r="Z3175" s="480" t="s">
        <v>696</v>
      </c>
      <c r="AA3175" s="480">
        <f t="shared" si="49"/>
        <v>420</v>
      </c>
      <c r="AB3175" s="483">
        <v>0</v>
      </c>
      <c r="AC3175" s="480" t="s">
        <v>850</v>
      </c>
    </row>
    <row r="3176" customHeight="1" spans="1:29">
      <c r="A3176" s="460" t="s">
        <v>191</v>
      </c>
      <c r="B3176" s="480" t="s">
        <v>14881</v>
      </c>
      <c r="C3176" s="480" t="s">
        <v>14882</v>
      </c>
      <c r="D3176" s="480" t="s">
        <v>14930</v>
      </c>
      <c r="E3176" s="481">
        <v>34304</v>
      </c>
      <c r="F3176" s="480" t="s">
        <v>301</v>
      </c>
      <c r="G3176" s="480" t="s">
        <v>14931</v>
      </c>
      <c r="H3176" s="480" t="s">
        <v>14932</v>
      </c>
      <c r="I3176" s="480" t="s">
        <v>14886</v>
      </c>
      <c r="J3176" s="482">
        <v>363450.47</v>
      </c>
      <c r="K3176" s="482">
        <v>275.55</v>
      </c>
      <c r="L3176" s="482">
        <v>136886.26</v>
      </c>
      <c r="M3176" s="482">
        <v>3306.57</v>
      </c>
      <c r="N3176" s="482">
        <v>158779.59</v>
      </c>
      <c r="O3176" s="482">
        <v>67784.62</v>
      </c>
      <c r="P3176" s="480" t="s">
        <v>14933</v>
      </c>
      <c r="Q3176" s="481"/>
      <c r="R3176" s="480" t="s">
        <v>306</v>
      </c>
      <c r="S3176" s="480" t="s">
        <v>1069</v>
      </c>
      <c r="T3176" s="480" t="s">
        <v>816</v>
      </c>
      <c r="U3176" s="480" t="s">
        <v>309</v>
      </c>
      <c r="V3176" s="480" t="s">
        <v>309</v>
      </c>
      <c r="W3176" s="480" t="s">
        <v>333</v>
      </c>
      <c r="X3176" s="480" t="s">
        <v>342</v>
      </c>
      <c r="Y3176" s="480" t="s">
        <v>313</v>
      </c>
      <c r="Z3176" s="480" t="s">
        <v>14934</v>
      </c>
      <c r="AA3176" s="480">
        <f t="shared" si="49"/>
        <v>624</v>
      </c>
      <c r="AB3176" s="483">
        <v>0</v>
      </c>
      <c r="AC3176" s="480" t="s">
        <v>3888</v>
      </c>
    </row>
    <row r="3177" customHeight="1" spans="1:29">
      <c r="A3177" s="460" t="s">
        <v>191</v>
      </c>
      <c r="B3177" s="480" t="s">
        <v>14881</v>
      </c>
      <c r="C3177" s="480" t="s">
        <v>14882</v>
      </c>
      <c r="D3177" s="480" t="s">
        <v>14935</v>
      </c>
      <c r="E3177" s="481">
        <v>34304</v>
      </c>
      <c r="F3177" s="480" t="s">
        <v>301</v>
      </c>
      <c r="G3177" s="480" t="s">
        <v>14936</v>
      </c>
      <c r="H3177" s="480" t="s">
        <v>14937</v>
      </c>
      <c r="I3177" s="480" t="s">
        <v>14886</v>
      </c>
      <c r="J3177" s="482">
        <v>2026617.32</v>
      </c>
      <c r="K3177" s="482">
        <v>7942.81</v>
      </c>
      <c r="L3177" s="482">
        <v>1740675.98</v>
      </c>
      <c r="M3177" s="482">
        <v>95313.78</v>
      </c>
      <c r="N3177" s="482">
        <v>0</v>
      </c>
      <c r="O3177" s="482">
        <v>285941.34</v>
      </c>
      <c r="P3177" s="480" t="s">
        <v>14938</v>
      </c>
      <c r="Q3177" s="481"/>
      <c r="R3177" s="480" t="s">
        <v>306</v>
      </c>
      <c r="S3177" s="480" t="s">
        <v>1069</v>
      </c>
      <c r="T3177" s="480" t="s">
        <v>816</v>
      </c>
      <c r="U3177" s="480" t="s">
        <v>309</v>
      </c>
      <c r="V3177" s="480" t="s">
        <v>309</v>
      </c>
      <c r="W3177" s="480" t="s">
        <v>333</v>
      </c>
      <c r="X3177" s="480" t="s">
        <v>342</v>
      </c>
      <c r="Y3177" s="480" t="s">
        <v>313</v>
      </c>
      <c r="Z3177" s="480" t="s">
        <v>696</v>
      </c>
      <c r="AA3177" s="480">
        <f t="shared" si="49"/>
        <v>420</v>
      </c>
      <c r="AB3177" s="483">
        <v>0</v>
      </c>
      <c r="AC3177" s="480" t="s">
        <v>3888</v>
      </c>
    </row>
    <row r="3178" customHeight="1" spans="1:29">
      <c r="A3178" s="460" t="s">
        <v>191</v>
      </c>
      <c r="B3178" s="480" t="s">
        <v>14881</v>
      </c>
      <c r="C3178" s="480" t="s">
        <v>14882</v>
      </c>
      <c r="D3178" s="480" t="s">
        <v>14939</v>
      </c>
      <c r="E3178" s="481">
        <v>32417</v>
      </c>
      <c r="F3178" s="480" t="s">
        <v>301</v>
      </c>
      <c r="G3178" s="480" t="s">
        <v>14940</v>
      </c>
      <c r="H3178" s="480" t="s">
        <v>14941</v>
      </c>
      <c r="I3178" s="480" t="s">
        <v>14891</v>
      </c>
      <c r="J3178" s="482">
        <v>944028.04</v>
      </c>
      <c r="K3178" s="482">
        <v>0</v>
      </c>
      <c r="L3178" s="482">
        <v>944028.04</v>
      </c>
      <c r="M3178" s="482">
        <v>0</v>
      </c>
      <c r="N3178" s="482">
        <v>0</v>
      </c>
      <c r="O3178" s="482">
        <v>0</v>
      </c>
      <c r="P3178" s="480" t="s">
        <v>14942</v>
      </c>
      <c r="Q3178" s="481"/>
      <c r="R3178" s="480" t="s">
        <v>306</v>
      </c>
      <c r="S3178" s="480" t="s">
        <v>1069</v>
      </c>
      <c r="T3178" s="480" t="s">
        <v>816</v>
      </c>
      <c r="U3178" s="480" t="s">
        <v>309</v>
      </c>
      <c r="V3178" s="480" t="s">
        <v>309</v>
      </c>
      <c r="W3178" s="480" t="s">
        <v>333</v>
      </c>
      <c r="X3178" s="480" t="s">
        <v>342</v>
      </c>
      <c r="Y3178" s="480" t="s">
        <v>313</v>
      </c>
      <c r="Z3178" s="480" t="s">
        <v>696</v>
      </c>
      <c r="AA3178" s="480">
        <f t="shared" si="49"/>
        <v>420</v>
      </c>
      <c r="AB3178" s="483">
        <v>0</v>
      </c>
      <c r="AC3178" s="480" t="s">
        <v>3888</v>
      </c>
    </row>
    <row r="3179" customHeight="1" spans="1:29">
      <c r="A3179" s="460" t="s">
        <v>191</v>
      </c>
      <c r="B3179" s="480" t="s">
        <v>14881</v>
      </c>
      <c r="C3179" s="480" t="s">
        <v>14882</v>
      </c>
      <c r="D3179" s="480" t="s">
        <v>14943</v>
      </c>
      <c r="E3179" s="481">
        <v>27546</v>
      </c>
      <c r="F3179" s="480" t="s">
        <v>301</v>
      </c>
      <c r="G3179" s="480" t="s">
        <v>14944</v>
      </c>
      <c r="H3179" s="480" t="s">
        <v>14945</v>
      </c>
      <c r="I3179" s="480" t="s">
        <v>14891</v>
      </c>
      <c r="J3179" s="482">
        <v>962174.53</v>
      </c>
      <c r="K3179" s="482">
        <v>6554.32</v>
      </c>
      <c r="L3179" s="482">
        <v>962174.53</v>
      </c>
      <c r="M3179" s="482">
        <v>78651.81</v>
      </c>
      <c r="N3179" s="482">
        <v>0</v>
      </c>
      <c r="O3179" s="482">
        <v>0</v>
      </c>
      <c r="P3179" s="480" t="s">
        <v>14946</v>
      </c>
      <c r="Q3179" s="481"/>
      <c r="R3179" s="480" t="s">
        <v>306</v>
      </c>
      <c r="S3179" s="480" t="s">
        <v>307</v>
      </c>
      <c r="T3179" s="480" t="s">
        <v>816</v>
      </c>
      <c r="U3179" s="480" t="s">
        <v>309</v>
      </c>
      <c r="V3179" s="480" t="s">
        <v>309</v>
      </c>
      <c r="W3179" s="480" t="s">
        <v>333</v>
      </c>
      <c r="X3179" s="480" t="s">
        <v>342</v>
      </c>
      <c r="Y3179" s="480" t="s">
        <v>313</v>
      </c>
      <c r="Z3179" s="480" t="s">
        <v>14947</v>
      </c>
      <c r="AA3179" s="480">
        <f t="shared" si="49"/>
        <v>600</v>
      </c>
      <c r="AB3179" s="483">
        <v>0</v>
      </c>
      <c r="AC3179" s="480" t="s">
        <v>819</v>
      </c>
    </row>
    <row r="3180" customHeight="1" spans="1:29">
      <c r="A3180" s="460" t="s">
        <v>191</v>
      </c>
      <c r="B3180" s="480" t="s">
        <v>14881</v>
      </c>
      <c r="C3180" s="480" t="s">
        <v>14882</v>
      </c>
      <c r="D3180" s="480" t="s">
        <v>14948</v>
      </c>
      <c r="E3180" s="481">
        <v>26451</v>
      </c>
      <c r="F3180" s="480" t="s">
        <v>301</v>
      </c>
      <c r="G3180" s="480" t="s">
        <v>14949</v>
      </c>
      <c r="H3180" s="480" t="s">
        <v>14950</v>
      </c>
      <c r="I3180" s="480" t="s">
        <v>14886</v>
      </c>
      <c r="J3180" s="482">
        <v>743878.08</v>
      </c>
      <c r="K3180" s="482">
        <v>0</v>
      </c>
      <c r="L3180" s="482">
        <v>743878.08</v>
      </c>
      <c r="M3180" s="482">
        <v>0</v>
      </c>
      <c r="N3180" s="482">
        <v>0</v>
      </c>
      <c r="O3180" s="482">
        <v>0</v>
      </c>
      <c r="P3180" s="480" t="s">
        <v>14951</v>
      </c>
      <c r="Q3180" s="481"/>
      <c r="R3180" s="480" t="s">
        <v>306</v>
      </c>
      <c r="S3180" s="480" t="s">
        <v>1069</v>
      </c>
      <c r="T3180" s="480" t="s">
        <v>399</v>
      </c>
      <c r="U3180" s="480" t="s">
        <v>309</v>
      </c>
      <c r="V3180" s="480" t="s">
        <v>309</v>
      </c>
      <c r="W3180" s="480" t="s">
        <v>333</v>
      </c>
      <c r="X3180" s="480" t="s">
        <v>342</v>
      </c>
      <c r="Y3180" s="480" t="s">
        <v>313</v>
      </c>
      <c r="Z3180" s="480" t="s">
        <v>696</v>
      </c>
      <c r="AA3180" s="480">
        <f t="shared" si="49"/>
        <v>420</v>
      </c>
      <c r="AB3180" s="483">
        <v>0</v>
      </c>
      <c r="AC3180" s="480" t="s">
        <v>3888</v>
      </c>
    </row>
    <row r="3181" customHeight="1" spans="1:29">
      <c r="A3181" s="460" t="s">
        <v>191</v>
      </c>
      <c r="B3181" s="480" t="s">
        <v>14881</v>
      </c>
      <c r="C3181" s="480" t="s">
        <v>14882</v>
      </c>
      <c r="D3181" s="480" t="s">
        <v>14952</v>
      </c>
      <c r="E3181" s="481">
        <v>26451</v>
      </c>
      <c r="F3181" s="480" t="s">
        <v>301</v>
      </c>
      <c r="G3181" s="480" t="s">
        <v>14953</v>
      </c>
      <c r="H3181" s="480" t="s">
        <v>14954</v>
      </c>
      <c r="I3181" s="480" t="s">
        <v>14891</v>
      </c>
      <c r="J3181" s="482">
        <v>116622</v>
      </c>
      <c r="K3181" s="482">
        <v>0</v>
      </c>
      <c r="L3181" s="482">
        <v>116622</v>
      </c>
      <c r="M3181" s="482">
        <v>0</v>
      </c>
      <c r="N3181" s="482">
        <v>0</v>
      </c>
      <c r="O3181" s="482">
        <v>0</v>
      </c>
      <c r="P3181" s="480" t="s">
        <v>14955</v>
      </c>
      <c r="Q3181" s="481"/>
      <c r="R3181" s="480" t="s">
        <v>306</v>
      </c>
      <c r="S3181" s="480" t="s">
        <v>1069</v>
      </c>
      <c r="T3181" s="480" t="s">
        <v>816</v>
      </c>
      <c r="U3181" s="480" t="s">
        <v>309</v>
      </c>
      <c r="V3181" s="480" t="s">
        <v>309</v>
      </c>
      <c r="W3181" s="480" t="s">
        <v>333</v>
      </c>
      <c r="X3181" s="480" t="s">
        <v>342</v>
      </c>
      <c r="Y3181" s="480" t="s">
        <v>313</v>
      </c>
      <c r="Z3181" s="480" t="s">
        <v>696</v>
      </c>
      <c r="AA3181" s="480">
        <f t="shared" si="49"/>
        <v>420</v>
      </c>
      <c r="AB3181" s="483">
        <v>0</v>
      </c>
      <c r="AC3181" s="480" t="s">
        <v>3888</v>
      </c>
    </row>
    <row r="3182" customHeight="1" spans="1:29">
      <c r="A3182" s="460" t="s">
        <v>191</v>
      </c>
      <c r="B3182" s="480" t="s">
        <v>14881</v>
      </c>
      <c r="C3182" s="480" t="s">
        <v>14882</v>
      </c>
      <c r="D3182" s="480" t="s">
        <v>14956</v>
      </c>
      <c r="E3182" s="481">
        <v>26451</v>
      </c>
      <c r="F3182" s="480" t="s">
        <v>301</v>
      </c>
      <c r="G3182" s="480" t="s">
        <v>14957</v>
      </c>
      <c r="H3182" s="480" t="s">
        <v>14954</v>
      </c>
      <c r="I3182" s="480" t="s">
        <v>14910</v>
      </c>
      <c r="J3182" s="482">
        <v>1015200</v>
      </c>
      <c r="K3182" s="482">
        <v>0</v>
      </c>
      <c r="L3182" s="482">
        <v>1015200</v>
      </c>
      <c r="M3182" s="482">
        <v>0</v>
      </c>
      <c r="N3182" s="482">
        <v>0</v>
      </c>
      <c r="O3182" s="482">
        <v>0</v>
      </c>
      <c r="P3182" s="480" t="s">
        <v>14958</v>
      </c>
      <c r="Q3182" s="481"/>
      <c r="R3182" s="480" t="s">
        <v>306</v>
      </c>
      <c r="S3182" s="480" t="s">
        <v>1069</v>
      </c>
      <c r="T3182" s="480" t="s">
        <v>816</v>
      </c>
      <c r="U3182" s="480" t="s">
        <v>309</v>
      </c>
      <c r="V3182" s="480" t="s">
        <v>309</v>
      </c>
      <c r="W3182" s="480" t="s">
        <v>333</v>
      </c>
      <c r="X3182" s="480" t="s">
        <v>342</v>
      </c>
      <c r="Y3182" s="480" t="s">
        <v>313</v>
      </c>
      <c r="Z3182" s="480" t="s">
        <v>696</v>
      </c>
      <c r="AA3182" s="480">
        <f t="shared" si="49"/>
        <v>420</v>
      </c>
      <c r="AB3182" s="483">
        <v>0</v>
      </c>
      <c r="AC3182" s="480" t="s">
        <v>3888</v>
      </c>
    </row>
    <row r="3183" customHeight="1" spans="1:29">
      <c r="A3183" s="460" t="s">
        <v>191</v>
      </c>
      <c r="B3183" s="480" t="s">
        <v>14881</v>
      </c>
      <c r="C3183" s="480" t="s">
        <v>14882</v>
      </c>
      <c r="D3183" s="480" t="s">
        <v>14959</v>
      </c>
      <c r="E3183" s="481">
        <v>26085</v>
      </c>
      <c r="F3183" s="480" t="s">
        <v>301</v>
      </c>
      <c r="G3183" s="480" t="s">
        <v>14960</v>
      </c>
      <c r="H3183" s="480" t="s">
        <v>14954</v>
      </c>
      <c r="I3183" s="480" t="s">
        <v>14910</v>
      </c>
      <c r="J3183" s="482">
        <v>234850</v>
      </c>
      <c r="K3183" s="482">
        <v>0</v>
      </c>
      <c r="L3183" s="482">
        <v>234850</v>
      </c>
      <c r="M3183" s="482">
        <v>0</v>
      </c>
      <c r="N3183" s="482">
        <v>0</v>
      </c>
      <c r="O3183" s="482">
        <v>0</v>
      </c>
      <c r="P3183" s="480" t="s">
        <v>14961</v>
      </c>
      <c r="Q3183" s="481"/>
      <c r="R3183" s="480" t="s">
        <v>306</v>
      </c>
      <c r="S3183" s="480" t="s">
        <v>1069</v>
      </c>
      <c r="T3183" s="480" t="s">
        <v>816</v>
      </c>
      <c r="U3183" s="480" t="s">
        <v>309</v>
      </c>
      <c r="V3183" s="480" t="s">
        <v>309</v>
      </c>
      <c r="W3183" s="480" t="s">
        <v>333</v>
      </c>
      <c r="X3183" s="480" t="s">
        <v>342</v>
      </c>
      <c r="Y3183" s="480" t="s">
        <v>313</v>
      </c>
      <c r="Z3183" s="480" t="s">
        <v>696</v>
      </c>
      <c r="AA3183" s="480">
        <f t="shared" si="49"/>
        <v>420</v>
      </c>
      <c r="AB3183" s="483">
        <v>0</v>
      </c>
      <c r="AC3183" s="480" t="s">
        <v>3888</v>
      </c>
    </row>
    <row r="3184" customHeight="1" spans="1:29">
      <c r="A3184" s="460" t="s">
        <v>191</v>
      </c>
      <c r="B3184" s="480" t="s">
        <v>14881</v>
      </c>
      <c r="C3184" s="480" t="s">
        <v>14882</v>
      </c>
      <c r="D3184" s="480" t="s">
        <v>14962</v>
      </c>
      <c r="E3184" s="481">
        <v>26512</v>
      </c>
      <c r="F3184" s="480" t="s">
        <v>301</v>
      </c>
      <c r="G3184" s="480" t="s">
        <v>14963</v>
      </c>
      <c r="H3184" s="480" t="s">
        <v>14964</v>
      </c>
      <c r="I3184" s="480" t="s">
        <v>14886</v>
      </c>
      <c r="J3184" s="482">
        <v>63700</v>
      </c>
      <c r="K3184" s="482">
        <v>0</v>
      </c>
      <c r="L3184" s="482">
        <v>55876.12</v>
      </c>
      <c r="M3184" s="482">
        <v>0</v>
      </c>
      <c r="N3184" s="482">
        <v>7823.88</v>
      </c>
      <c r="O3184" s="482">
        <v>0</v>
      </c>
      <c r="P3184" s="480" t="s">
        <v>14965</v>
      </c>
      <c r="Q3184" s="481"/>
      <c r="R3184" s="480" t="s">
        <v>306</v>
      </c>
      <c r="S3184" s="480" t="s">
        <v>307</v>
      </c>
      <c r="T3184" s="480" t="s">
        <v>816</v>
      </c>
      <c r="U3184" s="480" t="s">
        <v>309</v>
      </c>
      <c r="V3184" s="480" t="s">
        <v>309</v>
      </c>
      <c r="W3184" s="480" t="s">
        <v>333</v>
      </c>
      <c r="X3184" s="480" t="s">
        <v>342</v>
      </c>
      <c r="Y3184" s="480" t="s">
        <v>313</v>
      </c>
      <c r="Z3184" s="480" t="s">
        <v>14921</v>
      </c>
      <c r="AA3184" s="480">
        <f t="shared" si="49"/>
        <v>876</v>
      </c>
      <c r="AB3184" s="483">
        <v>0</v>
      </c>
      <c r="AC3184" s="480" t="s">
        <v>335</v>
      </c>
    </row>
    <row r="3185" customHeight="1" spans="1:29">
      <c r="A3185" s="460" t="s">
        <v>191</v>
      </c>
      <c r="B3185" s="480" t="s">
        <v>14881</v>
      </c>
      <c r="C3185" s="480" t="s">
        <v>14882</v>
      </c>
      <c r="D3185" s="480" t="s">
        <v>14966</v>
      </c>
      <c r="E3185" s="481">
        <v>34304</v>
      </c>
      <c r="F3185" s="480" t="s">
        <v>301</v>
      </c>
      <c r="G3185" s="480" t="s">
        <v>14967</v>
      </c>
      <c r="H3185" s="480" t="s">
        <v>14968</v>
      </c>
      <c r="I3185" s="480" t="s">
        <v>14969</v>
      </c>
      <c r="J3185" s="482">
        <v>65680</v>
      </c>
      <c r="K3185" s="482">
        <v>0</v>
      </c>
      <c r="L3185" s="482">
        <v>35725.26</v>
      </c>
      <c r="M3185" s="482">
        <v>0</v>
      </c>
      <c r="N3185" s="482">
        <v>29954.74</v>
      </c>
      <c r="O3185" s="482">
        <v>0</v>
      </c>
      <c r="P3185" s="480" t="s">
        <v>14970</v>
      </c>
      <c r="Q3185" s="481"/>
      <c r="R3185" s="480" t="s">
        <v>306</v>
      </c>
      <c r="S3185" s="480" t="s">
        <v>307</v>
      </c>
      <c r="T3185" s="480" t="s">
        <v>816</v>
      </c>
      <c r="U3185" s="480" t="s">
        <v>309</v>
      </c>
      <c r="V3185" s="480" t="s">
        <v>309</v>
      </c>
      <c r="W3185" s="480" t="s">
        <v>333</v>
      </c>
      <c r="X3185" s="480" t="s">
        <v>342</v>
      </c>
      <c r="Y3185" s="480" t="s">
        <v>313</v>
      </c>
      <c r="Z3185" s="480" t="s">
        <v>14934</v>
      </c>
      <c r="AA3185" s="480">
        <f t="shared" si="49"/>
        <v>624</v>
      </c>
      <c r="AB3185" s="483">
        <v>0</v>
      </c>
      <c r="AC3185" s="480" t="s">
        <v>335</v>
      </c>
    </row>
    <row r="3186" customHeight="1" spans="1:29">
      <c r="A3186" s="460" t="s">
        <v>191</v>
      </c>
      <c r="B3186" s="480" t="s">
        <v>14881</v>
      </c>
      <c r="C3186" s="480" t="s">
        <v>14882</v>
      </c>
      <c r="D3186" s="480" t="s">
        <v>14971</v>
      </c>
      <c r="E3186" s="481">
        <v>26451</v>
      </c>
      <c r="F3186" s="480" t="s">
        <v>301</v>
      </c>
      <c r="G3186" s="480" t="s">
        <v>14972</v>
      </c>
      <c r="H3186" s="480" t="s">
        <v>14973</v>
      </c>
      <c r="I3186" s="480" t="s">
        <v>14886</v>
      </c>
      <c r="J3186" s="482">
        <v>343127.76</v>
      </c>
      <c r="K3186" s="482">
        <v>2123.8</v>
      </c>
      <c r="L3186" s="482">
        <v>264547.25</v>
      </c>
      <c r="M3186" s="482">
        <v>25485.57</v>
      </c>
      <c r="N3186" s="482">
        <v>0</v>
      </c>
      <c r="O3186" s="482">
        <v>78580.51</v>
      </c>
      <c r="P3186" s="480" t="s">
        <v>14974</v>
      </c>
      <c r="Q3186" s="481"/>
      <c r="R3186" s="480" t="s">
        <v>306</v>
      </c>
      <c r="S3186" s="480" t="s">
        <v>307</v>
      </c>
      <c r="T3186" s="480" t="s">
        <v>816</v>
      </c>
      <c r="U3186" s="480" t="s">
        <v>309</v>
      </c>
      <c r="V3186" s="480" t="s">
        <v>309</v>
      </c>
      <c r="W3186" s="480" t="s">
        <v>333</v>
      </c>
      <c r="X3186" s="480" t="s">
        <v>342</v>
      </c>
      <c r="Y3186" s="480" t="s">
        <v>313</v>
      </c>
      <c r="Z3186" s="480" t="s">
        <v>14975</v>
      </c>
      <c r="AA3186" s="480">
        <f t="shared" si="49"/>
        <v>672</v>
      </c>
      <c r="AB3186" s="483">
        <v>0</v>
      </c>
      <c r="AC3186" s="480" t="s">
        <v>335</v>
      </c>
    </row>
    <row r="3187" customHeight="1" spans="1:29">
      <c r="A3187" s="460" t="s">
        <v>191</v>
      </c>
      <c r="B3187" s="480" t="s">
        <v>14881</v>
      </c>
      <c r="C3187" s="480" t="s">
        <v>14882</v>
      </c>
      <c r="D3187" s="480" t="s">
        <v>14976</v>
      </c>
      <c r="E3187" s="481">
        <v>28399</v>
      </c>
      <c r="F3187" s="480" t="s">
        <v>301</v>
      </c>
      <c r="G3187" s="480" t="s">
        <v>14977</v>
      </c>
      <c r="H3187" s="480" t="s">
        <v>14978</v>
      </c>
      <c r="I3187" s="480" t="s">
        <v>14979</v>
      </c>
      <c r="J3187" s="482">
        <v>604440</v>
      </c>
      <c r="K3187" s="482">
        <v>0</v>
      </c>
      <c r="L3187" s="482">
        <v>483570.05</v>
      </c>
      <c r="M3187" s="482">
        <v>0</v>
      </c>
      <c r="N3187" s="482">
        <v>120869.95</v>
      </c>
      <c r="O3187" s="482">
        <v>0</v>
      </c>
      <c r="P3187" s="480" t="s">
        <v>14980</v>
      </c>
      <c r="Q3187" s="481"/>
      <c r="R3187" s="480" t="s">
        <v>306</v>
      </c>
      <c r="S3187" s="480" t="s">
        <v>307</v>
      </c>
      <c r="T3187" s="480" t="s">
        <v>816</v>
      </c>
      <c r="U3187" s="480" t="s">
        <v>309</v>
      </c>
      <c r="V3187" s="480" t="s">
        <v>309</v>
      </c>
      <c r="W3187" s="480" t="s">
        <v>333</v>
      </c>
      <c r="X3187" s="480" t="s">
        <v>342</v>
      </c>
      <c r="Y3187" s="480" t="s">
        <v>313</v>
      </c>
      <c r="Z3187" s="480" t="s">
        <v>14981</v>
      </c>
      <c r="AA3187" s="480">
        <f t="shared" si="49"/>
        <v>816</v>
      </c>
      <c r="AB3187" s="483">
        <v>0</v>
      </c>
      <c r="AC3187" s="480" t="s">
        <v>335</v>
      </c>
    </row>
    <row r="3188" customHeight="1" spans="1:29">
      <c r="A3188" s="460" t="s">
        <v>191</v>
      </c>
      <c r="B3188" s="480" t="s">
        <v>14881</v>
      </c>
      <c r="C3188" s="480" t="s">
        <v>14882</v>
      </c>
      <c r="D3188" s="480" t="s">
        <v>14982</v>
      </c>
      <c r="E3188" s="481">
        <v>36519</v>
      </c>
      <c r="F3188" s="480" t="s">
        <v>301</v>
      </c>
      <c r="G3188" s="480" t="s">
        <v>14983</v>
      </c>
      <c r="H3188" s="480" t="s">
        <v>14984</v>
      </c>
      <c r="I3188" s="480" t="s">
        <v>14886</v>
      </c>
      <c r="J3188" s="482">
        <v>51840</v>
      </c>
      <c r="K3188" s="482">
        <v>129.08</v>
      </c>
      <c r="L3188" s="482">
        <v>37900.4</v>
      </c>
      <c r="M3188" s="482">
        <v>1548.85</v>
      </c>
      <c r="N3188" s="482">
        <v>0</v>
      </c>
      <c r="O3188" s="482">
        <v>13939.6</v>
      </c>
      <c r="P3188" s="480" t="s">
        <v>14985</v>
      </c>
      <c r="Q3188" s="481"/>
      <c r="R3188" s="480" t="s">
        <v>306</v>
      </c>
      <c r="S3188" s="480" t="s">
        <v>307</v>
      </c>
      <c r="T3188" s="480" t="s">
        <v>816</v>
      </c>
      <c r="U3188" s="480" t="s">
        <v>309</v>
      </c>
      <c r="V3188" s="480" t="s">
        <v>309</v>
      </c>
      <c r="W3188" s="480" t="s">
        <v>333</v>
      </c>
      <c r="X3188" s="480" t="s">
        <v>342</v>
      </c>
      <c r="Y3188" s="480" t="s">
        <v>313</v>
      </c>
      <c r="Z3188" s="480" t="s">
        <v>696</v>
      </c>
      <c r="AA3188" s="480">
        <f t="shared" si="49"/>
        <v>420</v>
      </c>
      <c r="AB3188" s="483">
        <v>0</v>
      </c>
      <c r="AC3188" s="480" t="s">
        <v>819</v>
      </c>
    </row>
    <row r="3189" customHeight="1" spans="1:29">
      <c r="A3189" s="460" t="s">
        <v>191</v>
      </c>
      <c r="B3189" s="480" t="s">
        <v>14881</v>
      </c>
      <c r="C3189" s="480" t="s">
        <v>14882</v>
      </c>
      <c r="D3189" s="480" t="s">
        <v>14986</v>
      </c>
      <c r="E3189" s="481">
        <v>26451</v>
      </c>
      <c r="F3189" s="480" t="s">
        <v>301</v>
      </c>
      <c r="G3189" s="480" t="s">
        <v>14987</v>
      </c>
      <c r="H3189" s="480" t="s">
        <v>14988</v>
      </c>
      <c r="I3189" s="480" t="s">
        <v>14886</v>
      </c>
      <c r="J3189" s="482">
        <v>487744.43</v>
      </c>
      <c r="K3189" s="482">
        <v>1043.74</v>
      </c>
      <c r="L3189" s="482">
        <v>484613.19</v>
      </c>
      <c r="M3189" s="482">
        <v>12524.95</v>
      </c>
      <c r="N3189" s="482">
        <v>0</v>
      </c>
      <c r="O3189" s="482">
        <v>3131.24</v>
      </c>
      <c r="P3189" s="480" t="s">
        <v>14989</v>
      </c>
      <c r="Q3189" s="481"/>
      <c r="R3189" s="480" t="s">
        <v>306</v>
      </c>
      <c r="S3189" s="480" t="s">
        <v>307</v>
      </c>
      <c r="T3189" s="480" t="s">
        <v>399</v>
      </c>
      <c r="U3189" s="480" t="s">
        <v>309</v>
      </c>
      <c r="V3189" s="480" t="s">
        <v>3355</v>
      </c>
      <c r="W3189" s="480" t="s">
        <v>333</v>
      </c>
      <c r="X3189" s="480" t="s">
        <v>342</v>
      </c>
      <c r="Y3189" s="480" t="s">
        <v>313</v>
      </c>
      <c r="Z3189" s="480" t="s">
        <v>14990</v>
      </c>
      <c r="AA3189" s="480">
        <f t="shared" si="49"/>
        <v>636</v>
      </c>
      <c r="AB3189" s="483">
        <v>0</v>
      </c>
      <c r="AC3189" s="480" t="s">
        <v>403</v>
      </c>
    </row>
    <row r="3190" customHeight="1" spans="1:29">
      <c r="A3190" s="460" t="s">
        <v>191</v>
      </c>
      <c r="B3190" s="480" t="s">
        <v>14991</v>
      </c>
      <c r="C3190" s="480" t="s">
        <v>14992</v>
      </c>
      <c r="D3190" s="480" t="s">
        <v>14993</v>
      </c>
      <c r="E3190" s="481">
        <v>34639</v>
      </c>
      <c r="F3190" s="480" t="s">
        <v>301</v>
      </c>
      <c r="G3190" s="480" t="s">
        <v>14994</v>
      </c>
      <c r="H3190" s="480" t="s">
        <v>14995</v>
      </c>
      <c r="I3190" s="480" t="s">
        <v>14979</v>
      </c>
      <c r="J3190" s="482">
        <v>335739.71</v>
      </c>
      <c r="K3190" s="482">
        <v>898.33</v>
      </c>
      <c r="L3190" s="482">
        <v>239618.46</v>
      </c>
      <c r="M3190" s="482">
        <v>10779.95</v>
      </c>
      <c r="N3190" s="482">
        <v>0</v>
      </c>
      <c r="O3190" s="482">
        <v>96121.25</v>
      </c>
      <c r="P3190" s="480" t="s">
        <v>14996</v>
      </c>
      <c r="Q3190" s="481"/>
      <c r="R3190" s="480" t="s">
        <v>306</v>
      </c>
      <c r="S3190" s="480" t="s">
        <v>2482</v>
      </c>
      <c r="T3190" s="480" t="s">
        <v>2483</v>
      </c>
      <c r="U3190" s="480" t="s">
        <v>309</v>
      </c>
      <c r="V3190" s="480" t="s">
        <v>309</v>
      </c>
      <c r="W3190" s="480" t="s">
        <v>333</v>
      </c>
      <c r="X3190" s="480" t="s">
        <v>342</v>
      </c>
      <c r="Y3190" s="480" t="s">
        <v>313</v>
      </c>
      <c r="Z3190" s="480" t="s">
        <v>706</v>
      </c>
      <c r="AA3190" s="480">
        <f t="shared" si="49"/>
        <v>480</v>
      </c>
      <c r="AB3190" s="483">
        <v>0</v>
      </c>
      <c r="AC3190" s="480" t="s">
        <v>2485</v>
      </c>
    </row>
    <row r="3191" customHeight="1" spans="1:29">
      <c r="A3191" s="460" t="s">
        <v>191</v>
      </c>
      <c r="B3191" s="480" t="s">
        <v>14991</v>
      </c>
      <c r="C3191" s="480" t="s">
        <v>14992</v>
      </c>
      <c r="D3191" s="480" t="s">
        <v>14997</v>
      </c>
      <c r="E3191" s="481">
        <v>33512</v>
      </c>
      <c r="F3191" s="480" t="s">
        <v>301</v>
      </c>
      <c r="G3191" s="480" t="s">
        <v>14998</v>
      </c>
      <c r="H3191" s="480" t="s">
        <v>14999</v>
      </c>
      <c r="I3191" s="480" t="s">
        <v>15000</v>
      </c>
      <c r="J3191" s="482">
        <v>2776410</v>
      </c>
      <c r="K3191" s="482">
        <v>7311.9</v>
      </c>
      <c r="L3191" s="482">
        <v>2264577.36</v>
      </c>
      <c r="M3191" s="482">
        <v>87742.74</v>
      </c>
      <c r="N3191" s="482">
        <v>0</v>
      </c>
      <c r="O3191" s="482">
        <v>511832.64</v>
      </c>
      <c r="P3191" s="480" t="s">
        <v>15001</v>
      </c>
      <c r="Q3191" s="481"/>
      <c r="R3191" s="480" t="s">
        <v>306</v>
      </c>
      <c r="S3191" s="480" t="s">
        <v>2316</v>
      </c>
      <c r="T3191" s="480" t="s">
        <v>2372</v>
      </c>
      <c r="U3191" s="480" t="s">
        <v>309</v>
      </c>
      <c r="V3191" s="480" t="s">
        <v>309</v>
      </c>
      <c r="W3191" s="480" t="s">
        <v>333</v>
      </c>
      <c r="X3191" s="480" t="s">
        <v>342</v>
      </c>
      <c r="Y3191" s="480" t="s">
        <v>313</v>
      </c>
      <c r="Z3191" s="480" t="s">
        <v>706</v>
      </c>
      <c r="AA3191" s="480">
        <f t="shared" si="49"/>
        <v>480</v>
      </c>
      <c r="AB3191" s="483">
        <v>0</v>
      </c>
      <c r="AC3191" s="480" t="s">
        <v>2373</v>
      </c>
    </row>
    <row r="3192" customHeight="1" spans="1:29">
      <c r="A3192" s="460" t="s">
        <v>191</v>
      </c>
      <c r="B3192" s="480" t="s">
        <v>14991</v>
      </c>
      <c r="C3192" s="480" t="s">
        <v>14992</v>
      </c>
      <c r="D3192" s="480" t="s">
        <v>15002</v>
      </c>
      <c r="E3192" s="481">
        <v>27181</v>
      </c>
      <c r="F3192" s="480" t="s">
        <v>301</v>
      </c>
      <c r="G3192" s="480" t="s">
        <v>15003</v>
      </c>
      <c r="H3192" s="480" t="s">
        <v>15004</v>
      </c>
      <c r="I3192" s="480" t="s">
        <v>14979</v>
      </c>
      <c r="J3192" s="482">
        <v>998541.43</v>
      </c>
      <c r="K3192" s="482">
        <v>0</v>
      </c>
      <c r="L3192" s="482">
        <v>998541.43</v>
      </c>
      <c r="M3192" s="482">
        <v>0</v>
      </c>
      <c r="N3192" s="482">
        <v>0</v>
      </c>
      <c r="O3192" s="482">
        <v>0</v>
      </c>
      <c r="P3192" s="480" t="s">
        <v>15005</v>
      </c>
      <c r="Q3192" s="481"/>
      <c r="R3192" s="480" t="s">
        <v>306</v>
      </c>
      <c r="S3192" s="480" t="s">
        <v>2316</v>
      </c>
      <c r="T3192" s="480" t="s">
        <v>2372</v>
      </c>
      <c r="U3192" s="480" t="s">
        <v>309</v>
      </c>
      <c r="V3192" s="480" t="s">
        <v>309</v>
      </c>
      <c r="W3192" s="480" t="s">
        <v>333</v>
      </c>
      <c r="X3192" s="480" t="s">
        <v>342</v>
      </c>
      <c r="Y3192" s="480" t="s">
        <v>313</v>
      </c>
      <c r="Z3192" s="480" t="s">
        <v>706</v>
      </c>
      <c r="AA3192" s="480">
        <f t="shared" si="49"/>
        <v>480</v>
      </c>
      <c r="AB3192" s="483">
        <v>0</v>
      </c>
      <c r="AC3192" s="480" t="s">
        <v>2373</v>
      </c>
    </row>
    <row r="3193" customHeight="1" spans="1:29">
      <c r="A3193" s="460" t="s">
        <v>191</v>
      </c>
      <c r="B3193" s="480" t="s">
        <v>14991</v>
      </c>
      <c r="C3193" s="480" t="s">
        <v>14992</v>
      </c>
      <c r="D3193" s="480" t="s">
        <v>15006</v>
      </c>
      <c r="E3193" s="481">
        <v>28277</v>
      </c>
      <c r="F3193" s="480" t="s">
        <v>301</v>
      </c>
      <c r="G3193" s="480" t="s">
        <v>15007</v>
      </c>
      <c r="H3193" s="480" t="s">
        <v>15008</v>
      </c>
      <c r="I3193" s="480" t="s">
        <v>14979</v>
      </c>
      <c r="J3193" s="482">
        <v>78450</v>
      </c>
      <c r="K3193" s="482">
        <v>0</v>
      </c>
      <c r="L3193" s="482">
        <v>78450</v>
      </c>
      <c r="M3193" s="482">
        <v>0</v>
      </c>
      <c r="N3193" s="482">
        <v>0</v>
      </c>
      <c r="O3193" s="482">
        <v>0</v>
      </c>
      <c r="P3193" s="480" t="s">
        <v>15009</v>
      </c>
      <c r="Q3193" s="481"/>
      <c r="R3193" s="480" t="s">
        <v>306</v>
      </c>
      <c r="S3193" s="480" t="s">
        <v>2316</v>
      </c>
      <c r="T3193" s="480" t="s">
        <v>816</v>
      </c>
      <c r="U3193" s="480" t="s">
        <v>309</v>
      </c>
      <c r="V3193" s="480" t="s">
        <v>309</v>
      </c>
      <c r="W3193" s="480" t="s">
        <v>333</v>
      </c>
      <c r="X3193" s="480" t="s">
        <v>342</v>
      </c>
      <c r="Y3193" s="480" t="s">
        <v>313</v>
      </c>
      <c r="Z3193" s="480" t="s">
        <v>706</v>
      </c>
      <c r="AA3193" s="480">
        <f t="shared" si="49"/>
        <v>480</v>
      </c>
      <c r="AB3193" s="483">
        <v>0</v>
      </c>
      <c r="AC3193" s="480" t="s">
        <v>3065</v>
      </c>
    </row>
    <row r="3194" customHeight="1" spans="1:29">
      <c r="A3194" s="460" t="s">
        <v>191</v>
      </c>
      <c r="B3194" s="480" t="s">
        <v>14991</v>
      </c>
      <c r="C3194" s="480" t="s">
        <v>14992</v>
      </c>
      <c r="D3194" s="480" t="s">
        <v>15010</v>
      </c>
      <c r="E3194" s="481">
        <v>34304</v>
      </c>
      <c r="F3194" s="480" t="s">
        <v>301</v>
      </c>
      <c r="G3194" s="480" t="s">
        <v>15011</v>
      </c>
      <c r="H3194" s="480" t="s">
        <v>15012</v>
      </c>
      <c r="I3194" s="480" t="s">
        <v>15013</v>
      </c>
      <c r="J3194" s="482">
        <v>567240</v>
      </c>
      <c r="K3194" s="482">
        <v>0</v>
      </c>
      <c r="L3194" s="482">
        <v>159181.62</v>
      </c>
      <c r="M3194" s="482">
        <v>0</v>
      </c>
      <c r="N3194" s="482">
        <v>408058.38</v>
      </c>
      <c r="O3194" s="482">
        <v>0</v>
      </c>
      <c r="P3194" s="480" t="s">
        <v>15014</v>
      </c>
      <c r="Q3194" s="481"/>
      <c r="R3194" s="480" t="s">
        <v>306</v>
      </c>
      <c r="S3194" s="480" t="s">
        <v>2316</v>
      </c>
      <c r="T3194" s="480" t="s">
        <v>2317</v>
      </c>
      <c r="U3194" s="480" t="s">
        <v>309</v>
      </c>
      <c r="V3194" s="480" t="s">
        <v>309</v>
      </c>
      <c r="W3194" s="480" t="s">
        <v>333</v>
      </c>
      <c r="X3194" s="480" t="s">
        <v>342</v>
      </c>
      <c r="Y3194" s="480" t="s">
        <v>313</v>
      </c>
      <c r="Z3194" s="480" t="s">
        <v>15015</v>
      </c>
      <c r="AA3194" s="480">
        <f t="shared" si="49"/>
        <v>684</v>
      </c>
      <c r="AB3194" s="483">
        <v>0</v>
      </c>
      <c r="AC3194" s="480" t="s">
        <v>2319</v>
      </c>
    </row>
    <row r="3195" customHeight="1" spans="1:29">
      <c r="A3195" s="460" t="s">
        <v>191</v>
      </c>
      <c r="B3195" s="480" t="s">
        <v>14991</v>
      </c>
      <c r="C3195" s="480" t="s">
        <v>14992</v>
      </c>
      <c r="D3195" s="480" t="s">
        <v>15016</v>
      </c>
      <c r="E3195" s="481">
        <v>26085</v>
      </c>
      <c r="F3195" s="480" t="s">
        <v>301</v>
      </c>
      <c r="G3195" s="480" t="s">
        <v>15017</v>
      </c>
      <c r="H3195" s="480" t="s">
        <v>15018</v>
      </c>
      <c r="I3195" s="480" t="s">
        <v>15019</v>
      </c>
      <c r="J3195" s="482">
        <v>417924</v>
      </c>
      <c r="K3195" s="482">
        <v>0</v>
      </c>
      <c r="L3195" s="482">
        <v>317899.65</v>
      </c>
      <c r="M3195" s="482">
        <v>0</v>
      </c>
      <c r="N3195" s="482">
        <v>100024.35</v>
      </c>
      <c r="O3195" s="482">
        <v>0</v>
      </c>
      <c r="P3195" s="480" t="s">
        <v>15020</v>
      </c>
      <c r="Q3195" s="481"/>
      <c r="R3195" s="480" t="s">
        <v>306</v>
      </c>
      <c r="S3195" s="480" t="s">
        <v>2316</v>
      </c>
      <c r="T3195" s="480" t="s">
        <v>2372</v>
      </c>
      <c r="U3195" s="480" t="s">
        <v>309</v>
      </c>
      <c r="V3195" s="480" t="s">
        <v>309</v>
      </c>
      <c r="W3195" s="480" t="s">
        <v>333</v>
      </c>
      <c r="X3195" s="480" t="s">
        <v>342</v>
      </c>
      <c r="Y3195" s="480" t="s">
        <v>313</v>
      </c>
      <c r="Z3195" s="480" t="s">
        <v>15021</v>
      </c>
      <c r="AA3195" s="480">
        <f t="shared" si="49"/>
        <v>948</v>
      </c>
      <c r="AB3195" s="483">
        <v>0</v>
      </c>
      <c r="AC3195" s="480" t="s">
        <v>2373</v>
      </c>
    </row>
    <row r="3196" customHeight="1" spans="1:29">
      <c r="A3196" s="460" t="s">
        <v>191</v>
      </c>
      <c r="B3196" s="480" t="s">
        <v>14991</v>
      </c>
      <c r="C3196" s="480" t="s">
        <v>14992</v>
      </c>
      <c r="D3196" s="480" t="s">
        <v>15022</v>
      </c>
      <c r="E3196" s="481">
        <v>30834</v>
      </c>
      <c r="F3196" s="480" t="s">
        <v>301</v>
      </c>
      <c r="G3196" s="480" t="s">
        <v>15023</v>
      </c>
      <c r="H3196" s="480" t="s">
        <v>15024</v>
      </c>
      <c r="I3196" s="480" t="s">
        <v>15025</v>
      </c>
      <c r="J3196" s="482">
        <v>51120</v>
      </c>
      <c r="K3196" s="482">
        <v>0</v>
      </c>
      <c r="L3196" s="482">
        <v>23627.55</v>
      </c>
      <c r="M3196" s="482">
        <v>0</v>
      </c>
      <c r="N3196" s="482">
        <v>27492.45</v>
      </c>
      <c r="O3196" s="482">
        <v>0</v>
      </c>
      <c r="P3196" s="480" t="s">
        <v>15026</v>
      </c>
      <c r="Q3196" s="481"/>
      <c r="R3196" s="480" t="s">
        <v>306</v>
      </c>
      <c r="S3196" s="480" t="s">
        <v>2316</v>
      </c>
      <c r="T3196" s="480" t="s">
        <v>2372</v>
      </c>
      <c r="U3196" s="480" t="s">
        <v>309</v>
      </c>
      <c r="V3196" s="480" t="s">
        <v>309</v>
      </c>
      <c r="W3196" s="480" t="s">
        <v>333</v>
      </c>
      <c r="X3196" s="480" t="s">
        <v>342</v>
      </c>
      <c r="Y3196" s="480" t="s">
        <v>313</v>
      </c>
      <c r="Z3196" s="480" t="s">
        <v>15027</v>
      </c>
      <c r="AA3196" s="480">
        <f t="shared" si="49"/>
        <v>792</v>
      </c>
      <c r="AB3196" s="483">
        <v>0</v>
      </c>
      <c r="AC3196" s="480" t="s">
        <v>2373</v>
      </c>
    </row>
    <row r="3197" customHeight="1" spans="1:29">
      <c r="A3197" s="460" t="s">
        <v>191</v>
      </c>
      <c r="B3197" s="480" t="s">
        <v>14991</v>
      </c>
      <c r="C3197" s="480" t="s">
        <v>14992</v>
      </c>
      <c r="D3197" s="480" t="s">
        <v>15028</v>
      </c>
      <c r="E3197" s="481">
        <v>29373</v>
      </c>
      <c r="F3197" s="480" t="s">
        <v>301</v>
      </c>
      <c r="G3197" s="480" t="s">
        <v>15029</v>
      </c>
      <c r="H3197" s="480" t="s">
        <v>15030</v>
      </c>
      <c r="I3197" s="480" t="s">
        <v>15000</v>
      </c>
      <c r="J3197" s="482">
        <v>237747</v>
      </c>
      <c r="K3197" s="482">
        <v>0</v>
      </c>
      <c r="L3197" s="482">
        <v>129057.24</v>
      </c>
      <c r="M3197" s="482">
        <v>0</v>
      </c>
      <c r="N3197" s="482">
        <v>108689.76</v>
      </c>
      <c r="O3197" s="482">
        <v>0</v>
      </c>
      <c r="P3197" s="480" t="s">
        <v>15031</v>
      </c>
      <c r="Q3197" s="481"/>
      <c r="R3197" s="480" t="s">
        <v>306</v>
      </c>
      <c r="S3197" s="480" t="s">
        <v>2316</v>
      </c>
      <c r="T3197" s="480" t="s">
        <v>2372</v>
      </c>
      <c r="U3197" s="480" t="s">
        <v>309</v>
      </c>
      <c r="V3197" s="480" t="s">
        <v>309</v>
      </c>
      <c r="W3197" s="480" t="s">
        <v>333</v>
      </c>
      <c r="X3197" s="480" t="s">
        <v>342</v>
      </c>
      <c r="Y3197" s="480" t="s">
        <v>313</v>
      </c>
      <c r="Z3197" s="480" t="s">
        <v>15032</v>
      </c>
      <c r="AA3197" s="480">
        <f t="shared" si="49"/>
        <v>840</v>
      </c>
      <c r="AB3197" s="483">
        <v>0</v>
      </c>
      <c r="AC3197" s="480" t="s">
        <v>2373</v>
      </c>
    </row>
    <row r="3198" customHeight="1" spans="1:29">
      <c r="A3198" s="460" t="s">
        <v>191</v>
      </c>
      <c r="B3198" s="480" t="s">
        <v>14991</v>
      </c>
      <c r="C3198" s="480" t="s">
        <v>14992</v>
      </c>
      <c r="D3198" s="480" t="s">
        <v>15033</v>
      </c>
      <c r="E3198" s="481">
        <v>30103</v>
      </c>
      <c r="F3198" s="480" t="s">
        <v>301</v>
      </c>
      <c r="G3198" s="480" t="s">
        <v>15034</v>
      </c>
      <c r="H3198" s="480" t="s">
        <v>15035</v>
      </c>
      <c r="I3198" s="480" t="s">
        <v>15000</v>
      </c>
      <c r="J3198" s="482">
        <v>561816.13</v>
      </c>
      <c r="K3198" s="482">
        <v>0</v>
      </c>
      <c r="L3198" s="482">
        <v>325657.36</v>
      </c>
      <c r="M3198" s="482">
        <v>0</v>
      </c>
      <c r="N3198" s="482">
        <v>236158.77</v>
      </c>
      <c r="O3198" s="482">
        <v>0</v>
      </c>
      <c r="P3198" s="480" t="s">
        <v>15036</v>
      </c>
      <c r="Q3198" s="481"/>
      <c r="R3198" s="480" t="s">
        <v>306</v>
      </c>
      <c r="S3198" s="480" t="s">
        <v>2316</v>
      </c>
      <c r="T3198" s="480" t="s">
        <v>2372</v>
      </c>
      <c r="U3198" s="480" t="s">
        <v>309</v>
      </c>
      <c r="V3198" s="480" t="s">
        <v>309</v>
      </c>
      <c r="W3198" s="480" t="s">
        <v>333</v>
      </c>
      <c r="X3198" s="480" t="s">
        <v>342</v>
      </c>
      <c r="Y3198" s="480" t="s">
        <v>313</v>
      </c>
      <c r="Z3198" s="480" t="s">
        <v>14981</v>
      </c>
      <c r="AA3198" s="480">
        <f t="shared" si="49"/>
        <v>816</v>
      </c>
      <c r="AB3198" s="483">
        <v>0</v>
      </c>
      <c r="AC3198" s="480" t="s">
        <v>2373</v>
      </c>
    </row>
    <row r="3199" customHeight="1" spans="1:29">
      <c r="A3199" s="460" t="s">
        <v>191</v>
      </c>
      <c r="B3199" s="480" t="s">
        <v>14991</v>
      </c>
      <c r="C3199" s="480" t="s">
        <v>14992</v>
      </c>
      <c r="D3199" s="480" t="s">
        <v>15037</v>
      </c>
      <c r="E3199" s="481">
        <v>35034</v>
      </c>
      <c r="F3199" s="480" t="s">
        <v>301</v>
      </c>
      <c r="G3199" s="480" t="s">
        <v>15038</v>
      </c>
      <c r="H3199" s="480" t="s">
        <v>15039</v>
      </c>
      <c r="I3199" s="480" t="s">
        <v>15000</v>
      </c>
      <c r="J3199" s="482">
        <v>196020</v>
      </c>
      <c r="K3199" s="482">
        <v>0</v>
      </c>
      <c r="L3199" s="482">
        <v>59908.5</v>
      </c>
      <c r="M3199" s="482">
        <v>0</v>
      </c>
      <c r="N3199" s="482">
        <v>136111.5</v>
      </c>
      <c r="O3199" s="482">
        <v>0</v>
      </c>
      <c r="P3199" s="480" t="s">
        <v>15040</v>
      </c>
      <c r="Q3199" s="481"/>
      <c r="R3199" s="480" t="s">
        <v>306</v>
      </c>
      <c r="S3199" s="480" t="s">
        <v>2316</v>
      </c>
      <c r="T3199" s="480" t="s">
        <v>2372</v>
      </c>
      <c r="U3199" s="480" t="s">
        <v>309</v>
      </c>
      <c r="V3199" s="480" t="s">
        <v>309</v>
      </c>
      <c r="W3199" s="480" t="s">
        <v>333</v>
      </c>
      <c r="X3199" s="480" t="s">
        <v>342</v>
      </c>
      <c r="Y3199" s="480" t="s">
        <v>313</v>
      </c>
      <c r="Z3199" s="480" t="s">
        <v>14912</v>
      </c>
      <c r="AA3199" s="480">
        <f t="shared" si="49"/>
        <v>660</v>
      </c>
      <c r="AB3199" s="483">
        <v>0</v>
      </c>
      <c r="AC3199" s="480" t="s">
        <v>2373</v>
      </c>
    </row>
    <row r="3200" customHeight="1" spans="1:29">
      <c r="A3200" s="460" t="s">
        <v>191</v>
      </c>
      <c r="B3200" s="480" t="s">
        <v>14991</v>
      </c>
      <c r="C3200" s="480" t="s">
        <v>14992</v>
      </c>
      <c r="D3200" s="480" t="s">
        <v>15041</v>
      </c>
      <c r="E3200" s="481">
        <v>32141</v>
      </c>
      <c r="F3200" s="480" t="s">
        <v>301</v>
      </c>
      <c r="G3200" s="480" t="s">
        <v>15042</v>
      </c>
      <c r="H3200" s="480" t="s">
        <v>15043</v>
      </c>
      <c r="I3200" s="480" t="s">
        <v>15013</v>
      </c>
      <c r="J3200" s="482">
        <v>1542648</v>
      </c>
      <c r="K3200" s="482">
        <v>0</v>
      </c>
      <c r="L3200" s="482">
        <v>621329.01</v>
      </c>
      <c r="M3200" s="482">
        <v>0</v>
      </c>
      <c r="N3200" s="482">
        <v>921318.99</v>
      </c>
      <c r="O3200" s="482">
        <v>0</v>
      </c>
      <c r="P3200" s="480" t="s">
        <v>15044</v>
      </c>
      <c r="Q3200" s="481"/>
      <c r="R3200" s="480" t="s">
        <v>306</v>
      </c>
      <c r="S3200" s="480" t="s">
        <v>2316</v>
      </c>
      <c r="T3200" s="480" t="s">
        <v>2372</v>
      </c>
      <c r="U3200" s="480" t="s">
        <v>309</v>
      </c>
      <c r="V3200" s="480" t="s">
        <v>309</v>
      </c>
      <c r="W3200" s="480" t="s">
        <v>333</v>
      </c>
      <c r="X3200" s="480" t="s">
        <v>342</v>
      </c>
      <c r="Y3200" s="480" t="s">
        <v>313</v>
      </c>
      <c r="Z3200" s="480" t="s">
        <v>15045</v>
      </c>
      <c r="AA3200" s="480">
        <f t="shared" si="49"/>
        <v>756</v>
      </c>
      <c r="AB3200" s="483">
        <v>0</v>
      </c>
      <c r="AC3200" s="480" t="s">
        <v>2373</v>
      </c>
    </row>
    <row r="3201" customHeight="1" spans="1:29">
      <c r="A3201" s="460" t="s">
        <v>191</v>
      </c>
      <c r="B3201" s="480" t="s">
        <v>15046</v>
      </c>
      <c r="C3201" s="480" t="s">
        <v>15047</v>
      </c>
      <c r="D3201" s="480" t="s">
        <v>15048</v>
      </c>
      <c r="E3201" s="481">
        <v>28581</v>
      </c>
      <c r="F3201" s="480" t="s">
        <v>301</v>
      </c>
      <c r="G3201" s="480" t="s">
        <v>15049</v>
      </c>
      <c r="H3201" s="480" t="s">
        <v>15050</v>
      </c>
      <c r="I3201" s="480" t="s">
        <v>15051</v>
      </c>
      <c r="J3201" s="482">
        <v>302957</v>
      </c>
      <c r="K3201" s="482">
        <v>0</v>
      </c>
      <c r="L3201" s="482">
        <v>302957</v>
      </c>
      <c r="M3201" s="482">
        <v>0</v>
      </c>
      <c r="N3201" s="482">
        <v>0</v>
      </c>
      <c r="O3201" s="482">
        <v>0</v>
      </c>
      <c r="P3201" s="480" t="s">
        <v>15052</v>
      </c>
      <c r="Q3201" s="481"/>
      <c r="R3201" s="480" t="s">
        <v>306</v>
      </c>
      <c r="S3201" s="480" t="s">
        <v>9509</v>
      </c>
      <c r="T3201" s="480" t="s">
        <v>2372</v>
      </c>
      <c r="U3201" s="480" t="s">
        <v>309</v>
      </c>
      <c r="V3201" s="480" t="s">
        <v>309</v>
      </c>
      <c r="W3201" s="480" t="s">
        <v>333</v>
      </c>
      <c r="X3201" s="480" t="s">
        <v>342</v>
      </c>
      <c r="Y3201" s="480" t="s">
        <v>313</v>
      </c>
      <c r="Z3201" s="480" t="s">
        <v>15053</v>
      </c>
      <c r="AA3201" s="480">
        <f t="shared" si="49"/>
        <v>696</v>
      </c>
      <c r="AB3201" s="483">
        <v>0</v>
      </c>
      <c r="AC3201" s="480" t="s">
        <v>2252</v>
      </c>
    </row>
    <row r="3202" customHeight="1" spans="1:29">
      <c r="A3202" s="460" t="s">
        <v>191</v>
      </c>
      <c r="B3202" s="480" t="s">
        <v>15046</v>
      </c>
      <c r="C3202" s="480" t="s">
        <v>15047</v>
      </c>
      <c r="D3202" s="480" t="s">
        <v>15054</v>
      </c>
      <c r="E3202" s="481">
        <v>31199</v>
      </c>
      <c r="F3202" s="480" t="s">
        <v>301</v>
      </c>
      <c r="G3202" s="480" t="s">
        <v>15055</v>
      </c>
      <c r="H3202" s="480" t="s">
        <v>15056</v>
      </c>
      <c r="I3202" s="480" t="s">
        <v>15057</v>
      </c>
      <c r="J3202" s="482">
        <v>177142.8</v>
      </c>
      <c r="K3202" s="482">
        <v>0</v>
      </c>
      <c r="L3202" s="482">
        <v>177142.8</v>
      </c>
      <c r="M3202" s="482">
        <v>0</v>
      </c>
      <c r="N3202" s="482">
        <v>0</v>
      </c>
      <c r="O3202" s="482">
        <v>0</v>
      </c>
      <c r="P3202" s="480" t="s">
        <v>15058</v>
      </c>
      <c r="Q3202" s="481"/>
      <c r="R3202" s="480" t="s">
        <v>306</v>
      </c>
      <c r="S3202" s="480" t="s">
        <v>9509</v>
      </c>
      <c r="T3202" s="480" t="s">
        <v>2372</v>
      </c>
      <c r="U3202" s="480" t="s">
        <v>309</v>
      </c>
      <c r="V3202" s="480" t="s">
        <v>309</v>
      </c>
      <c r="W3202" s="480" t="s">
        <v>333</v>
      </c>
      <c r="X3202" s="480" t="s">
        <v>342</v>
      </c>
      <c r="Y3202" s="480" t="s">
        <v>313</v>
      </c>
      <c r="Z3202" s="480" t="s">
        <v>14947</v>
      </c>
      <c r="AA3202" s="480">
        <f t="shared" si="49"/>
        <v>600</v>
      </c>
      <c r="AB3202" s="483">
        <v>0</v>
      </c>
      <c r="AC3202" s="480" t="s">
        <v>2252</v>
      </c>
    </row>
    <row r="3203" customHeight="1" spans="1:29">
      <c r="A3203" s="460" t="s">
        <v>191</v>
      </c>
      <c r="B3203" s="480" t="s">
        <v>15046</v>
      </c>
      <c r="C3203" s="480" t="s">
        <v>15047</v>
      </c>
      <c r="D3203" s="480" t="s">
        <v>15059</v>
      </c>
      <c r="E3203" s="481">
        <v>31199</v>
      </c>
      <c r="F3203" s="480" t="s">
        <v>301</v>
      </c>
      <c r="G3203" s="480" t="s">
        <v>15060</v>
      </c>
      <c r="H3203" s="480" t="s">
        <v>15061</v>
      </c>
      <c r="I3203" s="480" t="s">
        <v>15057</v>
      </c>
      <c r="J3203" s="482">
        <v>275156.15</v>
      </c>
      <c r="K3203" s="482">
        <v>0</v>
      </c>
      <c r="L3203" s="482">
        <v>275156.15</v>
      </c>
      <c r="M3203" s="482">
        <v>0</v>
      </c>
      <c r="N3203" s="482">
        <v>0</v>
      </c>
      <c r="O3203" s="482">
        <v>0</v>
      </c>
      <c r="P3203" s="480" t="s">
        <v>15062</v>
      </c>
      <c r="Q3203" s="481"/>
      <c r="R3203" s="480" t="s">
        <v>306</v>
      </c>
      <c r="S3203" s="480" t="s">
        <v>9509</v>
      </c>
      <c r="T3203" s="480" t="s">
        <v>2372</v>
      </c>
      <c r="U3203" s="480" t="s">
        <v>309</v>
      </c>
      <c r="V3203" s="480" t="s">
        <v>309</v>
      </c>
      <c r="W3203" s="480" t="s">
        <v>333</v>
      </c>
      <c r="X3203" s="480" t="s">
        <v>342</v>
      </c>
      <c r="Y3203" s="480" t="s">
        <v>313</v>
      </c>
      <c r="Z3203" s="480" t="s">
        <v>14947</v>
      </c>
      <c r="AA3203" s="480">
        <f t="shared" si="49"/>
        <v>600</v>
      </c>
      <c r="AB3203" s="483">
        <v>0</v>
      </c>
      <c r="AC3203" s="480" t="s">
        <v>2252</v>
      </c>
    </row>
    <row r="3204" customHeight="1" spans="1:29">
      <c r="A3204" s="460" t="s">
        <v>191</v>
      </c>
      <c r="B3204" s="480" t="s">
        <v>15046</v>
      </c>
      <c r="C3204" s="480" t="s">
        <v>15047</v>
      </c>
      <c r="D3204" s="480" t="s">
        <v>15063</v>
      </c>
      <c r="E3204" s="481">
        <v>31199</v>
      </c>
      <c r="F3204" s="480" t="s">
        <v>301</v>
      </c>
      <c r="G3204" s="480" t="s">
        <v>15064</v>
      </c>
      <c r="H3204" s="480" t="s">
        <v>15065</v>
      </c>
      <c r="I3204" s="480" t="s">
        <v>15057</v>
      </c>
      <c r="J3204" s="482">
        <v>22117</v>
      </c>
      <c r="K3204" s="482">
        <v>0</v>
      </c>
      <c r="L3204" s="482">
        <v>22117</v>
      </c>
      <c r="M3204" s="482">
        <v>0</v>
      </c>
      <c r="N3204" s="482">
        <v>0</v>
      </c>
      <c r="O3204" s="482">
        <v>0</v>
      </c>
      <c r="P3204" s="480" t="s">
        <v>15066</v>
      </c>
      <c r="Q3204" s="481"/>
      <c r="R3204" s="480" t="s">
        <v>306</v>
      </c>
      <c r="S3204" s="480" t="s">
        <v>9509</v>
      </c>
      <c r="T3204" s="480" t="s">
        <v>2372</v>
      </c>
      <c r="U3204" s="480" t="s">
        <v>309</v>
      </c>
      <c r="V3204" s="480" t="s">
        <v>309</v>
      </c>
      <c r="W3204" s="480" t="s">
        <v>333</v>
      </c>
      <c r="X3204" s="480" t="s">
        <v>342</v>
      </c>
      <c r="Y3204" s="480" t="s">
        <v>313</v>
      </c>
      <c r="Z3204" s="480" t="s">
        <v>14947</v>
      </c>
      <c r="AA3204" s="480">
        <f t="shared" si="49"/>
        <v>600</v>
      </c>
      <c r="AB3204" s="483">
        <v>0</v>
      </c>
      <c r="AC3204" s="480" t="s">
        <v>2252</v>
      </c>
    </row>
    <row r="3205" customHeight="1" spans="1:29">
      <c r="A3205" s="460" t="s">
        <v>191</v>
      </c>
      <c r="B3205" s="480" t="s">
        <v>15046</v>
      </c>
      <c r="C3205" s="480" t="s">
        <v>15047</v>
      </c>
      <c r="D3205" s="480" t="s">
        <v>15067</v>
      </c>
      <c r="E3205" s="481">
        <v>31199</v>
      </c>
      <c r="F3205" s="480" t="s">
        <v>301</v>
      </c>
      <c r="G3205" s="480" t="s">
        <v>15068</v>
      </c>
      <c r="H3205" s="480" t="s">
        <v>15069</v>
      </c>
      <c r="I3205" s="480" t="s">
        <v>15057</v>
      </c>
      <c r="J3205" s="482">
        <v>621978.3</v>
      </c>
      <c r="K3205" s="482">
        <v>0</v>
      </c>
      <c r="L3205" s="482">
        <v>621978.3</v>
      </c>
      <c r="M3205" s="482">
        <v>0</v>
      </c>
      <c r="N3205" s="482">
        <v>0</v>
      </c>
      <c r="O3205" s="482">
        <v>0</v>
      </c>
      <c r="P3205" s="480" t="s">
        <v>15070</v>
      </c>
      <c r="Q3205" s="481"/>
      <c r="R3205" s="480" t="s">
        <v>306</v>
      </c>
      <c r="S3205" s="480" t="s">
        <v>9509</v>
      </c>
      <c r="T3205" s="480" t="s">
        <v>2372</v>
      </c>
      <c r="U3205" s="480" t="s">
        <v>309</v>
      </c>
      <c r="V3205" s="480" t="s">
        <v>309</v>
      </c>
      <c r="W3205" s="480" t="s">
        <v>333</v>
      </c>
      <c r="X3205" s="480" t="s">
        <v>342</v>
      </c>
      <c r="Y3205" s="480" t="s">
        <v>313</v>
      </c>
      <c r="Z3205" s="480" t="s">
        <v>14947</v>
      </c>
      <c r="AA3205" s="480">
        <f t="shared" si="49"/>
        <v>600</v>
      </c>
      <c r="AB3205" s="483">
        <v>0</v>
      </c>
      <c r="AC3205" s="480" t="s">
        <v>2252</v>
      </c>
    </row>
    <row r="3206" customHeight="1" spans="1:29">
      <c r="A3206" s="460" t="s">
        <v>191</v>
      </c>
      <c r="B3206" s="480" t="s">
        <v>15046</v>
      </c>
      <c r="C3206" s="480" t="s">
        <v>15047</v>
      </c>
      <c r="D3206" s="480" t="s">
        <v>15071</v>
      </c>
      <c r="E3206" s="481">
        <v>31199</v>
      </c>
      <c r="F3206" s="480" t="s">
        <v>301</v>
      </c>
      <c r="G3206" s="480" t="s">
        <v>15072</v>
      </c>
      <c r="H3206" s="480" t="s">
        <v>15073</v>
      </c>
      <c r="I3206" s="480" t="s">
        <v>15057</v>
      </c>
      <c r="J3206" s="482">
        <v>498726</v>
      </c>
      <c r="K3206" s="482">
        <v>0</v>
      </c>
      <c r="L3206" s="482">
        <v>498726</v>
      </c>
      <c r="M3206" s="482">
        <v>0</v>
      </c>
      <c r="N3206" s="482">
        <v>0</v>
      </c>
      <c r="O3206" s="482">
        <v>0</v>
      </c>
      <c r="P3206" s="480" t="s">
        <v>15074</v>
      </c>
      <c r="Q3206" s="481"/>
      <c r="R3206" s="480" t="s">
        <v>306</v>
      </c>
      <c r="S3206" s="480" t="s">
        <v>9509</v>
      </c>
      <c r="T3206" s="480" t="s">
        <v>2372</v>
      </c>
      <c r="U3206" s="480" t="s">
        <v>309</v>
      </c>
      <c r="V3206" s="480" t="s">
        <v>309</v>
      </c>
      <c r="W3206" s="480" t="s">
        <v>333</v>
      </c>
      <c r="X3206" s="480" t="s">
        <v>342</v>
      </c>
      <c r="Y3206" s="480" t="s">
        <v>313</v>
      </c>
      <c r="Z3206" s="480" t="s">
        <v>14947</v>
      </c>
      <c r="AA3206" s="480">
        <f t="shared" si="49"/>
        <v>600</v>
      </c>
      <c r="AB3206" s="483">
        <v>0</v>
      </c>
      <c r="AC3206" s="480" t="s">
        <v>2252</v>
      </c>
    </row>
    <row r="3207" customHeight="1" spans="1:29">
      <c r="A3207" s="460" t="s">
        <v>191</v>
      </c>
      <c r="B3207" s="480" t="s">
        <v>15046</v>
      </c>
      <c r="C3207" s="480" t="s">
        <v>15047</v>
      </c>
      <c r="D3207" s="480" t="s">
        <v>15075</v>
      </c>
      <c r="E3207" s="481">
        <v>28581</v>
      </c>
      <c r="F3207" s="480" t="s">
        <v>301</v>
      </c>
      <c r="G3207" s="480" t="s">
        <v>15076</v>
      </c>
      <c r="H3207" s="480" t="s">
        <v>15077</v>
      </c>
      <c r="I3207" s="480" t="s">
        <v>15057</v>
      </c>
      <c r="J3207" s="482">
        <v>701134.2</v>
      </c>
      <c r="K3207" s="482">
        <v>0</v>
      </c>
      <c r="L3207" s="482">
        <v>570673.89</v>
      </c>
      <c r="M3207" s="482">
        <v>0</v>
      </c>
      <c r="N3207" s="482">
        <v>130460.31</v>
      </c>
      <c r="O3207" s="482">
        <v>0</v>
      </c>
      <c r="P3207" s="480" t="s">
        <v>15078</v>
      </c>
      <c r="Q3207" s="481"/>
      <c r="R3207" s="480" t="s">
        <v>306</v>
      </c>
      <c r="S3207" s="480" t="s">
        <v>9509</v>
      </c>
      <c r="T3207" s="480" t="s">
        <v>2372</v>
      </c>
      <c r="U3207" s="480" t="s">
        <v>309</v>
      </c>
      <c r="V3207" s="480" t="s">
        <v>309</v>
      </c>
      <c r="W3207" s="480" t="s">
        <v>333</v>
      </c>
      <c r="X3207" s="480" t="s">
        <v>342</v>
      </c>
      <c r="Y3207" s="480" t="s">
        <v>313</v>
      </c>
      <c r="Z3207" s="480" t="s">
        <v>15053</v>
      </c>
      <c r="AA3207" s="480">
        <f t="shared" si="49"/>
        <v>696</v>
      </c>
      <c r="AB3207" s="483">
        <v>0</v>
      </c>
      <c r="AC3207" s="480" t="s">
        <v>2252</v>
      </c>
    </row>
    <row r="3208" customHeight="1" spans="1:29">
      <c r="A3208" s="460" t="s">
        <v>191</v>
      </c>
      <c r="B3208" s="480" t="s">
        <v>15046</v>
      </c>
      <c r="C3208" s="480" t="s">
        <v>15047</v>
      </c>
      <c r="D3208" s="480" t="s">
        <v>15079</v>
      </c>
      <c r="E3208" s="481">
        <v>28399</v>
      </c>
      <c r="F3208" s="480" t="s">
        <v>301</v>
      </c>
      <c r="G3208" s="480" t="s">
        <v>15080</v>
      </c>
      <c r="H3208" s="480" t="s">
        <v>15081</v>
      </c>
      <c r="I3208" s="480" t="s">
        <v>15057</v>
      </c>
      <c r="J3208" s="482">
        <v>217012.4</v>
      </c>
      <c r="K3208" s="482">
        <v>0</v>
      </c>
      <c r="L3208" s="482">
        <v>217012.4</v>
      </c>
      <c r="M3208" s="482">
        <v>0</v>
      </c>
      <c r="N3208" s="482">
        <v>0</v>
      </c>
      <c r="O3208" s="482">
        <v>0</v>
      </c>
      <c r="P3208" s="480" t="s">
        <v>15082</v>
      </c>
      <c r="Q3208" s="481"/>
      <c r="R3208" s="480" t="s">
        <v>306</v>
      </c>
      <c r="S3208" s="480" t="s">
        <v>9509</v>
      </c>
      <c r="T3208" s="480" t="s">
        <v>2372</v>
      </c>
      <c r="U3208" s="480" t="s">
        <v>309</v>
      </c>
      <c r="V3208" s="480" t="s">
        <v>309</v>
      </c>
      <c r="W3208" s="480" t="s">
        <v>333</v>
      </c>
      <c r="X3208" s="480" t="s">
        <v>342</v>
      </c>
      <c r="Y3208" s="480" t="s">
        <v>313</v>
      </c>
      <c r="Z3208" s="480" t="s">
        <v>15053</v>
      </c>
      <c r="AA3208" s="480">
        <f t="shared" si="49"/>
        <v>696</v>
      </c>
      <c r="AB3208" s="483">
        <v>0</v>
      </c>
      <c r="AC3208" s="480" t="s">
        <v>2252</v>
      </c>
    </row>
    <row r="3209" customHeight="1" spans="1:29">
      <c r="A3209" s="460" t="s">
        <v>191</v>
      </c>
      <c r="B3209" s="480" t="s">
        <v>15046</v>
      </c>
      <c r="C3209" s="480" t="s">
        <v>15047</v>
      </c>
      <c r="D3209" s="480" t="s">
        <v>15083</v>
      </c>
      <c r="E3209" s="481">
        <v>28277</v>
      </c>
      <c r="F3209" s="480" t="s">
        <v>301</v>
      </c>
      <c r="G3209" s="480" t="s">
        <v>15084</v>
      </c>
      <c r="H3209" s="480" t="s">
        <v>15085</v>
      </c>
      <c r="I3209" s="480" t="s">
        <v>15057</v>
      </c>
      <c r="J3209" s="482">
        <v>25000.2</v>
      </c>
      <c r="K3209" s="482">
        <v>0</v>
      </c>
      <c r="L3209" s="482">
        <v>25000.2</v>
      </c>
      <c r="M3209" s="482">
        <v>0</v>
      </c>
      <c r="N3209" s="482">
        <v>0</v>
      </c>
      <c r="O3209" s="482">
        <v>0</v>
      </c>
      <c r="P3209" s="480" t="s">
        <v>15086</v>
      </c>
      <c r="Q3209" s="481"/>
      <c r="R3209" s="480" t="s">
        <v>306</v>
      </c>
      <c r="S3209" s="480" t="s">
        <v>9509</v>
      </c>
      <c r="T3209" s="480" t="s">
        <v>2372</v>
      </c>
      <c r="U3209" s="480" t="s">
        <v>309</v>
      </c>
      <c r="V3209" s="480" t="s">
        <v>309</v>
      </c>
      <c r="W3209" s="480" t="s">
        <v>333</v>
      </c>
      <c r="X3209" s="480" t="s">
        <v>342</v>
      </c>
      <c r="Y3209" s="480" t="s">
        <v>313</v>
      </c>
      <c r="Z3209" s="480" t="s">
        <v>15053</v>
      </c>
      <c r="AA3209" s="480">
        <f t="shared" ref="AA3209:AA3257" si="50">Z3209*12</f>
        <v>696</v>
      </c>
      <c r="AB3209" s="483">
        <v>0</v>
      </c>
      <c r="AC3209" s="480" t="s">
        <v>2252</v>
      </c>
    </row>
    <row r="3210" customHeight="1" spans="1:29">
      <c r="A3210" s="460" t="s">
        <v>191</v>
      </c>
      <c r="B3210" s="480" t="s">
        <v>15046</v>
      </c>
      <c r="C3210" s="480" t="s">
        <v>15047</v>
      </c>
      <c r="D3210" s="480" t="s">
        <v>15087</v>
      </c>
      <c r="E3210" s="481">
        <v>26816</v>
      </c>
      <c r="F3210" s="480" t="s">
        <v>301</v>
      </c>
      <c r="G3210" s="480" t="s">
        <v>15088</v>
      </c>
      <c r="H3210" s="480" t="s">
        <v>15089</v>
      </c>
      <c r="I3210" s="480" t="s">
        <v>15057</v>
      </c>
      <c r="J3210" s="482">
        <v>114625</v>
      </c>
      <c r="K3210" s="482">
        <v>0</v>
      </c>
      <c r="L3210" s="482">
        <v>114625</v>
      </c>
      <c r="M3210" s="482">
        <v>0</v>
      </c>
      <c r="N3210" s="482">
        <v>0</v>
      </c>
      <c r="O3210" s="482">
        <v>0</v>
      </c>
      <c r="P3210" s="480" t="s">
        <v>15090</v>
      </c>
      <c r="Q3210" s="481"/>
      <c r="R3210" s="480" t="s">
        <v>306</v>
      </c>
      <c r="S3210" s="480" t="s">
        <v>9509</v>
      </c>
      <c r="T3210" s="480" t="s">
        <v>2372</v>
      </c>
      <c r="U3210" s="480" t="s">
        <v>309</v>
      </c>
      <c r="V3210" s="480" t="s">
        <v>309</v>
      </c>
      <c r="W3210" s="480" t="s">
        <v>333</v>
      </c>
      <c r="X3210" s="480" t="s">
        <v>342</v>
      </c>
      <c r="Y3210" s="480" t="s">
        <v>313</v>
      </c>
      <c r="Z3210" s="480" t="s">
        <v>15091</v>
      </c>
      <c r="AA3210" s="480">
        <f t="shared" si="50"/>
        <v>744</v>
      </c>
      <c r="AB3210" s="483">
        <v>0</v>
      </c>
      <c r="AC3210" s="480" t="s">
        <v>2252</v>
      </c>
    </row>
    <row r="3211" customHeight="1" spans="1:29">
      <c r="A3211" s="460" t="s">
        <v>191</v>
      </c>
      <c r="B3211" s="480" t="s">
        <v>15046</v>
      </c>
      <c r="C3211" s="480" t="s">
        <v>15047</v>
      </c>
      <c r="D3211" s="480" t="s">
        <v>15092</v>
      </c>
      <c r="E3211" s="481">
        <v>26512</v>
      </c>
      <c r="F3211" s="480" t="s">
        <v>301</v>
      </c>
      <c r="G3211" s="480" t="s">
        <v>15093</v>
      </c>
      <c r="H3211" s="480" t="s">
        <v>15094</v>
      </c>
      <c r="I3211" s="480" t="s">
        <v>15057</v>
      </c>
      <c r="J3211" s="482">
        <v>51259.9</v>
      </c>
      <c r="K3211" s="482">
        <v>0</v>
      </c>
      <c r="L3211" s="482">
        <v>51259.9</v>
      </c>
      <c r="M3211" s="482">
        <v>0</v>
      </c>
      <c r="N3211" s="482">
        <v>0</v>
      </c>
      <c r="O3211" s="482">
        <v>0</v>
      </c>
      <c r="P3211" s="480" t="s">
        <v>15095</v>
      </c>
      <c r="Q3211" s="481"/>
      <c r="R3211" s="480" t="s">
        <v>306</v>
      </c>
      <c r="S3211" s="480" t="s">
        <v>9509</v>
      </c>
      <c r="T3211" s="480" t="s">
        <v>2372</v>
      </c>
      <c r="U3211" s="480" t="s">
        <v>309</v>
      </c>
      <c r="V3211" s="480" t="s">
        <v>309</v>
      </c>
      <c r="W3211" s="480" t="s">
        <v>333</v>
      </c>
      <c r="X3211" s="480" t="s">
        <v>342</v>
      </c>
      <c r="Y3211" s="480" t="s">
        <v>313</v>
      </c>
      <c r="Z3211" s="480" t="s">
        <v>15045</v>
      </c>
      <c r="AA3211" s="480">
        <f t="shared" si="50"/>
        <v>756</v>
      </c>
      <c r="AB3211" s="483">
        <v>0</v>
      </c>
      <c r="AC3211" s="480" t="s">
        <v>2252</v>
      </c>
    </row>
    <row r="3212" customHeight="1" spans="1:29">
      <c r="A3212" s="460" t="s">
        <v>191</v>
      </c>
      <c r="B3212" s="480" t="s">
        <v>15046</v>
      </c>
      <c r="C3212" s="480" t="s">
        <v>15047</v>
      </c>
      <c r="D3212" s="480" t="s">
        <v>15096</v>
      </c>
      <c r="E3212" s="481">
        <v>26451</v>
      </c>
      <c r="F3212" s="480" t="s">
        <v>301</v>
      </c>
      <c r="G3212" s="480" t="s">
        <v>15097</v>
      </c>
      <c r="H3212" s="480" t="s">
        <v>15098</v>
      </c>
      <c r="I3212" s="480" t="s">
        <v>15057</v>
      </c>
      <c r="J3212" s="482">
        <v>76942.8</v>
      </c>
      <c r="K3212" s="482">
        <v>0</v>
      </c>
      <c r="L3212" s="482">
        <v>76942.8</v>
      </c>
      <c r="M3212" s="482">
        <v>0</v>
      </c>
      <c r="N3212" s="482">
        <v>0</v>
      </c>
      <c r="O3212" s="482">
        <v>0</v>
      </c>
      <c r="P3212" s="480" t="s">
        <v>15099</v>
      </c>
      <c r="Q3212" s="481"/>
      <c r="R3212" s="480" t="s">
        <v>306</v>
      </c>
      <c r="S3212" s="480" t="s">
        <v>9509</v>
      </c>
      <c r="T3212" s="480" t="s">
        <v>2372</v>
      </c>
      <c r="U3212" s="480" t="s">
        <v>309</v>
      </c>
      <c r="V3212" s="480" t="s">
        <v>309</v>
      </c>
      <c r="W3212" s="480" t="s">
        <v>333</v>
      </c>
      <c r="X3212" s="480" t="s">
        <v>342</v>
      </c>
      <c r="Y3212" s="480" t="s">
        <v>313</v>
      </c>
      <c r="Z3212" s="480" t="s">
        <v>15045</v>
      </c>
      <c r="AA3212" s="480">
        <f t="shared" si="50"/>
        <v>756</v>
      </c>
      <c r="AB3212" s="483">
        <v>0</v>
      </c>
      <c r="AC3212" s="480" t="s">
        <v>2252</v>
      </c>
    </row>
    <row r="3213" customHeight="1" spans="1:29">
      <c r="A3213" s="460" t="s">
        <v>191</v>
      </c>
      <c r="B3213" s="480" t="s">
        <v>15046</v>
      </c>
      <c r="C3213" s="480" t="s">
        <v>15047</v>
      </c>
      <c r="D3213" s="480" t="s">
        <v>15100</v>
      </c>
      <c r="E3213" s="481">
        <v>26451</v>
      </c>
      <c r="F3213" s="480" t="s">
        <v>301</v>
      </c>
      <c r="G3213" s="480" t="s">
        <v>15101</v>
      </c>
      <c r="H3213" s="480" t="s">
        <v>15102</v>
      </c>
      <c r="I3213" s="480" t="s">
        <v>15057</v>
      </c>
      <c r="J3213" s="482">
        <v>59013.2</v>
      </c>
      <c r="K3213" s="482">
        <v>0</v>
      </c>
      <c r="L3213" s="482">
        <v>59013.2</v>
      </c>
      <c r="M3213" s="482">
        <v>0</v>
      </c>
      <c r="N3213" s="482">
        <v>0</v>
      </c>
      <c r="O3213" s="482">
        <v>0</v>
      </c>
      <c r="P3213" s="480" t="s">
        <v>15103</v>
      </c>
      <c r="Q3213" s="481"/>
      <c r="R3213" s="480" t="s">
        <v>306</v>
      </c>
      <c r="S3213" s="480" t="s">
        <v>9509</v>
      </c>
      <c r="T3213" s="480" t="s">
        <v>2372</v>
      </c>
      <c r="U3213" s="480" t="s">
        <v>309</v>
      </c>
      <c r="V3213" s="480" t="s">
        <v>309</v>
      </c>
      <c r="W3213" s="480" t="s">
        <v>333</v>
      </c>
      <c r="X3213" s="480" t="s">
        <v>342</v>
      </c>
      <c r="Y3213" s="480" t="s">
        <v>313</v>
      </c>
      <c r="Z3213" s="480" t="s">
        <v>15045</v>
      </c>
      <c r="AA3213" s="480">
        <f t="shared" si="50"/>
        <v>756</v>
      </c>
      <c r="AB3213" s="483">
        <v>0</v>
      </c>
      <c r="AC3213" s="480" t="s">
        <v>2252</v>
      </c>
    </row>
    <row r="3214" customHeight="1" spans="1:29">
      <c r="A3214" s="460" t="s">
        <v>191</v>
      </c>
      <c r="B3214" s="480" t="s">
        <v>15046</v>
      </c>
      <c r="C3214" s="480" t="s">
        <v>15047</v>
      </c>
      <c r="D3214" s="480" t="s">
        <v>15104</v>
      </c>
      <c r="E3214" s="481">
        <v>26451</v>
      </c>
      <c r="F3214" s="480" t="s">
        <v>301</v>
      </c>
      <c r="G3214" s="480" t="s">
        <v>15105</v>
      </c>
      <c r="H3214" s="480" t="s">
        <v>15106</v>
      </c>
      <c r="I3214" s="480" t="s">
        <v>15057</v>
      </c>
      <c r="J3214" s="482">
        <v>81322.5</v>
      </c>
      <c r="K3214" s="482">
        <v>0</v>
      </c>
      <c r="L3214" s="482">
        <v>81322.5</v>
      </c>
      <c r="M3214" s="482">
        <v>0</v>
      </c>
      <c r="N3214" s="482">
        <v>0</v>
      </c>
      <c r="O3214" s="482">
        <v>0</v>
      </c>
      <c r="P3214" s="480" t="s">
        <v>15107</v>
      </c>
      <c r="Q3214" s="481"/>
      <c r="R3214" s="480" t="s">
        <v>306</v>
      </c>
      <c r="S3214" s="480" t="s">
        <v>9509</v>
      </c>
      <c r="T3214" s="480" t="s">
        <v>2372</v>
      </c>
      <c r="U3214" s="480" t="s">
        <v>309</v>
      </c>
      <c r="V3214" s="480" t="s">
        <v>309</v>
      </c>
      <c r="W3214" s="480" t="s">
        <v>333</v>
      </c>
      <c r="X3214" s="480" t="s">
        <v>342</v>
      </c>
      <c r="Y3214" s="480" t="s">
        <v>313</v>
      </c>
      <c r="Z3214" s="480" t="s">
        <v>15045</v>
      </c>
      <c r="AA3214" s="480">
        <f t="shared" si="50"/>
        <v>756</v>
      </c>
      <c r="AB3214" s="483">
        <v>0</v>
      </c>
      <c r="AC3214" s="480" t="s">
        <v>2252</v>
      </c>
    </row>
    <row r="3215" customHeight="1" spans="1:29">
      <c r="A3215" s="460" t="s">
        <v>191</v>
      </c>
      <c r="B3215" s="480" t="s">
        <v>15046</v>
      </c>
      <c r="C3215" s="480" t="s">
        <v>15047</v>
      </c>
      <c r="D3215" s="480" t="s">
        <v>15108</v>
      </c>
      <c r="E3215" s="481">
        <v>26451</v>
      </c>
      <c r="F3215" s="480" t="s">
        <v>301</v>
      </c>
      <c r="G3215" s="480" t="s">
        <v>15109</v>
      </c>
      <c r="H3215" s="480" t="s">
        <v>15110</v>
      </c>
      <c r="I3215" s="480" t="s">
        <v>15057</v>
      </c>
      <c r="J3215" s="482">
        <v>128035.4</v>
      </c>
      <c r="K3215" s="482">
        <v>0</v>
      </c>
      <c r="L3215" s="482">
        <v>128035.4</v>
      </c>
      <c r="M3215" s="482">
        <v>0</v>
      </c>
      <c r="N3215" s="482">
        <v>0</v>
      </c>
      <c r="O3215" s="482">
        <v>0</v>
      </c>
      <c r="P3215" s="480" t="s">
        <v>15111</v>
      </c>
      <c r="Q3215" s="481"/>
      <c r="R3215" s="480" t="s">
        <v>306</v>
      </c>
      <c r="S3215" s="480" t="s">
        <v>9509</v>
      </c>
      <c r="T3215" s="480" t="s">
        <v>2372</v>
      </c>
      <c r="U3215" s="480" t="s">
        <v>309</v>
      </c>
      <c r="V3215" s="480" t="s">
        <v>309</v>
      </c>
      <c r="W3215" s="480" t="s">
        <v>333</v>
      </c>
      <c r="X3215" s="480" t="s">
        <v>342</v>
      </c>
      <c r="Y3215" s="480" t="s">
        <v>313</v>
      </c>
      <c r="Z3215" s="480" t="s">
        <v>15045</v>
      </c>
      <c r="AA3215" s="480">
        <f t="shared" si="50"/>
        <v>756</v>
      </c>
      <c r="AB3215" s="483">
        <v>0</v>
      </c>
      <c r="AC3215" s="480" t="s">
        <v>2252</v>
      </c>
    </row>
    <row r="3216" customHeight="1" spans="1:29">
      <c r="A3216" s="460" t="s">
        <v>191</v>
      </c>
      <c r="B3216" s="480" t="s">
        <v>15046</v>
      </c>
      <c r="C3216" s="480" t="s">
        <v>15047</v>
      </c>
      <c r="D3216" s="480" t="s">
        <v>15112</v>
      </c>
      <c r="E3216" s="481">
        <v>26299</v>
      </c>
      <c r="F3216" s="480" t="s">
        <v>301</v>
      </c>
      <c r="G3216" s="480" t="s">
        <v>15113</v>
      </c>
      <c r="H3216" s="480" t="s">
        <v>15114</v>
      </c>
      <c r="I3216" s="480" t="s">
        <v>15057</v>
      </c>
      <c r="J3216" s="482">
        <v>18855.2</v>
      </c>
      <c r="K3216" s="482">
        <v>0</v>
      </c>
      <c r="L3216" s="482">
        <v>18855.2</v>
      </c>
      <c r="M3216" s="482">
        <v>0</v>
      </c>
      <c r="N3216" s="482">
        <v>0</v>
      </c>
      <c r="O3216" s="482">
        <v>0</v>
      </c>
      <c r="P3216" s="480" t="s">
        <v>15115</v>
      </c>
      <c r="Q3216" s="481"/>
      <c r="R3216" s="480" t="s">
        <v>306</v>
      </c>
      <c r="S3216" s="480" t="s">
        <v>9509</v>
      </c>
      <c r="T3216" s="480" t="s">
        <v>2372</v>
      </c>
      <c r="U3216" s="480" t="s">
        <v>309</v>
      </c>
      <c r="V3216" s="480" t="s">
        <v>309</v>
      </c>
      <c r="W3216" s="480" t="s">
        <v>333</v>
      </c>
      <c r="X3216" s="480" t="s">
        <v>342</v>
      </c>
      <c r="Y3216" s="480" t="s">
        <v>313</v>
      </c>
      <c r="Z3216" s="480" t="s">
        <v>15116</v>
      </c>
      <c r="AA3216" s="480">
        <f t="shared" si="50"/>
        <v>768</v>
      </c>
      <c r="AB3216" s="483">
        <v>0</v>
      </c>
      <c r="AC3216" s="480" t="s">
        <v>2252</v>
      </c>
    </row>
    <row r="3217" customHeight="1" spans="1:29">
      <c r="A3217" s="460" t="s">
        <v>191</v>
      </c>
      <c r="B3217" s="480" t="s">
        <v>15046</v>
      </c>
      <c r="C3217" s="480" t="s">
        <v>15047</v>
      </c>
      <c r="D3217" s="480" t="s">
        <v>15117</v>
      </c>
      <c r="E3217" s="481">
        <v>26299</v>
      </c>
      <c r="F3217" s="480" t="s">
        <v>301</v>
      </c>
      <c r="G3217" s="480" t="s">
        <v>15118</v>
      </c>
      <c r="H3217" s="480" t="s">
        <v>15119</v>
      </c>
      <c r="I3217" s="480" t="s">
        <v>15057</v>
      </c>
      <c r="J3217" s="482">
        <v>103351</v>
      </c>
      <c r="K3217" s="482">
        <v>0</v>
      </c>
      <c r="L3217" s="482">
        <v>103351</v>
      </c>
      <c r="M3217" s="482">
        <v>0</v>
      </c>
      <c r="N3217" s="482">
        <v>0</v>
      </c>
      <c r="O3217" s="482">
        <v>0</v>
      </c>
      <c r="P3217" s="480" t="s">
        <v>15120</v>
      </c>
      <c r="Q3217" s="481"/>
      <c r="R3217" s="480" t="s">
        <v>306</v>
      </c>
      <c r="S3217" s="480" t="s">
        <v>9509</v>
      </c>
      <c r="T3217" s="480" t="s">
        <v>2372</v>
      </c>
      <c r="U3217" s="480" t="s">
        <v>309</v>
      </c>
      <c r="V3217" s="480" t="s">
        <v>309</v>
      </c>
      <c r="W3217" s="480" t="s">
        <v>333</v>
      </c>
      <c r="X3217" s="480" t="s">
        <v>342</v>
      </c>
      <c r="Y3217" s="480" t="s">
        <v>313</v>
      </c>
      <c r="Z3217" s="480" t="s">
        <v>15116</v>
      </c>
      <c r="AA3217" s="480">
        <f t="shared" si="50"/>
        <v>768</v>
      </c>
      <c r="AB3217" s="483">
        <v>0</v>
      </c>
      <c r="AC3217" s="480" t="s">
        <v>2252</v>
      </c>
    </row>
    <row r="3218" customHeight="1" spans="1:29">
      <c r="A3218" s="460" t="s">
        <v>191</v>
      </c>
      <c r="B3218" s="480" t="s">
        <v>15046</v>
      </c>
      <c r="C3218" s="480" t="s">
        <v>15047</v>
      </c>
      <c r="D3218" s="480" t="s">
        <v>15121</v>
      </c>
      <c r="E3218" s="481">
        <v>26299</v>
      </c>
      <c r="F3218" s="480" t="s">
        <v>301</v>
      </c>
      <c r="G3218" s="480" t="s">
        <v>15122</v>
      </c>
      <c r="H3218" s="480" t="s">
        <v>15123</v>
      </c>
      <c r="I3218" s="480" t="s">
        <v>15057</v>
      </c>
      <c r="J3218" s="482">
        <v>91344</v>
      </c>
      <c r="K3218" s="482">
        <v>0</v>
      </c>
      <c r="L3218" s="482">
        <v>91344</v>
      </c>
      <c r="M3218" s="482">
        <v>0</v>
      </c>
      <c r="N3218" s="482">
        <v>0</v>
      </c>
      <c r="O3218" s="482">
        <v>0</v>
      </c>
      <c r="P3218" s="480" t="s">
        <v>15124</v>
      </c>
      <c r="Q3218" s="481"/>
      <c r="R3218" s="480" t="s">
        <v>306</v>
      </c>
      <c r="S3218" s="480" t="s">
        <v>9509</v>
      </c>
      <c r="T3218" s="480" t="s">
        <v>2372</v>
      </c>
      <c r="U3218" s="480" t="s">
        <v>309</v>
      </c>
      <c r="V3218" s="480" t="s">
        <v>309</v>
      </c>
      <c r="W3218" s="480" t="s">
        <v>333</v>
      </c>
      <c r="X3218" s="480" t="s">
        <v>342</v>
      </c>
      <c r="Y3218" s="480" t="s">
        <v>313</v>
      </c>
      <c r="Z3218" s="480" t="s">
        <v>15116</v>
      </c>
      <c r="AA3218" s="480">
        <f t="shared" si="50"/>
        <v>768</v>
      </c>
      <c r="AB3218" s="483">
        <v>0</v>
      </c>
      <c r="AC3218" s="480" t="s">
        <v>2252</v>
      </c>
    </row>
    <row r="3219" customHeight="1" spans="1:29">
      <c r="A3219" s="460" t="s">
        <v>191</v>
      </c>
      <c r="B3219" s="480" t="s">
        <v>15046</v>
      </c>
      <c r="C3219" s="480" t="s">
        <v>15047</v>
      </c>
      <c r="D3219" s="480" t="s">
        <v>15125</v>
      </c>
      <c r="E3219" s="481">
        <v>26085</v>
      </c>
      <c r="F3219" s="480" t="s">
        <v>301</v>
      </c>
      <c r="G3219" s="480" t="s">
        <v>15126</v>
      </c>
      <c r="H3219" s="480" t="s">
        <v>15127</v>
      </c>
      <c r="I3219" s="480" t="s">
        <v>15057</v>
      </c>
      <c r="J3219" s="482">
        <v>73321.6</v>
      </c>
      <c r="K3219" s="482">
        <v>0</v>
      </c>
      <c r="L3219" s="482">
        <v>58776.36</v>
      </c>
      <c r="M3219" s="482">
        <v>0</v>
      </c>
      <c r="N3219" s="482">
        <v>14545.24</v>
      </c>
      <c r="O3219" s="482">
        <v>0</v>
      </c>
      <c r="P3219" s="480" t="s">
        <v>15128</v>
      </c>
      <c r="Q3219" s="481"/>
      <c r="R3219" s="480" t="s">
        <v>306</v>
      </c>
      <c r="S3219" s="480" t="s">
        <v>9509</v>
      </c>
      <c r="T3219" s="480" t="s">
        <v>2372</v>
      </c>
      <c r="U3219" s="480" t="s">
        <v>309</v>
      </c>
      <c r="V3219" s="480" t="s">
        <v>309</v>
      </c>
      <c r="W3219" s="480" t="s">
        <v>333</v>
      </c>
      <c r="X3219" s="480" t="s">
        <v>342</v>
      </c>
      <c r="Y3219" s="480" t="s">
        <v>313</v>
      </c>
      <c r="Z3219" s="480" t="s">
        <v>15116</v>
      </c>
      <c r="AA3219" s="480">
        <f t="shared" si="50"/>
        <v>768</v>
      </c>
      <c r="AB3219" s="483">
        <v>0</v>
      </c>
      <c r="AC3219" s="480" t="s">
        <v>2252</v>
      </c>
    </row>
    <row r="3220" customHeight="1" spans="1:29">
      <c r="A3220" s="460" t="s">
        <v>191</v>
      </c>
      <c r="B3220" s="480" t="s">
        <v>15046</v>
      </c>
      <c r="C3220" s="480" t="s">
        <v>15047</v>
      </c>
      <c r="D3220" s="480" t="s">
        <v>15129</v>
      </c>
      <c r="E3220" s="481">
        <v>26085</v>
      </c>
      <c r="F3220" s="480" t="s">
        <v>301</v>
      </c>
      <c r="G3220" s="480" t="s">
        <v>15130</v>
      </c>
      <c r="H3220" s="480" t="s">
        <v>15131</v>
      </c>
      <c r="I3220" s="480" t="s">
        <v>15057</v>
      </c>
      <c r="J3220" s="482">
        <v>103208.7</v>
      </c>
      <c r="K3220" s="482">
        <v>0</v>
      </c>
      <c r="L3220" s="482">
        <v>103208.7</v>
      </c>
      <c r="M3220" s="482">
        <v>0</v>
      </c>
      <c r="N3220" s="482">
        <v>0</v>
      </c>
      <c r="O3220" s="482">
        <v>0</v>
      </c>
      <c r="P3220" s="480" t="s">
        <v>15132</v>
      </c>
      <c r="Q3220" s="481"/>
      <c r="R3220" s="480" t="s">
        <v>306</v>
      </c>
      <c r="S3220" s="480" t="s">
        <v>9509</v>
      </c>
      <c r="T3220" s="480" t="s">
        <v>2372</v>
      </c>
      <c r="U3220" s="480" t="s">
        <v>309</v>
      </c>
      <c r="V3220" s="480" t="s">
        <v>309</v>
      </c>
      <c r="W3220" s="480" t="s">
        <v>333</v>
      </c>
      <c r="X3220" s="480" t="s">
        <v>342</v>
      </c>
      <c r="Y3220" s="480" t="s">
        <v>313</v>
      </c>
      <c r="Z3220" s="480" t="s">
        <v>15116</v>
      </c>
      <c r="AA3220" s="480">
        <f t="shared" si="50"/>
        <v>768</v>
      </c>
      <c r="AB3220" s="483">
        <v>0</v>
      </c>
      <c r="AC3220" s="480" t="s">
        <v>2252</v>
      </c>
    </row>
    <row r="3221" customHeight="1" spans="1:29">
      <c r="A3221" s="460" t="s">
        <v>191</v>
      </c>
      <c r="B3221" s="480" t="s">
        <v>15046</v>
      </c>
      <c r="C3221" s="480" t="s">
        <v>15047</v>
      </c>
      <c r="D3221" s="480" t="s">
        <v>15133</v>
      </c>
      <c r="E3221" s="481">
        <v>24624</v>
      </c>
      <c r="F3221" s="480" t="s">
        <v>301</v>
      </c>
      <c r="G3221" s="480" t="s">
        <v>15134</v>
      </c>
      <c r="H3221" s="480" t="s">
        <v>15135</v>
      </c>
      <c r="I3221" s="480" t="s">
        <v>15057</v>
      </c>
      <c r="J3221" s="482">
        <v>25068.5</v>
      </c>
      <c r="K3221" s="482">
        <v>0</v>
      </c>
      <c r="L3221" s="482">
        <v>19971.64</v>
      </c>
      <c r="M3221" s="482">
        <v>0</v>
      </c>
      <c r="N3221" s="482">
        <v>5096.86</v>
      </c>
      <c r="O3221" s="482">
        <v>0</v>
      </c>
      <c r="P3221" s="480" t="s">
        <v>15136</v>
      </c>
      <c r="Q3221" s="481"/>
      <c r="R3221" s="480" t="s">
        <v>306</v>
      </c>
      <c r="S3221" s="480" t="s">
        <v>9509</v>
      </c>
      <c r="T3221" s="480" t="s">
        <v>2372</v>
      </c>
      <c r="U3221" s="480" t="s">
        <v>309</v>
      </c>
      <c r="V3221" s="480" t="s">
        <v>309</v>
      </c>
      <c r="W3221" s="480" t="s">
        <v>333</v>
      </c>
      <c r="X3221" s="480" t="s">
        <v>342</v>
      </c>
      <c r="Y3221" s="480" t="s">
        <v>313</v>
      </c>
      <c r="Z3221" s="480" t="s">
        <v>14981</v>
      </c>
      <c r="AA3221" s="480">
        <f t="shared" si="50"/>
        <v>816</v>
      </c>
      <c r="AB3221" s="483">
        <v>0</v>
      </c>
      <c r="AC3221" s="480" t="s">
        <v>2252</v>
      </c>
    </row>
    <row r="3222" customHeight="1" spans="1:29">
      <c r="A3222" s="460" t="s">
        <v>191</v>
      </c>
      <c r="B3222" s="480" t="s">
        <v>15046</v>
      </c>
      <c r="C3222" s="480" t="s">
        <v>15047</v>
      </c>
      <c r="D3222" s="480" t="s">
        <v>15137</v>
      </c>
      <c r="E3222" s="481">
        <v>24624</v>
      </c>
      <c r="F3222" s="480" t="s">
        <v>301</v>
      </c>
      <c r="G3222" s="480" t="s">
        <v>15138</v>
      </c>
      <c r="H3222" s="480" t="s">
        <v>15139</v>
      </c>
      <c r="I3222" s="480" t="s">
        <v>15057</v>
      </c>
      <c r="J3222" s="482">
        <v>40055.1</v>
      </c>
      <c r="K3222" s="482">
        <v>0</v>
      </c>
      <c r="L3222" s="482">
        <v>31911.19</v>
      </c>
      <c r="M3222" s="482">
        <v>0</v>
      </c>
      <c r="N3222" s="482">
        <v>8143.91</v>
      </c>
      <c r="O3222" s="482">
        <v>0</v>
      </c>
      <c r="P3222" s="480" t="s">
        <v>15140</v>
      </c>
      <c r="Q3222" s="481"/>
      <c r="R3222" s="480" t="s">
        <v>306</v>
      </c>
      <c r="S3222" s="480" t="s">
        <v>9509</v>
      </c>
      <c r="T3222" s="480" t="s">
        <v>2372</v>
      </c>
      <c r="U3222" s="480" t="s">
        <v>309</v>
      </c>
      <c r="V3222" s="480" t="s">
        <v>309</v>
      </c>
      <c r="W3222" s="480" t="s">
        <v>333</v>
      </c>
      <c r="X3222" s="480" t="s">
        <v>342</v>
      </c>
      <c r="Y3222" s="480" t="s">
        <v>313</v>
      </c>
      <c r="Z3222" s="480" t="s">
        <v>14981</v>
      </c>
      <c r="AA3222" s="480">
        <f t="shared" si="50"/>
        <v>816</v>
      </c>
      <c r="AB3222" s="483">
        <v>0</v>
      </c>
      <c r="AC3222" s="480" t="s">
        <v>2252</v>
      </c>
    </row>
    <row r="3223" customHeight="1" spans="1:29">
      <c r="A3223" s="460" t="s">
        <v>191</v>
      </c>
      <c r="B3223" s="480" t="s">
        <v>15046</v>
      </c>
      <c r="C3223" s="480" t="s">
        <v>15047</v>
      </c>
      <c r="D3223" s="480" t="s">
        <v>15141</v>
      </c>
      <c r="E3223" s="481">
        <v>37615</v>
      </c>
      <c r="F3223" s="480" t="s">
        <v>301</v>
      </c>
      <c r="G3223" s="480" t="s">
        <v>15142</v>
      </c>
      <c r="H3223" s="480" t="s">
        <v>15143</v>
      </c>
      <c r="I3223" s="480" t="s">
        <v>1057</v>
      </c>
      <c r="J3223" s="482">
        <v>26279.9</v>
      </c>
      <c r="K3223" s="482">
        <v>90.64</v>
      </c>
      <c r="L3223" s="482">
        <v>24104.42</v>
      </c>
      <c r="M3223" s="482">
        <v>1087.74</v>
      </c>
      <c r="N3223" s="482">
        <v>0</v>
      </c>
      <c r="O3223" s="482">
        <v>2175.48</v>
      </c>
      <c r="P3223" s="480" t="s">
        <v>15144</v>
      </c>
      <c r="Q3223" s="481"/>
      <c r="R3223" s="480" t="s">
        <v>306</v>
      </c>
      <c r="S3223" s="480" t="s">
        <v>9509</v>
      </c>
      <c r="T3223" s="480" t="s">
        <v>2372</v>
      </c>
      <c r="U3223" s="480" t="s">
        <v>309</v>
      </c>
      <c r="V3223" s="480" t="s">
        <v>309</v>
      </c>
      <c r="W3223" s="480" t="s">
        <v>333</v>
      </c>
      <c r="X3223" s="480" t="s">
        <v>342</v>
      </c>
      <c r="Y3223" s="480" t="s">
        <v>313</v>
      </c>
      <c r="Z3223" s="480" t="s">
        <v>15145</v>
      </c>
      <c r="AA3223" s="480">
        <f t="shared" si="50"/>
        <v>300</v>
      </c>
      <c r="AB3223" s="483">
        <v>0</v>
      </c>
      <c r="AC3223" s="480" t="s">
        <v>2252</v>
      </c>
    </row>
    <row r="3224" customHeight="1" spans="1:29">
      <c r="A3224" s="460" t="s">
        <v>191</v>
      </c>
      <c r="B3224" s="480" t="s">
        <v>15046</v>
      </c>
      <c r="C3224" s="480" t="s">
        <v>15047</v>
      </c>
      <c r="D3224" s="480" t="s">
        <v>15146</v>
      </c>
      <c r="E3224" s="481">
        <v>35400</v>
      </c>
      <c r="F3224" s="480" t="s">
        <v>301</v>
      </c>
      <c r="G3224" s="480" t="s">
        <v>15147</v>
      </c>
      <c r="H3224" s="480" t="s">
        <v>15148</v>
      </c>
      <c r="I3224" s="480" t="s">
        <v>15057</v>
      </c>
      <c r="J3224" s="482">
        <v>156000</v>
      </c>
      <c r="K3224" s="482">
        <v>0</v>
      </c>
      <c r="L3224" s="482">
        <v>156000</v>
      </c>
      <c r="M3224" s="482">
        <v>0</v>
      </c>
      <c r="N3224" s="482">
        <v>0</v>
      </c>
      <c r="O3224" s="482">
        <v>0</v>
      </c>
      <c r="P3224" s="480" t="s">
        <v>15149</v>
      </c>
      <c r="Q3224" s="481"/>
      <c r="R3224" s="480" t="s">
        <v>306</v>
      </c>
      <c r="S3224" s="480" t="s">
        <v>9509</v>
      </c>
      <c r="T3224" s="480" t="s">
        <v>2372</v>
      </c>
      <c r="U3224" s="480" t="s">
        <v>309</v>
      </c>
      <c r="V3224" s="480" t="s">
        <v>309</v>
      </c>
      <c r="W3224" s="480" t="s">
        <v>333</v>
      </c>
      <c r="X3224" s="480" t="s">
        <v>342</v>
      </c>
      <c r="Y3224" s="480" t="s">
        <v>313</v>
      </c>
      <c r="Z3224" s="480" t="s">
        <v>15145</v>
      </c>
      <c r="AA3224" s="480">
        <f t="shared" si="50"/>
        <v>300</v>
      </c>
      <c r="AB3224" s="483">
        <v>0</v>
      </c>
      <c r="AC3224" s="480" t="s">
        <v>2252</v>
      </c>
    </row>
    <row r="3225" customHeight="1" spans="1:29">
      <c r="A3225" s="460" t="s">
        <v>191</v>
      </c>
      <c r="B3225" s="480" t="s">
        <v>15046</v>
      </c>
      <c r="C3225" s="480" t="s">
        <v>15047</v>
      </c>
      <c r="D3225" s="480" t="s">
        <v>15150</v>
      </c>
      <c r="E3225" s="481">
        <v>22798</v>
      </c>
      <c r="F3225" s="480" t="s">
        <v>301</v>
      </c>
      <c r="G3225" s="480" t="s">
        <v>15151</v>
      </c>
      <c r="H3225" s="480" t="s">
        <v>15152</v>
      </c>
      <c r="I3225" s="480" t="s">
        <v>15000</v>
      </c>
      <c r="J3225" s="482">
        <v>140800</v>
      </c>
      <c r="K3225" s="482">
        <v>0</v>
      </c>
      <c r="L3225" s="482">
        <v>97464.56</v>
      </c>
      <c r="M3225" s="482">
        <v>0</v>
      </c>
      <c r="N3225" s="482">
        <v>43335.44</v>
      </c>
      <c r="O3225" s="482">
        <v>0</v>
      </c>
      <c r="P3225" s="480" t="s">
        <v>15153</v>
      </c>
      <c r="Q3225" s="481"/>
      <c r="R3225" s="480" t="s">
        <v>306</v>
      </c>
      <c r="S3225" s="480" t="s">
        <v>307</v>
      </c>
      <c r="T3225" s="480" t="s">
        <v>816</v>
      </c>
      <c r="U3225" s="480" t="s">
        <v>309</v>
      </c>
      <c r="V3225" s="480" t="s">
        <v>309</v>
      </c>
      <c r="W3225" s="480" t="s">
        <v>333</v>
      </c>
      <c r="X3225" s="480" t="s">
        <v>342</v>
      </c>
      <c r="Y3225" s="480" t="s">
        <v>313</v>
      </c>
      <c r="Z3225" s="480" t="s">
        <v>14921</v>
      </c>
      <c r="AA3225" s="480">
        <f t="shared" si="50"/>
        <v>876</v>
      </c>
      <c r="AB3225" s="483">
        <v>0</v>
      </c>
      <c r="AC3225" s="480" t="s">
        <v>335</v>
      </c>
    </row>
    <row r="3226" customHeight="1" spans="1:29">
      <c r="A3226" s="460" t="s">
        <v>191</v>
      </c>
      <c r="B3226" s="480" t="s">
        <v>15046</v>
      </c>
      <c r="C3226" s="480" t="s">
        <v>15047</v>
      </c>
      <c r="D3226" s="480" t="s">
        <v>15154</v>
      </c>
      <c r="E3226" s="481">
        <v>36526</v>
      </c>
      <c r="F3226" s="480" t="s">
        <v>301</v>
      </c>
      <c r="G3226" s="480" t="s">
        <v>15155</v>
      </c>
      <c r="H3226" s="480" t="s">
        <v>15156</v>
      </c>
      <c r="I3226" s="480" t="s">
        <v>323</v>
      </c>
      <c r="J3226" s="482">
        <v>31324.4</v>
      </c>
      <c r="K3226" s="482">
        <v>0</v>
      </c>
      <c r="L3226" s="482">
        <v>22617.59</v>
      </c>
      <c r="M3226" s="482">
        <v>0</v>
      </c>
      <c r="N3226" s="482">
        <v>8706.81</v>
      </c>
      <c r="O3226" s="482">
        <v>0</v>
      </c>
      <c r="P3226" s="480" t="s">
        <v>15157</v>
      </c>
      <c r="Q3226" s="481"/>
      <c r="R3226" s="480" t="s">
        <v>306</v>
      </c>
      <c r="S3226" s="480" t="s">
        <v>307</v>
      </c>
      <c r="T3226" s="480" t="s">
        <v>816</v>
      </c>
      <c r="U3226" s="480" t="s">
        <v>309</v>
      </c>
      <c r="V3226" s="480" t="s">
        <v>309</v>
      </c>
      <c r="W3226" s="480" t="s">
        <v>333</v>
      </c>
      <c r="X3226" s="480" t="s">
        <v>342</v>
      </c>
      <c r="Y3226" s="480" t="s">
        <v>313</v>
      </c>
      <c r="Z3226" s="480" t="s">
        <v>325</v>
      </c>
      <c r="AA3226" s="480">
        <f t="shared" si="50"/>
        <v>432</v>
      </c>
      <c r="AB3226" s="483">
        <v>0</v>
      </c>
      <c r="AC3226" s="480" t="s">
        <v>335</v>
      </c>
    </row>
    <row r="3227" customHeight="1" spans="1:29">
      <c r="A3227" s="460" t="s">
        <v>191</v>
      </c>
      <c r="B3227" s="480" t="s">
        <v>15046</v>
      </c>
      <c r="C3227" s="480" t="s">
        <v>15047</v>
      </c>
      <c r="D3227" s="480" t="s">
        <v>15158</v>
      </c>
      <c r="E3227" s="481">
        <v>32478</v>
      </c>
      <c r="F3227" s="480" t="s">
        <v>301</v>
      </c>
      <c r="G3227" s="480" t="s">
        <v>15159</v>
      </c>
      <c r="H3227" s="480" t="s">
        <v>15160</v>
      </c>
      <c r="I3227" s="480" t="s">
        <v>15161</v>
      </c>
      <c r="J3227" s="482">
        <v>37239.34</v>
      </c>
      <c r="K3227" s="482">
        <v>0</v>
      </c>
      <c r="L3227" s="482">
        <v>27413.44</v>
      </c>
      <c r="M3227" s="482">
        <v>0</v>
      </c>
      <c r="N3227" s="482">
        <v>9825.9</v>
      </c>
      <c r="O3227" s="482">
        <v>0</v>
      </c>
      <c r="P3227" s="480" t="s">
        <v>15162</v>
      </c>
      <c r="Q3227" s="481"/>
      <c r="R3227" s="480" t="s">
        <v>306</v>
      </c>
      <c r="S3227" s="480" t="s">
        <v>2215</v>
      </c>
      <c r="T3227" s="480" t="s">
        <v>2372</v>
      </c>
      <c r="U3227" s="480" t="s">
        <v>309</v>
      </c>
      <c r="V3227" s="480" t="s">
        <v>309</v>
      </c>
      <c r="W3227" s="480" t="s">
        <v>333</v>
      </c>
      <c r="X3227" s="480" t="s">
        <v>342</v>
      </c>
      <c r="Y3227" s="480" t="s">
        <v>313</v>
      </c>
      <c r="Z3227" s="480" t="s">
        <v>15163</v>
      </c>
      <c r="AA3227" s="480">
        <f t="shared" si="50"/>
        <v>564</v>
      </c>
      <c r="AB3227" s="483">
        <v>0</v>
      </c>
      <c r="AC3227" s="480" t="s">
        <v>2252</v>
      </c>
    </row>
    <row r="3228" customHeight="1" spans="1:29">
      <c r="A3228" s="460" t="s">
        <v>191</v>
      </c>
      <c r="B3228" s="480" t="s">
        <v>15046</v>
      </c>
      <c r="C3228" s="480" t="s">
        <v>15047</v>
      </c>
      <c r="D3228" s="480" t="s">
        <v>15164</v>
      </c>
      <c r="E3228" s="481">
        <v>22799</v>
      </c>
      <c r="F3228" s="480" t="s">
        <v>301</v>
      </c>
      <c r="G3228" s="480" t="s">
        <v>15165</v>
      </c>
      <c r="H3228" s="480" t="s">
        <v>15166</v>
      </c>
      <c r="I3228" s="480" t="s">
        <v>15167</v>
      </c>
      <c r="J3228" s="482">
        <v>26372</v>
      </c>
      <c r="K3228" s="482">
        <v>0</v>
      </c>
      <c r="L3228" s="482">
        <v>20884.2</v>
      </c>
      <c r="M3228" s="482">
        <v>0</v>
      </c>
      <c r="N3228" s="482">
        <v>5487.8</v>
      </c>
      <c r="O3228" s="482">
        <v>0</v>
      </c>
      <c r="P3228" s="480" t="s">
        <v>15168</v>
      </c>
      <c r="Q3228" s="481"/>
      <c r="R3228" s="480" t="s">
        <v>306</v>
      </c>
      <c r="S3228" s="480" t="s">
        <v>307</v>
      </c>
      <c r="T3228" s="480" t="s">
        <v>816</v>
      </c>
      <c r="U3228" s="480" t="s">
        <v>309</v>
      </c>
      <c r="V3228" s="480" t="s">
        <v>309</v>
      </c>
      <c r="W3228" s="480" t="s">
        <v>333</v>
      </c>
      <c r="X3228" s="480" t="s">
        <v>342</v>
      </c>
      <c r="Y3228" s="480" t="s">
        <v>313</v>
      </c>
      <c r="Z3228" s="480" t="s">
        <v>14921</v>
      </c>
      <c r="AA3228" s="480">
        <f t="shared" si="50"/>
        <v>876</v>
      </c>
      <c r="AB3228" s="483">
        <v>0</v>
      </c>
      <c r="AC3228" s="480" t="s">
        <v>335</v>
      </c>
    </row>
    <row r="3229" customHeight="1" spans="1:29">
      <c r="A3229" s="460" t="s">
        <v>191</v>
      </c>
      <c r="B3229" s="480" t="s">
        <v>15046</v>
      </c>
      <c r="C3229" s="480" t="s">
        <v>15047</v>
      </c>
      <c r="D3229" s="480" t="s">
        <v>15169</v>
      </c>
      <c r="E3229" s="481">
        <v>35410</v>
      </c>
      <c r="F3229" s="480" t="s">
        <v>301</v>
      </c>
      <c r="G3229" s="480" t="s">
        <v>15170</v>
      </c>
      <c r="H3229" s="480" t="s">
        <v>15171</v>
      </c>
      <c r="I3229" s="480" t="s">
        <v>15172</v>
      </c>
      <c r="J3229" s="482">
        <v>65928</v>
      </c>
      <c r="K3229" s="482">
        <v>0</v>
      </c>
      <c r="L3229" s="482">
        <v>65928</v>
      </c>
      <c r="M3229" s="482">
        <v>0</v>
      </c>
      <c r="N3229" s="482">
        <v>0</v>
      </c>
      <c r="O3229" s="482">
        <v>0</v>
      </c>
      <c r="P3229" s="480" t="s">
        <v>15173</v>
      </c>
      <c r="Q3229" s="481"/>
      <c r="R3229" s="480" t="s">
        <v>306</v>
      </c>
      <c r="S3229" s="480" t="s">
        <v>307</v>
      </c>
      <c r="T3229" s="480" t="s">
        <v>2372</v>
      </c>
      <c r="U3229" s="480" t="s">
        <v>309</v>
      </c>
      <c r="V3229" s="480" t="s">
        <v>309</v>
      </c>
      <c r="W3229" s="480" t="s">
        <v>333</v>
      </c>
      <c r="X3229" s="480" t="s">
        <v>342</v>
      </c>
      <c r="Y3229" s="480" t="s">
        <v>313</v>
      </c>
      <c r="Z3229" s="480" t="s">
        <v>15145</v>
      </c>
      <c r="AA3229" s="480">
        <f t="shared" si="50"/>
        <v>300</v>
      </c>
      <c r="AB3229" s="483">
        <v>0</v>
      </c>
      <c r="AC3229" s="480" t="s">
        <v>2252</v>
      </c>
    </row>
    <row r="3230" customHeight="1" spans="1:29">
      <c r="A3230" s="460" t="s">
        <v>191</v>
      </c>
      <c r="B3230" s="480" t="s">
        <v>15046</v>
      </c>
      <c r="C3230" s="480" t="s">
        <v>15047</v>
      </c>
      <c r="D3230" s="480" t="s">
        <v>15174</v>
      </c>
      <c r="E3230" s="481">
        <v>32478</v>
      </c>
      <c r="F3230" s="480" t="s">
        <v>301</v>
      </c>
      <c r="G3230" s="480" t="s">
        <v>15175</v>
      </c>
      <c r="H3230" s="480" t="s">
        <v>15176</v>
      </c>
      <c r="I3230" s="480" t="s">
        <v>15172</v>
      </c>
      <c r="J3230" s="482">
        <v>42000</v>
      </c>
      <c r="K3230" s="482">
        <v>0</v>
      </c>
      <c r="L3230" s="482">
        <v>33654.96</v>
      </c>
      <c r="M3230" s="482">
        <v>0</v>
      </c>
      <c r="N3230" s="482">
        <v>8345.04</v>
      </c>
      <c r="O3230" s="482">
        <v>0</v>
      </c>
      <c r="P3230" s="480" t="s">
        <v>15177</v>
      </c>
      <c r="Q3230" s="481"/>
      <c r="R3230" s="480" t="s">
        <v>306</v>
      </c>
      <c r="S3230" s="480" t="s">
        <v>307</v>
      </c>
      <c r="T3230" s="480" t="s">
        <v>2372</v>
      </c>
      <c r="U3230" s="480" t="s">
        <v>309</v>
      </c>
      <c r="V3230" s="480" t="s">
        <v>309</v>
      </c>
      <c r="W3230" s="480" t="s">
        <v>333</v>
      </c>
      <c r="X3230" s="480" t="s">
        <v>342</v>
      </c>
      <c r="Y3230" s="480" t="s">
        <v>313</v>
      </c>
      <c r="Z3230" s="480" t="s">
        <v>15163</v>
      </c>
      <c r="AA3230" s="480">
        <f t="shared" si="50"/>
        <v>564</v>
      </c>
      <c r="AB3230" s="483">
        <v>0</v>
      </c>
      <c r="AC3230" s="480" t="s">
        <v>2252</v>
      </c>
    </row>
    <row r="3231" customHeight="1" spans="1:29">
      <c r="A3231" s="460" t="s">
        <v>191</v>
      </c>
      <c r="B3231" s="480" t="s">
        <v>15046</v>
      </c>
      <c r="C3231" s="480" t="s">
        <v>15047</v>
      </c>
      <c r="D3231" s="480" t="s">
        <v>15178</v>
      </c>
      <c r="E3231" s="481">
        <v>32507</v>
      </c>
      <c r="F3231" s="480" t="s">
        <v>301</v>
      </c>
      <c r="G3231" s="480" t="s">
        <v>15179</v>
      </c>
      <c r="H3231" s="480" t="s">
        <v>15180</v>
      </c>
      <c r="I3231" s="480" t="s">
        <v>15172</v>
      </c>
      <c r="J3231" s="482">
        <v>214812</v>
      </c>
      <c r="K3231" s="482">
        <v>726.5</v>
      </c>
      <c r="L3231" s="482">
        <v>123273.64</v>
      </c>
      <c r="M3231" s="482">
        <v>8717.94</v>
      </c>
      <c r="N3231" s="482">
        <v>0</v>
      </c>
      <c r="O3231" s="482">
        <v>91538.36</v>
      </c>
      <c r="P3231" s="480" t="s">
        <v>15181</v>
      </c>
      <c r="Q3231" s="481"/>
      <c r="R3231" s="480" t="s">
        <v>306</v>
      </c>
      <c r="S3231" s="480" t="s">
        <v>307</v>
      </c>
      <c r="T3231" s="480" t="s">
        <v>2372</v>
      </c>
      <c r="U3231" s="480" t="s">
        <v>309</v>
      </c>
      <c r="V3231" s="480" t="s">
        <v>309</v>
      </c>
      <c r="W3231" s="480" t="s">
        <v>333</v>
      </c>
      <c r="X3231" s="480" t="s">
        <v>342</v>
      </c>
      <c r="Y3231" s="480" t="s">
        <v>313</v>
      </c>
      <c r="Z3231" s="480" t="s">
        <v>15163</v>
      </c>
      <c r="AA3231" s="480">
        <f t="shared" si="50"/>
        <v>564</v>
      </c>
      <c r="AB3231" s="483">
        <v>0</v>
      </c>
      <c r="AC3231" s="480" t="s">
        <v>2252</v>
      </c>
    </row>
    <row r="3232" customHeight="1" spans="1:29">
      <c r="A3232" s="460" t="s">
        <v>191</v>
      </c>
      <c r="B3232" s="480" t="s">
        <v>15046</v>
      </c>
      <c r="C3232" s="480" t="s">
        <v>15047</v>
      </c>
      <c r="D3232" s="480" t="s">
        <v>15182</v>
      </c>
      <c r="E3232" s="481">
        <v>30834</v>
      </c>
      <c r="F3232" s="480" t="s">
        <v>301</v>
      </c>
      <c r="G3232" s="480" t="s">
        <v>15183</v>
      </c>
      <c r="H3232" s="480" t="s">
        <v>15184</v>
      </c>
      <c r="I3232" s="480" t="s">
        <v>15172</v>
      </c>
      <c r="J3232" s="482">
        <v>205288</v>
      </c>
      <c r="K3232" s="482">
        <v>0</v>
      </c>
      <c r="L3232" s="482">
        <v>171063.66</v>
      </c>
      <c r="M3232" s="482">
        <v>0</v>
      </c>
      <c r="N3232" s="482">
        <v>34224.34</v>
      </c>
      <c r="O3232" s="482">
        <v>0</v>
      </c>
      <c r="P3232" s="480" t="s">
        <v>15185</v>
      </c>
      <c r="Q3232" s="481"/>
      <c r="R3232" s="480" t="s">
        <v>306</v>
      </c>
      <c r="S3232" s="480" t="s">
        <v>307</v>
      </c>
      <c r="T3232" s="480" t="s">
        <v>2372</v>
      </c>
      <c r="U3232" s="480" t="s">
        <v>309</v>
      </c>
      <c r="V3232" s="480" t="s">
        <v>309</v>
      </c>
      <c r="W3232" s="480" t="s">
        <v>333</v>
      </c>
      <c r="X3232" s="480" t="s">
        <v>342</v>
      </c>
      <c r="Y3232" s="480" t="s">
        <v>313</v>
      </c>
      <c r="Z3232" s="480" t="s">
        <v>364</v>
      </c>
      <c r="AA3232" s="480">
        <f t="shared" si="50"/>
        <v>612</v>
      </c>
      <c r="AB3232" s="483">
        <v>0</v>
      </c>
      <c r="AC3232" s="480" t="s">
        <v>2252</v>
      </c>
    </row>
    <row r="3233" customHeight="1" spans="1:29">
      <c r="A3233" s="460" t="s">
        <v>191</v>
      </c>
      <c r="B3233" s="480" t="s">
        <v>15046</v>
      </c>
      <c r="C3233" s="480" t="s">
        <v>15047</v>
      </c>
      <c r="D3233" s="480" t="s">
        <v>15186</v>
      </c>
      <c r="E3233" s="481">
        <v>28642</v>
      </c>
      <c r="F3233" s="480" t="s">
        <v>301</v>
      </c>
      <c r="G3233" s="480" t="s">
        <v>15187</v>
      </c>
      <c r="H3233" s="480" t="s">
        <v>15188</v>
      </c>
      <c r="I3233" s="480" t="s">
        <v>15172</v>
      </c>
      <c r="J3233" s="482">
        <v>1231048.39</v>
      </c>
      <c r="K3233" s="482">
        <v>717.88</v>
      </c>
      <c r="L3233" s="482">
        <v>1140596.15</v>
      </c>
      <c r="M3233" s="482">
        <v>8614.5</v>
      </c>
      <c r="N3233" s="482">
        <v>0</v>
      </c>
      <c r="O3233" s="482">
        <v>90452.24</v>
      </c>
      <c r="P3233" s="480" t="s">
        <v>15189</v>
      </c>
      <c r="Q3233" s="481"/>
      <c r="R3233" s="480" t="s">
        <v>306</v>
      </c>
      <c r="S3233" s="480" t="s">
        <v>307</v>
      </c>
      <c r="T3233" s="480" t="s">
        <v>2372</v>
      </c>
      <c r="U3233" s="480" t="s">
        <v>309</v>
      </c>
      <c r="V3233" s="480" t="s">
        <v>309</v>
      </c>
      <c r="W3233" s="480" t="s">
        <v>333</v>
      </c>
      <c r="X3233" s="480" t="s">
        <v>342</v>
      </c>
      <c r="Y3233" s="480" t="s">
        <v>313</v>
      </c>
      <c r="Z3233" s="480" t="s">
        <v>15053</v>
      </c>
      <c r="AA3233" s="480">
        <f t="shared" si="50"/>
        <v>696</v>
      </c>
      <c r="AB3233" s="483">
        <v>0</v>
      </c>
      <c r="AC3233" s="480" t="s">
        <v>2252</v>
      </c>
    </row>
    <row r="3234" customHeight="1" spans="1:29">
      <c r="A3234" s="460" t="s">
        <v>191</v>
      </c>
      <c r="B3234" s="480" t="s">
        <v>15046</v>
      </c>
      <c r="C3234" s="480" t="s">
        <v>15047</v>
      </c>
      <c r="D3234" s="480" t="s">
        <v>15190</v>
      </c>
      <c r="E3234" s="481">
        <v>26451</v>
      </c>
      <c r="F3234" s="480" t="s">
        <v>301</v>
      </c>
      <c r="G3234" s="480" t="s">
        <v>15191</v>
      </c>
      <c r="H3234" s="480" t="s">
        <v>15192</v>
      </c>
      <c r="I3234" s="480" t="s">
        <v>15193</v>
      </c>
      <c r="J3234" s="482">
        <v>337025</v>
      </c>
      <c r="K3234" s="482">
        <v>0</v>
      </c>
      <c r="L3234" s="482">
        <v>337025</v>
      </c>
      <c r="M3234" s="482">
        <v>0</v>
      </c>
      <c r="N3234" s="482">
        <v>0</v>
      </c>
      <c r="O3234" s="482">
        <v>0</v>
      </c>
      <c r="P3234" s="480" t="s">
        <v>15194</v>
      </c>
      <c r="Q3234" s="481"/>
      <c r="R3234" s="480" t="s">
        <v>306</v>
      </c>
      <c r="S3234" s="480" t="s">
        <v>307</v>
      </c>
      <c r="T3234" s="480" t="s">
        <v>2372</v>
      </c>
      <c r="U3234" s="480" t="s">
        <v>309</v>
      </c>
      <c r="V3234" s="480" t="s">
        <v>309</v>
      </c>
      <c r="W3234" s="480" t="s">
        <v>333</v>
      </c>
      <c r="X3234" s="480" t="s">
        <v>342</v>
      </c>
      <c r="Y3234" s="480" t="s">
        <v>313</v>
      </c>
      <c r="Z3234" s="480" t="s">
        <v>15045</v>
      </c>
      <c r="AA3234" s="480">
        <f t="shared" si="50"/>
        <v>756</v>
      </c>
      <c r="AB3234" s="483">
        <v>0</v>
      </c>
      <c r="AC3234" s="480" t="s">
        <v>2252</v>
      </c>
    </row>
    <row r="3235" customHeight="1" spans="1:29">
      <c r="A3235" s="460" t="s">
        <v>191</v>
      </c>
      <c r="B3235" s="480" t="s">
        <v>15046</v>
      </c>
      <c r="C3235" s="480" t="s">
        <v>15047</v>
      </c>
      <c r="D3235" s="480" t="s">
        <v>15195</v>
      </c>
      <c r="E3235" s="481">
        <v>37615</v>
      </c>
      <c r="F3235" s="480" t="s">
        <v>301</v>
      </c>
      <c r="G3235" s="480" t="s">
        <v>15196</v>
      </c>
      <c r="H3235" s="480" t="s">
        <v>15197</v>
      </c>
      <c r="I3235" s="480" t="s">
        <v>1057</v>
      </c>
      <c r="J3235" s="482">
        <v>48598.47</v>
      </c>
      <c r="K3235" s="482">
        <v>167.62</v>
      </c>
      <c r="L3235" s="482">
        <v>44575.48</v>
      </c>
      <c r="M3235" s="482">
        <v>2011.49</v>
      </c>
      <c r="N3235" s="482">
        <v>0</v>
      </c>
      <c r="O3235" s="482">
        <v>4022.99</v>
      </c>
      <c r="P3235" s="480" t="s">
        <v>15198</v>
      </c>
      <c r="Q3235" s="481"/>
      <c r="R3235" s="480" t="s">
        <v>306</v>
      </c>
      <c r="S3235" s="480" t="s">
        <v>307</v>
      </c>
      <c r="T3235" s="480" t="s">
        <v>2372</v>
      </c>
      <c r="U3235" s="480" t="s">
        <v>309</v>
      </c>
      <c r="V3235" s="480" t="s">
        <v>309</v>
      </c>
      <c r="W3235" s="480" t="s">
        <v>333</v>
      </c>
      <c r="X3235" s="480" t="s">
        <v>342</v>
      </c>
      <c r="Y3235" s="480" t="s">
        <v>313</v>
      </c>
      <c r="Z3235" s="480" t="s">
        <v>15145</v>
      </c>
      <c r="AA3235" s="480">
        <f t="shared" si="50"/>
        <v>300</v>
      </c>
      <c r="AB3235" s="483">
        <v>0</v>
      </c>
      <c r="AC3235" s="480" t="s">
        <v>2252</v>
      </c>
    </row>
    <row r="3236" customHeight="1" spans="1:29">
      <c r="A3236" s="460" t="s">
        <v>191</v>
      </c>
      <c r="B3236" s="480" t="s">
        <v>15046</v>
      </c>
      <c r="C3236" s="480" t="s">
        <v>15047</v>
      </c>
      <c r="D3236" s="480" t="s">
        <v>15199</v>
      </c>
      <c r="E3236" s="481">
        <v>37983</v>
      </c>
      <c r="F3236" s="480" t="s">
        <v>301</v>
      </c>
      <c r="G3236" s="480" t="s">
        <v>15200</v>
      </c>
      <c r="H3236" s="480" t="s">
        <v>15201</v>
      </c>
      <c r="I3236" s="480" t="s">
        <v>323</v>
      </c>
      <c r="J3236" s="482">
        <v>37827.15</v>
      </c>
      <c r="K3236" s="482">
        <v>0</v>
      </c>
      <c r="L3236" s="482">
        <v>4123.16</v>
      </c>
      <c r="M3236" s="482">
        <v>0</v>
      </c>
      <c r="N3236" s="482">
        <v>33703.99</v>
      </c>
      <c r="O3236" s="482">
        <v>0</v>
      </c>
      <c r="P3236" s="480" t="s">
        <v>15202</v>
      </c>
      <c r="Q3236" s="481"/>
      <c r="R3236" s="480" t="s">
        <v>306</v>
      </c>
      <c r="S3236" s="480" t="s">
        <v>9509</v>
      </c>
      <c r="T3236" s="480" t="s">
        <v>2372</v>
      </c>
      <c r="U3236" s="480" t="s">
        <v>309</v>
      </c>
      <c r="V3236" s="480" t="s">
        <v>309</v>
      </c>
      <c r="W3236" s="480" t="s">
        <v>333</v>
      </c>
      <c r="X3236" s="480" t="s">
        <v>342</v>
      </c>
      <c r="Y3236" s="480" t="s">
        <v>313</v>
      </c>
      <c r="Z3236" s="480" t="s">
        <v>15203</v>
      </c>
      <c r="AA3236" s="480">
        <f t="shared" si="50"/>
        <v>384</v>
      </c>
      <c r="AB3236" s="483">
        <v>0</v>
      </c>
      <c r="AC3236" s="480" t="s">
        <v>2252</v>
      </c>
    </row>
    <row r="3237" customHeight="1" spans="1:29">
      <c r="A3237" s="460" t="s">
        <v>191</v>
      </c>
      <c r="B3237" s="480" t="s">
        <v>15046</v>
      </c>
      <c r="C3237" s="480" t="s">
        <v>15047</v>
      </c>
      <c r="D3237" s="480" t="s">
        <v>15204</v>
      </c>
      <c r="E3237" s="481">
        <v>37256</v>
      </c>
      <c r="F3237" s="480" t="s">
        <v>301</v>
      </c>
      <c r="G3237" s="480" t="s">
        <v>15205</v>
      </c>
      <c r="H3237" s="480" t="s">
        <v>15206</v>
      </c>
      <c r="I3237" s="480" t="s">
        <v>323</v>
      </c>
      <c r="J3237" s="482">
        <v>21873.04</v>
      </c>
      <c r="K3237" s="482">
        <v>0</v>
      </c>
      <c r="L3237" s="482">
        <v>4081.44</v>
      </c>
      <c r="M3237" s="482">
        <v>0</v>
      </c>
      <c r="N3237" s="482">
        <v>17791.6</v>
      </c>
      <c r="O3237" s="482">
        <v>0</v>
      </c>
      <c r="P3237" s="480" t="s">
        <v>15206</v>
      </c>
      <c r="Q3237" s="481"/>
      <c r="R3237" s="480" t="s">
        <v>306</v>
      </c>
      <c r="S3237" s="480" t="s">
        <v>2316</v>
      </c>
      <c r="T3237" s="480" t="s">
        <v>2372</v>
      </c>
      <c r="U3237" s="480" t="s">
        <v>309</v>
      </c>
      <c r="V3237" s="480" t="s">
        <v>309</v>
      </c>
      <c r="W3237" s="480" t="s">
        <v>333</v>
      </c>
      <c r="X3237" s="480" t="s">
        <v>15207</v>
      </c>
      <c r="Y3237" s="480" t="s">
        <v>313</v>
      </c>
      <c r="Z3237" s="480" t="s">
        <v>679</v>
      </c>
      <c r="AA3237" s="480">
        <f t="shared" si="50"/>
        <v>408</v>
      </c>
      <c r="AB3237" s="483">
        <v>0</v>
      </c>
      <c r="AC3237" s="480" t="s">
        <v>2373</v>
      </c>
    </row>
    <row r="3238" customHeight="1" spans="1:29">
      <c r="A3238" s="477" t="s">
        <v>192</v>
      </c>
      <c r="B3238" s="480" t="s">
        <v>4024</v>
      </c>
      <c r="C3238" s="480" t="s">
        <v>4025</v>
      </c>
      <c r="D3238" s="480" t="s">
        <v>15208</v>
      </c>
      <c r="E3238" s="481">
        <v>45986</v>
      </c>
      <c r="F3238" s="480" t="s">
        <v>301</v>
      </c>
      <c r="G3238" s="480" t="s">
        <v>15209</v>
      </c>
      <c r="H3238" s="480" t="s">
        <v>15210</v>
      </c>
      <c r="I3238" s="480" t="s">
        <v>15211</v>
      </c>
      <c r="J3238" s="484">
        <v>285784.91</v>
      </c>
      <c r="K3238" s="484">
        <v>3969.23</v>
      </c>
      <c r="L3238" s="484">
        <v>3969.23</v>
      </c>
      <c r="M3238" s="484">
        <v>3969.23</v>
      </c>
      <c r="N3238" s="484">
        <v>0</v>
      </c>
      <c r="O3238" s="484">
        <v>281815.68</v>
      </c>
      <c r="P3238" s="480" t="s">
        <v>15212</v>
      </c>
      <c r="Q3238" s="481"/>
      <c r="R3238" s="480" t="s">
        <v>306</v>
      </c>
      <c r="S3238" s="480" t="s">
        <v>307</v>
      </c>
      <c r="T3238" s="480" t="s">
        <v>453</v>
      </c>
      <c r="U3238" s="480" t="s">
        <v>15213</v>
      </c>
      <c r="V3238" s="480" t="s">
        <v>454</v>
      </c>
      <c r="W3238" s="480" t="s">
        <v>15214</v>
      </c>
      <c r="X3238" s="480" t="s">
        <v>5928</v>
      </c>
      <c r="Y3238" s="480" t="s">
        <v>313</v>
      </c>
      <c r="Z3238" s="480" t="s">
        <v>2602</v>
      </c>
      <c r="AA3238" s="480">
        <f t="shared" si="50"/>
        <v>72</v>
      </c>
      <c r="AB3238" s="483">
        <v>0</v>
      </c>
      <c r="AC3238" s="480" t="s">
        <v>456</v>
      </c>
    </row>
    <row r="3239" customHeight="1" spans="1:29">
      <c r="A3239" s="460" t="s">
        <v>187</v>
      </c>
      <c r="B3239" s="480" t="s">
        <v>11729</v>
      </c>
      <c r="C3239" s="480" t="s">
        <v>11730</v>
      </c>
      <c r="D3239" s="480" t="s">
        <v>15215</v>
      </c>
      <c r="E3239" s="481">
        <v>45981</v>
      </c>
      <c r="F3239" s="480" t="s">
        <v>301</v>
      </c>
      <c r="G3239" s="480" t="s">
        <v>15216</v>
      </c>
      <c r="H3239" s="480" t="s">
        <v>15217</v>
      </c>
      <c r="I3239" s="480" t="s">
        <v>15218</v>
      </c>
      <c r="J3239" s="484">
        <v>78761.06</v>
      </c>
      <c r="K3239" s="484">
        <v>1312.68</v>
      </c>
      <c r="L3239" s="484">
        <v>1312.68</v>
      </c>
      <c r="M3239" s="484">
        <v>1312.68</v>
      </c>
      <c r="N3239" s="484">
        <v>0</v>
      </c>
      <c r="O3239" s="484">
        <v>77448.38</v>
      </c>
      <c r="P3239" s="480" t="s">
        <v>15219</v>
      </c>
      <c r="Q3239" s="481"/>
      <c r="R3239" s="480" t="s">
        <v>306</v>
      </c>
      <c r="S3239" s="480" t="s">
        <v>307</v>
      </c>
      <c r="T3239" s="480" t="s">
        <v>383</v>
      </c>
      <c r="U3239" s="480" t="s">
        <v>2141</v>
      </c>
      <c r="V3239" s="480" t="s">
        <v>1773</v>
      </c>
      <c r="W3239" s="480" t="s">
        <v>15220</v>
      </c>
      <c r="X3239" s="480" t="s">
        <v>13650</v>
      </c>
      <c r="Y3239" s="480" t="s">
        <v>313</v>
      </c>
      <c r="Z3239" s="480" t="s">
        <v>7888</v>
      </c>
      <c r="AA3239" s="480">
        <f t="shared" si="50"/>
        <v>60</v>
      </c>
      <c r="AB3239" s="483">
        <v>0</v>
      </c>
      <c r="AC3239" s="480" t="s">
        <v>387</v>
      </c>
    </row>
    <row r="3240" customHeight="1" spans="1:29">
      <c r="A3240" s="460" t="s">
        <v>187</v>
      </c>
      <c r="B3240" s="480" t="s">
        <v>11729</v>
      </c>
      <c r="C3240" s="480" t="s">
        <v>11730</v>
      </c>
      <c r="D3240" s="480" t="s">
        <v>15221</v>
      </c>
      <c r="E3240" s="481">
        <v>45986</v>
      </c>
      <c r="F3240" s="480" t="s">
        <v>301</v>
      </c>
      <c r="G3240" s="480" t="s">
        <v>15222</v>
      </c>
      <c r="H3240" s="480" t="s">
        <v>15223</v>
      </c>
      <c r="I3240" s="480" t="s">
        <v>15224</v>
      </c>
      <c r="J3240" s="484">
        <v>123893.81</v>
      </c>
      <c r="K3240" s="484">
        <v>2064.9</v>
      </c>
      <c r="L3240" s="484">
        <v>2064.9</v>
      </c>
      <c r="M3240" s="484">
        <v>2064.9</v>
      </c>
      <c r="N3240" s="484">
        <v>0</v>
      </c>
      <c r="O3240" s="484">
        <v>121828.91</v>
      </c>
      <c r="P3240" s="480" t="s">
        <v>15225</v>
      </c>
      <c r="Q3240" s="481"/>
      <c r="R3240" s="480" t="s">
        <v>306</v>
      </c>
      <c r="S3240" s="480" t="s">
        <v>307</v>
      </c>
      <c r="T3240" s="480" t="s">
        <v>383</v>
      </c>
      <c r="U3240" s="480" t="s">
        <v>2141</v>
      </c>
      <c r="V3240" s="480" t="s">
        <v>1773</v>
      </c>
      <c r="W3240" s="480" t="s">
        <v>15226</v>
      </c>
      <c r="X3240" s="480" t="s">
        <v>15227</v>
      </c>
      <c r="Y3240" s="480" t="s">
        <v>313</v>
      </c>
      <c r="Z3240" s="480" t="s">
        <v>7888</v>
      </c>
      <c r="AA3240" s="480">
        <f t="shared" si="50"/>
        <v>60</v>
      </c>
      <c r="AB3240" s="483">
        <v>0</v>
      </c>
      <c r="AC3240" s="480" t="s">
        <v>387</v>
      </c>
    </row>
    <row r="3241" customHeight="1" spans="1:29">
      <c r="A3241" s="460" t="s">
        <v>187</v>
      </c>
      <c r="B3241" s="480" t="s">
        <v>13667</v>
      </c>
      <c r="C3241" s="480" t="s">
        <v>13668</v>
      </c>
      <c r="D3241" s="480" t="s">
        <v>15228</v>
      </c>
      <c r="E3241" s="481">
        <v>45986</v>
      </c>
      <c r="F3241" s="480" t="s">
        <v>301</v>
      </c>
      <c r="G3241" s="480" t="s">
        <v>15229</v>
      </c>
      <c r="H3241" s="480" t="s">
        <v>15230</v>
      </c>
      <c r="I3241" s="480" t="s">
        <v>309</v>
      </c>
      <c r="J3241" s="484">
        <v>19069.28</v>
      </c>
      <c r="K3241" s="484">
        <v>264.85</v>
      </c>
      <c r="L3241" s="484">
        <v>264.85</v>
      </c>
      <c r="M3241" s="484">
        <v>264.85</v>
      </c>
      <c r="N3241" s="484">
        <v>0</v>
      </c>
      <c r="O3241" s="484">
        <v>18804.43</v>
      </c>
      <c r="P3241" s="480" t="s">
        <v>15231</v>
      </c>
      <c r="Q3241" s="481"/>
      <c r="R3241" s="480" t="s">
        <v>306</v>
      </c>
      <c r="S3241" s="480" t="s">
        <v>307</v>
      </c>
      <c r="T3241" s="480" t="s">
        <v>453</v>
      </c>
      <c r="U3241" s="480" t="s">
        <v>15213</v>
      </c>
      <c r="V3241" s="480" t="s">
        <v>454</v>
      </c>
      <c r="W3241" s="480" t="s">
        <v>15214</v>
      </c>
      <c r="X3241" s="480" t="s">
        <v>5928</v>
      </c>
      <c r="Y3241" s="480" t="s">
        <v>313</v>
      </c>
      <c r="Z3241" s="480" t="s">
        <v>2602</v>
      </c>
      <c r="AA3241" s="480">
        <f t="shared" si="50"/>
        <v>72</v>
      </c>
      <c r="AB3241" s="483">
        <v>0</v>
      </c>
      <c r="AC3241" s="480" t="s">
        <v>456</v>
      </c>
    </row>
    <row r="3242" customHeight="1" spans="1:29">
      <c r="A3242" s="460" t="s">
        <v>187</v>
      </c>
      <c r="B3242" s="480" t="s">
        <v>13667</v>
      </c>
      <c r="C3242" s="480" t="s">
        <v>13668</v>
      </c>
      <c r="D3242" s="480" t="s">
        <v>15232</v>
      </c>
      <c r="E3242" s="481">
        <v>45986</v>
      </c>
      <c r="F3242" s="480" t="s">
        <v>301</v>
      </c>
      <c r="G3242" s="480" t="s">
        <v>15233</v>
      </c>
      <c r="H3242" s="480" t="s">
        <v>15234</v>
      </c>
      <c r="I3242" s="480" t="s">
        <v>15211</v>
      </c>
      <c r="J3242" s="484">
        <v>19069.28</v>
      </c>
      <c r="K3242" s="484">
        <v>264.85</v>
      </c>
      <c r="L3242" s="484">
        <v>264.85</v>
      </c>
      <c r="M3242" s="484">
        <v>264.85</v>
      </c>
      <c r="N3242" s="484">
        <v>0</v>
      </c>
      <c r="O3242" s="484">
        <v>18804.43</v>
      </c>
      <c r="P3242" s="480" t="s">
        <v>15235</v>
      </c>
      <c r="Q3242" s="481"/>
      <c r="R3242" s="480" t="s">
        <v>306</v>
      </c>
      <c r="S3242" s="480" t="s">
        <v>307</v>
      </c>
      <c r="T3242" s="480" t="s">
        <v>453</v>
      </c>
      <c r="U3242" s="480" t="s">
        <v>15213</v>
      </c>
      <c r="V3242" s="480" t="s">
        <v>454</v>
      </c>
      <c r="W3242" s="480" t="s">
        <v>15214</v>
      </c>
      <c r="X3242" s="480" t="s">
        <v>5928</v>
      </c>
      <c r="Y3242" s="480" t="s">
        <v>313</v>
      </c>
      <c r="Z3242" s="480" t="s">
        <v>2602</v>
      </c>
      <c r="AA3242" s="480">
        <f t="shared" si="50"/>
        <v>72</v>
      </c>
      <c r="AB3242" s="483">
        <v>0</v>
      </c>
      <c r="AC3242" s="480" t="s">
        <v>456</v>
      </c>
    </row>
    <row r="3243" customHeight="1" spans="1:29">
      <c r="A3243" s="460" t="s">
        <v>187</v>
      </c>
      <c r="B3243" s="480" t="s">
        <v>13667</v>
      </c>
      <c r="C3243" s="480" t="s">
        <v>13668</v>
      </c>
      <c r="D3243" s="480" t="s">
        <v>15236</v>
      </c>
      <c r="E3243" s="481">
        <v>45986</v>
      </c>
      <c r="F3243" s="480" t="s">
        <v>301</v>
      </c>
      <c r="G3243" s="480" t="s">
        <v>15237</v>
      </c>
      <c r="H3243" s="480" t="s">
        <v>15238</v>
      </c>
      <c r="I3243" s="480" t="s">
        <v>15211</v>
      </c>
      <c r="J3243" s="484">
        <v>27968.27</v>
      </c>
      <c r="K3243" s="484">
        <v>388.45</v>
      </c>
      <c r="L3243" s="484">
        <v>388.45</v>
      </c>
      <c r="M3243" s="484">
        <v>388.45</v>
      </c>
      <c r="N3243" s="484">
        <v>0</v>
      </c>
      <c r="O3243" s="484">
        <v>27579.82</v>
      </c>
      <c r="P3243" s="480" t="s">
        <v>15239</v>
      </c>
      <c r="Q3243" s="481"/>
      <c r="R3243" s="480" t="s">
        <v>306</v>
      </c>
      <c r="S3243" s="480" t="s">
        <v>307</v>
      </c>
      <c r="T3243" s="480" t="s">
        <v>453</v>
      </c>
      <c r="U3243" s="480" t="s">
        <v>15213</v>
      </c>
      <c r="V3243" s="480" t="s">
        <v>454</v>
      </c>
      <c r="W3243" s="480" t="s">
        <v>15214</v>
      </c>
      <c r="X3243" s="480" t="s">
        <v>5928</v>
      </c>
      <c r="Y3243" s="480" t="s">
        <v>313</v>
      </c>
      <c r="Z3243" s="480" t="s">
        <v>2602</v>
      </c>
      <c r="AA3243" s="480">
        <f t="shared" si="50"/>
        <v>72</v>
      </c>
      <c r="AB3243" s="483">
        <v>0</v>
      </c>
      <c r="AC3243" s="480" t="s">
        <v>456</v>
      </c>
    </row>
    <row r="3244" customHeight="1" spans="1:29">
      <c r="A3244" s="460" t="s">
        <v>187</v>
      </c>
      <c r="B3244" s="480" t="s">
        <v>13667</v>
      </c>
      <c r="C3244" s="480" t="s">
        <v>13668</v>
      </c>
      <c r="D3244" s="480" t="s">
        <v>15240</v>
      </c>
      <c r="E3244" s="481">
        <v>45986</v>
      </c>
      <c r="F3244" s="480" t="s">
        <v>301</v>
      </c>
      <c r="G3244" s="480" t="s">
        <v>15241</v>
      </c>
      <c r="H3244" s="480" t="s">
        <v>15242</v>
      </c>
      <c r="I3244" s="480" t="s">
        <v>15211</v>
      </c>
      <c r="J3244" s="484">
        <v>27968.27</v>
      </c>
      <c r="K3244" s="484">
        <v>388.45</v>
      </c>
      <c r="L3244" s="484">
        <v>388.45</v>
      </c>
      <c r="M3244" s="484">
        <v>388.45</v>
      </c>
      <c r="N3244" s="484">
        <v>0</v>
      </c>
      <c r="O3244" s="484">
        <v>27579.82</v>
      </c>
      <c r="P3244" s="480" t="s">
        <v>15243</v>
      </c>
      <c r="Q3244" s="481"/>
      <c r="R3244" s="480" t="s">
        <v>306</v>
      </c>
      <c r="S3244" s="480" t="s">
        <v>307</v>
      </c>
      <c r="T3244" s="480" t="s">
        <v>453</v>
      </c>
      <c r="U3244" s="480" t="s">
        <v>15213</v>
      </c>
      <c r="V3244" s="480" t="s">
        <v>454</v>
      </c>
      <c r="W3244" s="480" t="s">
        <v>15214</v>
      </c>
      <c r="X3244" s="480" t="s">
        <v>5928</v>
      </c>
      <c r="Y3244" s="480" t="s">
        <v>313</v>
      </c>
      <c r="Z3244" s="480" t="s">
        <v>2602</v>
      </c>
      <c r="AA3244" s="480">
        <f t="shared" si="50"/>
        <v>72</v>
      </c>
      <c r="AB3244" s="483">
        <v>0</v>
      </c>
      <c r="AC3244" s="480" t="s">
        <v>456</v>
      </c>
    </row>
    <row r="3245" customHeight="1" spans="1:29">
      <c r="A3245" s="460" t="s">
        <v>187</v>
      </c>
      <c r="B3245" s="480" t="s">
        <v>13667</v>
      </c>
      <c r="C3245" s="480" t="s">
        <v>13668</v>
      </c>
      <c r="D3245" s="480" t="s">
        <v>15244</v>
      </c>
      <c r="E3245" s="481">
        <v>45986</v>
      </c>
      <c r="F3245" s="480" t="s">
        <v>301</v>
      </c>
      <c r="G3245" s="480" t="s">
        <v>15245</v>
      </c>
      <c r="H3245" s="480" t="s">
        <v>15246</v>
      </c>
      <c r="I3245" s="480" t="s">
        <v>15211</v>
      </c>
      <c r="J3245" s="484">
        <v>10678.8</v>
      </c>
      <c r="K3245" s="484">
        <v>148.32</v>
      </c>
      <c r="L3245" s="484">
        <v>148.32</v>
      </c>
      <c r="M3245" s="484">
        <v>148.32</v>
      </c>
      <c r="N3245" s="484">
        <v>0</v>
      </c>
      <c r="O3245" s="484">
        <v>10530.48</v>
      </c>
      <c r="P3245" s="480" t="s">
        <v>15247</v>
      </c>
      <c r="Q3245" s="481"/>
      <c r="R3245" s="480" t="s">
        <v>306</v>
      </c>
      <c r="S3245" s="480" t="s">
        <v>307</v>
      </c>
      <c r="T3245" s="480" t="s">
        <v>453</v>
      </c>
      <c r="U3245" s="480" t="s">
        <v>15213</v>
      </c>
      <c r="V3245" s="480" t="s">
        <v>454</v>
      </c>
      <c r="W3245" s="480" t="s">
        <v>15214</v>
      </c>
      <c r="X3245" s="480" t="s">
        <v>5928</v>
      </c>
      <c r="Y3245" s="480" t="s">
        <v>313</v>
      </c>
      <c r="Z3245" s="480" t="s">
        <v>2602</v>
      </c>
      <c r="AA3245" s="480">
        <f t="shared" si="50"/>
        <v>72</v>
      </c>
      <c r="AB3245" s="483">
        <v>0</v>
      </c>
      <c r="AC3245" s="480" t="s">
        <v>456</v>
      </c>
    </row>
    <row r="3246" customHeight="1" spans="1:29">
      <c r="A3246" s="460" t="s">
        <v>187</v>
      </c>
      <c r="B3246" s="480" t="s">
        <v>13667</v>
      </c>
      <c r="C3246" s="480" t="s">
        <v>13668</v>
      </c>
      <c r="D3246" s="480" t="s">
        <v>15248</v>
      </c>
      <c r="E3246" s="481">
        <v>45986</v>
      </c>
      <c r="F3246" s="480" t="s">
        <v>301</v>
      </c>
      <c r="G3246" s="480" t="s">
        <v>15249</v>
      </c>
      <c r="H3246" s="480" t="s">
        <v>15250</v>
      </c>
      <c r="I3246" s="480" t="s">
        <v>15211</v>
      </c>
      <c r="J3246" s="484">
        <v>3813.86</v>
      </c>
      <c r="K3246" s="484">
        <v>52.97</v>
      </c>
      <c r="L3246" s="484">
        <v>52.97</v>
      </c>
      <c r="M3246" s="484">
        <v>52.97</v>
      </c>
      <c r="N3246" s="484">
        <v>0</v>
      </c>
      <c r="O3246" s="484">
        <v>3760.89</v>
      </c>
      <c r="P3246" s="480" t="s">
        <v>15251</v>
      </c>
      <c r="Q3246" s="481"/>
      <c r="R3246" s="480" t="s">
        <v>306</v>
      </c>
      <c r="S3246" s="480" t="s">
        <v>307</v>
      </c>
      <c r="T3246" s="480" t="s">
        <v>453</v>
      </c>
      <c r="U3246" s="480" t="s">
        <v>15213</v>
      </c>
      <c r="V3246" s="480" t="s">
        <v>454</v>
      </c>
      <c r="W3246" s="480" t="s">
        <v>15214</v>
      </c>
      <c r="X3246" s="480" t="s">
        <v>5928</v>
      </c>
      <c r="Y3246" s="480" t="s">
        <v>313</v>
      </c>
      <c r="Z3246" s="480" t="s">
        <v>2602</v>
      </c>
      <c r="AA3246" s="480">
        <f t="shared" si="50"/>
        <v>72</v>
      </c>
      <c r="AB3246" s="483">
        <v>0</v>
      </c>
      <c r="AC3246" s="480" t="s">
        <v>456</v>
      </c>
    </row>
    <row r="3247" customHeight="1" spans="1:29">
      <c r="A3247" s="460" t="s">
        <v>187</v>
      </c>
      <c r="B3247" s="480" t="s">
        <v>13667</v>
      </c>
      <c r="C3247" s="480" t="s">
        <v>13668</v>
      </c>
      <c r="D3247" s="480" t="s">
        <v>15252</v>
      </c>
      <c r="E3247" s="481">
        <v>45986</v>
      </c>
      <c r="F3247" s="480" t="s">
        <v>301</v>
      </c>
      <c r="G3247" s="480" t="s">
        <v>15253</v>
      </c>
      <c r="H3247" s="480" t="s">
        <v>15254</v>
      </c>
      <c r="I3247" s="480" t="s">
        <v>15211</v>
      </c>
      <c r="J3247" s="484">
        <v>3813.86</v>
      </c>
      <c r="K3247" s="484">
        <v>52.97</v>
      </c>
      <c r="L3247" s="484">
        <v>52.97</v>
      </c>
      <c r="M3247" s="484">
        <v>52.97</v>
      </c>
      <c r="N3247" s="484">
        <v>0</v>
      </c>
      <c r="O3247" s="484">
        <v>3760.89</v>
      </c>
      <c r="P3247" s="480" t="s">
        <v>15255</v>
      </c>
      <c r="Q3247" s="481"/>
      <c r="R3247" s="480" t="s">
        <v>306</v>
      </c>
      <c r="S3247" s="480" t="s">
        <v>307</v>
      </c>
      <c r="T3247" s="480" t="s">
        <v>453</v>
      </c>
      <c r="U3247" s="480" t="s">
        <v>15213</v>
      </c>
      <c r="V3247" s="480" t="s">
        <v>454</v>
      </c>
      <c r="W3247" s="480" t="s">
        <v>15214</v>
      </c>
      <c r="X3247" s="480" t="s">
        <v>5928</v>
      </c>
      <c r="Y3247" s="480" t="s">
        <v>313</v>
      </c>
      <c r="Z3247" s="480" t="s">
        <v>2602</v>
      </c>
      <c r="AA3247" s="480">
        <f t="shared" si="50"/>
        <v>72</v>
      </c>
      <c r="AB3247" s="483">
        <v>0</v>
      </c>
      <c r="AC3247" s="480" t="s">
        <v>456</v>
      </c>
    </row>
    <row r="3248" customHeight="1" spans="1:29">
      <c r="A3248" s="460" t="s">
        <v>187</v>
      </c>
      <c r="B3248" s="480" t="s">
        <v>13667</v>
      </c>
      <c r="C3248" s="480" t="s">
        <v>13668</v>
      </c>
      <c r="D3248" s="480" t="s">
        <v>15256</v>
      </c>
      <c r="E3248" s="481">
        <v>45986</v>
      </c>
      <c r="F3248" s="480" t="s">
        <v>301</v>
      </c>
      <c r="G3248" s="480" t="s">
        <v>15257</v>
      </c>
      <c r="H3248" s="480" t="s">
        <v>15258</v>
      </c>
      <c r="I3248" s="480" t="s">
        <v>15211</v>
      </c>
      <c r="J3248" s="484">
        <v>25425.7</v>
      </c>
      <c r="K3248" s="484">
        <v>353.13</v>
      </c>
      <c r="L3248" s="484">
        <v>353.13</v>
      </c>
      <c r="M3248" s="484">
        <v>353.13</v>
      </c>
      <c r="N3248" s="484">
        <v>0</v>
      </c>
      <c r="O3248" s="484">
        <v>25072.57</v>
      </c>
      <c r="P3248" s="480" t="s">
        <v>15259</v>
      </c>
      <c r="Q3248" s="481"/>
      <c r="R3248" s="480" t="s">
        <v>306</v>
      </c>
      <c r="S3248" s="480" t="s">
        <v>307</v>
      </c>
      <c r="T3248" s="480" t="s">
        <v>453</v>
      </c>
      <c r="U3248" s="480" t="s">
        <v>15213</v>
      </c>
      <c r="V3248" s="480" t="s">
        <v>454</v>
      </c>
      <c r="W3248" s="480" t="s">
        <v>15214</v>
      </c>
      <c r="X3248" s="480" t="s">
        <v>5928</v>
      </c>
      <c r="Y3248" s="480" t="s">
        <v>313</v>
      </c>
      <c r="Z3248" s="480" t="s">
        <v>2602</v>
      </c>
      <c r="AA3248" s="480">
        <f t="shared" si="50"/>
        <v>72</v>
      </c>
      <c r="AB3248" s="483">
        <v>0</v>
      </c>
      <c r="AC3248" s="480" t="s">
        <v>456</v>
      </c>
    </row>
    <row r="3249" customHeight="1" spans="1:29">
      <c r="A3249" s="460" t="s">
        <v>187</v>
      </c>
      <c r="B3249" s="480" t="s">
        <v>13667</v>
      </c>
      <c r="C3249" s="480" t="s">
        <v>13668</v>
      </c>
      <c r="D3249" s="480" t="s">
        <v>15260</v>
      </c>
      <c r="E3249" s="481">
        <v>45986</v>
      </c>
      <c r="F3249" s="480" t="s">
        <v>301</v>
      </c>
      <c r="G3249" s="480" t="s">
        <v>15261</v>
      </c>
      <c r="H3249" s="480" t="s">
        <v>15262</v>
      </c>
      <c r="I3249" s="480" t="s">
        <v>15211</v>
      </c>
      <c r="J3249" s="484">
        <v>25425.7</v>
      </c>
      <c r="K3249" s="484">
        <v>353.13</v>
      </c>
      <c r="L3249" s="484">
        <v>353.13</v>
      </c>
      <c r="M3249" s="484">
        <v>353.13</v>
      </c>
      <c r="N3249" s="484">
        <v>0</v>
      </c>
      <c r="O3249" s="484">
        <v>25072.57</v>
      </c>
      <c r="P3249" s="480" t="s">
        <v>15263</v>
      </c>
      <c r="Q3249" s="481"/>
      <c r="R3249" s="480" t="s">
        <v>306</v>
      </c>
      <c r="S3249" s="480" t="s">
        <v>307</v>
      </c>
      <c r="T3249" s="480" t="s">
        <v>453</v>
      </c>
      <c r="U3249" s="480" t="s">
        <v>15213</v>
      </c>
      <c r="V3249" s="480" t="s">
        <v>454</v>
      </c>
      <c r="W3249" s="480" t="s">
        <v>15214</v>
      </c>
      <c r="X3249" s="480" t="s">
        <v>5928</v>
      </c>
      <c r="Y3249" s="480" t="s">
        <v>313</v>
      </c>
      <c r="Z3249" s="480" t="s">
        <v>2602</v>
      </c>
      <c r="AA3249" s="480">
        <f t="shared" si="50"/>
        <v>72</v>
      </c>
      <c r="AB3249" s="483">
        <v>0</v>
      </c>
      <c r="AC3249" s="480" t="s">
        <v>456</v>
      </c>
    </row>
    <row r="3250" customHeight="1" spans="1:29">
      <c r="A3250" s="460" t="s">
        <v>187</v>
      </c>
      <c r="B3250" s="480" t="s">
        <v>13667</v>
      </c>
      <c r="C3250" s="480" t="s">
        <v>13668</v>
      </c>
      <c r="D3250" s="480" t="s">
        <v>15264</v>
      </c>
      <c r="E3250" s="481">
        <v>45986</v>
      </c>
      <c r="F3250" s="480" t="s">
        <v>301</v>
      </c>
      <c r="G3250" s="480" t="s">
        <v>15265</v>
      </c>
      <c r="H3250" s="480" t="s">
        <v>15266</v>
      </c>
      <c r="I3250" s="480" t="s">
        <v>15211</v>
      </c>
      <c r="J3250" s="484">
        <v>25425.7</v>
      </c>
      <c r="K3250" s="484">
        <v>353.13</v>
      </c>
      <c r="L3250" s="484">
        <v>353.13</v>
      </c>
      <c r="M3250" s="484">
        <v>353.13</v>
      </c>
      <c r="N3250" s="484">
        <v>0</v>
      </c>
      <c r="O3250" s="484">
        <v>25072.57</v>
      </c>
      <c r="P3250" s="480" t="s">
        <v>15267</v>
      </c>
      <c r="Q3250" s="481"/>
      <c r="R3250" s="480" t="s">
        <v>306</v>
      </c>
      <c r="S3250" s="480" t="s">
        <v>307</v>
      </c>
      <c r="T3250" s="480" t="s">
        <v>453</v>
      </c>
      <c r="U3250" s="480" t="s">
        <v>15213</v>
      </c>
      <c r="V3250" s="480" t="s">
        <v>454</v>
      </c>
      <c r="W3250" s="480" t="s">
        <v>15214</v>
      </c>
      <c r="X3250" s="480" t="s">
        <v>5928</v>
      </c>
      <c r="Y3250" s="480" t="s">
        <v>313</v>
      </c>
      <c r="Z3250" s="480" t="s">
        <v>2602</v>
      </c>
      <c r="AA3250" s="480">
        <f t="shared" si="50"/>
        <v>72</v>
      </c>
      <c r="AB3250" s="483">
        <v>0</v>
      </c>
      <c r="AC3250" s="480" t="s">
        <v>456</v>
      </c>
    </row>
    <row r="3251" customHeight="1" spans="1:29">
      <c r="A3251" s="460" t="s">
        <v>187</v>
      </c>
      <c r="B3251" s="480" t="s">
        <v>13667</v>
      </c>
      <c r="C3251" s="480" t="s">
        <v>13668</v>
      </c>
      <c r="D3251" s="480" t="s">
        <v>15268</v>
      </c>
      <c r="E3251" s="481">
        <v>45986</v>
      </c>
      <c r="F3251" s="480" t="s">
        <v>301</v>
      </c>
      <c r="G3251" s="480" t="s">
        <v>15269</v>
      </c>
      <c r="H3251" s="480" t="s">
        <v>15270</v>
      </c>
      <c r="I3251" s="480" t="s">
        <v>15211</v>
      </c>
      <c r="J3251" s="484">
        <v>25425.7</v>
      </c>
      <c r="K3251" s="484">
        <v>353.13</v>
      </c>
      <c r="L3251" s="484">
        <v>353.13</v>
      </c>
      <c r="M3251" s="484">
        <v>353.13</v>
      </c>
      <c r="N3251" s="484">
        <v>0</v>
      </c>
      <c r="O3251" s="484">
        <v>25072.57</v>
      </c>
      <c r="P3251" s="480" t="s">
        <v>15271</v>
      </c>
      <c r="Q3251" s="481"/>
      <c r="R3251" s="480" t="s">
        <v>306</v>
      </c>
      <c r="S3251" s="480" t="s">
        <v>307</v>
      </c>
      <c r="T3251" s="480" t="s">
        <v>453</v>
      </c>
      <c r="U3251" s="480" t="s">
        <v>15213</v>
      </c>
      <c r="V3251" s="480" t="s">
        <v>454</v>
      </c>
      <c r="W3251" s="480" t="s">
        <v>15214</v>
      </c>
      <c r="X3251" s="480" t="s">
        <v>5928</v>
      </c>
      <c r="Y3251" s="480" t="s">
        <v>313</v>
      </c>
      <c r="Z3251" s="480" t="s">
        <v>2602</v>
      </c>
      <c r="AA3251" s="480">
        <f t="shared" si="50"/>
        <v>72</v>
      </c>
      <c r="AB3251" s="483">
        <v>0</v>
      </c>
      <c r="AC3251" s="480" t="s">
        <v>456</v>
      </c>
    </row>
    <row r="3252" customHeight="1" spans="1:29">
      <c r="A3252" s="460" t="s">
        <v>187</v>
      </c>
      <c r="B3252" s="480" t="s">
        <v>13667</v>
      </c>
      <c r="C3252" s="480" t="s">
        <v>13668</v>
      </c>
      <c r="D3252" s="480" t="s">
        <v>15272</v>
      </c>
      <c r="E3252" s="481">
        <v>45986</v>
      </c>
      <c r="F3252" s="480" t="s">
        <v>301</v>
      </c>
      <c r="G3252" s="480" t="s">
        <v>15273</v>
      </c>
      <c r="H3252" s="480" t="s">
        <v>15274</v>
      </c>
      <c r="I3252" s="480" t="s">
        <v>15211</v>
      </c>
      <c r="J3252" s="484">
        <v>25425.7</v>
      </c>
      <c r="K3252" s="484">
        <v>353.13</v>
      </c>
      <c r="L3252" s="484">
        <v>353.13</v>
      </c>
      <c r="M3252" s="484">
        <v>353.13</v>
      </c>
      <c r="N3252" s="484">
        <v>0</v>
      </c>
      <c r="O3252" s="484">
        <v>25072.57</v>
      </c>
      <c r="P3252" s="480" t="s">
        <v>15275</v>
      </c>
      <c r="Q3252" s="481"/>
      <c r="R3252" s="480" t="s">
        <v>306</v>
      </c>
      <c r="S3252" s="480" t="s">
        <v>307</v>
      </c>
      <c r="T3252" s="480" t="s">
        <v>453</v>
      </c>
      <c r="U3252" s="480" t="s">
        <v>15213</v>
      </c>
      <c r="V3252" s="480" t="s">
        <v>454</v>
      </c>
      <c r="W3252" s="480" t="s">
        <v>15214</v>
      </c>
      <c r="X3252" s="480" t="s">
        <v>5928</v>
      </c>
      <c r="Y3252" s="480" t="s">
        <v>313</v>
      </c>
      <c r="Z3252" s="480" t="s">
        <v>2602</v>
      </c>
      <c r="AA3252" s="480">
        <f t="shared" si="50"/>
        <v>72</v>
      </c>
      <c r="AB3252" s="483">
        <v>0</v>
      </c>
      <c r="AC3252" s="480" t="s">
        <v>456</v>
      </c>
    </row>
    <row r="3253" customHeight="1" spans="1:29">
      <c r="A3253" s="460" t="s">
        <v>187</v>
      </c>
      <c r="B3253" s="480" t="s">
        <v>13667</v>
      </c>
      <c r="C3253" s="480" t="s">
        <v>13668</v>
      </c>
      <c r="D3253" s="480" t="s">
        <v>15276</v>
      </c>
      <c r="E3253" s="481">
        <v>45986</v>
      </c>
      <c r="F3253" s="480" t="s">
        <v>301</v>
      </c>
      <c r="G3253" s="480" t="s">
        <v>15277</v>
      </c>
      <c r="H3253" s="480" t="s">
        <v>15278</v>
      </c>
      <c r="I3253" s="480" t="s">
        <v>15211</v>
      </c>
      <c r="J3253" s="484">
        <v>25425.7</v>
      </c>
      <c r="K3253" s="484">
        <v>353.13</v>
      </c>
      <c r="L3253" s="484">
        <v>353.13</v>
      </c>
      <c r="M3253" s="484">
        <v>353.13</v>
      </c>
      <c r="N3253" s="484">
        <v>0</v>
      </c>
      <c r="O3253" s="484">
        <v>25072.57</v>
      </c>
      <c r="P3253" s="480" t="s">
        <v>15279</v>
      </c>
      <c r="Q3253" s="481"/>
      <c r="R3253" s="480" t="s">
        <v>306</v>
      </c>
      <c r="S3253" s="480" t="s">
        <v>307</v>
      </c>
      <c r="T3253" s="480" t="s">
        <v>453</v>
      </c>
      <c r="U3253" s="480" t="s">
        <v>15213</v>
      </c>
      <c r="V3253" s="480" t="s">
        <v>454</v>
      </c>
      <c r="W3253" s="480" t="s">
        <v>15214</v>
      </c>
      <c r="X3253" s="480" t="s">
        <v>5928</v>
      </c>
      <c r="Y3253" s="480" t="s">
        <v>313</v>
      </c>
      <c r="Z3253" s="480" t="s">
        <v>2602</v>
      </c>
      <c r="AA3253" s="480">
        <f t="shared" si="50"/>
        <v>72</v>
      </c>
      <c r="AB3253" s="483">
        <v>0</v>
      </c>
      <c r="AC3253" s="480" t="s">
        <v>456</v>
      </c>
    </row>
    <row r="3254" customHeight="1" spans="1:29">
      <c r="A3254" s="460" t="s">
        <v>187</v>
      </c>
      <c r="B3254" s="480" t="s">
        <v>13667</v>
      </c>
      <c r="C3254" s="480" t="s">
        <v>13668</v>
      </c>
      <c r="D3254" s="480" t="s">
        <v>15280</v>
      </c>
      <c r="E3254" s="481">
        <v>45986</v>
      </c>
      <c r="F3254" s="480" t="s">
        <v>301</v>
      </c>
      <c r="G3254" s="480" t="s">
        <v>15281</v>
      </c>
      <c r="H3254" s="480" t="s">
        <v>15282</v>
      </c>
      <c r="I3254" s="480" t="s">
        <v>15211</v>
      </c>
      <c r="J3254" s="484">
        <v>19069.28</v>
      </c>
      <c r="K3254" s="484">
        <v>264.85</v>
      </c>
      <c r="L3254" s="484">
        <v>264.85</v>
      </c>
      <c r="M3254" s="484">
        <v>264.85</v>
      </c>
      <c r="N3254" s="484">
        <v>0</v>
      </c>
      <c r="O3254" s="484">
        <v>18804.43</v>
      </c>
      <c r="P3254" s="480" t="s">
        <v>15283</v>
      </c>
      <c r="Q3254" s="481"/>
      <c r="R3254" s="480" t="s">
        <v>306</v>
      </c>
      <c r="S3254" s="480" t="s">
        <v>307</v>
      </c>
      <c r="T3254" s="480" t="s">
        <v>453</v>
      </c>
      <c r="U3254" s="480" t="s">
        <v>15213</v>
      </c>
      <c r="V3254" s="480" t="s">
        <v>454</v>
      </c>
      <c r="W3254" s="480" t="s">
        <v>15214</v>
      </c>
      <c r="X3254" s="480" t="s">
        <v>5928</v>
      </c>
      <c r="Y3254" s="480" t="s">
        <v>313</v>
      </c>
      <c r="Z3254" s="480" t="s">
        <v>2602</v>
      </c>
      <c r="AA3254" s="480">
        <f t="shared" si="50"/>
        <v>72</v>
      </c>
      <c r="AB3254" s="483">
        <v>0</v>
      </c>
      <c r="AC3254" s="480" t="s">
        <v>456</v>
      </c>
    </row>
    <row r="3255" customHeight="1" spans="1:29">
      <c r="A3255" s="460" t="s">
        <v>187</v>
      </c>
      <c r="B3255" s="480" t="s">
        <v>13667</v>
      </c>
      <c r="C3255" s="480" t="s">
        <v>13668</v>
      </c>
      <c r="D3255" s="480" t="s">
        <v>15284</v>
      </c>
      <c r="E3255" s="481">
        <v>45986</v>
      </c>
      <c r="F3255" s="480" t="s">
        <v>301</v>
      </c>
      <c r="G3255" s="480" t="s">
        <v>15285</v>
      </c>
      <c r="H3255" s="480" t="s">
        <v>15286</v>
      </c>
      <c r="I3255" s="480" t="s">
        <v>15211</v>
      </c>
      <c r="J3255" s="484">
        <v>19069.28</v>
      </c>
      <c r="K3255" s="484">
        <v>264.85</v>
      </c>
      <c r="L3255" s="484">
        <v>264.85</v>
      </c>
      <c r="M3255" s="484">
        <v>264.85</v>
      </c>
      <c r="N3255" s="484">
        <v>0</v>
      </c>
      <c r="O3255" s="484">
        <v>18804.43</v>
      </c>
      <c r="P3255" s="480" t="s">
        <v>15287</v>
      </c>
      <c r="Q3255" s="481"/>
      <c r="R3255" s="480" t="s">
        <v>306</v>
      </c>
      <c r="S3255" s="480" t="s">
        <v>307</v>
      </c>
      <c r="T3255" s="480" t="s">
        <v>453</v>
      </c>
      <c r="U3255" s="480" t="s">
        <v>15213</v>
      </c>
      <c r="V3255" s="480" t="s">
        <v>454</v>
      </c>
      <c r="W3255" s="480" t="s">
        <v>15214</v>
      </c>
      <c r="X3255" s="480" t="s">
        <v>5928</v>
      </c>
      <c r="Y3255" s="480" t="s">
        <v>313</v>
      </c>
      <c r="Z3255" s="480" t="s">
        <v>2602</v>
      </c>
      <c r="AA3255" s="480">
        <f t="shared" si="50"/>
        <v>72</v>
      </c>
      <c r="AB3255" s="483">
        <v>0</v>
      </c>
      <c r="AC3255" s="480" t="s">
        <v>456</v>
      </c>
    </row>
    <row r="3256" customHeight="1" spans="1:29">
      <c r="A3256" s="460" t="s">
        <v>187</v>
      </c>
      <c r="B3256" s="480" t="s">
        <v>13667</v>
      </c>
      <c r="C3256" s="480" t="s">
        <v>13668</v>
      </c>
      <c r="D3256" s="480" t="s">
        <v>15288</v>
      </c>
      <c r="E3256" s="481">
        <v>45986</v>
      </c>
      <c r="F3256" s="480" t="s">
        <v>301</v>
      </c>
      <c r="G3256" s="480" t="s">
        <v>15289</v>
      </c>
      <c r="H3256" s="480" t="s">
        <v>15290</v>
      </c>
      <c r="I3256" s="480" t="s">
        <v>15211</v>
      </c>
      <c r="J3256" s="484">
        <v>24154.42</v>
      </c>
      <c r="K3256" s="484">
        <v>335.48</v>
      </c>
      <c r="L3256" s="484">
        <v>335.48</v>
      </c>
      <c r="M3256" s="484">
        <v>335.48</v>
      </c>
      <c r="N3256" s="484">
        <v>0</v>
      </c>
      <c r="O3256" s="484">
        <v>23818.94</v>
      </c>
      <c r="P3256" s="480" t="s">
        <v>15291</v>
      </c>
      <c r="Q3256" s="481"/>
      <c r="R3256" s="480" t="s">
        <v>306</v>
      </c>
      <c r="S3256" s="480" t="s">
        <v>307</v>
      </c>
      <c r="T3256" s="480" t="s">
        <v>453</v>
      </c>
      <c r="U3256" s="480" t="s">
        <v>15213</v>
      </c>
      <c r="V3256" s="480" t="s">
        <v>454</v>
      </c>
      <c r="W3256" s="480" t="s">
        <v>15214</v>
      </c>
      <c r="X3256" s="480" t="s">
        <v>5928</v>
      </c>
      <c r="Y3256" s="480" t="s">
        <v>313</v>
      </c>
      <c r="Z3256" s="480" t="s">
        <v>2602</v>
      </c>
      <c r="AA3256" s="480">
        <f t="shared" si="50"/>
        <v>72</v>
      </c>
      <c r="AB3256" s="483">
        <v>0</v>
      </c>
      <c r="AC3256" s="480" t="s">
        <v>456</v>
      </c>
    </row>
    <row r="3257" customHeight="1" spans="1:29">
      <c r="A3257" s="460" t="s">
        <v>187</v>
      </c>
      <c r="B3257" s="480" t="s">
        <v>13667</v>
      </c>
      <c r="C3257" s="480" t="s">
        <v>13668</v>
      </c>
      <c r="D3257" s="480" t="s">
        <v>15292</v>
      </c>
      <c r="E3257" s="481">
        <v>45986</v>
      </c>
      <c r="F3257" s="480" t="s">
        <v>301</v>
      </c>
      <c r="G3257" s="480" t="s">
        <v>15293</v>
      </c>
      <c r="H3257" s="480" t="s">
        <v>15294</v>
      </c>
      <c r="I3257" s="480" t="s">
        <v>15211</v>
      </c>
      <c r="J3257" s="484">
        <v>24154.42</v>
      </c>
      <c r="K3257" s="484">
        <v>335.48</v>
      </c>
      <c r="L3257" s="484">
        <v>335.48</v>
      </c>
      <c r="M3257" s="484">
        <v>335.48</v>
      </c>
      <c r="N3257" s="484">
        <v>0</v>
      </c>
      <c r="O3257" s="484">
        <v>23818.94</v>
      </c>
      <c r="P3257" s="480" t="s">
        <v>15295</v>
      </c>
      <c r="Q3257" s="481"/>
      <c r="R3257" s="480" t="s">
        <v>306</v>
      </c>
      <c r="S3257" s="480" t="s">
        <v>307</v>
      </c>
      <c r="T3257" s="480" t="s">
        <v>453</v>
      </c>
      <c r="U3257" s="480" t="s">
        <v>15213</v>
      </c>
      <c r="V3257" s="480" t="s">
        <v>454</v>
      </c>
      <c r="W3257" s="480" t="s">
        <v>15214</v>
      </c>
      <c r="X3257" s="480" t="s">
        <v>5928</v>
      </c>
      <c r="Y3257" s="480" t="s">
        <v>313</v>
      </c>
      <c r="Z3257" s="480" t="s">
        <v>2602</v>
      </c>
      <c r="AA3257" s="480">
        <f t="shared" si="50"/>
        <v>72</v>
      </c>
      <c r="AB3257" s="483">
        <v>0</v>
      </c>
      <c r="AC3257" s="480" t="s">
        <v>456</v>
      </c>
    </row>
    <row r="3258" ht="16.5" spans="1:29">
      <c r="A3258" s="485"/>
      <c r="B3258" s="485"/>
      <c r="C3258" s="485"/>
      <c r="D3258" s="485"/>
      <c r="E3258" s="485"/>
      <c r="F3258" s="485"/>
      <c r="G3258" s="485"/>
      <c r="H3258" s="486"/>
      <c r="I3258" s="485"/>
      <c r="J3258" s="487">
        <f t="shared" ref="J3258:L3258" si="51">SUM(J8:J3257)</f>
        <v>336807855.529999</v>
      </c>
      <c r="K3258" s="487">
        <f t="shared" si="51"/>
        <v>1626777.40999999</v>
      </c>
      <c r="L3258" s="487">
        <f t="shared" si="51"/>
        <v>248092680.679999</v>
      </c>
      <c r="M3258" s="487">
        <f t="shared" ref="M3258" si="52">SUM(M8:M3257)</f>
        <v>19895410.47</v>
      </c>
      <c r="N3258" s="487">
        <f t="shared" ref="N3258:O3258" si="53">SUM(N8:N3257)</f>
        <v>4494248.77</v>
      </c>
      <c r="O3258" s="487">
        <f t="shared" si="53"/>
        <v>84220926.0800002</v>
      </c>
      <c r="P3258" s="485"/>
      <c r="Q3258" s="485"/>
      <c r="R3258" s="485"/>
      <c r="S3258" s="485"/>
      <c r="T3258" s="485"/>
      <c r="U3258" s="485"/>
      <c r="V3258" s="485"/>
      <c r="W3258" s="485"/>
      <c r="X3258" s="485"/>
      <c r="Y3258" s="485"/>
      <c r="Z3258" s="485"/>
      <c r="AA3258" s="485"/>
      <c r="AB3258" s="485"/>
      <c r="AC3258" s="485"/>
    </row>
  </sheetData>
  <autoFilter xmlns:etc="http://www.wps.cn/officeDocument/2017/etCustomData" ref="A7:AG3259" etc:filterBottomFollowUsedRange="0">
    <extLst/>
  </autoFilter>
  <hyperlinks>
    <hyperlink ref="W1" location="'汇总 '!A1" display="返回汇总页"/>
  </hyperlink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7"/>
  <sheetViews>
    <sheetView showGridLines="0" zoomScale="85" zoomScaleNormal="85" workbookViewId="0">
      <selection activeCell="I24" sqref="I24"/>
    </sheetView>
  </sheetViews>
  <sheetFormatPr defaultColWidth="9.09166666666667" defaultRowHeight="12.75"/>
  <cols>
    <col min="1" max="1" width="2.63333333333333" style="426" customWidth="1"/>
    <col min="2" max="2" width="21.0916666666667" style="164" customWidth="1"/>
    <col min="3" max="6" width="14.1833333333333" style="164" customWidth="1"/>
    <col min="7" max="7" width="10.6333333333333" style="164" customWidth="1"/>
    <col min="8" max="8" width="15.6333333333333" style="164" customWidth="1"/>
    <col min="9" max="9" width="13.45" style="164" customWidth="1"/>
    <col min="10" max="10" width="11.6333333333333" style="164" customWidth="1"/>
    <col min="11" max="11" width="10.0916666666667" style="164" customWidth="1"/>
    <col min="12" max="12" width="23.45" style="184" customWidth="1"/>
    <col min="13" max="13" width="22.8166666666667" style="164" customWidth="1"/>
    <col min="14" max="14" width="13.6333333333333" style="164" customWidth="1"/>
    <col min="15" max="18" width="8.09166666666667" style="164" customWidth="1"/>
    <col min="19" max="19" width="2.63333333333333" style="164" customWidth="1"/>
    <col min="20" max="20" width="1.63333333333333" style="427" customWidth="1"/>
    <col min="21" max="21" width="9.09166666666667" style="164"/>
    <col min="22" max="22" width="11.8166666666667" style="164" customWidth="1"/>
    <col min="23" max="16384" width="9.09166666666667" style="164"/>
  </cols>
  <sheetData>
    <row r="1" ht="50.15" customHeight="1" spans="1:20">
      <c r="A1" s="428"/>
      <c r="B1" s="319" t="s">
        <v>15296</v>
      </c>
      <c r="C1" s="320"/>
      <c r="D1" s="320"/>
      <c r="E1" s="320"/>
      <c r="F1" s="320"/>
      <c r="G1" s="320"/>
      <c r="H1" s="320"/>
      <c r="I1" s="320"/>
      <c r="J1" s="320"/>
      <c r="K1" s="320"/>
      <c r="L1" s="320"/>
      <c r="M1" s="320"/>
      <c r="N1" s="320"/>
      <c r="O1" s="320"/>
      <c r="P1" s="320"/>
      <c r="Q1" s="320"/>
      <c r="R1" s="321"/>
      <c r="S1" s="71"/>
      <c r="T1" s="402"/>
    </row>
    <row r="2" ht="30" customHeight="1" spans="1:20">
      <c r="A2" s="428"/>
      <c r="B2" s="72" t="s">
        <v>15297</v>
      </c>
      <c r="C2" s="429"/>
      <c r="D2" s="429"/>
      <c r="E2" s="429"/>
      <c r="F2" s="429"/>
      <c r="G2" s="429"/>
      <c r="H2" s="429"/>
      <c r="I2" s="429"/>
      <c r="J2" s="429"/>
      <c r="K2" s="429"/>
      <c r="L2" s="429"/>
      <c r="M2" s="429"/>
      <c r="N2" s="429"/>
      <c r="O2" s="429"/>
      <c r="P2" s="429"/>
      <c r="Q2" s="429"/>
      <c r="R2" s="430"/>
      <c r="S2" s="71"/>
      <c r="T2" s="402"/>
    </row>
    <row r="3" ht="15" customHeight="1" spans="1:20">
      <c r="A3" s="428"/>
      <c r="B3" s="71"/>
      <c r="C3" s="431"/>
      <c r="D3" s="431"/>
      <c r="E3" s="431"/>
      <c r="F3" s="431"/>
      <c r="G3" s="431"/>
      <c r="H3" s="431"/>
      <c r="I3" s="431"/>
      <c r="J3" s="431"/>
      <c r="K3" s="431"/>
      <c r="L3" s="431"/>
      <c r="M3" s="431"/>
      <c r="N3" s="431"/>
      <c r="O3" s="431"/>
      <c r="P3" s="431"/>
      <c r="S3" s="71"/>
      <c r="T3" s="402"/>
    </row>
    <row r="4" ht="15" customHeight="1" spans="1:20">
      <c r="A4" s="428"/>
      <c r="B4" s="18" t="s">
        <v>96</v>
      </c>
      <c r="C4" s="431"/>
      <c r="D4" s="431"/>
      <c r="E4" s="431"/>
      <c r="F4" s="431"/>
      <c r="G4" s="431"/>
      <c r="H4" s="431"/>
      <c r="I4" s="431"/>
      <c r="J4" s="431"/>
      <c r="K4" s="431"/>
      <c r="L4" s="431"/>
      <c r="M4" s="431"/>
      <c r="N4" s="431"/>
      <c r="O4" s="431"/>
      <c r="P4" s="431"/>
      <c r="S4" s="71"/>
      <c r="T4" s="402"/>
    </row>
    <row r="5" ht="15" customHeight="1" spans="1:20">
      <c r="A5" s="428"/>
      <c r="B5" s="71"/>
      <c r="C5" s="431"/>
      <c r="D5" s="431"/>
      <c r="E5" s="431"/>
      <c r="F5" s="431"/>
      <c r="G5" s="431"/>
      <c r="H5" s="431"/>
      <c r="I5" s="431"/>
      <c r="J5" s="431"/>
      <c r="K5" s="431"/>
      <c r="L5" s="431"/>
      <c r="M5" s="431"/>
      <c r="N5" s="431"/>
      <c r="O5" s="431"/>
      <c r="P5" s="431"/>
      <c r="S5" s="71"/>
      <c r="T5" s="402"/>
    </row>
    <row r="6" spans="1:20">
      <c r="A6" s="428"/>
      <c r="B6" s="171" t="s">
        <v>15298</v>
      </c>
      <c r="C6" s="171"/>
      <c r="D6" s="171"/>
      <c r="E6" s="171"/>
      <c r="F6" s="171"/>
      <c r="G6" s="171"/>
      <c r="H6" s="171"/>
      <c r="I6" s="171"/>
      <c r="J6" s="171"/>
      <c r="K6" s="171"/>
      <c r="L6" s="171"/>
      <c r="M6" s="171"/>
      <c r="N6" s="171"/>
      <c r="O6" s="171"/>
      <c r="P6" s="171"/>
      <c r="Q6" s="171"/>
      <c r="R6" s="171"/>
      <c r="S6" s="71"/>
      <c r="T6" s="402"/>
    </row>
    <row r="7" ht="13.5" customHeight="1" spans="1:20">
      <c r="A7" s="428"/>
      <c r="B7" s="327" t="s">
        <v>15299</v>
      </c>
      <c r="C7" s="328"/>
      <c r="D7" s="328"/>
      <c r="E7" s="328"/>
      <c r="F7" s="329"/>
      <c r="G7" s="330"/>
      <c r="H7" s="330"/>
      <c r="I7" s="330"/>
      <c r="J7" s="330"/>
      <c r="K7" s="330"/>
      <c r="L7" s="330"/>
      <c r="S7" s="71"/>
      <c r="T7" s="402"/>
    </row>
    <row r="8" ht="13.5" customHeight="1" spans="1:20">
      <c r="A8" s="428"/>
      <c r="B8" s="331"/>
      <c r="C8" s="332"/>
      <c r="D8" s="332"/>
      <c r="E8" s="332"/>
      <c r="F8" s="333"/>
      <c r="G8" s="330"/>
      <c r="H8" s="330"/>
      <c r="I8" s="330"/>
      <c r="J8" s="330"/>
      <c r="K8" s="330"/>
      <c r="L8" s="330"/>
      <c r="S8" s="71"/>
      <c r="T8" s="402"/>
    </row>
    <row r="9" ht="13.5" customHeight="1" spans="1:20">
      <c r="A9" s="428"/>
      <c r="B9" s="331"/>
      <c r="C9" s="332"/>
      <c r="D9" s="332"/>
      <c r="E9" s="332"/>
      <c r="F9" s="333"/>
      <c r="G9" s="330"/>
      <c r="H9" s="330"/>
      <c r="I9" s="330"/>
      <c r="J9" s="330"/>
      <c r="K9" s="330"/>
      <c r="L9" s="330"/>
      <c r="S9" s="71"/>
      <c r="T9" s="402"/>
    </row>
    <row r="10" ht="13.5" customHeight="1" spans="1:20">
      <c r="A10" s="428"/>
      <c r="B10" s="334"/>
      <c r="C10" s="335"/>
      <c r="D10" s="335"/>
      <c r="E10" s="335"/>
      <c r="F10" s="336"/>
      <c r="G10" s="330"/>
      <c r="H10" s="330"/>
      <c r="I10" s="330"/>
      <c r="J10" s="330"/>
      <c r="K10" s="330"/>
      <c r="L10" s="330"/>
      <c r="S10" s="71"/>
      <c r="T10" s="402"/>
    </row>
    <row r="11" spans="1:20">
      <c r="A11" s="428"/>
      <c r="B11" s="71"/>
      <c r="C11" s="337"/>
      <c r="D11" s="71"/>
      <c r="E11" s="71"/>
      <c r="F11" s="71"/>
      <c r="G11" s="71"/>
      <c r="H11" s="71"/>
      <c r="I11" s="71"/>
      <c r="J11" s="71"/>
      <c r="K11" s="71"/>
      <c r="L11" s="71"/>
      <c r="M11" s="71"/>
      <c r="N11" s="71"/>
      <c r="O11" s="71"/>
      <c r="P11" s="71"/>
      <c r="Q11" s="71"/>
      <c r="R11" s="71"/>
      <c r="S11" s="71"/>
      <c r="T11" s="402"/>
    </row>
    <row r="12" ht="16.5" spans="1:20">
      <c r="A12" s="428"/>
      <c r="B12" s="188" t="s">
        <v>15300</v>
      </c>
      <c r="C12" s="188"/>
      <c r="D12" s="71"/>
      <c r="E12" s="71"/>
      <c r="F12" s="187">
        <f>SUM(新增清单!J:J)</f>
        <v>9465867.36999999</v>
      </c>
      <c r="G12" s="71"/>
      <c r="H12" s="71"/>
      <c r="I12" s="71"/>
      <c r="J12" s="71"/>
      <c r="K12" s="71"/>
      <c r="L12" s="71"/>
      <c r="M12" s="71"/>
      <c r="N12" s="71"/>
      <c r="O12" s="71"/>
      <c r="P12" s="71"/>
      <c r="Q12" s="71"/>
      <c r="R12" s="71"/>
      <c r="S12" s="71"/>
      <c r="T12" s="402"/>
    </row>
    <row r="13" ht="16.5" spans="1:20">
      <c r="A13" s="428"/>
      <c r="B13" s="340" t="s">
        <v>15301</v>
      </c>
      <c r="C13" s="188"/>
      <c r="D13" s="71"/>
      <c r="E13" s="71"/>
      <c r="F13" s="342">
        <f>'K.01 Agree SL to GL'!Z24</f>
        <v>-7892992.91</v>
      </c>
      <c r="G13" s="149" t="s">
        <v>53</v>
      </c>
      <c r="H13" s="149"/>
      <c r="I13" s="71"/>
      <c r="J13" s="71"/>
      <c r="K13" s="149"/>
      <c r="L13" s="71"/>
      <c r="M13" s="71"/>
      <c r="N13" s="71"/>
      <c r="O13" s="71"/>
      <c r="P13" s="71"/>
      <c r="Q13" s="71"/>
      <c r="R13" s="71"/>
      <c r="S13" s="71"/>
      <c r="T13" s="402"/>
    </row>
    <row r="14" ht="16.5" spans="1:20">
      <c r="A14" s="428"/>
      <c r="B14" s="344" t="s">
        <v>263</v>
      </c>
      <c r="C14" s="344"/>
      <c r="D14" s="345"/>
      <c r="E14" s="345"/>
      <c r="F14" s="346">
        <f>F12-F13</f>
        <v>17358860.28</v>
      </c>
      <c r="G14" s="149" t="s">
        <v>123</v>
      </c>
      <c r="H14" s="432" t="s">
        <v>15302</v>
      </c>
      <c r="I14" s="71"/>
      <c r="J14" s="348" t="str">
        <f>IF(ABS(F14)&gt;'K.00 Lead Sheet'!$C$6,"是","否")</f>
        <v>是</v>
      </c>
      <c r="L14" s="71"/>
      <c r="N14" s="71"/>
      <c r="O14" s="71"/>
      <c r="P14" s="71"/>
      <c r="Q14" s="71"/>
      <c r="R14" s="71"/>
      <c r="S14" s="71"/>
      <c r="T14" s="402"/>
    </row>
    <row r="15" spans="1:20">
      <c r="A15" s="428"/>
      <c r="B15" s="71"/>
      <c r="C15" s="188"/>
      <c r="D15" s="71"/>
      <c r="E15" s="71"/>
      <c r="F15" s="433"/>
      <c r="G15" s="71"/>
      <c r="H15" s="71"/>
      <c r="I15" s="71"/>
      <c r="J15" s="71"/>
      <c r="K15" s="71"/>
      <c r="L15" s="71"/>
      <c r="M15" s="71"/>
      <c r="N15" s="71"/>
      <c r="O15" s="71"/>
      <c r="P15" s="71"/>
      <c r="Q15" s="71"/>
      <c r="R15" s="71"/>
      <c r="S15" s="71"/>
      <c r="T15" s="402"/>
    </row>
    <row r="16" ht="16.5" spans="1:20">
      <c r="A16" s="428"/>
      <c r="B16" s="66" t="s">
        <v>15303</v>
      </c>
      <c r="C16" s="66"/>
      <c r="D16" s="350"/>
      <c r="E16" s="350"/>
      <c r="F16" s="187">
        <v>0</v>
      </c>
      <c r="G16" s="71"/>
      <c r="H16" s="71"/>
      <c r="I16" s="350"/>
      <c r="J16" s="350"/>
      <c r="K16" s="71"/>
      <c r="L16" s="71"/>
      <c r="M16" s="350"/>
      <c r="N16" s="71"/>
      <c r="O16" s="71"/>
      <c r="P16" s="71"/>
      <c r="Q16" s="71"/>
      <c r="R16" s="71"/>
      <c r="S16" s="71"/>
      <c r="T16" s="402"/>
    </row>
    <row r="17" ht="16.5" spans="1:20">
      <c r="A17" s="428"/>
      <c r="B17" s="344" t="s">
        <v>15304</v>
      </c>
      <c r="C17" s="344"/>
      <c r="D17" s="434"/>
      <c r="E17" s="434"/>
      <c r="F17" s="352">
        <f>F12-F16</f>
        <v>9465867.36999999</v>
      </c>
      <c r="G17" s="71"/>
      <c r="H17" s="71"/>
      <c r="I17" s="435"/>
      <c r="J17" s="205"/>
      <c r="K17" s="71"/>
      <c r="L17" s="71"/>
      <c r="M17" s="436"/>
      <c r="N17" s="71"/>
      <c r="S17" s="71"/>
      <c r="T17" s="402"/>
    </row>
    <row r="18" spans="1:20">
      <c r="L18" s="164"/>
      <c r="T18" s="402"/>
    </row>
    <row r="19" ht="16.5" spans="1:20">
      <c r="A19" s="437"/>
      <c r="B19" s="4" t="s">
        <v>15305</v>
      </c>
      <c r="T19" s="402"/>
    </row>
    <row r="20" spans="1:20">
      <c r="B20" s="327"/>
      <c r="C20" s="328"/>
      <c r="D20" s="328"/>
      <c r="E20" s="328"/>
      <c r="F20" s="329"/>
      <c r="T20" s="402"/>
    </row>
    <row r="21" spans="1:20">
      <c r="B21" s="331"/>
      <c r="C21" s="332"/>
      <c r="D21" s="332"/>
      <c r="E21" s="332"/>
      <c r="F21" s="333"/>
      <c r="T21" s="402"/>
    </row>
    <row r="22" spans="1:20">
      <c r="B22" s="331"/>
      <c r="C22" s="332"/>
      <c r="D22" s="332"/>
      <c r="E22" s="332"/>
      <c r="F22" s="333"/>
      <c r="T22" s="402"/>
    </row>
    <row r="23" spans="1:20">
      <c r="B23" s="334"/>
      <c r="C23" s="335"/>
      <c r="D23" s="335"/>
      <c r="E23" s="335"/>
      <c r="F23" s="336"/>
      <c r="T23" s="402"/>
    </row>
    <row r="24" spans="1:20">
      <c r="B24" s="166"/>
      <c r="L24" s="164"/>
      <c r="T24" s="402"/>
    </row>
    <row r="25" ht="16.5" spans="1:20">
      <c r="A25" s="438"/>
      <c r="B25" s="439" t="s">
        <v>15306</v>
      </c>
      <c r="C25" s="440"/>
      <c r="D25" s="440"/>
      <c r="E25" s="440"/>
      <c r="F25" s="441"/>
      <c r="L25" s="164"/>
      <c r="T25" s="402"/>
    </row>
    <row r="26" ht="16.5" spans="1:20">
      <c r="B26" s="442" t="s">
        <v>15307</v>
      </c>
      <c r="C26" s="443"/>
      <c r="D26" s="443"/>
      <c r="E26" s="443"/>
      <c r="F26" s="444"/>
      <c r="L26" s="164"/>
      <c r="T26" s="402"/>
    </row>
    <row r="27" ht="16.5" spans="1:20">
      <c r="B27" s="445" t="s">
        <v>15308</v>
      </c>
      <c r="C27" s="3"/>
      <c r="D27" s="3"/>
      <c r="E27" s="3"/>
      <c r="F27" s="446"/>
      <c r="L27" s="164"/>
      <c r="T27" s="402"/>
    </row>
    <row r="28" ht="16.25" customHeight="1" spans="1:20">
      <c r="B28" s="445" t="s">
        <v>15309</v>
      </c>
      <c r="C28" s="447"/>
      <c r="D28" s="447"/>
      <c r="E28" s="447"/>
      <c r="F28" s="448"/>
      <c r="L28" s="164"/>
      <c r="T28" s="402"/>
    </row>
    <row r="29" ht="28" customHeight="1" spans="1:20">
      <c r="B29" s="216" t="s">
        <v>15310</v>
      </c>
      <c r="C29" s="217"/>
      <c r="D29" s="217"/>
      <c r="E29" s="217"/>
      <c r="F29" s="218"/>
      <c r="L29" s="164"/>
      <c r="T29" s="402"/>
    </row>
    <row r="30" ht="15" customHeight="1" spans="1:20">
      <c r="B30" s="449" t="s">
        <v>15311</v>
      </c>
      <c r="C30" s="450"/>
      <c r="D30" s="450"/>
      <c r="E30" s="450"/>
      <c r="F30" s="451"/>
      <c r="L30" s="164"/>
      <c r="T30" s="402"/>
    </row>
    <row r="31" spans="1:20">
      <c r="T31" s="402"/>
    </row>
    <row r="32" ht="14.15" customHeight="1" spans="1:20">
      <c r="C32" s="222"/>
      <c r="D32" s="222"/>
      <c r="E32" s="222"/>
      <c r="F32" s="222"/>
      <c r="G32" s="222"/>
      <c r="H32" s="222"/>
      <c r="I32" s="222"/>
      <c r="J32" s="222"/>
      <c r="K32" s="222"/>
      <c r="L32" s="222"/>
      <c r="M32" s="65"/>
      <c r="N32" s="452" t="s">
        <v>15312</v>
      </c>
      <c r="O32" s="224" t="s">
        <v>15313</v>
      </c>
      <c r="P32" s="372"/>
      <c r="Q32" s="372"/>
      <c r="R32" s="225"/>
      <c r="T32" s="402"/>
    </row>
    <row r="33" ht="66" spans="1:20">
      <c r="B33" s="227" t="s">
        <v>15314</v>
      </c>
      <c r="C33" s="227" t="s">
        <v>190</v>
      </c>
      <c r="D33" s="229" t="s">
        <v>15315</v>
      </c>
      <c r="E33" s="229" t="s">
        <v>15316</v>
      </c>
      <c r="F33" s="229" t="s">
        <v>15317</v>
      </c>
      <c r="G33" s="229" t="s">
        <v>15318</v>
      </c>
      <c r="H33" s="229" t="s">
        <v>15319</v>
      </c>
      <c r="I33" s="229" t="s">
        <v>15320</v>
      </c>
      <c r="J33" s="229" t="s">
        <v>15321</v>
      </c>
      <c r="K33" s="229" t="s">
        <v>15322</v>
      </c>
      <c r="L33" s="229" t="s">
        <v>15323</v>
      </c>
      <c r="M33" s="229" t="s">
        <v>15324</v>
      </c>
      <c r="N33" s="229" t="s">
        <v>15325</v>
      </c>
      <c r="O33" s="227">
        <v>1</v>
      </c>
      <c r="P33" s="227">
        <v>2</v>
      </c>
      <c r="Q33" s="227">
        <v>3</v>
      </c>
      <c r="R33" s="227">
        <v>4</v>
      </c>
      <c r="T33" s="402"/>
    </row>
    <row r="34" spans="1:20">
      <c r="B34" s="235" t="s">
        <v>106</v>
      </c>
      <c r="C34" s="235"/>
      <c r="D34" s="235"/>
      <c r="E34" s="235"/>
      <c r="F34" s="235"/>
      <c r="G34" s="378"/>
      <c r="H34" s="237"/>
      <c r="I34" s="235"/>
      <c r="J34" s="453"/>
      <c r="K34" s="376"/>
      <c r="L34" s="236"/>
      <c r="M34" s="235"/>
      <c r="N34" s="454"/>
      <c r="O34" s="235"/>
      <c r="P34" s="235"/>
      <c r="Q34" s="235"/>
      <c r="R34" s="235"/>
      <c r="T34" s="402"/>
    </row>
    <row r="35" spans="1:20">
      <c r="B35" s="235"/>
      <c r="C35" s="235"/>
      <c r="D35" s="235"/>
      <c r="E35" s="235"/>
      <c r="F35" s="235"/>
      <c r="G35" s="378"/>
      <c r="H35" s="237"/>
      <c r="I35" s="235"/>
      <c r="J35" s="453"/>
      <c r="K35" s="376"/>
      <c r="L35" s="236"/>
      <c r="M35" s="235"/>
      <c r="N35" s="454"/>
      <c r="O35" s="235"/>
      <c r="P35" s="235"/>
      <c r="Q35" s="235"/>
      <c r="R35" s="235"/>
      <c r="T35" s="402"/>
    </row>
    <row r="36" spans="1:20">
      <c r="B36" s="235"/>
      <c r="C36" s="235"/>
      <c r="D36" s="235"/>
      <c r="E36" s="235"/>
      <c r="F36" s="235"/>
      <c r="G36" s="378"/>
      <c r="H36" s="237"/>
      <c r="I36" s="235"/>
      <c r="J36" s="453"/>
      <c r="K36" s="376"/>
      <c r="L36" s="236"/>
      <c r="M36" s="235"/>
      <c r="N36" s="454"/>
      <c r="O36" s="235"/>
      <c r="P36" s="235"/>
      <c r="Q36" s="235"/>
      <c r="R36" s="235"/>
      <c r="T36" s="402"/>
    </row>
    <row r="37" spans="1:20">
      <c r="B37" s="235"/>
      <c r="C37" s="235"/>
      <c r="D37" s="235"/>
      <c r="E37" s="235"/>
      <c r="F37" s="235"/>
      <c r="G37" s="378"/>
      <c r="H37" s="237"/>
      <c r="I37" s="235"/>
      <c r="J37" s="453"/>
      <c r="K37" s="376"/>
      <c r="L37" s="236"/>
      <c r="M37" s="235"/>
      <c r="N37" s="454"/>
      <c r="O37" s="235"/>
      <c r="P37" s="235"/>
      <c r="Q37" s="235"/>
      <c r="R37" s="235"/>
      <c r="T37" s="402"/>
    </row>
    <row r="38" spans="1:20">
      <c r="B38" s="233"/>
      <c r="C38" s="241"/>
      <c r="D38" s="241"/>
      <c r="E38" s="241"/>
      <c r="F38" s="241"/>
      <c r="G38" s="242"/>
      <c r="H38" s="242"/>
      <c r="I38" s="243"/>
      <c r="J38" s="244"/>
      <c r="K38" s="242"/>
      <c r="L38" s="245"/>
      <c r="M38" s="241"/>
      <c r="N38" s="241"/>
      <c r="O38" s="241"/>
      <c r="P38" s="241"/>
      <c r="T38" s="402"/>
    </row>
    <row r="39" ht="16.5" spans="1:20">
      <c r="B39" s="59" t="s">
        <v>15326</v>
      </c>
      <c r="C39" s="241"/>
      <c r="D39" s="241"/>
      <c r="E39" s="241"/>
      <c r="F39" s="241"/>
      <c r="G39" s="242"/>
      <c r="H39" s="242"/>
      <c r="I39" s="243"/>
      <c r="J39" s="244"/>
      <c r="K39" s="242"/>
      <c r="L39" s="245"/>
      <c r="M39" s="241"/>
      <c r="N39" s="241"/>
      <c r="O39" s="241"/>
      <c r="P39" s="241"/>
      <c r="T39" s="402"/>
    </row>
    <row r="40" spans="1:20">
      <c r="B40" s="327" t="s">
        <v>15327</v>
      </c>
      <c r="C40" s="328"/>
      <c r="D40" s="328"/>
      <c r="E40" s="328"/>
      <c r="F40" s="329"/>
      <c r="G40" s="242"/>
      <c r="H40" s="242"/>
      <c r="I40" s="243"/>
      <c r="J40" s="244"/>
      <c r="K40" s="242"/>
      <c r="L40" s="245"/>
      <c r="M40" s="241"/>
      <c r="N40" s="241"/>
      <c r="O40" s="241"/>
      <c r="P40" s="241"/>
      <c r="T40" s="402"/>
    </row>
    <row r="41" spans="1:20">
      <c r="B41" s="331"/>
      <c r="C41" s="332"/>
      <c r="D41" s="332"/>
      <c r="E41" s="332"/>
      <c r="F41" s="333"/>
      <c r="G41" s="242"/>
      <c r="H41" s="242"/>
      <c r="I41" s="243"/>
      <c r="J41" s="244"/>
      <c r="K41" s="242"/>
      <c r="L41" s="245"/>
      <c r="M41" s="241"/>
      <c r="N41" s="241"/>
      <c r="O41" s="241"/>
      <c r="P41" s="241"/>
      <c r="T41" s="402"/>
    </row>
    <row r="42" spans="1:20">
      <c r="B42" s="331"/>
      <c r="C42" s="332"/>
      <c r="D42" s="332"/>
      <c r="E42" s="332"/>
      <c r="F42" s="333"/>
      <c r="G42" s="242"/>
      <c r="H42" s="242"/>
      <c r="I42" s="243"/>
      <c r="J42" s="244"/>
      <c r="K42" s="242"/>
      <c r="L42" s="245"/>
      <c r="M42" s="241"/>
      <c r="N42" s="241"/>
      <c r="O42" s="241"/>
      <c r="P42" s="241"/>
      <c r="T42" s="402"/>
    </row>
    <row r="43" spans="1:20">
      <c r="A43" s="455"/>
      <c r="B43" s="334"/>
      <c r="C43" s="335"/>
      <c r="D43" s="335"/>
      <c r="E43" s="335"/>
      <c r="F43" s="336"/>
      <c r="G43" s="242"/>
      <c r="H43" s="242"/>
      <c r="I43" s="243"/>
      <c r="J43" s="244"/>
      <c r="K43" s="242"/>
      <c r="L43" s="164"/>
      <c r="T43" s="402"/>
    </row>
    <row r="44" ht="15" customHeight="1" spans="1:20">
      <c r="B44" s="456"/>
      <c r="C44" s="456"/>
      <c r="D44" s="456"/>
      <c r="E44" s="456"/>
      <c r="F44" s="456"/>
      <c r="G44" s="456"/>
      <c r="H44" s="456"/>
      <c r="K44" s="456"/>
      <c r="L44" s="164"/>
      <c r="T44" s="402"/>
    </row>
    <row r="45" ht="7.5" customHeight="1" spans="1:20">
      <c r="A45" s="402"/>
      <c r="B45" s="402"/>
      <c r="C45" s="402"/>
      <c r="D45" s="402"/>
      <c r="E45" s="402"/>
      <c r="F45" s="402"/>
      <c r="G45" s="402"/>
      <c r="H45" s="402"/>
      <c r="I45" s="402"/>
      <c r="J45" s="402"/>
      <c r="K45" s="402"/>
      <c r="L45" s="402"/>
      <c r="M45" s="402"/>
      <c r="N45" s="402"/>
      <c r="O45" s="402"/>
      <c r="P45" s="402"/>
      <c r="Q45" s="402"/>
      <c r="R45" s="402"/>
      <c r="S45" s="402"/>
      <c r="T45" s="402"/>
    </row>
    <row r="46" spans="1:20">
      <c r="A46" s="457"/>
      <c r="L46" s="164"/>
    </row>
    <row r="47" spans="1:20">
      <c r="L47" s="164"/>
    </row>
    <row r="48" spans="1:20">
      <c r="L48" s="164"/>
    </row>
    <row r="49" spans="12:12">
      <c r="L49" s="164"/>
    </row>
    <row r="50" spans="12:12">
      <c r="L50" s="164"/>
    </row>
    <row r="51" spans="12:12">
      <c r="L51" s="164"/>
    </row>
    <row r="52" spans="12:12">
      <c r="L52" s="164"/>
    </row>
    <row r="53" spans="12:12">
      <c r="L53" s="164"/>
    </row>
    <row r="54" spans="12:12">
      <c r="L54" s="164"/>
    </row>
    <row r="55" spans="12:12">
      <c r="L55" s="164"/>
    </row>
    <row r="56" spans="12:12">
      <c r="L56" s="164"/>
    </row>
    <row r="57" spans="12:12">
      <c r="L57" s="164"/>
    </row>
  </sheetData>
  <mergeCells count="21">
    <mergeCell ref="B1:R1"/>
    <mergeCell ref="O2:P2"/>
    <mergeCell ref="Q2:R2"/>
    <mergeCell ref="B6:R6"/>
    <mergeCell ref="O11:P11"/>
    <mergeCell ref="Q11:R11"/>
    <mergeCell ref="O12:P12"/>
    <mergeCell ref="Q12:R12"/>
    <mergeCell ref="O13:P13"/>
    <mergeCell ref="Q13:R13"/>
    <mergeCell ref="O14:P14"/>
    <mergeCell ref="Q14:R14"/>
    <mergeCell ref="O15:P15"/>
    <mergeCell ref="Q15:R15"/>
    <mergeCell ref="O16:P16"/>
    <mergeCell ref="Q16:R16"/>
    <mergeCell ref="B29:F29"/>
    <mergeCell ref="O32:R32"/>
    <mergeCell ref="B40:F43"/>
    <mergeCell ref="B20:F23"/>
    <mergeCell ref="B7:F10"/>
  </mergeCells>
  <conditionalFormatting sqref="B7">
    <cfRule type="containsBlanks" dxfId="0" priority="1">
      <formula>LEN(TRIM(B7))=0</formula>
    </cfRule>
  </conditionalFormatting>
  <conditionalFormatting sqref="F12">
    <cfRule type="containsBlanks" dxfId="0" priority="7">
      <formula>LEN(TRIM(F12))=0</formula>
    </cfRule>
  </conditionalFormatting>
  <conditionalFormatting sqref="F16">
    <cfRule type="containsBlanks" dxfId="0" priority="6">
      <formula>LEN(TRIM(F16))=0</formula>
    </cfRule>
  </conditionalFormatting>
  <conditionalFormatting sqref="B20">
    <cfRule type="containsBlanks" dxfId="0" priority="2">
      <formula>LEN(TRIM(B20))=0</formula>
    </cfRule>
  </conditionalFormatting>
  <dataValidations count="2">
    <dataValidation type="list" allowBlank="1" showInputMessage="1" sqref="B34:B37">
      <formula1>"关键项（key item）,代表性样本"</formula1>
    </dataValidation>
    <dataValidation type="list" allowBlank="1" showInputMessage="1" sqref="O34:R37">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64"/>
  <sheetViews>
    <sheetView showGridLines="0" zoomScale="70" zoomScaleNormal="70" workbookViewId="0">
      <pane xSplit="9" ySplit="8" topLeftCell="J31" activePane="bottomRight" state="frozen"/>
      <selection/>
      <selection pane="topRight"/>
      <selection pane="bottomLeft"/>
      <selection pane="bottomRight" activeCell="J48" sqref="J48"/>
    </sheetView>
  </sheetViews>
  <sheetFormatPr defaultColWidth="8.81666666666667" defaultRowHeight="15"/>
  <cols>
    <col min="1" max="1" width="10.8166666666667" style="395" customWidth="1"/>
    <col min="2" max="2" width="14.8166666666667" style="4" customWidth="1"/>
    <col min="3" max="3" width="13.45" style="4" customWidth="1"/>
    <col min="4" max="4" width="14.45" style="4" customWidth="1"/>
    <col min="5" max="5" width="19.9083333333333" style="4" customWidth="1"/>
    <col min="6" max="6" width="17.9083333333333" style="4" customWidth="1"/>
    <col min="7" max="7" width="13.3666666666667" style="4" customWidth="1"/>
    <col min="8" max="8" width="24.8166666666667" style="4" customWidth="1"/>
    <col min="9" max="9" width="13.3666666666667" style="4" customWidth="1"/>
    <col min="10" max="10" width="18.45" style="396" customWidth="1"/>
    <col min="11" max="13" width="13.45" style="4" customWidth="1"/>
    <col min="14" max="14" width="17.0916666666667" style="4" customWidth="1"/>
    <col min="15" max="15" width="15.45" style="397" customWidth="1"/>
    <col min="16" max="17" width="8.90833333333333" style="4" customWidth="1"/>
    <col min="18" max="18" width="2.63333333333333" style="4" customWidth="1"/>
    <col min="19" max="19" width="1.63333333333333" style="4" customWidth="1"/>
    <col min="20" max="16384" width="8.81666666666667" style="4"/>
  </cols>
  <sheetData>
    <row r="1" s="260" customFormat="1" ht="10" customHeight="1" spans="1:29">
      <c r="A1" s="398"/>
      <c r="B1" s="399"/>
      <c r="C1" s="399"/>
      <c r="D1" s="399"/>
      <c r="E1" s="399"/>
      <c r="F1" s="399"/>
      <c r="G1" s="399"/>
      <c r="H1" s="399"/>
      <c r="I1" s="399"/>
      <c r="J1" s="400"/>
      <c r="O1" s="401"/>
      <c r="S1" s="402"/>
    </row>
    <row r="2" s="394" customFormat="1" ht="21" spans="1:29">
      <c r="A2" s="403"/>
      <c r="B2" s="404" t="s">
        <v>15328</v>
      </c>
      <c r="C2" s="404"/>
      <c r="D2" s="404"/>
      <c r="E2" s="404"/>
      <c r="F2" s="404"/>
      <c r="G2" s="404"/>
      <c r="H2" s="404"/>
      <c r="I2" s="404"/>
      <c r="J2" s="405"/>
      <c r="K2" s="404"/>
      <c r="L2" s="404"/>
      <c r="M2" s="404"/>
      <c r="N2" s="404"/>
      <c r="O2" s="405"/>
      <c r="S2" s="402"/>
      <c r="U2" s="18" t="s">
        <v>96</v>
      </c>
    </row>
    <row r="3" s="260" customFormat="1" ht="12.75" spans="1:29">
      <c r="A3" s="406"/>
      <c r="J3" s="401"/>
      <c r="O3" s="401"/>
      <c r="S3" s="402"/>
    </row>
    <row r="4" s="266" customFormat="1" ht="21" spans="1:29">
      <c r="A4" s="65"/>
      <c r="B4" s="268" t="s">
        <v>15329</v>
      </c>
      <c r="C4" s="315"/>
      <c r="D4" s="315"/>
      <c r="E4" s="315"/>
      <c r="F4" s="315"/>
      <c r="G4" s="315"/>
      <c r="H4" s="315"/>
      <c r="I4" s="315"/>
      <c r="J4" s="407"/>
      <c r="K4" s="315"/>
      <c r="L4" s="315"/>
      <c r="M4" s="315"/>
      <c r="N4" s="408"/>
      <c r="O4" s="409"/>
      <c r="P4" s="408"/>
      <c r="Q4" s="408"/>
      <c r="S4" s="402"/>
    </row>
    <row r="5" customHeight="1" spans="1:29">
      <c r="S5" s="402"/>
    </row>
    <row r="6" ht="7.5" customHeight="1" spans="1:29">
      <c r="A6" s="402"/>
      <c r="B6" s="402"/>
      <c r="C6" s="402"/>
      <c r="D6" s="402"/>
      <c r="E6" s="402"/>
      <c r="F6" s="402"/>
      <c r="G6" s="402"/>
      <c r="H6" s="402"/>
      <c r="I6" s="402"/>
      <c r="J6" s="410"/>
      <c r="K6" s="402"/>
      <c r="L6" s="402"/>
      <c r="M6" s="402"/>
      <c r="N6" s="402"/>
      <c r="O6" s="410"/>
      <c r="P6" s="402"/>
      <c r="Q6" s="402"/>
      <c r="R6" s="402"/>
      <c r="S6" s="402"/>
    </row>
    <row r="8" s="66" customFormat="1" ht="13.5" spans="1:29">
      <c r="A8" s="411" t="s">
        <v>269</v>
      </c>
      <c r="B8" s="411" t="s">
        <v>270</v>
      </c>
      <c r="C8" s="411" t="s">
        <v>271</v>
      </c>
      <c r="D8" s="411" t="s">
        <v>272</v>
      </c>
      <c r="E8" s="411" t="s">
        <v>273</v>
      </c>
      <c r="F8" s="411" t="s">
        <v>274</v>
      </c>
      <c r="G8" s="411" t="s">
        <v>275</v>
      </c>
      <c r="H8" s="411" t="s">
        <v>276</v>
      </c>
      <c r="I8" s="411" t="s">
        <v>277</v>
      </c>
      <c r="J8" s="412" t="s">
        <v>278</v>
      </c>
      <c r="K8" s="412" t="s">
        <v>279</v>
      </c>
      <c r="L8" s="412" t="s">
        <v>281</v>
      </c>
      <c r="M8" s="412" t="s">
        <v>280</v>
      </c>
      <c r="N8" s="412" t="s">
        <v>282</v>
      </c>
      <c r="O8" s="412" t="s">
        <v>283</v>
      </c>
      <c r="P8" s="411" t="s">
        <v>284</v>
      </c>
      <c r="Q8" s="411" t="s">
        <v>285</v>
      </c>
      <c r="R8" s="411" t="s">
        <v>286</v>
      </c>
      <c r="S8" s="411" t="s">
        <v>287</v>
      </c>
      <c r="T8" s="411" t="s">
        <v>288</v>
      </c>
      <c r="U8" s="411" t="s">
        <v>289</v>
      </c>
      <c r="V8" s="411" t="s">
        <v>290</v>
      </c>
      <c r="W8" s="411" t="s">
        <v>291</v>
      </c>
      <c r="X8" s="411" t="s">
        <v>292</v>
      </c>
      <c r="Y8" s="411" t="s">
        <v>293</v>
      </c>
      <c r="Z8" s="411" t="s">
        <v>294</v>
      </c>
      <c r="AA8" s="411" t="s">
        <v>295</v>
      </c>
      <c r="AB8" s="411" t="s">
        <v>296</v>
      </c>
      <c r="AC8" s="411" t="s">
        <v>297</v>
      </c>
    </row>
    <row r="9" s="66" customFormat="1" ht="12.75" customHeight="1" spans="1:29">
      <c r="A9" s="413" t="s">
        <v>192</v>
      </c>
      <c r="B9" s="414" t="s">
        <v>298</v>
      </c>
      <c r="C9" s="414" t="s">
        <v>299</v>
      </c>
      <c r="D9" s="414" t="s">
        <v>2108</v>
      </c>
      <c r="E9" s="415">
        <v>45863</v>
      </c>
      <c r="F9" s="414" t="s">
        <v>301</v>
      </c>
      <c r="G9" s="414" t="s">
        <v>2109</v>
      </c>
      <c r="H9" s="414" t="s">
        <v>2110</v>
      </c>
      <c r="I9" s="414" t="s">
        <v>2111</v>
      </c>
      <c r="J9" s="416">
        <v>2743.36</v>
      </c>
      <c r="K9" s="416">
        <v>19.05</v>
      </c>
      <c r="L9" s="416">
        <v>57.15</v>
      </c>
      <c r="M9" s="416">
        <v>57.15</v>
      </c>
      <c r="N9" s="416">
        <v>0</v>
      </c>
      <c r="O9" s="416">
        <v>2686.21</v>
      </c>
      <c r="P9" s="414" t="s">
        <v>2112</v>
      </c>
      <c r="Q9" s="415"/>
      <c r="R9" s="414" t="s">
        <v>306</v>
      </c>
      <c r="S9" s="414" t="s">
        <v>307</v>
      </c>
      <c r="T9" s="414" t="s">
        <v>2113</v>
      </c>
      <c r="U9" s="414" t="s">
        <v>2114</v>
      </c>
      <c r="V9" s="414" t="s">
        <v>309</v>
      </c>
      <c r="W9" s="414" t="s">
        <v>2115</v>
      </c>
      <c r="X9" s="414" t="s">
        <v>2116</v>
      </c>
      <c r="Y9" s="414" t="s">
        <v>313</v>
      </c>
      <c r="Z9" s="414" t="s">
        <v>314</v>
      </c>
      <c r="AA9" s="414">
        <v>144</v>
      </c>
      <c r="AB9" s="417">
        <v>0</v>
      </c>
      <c r="AC9" s="414" t="s">
        <v>2117</v>
      </c>
    </row>
    <row r="10" s="66" customFormat="1" ht="12.75" customHeight="1" spans="1:29">
      <c r="A10" s="413" t="s">
        <v>192</v>
      </c>
      <c r="B10" s="414" t="s">
        <v>298</v>
      </c>
      <c r="C10" s="414" t="s">
        <v>299</v>
      </c>
      <c r="D10" s="414" t="s">
        <v>2118</v>
      </c>
      <c r="E10" s="415">
        <v>45923</v>
      </c>
      <c r="F10" s="414" t="s">
        <v>301</v>
      </c>
      <c r="G10" s="414" t="s">
        <v>2119</v>
      </c>
      <c r="H10" s="414" t="s">
        <v>2120</v>
      </c>
      <c r="I10" s="414" t="s">
        <v>304</v>
      </c>
      <c r="J10" s="416">
        <v>88615.16</v>
      </c>
      <c r="K10" s="416">
        <v>615.38</v>
      </c>
      <c r="L10" s="416">
        <v>615.38</v>
      </c>
      <c r="M10" s="416">
        <v>615.38</v>
      </c>
      <c r="N10" s="416">
        <v>0</v>
      </c>
      <c r="O10" s="416">
        <v>87999.78</v>
      </c>
      <c r="P10" s="414" t="s">
        <v>2121</v>
      </c>
      <c r="Q10" s="415"/>
      <c r="R10" s="414" t="s">
        <v>306</v>
      </c>
      <c r="S10" s="414" t="s">
        <v>307</v>
      </c>
      <c r="T10" s="414" t="s">
        <v>453</v>
      </c>
      <c r="U10" s="414" t="s">
        <v>2122</v>
      </c>
      <c r="V10" s="414" t="s">
        <v>454</v>
      </c>
      <c r="W10" s="414" t="s">
        <v>2123</v>
      </c>
      <c r="X10" s="414" t="s">
        <v>2124</v>
      </c>
      <c r="Y10" s="414" t="s">
        <v>313</v>
      </c>
      <c r="Z10" s="414" t="s">
        <v>314</v>
      </c>
      <c r="AA10" s="414">
        <v>144</v>
      </c>
      <c r="AB10" s="417">
        <v>0</v>
      </c>
      <c r="AC10" s="414" t="s">
        <v>456</v>
      </c>
    </row>
    <row r="11" s="66" customFormat="1" ht="12.75" customHeight="1" spans="1:29">
      <c r="A11" s="413" t="s">
        <v>192</v>
      </c>
      <c r="B11" s="414" t="s">
        <v>298</v>
      </c>
      <c r="C11" s="414" t="s">
        <v>299</v>
      </c>
      <c r="D11" s="414" t="s">
        <v>2125</v>
      </c>
      <c r="E11" s="415">
        <v>45923</v>
      </c>
      <c r="F11" s="414" t="s">
        <v>301</v>
      </c>
      <c r="G11" s="414" t="s">
        <v>2126</v>
      </c>
      <c r="H11" s="414" t="s">
        <v>2127</v>
      </c>
      <c r="I11" s="414" t="s">
        <v>304</v>
      </c>
      <c r="J11" s="416">
        <v>22646.1</v>
      </c>
      <c r="K11" s="416">
        <v>157.26</v>
      </c>
      <c r="L11" s="416">
        <v>157.26</v>
      </c>
      <c r="M11" s="416">
        <v>157.26</v>
      </c>
      <c r="N11" s="416">
        <v>0</v>
      </c>
      <c r="O11" s="416">
        <v>22488.84</v>
      </c>
      <c r="P11" s="414" t="s">
        <v>2128</v>
      </c>
      <c r="Q11" s="415"/>
      <c r="R11" s="414" t="s">
        <v>306</v>
      </c>
      <c r="S11" s="414" t="s">
        <v>307</v>
      </c>
      <c r="T11" s="414" t="s">
        <v>453</v>
      </c>
      <c r="U11" s="414" t="s">
        <v>2122</v>
      </c>
      <c r="V11" s="414" t="s">
        <v>454</v>
      </c>
      <c r="W11" s="414" t="s">
        <v>2123</v>
      </c>
      <c r="X11" s="414" t="s">
        <v>2124</v>
      </c>
      <c r="Y11" s="414" t="s">
        <v>313</v>
      </c>
      <c r="Z11" s="414" t="s">
        <v>314</v>
      </c>
      <c r="AA11" s="414">
        <v>144</v>
      </c>
      <c r="AB11" s="417">
        <v>0</v>
      </c>
      <c r="AC11" s="414" t="s">
        <v>456</v>
      </c>
    </row>
    <row r="12" s="66" customFormat="1" ht="12.75" customHeight="1" spans="1:29">
      <c r="A12" s="413" t="s">
        <v>192</v>
      </c>
      <c r="B12" s="414" t="s">
        <v>298</v>
      </c>
      <c r="C12" s="414" t="s">
        <v>299</v>
      </c>
      <c r="D12" s="414" t="s">
        <v>2129</v>
      </c>
      <c r="E12" s="415">
        <v>45924</v>
      </c>
      <c r="F12" s="414" t="s">
        <v>301</v>
      </c>
      <c r="G12" s="414" t="s">
        <v>2130</v>
      </c>
      <c r="H12" s="414" t="s">
        <v>2127</v>
      </c>
      <c r="I12" s="414" t="s">
        <v>304</v>
      </c>
      <c r="J12" s="416">
        <v>87363.66</v>
      </c>
      <c r="K12" s="416">
        <v>606.69</v>
      </c>
      <c r="L12" s="416">
        <v>606.69</v>
      </c>
      <c r="M12" s="416">
        <v>606.69</v>
      </c>
      <c r="N12" s="416">
        <v>0</v>
      </c>
      <c r="O12" s="416">
        <v>86756.97</v>
      </c>
      <c r="P12" s="414" t="s">
        <v>2131</v>
      </c>
      <c r="Q12" s="415"/>
      <c r="R12" s="414" t="s">
        <v>306</v>
      </c>
      <c r="S12" s="414" t="s">
        <v>307</v>
      </c>
      <c r="T12" s="414" t="s">
        <v>453</v>
      </c>
      <c r="U12" s="414" t="s">
        <v>2132</v>
      </c>
      <c r="V12" s="414" t="s">
        <v>1683</v>
      </c>
      <c r="W12" s="414" t="s">
        <v>2133</v>
      </c>
      <c r="X12" s="414" t="s">
        <v>2124</v>
      </c>
      <c r="Y12" s="414" t="s">
        <v>313</v>
      </c>
      <c r="Z12" s="414" t="s">
        <v>314</v>
      </c>
      <c r="AA12" s="414">
        <v>144</v>
      </c>
      <c r="AB12" s="417">
        <v>0</v>
      </c>
      <c r="AC12" s="414" t="s">
        <v>542</v>
      </c>
    </row>
    <row r="13" s="66" customFormat="1" ht="12.75" customHeight="1" spans="1:29">
      <c r="A13" s="413" t="s">
        <v>192</v>
      </c>
      <c r="B13" s="414" t="s">
        <v>2134</v>
      </c>
      <c r="C13" s="414" t="s">
        <v>2135</v>
      </c>
      <c r="D13" s="414" t="s">
        <v>2665</v>
      </c>
      <c r="E13" s="415">
        <v>45733</v>
      </c>
      <c r="F13" s="414" t="s">
        <v>301</v>
      </c>
      <c r="G13" s="414" t="s">
        <v>2666</v>
      </c>
      <c r="H13" s="414" t="s">
        <v>2667</v>
      </c>
      <c r="I13" s="414" t="s">
        <v>2668</v>
      </c>
      <c r="J13" s="416">
        <v>44053.1</v>
      </c>
      <c r="K13" s="416">
        <v>305.92</v>
      </c>
      <c r="L13" s="416">
        <v>2141.47</v>
      </c>
      <c r="M13" s="416">
        <v>2141.47</v>
      </c>
      <c r="N13" s="416">
        <v>0</v>
      </c>
      <c r="O13" s="416">
        <v>41911.63</v>
      </c>
      <c r="P13" s="414" t="s">
        <v>2669</v>
      </c>
      <c r="Q13" s="415"/>
      <c r="R13" s="414" t="s">
        <v>306</v>
      </c>
      <c r="S13" s="414" t="s">
        <v>307</v>
      </c>
      <c r="T13" s="414" t="s">
        <v>453</v>
      </c>
      <c r="U13" s="414" t="s">
        <v>2670</v>
      </c>
      <c r="V13" s="414" t="s">
        <v>1683</v>
      </c>
      <c r="W13" s="414" t="s">
        <v>2671</v>
      </c>
      <c r="X13" s="414" t="s">
        <v>2672</v>
      </c>
      <c r="Y13" s="414" t="s">
        <v>313</v>
      </c>
      <c r="Z13" s="414" t="s">
        <v>314</v>
      </c>
      <c r="AA13" s="414">
        <v>144</v>
      </c>
      <c r="AB13" s="417">
        <v>0</v>
      </c>
      <c r="AC13" s="414" t="s">
        <v>542</v>
      </c>
    </row>
    <row r="14" s="66" customFormat="1" ht="12.75" customHeight="1" spans="1:29">
      <c r="A14" s="413" t="s">
        <v>192</v>
      </c>
      <c r="B14" s="414" t="s">
        <v>2134</v>
      </c>
      <c r="C14" s="414" t="s">
        <v>2135</v>
      </c>
      <c r="D14" s="414" t="s">
        <v>2673</v>
      </c>
      <c r="E14" s="415">
        <v>45826</v>
      </c>
      <c r="F14" s="414" t="s">
        <v>301</v>
      </c>
      <c r="G14" s="414" t="s">
        <v>2674</v>
      </c>
      <c r="H14" s="414" t="s">
        <v>2675</v>
      </c>
      <c r="I14" s="414" t="s">
        <v>309</v>
      </c>
      <c r="J14" s="416">
        <v>84955.76</v>
      </c>
      <c r="K14" s="416">
        <v>589.97</v>
      </c>
      <c r="L14" s="416">
        <v>2359.88</v>
      </c>
      <c r="M14" s="416">
        <v>2359.88</v>
      </c>
      <c r="N14" s="416">
        <v>0</v>
      </c>
      <c r="O14" s="416">
        <v>82595.88</v>
      </c>
      <c r="P14" s="414" t="s">
        <v>2676</v>
      </c>
      <c r="Q14" s="415"/>
      <c r="R14" s="414" t="s">
        <v>306</v>
      </c>
      <c r="S14" s="414" t="s">
        <v>307</v>
      </c>
      <c r="T14" s="414" t="s">
        <v>331</v>
      </c>
      <c r="U14" s="414" t="s">
        <v>2677</v>
      </c>
      <c r="V14" s="414" t="s">
        <v>309</v>
      </c>
      <c r="W14" s="414" t="s">
        <v>2678</v>
      </c>
      <c r="X14" s="414" t="s">
        <v>2679</v>
      </c>
      <c r="Y14" s="414" t="s">
        <v>313</v>
      </c>
      <c r="Z14" s="414" t="s">
        <v>314</v>
      </c>
      <c r="AA14" s="414">
        <v>144</v>
      </c>
      <c r="AB14" s="417">
        <v>0</v>
      </c>
      <c r="AC14" s="414" t="s">
        <v>2680</v>
      </c>
    </row>
    <row r="15" s="66" customFormat="1" ht="12.75" customHeight="1" spans="1:29">
      <c r="A15" s="413" t="s">
        <v>192</v>
      </c>
      <c r="B15" s="414" t="s">
        <v>2134</v>
      </c>
      <c r="C15" s="414" t="s">
        <v>2135</v>
      </c>
      <c r="D15" s="414" t="s">
        <v>2681</v>
      </c>
      <c r="E15" s="415">
        <v>45958</v>
      </c>
      <c r="F15" s="414" t="s">
        <v>301</v>
      </c>
      <c r="G15" s="414" t="s">
        <v>2682</v>
      </c>
      <c r="H15" s="418" t="s">
        <v>2683</v>
      </c>
      <c r="I15" s="418" t="s">
        <v>2684</v>
      </c>
      <c r="J15" s="419">
        <v>146460.18</v>
      </c>
      <c r="K15" s="416">
        <v>0</v>
      </c>
      <c r="L15" s="416">
        <v>0</v>
      </c>
      <c r="M15" s="416">
        <v>0</v>
      </c>
      <c r="N15" s="416">
        <v>0</v>
      </c>
      <c r="O15" s="416">
        <v>146460.18</v>
      </c>
      <c r="P15" s="414" t="s">
        <v>2685</v>
      </c>
      <c r="Q15" s="415"/>
      <c r="R15" s="414" t="s">
        <v>630</v>
      </c>
      <c r="S15" s="414" t="s">
        <v>889</v>
      </c>
      <c r="T15" s="414" t="s">
        <v>882</v>
      </c>
      <c r="U15" s="414" t="s">
        <v>2686</v>
      </c>
      <c r="V15" s="414" t="s">
        <v>883</v>
      </c>
      <c r="W15" s="414" t="s">
        <v>2687</v>
      </c>
      <c r="X15" s="414" t="s">
        <v>2688</v>
      </c>
      <c r="Y15" s="414" t="s">
        <v>313</v>
      </c>
      <c r="Z15" s="414" t="s">
        <v>314</v>
      </c>
      <c r="AA15" s="414">
        <v>144</v>
      </c>
      <c r="AB15" s="417">
        <v>0</v>
      </c>
      <c r="AC15" s="414" t="s">
        <v>891</v>
      </c>
    </row>
    <row r="16" s="66" customFormat="1" ht="12.75" customHeight="1" spans="1:29">
      <c r="A16" s="413" t="s">
        <v>192</v>
      </c>
      <c r="B16" s="414" t="s">
        <v>2134</v>
      </c>
      <c r="C16" s="414" t="s">
        <v>2135</v>
      </c>
      <c r="D16" s="414" t="s">
        <v>2689</v>
      </c>
      <c r="E16" s="415">
        <v>45958</v>
      </c>
      <c r="F16" s="414" t="s">
        <v>301</v>
      </c>
      <c r="G16" s="414" t="s">
        <v>2690</v>
      </c>
      <c r="H16" s="414" t="s">
        <v>2691</v>
      </c>
      <c r="I16" s="414" t="s">
        <v>2692</v>
      </c>
      <c r="J16" s="416">
        <v>698407.31</v>
      </c>
      <c r="K16" s="416">
        <v>0</v>
      </c>
      <c r="L16" s="416">
        <v>0</v>
      </c>
      <c r="M16" s="416">
        <v>0</v>
      </c>
      <c r="N16" s="416">
        <v>0</v>
      </c>
      <c r="O16" s="416">
        <v>698407.31</v>
      </c>
      <c r="P16" s="414" t="s">
        <v>2693</v>
      </c>
      <c r="Q16" s="415"/>
      <c r="R16" s="414" t="s">
        <v>306</v>
      </c>
      <c r="S16" s="414" t="s">
        <v>307</v>
      </c>
      <c r="T16" s="414" t="s">
        <v>383</v>
      </c>
      <c r="U16" s="414" t="s">
        <v>2694</v>
      </c>
      <c r="V16" s="414" t="s">
        <v>384</v>
      </c>
      <c r="W16" s="414" t="s">
        <v>2695</v>
      </c>
      <c r="X16" s="414" t="s">
        <v>2696</v>
      </c>
      <c r="Y16" s="414" t="s">
        <v>313</v>
      </c>
      <c r="Z16" s="414" t="s">
        <v>314</v>
      </c>
      <c r="AA16" s="414">
        <v>144</v>
      </c>
      <c r="AB16" s="417">
        <v>0</v>
      </c>
      <c r="AC16" s="414" t="s">
        <v>850</v>
      </c>
    </row>
    <row r="17" s="66" customFormat="1" ht="12.75" customHeight="1" spans="1:29">
      <c r="A17" s="413" t="s">
        <v>192</v>
      </c>
      <c r="B17" s="414" t="s">
        <v>3265</v>
      </c>
      <c r="C17" s="414" t="s">
        <v>3266</v>
      </c>
      <c r="D17" s="414" t="s">
        <v>3376</v>
      </c>
      <c r="E17" s="415">
        <v>45923</v>
      </c>
      <c r="F17" s="414" t="s">
        <v>301</v>
      </c>
      <c r="G17" s="414" t="s">
        <v>3377</v>
      </c>
      <c r="H17" s="414" t="s">
        <v>3378</v>
      </c>
      <c r="I17" s="414" t="s">
        <v>304</v>
      </c>
      <c r="J17" s="416">
        <v>72019.01</v>
      </c>
      <c r="K17" s="416">
        <v>600.16</v>
      </c>
      <c r="L17" s="416">
        <v>600.16</v>
      </c>
      <c r="M17" s="416">
        <v>600.16</v>
      </c>
      <c r="N17" s="416">
        <v>0</v>
      </c>
      <c r="O17" s="416">
        <v>71418.85</v>
      </c>
      <c r="P17" s="414" t="s">
        <v>3379</v>
      </c>
      <c r="Q17" s="415"/>
      <c r="R17" s="414" t="s">
        <v>306</v>
      </c>
      <c r="S17" s="414" t="s">
        <v>307</v>
      </c>
      <c r="T17" s="414" t="s">
        <v>453</v>
      </c>
      <c r="U17" s="414" t="s">
        <v>2122</v>
      </c>
      <c r="V17" s="414" t="s">
        <v>454</v>
      </c>
      <c r="W17" s="414" t="s">
        <v>2123</v>
      </c>
      <c r="X17" s="414" t="s">
        <v>2124</v>
      </c>
      <c r="Y17" s="414" t="s">
        <v>313</v>
      </c>
      <c r="Z17" s="414" t="s">
        <v>3274</v>
      </c>
      <c r="AA17" s="414">
        <v>120</v>
      </c>
      <c r="AB17" s="417">
        <v>0</v>
      </c>
      <c r="AC17" s="414" t="s">
        <v>456</v>
      </c>
    </row>
    <row r="18" s="66" customFormat="1" ht="12.75" customHeight="1" spans="1:29">
      <c r="A18" s="413" t="s">
        <v>192</v>
      </c>
      <c r="B18" s="414" t="s">
        <v>3265</v>
      </c>
      <c r="C18" s="414" t="s">
        <v>3266</v>
      </c>
      <c r="D18" s="414" t="s">
        <v>3380</v>
      </c>
      <c r="E18" s="415">
        <v>45923</v>
      </c>
      <c r="F18" s="414" t="s">
        <v>301</v>
      </c>
      <c r="G18" s="414" t="s">
        <v>3381</v>
      </c>
      <c r="H18" s="414" t="s">
        <v>3378</v>
      </c>
      <c r="I18" s="414" t="s">
        <v>304</v>
      </c>
      <c r="J18" s="416">
        <v>72019.01</v>
      </c>
      <c r="K18" s="416">
        <v>600.16</v>
      </c>
      <c r="L18" s="416">
        <v>600.16</v>
      </c>
      <c r="M18" s="416">
        <v>600.16</v>
      </c>
      <c r="N18" s="416">
        <v>0</v>
      </c>
      <c r="O18" s="416">
        <v>71418.85</v>
      </c>
      <c r="P18" s="414" t="s">
        <v>3382</v>
      </c>
      <c r="Q18" s="415"/>
      <c r="R18" s="414" t="s">
        <v>306</v>
      </c>
      <c r="S18" s="414" t="s">
        <v>307</v>
      </c>
      <c r="T18" s="414" t="s">
        <v>453</v>
      </c>
      <c r="U18" s="414" t="s">
        <v>2122</v>
      </c>
      <c r="V18" s="414" t="s">
        <v>454</v>
      </c>
      <c r="W18" s="414" t="s">
        <v>2123</v>
      </c>
      <c r="X18" s="414" t="s">
        <v>2124</v>
      </c>
      <c r="Y18" s="414" t="s">
        <v>313</v>
      </c>
      <c r="Z18" s="414" t="s">
        <v>3274</v>
      </c>
      <c r="AA18" s="414">
        <v>120</v>
      </c>
      <c r="AB18" s="417">
        <v>0</v>
      </c>
      <c r="AC18" s="414" t="s">
        <v>456</v>
      </c>
    </row>
    <row r="19" s="66" customFormat="1" ht="12.75" customHeight="1" spans="1:29">
      <c r="A19" s="413" t="s">
        <v>192</v>
      </c>
      <c r="B19" s="414" t="s">
        <v>3265</v>
      </c>
      <c r="C19" s="414" t="s">
        <v>3266</v>
      </c>
      <c r="D19" s="414" t="s">
        <v>3383</v>
      </c>
      <c r="E19" s="415">
        <v>45923</v>
      </c>
      <c r="F19" s="414" t="s">
        <v>301</v>
      </c>
      <c r="G19" s="414" t="s">
        <v>3384</v>
      </c>
      <c r="H19" s="414" t="s">
        <v>3378</v>
      </c>
      <c r="I19" s="414" t="s">
        <v>304</v>
      </c>
      <c r="J19" s="416">
        <v>72019.01</v>
      </c>
      <c r="K19" s="416">
        <v>600.16</v>
      </c>
      <c r="L19" s="416">
        <v>600.16</v>
      </c>
      <c r="M19" s="416">
        <v>600.16</v>
      </c>
      <c r="N19" s="416">
        <v>0</v>
      </c>
      <c r="O19" s="416">
        <v>71418.85</v>
      </c>
      <c r="P19" s="414" t="s">
        <v>3385</v>
      </c>
      <c r="Q19" s="415"/>
      <c r="R19" s="414" t="s">
        <v>306</v>
      </c>
      <c r="S19" s="414" t="s">
        <v>307</v>
      </c>
      <c r="T19" s="414" t="s">
        <v>453</v>
      </c>
      <c r="U19" s="414" t="s">
        <v>2122</v>
      </c>
      <c r="V19" s="414" t="s">
        <v>454</v>
      </c>
      <c r="W19" s="414" t="s">
        <v>2123</v>
      </c>
      <c r="X19" s="414" t="s">
        <v>2124</v>
      </c>
      <c r="Y19" s="414" t="s">
        <v>313</v>
      </c>
      <c r="Z19" s="414" t="s">
        <v>3274</v>
      </c>
      <c r="AA19" s="414">
        <v>120</v>
      </c>
      <c r="AB19" s="417">
        <v>0</v>
      </c>
      <c r="AC19" s="414" t="s">
        <v>456</v>
      </c>
    </row>
    <row r="20" s="66" customFormat="1" ht="12.75" customHeight="1" spans="1:29">
      <c r="A20" s="413" t="s">
        <v>192</v>
      </c>
      <c r="B20" s="414" t="s">
        <v>3265</v>
      </c>
      <c r="C20" s="414" t="s">
        <v>3266</v>
      </c>
      <c r="D20" s="414" t="s">
        <v>3386</v>
      </c>
      <c r="E20" s="415">
        <v>45923</v>
      </c>
      <c r="F20" s="414" t="s">
        <v>301</v>
      </c>
      <c r="G20" s="414" t="s">
        <v>3387</v>
      </c>
      <c r="H20" s="414" t="s">
        <v>3378</v>
      </c>
      <c r="I20" s="414" t="s">
        <v>304</v>
      </c>
      <c r="J20" s="416">
        <v>72019.01</v>
      </c>
      <c r="K20" s="416">
        <v>600.16</v>
      </c>
      <c r="L20" s="416">
        <v>600.16</v>
      </c>
      <c r="M20" s="416">
        <v>600.16</v>
      </c>
      <c r="N20" s="416">
        <v>0</v>
      </c>
      <c r="O20" s="416">
        <v>71418.85</v>
      </c>
      <c r="P20" s="414" t="s">
        <v>3388</v>
      </c>
      <c r="Q20" s="415"/>
      <c r="R20" s="414" t="s">
        <v>306</v>
      </c>
      <c r="S20" s="414" t="s">
        <v>307</v>
      </c>
      <c r="T20" s="414" t="s">
        <v>453</v>
      </c>
      <c r="U20" s="414" t="s">
        <v>2122</v>
      </c>
      <c r="V20" s="414" t="s">
        <v>454</v>
      </c>
      <c r="W20" s="414" t="s">
        <v>2123</v>
      </c>
      <c r="X20" s="414" t="s">
        <v>2124</v>
      </c>
      <c r="Y20" s="414" t="s">
        <v>313</v>
      </c>
      <c r="Z20" s="414" t="s">
        <v>3274</v>
      </c>
      <c r="AA20" s="414">
        <v>120</v>
      </c>
      <c r="AB20" s="417">
        <v>0</v>
      </c>
      <c r="AC20" s="414" t="s">
        <v>456</v>
      </c>
    </row>
    <row r="21" s="66" customFormat="1" ht="12.75" customHeight="1" spans="1:29">
      <c r="A21" s="413" t="s">
        <v>192</v>
      </c>
      <c r="B21" s="414" t="s">
        <v>3265</v>
      </c>
      <c r="C21" s="414" t="s">
        <v>3266</v>
      </c>
      <c r="D21" s="414" t="s">
        <v>3389</v>
      </c>
      <c r="E21" s="415">
        <v>45923</v>
      </c>
      <c r="F21" s="414" t="s">
        <v>301</v>
      </c>
      <c r="G21" s="414" t="s">
        <v>3390</v>
      </c>
      <c r="H21" s="414" t="s">
        <v>3378</v>
      </c>
      <c r="I21" s="414" t="s">
        <v>304</v>
      </c>
      <c r="J21" s="416">
        <v>72019.01</v>
      </c>
      <c r="K21" s="416">
        <v>600.16</v>
      </c>
      <c r="L21" s="416">
        <v>600.16</v>
      </c>
      <c r="M21" s="416">
        <v>600.16</v>
      </c>
      <c r="N21" s="416">
        <v>0</v>
      </c>
      <c r="O21" s="416">
        <v>71418.85</v>
      </c>
      <c r="P21" s="414" t="s">
        <v>3391</v>
      </c>
      <c r="Q21" s="415"/>
      <c r="R21" s="414" t="s">
        <v>306</v>
      </c>
      <c r="S21" s="414" t="s">
        <v>307</v>
      </c>
      <c r="T21" s="414" t="s">
        <v>453</v>
      </c>
      <c r="U21" s="414" t="s">
        <v>2122</v>
      </c>
      <c r="V21" s="414" t="s">
        <v>454</v>
      </c>
      <c r="W21" s="414" t="s">
        <v>2123</v>
      </c>
      <c r="X21" s="414" t="s">
        <v>2124</v>
      </c>
      <c r="Y21" s="414" t="s">
        <v>313</v>
      </c>
      <c r="Z21" s="414" t="s">
        <v>3274</v>
      </c>
      <c r="AA21" s="414">
        <v>120</v>
      </c>
      <c r="AB21" s="417">
        <v>0</v>
      </c>
      <c r="AC21" s="414" t="s">
        <v>456</v>
      </c>
    </row>
    <row r="22" s="66" customFormat="1" ht="12.75" customHeight="1" spans="1:29">
      <c r="A22" s="413" t="s">
        <v>192</v>
      </c>
      <c r="B22" s="414" t="s">
        <v>3265</v>
      </c>
      <c r="C22" s="414" t="s">
        <v>3266</v>
      </c>
      <c r="D22" s="414" t="s">
        <v>3392</v>
      </c>
      <c r="E22" s="415">
        <v>45924</v>
      </c>
      <c r="F22" s="414" t="s">
        <v>301</v>
      </c>
      <c r="G22" s="414" t="s">
        <v>3393</v>
      </c>
      <c r="H22" s="414" t="s">
        <v>3378</v>
      </c>
      <c r="I22" s="414" t="s">
        <v>304</v>
      </c>
      <c r="J22" s="416">
        <v>99012.14</v>
      </c>
      <c r="K22" s="416">
        <v>825.1</v>
      </c>
      <c r="L22" s="416">
        <v>825.1</v>
      </c>
      <c r="M22" s="416">
        <v>825.1</v>
      </c>
      <c r="N22" s="416">
        <v>0</v>
      </c>
      <c r="O22" s="416">
        <v>98187.04</v>
      </c>
      <c r="P22" s="414" t="s">
        <v>3394</v>
      </c>
      <c r="Q22" s="415"/>
      <c r="R22" s="414" t="s">
        <v>306</v>
      </c>
      <c r="S22" s="414" t="s">
        <v>307</v>
      </c>
      <c r="T22" s="414" t="s">
        <v>453</v>
      </c>
      <c r="U22" s="414" t="s">
        <v>2132</v>
      </c>
      <c r="V22" s="414" t="s">
        <v>1683</v>
      </c>
      <c r="W22" s="414" t="s">
        <v>2133</v>
      </c>
      <c r="X22" s="414" t="s">
        <v>2124</v>
      </c>
      <c r="Y22" s="414" t="s">
        <v>313</v>
      </c>
      <c r="Z22" s="414" t="s">
        <v>3274</v>
      </c>
      <c r="AA22" s="414">
        <v>120</v>
      </c>
      <c r="AB22" s="417">
        <v>0</v>
      </c>
      <c r="AC22" s="414" t="s">
        <v>542</v>
      </c>
    </row>
    <row r="23" s="66" customFormat="1" ht="12.75" customHeight="1" spans="1:29">
      <c r="A23" s="413" t="s">
        <v>192</v>
      </c>
      <c r="B23" s="414" t="s">
        <v>3265</v>
      </c>
      <c r="C23" s="414" t="s">
        <v>3266</v>
      </c>
      <c r="D23" s="414" t="s">
        <v>3395</v>
      </c>
      <c r="E23" s="415">
        <v>45924</v>
      </c>
      <c r="F23" s="414" t="s">
        <v>301</v>
      </c>
      <c r="G23" s="414" t="s">
        <v>3396</v>
      </c>
      <c r="H23" s="414" t="s">
        <v>3378</v>
      </c>
      <c r="I23" s="414" t="s">
        <v>304</v>
      </c>
      <c r="J23" s="416">
        <v>99012.14</v>
      </c>
      <c r="K23" s="416">
        <v>825.1</v>
      </c>
      <c r="L23" s="416">
        <v>825.1</v>
      </c>
      <c r="M23" s="416">
        <v>825.1</v>
      </c>
      <c r="N23" s="416">
        <v>0</v>
      </c>
      <c r="O23" s="416">
        <v>98187.04</v>
      </c>
      <c r="P23" s="414" t="s">
        <v>3397</v>
      </c>
      <c r="Q23" s="415"/>
      <c r="R23" s="414" t="s">
        <v>306</v>
      </c>
      <c r="S23" s="414" t="s">
        <v>307</v>
      </c>
      <c r="T23" s="414" t="s">
        <v>453</v>
      </c>
      <c r="U23" s="414" t="s">
        <v>2132</v>
      </c>
      <c r="V23" s="414" t="s">
        <v>1683</v>
      </c>
      <c r="W23" s="414" t="s">
        <v>2133</v>
      </c>
      <c r="X23" s="414" t="s">
        <v>2124</v>
      </c>
      <c r="Y23" s="414" t="s">
        <v>313</v>
      </c>
      <c r="Z23" s="414" t="s">
        <v>3274</v>
      </c>
      <c r="AA23" s="414">
        <v>120</v>
      </c>
      <c r="AB23" s="417">
        <v>0</v>
      </c>
      <c r="AC23" s="414" t="s">
        <v>542</v>
      </c>
    </row>
    <row r="24" s="66" customFormat="1" ht="12.75" customHeight="1" spans="1:29">
      <c r="A24" s="413" t="s">
        <v>192</v>
      </c>
      <c r="B24" s="414" t="s">
        <v>3265</v>
      </c>
      <c r="C24" s="414" t="s">
        <v>3266</v>
      </c>
      <c r="D24" s="414" t="s">
        <v>3398</v>
      </c>
      <c r="E24" s="415">
        <v>45924</v>
      </c>
      <c r="F24" s="414" t="s">
        <v>301</v>
      </c>
      <c r="G24" s="414" t="s">
        <v>3399</v>
      </c>
      <c r="H24" s="414" t="s">
        <v>3378</v>
      </c>
      <c r="I24" s="414" t="s">
        <v>304</v>
      </c>
      <c r="J24" s="416">
        <v>99012.14</v>
      </c>
      <c r="K24" s="416">
        <v>825.1</v>
      </c>
      <c r="L24" s="416">
        <v>825.1</v>
      </c>
      <c r="M24" s="416">
        <v>825.1</v>
      </c>
      <c r="N24" s="416">
        <v>0</v>
      </c>
      <c r="O24" s="416">
        <v>98187.04</v>
      </c>
      <c r="P24" s="414" t="s">
        <v>3400</v>
      </c>
      <c r="Q24" s="415"/>
      <c r="R24" s="414" t="s">
        <v>306</v>
      </c>
      <c r="S24" s="414" t="s">
        <v>307</v>
      </c>
      <c r="T24" s="414" t="s">
        <v>453</v>
      </c>
      <c r="U24" s="414" t="s">
        <v>2132</v>
      </c>
      <c r="V24" s="414" t="s">
        <v>1683</v>
      </c>
      <c r="W24" s="414" t="s">
        <v>2133</v>
      </c>
      <c r="X24" s="414" t="s">
        <v>2124</v>
      </c>
      <c r="Y24" s="414" t="s">
        <v>313</v>
      </c>
      <c r="Z24" s="414" t="s">
        <v>3274</v>
      </c>
      <c r="AA24" s="414">
        <v>120</v>
      </c>
      <c r="AB24" s="417">
        <v>0</v>
      </c>
      <c r="AC24" s="414" t="s">
        <v>542</v>
      </c>
    </row>
    <row r="25" s="66" customFormat="1" ht="12.75" customHeight="1" spans="1:29">
      <c r="A25" s="413" t="s">
        <v>192</v>
      </c>
      <c r="B25" s="414" t="s">
        <v>3265</v>
      </c>
      <c r="C25" s="414" t="s">
        <v>3266</v>
      </c>
      <c r="D25" s="414" t="s">
        <v>3401</v>
      </c>
      <c r="E25" s="415">
        <v>45924</v>
      </c>
      <c r="F25" s="414" t="s">
        <v>301</v>
      </c>
      <c r="G25" s="414" t="s">
        <v>3402</v>
      </c>
      <c r="H25" s="414" t="s">
        <v>3378</v>
      </c>
      <c r="I25" s="414" t="s">
        <v>304</v>
      </c>
      <c r="J25" s="416">
        <v>99012.14</v>
      </c>
      <c r="K25" s="416">
        <v>825.1</v>
      </c>
      <c r="L25" s="416">
        <v>825.1</v>
      </c>
      <c r="M25" s="416">
        <v>825.1</v>
      </c>
      <c r="N25" s="416">
        <v>0</v>
      </c>
      <c r="O25" s="416">
        <v>98187.04</v>
      </c>
      <c r="P25" s="414" t="s">
        <v>3403</v>
      </c>
      <c r="Q25" s="415"/>
      <c r="R25" s="414" t="s">
        <v>306</v>
      </c>
      <c r="S25" s="414" t="s">
        <v>307</v>
      </c>
      <c r="T25" s="414" t="s">
        <v>453</v>
      </c>
      <c r="U25" s="414" t="s">
        <v>2132</v>
      </c>
      <c r="V25" s="414" t="s">
        <v>1683</v>
      </c>
      <c r="W25" s="414" t="s">
        <v>2133</v>
      </c>
      <c r="X25" s="414" t="s">
        <v>2124</v>
      </c>
      <c r="Y25" s="414" t="s">
        <v>313</v>
      </c>
      <c r="Z25" s="414" t="s">
        <v>3274</v>
      </c>
      <c r="AA25" s="414">
        <v>120</v>
      </c>
      <c r="AB25" s="417">
        <v>0</v>
      </c>
      <c r="AC25" s="414" t="s">
        <v>542</v>
      </c>
    </row>
    <row r="26" s="66" customFormat="1" ht="12.75" customHeight="1" spans="1:29">
      <c r="A26" s="413" t="s">
        <v>192</v>
      </c>
      <c r="B26" s="414" t="s">
        <v>3265</v>
      </c>
      <c r="C26" s="414" t="s">
        <v>3266</v>
      </c>
      <c r="D26" s="414" t="s">
        <v>3404</v>
      </c>
      <c r="E26" s="415">
        <v>45924</v>
      </c>
      <c r="F26" s="414" t="s">
        <v>301</v>
      </c>
      <c r="G26" s="414" t="s">
        <v>3405</v>
      </c>
      <c r="H26" s="414" t="s">
        <v>3378</v>
      </c>
      <c r="I26" s="414" t="s">
        <v>304</v>
      </c>
      <c r="J26" s="416">
        <v>99012.14</v>
      </c>
      <c r="K26" s="416">
        <v>825.1</v>
      </c>
      <c r="L26" s="416">
        <v>825.1</v>
      </c>
      <c r="M26" s="416">
        <v>825.1</v>
      </c>
      <c r="N26" s="416">
        <v>0</v>
      </c>
      <c r="O26" s="416">
        <v>98187.04</v>
      </c>
      <c r="P26" s="414" t="s">
        <v>3406</v>
      </c>
      <c r="Q26" s="415"/>
      <c r="R26" s="414" t="s">
        <v>306</v>
      </c>
      <c r="S26" s="414" t="s">
        <v>307</v>
      </c>
      <c r="T26" s="414" t="s">
        <v>453</v>
      </c>
      <c r="U26" s="414" t="s">
        <v>2132</v>
      </c>
      <c r="V26" s="414" t="s">
        <v>1683</v>
      </c>
      <c r="W26" s="414" t="s">
        <v>2133</v>
      </c>
      <c r="X26" s="414" t="s">
        <v>2124</v>
      </c>
      <c r="Y26" s="414" t="s">
        <v>313</v>
      </c>
      <c r="Z26" s="414" t="s">
        <v>3274</v>
      </c>
      <c r="AA26" s="414">
        <v>120</v>
      </c>
      <c r="AB26" s="417">
        <v>0</v>
      </c>
      <c r="AC26" s="414" t="s">
        <v>542</v>
      </c>
    </row>
    <row r="27" s="66" customFormat="1" ht="12.75" customHeight="1" spans="1:29">
      <c r="A27" s="413" t="s">
        <v>192</v>
      </c>
      <c r="B27" s="414" t="s">
        <v>3407</v>
      </c>
      <c r="C27" s="414" t="s">
        <v>3408</v>
      </c>
      <c r="D27" s="414" t="s">
        <v>3789</v>
      </c>
      <c r="E27" s="415">
        <v>45733</v>
      </c>
      <c r="F27" s="414" t="s">
        <v>301</v>
      </c>
      <c r="G27" s="414" t="s">
        <v>3790</v>
      </c>
      <c r="H27" s="414" t="s">
        <v>3791</v>
      </c>
      <c r="I27" s="414" t="s">
        <v>3792</v>
      </c>
      <c r="J27" s="416">
        <v>44053.1</v>
      </c>
      <c r="K27" s="416">
        <v>458.89</v>
      </c>
      <c r="L27" s="416">
        <v>3212.21</v>
      </c>
      <c r="M27" s="416">
        <v>3212.21</v>
      </c>
      <c r="N27" s="416">
        <v>0</v>
      </c>
      <c r="O27" s="416">
        <v>40840.89</v>
      </c>
      <c r="P27" s="414" t="s">
        <v>3793</v>
      </c>
      <c r="Q27" s="415"/>
      <c r="R27" s="414" t="s">
        <v>306</v>
      </c>
      <c r="S27" s="414" t="s">
        <v>307</v>
      </c>
      <c r="T27" s="414" t="s">
        <v>453</v>
      </c>
      <c r="U27" s="414" t="s">
        <v>2670</v>
      </c>
      <c r="V27" s="414" t="s">
        <v>1683</v>
      </c>
      <c r="W27" s="414" t="s">
        <v>2671</v>
      </c>
      <c r="X27" s="414" t="s">
        <v>2672</v>
      </c>
      <c r="Y27" s="414" t="s">
        <v>313</v>
      </c>
      <c r="Z27" s="414" t="s">
        <v>1588</v>
      </c>
      <c r="AA27" s="414">
        <v>96</v>
      </c>
      <c r="AB27" s="417">
        <v>0</v>
      </c>
      <c r="AC27" s="414" t="s">
        <v>542</v>
      </c>
    </row>
    <row r="28" s="66" customFormat="1" ht="12.75" customHeight="1" spans="1:29">
      <c r="A28" s="413" t="s">
        <v>192</v>
      </c>
      <c r="B28" s="414" t="s">
        <v>3407</v>
      </c>
      <c r="C28" s="414" t="s">
        <v>3408</v>
      </c>
      <c r="D28" s="414" t="s">
        <v>3794</v>
      </c>
      <c r="E28" s="415">
        <v>45733</v>
      </c>
      <c r="F28" s="414" t="s">
        <v>301</v>
      </c>
      <c r="G28" s="414" t="s">
        <v>3795</v>
      </c>
      <c r="H28" s="414" t="s">
        <v>3796</v>
      </c>
      <c r="I28" s="414" t="s">
        <v>3797</v>
      </c>
      <c r="J28" s="416">
        <v>44053.1</v>
      </c>
      <c r="K28" s="416">
        <v>458.89</v>
      </c>
      <c r="L28" s="416">
        <v>3212.21</v>
      </c>
      <c r="M28" s="416">
        <v>3212.21</v>
      </c>
      <c r="N28" s="416">
        <v>0</v>
      </c>
      <c r="O28" s="416">
        <v>40840.89</v>
      </c>
      <c r="P28" s="414" t="s">
        <v>3798</v>
      </c>
      <c r="Q28" s="415"/>
      <c r="R28" s="414" t="s">
        <v>306</v>
      </c>
      <c r="S28" s="414" t="s">
        <v>307</v>
      </c>
      <c r="T28" s="414" t="s">
        <v>453</v>
      </c>
      <c r="U28" s="414" t="s">
        <v>2670</v>
      </c>
      <c r="V28" s="414" t="s">
        <v>1683</v>
      </c>
      <c r="W28" s="414" t="s">
        <v>2671</v>
      </c>
      <c r="X28" s="414" t="s">
        <v>2672</v>
      </c>
      <c r="Y28" s="414" t="s">
        <v>313</v>
      </c>
      <c r="Z28" s="414" t="s">
        <v>1588</v>
      </c>
      <c r="AA28" s="414">
        <v>96</v>
      </c>
      <c r="AB28" s="417">
        <v>0</v>
      </c>
      <c r="AC28" s="414" t="s">
        <v>542</v>
      </c>
    </row>
    <row r="29" s="66" customFormat="1" ht="12.75" customHeight="1" spans="1:29">
      <c r="A29" s="413" t="s">
        <v>192</v>
      </c>
      <c r="B29" s="414" t="s">
        <v>3407</v>
      </c>
      <c r="C29" s="414" t="s">
        <v>3408</v>
      </c>
      <c r="D29" s="414" t="s">
        <v>3799</v>
      </c>
      <c r="E29" s="415">
        <v>45733</v>
      </c>
      <c r="F29" s="414" t="s">
        <v>301</v>
      </c>
      <c r="G29" s="414" t="s">
        <v>3800</v>
      </c>
      <c r="H29" s="414" t="s">
        <v>3796</v>
      </c>
      <c r="I29" s="414" t="s">
        <v>3797</v>
      </c>
      <c r="J29" s="416">
        <v>44053.09</v>
      </c>
      <c r="K29" s="416">
        <v>458.88</v>
      </c>
      <c r="L29" s="416">
        <v>3212.2</v>
      </c>
      <c r="M29" s="416">
        <v>3212.2</v>
      </c>
      <c r="N29" s="416">
        <v>0</v>
      </c>
      <c r="O29" s="416">
        <v>40840.89</v>
      </c>
      <c r="P29" s="414" t="s">
        <v>3801</v>
      </c>
      <c r="Q29" s="415"/>
      <c r="R29" s="414" t="s">
        <v>306</v>
      </c>
      <c r="S29" s="414" t="s">
        <v>307</v>
      </c>
      <c r="T29" s="414" t="s">
        <v>453</v>
      </c>
      <c r="U29" s="414" t="s">
        <v>2670</v>
      </c>
      <c r="V29" s="414" t="s">
        <v>1683</v>
      </c>
      <c r="W29" s="414" t="s">
        <v>2671</v>
      </c>
      <c r="X29" s="414" t="s">
        <v>2672</v>
      </c>
      <c r="Y29" s="414" t="s">
        <v>313</v>
      </c>
      <c r="Z29" s="414" t="s">
        <v>1588</v>
      </c>
      <c r="AA29" s="414">
        <v>96</v>
      </c>
      <c r="AB29" s="417">
        <v>0</v>
      </c>
      <c r="AC29" s="414" t="s">
        <v>542</v>
      </c>
    </row>
    <row r="30" s="66" customFormat="1" ht="12.75" customHeight="1" spans="1:29">
      <c r="A30" s="413" t="s">
        <v>192</v>
      </c>
      <c r="B30" s="414" t="s">
        <v>3407</v>
      </c>
      <c r="C30" s="414" t="s">
        <v>3408</v>
      </c>
      <c r="D30" s="414" t="s">
        <v>3802</v>
      </c>
      <c r="E30" s="415">
        <v>45733</v>
      </c>
      <c r="F30" s="414" t="s">
        <v>301</v>
      </c>
      <c r="G30" s="414" t="s">
        <v>3803</v>
      </c>
      <c r="H30" s="414" t="s">
        <v>3804</v>
      </c>
      <c r="I30" s="414" t="s">
        <v>3805</v>
      </c>
      <c r="J30" s="416">
        <v>44053.1</v>
      </c>
      <c r="K30" s="416">
        <v>458.89</v>
      </c>
      <c r="L30" s="416">
        <v>3212.21</v>
      </c>
      <c r="M30" s="416">
        <v>3212.21</v>
      </c>
      <c r="N30" s="416">
        <v>0</v>
      </c>
      <c r="O30" s="416">
        <v>40840.89</v>
      </c>
      <c r="P30" s="414" t="s">
        <v>3806</v>
      </c>
      <c r="Q30" s="415"/>
      <c r="R30" s="414" t="s">
        <v>306</v>
      </c>
      <c r="S30" s="414" t="s">
        <v>307</v>
      </c>
      <c r="T30" s="414" t="s">
        <v>453</v>
      </c>
      <c r="U30" s="414" t="s">
        <v>2670</v>
      </c>
      <c r="V30" s="414" t="s">
        <v>1683</v>
      </c>
      <c r="W30" s="414" t="s">
        <v>2671</v>
      </c>
      <c r="X30" s="414" t="s">
        <v>2672</v>
      </c>
      <c r="Y30" s="414" t="s">
        <v>313</v>
      </c>
      <c r="Z30" s="414" t="s">
        <v>1588</v>
      </c>
      <c r="AA30" s="414">
        <v>96</v>
      </c>
      <c r="AB30" s="417">
        <v>0</v>
      </c>
      <c r="AC30" s="414" t="s">
        <v>542</v>
      </c>
    </row>
    <row r="31" s="66" customFormat="1" ht="12.75" customHeight="1" spans="1:29">
      <c r="A31" s="413" t="s">
        <v>192</v>
      </c>
      <c r="B31" s="414" t="s">
        <v>3407</v>
      </c>
      <c r="C31" s="414" t="s">
        <v>3408</v>
      </c>
      <c r="D31" s="414" t="s">
        <v>3807</v>
      </c>
      <c r="E31" s="415">
        <v>45923</v>
      </c>
      <c r="F31" s="414" t="s">
        <v>301</v>
      </c>
      <c r="G31" s="414" t="s">
        <v>3808</v>
      </c>
      <c r="H31" s="414" t="s">
        <v>3809</v>
      </c>
      <c r="I31" s="414" t="s">
        <v>304</v>
      </c>
      <c r="J31" s="416">
        <v>318029.98</v>
      </c>
      <c r="K31" s="416">
        <v>3312.81</v>
      </c>
      <c r="L31" s="416">
        <v>3312.81</v>
      </c>
      <c r="M31" s="416">
        <v>3312.81</v>
      </c>
      <c r="N31" s="416">
        <v>0</v>
      </c>
      <c r="O31" s="416">
        <v>314717.17</v>
      </c>
      <c r="P31" s="414" t="s">
        <v>3752</v>
      </c>
      <c r="Q31" s="415"/>
      <c r="R31" s="414" t="s">
        <v>306</v>
      </c>
      <c r="S31" s="414" t="s">
        <v>307</v>
      </c>
      <c r="T31" s="414" t="s">
        <v>453</v>
      </c>
      <c r="U31" s="414" t="s">
        <v>2122</v>
      </c>
      <c r="V31" s="414" t="s">
        <v>454</v>
      </c>
      <c r="W31" s="414" t="s">
        <v>2123</v>
      </c>
      <c r="X31" s="414" t="s">
        <v>2124</v>
      </c>
      <c r="Y31" s="414" t="s">
        <v>313</v>
      </c>
      <c r="Z31" s="414" t="s">
        <v>1588</v>
      </c>
      <c r="AA31" s="414">
        <v>96</v>
      </c>
      <c r="AB31" s="417">
        <v>0</v>
      </c>
      <c r="AC31" s="414" t="s">
        <v>456</v>
      </c>
    </row>
    <row r="32" s="66" customFormat="1" ht="12.75" customHeight="1" spans="1:29">
      <c r="A32" s="413" t="s">
        <v>192</v>
      </c>
      <c r="B32" s="414" t="s">
        <v>3407</v>
      </c>
      <c r="C32" s="414" t="s">
        <v>3408</v>
      </c>
      <c r="D32" s="414" t="s">
        <v>3810</v>
      </c>
      <c r="E32" s="415">
        <v>45923</v>
      </c>
      <c r="F32" s="414" t="s">
        <v>301</v>
      </c>
      <c r="G32" s="414" t="s">
        <v>3811</v>
      </c>
      <c r="H32" s="414" t="s">
        <v>3812</v>
      </c>
      <c r="I32" s="414" t="s">
        <v>3813</v>
      </c>
      <c r="J32" s="416">
        <v>78769.03</v>
      </c>
      <c r="K32" s="416">
        <v>820.51</v>
      </c>
      <c r="L32" s="416">
        <v>820.51</v>
      </c>
      <c r="M32" s="416">
        <v>820.51</v>
      </c>
      <c r="N32" s="416">
        <v>0</v>
      </c>
      <c r="O32" s="416">
        <v>77948.52</v>
      </c>
      <c r="P32" s="414" t="s">
        <v>3814</v>
      </c>
      <c r="Q32" s="415"/>
      <c r="R32" s="414" t="s">
        <v>306</v>
      </c>
      <c r="S32" s="414" t="s">
        <v>307</v>
      </c>
      <c r="T32" s="414" t="s">
        <v>453</v>
      </c>
      <c r="U32" s="414" t="s">
        <v>2122</v>
      </c>
      <c r="V32" s="414" t="s">
        <v>454</v>
      </c>
      <c r="W32" s="414" t="s">
        <v>2123</v>
      </c>
      <c r="X32" s="414" t="s">
        <v>2124</v>
      </c>
      <c r="Y32" s="414" t="s">
        <v>313</v>
      </c>
      <c r="Z32" s="414" t="s">
        <v>1588</v>
      </c>
      <c r="AA32" s="414">
        <v>96</v>
      </c>
      <c r="AB32" s="417">
        <v>0</v>
      </c>
      <c r="AC32" s="414" t="s">
        <v>456</v>
      </c>
    </row>
    <row r="33" s="66" customFormat="1" ht="12.75" customHeight="1" spans="1:29">
      <c r="A33" s="413" t="s">
        <v>192</v>
      </c>
      <c r="B33" s="414" t="s">
        <v>3407</v>
      </c>
      <c r="C33" s="414" t="s">
        <v>3408</v>
      </c>
      <c r="D33" s="414" t="s">
        <v>3815</v>
      </c>
      <c r="E33" s="415">
        <v>45923</v>
      </c>
      <c r="F33" s="414" t="s">
        <v>301</v>
      </c>
      <c r="G33" s="414" t="s">
        <v>3816</v>
      </c>
      <c r="H33" s="414" t="s">
        <v>3817</v>
      </c>
      <c r="I33" s="414" t="s">
        <v>304</v>
      </c>
      <c r="J33" s="416">
        <v>669536.79</v>
      </c>
      <c r="K33" s="416">
        <v>6974.34</v>
      </c>
      <c r="L33" s="416">
        <v>6974.34</v>
      </c>
      <c r="M33" s="416">
        <v>6974.34</v>
      </c>
      <c r="N33" s="416">
        <v>0</v>
      </c>
      <c r="O33" s="416">
        <v>662562.45</v>
      </c>
      <c r="P33" s="414" t="s">
        <v>3818</v>
      </c>
      <c r="Q33" s="415"/>
      <c r="R33" s="414" t="s">
        <v>306</v>
      </c>
      <c r="S33" s="414" t="s">
        <v>307</v>
      </c>
      <c r="T33" s="414" t="s">
        <v>453</v>
      </c>
      <c r="U33" s="414" t="s">
        <v>2122</v>
      </c>
      <c r="V33" s="414" t="s">
        <v>454</v>
      </c>
      <c r="W33" s="414" t="s">
        <v>2123</v>
      </c>
      <c r="X33" s="414" t="s">
        <v>2124</v>
      </c>
      <c r="Y33" s="414" t="s">
        <v>313</v>
      </c>
      <c r="Z33" s="414" t="s">
        <v>1588</v>
      </c>
      <c r="AA33" s="414">
        <v>96</v>
      </c>
      <c r="AB33" s="417">
        <v>0</v>
      </c>
      <c r="AC33" s="414" t="s">
        <v>456</v>
      </c>
    </row>
    <row r="34" s="66" customFormat="1" ht="12.75" customHeight="1" spans="1:29">
      <c r="A34" s="413" t="s">
        <v>192</v>
      </c>
      <c r="B34" s="414" t="s">
        <v>3407</v>
      </c>
      <c r="C34" s="414" t="s">
        <v>3408</v>
      </c>
      <c r="D34" s="414" t="s">
        <v>3819</v>
      </c>
      <c r="E34" s="415">
        <v>45923</v>
      </c>
      <c r="F34" s="414" t="s">
        <v>301</v>
      </c>
      <c r="G34" s="414" t="s">
        <v>3820</v>
      </c>
      <c r="H34" s="414" t="s">
        <v>3821</v>
      </c>
      <c r="I34" s="414" t="s">
        <v>3813</v>
      </c>
      <c r="J34" s="416">
        <v>147691.94</v>
      </c>
      <c r="K34" s="416">
        <v>1538.46</v>
      </c>
      <c r="L34" s="416">
        <v>1538.46</v>
      </c>
      <c r="M34" s="416">
        <v>1538.46</v>
      </c>
      <c r="N34" s="416">
        <v>0</v>
      </c>
      <c r="O34" s="416">
        <v>146153.48</v>
      </c>
      <c r="P34" s="414" t="s">
        <v>3822</v>
      </c>
      <c r="Q34" s="415"/>
      <c r="R34" s="414" t="s">
        <v>306</v>
      </c>
      <c r="S34" s="414" t="s">
        <v>307</v>
      </c>
      <c r="T34" s="414" t="s">
        <v>453</v>
      </c>
      <c r="U34" s="414" t="s">
        <v>2122</v>
      </c>
      <c r="V34" s="414" t="s">
        <v>454</v>
      </c>
      <c r="W34" s="414" t="s">
        <v>2123</v>
      </c>
      <c r="X34" s="414" t="s">
        <v>2124</v>
      </c>
      <c r="Y34" s="414" t="s">
        <v>313</v>
      </c>
      <c r="Z34" s="414" t="s">
        <v>1588</v>
      </c>
      <c r="AA34" s="414">
        <v>96</v>
      </c>
      <c r="AB34" s="417">
        <v>0</v>
      </c>
      <c r="AC34" s="414" t="s">
        <v>456</v>
      </c>
    </row>
    <row r="35" s="66" customFormat="1" ht="12.75" customHeight="1" spans="1:29">
      <c r="A35" s="413" t="s">
        <v>192</v>
      </c>
      <c r="B35" s="414" t="s">
        <v>3407</v>
      </c>
      <c r="C35" s="414" t="s">
        <v>3408</v>
      </c>
      <c r="D35" s="414" t="s">
        <v>3823</v>
      </c>
      <c r="E35" s="415">
        <v>45923</v>
      </c>
      <c r="F35" s="414" t="s">
        <v>301</v>
      </c>
      <c r="G35" s="414" t="s">
        <v>3824</v>
      </c>
      <c r="H35" s="414" t="s">
        <v>3825</v>
      </c>
      <c r="I35" s="414" t="s">
        <v>304</v>
      </c>
      <c r="J35" s="416">
        <v>88615.16</v>
      </c>
      <c r="K35" s="416">
        <v>923.07</v>
      </c>
      <c r="L35" s="416">
        <v>923.07</v>
      </c>
      <c r="M35" s="416">
        <v>923.07</v>
      </c>
      <c r="N35" s="416">
        <v>0</v>
      </c>
      <c r="O35" s="416">
        <v>87692.09</v>
      </c>
      <c r="P35" s="414" t="s">
        <v>3826</v>
      </c>
      <c r="Q35" s="415"/>
      <c r="R35" s="414" t="s">
        <v>306</v>
      </c>
      <c r="S35" s="414" t="s">
        <v>307</v>
      </c>
      <c r="T35" s="414" t="s">
        <v>453</v>
      </c>
      <c r="U35" s="414" t="s">
        <v>2122</v>
      </c>
      <c r="V35" s="414" t="s">
        <v>454</v>
      </c>
      <c r="W35" s="414" t="s">
        <v>2123</v>
      </c>
      <c r="X35" s="414" t="s">
        <v>2124</v>
      </c>
      <c r="Y35" s="414" t="s">
        <v>313</v>
      </c>
      <c r="Z35" s="414" t="s">
        <v>1588</v>
      </c>
      <c r="AA35" s="414">
        <v>96</v>
      </c>
      <c r="AB35" s="417">
        <v>0</v>
      </c>
      <c r="AC35" s="414" t="s">
        <v>456</v>
      </c>
    </row>
    <row r="36" s="66" customFormat="1" ht="12.75" customHeight="1" spans="1:29">
      <c r="A36" s="413" t="s">
        <v>192</v>
      </c>
      <c r="B36" s="414" t="s">
        <v>3407</v>
      </c>
      <c r="C36" s="414" t="s">
        <v>3408</v>
      </c>
      <c r="D36" s="414" t="s">
        <v>3827</v>
      </c>
      <c r="E36" s="415">
        <v>45923</v>
      </c>
      <c r="F36" s="414" t="s">
        <v>301</v>
      </c>
      <c r="G36" s="414" t="s">
        <v>3828</v>
      </c>
      <c r="H36" s="414" t="s">
        <v>3829</v>
      </c>
      <c r="I36" s="414" t="s">
        <v>304</v>
      </c>
      <c r="J36" s="416">
        <v>132922.75</v>
      </c>
      <c r="K36" s="416">
        <v>1384.61</v>
      </c>
      <c r="L36" s="416">
        <v>1384.61</v>
      </c>
      <c r="M36" s="416">
        <v>1384.61</v>
      </c>
      <c r="N36" s="416">
        <v>0</v>
      </c>
      <c r="O36" s="416">
        <v>131538.14</v>
      </c>
      <c r="P36" s="414" t="s">
        <v>3830</v>
      </c>
      <c r="Q36" s="415"/>
      <c r="R36" s="414" t="s">
        <v>306</v>
      </c>
      <c r="S36" s="414" t="s">
        <v>307</v>
      </c>
      <c r="T36" s="414" t="s">
        <v>453</v>
      </c>
      <c r="U36" s="414" t="s">
        <v>2122</v>
      </c>
      <c r="V36" s="414" t="s">
        <v>454</v>
      </c>
      <c r="W36" s="414" t="s">
        <v>2123</v>
      </c>
      <c r="X36" s="414" t="s">
        <v>2124</v>
      </c>
      <c r="Y36" s="414" t="s">
        <v>313</v>
      </c>
      <c r="Z36" s="414" t="s">
        <v>1588</v>
      </c>
      <c r="AA36" s="414">
        <v>96</v>
      </c>
      <c r="AB36" s="417">
        <v>0</v>
      </c>
      <c r="AC36" s="414" t="s">
        <v>456</v>
      </c>
    </row>
    <row r="37" s="66" customFormat="1" ht="12.75" customHeight="1" spans="1:29">
      <c r="A37" s="413" t="s">
        <v>192</v>
      </c>
      <c r="B37" s="414" t="s">
        <v>3407</v>
      </c>
      <c r="C37" s="414" t="s">
        <v>3408</v>
      </c>
      <c r="D37" s="414" t="s">
        <v>3831</v>
      </c>
      <c r="E37" s="415">
        <v>45923</v>
      </c>
      <c r="F37" s="414" t="s">
        <v>301</v>
      </c>
      <c r="G37" s="414" t="s">
        <v>3832</v>
      </c>
      <c r="H37" s="414" t="s">
        <v>3833</v>
      </c>
      <c r="I37" s="414" t="s">
        <v>3813</v>
      </c>
      <c r="J37" s="416">
        <v>132922.75</v>
      </c>
      <c r="K37" s="416">
        <v>1384.61</v>
      </c>
      <c r="L37" s="416">
        <v>1384.61</v>
      </c>
      <c r="M37" s="416">
        <v>1384.61</v>
      </c>
      <c r="N37" s="416">
        <v>0</v>
      </c>
      <c r="O37" s="416">
        <v>131538.14</v>
      </c>
      <c r="P37" s="414" t="s">
        <v>3834</v>
      </c>
      <c r="Q37" s="415"/>
      <c r="R37" s="414" t="s">
        <v>306</v>
      </c>
      <c r="S37" s="414" t="s">
        <v>307</v>
      </c>
      <c r="T37" s="414" t="s">
        <v>453</v>
      </c>
      <c r="U37" s="414" t="s">
        <v>2122</v>
      </c>
      <c r="V37" s="414" t="s">
        <v>454</v>
      </c>
      <c r="W37" s="414" t="s">
        <v>2123</v>
      </c>
      <c r="X37" s="414" t="s">
        <v>2124</v>
      </c>
      <c r="Y37" s="414" t="s">
        <v>313</v>
      </c>
      <c r="Z37" s="414" t="s">
        <v>1588</v>
      </c>
      <c r="AA37" s="414">
        <v>96</v>
      </c>
      <c r="AB37" s="417">
        <v>0</v>
      </c>
      <c r="AC37" s="414" t="s">
        <v>456</v>
      </c>
    </row>
    <row r="38" s="66" customFormat="1" ht="12.75" customHeight="1" spans="1:29">
      <c r="A38" s="413" t="s">
        <v>192</v>
      </c>
      <c r="B38" s="414" t="s">
        <v>3407</v>
      </c>
      <c r="C38" s="414" t="s">
        <v>3408</v>
      </c>
      <c r="D38" s="414" t="s">
        <v>3835</v>
      </c>
      <c r="E38" s="415">
        <v>45923</v>
      </c>
      <c r="F38" s="414" t="s">
        <v>301</v>
      </c>
      <c r="G38" s="414" t="s">
        <v>3836</v>
      </c>
      <c r="H38" s="414" t="s">
        <v>3837</v>
      </c>
      <c r="I38" s="414" t="s">
        <v>304</v>
      </c>
      <c r="J38" s="416">
        <v>19692.24</v>
      </c>
      <c r="K38" s="416">
        <v>205.13</v>
      </c>
      <c r="L38" s="416">
        <v>205.13</v>
      </c>
      <c r="M38" s="416">
        <v>205.13</v>
      </c>
      <c r="N38" s="416">
        <v>0</v>
      </c>
      <c r="O38" s="416">
        <v>19487.11</v>
      </c>
      <c r="P38" s="414" t="s">
        <v>3838</v>
      </c>
      <c r="Q38" s="415"/>
      <c r="R38" s="414" t="s">
        <v>306</v>
      </c>
      <c r="S38" s="414" t="s">
        <v>307</v>
      </c>
      <c r="T38" s="414" t="s">
        <v>453</v>
      </c>
      <c r="U38" s="414" t="s">
        <v>2122</v>
      </c>
      <c r="V38" s="414" t="s">
        <v>454</v>
      </c>
      <c r="W38" s="414" t="s">
        <v>2123</v>
      </c>
      <c r="X38" s="414" t="s">
        <v>2124</v>
      </c>
      <c r="Y38" s="414" t="s">
        <v>313</v>
      </c>
      <c r="Z38" s="414" t="s">
        <v>1588</v>
      </c>
      <c r="AA38" s="414">
        <v>96</v>
      </c>
      <c r="AB38" s="417">
        <v>0</v>
      </c>
      <c r="AC38" s="414" t="s">
        <v>456</v>
      </c>
    </row>
    <row r="39" s="66" customFormat="1" ht="12.75" customHeight="1" spans="1:29">
      <c r="A39" s="413" t="s">
        <v>192</v>
      </c>
      <c r="B39" s="414" t="s">
        <v>3407</v>
      </c>
      <c r="C39" s="414" t="s">
        <v>3408</v>
      </c>
      <c r="D39" s="414" t="s">
        <v>3839</v>
      </c>
      <c r="E39" s="415">
        <v>45924</v>
      </c>
      <c r="F39" s="414" t="s">
        <v>301</v>
      </c>
      <c r="G39" s="414" t="s">
        <v>3840</v>
      </c>
      <c r="H39" s="414" t="s">
        <v>3841</v>
      </c>
      <c r="I39" s="414" t="s">
        <v>304</v>
      </c>
      <c r="J39" s="416">
        <v>138811.14</v>
      </c>
      <c r="K39" s="416">
        <v>1445.95</v>
      </c>
      <c r="L39" s="416">
        <v>1445.95</v>
      </c>
      <c r="M39" s="416">
        <v>1445.95</v>
      </c>
      <c r="N39" s="416">
        <v>0</v>
      </c>
      <c r="O39" s="416">
        <v>137365.19</v>
      </c>
      <c r="P39" s="414" t="s">
        <v>3759</v>
      </c>
      <c r="Q39" s="415"/>
      <c r="R39" s="414" t="s">
        <v>306</v>
      </c>
      <c r="S39" s="414" t="s">
        <v>307</v>
      </c>
      <c r="T39" s="414" t="s">
        <v>453</v>
      </c>
      <c r="U39" s="414" t="s">
        <v>2132</v>
      </c>
      <c r="V39" s="414" t="s">
        <v>1683</v>
      </c>
      <c r="W39" s="414" t="s">
        <v>2133</v>
      </c>
      <c r="X39" s="414" t="s">
        <v>2124</v>
      </c>
      <c r="Y39" s="414" t="s">
        <v>313</v>
      </c>
      <c r="Z39" s="414" t="s">
        <v>1588</v>
      </c>
      <c r="AA39" s="414">
        <v>96</v>
      </c>
      <c r="AB39" s="417">
        <v>0</v>
      </c>
      <c r="AC39" s="414" t="s">
        <v>542</v>
      </c>
    </row>
    <row r="40" s="66" customFormat="1" ht="12.75" customHeight="1" spans="1:29">
      <c r="A40" s="413" t="s">
        <v>192</v>
      </c>
      <c r="B40" s="414" t="s">
        <v>3407</v>
      </c>
      <c r="C40" s="414" t="s">
        <v>3408</v>
      </c>
      <c r="D40" s="414" t="s">
        <v>3842</v>
      </c>
      <c r="E40" s="415">
        <v>45924</v>
      </c>
      <c r="F40" s="414" t="s">
        <v>301</v>
      </c>
      <c r="G40" s="414" t="s">
        <v>3843</v>
      </c>
      <c r="H40" s="414" t="s">
        <v>3812</v>
      </c>
      <c r="I40" s="414" t="s">
        <v>304</v>
      </c>
      <c r="J40" s="416">
        <v>77656.58</v>
      </c>
      <c r="K40" s="416">
        <v>808.92</v>
      </c>
      <c r="L40" s="416">
        <v>808.92</v>
      </c>
      <c r="M40" s="416">
        <v>808.92</v>
      </c>
      <c r="N40" s="416">
        <v>0</v>
      </c>
      <c r="O40" s="416">
        <v>76847.66</v>
      </c>
      <c r="P40" s="414" t="s">
        <v>3844</v>
      </c>
      <c r="Q40" s="415"/>
      <c r="R40" s="414" t="s">
        <v>306</v>
      </c>
      <c r="S40" s="414" t="s">
        <v>307</v>
      </c>
      <c r="T40" s="414" t="s">
        <v>453</v>
      </c>
      <c r="U40" s="414" t="s">
        <v>2132</v>
      </c>
      <c r="V40" s="414" t="s">
        <v>1683</v>
      </c>
      <c r="W40" s="414" t="s">
        <v>2133</v>
      </c>
      <c r="X40" s="414" t="s">
        <v>2124</v>
      </c>
      <c r="Y40" s="414" t="s">
        <v>313</v>
      </c>
      <c r="Z40" s="414" t="s">
        <v>1588</v>
      </c>
      <c r="AA40" s="414">
        <v>96</v>
      </c>
      <c r="AB40" s="417">
        <v>0</v>
      </c>
      <c r="AC40" s="414" t="s">
        <v>542</v>
      </c>
    </row>
    <row r="41" s="66" customFormat="1" ht="12.75" customHeight="1" spans="1:29">
      <c r="A41" s="413" t="s">
        <v>192</v>
      </c>
      <c r="B41" s="414" t="s">
        <v>3407</v>
      </c>
      <c r="C41" s="414" t="s">
        <v>3408</v>
      </c>
      <c r="D41" s="414" t="s">
        <v>3845</v>
      </c>
      <c r="E41" s="415">
        <v>45924</v>
      </c>
      <c r="F41" s="414" t="s">
        <v>301</v>
      </c>
      <c r="G41" s="414" t="s">
        <v>3846</v>
      </c>
      <c r="H41" s="414" t="s">
        <v>3817</v>
      </c>
      <c r="I41" s="414" t="s">
        <v>304</v>
      </c>
      <c r="J41" s="416">
        <v>660080.95</v>
      </c>
      <c r="K41" s="416">
        <v>6875.84</v>
      </c>
      <c r="L41" s="416">
        <v>6875.84</v>
      </c>
      <c r="M41" s="416">
        <v>6875.84</v>
      </c>
      <c r="N41" s="416">
        <v>0</v>
      </c>
      <c r="O41" s="416">
        <v>653205.11</v>
      </c>
      <c r="P41" s="414" t="s">
        <v>3847</v>
      </c>
      <c r="Q41" s="415"/>
      <c r="R41" s="414" t="s">
        <v>306</v>
      </c>
      <c r="S41" s="414" t="s">
        <v>307</v>
      </c>
      <c r="T41" s="414" t="s">
        <v>453</v>
      </c>
      <c r="U41" s="414" t="s">
        <v>2132</v>
      </c>
      <c r="V41" s="414" t="s">
        <v>1683</v>
      </c>
      <c r="W41" s="414" t="s">
        <v>2133</v>
      </c>
      <c r="X41" s="414" t="s">
        <v>2124</v>
      </c>
      <c r="Y41" s="414" t="s">
        <v>313</v>
      </c>
      <c r="Z41" s="414" t="s">
        <v>1588</v>
      </c>
      <c r="AA41" s="414">
        <v>96</v>
      </c>
      <c r="AB41" s="417">
        <v>0</v>
      </c>
      <c r="AC41" s="414" t="s">
        <v>542</v>
      </c>
    </row>
    <row r="42" s="66" customFormat="1" ht="12.75" customHeight="1" spans="1:29">
      <c r="A42" s="413" t="s">
        <v>192</v>
      </c>
      <c r="B42" s="414" t="s">
        <v>3407</v>
      </c>
      <c r="C42" s="414" t="s">
        <v>3408</v>
      </c>
      <c r="D42" s="414" t="s">
        <v>3848</v>
      </c>
      <c r="E42" s="415">
        <v>45924</v>
      </c>
      <c r="F42" s="414" t="s">
        <v>301</v>
      </c>
      <c r="G42" s="414" t="s">
        <v>3849</v>
      </c>
      <c r="H42" s="414" t="s">
        <v>3850</v>
      </c>
      <c r="I42" s="414" t="s">
        <v>304</v>
      </c>
      <c r="J42" s="416">
        <v>145606.09</v>
      </c>
      <c r="K42" s="416">
        <v>1516.73</v>
      </c>
      <c r="L42" s="416">
        <v>1516.73</v>
      </c>
      <c r="M42" s="416">
        <v>1516.73</v>
      </c>
      <c r="N42" s="416">
        <v>0</v>
      </c>
      <c r="O42" s="416">
        <v>144089.36</v>
      </c>
      <c r="P42" s="414" t="s">
        <v>3851</v>
      </c>
      <c r="Q42" s="415"/>
      <c r="R42" s="414" t="s">
        <v>306</v>
      </c>
      <c r="S42" s="414" t="s">
        <v>307</v>
      </c>
      <c r="T42" s="414" t="s">
        <v>453</v>
      </c>
      <c r="U42" s="414" t="s">
        <v>2132</v>
      </c>
      <c r="V42" s="414" t="s">
        <v>1683</v>
      </c>
      <c r="W42" s="414" t="s">
        <v>2133</v>
      </c>
      <c r="X42" s="414" t="s">
        <v>2124</v>
      </c>
      <c r="Y42" s="414" t="s">
        <v>313</v>
      </c>
      <c r="Z42" s="414" t="s">
        <v>1588</v>
      </c>
      <c r="AA42" s="414">
        <v>96</v>
      </c>
      <c r="AB42" s="417">
        <v>0</v>
      </c>
      <c r="AC42" s="414" t="s">
        <v>542</v>
      </c>
    </row>
    <row r="43" s="66" customFormat="1" ht="12.75" customHeight="1" spans="1:29">
      <c r="A43" s="413" t="s">
        <v>192</v>
      </c>
      <c r="B43" s="414" t="s">
        <v>3407</v>
      </c>
      <c r="C43" s="414" t="s">
        <v>3408</v>
      </c>
      <c r="D43" s="414" t="s">
        <v>3852</v>
      </c>
      <c r="E43" s="415">
        <v>45924</v>
      </c>
      <c r="F43" s="414" t="s">
        <v>301</v>
      </c>
      <c r="G43" s="414" t="s">
        <v>3853</v>
      </c>
      <c r="H43" s="414" t="s">
        <v>3854</v>
      </c>
      <c r="I43" s="414" t="s">
        <v>304</v>
      </c>
      <c r="J43" s="416">
        <v>87363.66</v>
      </c>
      <c r="K43" s="416">
        <v>910.04</v>
      </c>
      <c r="L43" s="416">
        <v>910.04</v>
      </c>
      <c r="M43" s="416">
        <v>910.04</v>
      </c>
      <c r="N43" s="416">
        <v>0</v>
      </c>
      <c r="O43" s="416">
        <v>86453.62</v>
      </c>
      <c r="P43" s="414" t="s">
        <v>3855</v>
      </c>
      <c r="Q43" s="415"/>
      <c r="R43" s="414" t="s">
        <v>306</v>
      </c>
      <c r="S43" s="414" t="s">
        <v>307</v>
      </c>
      <c r="T43" s="414" t="s">
        <v>453</v>
      </c>
      <c r="U43" s="414" t="s">
        <v>2132</v>
      </c>
      <c r="V43" s="414" t="s">
        <v>1683</v>
      </c>
      <c r="W43" s="414" t="s">
        <v>2133</v>
      </c>
      <c r="X43" s="414" t="s">
        <v>2124</v>
      </c>
      <c r="Y43" s="414" t="s">
        <v>313</v>
      </c>
      <c r="Z43" s="414" t="s">
        <v>1588</v>
      </c>
      <c r="AA43" s="414">
        <v>96</v>
      </c>
      <c r="AB43" s="417">
        <v>0</v>
      </c>
      <c r="AC43" s="414" t="s">
        <v>542</v>
      </c>
    </row>
    <row r="44" s="66" customFormat="1" ht="12.75" customHeight="1" spans="1:29">
      <c r="A44" s="413" t="s">
        <v>192</v>
      </c>
      <c r="B44" s="414" t="s">
        <v>3407</v>
      </c>
      <c r="C44" s="414" t="s">
        <v>3408</v>
      </c>
      <c r="D44" s="414" t="s">
        <v>3856</v>
      </c>
      <c r="E44" s="415">
        <v>45924</v>
      </c>
      <c r="F44" s="414" t="s">
        <v>301</v>
      </c>
      <c r="G44" s="414" t="s">
        <v>3857</v>
      </c>
      <c r="H44" s="414" t="s">
        <v>3858</v>
      </c>
      <c r="I44" s="414" t="s">
        <v>304</v>
      </c>
      <c r="J44" s="416">
        <v>174727.31</v>
      </c>
      <c r="K44" s="416">
        <v>1820.08</v>
      </c>
      <c r="L44" s="416">
        <v>1820.08</v>
      </c>
      <c r="M44" s="416">
        <v>1820.08</v>
      </c>
      <c r="N44" s="416">
        <v>0</v>
      </c>
      <c r="O44" s="416">
        <v>172907.23</v>
      </c>
      <c r="P44" s="414" t="s">
        <v>3859</v>
      </c>
      <c r="Q44" s="415"/>
      <c r="R44" s="414" t="s">
        <v>306</v>
      </c>
      <c r="S44" s="414" t="s">
        <v>307</v>
      </c>
      <c r="T44" s="414" t="s">
        <v>453</v>
      </c>
      <c r="U44" s="414" t="s">
        <v>2132</v>
      </c>
      <c r="V44" s="414" t="s">
        <v>1683</v>
      </c>
      <c r="W44" s="414" t="s">
        <v>2133</v>
      </c>
      <c r="X44" s="414" t="s">
        <v>2124</v>
      </c>
      <c r="Y44" s="414" t="s">
        <v>313</v>
      </c>
      <c r="Z44" s="414" t="s">
        <v>1588</v>
      </c>
      <c r="AA44" s="414">
        <v>96</v>
      </c>
      <c r="AB44" s="417">
        <v>0</v>
      </c>
      <c r="AC44" s="414" t="s">
        <v>542</v>
      </c>
    </row>
    <row r="45" s="66" customFormat="1" ht="12.75" customHeight="1" spans="1:29">
      <c r="A45" s="413" t="s">
        <v>192</v>
      </c>
      <c r="B45" s="414" t="s">
        <v>3407</v>
      </c>
      <c r="C45" s="414" t="s">
        <v>3408</v>
      </c>
      <c r="D45" s="414" t="s">
        <v>3860</v>
      </c>
      <c r="E45" s="415">
        <v>45924</v>
      </c>
      <c r="F45" s="414" t="s">
        <v>301</v>
      </c>
      <c r="G45" s="414" t="s">
        <v>3861</v>
      </c>
      <c r="H45" s="414" t="s">
        <v>3858</v>
      </c>
      <c r="I45" s="414" t="s">
        <v>304</v>
      </c>
      <c r="J45" s="416">
        <v>174727.31</v>
      </c>
      <c r="K45" s="416">
        <v>1820.08</v>
      </c>
      <c r="L45" s="416">
        <v>1820.08</v>
      </c>
      <c r="M45" s="416">
        <v>1820.08</v>
      </c>
      <c r="N45" s="416">
        <v>0</v>
      </c>
      <c r="O45" s="416">
        <v>172907.23</v>
      </c>
      <c r="P45" s="414" t="s">
        <v>3862</v>
      </c>
      <c r="Q45" s="415"/>
      <c r="R45" s="414" t="s">
        <v>306</v>
      </c>
      <c r="S45" s="414" t="s">
        <v>307</v>
      </c>
      <c r="T45" s="414" t="s">
        <v>453</v>
      </c>
      <c r="U45" s="414" t="s">
        <v>2132</v>
      </c>
      <c r="V45" s="414" t="s">
        <v>1683</v>
      </c>
      <c r="W45" s="414" t="s">
        <v>2133</v>
      </c>
      <c r="X45" s="414" t="s">
        <v>2124</v>
      </c>
      <c r="Y45" s="414" t="s">
        <v>313</v>
      </c>
      <c r="Z45" s="414" t="s">
        <v>1588</v>
      </c>
      <c r="AA45" s="414">
        <v>96</v>
      </c>
      <c r="AB45" s="417">
        <v>0</v>
      </c>
      <c r="AC45" s="414" t="s">
        <v>542</v>
      </c>
    </row>
    <row r="46" s="66" customFormat="1" ht="12.75" customHeight="1" spans="1:29">
      <c r="A46" s="413" t="s">
        <v>192</v>
      </c>
      <c r="B46" s="414" t="s">
        <v>4024</v>
      </c>
      <c r="C46" s="414" t="s">
        <v>4025</v>
      </c>
      <c r="D46" s="414" t="s">
        <v>6074</v>
      </c>
      <c r="E46" s="415">
        <v>45803</v>
      </c>
      <c r="F46" s="414" t="s">
        <v>301</v>
      </c>
      <c r="G46" s="414" t="s">
        <v>6075</v>
      </c>
      <c r="H46" s="414" t="s">
        <v>6076</v>
      </c>
      <c r="I46" s="414" t="s">
        <v>304</v>
      </c>
      <c r="J46" s="416">
        <v>51681.42</v>
      </c>
      <c r="K46" s="416">
        <v>717.8</v>
      </c>
      <c r="L46" s="416">
        <v>3588.99</v>
      </c>
      <c r="M46" s="416">
        <v>3588.99</v>
      </c>
      <c r="N46" s="416">
        <v>0</v>
      </c>
      <c r="O46" s="416">
        <v>48092.43</v>
      </c>
      <c r="P46" s="414" t="s">
        <v>6077</v>
      </c>
      <c r="Q46" s="415"/>
      <c r="R46" s="414" t="s">
        <v>306</v>
      </c>
      <c r="S46" s="414" t="s">
        <v>307</v>
      </c>
      <c r="T46" s="414" t="s">
        <v>462</v>
      </c>
      <c r="U46" s="414" t="s">
        <v>2657</v>
      </c>
      <c r="V46" s="414" t="s">
        <v>309</v>
      </c>
      <c r="W46" s="414" t="s">
        <v>6078</v>
      </c>
      <c r="X46" s="414" t="s">
        <v>6079</v>
      </c>
      <c r="Y46" s="414" t="s">
        <v>313</v>
      </c>
      <c r="Z46" s="414" t="s">
        <v>2602</v>
      </c>
      <c r="AA46" s="414">
        <v>72</v>
      </c>
      <c r="AB46" s="417">
        <v>0</v>
      </c>
      <c r="AC46" s="414" t="s">
        <v>614</v>
      </c>
    </row>
    <row r="47" s="66" customFormat="1" ht="12.75" customHeight="1" spans="1:29">
      <c r="A47" s="413" t="s">
        <v>192</v>
      </c>
      <c r="B47" s="414" t="s">
        <v>4024</v>
      </c>
      <c r="C47" s="414" t="s">
        <v>4025</v>
      </c>
      <c r="D47" s="414" t="s">
        <v>6080</v>
      </c>
      <c r="E47" s="415">
        <v>45803</v>
      </c>
      <c r="F47" s="414" t="s">
        <v>301</v>
      </c>
      <c r="G47" s="414" t="s">
        <v>6081</v>
      </c>
      <c r="H47" s="414" t="s">
        <v>6082</v>
      </c>
      <c r="I47" s="414" t="s">
        <v>304</v>
      </c>
      <c r="J47" s="416">
        <v>51681.41</v>
      </c>
      <c r="K47" s="416">
        <v>717.8</v>
      </c>
      <c r="L47" s="416">
        <v>3588.99</v>
      </c>
      <c r="M47" s="416">
        <v>3588.99</v>
      </c>
      <c r="N47" s="416">
        <v>0</v>
      </c>
      <c r="O47" s="416">
        <v>48092.42</v>
      </c>
      <c r="P47" s="414" t="s">
        <v>6083</v>
      </c>
      <c r="Q47" s="415"/>
      <c r="R47" s="414" t="s">
        <v>306</v>
      </c>
      <c r="S47" s="414" t="s">
        <v>307</v>
      </c>
      <c r="T47" s="414" t="s">
        <v>462</v>
      </c>
      <c r="U47" s="414" t="s">
        <v>2657</v>
      </c>
      <c r="V47" s="414" t="s">
        <v>309</v>
      </c>
      <c r="W47" s="414" t="s">
        <v>6078</v>
      </c>
      <c r="X47" s="414" t="s">
        <v>6079</v>
      </c>
      <c r="Y47" s="414" t="s">
        <v>313</v>
      </c>
      <c r="Z47" s="414" t="s">
        <v>2602</v>
      </c>
      <c r="AA47" s="414">
        <v>72</v>
      </c>
      <c r="AB47" s="417">
        <v>0</v>
      </c>
      <c r="AC47" s="414" t="s">
        <v>614</v>
      </c>
    </row>
    <row r="48" s="66" customFormat="1" ht="12.75" customHeight="1" spans="1:29">
      <c r="A48" s="413" t="s">
        <v>192</v>
      </c>
      <c r="B48" s="414" t="s">
        <v>4024</v>
      </c>
      <c r="C48" s="414" t="s">
        <v>4025</v>
      </c>
      <c r="D48" s="414" t="s">
        <v>6084</v>
      </c>
      <c r="E48" s="415">
        <v>45827</v>
      </c>
      <c r="F48" s="414" t="s">
        <v>301</v>
      </c>
      <c r="G48" s="414" t="s">
        <v>6085</v>
      </c>
      <c r="H48" s="414" t="s">
        <v>6086</v>
      </c>
      <c r="I48" s="414" t="s">
        <v>6087</v>
      </c>
      <c r="J48" s="416">
        <v>100000</v>
      </c>
      <c r="K48" s="416">
        <v>1388.89</v>
      </c>
      <c r="L48" s="416">
        <v>5555.56</v>
      </c>
      <c r="M48" s="416">
        <v>5555.56</v>
      </c>
      <c r="N48" s="416">
        <v>0</v>
      </c>
      <c r="O48" s="416">
        <v>94444.44</v>
      </c>
      <c r="P48" s="414" t="s">
        <v>6088</v>
      </c>
      <c r="Q48" s="415"/>
      <c r="R48" s="414" t="s">
        <v>306</v>
      </c>
      <c r="S48" s="414" t="s">
        <v>307</v>
      </c>
      <c r="T48" s="414" t="s">
        <v>308</v>
      </c>
      <c r="U48" s="414" t="s">
        <v>5954</v>
      </c>
      <c r="V48" s="414" t="s">
        <v>309</v>
      </c>
      <c r="W48" s="414" t="s">
        <v>6089</v>
      </c>
      <c r="X48" s="414" t="s">
        <v>1874</v>
      </c>
      <c r="Y48" s="414" t="s">
        <v>313</v>
      </c>
      <c r="Z48" s="414" t="s">
        <v>2602</v>
      </c>
      <c r="AA48" s="414">
        <v>72</v>
      </c>
      <c r="AB48" s="417">
        <v>0</v>
      </c>
      <c r="AC48" s="414" t="s">
        <v>1019</v>
      </c>
    </row>
    <row r="49" s="66" customFormat="1" ht="12.75" customHeight="1" spans="1:29">
      <c r="A49" s="413" t="s">
        <v>192</v>
      </c>
      <c r="B49" s="414" t="s">
        <v>4024</v>
      </c>
      <c r="C49" s="414" t="s">
        <v>4025</v>
      </c>
      <c r="D49" s="414" t="s">
        <v>6090</v>
      </c>
      <c r="E49" s="415">
        <v>45863</v>
      </c>
      <c r="F49" s="414" t="s">
        <v>301</v>
      </c>
      <c r="G49" s="414" t="s">
        <v>6091</v>
      </c>
      <c r="H49" s="414" t="s">
        <v>6092</v>
      </c>
      <c r="I49" s="414" t="s">
        <v>6093</v>
      </c>
      <c r="J49" s="416">
        <v>9823.01</v>
      </c>
      <c r="K49" s="416">
        <v>136.43</v>
      </c>
      <c r="L49" s="416">
        <v>409.29</v>
      </c>
      <c r="M49" s="416">
        <v>409.29</v>
      </c>
      <c r="N49" s="416">
        <v>0</v>
      </c>
      <c r="O49" s="416">
        <v>9413.72</v>
      </c>
      <c r="P49" s="414" t="s">
        <v>6094</v>
      </c>
      <c r="Q49" s="415"/>
      <c r="R49" s="414" t="s">
        <v>306</v>
      </c>
      <c r="S49" s="414" t="s">
        <v>307</v>
      </c>
      <c r="T49" s="414" t="s">
        <v>2113</v>
      </c>
      <c r="U49" s="414" t="s">
        <v>2114</v>
      </c>
      <c r="V49" s="414" t="s">
        <v>309</v>
      </c>
      <c r="W49" s="414" t="s">
        <v>2115</v>
      </c>
      <c r="X49" s="414" t="s">
        <v>6095</v>
      </c>
      <c r="Y49" s="414" t="s">
        <v>313</v>
      </c>
      <c r="Z49" s="414" t="s">
        <v>2602</v>
      </c>
      <c r="AA49" s="414">
        <v>72</v>
      </c>
      <c r="AB49" s="417">
        <v>0</v>
      </c>
      <c r="AC49" s="414" t="s">
        <v>2117</v>
      </c>
    </row>
    <row r="50" s="66" customFormat="1" ht="12.75" customHeight="1" spans="1:29">
      <c r="A50" s="413" t="s">
        <v>192</v>
      </c>
      <c r="B50" s="414" t="s">
        <v>4024</v>
      </c>
      <c r="C50" s="414" t="s">
        <v>4025</v>
      </c>
      <c r="D50" s="414" t="s">
        <v>6096</v>
      </c>
      <c r="E50" s="415">
        <v>45923</v>
      </c>
      <c r="F50" s="414" t="s">
        <v>301</v>
      </c>
      <c r="G50" s="414" t="s">
        <v>6097</v>
      </c>
      <c r="H50" s="414" t="s">
        <v>6098</v>
      </c>
      <c r="I50" s="414" t="s">
        <v>304</v>
      </c>
      <c r="J50" s="416">
        <v>113230.49</v>
      </c>
      <c r="K50" s="416">
        <v>1572.65</v>
      </c>
      <c r="L50" s="416">
        <v>1572.65</v>
      </c>
      <c r="M50" s="416">
        <v>1572.65</v>
      </c>
      <c r="N50" s="416">
        <v>0</v>
      </c>
      <c r="O50" s="416">
        <v>111657.84</v>
      </c>
      <c r="P50" s="414" t="s">
        <v>6099</v>
      </c>
      <c r="Q50" s="415"/>
      <c r="R50" s="414" t="s">
        <v>306</v>
      </c>
      <c r="S50" s="414" t="s">
        <v>307</v>
      </c>
      <c r="T50" s="414" t="s">
        <v>453</v>
      </c>
      <c r="U50" s="414" t="s">
        <v>2122</v>
      </c>
      <c r="V50" s="414" t="s">
        <v>454</v>
      </c>
      <c r="W50" s="414" t="s">
        <v>2123</v>
      </c>
      <c r="X50" s="414" t="s">
        <v>2124</v>
      </c>
      <c r="Y50" s="414" t="s">
        <v>313</v>
      </c>
      <c r="Z50" s="414" t="s">
        <v>2602</v>
      </c>
      <c r="AA50" s="414">
        <v>72</v>
      </c>
      <c r="AB50" s="417">
        <v>0</v>
      </c>
      <c r="AC50" s="414" t="s">
        <v>456</v>
      </c>
    </row>
    <row r="51" s="66" customFormat="1" ht="12.75" customHeight="1" spans="1:29">
      <c r="A51" s="413" t="s">
        <v>192</v>
      </c>
      <c r="B51" s="414" t="s">
        <v>4024</v>
      </c>
      <c r="C51" s="414" t="s">
        <v>4025</v>
      </c>
      <c r="D51" s="414" t="s">
        <v>6100</v>
      </c>
      <c r="E51" s="415">
        <v>45923</v>
      </c>
      <c r="F51" s="414" t="s">
        <v>301</v>
      </c>
      <c r="G51" s="414" t="s">
        <v>6101</v>
      </c>
      <c r="H51" s="414" t="s">
        <v>6102</v>
      </c>
      <c r="I51" s="414" t="s">
        <v>304</v>
      </c>
      <c r="J51" s="416">
        <v>142768.88</v>
      </c>
      <c r="K51" s="416">
        <v>1982.9</v>
      </c>
      <c r="L51" s="416">
        <v>1982.9</v>
      </c>
      <c r="M51" s="416">
        <v>1982.9</v>
      </c>
      <c r="N51" s="416">
        <v>0</v>
      </c>
      <c r="O51" s="416">
        <v>140785.98</v>
      </c>
      <c r="P51" s="414" t="s">
        <v>6103</v>
      </c>
      <c r="Q51" s="415"/>
      <c r="R51" s="414" t="s">
        <v>306</v>
      </c>
      <c r="S51" s="414" t="s">
        <v>307</v>
      </c>
      <c r="T51" s="414" t="s">
        <v>453</v>
      </c>
      <c r="U51" s="414" t="s">
        <v>2122</v>
      </c>
      <c r="V51" s="414" t="s">
        <v>454</v>
      </c>
      <c r="W51" s="414" t="s">
        <v>2123</v>
      </c>
      <c r="X51" s="414" t="s">
        <v>2124</v>
      </c>
      <c r="Y51" s="414" t="s">
        <v>313</v>
      </c>
      <c r="Z51" s="414" t="s">
        <v>2602</v>
      </c>
      <c r="AA51" s="414">
        <v>72</v>
      </c>
      <c r="AB51" s="417">
        <v>0</v>
      </c>
      <c r="AC51" s="414" t="s">
        <v>456</v>
      </c>
    </row>
    <row r="52" s="66" customFormat="1" ht="12.75" customHeight="1" spans="1:29">
      <c r="A52" s="413" t="s">
        <v>192</v>
      </c>
      <c r="B52" s="414" t="s">
        <v>4024</v>
      </c>
      <c r="C52" s="414" t="s">
        <v>4025</v>
      </c>
      <c r="D52" s="414" t="s">
        <v>6104</v>
      </c>
      <c r="E52" s="415">
        <v>45923</v>
      </c>
      <c r="F52" s="414" t="s">
        <v>301</v>
      </c>
      <c r="G52" s="414" t="s">
        <v>6105</v>
      </c>
      <c r="H52" s="414" t="s">
        <v>6102</v>
      </c>
      <c r="I52" s="414" t="s">
        <v>304</v>
      </c>
      <c r="J52" s="416">
        <v>142768.88</v>
      </c>
      <c r="K52" s="416">
        <v>1982.9</v>
      </c>
      <c r="L52" s="416">
        <v>1982.9</v>
      </c>
      <c r="M52" s="416">
        <v>1982.9</v>
      </c>
      <c r="N52" s="416">
        <v>0</v>
      </c>
      <c r="O52" s="416">
        <v>140785.98</v>
      </c>
      <c r="P52" s="414" t="s">
        <v>6106</v>
      </c>
      <c r="Q52" s="415"/>
      <c r="R52" s="414" t="s">
        <v>306</v>
      </c>
      <c r="S52" s="414" t="s">
        <v>307</v>
      </c>
      <c r="T52" s="414" t="s">
        <v>453</v>
      </c>
      <c r="U52" s="414" t="s">
        <v>2122</v>
      </c>
      <c r="V52" s="414" t="s">
        <v>454</v>
      </c>
      <c r="W52" s="414" t="s">
        <v>2123</v>
      </c>
      <c r="X52" s="414" t="s">
        <v>2124</v>
      </c>
      <c r="Y52" s="414" t="s">
        <v>313</v>
      </c>
      <c r="Z52" s="414" t="s">
        <v>2602</v>
      </c>
      <c r="AA52" s="414">
        <v>72</v>
      </c>
      <c r="AB52" s="417">
        <v>0</v>
      </c>
      <c r="AC52" s="414" t="s">
        <v>456</v>
      </c>
    </row>
    <row r="53" s="66" customFormat="1" ht="12.75" customHeight="1" spans="1:29">
      <c r="A53" s="413" t="s">
        <v>192</v>
      </c>
      <c r="B53" s="414" t="s">
        <v>4024</v>
      </c>
      <c r="C53" s="414" t="s">
        <v>4025</v>
      </c>
      <c r="D53" s="414" t="s">
        <v>6107</v>
      </c>
      <c r="E53" s="415">
        <v>45924</v>
      </c>
      <c r="F53" s="414" t="s">
        <v>301</v>
      </c>
      <c r="G53" s="414" t="s">
        <v>6108</v>
      </c>
      <c r="H53" s="414" t="s">
        <v>6109</v>
      </c>
      <c r="I53" s="414" t="s">
        <v>304</v>
      </c>
      <c r="J53" s="416">
        <v>362073.81</v>
      </c>
      <c r="K53" s="416">
        <v>5028.8</v>
      </c>
      <c r="L53" s="416">
        <v>5028.8</v>
      </c>
      <c r="M53" s="416">
        <v>5028.8</v>
      </c>
      <c r="N53" s="416">
        <v>0</v>
      </c>
      <c r="O53" s="416">
        <v>357045.01</v>
      </c>
      <c r="P53" s="414" t="s">
        <v>6110</v>
      </c>
      <c r="Q53" s="415"/>
      <c r="R53" s="414" t="s">
        <v>306</v>
      </c>
      <c r="S53" s="414" t="s">
        <v>307</v>
      </c>
      <c r="T53" s="414" t="s">
        <v>453</v>
      </c>
      <c r="U53" s="414" t="s">
        <v>2132</v>
      </c>
      <c r="V53" s="414" t="s">
        <v>1683</v>
      </c>
      <c r="W53" s="414" t="s">
        <v>2133</v>
      </c>
      <c r="X53" s="414" t="s">
        <v>2124</v>
      </c>
      <c r="Y53" s="414" t="s">
        <v>313</v>
      </c>
      <c r="Z53" s="414" t="s">
        <v>2602</v>
      </c>
      <c r="AA53" s="414">
        <v>72</v>
      </c>
      <c r="AB53" s="417">
        <v>0</v>
      </c>
      <c r="AC53" s="414" t="s">
        <v>542</v>
      </c>
    </row>
    <row r="54" s="66" customFormat="1" ht="12.75" customHeight="1" spans="1:29">
      <c r="A54" s="413" t="s">
        <v>192</v>
      </c>
      <c r="B54" s="414" t="s">
        <v>4024</v>
      </c>
      <c r="C54" s="414" t="s">
        <v>4025</v>
      </c>
      <c r="D54" s="414" t="s">
        <v>6111</v>
      </c>
      <c r="E54" s="415">
        <v>45924</v>
      </c>
      <c r="F54" s="414" t="s">
        <v>301</v>
      </c>
      <c r="G54" s="414" t="s">
        <v>6112</v>
      </c>
      <c r="H54" s="414" t="s">
        <v>6113</v>
      </c>
      <c r="I54" s="414" t="s">
        <v>304</v>
      </c>
      <c r="J54" s="416">
        <v>184434.38</v>
      </c>
      <c r="K54" s="416">
        <v>2561.59</v>
      </c>
      <c r="L54" s="416">
        <v>2561.59</v>
      </c>
      <c r="M54" s="416">
        <v>2561.59</v>
      </c>
      <c r="N54" s="416">
        <v>0</v>
      </c>
      <c r="O54" s="416">
        <v>181872.79</v>
      </c>
      <c r="P54" s="414" t="s">
        <v>6114</v>
      </c>
      <c r="Q54" s="415"/>
      <c r="R54" s="414" t="s">
        <v>306</v>
      </c>
      <c r="S54" s="414" t="s">
        <v>307</v>
      </c>
      <c r="T54" s="414" t="s">
        <v>453</v>
      </c>
      <c r="U54" s="414" t="s">
        <v>2132</v>
      </c>
      <c r="V54" s="414" t="s">
        <v>1683</v>
      </c>
      <c r="W54" s="414" t="s">
        <v>2133</v>
      </c>
      <c r="X54" s="414" t="s">
        <v>2124</v>
      </c>
      <c r="Y54" s="414" t="s">
        <v>313</v>
      </c>
      <c r="Z54" s="414" t="s">
        <v>2602</v>
      </c>
      <c r="AA54" s="414">
        <v>72</v>
      </c>
      <c r="AB54" s="417">
        <v>0</v>
      </c>
      <c r="AC54" s="414" t="s">
        <v>542</v>
      </c>
    </row>
    <row r="55" s="66" customFormat="1" ht="12.75" customHeight="1" spans="1:29">
      <c r="A55" s="413" t="s">
        <v>192</v>
      </c>
      <c r="B55" s="414" t="s">
        <v>4024</v>
      </c>
      <c r="C55" s="414" t="s">
        <v>4025</v>
      </c>
      <c r="D55" s="414" t="s">
        <v>6115</v>
      </c>
      <c r="E55" s="415">
        <v>45924</v>
      </c>
      <c r="F55" s="414" t="s">
        <v>301</v>
      </c>
      <c r="G55" s="414" t="s">
        <v>6116</v>
      </c>
      <c r="H55" s="414" t="s">
        <v>6117</v>
      </c>
      <c r="I55" s="414" t="s">
        <v>304</v>
      </c>
      <c r="J55" s="416">
        <v>184434.38</v>
      </c>
      <c r="K55" s="416">
        <v>2561.59</v>
      </c>
      <c r="L55" s="416">
        <v>2561.59</v>
      </c>
      <c r="M55" s="416">
        <v>2561.59</v>
      </c>
      <c r="N55" s="416">
        <v>0</v>
      </c>
      <c r="O55" s="416">
        <v>181872.79</v>
      </c>
      <c r="P55" s="414" t="s">
        <v>6118</v>
      </c>
      <c r="Q55" s="415"/>
      <c r="R55" s="414" t="s">
        <v>306</v>
      </c>
      <c r="S55" s="414" t="s">
        <v>307</v>
      </c>
      <c r="T55" s="414" t="s">
        <v>453</v>
      </c>
      <c r="U55" s="414" t="s">
        <v>2132</v>
      </c>
      <c r="V55" s="414" t="s">
        <v>1683</v>
      </c>
      <c r="W55" s="414" t="s">
        <v>2133</v>
      </c>
      <c r="X55" s="414" t="s">
        <v>2124</v>
      </c>
      <c r="Y55" s="414" t="s">
        <v>313</v>
      </c>
      <c r="Z55" s="414" t="s">
        <v>2602</v>
      </c>
      <c r="AA55" s="414">
        <v>72</v>
      </c>
      <c r="AB55" s="417">
        <v>0</v>
      </c>
      <c r="AC55" s="414" t="s">
        <v>542</v>
      </c>
    </row>
    <row r="56" s="66" customFormat="1" ht="12.75" customHeight="1" spans="1:29">
      <c r="A56" s="413" t="s">
        <v>192</v>
      </c>
      <c r="B56" s="414" t="s">
        <v>4024</v>
      </c>
      <c r="C56" s="414" t="s">
        <v>4025</v>
      </c>
      <c r="D56" s="414" t="s">
        <v>6119</v>
      </c>
      <c r="E56" s="415">
        <v>45958</v>
      </c>
      <c r="F56" s="414" t="s">
        <v>301</v>
      </c>
      <c r="G56" s="414" t="s">
        <v>6120</v>
      </c>
      <c r="H56" s="418" t="s">
        <v>6121</v>
      </c>
      <c r="I56" s="418" t="s">
        <v>6122</v>
      </c>
      <c r="J56" s="419">
        <v>21017.7</v>
      </c>
      <c r="K56" s="416">
        <v>0</v>
      </c>
      <c r="L56" s="416">
        <v>0</v>
      </c>
      <c r="M56" s="416">
        <v>0</v>
      </c>
      <c r="N56" s="416">
        <v>0</v>
      </c>
      <c r="O56" s="416">
        <v>21017.7</v>
      </c>
      <c r="P56" s="414" t="s">
        <v>6123</v>
      </c>
      <c r="Q56" s="415"/>
      <c r="R56" s="414" t="s">
        <v>630</v>
      </c>
      <c r="S56" s="414" t="s">
        <v>889</v>
      </c>
      <c r="T56" s="414" t="s">
        <v>882</v>
      </c>
      <c r="U56" s="414" t="s">
        <v>6124</v>
      </c>
      <c r="V56" s="414" t="s">
        <v>309</v>
      </c>
      <c r="W56" s="414" t="s">
        <v>6125</v>
      </c>
      <c r="X56" s="414" t="s">
        <v>6126</v>
      </c>
      <c r="Y56" s="414" t="s">
        <v>313</v>
      </c>
      <c r="Z56" s="414" t="s">
        <v>2602</v>
      </c>
      <c r="AA56" s="414">
        <v>72</v>
      </c>
      <c r="AB56" s="417">
        <v>0</v>
      </c>
      <c r="AC56" s="414" t="s">
        <v>891</v>
      </c>
    </row>
    <row r="57" s="66" customFormat="1" ht="12.75" customHeight="1" spans="1:29">
      <c r="A57" s="413" t="s">
        <v>192</v>
      </c>
      <c r="B57" s="414" t="s">
        <v>4024</v>
      </c>
      <c r="C57" s="414" t="s">
        <v>4025</v>
      </c>
      <c r="D57" s="414" t="s">
        <v>6127</v>
      </c>
      <c r="E57" s="415">
        <v>45958</v>
      </c>
      <c r="F57" s="414" t="s">
        <v>301</v>
      </c>
      <c r="G57" s="414" t="s">
        <v>6128</v>
      </c>
      <c r="H57" s="418" t="s">
        <v>6121</v>
      </c>
      <c r="I57" s="418" t="s">
        <v>6122</v>
      </c>
      <c r="J57" s="419">
        <v>21017.7</v>
      </c>
      <c r="K57" s="416">
        <v>0</v>
      </c>
      <c r="L57" s="416">
        <v>0</v>
      </c>
      <c r="M57" s="416">
        <v>0</v>
      </c>
      <c r="N57" s="416">
        <v>0</v>
      </c>
      <c r="O57" s="416">
        <v>21017.7</v>
      </c>
      <c r="P57" s="414" t="s">
        <v>6123</v>
      </c>
      <c r="Q57" s="415"/>
      <c r="R57" s="414" t="s">
        <v>630</v>
      </c>
      <c r="S57" s="414" t="s">
        <v>889</v>
      </c>
      <c r="T57" s="414" t="s">
        <v>882</v>
      </c>
      <c r="U57" s="414" t="s">
        <v>6124</v>
      </c>
      <c r="V57" s="414" t="s">
        <v>309</v>
      </c>
      <c r="W57" s="414" t="s">
        <v>6125</v>
      </c>
      <c r="X57" s="414" t="s">
        <v>6126</v>
      </c>
      <c r="Y57" s="414" t="s">
        <v>313</v>
      </c>
      <c r="Z57" s="414" t="s">
        <v>2602</v>
      </c>
      <c r="AA57" s="414">
        <v>72</v>
      </c>
      <c r="AB57" s="417">
        <v>0</v>
      </c>
      <c r="AC57" s="414" t="s">
        <v>891</v>
      </c>
    </row>
    <row r="58" s="66" customFormat="1" ht="12.75" customHeight="1" spans="1:29">
      <c r="A58" s="413" t="s">
        <v>192</v>
      </c>
      <c r="B58" s="414" t="s">
        <v>6129</v>
      </c>
      <c r="C58" s="414" t="s">
        <v>6130</v>
      </c>
      <c r="D58" s="414" t="s">
        <v>7816</v>
      </c>
      <c r="E58" s="415">
        <v>45733</v>
      </c>
      <c r="F58" s="414" t="s">
        <v>301</v>
      </c>
      <c r="G58" s="414" t="s">
        <v>7817</v>
      </c>
      <c r="H58" s="418" t="s">
        <v>7818</v>
      </c>
      <c r="I58" s="418" t="s">
        <v>7819</v>
      </c>
      <c r="J58" s="419">
        <v>277433.63</v>
      </c>
      <c r="K58" s="416">
        <v>3853.24</v>
      </c>
      <c r="L58" s="416">
        <v>26972.71</v>
      </c>
      <c r="M58" s="416">
        <v>26972.71</v>
      </c>
      <c r="N58" s="416">
        <v>0</v>
      </c>
      <c r="O58" s="416">
        <v>250460.92</v>
      </c>
      <c r="P58" s="414" t="s">
        <v>5983</v>
      </c>
      <c r="Q58" s="415"/>
      <c r="R58" s="414" t="s">
        <v>630</v>
      </c>
      <c r="S58" s="414" t="s">
        <v>889</v>
      </c>
      <c r="T58" s="414" t="s">
        <v>882</v>
      </c>
      <c r="U58" s="414" t="s">
        <v>3253</v>
      </c>
      <c r="V58" s="414" t="s">
        <v>3230</v>
      </c>
      <c r="W58" s="414" t="s">
        <v>7820</v>
      </c>
      <c r="X58" s="414" t="s">
        <v>3283</v>
      </c>
      <c r="Y58" s="414" t="s">
        <v>313</v>
      </c>
      <c r="Z58" s="414" t="s">
        <v>2602</v>
      </c>
      <c r="AA58" s="414">
        <v>72</v>
      </c>
      <c r="AB58" s="417">
        <v>0</v>
      </c>
      <c r="AC58" s="414" t="s">
        <v>891</v>
      </c>
    </row>
    <row r="59" s="66" customFormat="1" ht="12.75" customHeight="1" spans="1:29">
      <c r="A59" s="413" t="s">
        <v>192</v>
      </c>
      <c r="B59" s="414" t="s">
        <v>6129</v>
      </c>
      <c r="C59" s="414" t="s">
        <v>6130</v>
      </c>
      <c r="D59" s="414" t="s">
        <v>7821</v>
      </c>
      <c r="E59" s="415">
        <v>45733</v>
      </c>
      <c r="F59" s="414" t="s">
        <v>301</v>
      </c>
      <c r="G59" s="414" t="s">
        <v>7822</v>
      </c>
      <c r="H59" s="418" t="s">
        <v>3277</v>
      </c>
      <c r="I59" s="418" t="s">
        <v>7823</v>
      </c>
      <c r="J59" s="419">
        <v>43510.32</v>
      </c>
      <c r="K59" s="416">
        <v>604.31</v>
      </c>
      <c r="L59" s="416">
        <v>4230.17</v>
      </c>
      <c r="M59" s="416">
        <v>4230.17</v>
      </c>
      <c r="N59" s="416">
        <v>0</v>
      </c>
      <c r="O59" s="416">
        <v>39280.15</v>
      </c>
      <c r="P59" s="414" t="s">
        <v>5987</v>
      </c>
      <c r="Q59" s="415"/>
      <c r="R59" s="414" t="s">
        <v>630</v>
      </c>
      <c r="S59" s="414" t="s">
        <v>889</v>
      </c>
      <c r="T59" s="414" t="s">
        <v>882</v>
      </c>
      <c r="U59" s="414" t="s">
        <v>3253</v>
      </c>
      <c r="V59" s="414" t="s">
        <v>3230</v>
      </c>
      <c r="W59" s="414" t="s">
        <v>7824</v>
      </c>
      <c r="X59" s="414" t="s">
        <v>3283</v>
      </c>
      <c r="Y59" s="414" t="s">
        <v>313</v>
      </c>
      <c r="Z59" s="414" t="s">
        <v>2602</v>
      </c>
      <c r="AA59" s="414">
        <v>72</v>
      </c>
      <c r="AB59" s="417">
        <v>0</v>
      </c>
      <c r="AC59" s="414" t="s">
        <v>891</v>
      </c>
    </row>
    <row r="60" s="66" customFormat="1" ht="12.75" customHeight="1" spans="1:29">
      <c r="A60" s="413" t="s">
        <v>192</v>
      </c>
      <c r="B60" s="414" t="s">
        <v>6129</v>
      </c>
      <c r="C60" s="414" t="s">
        <v>6130</v>
      </c>
      <c r="D60" s="414" t="s">
        <v>7825</v>
      </c>
      <c r="E60" s="415">
        <v>45733</v>
      </c>
      <c r="F60" s="414" t="s">
        <v>301</v>
      </c>
      <c r="G60" s="414" t="s">
        <v>7826</v>
      </c>
      <c r="H60" s="418" t="s">
        <v>3277</v>
      </c>
      <c r="I60" s="418" t="s">
        <v>7823</v>
      </c>
      <c r="J60" s="419">
        <v>43510.32</v>
      </c>
      <c r="K60" s="416">
        <v>604.31</v>
      </c>
      <c r="L60" s="416">
        <v>4230.17</v>
      </c>
      <c r="M60" s="416">
        <v>4230.17</v>
      </c>
      <c r="N60" s="416">
        <v>0</v>
      </c>
      <c r="O60" s="416">
        <v>39280.15</v>
      </c>
      <c r="P60" s="414" t="s">
        <v>5991</v>
      </c>
      <c r="Q60" s="415"/>
      <c r="R60" s="414" t="s">
        <v>630</v>
      </c>
      <c r="S60" s="414" t="s">
        <v>889</v>
      </c>
      <c r="T60" s="414" t="s">
        <v>882</v>
      </c>
      <c r="U60" s="414" t="s">
        <v>3253</v>
      </c>
      <c r="V60" s="414" t="s">
        <v>3230</v>
      </c>
      <c r="W60" s="414" t="s">
        <v>7824</v>
      </c>
      <c r="X60" s="414" t="s">
        <v>3283</v>
      </c>
      <c r="Y60" s="414" t="s">
        <v>313</v>
      </c>
      <c r="Z60" s="414" t="s">
        <v>2602</v>
      </c>
      <c r="AA60" s="414">
        <v>72</v>
      </c>
      <c r="AB60" s="417">
        <v>0</v>
      </c>
      <c r="AC60" s="414" t="s">
        <v>891</v>
      </c>
    </row>
    <row r="61" s="66" customFormat="1" ht="12.75" customHeight="1" spans="1:29">
      <c r="A61" s="413" t="s">
        <v>192</v>
      </c>
      <c r="B61" s="414" t="s">
        <v>6129</v>
      </c>
      <c r="C61" s="414" t="s">
        <v>6130</v>
      </c>
      <c r="D61" s="414" t="s">
        <v>7827</v>
      </c>
      <c r="E61" s="415">
        <v>45733</v>
      </c>
      <c r="F61" s="414" t="s">
        <v>301</v>
      </c>
      <c r="G61" s="414" t="s">
        <v>7828</v>
      </c>
      <c r="H61" s="418" t="s">
        <v>3277</v>
      </c>
      <c r="I61" s="418" t="s">
        <v>7823</v>
      </c>
      <c r="J61" s="419">
        <v>43510.33</v>
      </c>
      <c r="K61" s="416">
        <v>604.31</v>
      </c>
      <c r="L61" s="416">
        <v>4230.17</v>
      </c>
      <c r="M61" s="416">
        <v>4230.17</v>
      </c>
      <c r="N61" s="416">
        <v>0</v>
      </c>
      <c r="O61" s="416">
        <v>39280.16</v>
      </c>
      <c r="P61" s="414" t="s">
        <v>5995</v>
      </c>
      <c r="Q61" s="415"/>
      <c r="R61" s="414" t="s">
        <v>630</v>
      </c>
      <c r="S61" s="414" t="s">
        <v>889</v>
      </c>
      <c r="T61" s="414" t="s">
        <v>882</v>
      </c>
      <c r="U61" s="414" t="s">
        <v>3253</v>
      </c>
      <c r="V61" s="414" t="s">
        <v>3230</v>
      </c>
      <c r="W61" s="414" t="s">
        <v>7824</v>
      </c>
      <c r="X61" s="414" t="s">
        <v>3283</v>
      </c>
      <c r="Y61" s="414" t="s">
        <v>313</v>
      </c>
      <c r="Z61" s="414" t="s">
        <v>2602</v>
      </c>
      <c r="AA61" s="414">
        <v>72</v>
      </c>
      <c r="AB61" s="417">
        <v>0</v>
      </c>
      <c r="AC61" s="414" t="s">
        <v>891</v>
      </c>
    </row>
    <row r="62" s="66" customFormat="1" ht="12.75" customHeight="1" spans="1:29">
      <c r="A62" s="413" t="s">
        <v>192</v>
      </c>
      <c r="B62" s="414" t="s">
        <v>6129</v>
      </c>
      <c r="C62" s="414" t="s">
        <v>6130</v>
      </c>
      <c r="D62" s="414" t="s">
        <v>7829</v>
      </c>
      <c r="E62" s="415">
        <v>45854</v>
      </c>
      <c r="F62" s="414" t="s">
        <v>301</v>
      </c>
      <c r="G62" s="414" t="s">
        <v>7830</v>
      </c>
      <c r="H62" s="418" t="s">
        <v>5582</v>
      </c>
      <c r="I62" s="418" t="s">
        <v>5583</v>
      </c>
      <c r="J62" s="419">
        <v>35988.2</v>
      </c>
      <c r="K62" s="416">
        <v>499.84</v>
      </c>
      <c r="L62" s="416">
        <v>1499.51</v>
      </c>
      <c r="M62" s="416">
        <v>1499.51</v>
      </c>
      <c r="N62" s="416">
        <v>0</v>
      </c>
      <c r="O62" s="416">
        <v>34488.69</v>
      </c>
      <c r="P62" s="414" t="s">
        <v>7831</v>
      </c>
      <c r="Q62" s="415"/>
      <c r="R62" s="414" t="s">
        <v>630</v>
      </c>
      <c r="S62" s="414" t="s">
        <v>889</v>
      </c>
      <c r="T62" s="414" t="s">
        <v>882</v>
      </c>
      <c r="U62" s="414" t="s">
        <v>3253</v>
      </c>
      <c r="V62" s="414" t="s">
        <v>309</v>
      </c>
      <c r="W62" s="414" t="s">
        <v>7832</v>
      </c>
      <c r="X62" s="414" t="s">
        <v>7488</v>
      </c>
      <c r="Y62" s="414" t="s">
        <v>313</v>
      </c>
      <c r="Z62" s="414" t="s">
        <v>2602</v>
      </c>
      <c r="AA62" s="414">
        <v>72</v>
      </c>
      <c r="AB62" s="417">
        <v>0</v>
      </c>
      <c r="AC62" s="414" t="s">
        <v>891</v>
      </c>
    </row>
    <row r="63" s="66" customFormat="1" ht="12.75" customHeight="1" spans="1:29">
      <c r="A63" s="413" t="s">
        <v>192</v>
      </c>
      <c r="B63" s="414" t="s">
        <v>6129</v>
      </c>
      <c r="C63" s="414" t="s">
        <v>6130</v>
      </c>
      <c r="D63" s="414" t="s">
        <v>7833</v>
      </c>
      <c r="E63" s="415">
        <v>45854</v>
      </c>
      <c r="F63" s="414" t="s">
        <v>301</v>
      </c>
      <c r="G63" s="414" t="s">
        <v>7834</v>
      </c>
      <c r="H63" s="418" t="s">
        <v>5582</v>
      </c>
      <c r="I63" s="418" t="s">
        <v>5583</v>
      </c>
      <c r="J63" s="419">
        <v>35988.2</v>
      </c>
      <c r="K63" s="416">
        <v>499.84</v>
      </c>
      <c r="L63" s="416">
        <v>1499.51</v>
      </c>
      <c r="M63" s="416">
        <v>1499.51</v>
      </c>
      <c r="N63" s="416">
        <v>0</v>
      </c>
      <c r="O63" s="416">
        <v>34488.69</v>
      </c>
      <c r="P63" s="414" t="s">
        <v>7814</v>
      </c>
      <c r="Q63" s="415"/>
      <c r="R63" s="414" t="s">
        <v>630</v>
      </c>
      <c r="S63" s="414" t="s">
        <v>889</v>
      </c>
      <c r="T63" s="414" t="s">
        <v>882</v>
      </c>
      <c r="U63" s="414" t="s">
        <v>3253</v>
      </c>
      <c r="V63" s="414" t="s">
        <v>309</v>
      </c>
      <c r="W63" s="414" t="s">
        <v>7832</v>
      </c>
      <c r="X63" s="414" t="s">
        <v>7488</v>
      </c>
      <c r="Y63" s="414" t="s">
        <v>313</v>
      </c>
      <c r="Z63" s="414" t="s">
        <v>2602</v>
      </c>
      <c r="AA63" s="414">
        <v>72</v>
      </c>
      <c r="AB63" s="417">
        <v>0</v>
      </c>
      <c r="AC63" s="414" t="s">
        <v>891</v>
      </c>
    </row>
    <row r="64" s="66" customFormat="1" ht="12.75" customHeight="1" spans="1:29">
      <c r="A64" s="413" t="s">
        <v>192</v>
      </c>
      <c r="B64" s="414" t="s">
        <v>6129</v>
      </c>
      <c r="C64" s="414" t="s">
        <v>6130</v>
      </c>
      <c r="D64" s="414" t="s">
        <v>7835</v>
      </c>
      <c r="E64" s="415">
        <v>45854</v>
      </c>
      <c r="F64" s="414" t="s">
        <v>301</v>
      </c>
      <c r="G64" s="414" t="s">
        <v>7836</v>
      </c>
      <c r="H64" s="418" t="s">
        <v>5582</v>
      </c>
      <c r="I64" s="418" t="s">
        <v>5583</v>
      </c>
      <c r="J64" s="419">
        <v>35988.2</v>
      </c>
      <c r="K64" s="416">
        <v>499.84</v>
      </c>
      <c r="L64" s="416">
        <v>1499.51</v>
      </c>
      <c r="M64" s="416">
        <v>1499.51</v>
      </c>
      <c r="N64" s="416">
        <v>0</v>
      </c>
      <c r="O64" s="416">
        <v>34488.69</v>
      </c>
      <c r="P64" s="414" t="s">
        <v>7837</v>
      </c>
      <c r="Q64" s="415"/>
      <c r="R64" s="414" t="s">
        <v>630</v>
      </c>
      <c r="S64" s="414" t="s">
        <v>889</v>
      </c>
      <c r="T64" s="414" t="s">
        <v>882</v>
      </c>
      <c r="U64" s="414" t="s">
        <v>3253</v>
      </c>
      <c r="V64" s="414" t="s">
        <v>309</v>
      </c>
      <c r="W64" s="414" t="s">
        <v>7832</v>
      </c>
      <c r="X64" s="414" t="s">
        <v>7488</v>
      </c>
      <c r="Y64" s="414" t="s">
        <v>313</v>
      </c>
      <c r="Z64" s="414" t="s">
        <v>2602</v>
      </c>
      <c r="AA64" s="414">
        <v>72</v>
      </c>
      <c r="AB64" s="417">
        <v>0</v>
      </c>
      <c r="AC64" s="414" t="s">
        <v>891</v>
      </c>
    </row>
    <row r="65" s="66" customFormat="1" ht="12.75" customHeight="1" spans="1:29">
      <c r="A65" s="413" t="s">
        <v>192</v>
      </c>
      <c r="B65" s="414" t="s">
        <v>6129</v>
      </c>
      <c r="C65" s="414" t="s">
        <v>6130</v>
      </c>
      <c r="D65" s="414" t="s">
        <v>7838</v>
      </c>
      <c r="E65" s="415">
        <v>45863</v>
      </c>
      <c r="F65" s="414" t="s">
        <v>301</v>
      </c>
      <c r="G65" s="414" t="s">
        <v>7839</v>
      </c>
      <c r="H65" s="414" t="s">
        <v>7840</v>
      </c>
      <c r="I65" s="414" t="s">
        <v>7841</v>
      </c>
      <c r="J65" s="416">
        <v>27853.97</v>
      </c>
      <c r="K65" s="416">
        <v>386.86</v>
      </c>
      <c r="L65" s="416">
        <v>1160.58</v>
      </c>
      <c r="M65" s="416">
        <v>1160.58</v>
      </c>
      <c r="N65" s="416">
        <v>0</v>
      </c>
      <c r="O65" s="416">
        <v>26693.39</v>
      </c>
      <c r="P65" s="414" t="s">
        <v>7842</v>
      </c>
      <c r="Q65" s="415"/>
      <c r="R65" s="414" t="s">
        <v>306</v>
      </c>
      <c r="S65" s="414" t="s">
        <v>307</v>
      </c>
      <c r="T65" s="414" t="s">
        <v>2113</v>
      </c>
      <c r="U65" s="414" t="s">
        <v>2114</v>
      </c>
      <c r="V65" s="414" t="s">
        <v>309</v>
      </c>
      <c r="W65" s="414" t="s">
        <v>2115</v>
      </c>
      <c r="X65" s="414" t="s">
        <v>7843</v>
      </c>
      <c r="Y65" s="414" t="s">
        <v>313</v>
      </c>
      <c r="Z65" s="414" t="s">
        <v>2602</v>
      </c>
      <c r="AA65" s="414">
        <v>72</v>
      </c>
      <c r="AB65" s="417">
        <v>0</v>
      </c>
      <c r="AC65" s="414" t="s">
        <v>2117</v>
      </c>
    </row>
    <row r="66" s="66" customFormat="1" ht="12.75" customHeight="1" spans="1:29">
      <c r="A66" s="413" t="s">
        <v>192</v>
      </c>
      <c r="B66" s="414" t="s">
        <v>6129</v>
      </c>
      <c r="C66" s="414" t="s">
        <v>6130</v>
      </c>
      <c r="D66" s="414" t="s">
        <v>7844</v>
      </c>
      <c r="E66" s="415">
        <v>45863</v>
      </c>
      <c r="F66" s="414" t="s">
        <v>301</v>
      </c>
      <c r="G66" s="414" t="s">
        <v>7845</v>
      </c>
      <c r="H66" s="414" t="s">
        <v>7840</v>
      </c>
      <c r="I66" s="414" t="s">
        <v>7841</v>
      </c>
      <c r="J66" s="416">
        <v>27853.98</v>
      </c>
      <c r="K66" s="416">
        <v>386.86</v>
      </c>
      <c r="L66" s="416">
        <v>1160.58</v>
      </c>
      <c r="M66" s="416">
        <v>1160.58</v>
      </c>
      <c r="N66" s="416">
        <v>0</v>
      </c>
      <c r="O66" s="416">
        <v>26693.4</v>
      </c>
      <c r="P66" s="414" t="s">
        <v>7846</v>
      </c>
      <c r="Q66" s="415"/>
      <c r="R66" s="414" t="s">
        <v>306</v>
      </c>
      <c r="S66" s="414" t="s">
        <v>307</v>
      </c>
      <c r="T66" s="414" t="s">
        <v>2113</v>
      </c>
      <c r="U66" s="414" t="s">
        <v>2114</v>
      </c>
      <c r="V66" s="414" t="s">
        <v>309</v>
      </c>
      <c r="W66" s="414" t="s">
        <v>2115</v>
      </c>
      <c r="X66" s="414" t="s">
        <v>7843</v>
      </c>
      <c r="Y66" s="414" t="s">
        <v>313</v>
      </c>
      <c r="Z66" s="414" t="s">
        <v>2602</v>
      </c>
      <c r="AA66" s="414">
        <v>72</v>
      </c>
      <c r="AB66" s="417">
        <v>0</v>
      </c>
      <c r="AC66" s="414" t="s">
        <v>2117</v>
      </c>
    </row>
    <row r="67" s="66" customFormat="1" ht="12.75" customHeight="1" spans="1:29">
      <c r="A67" s="413" t="s">
        <v>192</v>
      </c>
      <c r="B67" s="414" t="s">
        <v>6129</v>
      </c>
      <c r="C67" s="414" t="s">
        <v>6130</v>
      </c>
      <c r="D67" s="414" t="s">
        <v>7847</v>
      </c>
      <c r="E67" s="415">
        <v>45863</v>
      </c>
      <c r="F67" s="414" t="s">
        <v>301</v>
      </c>
      <c r="G67" s="414" t="s">
        <v>7848</v>
      </c>
      <c r="H67" s="414" t="s">
        <v>7840</v>
      </c>
      <c r="I67" s="414" t="s">
        <v>7841</v>
      </c>
      <c r="J67" s="416">
        <v>27853.98</v>
      </c>
      <c r="K67" s="416">
        <v>386.86</v>
      </c>
      <c r="L67" s="416">
        <v>1160.58</v>
      </c>
      <c r="M67" s="416">
        <v>1160.58</v>
      </c>
      <c r="N67" s="416">
        <v>0</v>
      </c>
      <c r="O67" s="416">
        <v>26693.4</v>
      </c>
      <c r="P67" s="414" t="s">
        <v>7849</v>
      </c>
      <c r="Q67" s="415"/>
      <c r="R67" s="414" t="s">
        <v>306</v>
      </c>
      <c r="S67" s="414" t="s">
        <v>307</v>
      </c>
      <c r="T67" s="414" t="s">
        <v>2113</v>
      </c>
      <c r="U67" s="414" t="s">
        <v>2114</v>
      </c>
      <c r="V67" s="414" t="s">
        <v>309</v>
      </c>
      <c r="W67" s="414" t="s">
        <v>2115</v>
      </c>
      <c r="X67" s="414" t="s">
        <v>7843</v>
      </c>
      <c r="Y67" s="414" t="s">
        <v>313</v>
      </c>
      <c r="Z67" s="414" t="s">
        <v>2602</v>
      </c>
      <c r="AA67" s="414">
        <v>72</v>
      </c>
      <c r="AB67" s="417">
        <v>0</v>
      </c>
      <c r="AC67" s="414" t="s">
        <v>2117</v>
      </c>
    </row>
    <row r="68" s="66" customFormat="1" ht="12.75" customHeight="1" spans="1:29">
      <c r="A68" s="413" t="s">
        <v>192</v>
      </c>
      <c r="B68" s="414" t="s">
        <v>6129</v>
      </c>
      <c r="C68" s="414" t="s">
        <v>6130</v>
      </c>
      <c r="D68" s="414" t="s">
        <v>7850</v>
      </c>
      <c r="E68" s="415">
        <v>45863</v>
      </c>
      <c r="F68" s="414" t="s">
        <v>301</v>
      </c>
      <c r="G68" s="414" t="s">
        <v>7851</v>
      </c>
      <c r="H68" s="414" t="s">
        <v>7840</v>
      </c>
      <c r="I68" s="414" t="s">
        <v>7841</v>
      </c>
      <c r="J68" s="416">
        <v>27853.99</v>
      </c>
      <c r="K68" s="416">
        <v>386.86</v>
      </c>
      <c r="L68" s="416">
        <v>1160.58</v>
      </c>
      <c r="M68" s="416">
        <v>1160.58</v>
      </c>
      <c r="N68" s="416">
        <v>0</v>
      </c>
      <c r="O68" s="416">
        <v>26693.41</v>
      </c>
      <c r="P68" s="414" t="s">
        <v>7852</v>
      </c>
      <c r="Q68" s="415"/>
      <c r="R68" s="414" t="s">
        <v>306</v>
      </c>
      <c r="S68" s="414" t="s">
        <v>307</v>
      </c>
      <c r="T68" s="414" t="s">
        <v>2113</v>
      </c>
      <c r="U68" s="414" t="s">
        <v>2114</v>
      </c>
      <c r="V68" s="414" t="s">
        <v>309</v>
      </c>
      <c r="W68" s="414" t="s">
        <v>2115</v>
      </c>
      <c r="X68" s="414" t="s">
        <v>7843</v>
      </c>
      <c r="Y68" s="414" t="s">
        <v>313</v>
      </c>
      <c r="Z68" s="414" t="s">
        <v>2602</v>
      </c>
      <c r="AA68" s="414">
        <v>72</v>
      </c>
      <c r="AB68" s="417">
        <v>0</v>
      </c>
      <c r="AC68" s="414" t="s">
        <v>2117</v>
      </c>
    </row>
    <row r="69" s="66" customFormat="1" ht="12.75" customHeight="1" spans="1:29">
      <c r="A69" s="413" t="s">
        <v>192</v>
      </c>
      <c r="B69" s="414" t="s">
        <v>6129</v>
      </c>
      <c r="C69" s="414" t="s">
        <v>6130</v>
      </c>
      <c r="D69" s="414" t="s">
        <v>7853</v>
      </c>
      <c r="E69" s="415">
        <v>45924</v>
      </c>
      <c r="F69" s="414" t="s">
        <v>301</v>
      </c>
      <c r="G69" s="414" t="s">
        <v>7854</v>
      </c>
      <c r="H69" s="414" t="s">
        <v>7855</v>
      </c>
      <c r="I69" s="414" t="s">
        <v>304</v>
      </c>
      <c r="J69" s="416">
        <v>24267.68</v>
      </c>
      <c r="K69" s="416">
        <v>337.05</v>
      </c>
      <c r="L69" s="416">
        <v>337.05</v>
      </c>
      <c r="M69" s="416">
        <v>337.05</v>
      </c>
      <c r="N69" s="416">
        <v>0</v>
      </c>
      <c r="O69" s="416">
        <v>23930.63</v>
      </c>
      <c r="P69" s="414" t="s">
        <v>7856</v>
      </c>
      <c r="Q69" s="415"/>
      <c r="R69" s="414" t="s">
        <v>306</v>
      </c>
      <c r="S69" s="414" t="s">
        <v>307</v>
      </c>
      <c r="T69" s="414" t="s">
        <v>453</v>
      </c>
      <c r="U69" s="414" t="s">
        <v>2132</v>
      </c>
      <c r="V69" s="414" t="s">
        <v>1683</v>
      </c>
      <c r="W69" s="414" t="s">
        <v>2133</v>
      </c>
      <c r="X69" s="414" t="s">
        <v>2124</v>
      </c>
      <c r="Y69" s="414" t="s">
        <v>313</v>
      </c>
      <c r="Z69" s="414" t="s">
        <v>2602</v>
      </c>
      <c r="AA69" s="414">
        <v>72</v>
      </c>
      <c r="AB69" s="417">
        <v>0</v>
      </c>
      <c r="AC69" s="414" t="s">
        <v>542</v>
      </c>
    </row>
    <row r="70" s="66" customFormat="1" ht="12.75" customHeight="1" spans="1:29">
      <c r="A70" s="413" t="s">
        <v>192</v>
      </c>
      <c r="B70" s="414" t="s">
        <v>6129</v>
      </c>
      <c r="C70" s="414" t="s">
        <v>6130</v>
      </c>
      <c r="D70" s="414" t="s">
        <v>7857</v>
      </c>
      <c r="E70" s="415">
        <v>45924</v>
      </c>
      <c r="F70" s="414" t="s">
        <v>301</v>
      </c>
      <c r="G70" s="414" t="s">
        <v>7858</v>
      </c>
      <c r="H70" s="414" t="s">
        <v>7859</v>
      </c>
      <c r="I70" s="414" t="s">
        <v>304</v>
      </c>
      <c r="J70" s="416">
        <v>24267.68</v>
      </c>
      <c r="K70" s="416">
        <v>337.05</v>
      </c>
      <c r="L70" s="416">
        <v>337.05</v>
      </c>
      <c r="M70" s="416">
        <v>337.05</v>
      </c>
      <c r="N70" s="416">
        <v>0</v>
      </c>
      <c r="O70" s="416">
        <v>23930.63</v>
      </c>
      <c r="P70" s="414" t="s">
        <v>7860</v>
      </c>
      <c r="Q70" s="415"/>
      <c r="R70" s="414" t="s">
        <v>306</v>
      </c>
      <c r="S70" s="414" t="s">
        <v>307</v>
      </c>
      <c r="T70" s="414" t="s">
        <v>453</v>
      </c>
      <c r="U70" s="414" t="s">
        <v>2132</v>
      </c>
      <c r="V70" s="414" t="s">
        <v>1683</v>
      </c>
      <c r="W70" s="414" t="s">
        <v>2133</v>
      </c>
      <c r="X70" s="414" t="s">
        <v>2124</v>
      </c>
      <c r="Y70" s="414" t="s">
        <v>313</v>
      </c>
      <c r="Z70" s="414" t="s">
        <v>2602</v>
      </c>
      <c r="AA70" s="414">
        <v>72</v>
      </c>
      <c r="AB70" s="417">
        <v>0</v>
      </c>
      <c r="AC70" s="414" t="s">
        <v>542</v>
      </c>
    </row>
    <row r="71" s="66" customFormat="1" ht="12.75" customHeight="1" spans="1:29">
      <c r="A71" s="413" t="s">
        <v>192</v>
      </c>
      <c r="B71" s="414" t="s">
        <v>6129</v>
      </c>
      <c r="C71" s="414" t="s">
        <v>6130</v>
      </c>
      <c r="D71" s="414" t="s">
        <v>7861</v>
      </c>
      <c r="E71" s="415">
        <v>45924</v>
      </c>
      <c r="F71" s="414" t="s">
        <v>301</v>
      </c>
      <c r="G71" s="414" t="s">
        <v>7862</v>
      </c>
      <c r="H71" s="414" t="s">
        <v>7863</v>
      </c>
      <c r="I71" s="414" t="s">
        <v>304</v>
      </c>
      <c r="J71" s="416">
        <v>24267.68</v>
      </c>
      <c r="K71" s="416">
        <v>337.05</v>
      </c>
      <c r="L71" s="416">
        <v>337.05</v>
      </c>
      <c r="M71" s="416">
        <v>337.05</v>
      </c>
      <c r="N71" s="416">
        <v>0</v>
      </c>
      <c r="O71" s="416">
        <v>23930.63</v>
      </c>
      <c r="P71" s="414" t="s">
        <v>7864</v>
      </c>
      <c r="Q71" s="415"/>
      <c r="R71" s="414" t="s">
        <v>306</v>
      </c>
      <c r="S71" s="414" t="s">
        <v>307</v>
      </c>
      <c r="T71" s="414" t="s">
        <v>453</v>
      </c>
      <c r="U71" s="414" t="s">
        <v>2132</v>
      </c>
      <c r="V71" s="414" t="s">
        <v>1683</v>
      </c>
      <c r="W71" s="414" t="s">
        <v>2133</v>
      </c>
      <c r="X71" s="414" t="s">
        <v>2124</v>
      </c>
      <c r="Y71" s="414" t="s">
        <v>313</v>
      </c>
      <c r="Z71" s="414" t="s">
        <v>2602</v>
      </c>
      <c r="AA71" s="414">
        <v>72</v>
      </c>
      <c r="AB71" s="417">
        <v>0</v>
      </c>
      <c r="AC71" s="414" t="s">
        <v>542</v>
      </c>
    </row>
    <row r="72" s="66" customFormat="1" ht="12.75" customHeight="1" spans="1:29">
      <c r="A72" s="413" t="s">
        <v>192</v>
      </c>
      <c r="B72" s="414" t="s">
        <v>6129</v>
      </c>
      <c r="C72" s="414" t="s">
        <v>6130</v>
      </c>
      <c r="D72" s="414" t="s">
        <v>7865</v>
      </c>
      <c r="E72" s="415">
        <v>45924</v>
      </c>
      <c r="F72" s="414" t="s">
        <v>301</v>
      </c>
      <c r="G72" s="414" t="s">
        <v>7866</v>
      </c>
      <c r="H72" s="414" t="s">
        <v>7867</v>
      </c>
      <c r="I72" s="414" t="s">
        <v>304</v>
      </c>
      <c r="J72" s="416">
        <v>24267.68</v>
      </c>
      <c r="K72" s="416">
        <v>337.05</v>
      </c>
      <c r="L72" s="416">
        <v>337.05</v>
      </c>
      <c r="M72" s="416">
        <v>337.05</v>
      </c>
      <c r="N72" s="416">
        <v>0</v>
      </c>
      <c r="O72" s="416">
        <v>23930.63</v>
      </c>
      <c r="P72" s="414" t="s">
        <v>7868</v>
      </c>
      <c r="Q72" s="415"/>
      <c r="R72" s="414" t="s">
        <v>306</v>
      </c>
      <c r="S72" s="414" t="s">
        <v>307</v>
      </c>
      <c r="T72" s="414" t="s">
        <v>453</v>
      </c>
      <c r="U72" s="414" t="s">
        <v>2132</v>
      </c>
      <c r="V72" s="414" t="s">
        <v>1683</v>
      </c>
      <c r="W72" s="414" t="s">
        <v>2133</v>
      </c>
      <c r="X72" s="414" t="s">
        <v>2124</v>
      </c>
      <c r="Y72" s="414" t="s">
        <v>313</v>
      </c>
      <c r="Z72" s="414" t="s">
        <v>2602</v>
      </c>
      <c r="AA72" s="414">
        <v>72</v>
      </c>
      <c r="AB72" s="417">
        <v>0</v>
      </c>
      <c r="AC72" s="414" t="s">
        <v>542</v>
      </c>
    </row>
    <row r="73" s="66" customFormat="1" ht="12.75" customHeight="1" spans="1:29">
      <c r="A73" s="413" t="s">
        <v>192</v>
      </c>
      <c r="B73" s="414" t="s">
        <v>6129</v>
      </c>
      <c r="C73" s="414" t="s">
        <v>6130</v>
      </c>
      <c r="D73" s="414" t="s">
        <v>7869</v>
      </c>
      <c r="E73" s="415">
        <v>45924</v>
      </c>
      <c r="F73" s="414" t="s">
        <v>301</v>
      </c>
      <c r="G73" s="414" t="s">
        <v>7870</v>
      </c>
      <c r="H73" s="414" t="s">
        <v>7871</v>
      </c>
      <c r="I73" s="414" t="s">
        <v>304</v>
      </c>
      <c r="J73" s="416">
        <v>24267.68</v>
      </c>
      <c r="K73" s="416">
        <v>337.05</v>
      </c>
      <c r="L73" s="416">
        <v>337.05</v>
      </c>
      <c r="M73" s="416">
        <v>337.05</v>
      </c>
      <c r="N73" s="416">
        <v>0</v>
      </c>
      <c r="O73" s="416">
        <v>23930.63</v>
      </c>
      <c r="P73" s="414" t="s">
        <v>7872</v>
      </c>
      <c r="Q73" s="415"/>
      <c r="R73" s="414" t="s">
        <v>306</v>
      </c>
      <c r="S73" s="414" t="s">
        <v>307</v>
      </c>
      <c r="T73" s="414" t="s">
        <v>453</v>
      </c>
      <c r="U73" s="414" t="s">
        <v>2132</v>
      </c>
      <c r="V73" s="414" t="s">
        <v>1683</v>
      </c>
      <c r="W73" s="414" t="s">
        <v>2133</v>
      </c>
      <c r="X73" s="414" t="s">
        <v>2124</v>
      </c>
      <c r="Y73" s="414" t="s">
        <v>313</v>
      </c>
      <c r="Z73" s="414" t="s">
        <v>2602</v>
      </c>
      <c r="AA73" s="414">
        <v>72</v>
      </c>
      <c r="AB73" s="417">
        <v>0</v>
      </c>
      <c r="AC73" s="414" t="s">
        <v>542</v>
      </c>
    </row>
    <row r="74" s="66" customFormat="1" ht="12.75" customHeight="1" spans="1:29">
      <c r="A74" s="413" t="s">
        <v>192</v>
      </c>
      <c r="B74" s="414" t="s">
        <v>6129</v>
      </c>
      <c r="C74" s="414" t="s">
        <v>6130</v>
      </c>
      <c r="D74" s="414" t="s">
        <v>7873</v>
      </c>
      <c r="E74" s="415">
        <v>45924</v>
      </c>
      <c r="F74" s="414" t="s">
        <v>301</v>
      </c>
      <c r="G74" s="414" t="s">
        <v>7874</v>
      </c>
      <c r="H74" s="414" t="s">
        <v>7875</v>
      </c>
      <c r="I74" s="414" t="s">
        <v>304</v>
      </c>
      <c r="J74" s="416">
        <v>24267.68</v>
      </c>
      <c r="K74" s="416">
        <v>337.05</v>
      </c>
      <c r="L74" s="416">
        <v>337.05</v>
      </c>
      <c r="M74" s="416">
        <v>337.05</v>
      </c>
      <c r="N74" s="416">
        <v>0</v>
      </c>
      <c r="O74" s="416">
        <v>23930.63</v>
      </c>
      <c r="P74" s="414" t="s">
        <v>7876</v>
      </c>
      <c r="Q74" s="415"/>
      <c r="R74" s="414" t="s">
        <v>306</v>
      </c>
      <c r="S74" s="414" t="s">
        <v>307</v>
      </c>
      <c r="T74" s="414" t="s">
        <v>453</v>
      </c>
      <c r="U74" s="414" t="s">
        <v>2132</v>
      </c>
      <c r="V74" s="414" t="s">
        <v>1683</v>
      </c>
      <c r="W74" s="414" t="s">
        <v>2133</v>
      </c>
      <c r="X74" s="414" t="s">
        <v>2124</v>
      </c>
      <c r="Y74" s="414" t="s">
        <v>313</v>
      </c>
      <c r="Z74" s="414" t="s">
        <v>2602</v>
      </c>
      <c r="AA74" s="414">
        <v>72</v>
      </c>
      <c r="AB74" s="417">
        <v>0</v>
      </c>
      <c r="AC74" s="414" t="s">
        <v>542</v>
      </c>
    </row>
    <row r="75" s="66" customFormat="1" ht="12.75" customHeight="1" spans="1:29">
      <c r="A75" s="66" t="s">
        <v>194</v>
      </c>
      <c r="B75" s="414" t="s">
        <v>7877</v>
      </c>
      <c r="C75" s="414" t="s">
        <v>7878</v>
      </c>
      <c r="D75" s="414" t="s">
        <v>11504</v>
      </c>
      <c r="E75" s="415">
        <v>45803</v>
      </c>
      <c r="F75" s="414" t="s">
        <v>301</v>
      </c>
      <c r="G75" s="414" t="s">
        <v>11505</v>
      </c>
      <c r="H75" s="414" t="s">
        <v>9053</v>
      </c>
      <c r="I75" s="414" t="s">
        <v>11506</v>
      </c>
      <c r="J75" s="416">
        <v>7433.63</v>
      </c>
      <c r="K75" s="416">
        <v>123.89</v>
      </c>
      <c r="L75" s="416">
        <v>619.47</v>
      </c>
      <c r="M75" s="416">
        <v>619.47</v>
      </c>
      <c r="N75" s="416">
        <v>0</v>
      </c>
      <c r="O75" s="416">
        <v>6814.16</v>
      </c>
      <c r="P75" s="414" t="s">
        <v>11507</v>
      </c>
      <c r="Q75" s="415"/>
      <c r="R75" s="414" t="s">
        <v>7884</v>
      </c>
      <c r="S75" s="414" t="s">
        <v>7885</v>
      </c>
      <c r="T75" s="414" t="s">
        <v>2372</v>
      </c>
      <c r="U75" s="414" t="s">
        <v>11508</v>
      </c>
      <c r="V75" s="414" t="s">
        <v>309</v>
      </c>
      <c r="W75" s="414" t="s">
        <v>11509</v>
      </c>
      <c r="X75" s="414" t="s">
        <v>11088</v>
      </c>
      <c r="Y75" s="414" t="s">
        <v>313</v>
      </c>
      <c r="Z75" s="414" t="s">
        <v>7888</v>
      </c>
      <c r="AA75" s="414">
        <v>60</v>
      </c>
      <c r="AB75" s="417">
        <v>0</v>
      </c>
      <c r="AC75" s="414" t="s">
        <v>7928</v>
      </c>
    </row>
    <row r="76" s="66" customFormat="1" ht="12.75" customHeight="1" spans="1:29">
      <c r="A76" s="66" t="s">
        <v>194</v>
      </c>
      <c r="B76" s="414" t="s">
        <v>7877</v>
      </c>
      <c r="C76" s="414" t="s">
        <v>7878</v>
      </c>
      <c r="D76" s="414" t="s">
        <v>11510</v>
      </c>
      <c r="E76" s="415">
        <v>45863</v>
      </c>
      <c r="F76" s="414" t="s">
        <v>301</v>
      </c>
      <c r="G76" s="414" t="s">
        <v>11511</v>
      </c>
      <c r="H76" s="414" t="s">
        <v>11512</v>
      </c>
      <c r="I76" s="414" t="s">
        <v>11513</v>
      </c>
      <c r="J76" s="416">
        <v>4300.89</v>
      </c>
      <c r="K76" s="416">
        <v>44.8</v>
      </c>
      <c r="L76" s="416">
        <v>134.4</v>
      </c>
      <c r="M76" s="416">
        <v>134.4</v>
      </c>
      <c r="N76" s="416">
        <v>0</v>
      </c>
      <c r="O76" s="416">
        <v>4166.49</v>
      </c>
      <c r="P76" s="414" t="s">
        <v>11514</v>
      </c>
      <c r="Q76" s="415"/>
      <c r="R76" s="414" t="s">
        <v>7884</v>
      </c>
      <c r="S76" s="414" t="s">
        <v>307</v>
      </c>
      <c r="T76" s="414" t="s">
        <v>453</v>
      </c>
      <c r="U76" s="414" t="s">
        <v>2661</v>
      </c>
      <c r="V76" s="414" t="s">
        <v>309</v>
      </c>
      <c r="W76" s="414" t="s">
        <v>2115</v>
      </c>
      <c r="X76" s="414" t="s">
        <v>11515</v>
      </c>
      <c r="Y76" s="414" t="s">
        <v>313</v>
      </c>
      <c r="Z76" s="414" t="s">
        <v>1588</v>
      </c>
      <c r="AA76" s="414">
        <v>96</v>
      </c>
      <c r="AB76" s="417">
        <v>0</v>
      </c>
      <c r="AC76" s="414" t="s">
        <v>542</v>
      </c>
    </row>
    <row r="77" s="66" customFormat="1" ht="12.75" customHeight="1" spans="1:29">
      <c r="A77" s="66" t="s">
        <v>194</v>
      </c>
      <c r="B77" s="414" t="s">
        <v>7877</v>
      </c>
      <c r="C77" s="414" t="s">
        <v>7878</v>
      </c>
      <c r="D77" s="414" t="s">
        <v>11516</v>
      </c>
      <c r="E77" s="415">
        <v>45863</v>
      </c>
      <c r="F77" s="414" t="s">
        <v>301</v>
      </c>
      <c r="G77" s="414" t="s">
        <v>11517</v>
      </c>
      <c r="H77" s="414" t="s">
        <v>11512</v>
      </c>
      <c r="I77" s="414" t="s">
        <v>11513</v>
      </c>
      <c r="J77" s="416">
        <v>4300.88</v>
      </c>
      <c r="K77" s="416">
        <v>44.8</v>
      </c>
      <c r="L77" s="416">
        <v>134.4</v>
      </c>
      <c r="M77" s="416">
        <v>134.4</v>
      </c>
      <c r="N77" s="416">
        <v>0</v>
      </c>
      <c r="O77" s="416">
        <v>4166.48</v>
      </c>
      <c r="P77" s="414" t="s">
        <v>11518</v>
      </c>
      <c r="Q77" s="415"/>
      <c r="R77" s="414" t="s">
        <v>7884</v>
      </c>
      <c r="S77" s="414" t="s">
        <v>307</v>
      </c>
      <c r="T77" s="414" t="s">
        <v>453</v>
      </c>
      <c r="U77" s="414" t="s">
        <v>2661</v>
      </c>
      <c r="V77" s="414" t="s">
        <v>309</v>
      </c>
      <c r="W77" s="414" t="s">
        <v>2115</v>
      </c>
      <c r="X77" s="414" t="s">
        <v>11515</v>
      </c>
      <c r="Y77" s="414" t="s">
        <v>313</v>
      </c>
      <c r="Z77" s="414" t="s">
        <v>1588</v>
      </c>
      <c r="AA77" s="414">
        <v>96</v>
      </c>
      <c r="AB77" s="417">
        <v>0</v>
      </c>
      <c r="AC77" s="414" t="s">
        <v>542</v>
      </c>
    </row>
    <row r="78" s="66" customFormat="1" ht="12.75" customHeight="1" spans="1:29">
      <c r="A78" s="66" t="s">
        <v>194</v>
      </c>
      <c r="B78" s="414" t="s">
        <v>7877</v>
      </c>
      <c r="C78" s="414" t="s">
        <v>7878</v>
      </c>
      <c r="D78" s="414" t="s">
        <v>11519</v>
      </c>
      <c r="E78" s="415">
        <v>45863</v>
      </c>
      <c r="F78" s="414" t="s">
        <v>301</v>
      </c>
      <c r="G78" s="414" t="s">
        <v>11520</v>
      </c>
      <c r="H78" s="414" t="s">
        <v>11521</v>
      </c>
      <c r="I78" s="414" t="s">
        <v>11522</v>
      </c>
      <c r="J78" s="416">
        <v>1327.44</v>
      </c>
      <c r="K78" s="416">
        <v>22.12</v>
      </c>
      <c r="L78" s="416">
        <v>66.37</v>
      </c>
      <c r="M78" s="416">
        <v>66.37</v>
      </c>
      <c r="N78" s="416">
        <v>0</v>
      </c>
      <c r="O78" s="416">
        <v>1261.07</v>
      </c>
      <c r="P78" s="414" t="s">
        <v>11523</v>
      </c>
      <c r="Q78" s="415"/>
      <c r="R78" s="414" t="s">
        <v>7884</v>
      </c>
      <c r="S78" s="414" t="s">
        <v>307</v>
      </c>
      <c r="T78" s="414" t="s">
        <v>453</v>
      </c>
      <c r="U78" s="414" t="s">
        <v>2661</v>
      </c>
      <c r="V78" s="414" t="s">
        <v>309</v>
      </c>
      <c r="W78" s="414" t="s">
        <v>2115</v>
      </c>
      <c r="X78" s="414" t="s">
        <v>11088</v>
      </c>
      <c r="Y78" s="414" t="s">
        <v>313</v>
      </c>
      <c r="Z78" s="414" t="s">
        <v>7888</v>
      </c>
      <c r="AA78" s="414">
        <v>60</v>
      </c>
      <c r="AB78" s="417">
        <v>0</v>
      </c>
      <c r="AC78" s="414" t="s">
        <v>542</v>
      </c>
    </row>
    <row r="79" s="66" customFormat="1" ht="12.75" customHeight="1" spans="1:29">
      <c r="A79" s="66" t="s">
        <v>194</v>
      </c>
      <c r="B79" s="414" t="s">
        <v>7877</v>
      </c>
      <c r="C79" s="414" t="s">
        <v>7878</v>
      </c>
      <c r="D79" s="414" t="s">
        <v>11524</v>
      </c>
      <c r="E79" s="415">
        <v>45863</v>
      </c>
      <c r="F79" s="414" t="s">
        <v>301</v>
      </c>
      <c r="G79" s="414" t="s">
        <v>11525</v>
      </c>
      <c r="H79" s="414" t="s">
        <v>11521</v>
      </c>
      <c r="I79" s="414" t="s">
        <v>11522</v>
      </c>
      <c r="J79" s="416">
        <v>1327.44</v>
      </c>
      <c r="K79" s="416">
        <v>22.12</v>
      </c>
      <c r="L79" s="416">
        <v>66.37</v>
      </c>
      <c r="M79" s="416">
        <v>66.37</v>
      </c>
      <c r="N79" s="416">
        <v>0</v>
      </c>
      <c r="O79" s="416">
        <v>1261.07</v>
      </c>
      <c r="P79" s="414" t="s">
        <v>11526</v>
      </c>
      <c r="Q79" s="415"/>
      <c r="R79" s="414" t="s">
        <v>7884</v>
      </c>
      <c r="S79" s="414" t="s">
        <v>307</v>
      </c>
      <c r="T79" s="414" t="s">
        <v>453</v>
      </c>
      <c r="U79" s="414" t="s">
        <v>2661</v>
      </c>
      <c r="V79" s="414" t="s">
        <v>309</v>
      </c>
      <c r="W79" s="414" t="s">
        <v>2115</v>
      </c>
      <c r="X79" s="414" t="s">
        <v>11088</v>
      </c>
      <c r="Y79" s="414" t="s">
        <v>313</v>
      </c>
      <c r="Z79" s="414" t="s">
        <v>7888</v>
      </c>
      <c r="AA79" s="414">
        <v>60</v>
      </c>
      <c r="AB79" s="417">
        <v>0</v>
      </c>
      <c r="AC79" s="414" t="s">
        <v>542</v>
      </c>
    </row>
    <row r="80" s="66" customFormat="1" ht="12.75" customHeight="1" spans="1:29">
      <c r="A80" s="66" t="s">
        <v>194</v>
      </c>
      <c r="B80" s="414" t="s">
        <v>7877</v>
      </c>
      <c r="C80" s="414" t="s">
        <v>7878</v>
      </c>
      <c r="D80" s="414" t="s">
        <v>11527</v>
      </c>
      <c r="E80" s="415">
        <v>45863</v>
      </c>
      <c r="F80" s="414" t="s">
        <v>301</v>
      </c>
      <c r="G80" s="414" t="s">
        <v>11528</v>
      </c>
      <c r="H80" s="414" t="s">
        <v>11521</v>
      </c>
      <c r="I80" s="414" t="s">
        <v>11522</v>
      </c>
      <c r="J80" s="416">
        <v>1327.43</v>
      </c>
      <c r="K80" s="416">
        <v>22.12</v>
      </c>
      <c r="L80" s="416">
        <v>66.37</v>
      </c>
      <c r="M80" s="416">
        <v>66.37</v>
      </c>
      <c r="N80" s="416">
        <v>0</v>
      </c>
      <c r="O80" s="416">
        <v>1261.06</v>
      </c>
      <c r="P80" s="414" t="s">
        <v>11529</v>
      </c>
      <c r="Q80" s="415"/>
      <c r="R80" s="414" t="s">
        <v>7884</v>
      </c>
      <c r="S80" s="414" t="s">
        <v>307</v>
      </c>
      <c r="T80" s="414" t="s">
        <v>453</v>
      </c>
      <c r="U80" s="414" t="s">
        <v>2661</v>
      </c>
      <c r="V80" s="414" t="s">
        <v>309</v>
      </c>
      <c r="W80" s="414" t="s">
        <v>2115</v>
      </c>
      <c r="X80" s="414" t="s">
        <v>11088</v>
      </c>
      <c r="Y80" s="414" t="s">
        <v>313</v>
      </c>
      <c r="Z80" s="414" t="s">
        <v>7888</v>
      </c>
      <c r="AA80" s="414">
        <v>60</v>
      </c>
      <c r="AB80" s="417">
        <v>0</v>
      </c>
      <c r="AC80" s="414" t="s">
        <v>542</v>
      </c>
    </row>
    <row r="81" s="66" customFormat="1" ht="12.75" customHeight="1" spans="1:29">
      <c r="A81" s="66" t="s">
        <v>194</v>
      </c>
      <c r="B81" s="414" t="s">
        <v>7877</v>
      </c>
      <c r="C81" s="414" t="s">
        <v>7878</v>
      </c>
      <c r="D81" s="414" t="s">
        <v>11530</v>
      </c>
      <c r="E81" s="415">
        <v>45863</v>
      </c>
      <c r="F81" s="414" t="s">
        <v>301</v>
      </c>
      <c r="G81" s="414" t="s">
        <v>11531</v>
      </c>
      <c r="H81" s="414" t="s">
        <v>11521</v>
      </c>
      <c r="I81" s="414" t="s">
        <v>11522</v>
      </c>
      <c r="J81" s="416">
        <v>1327.43</v>
      </c>
      <c r="K81" s="416">
        <v>22.12</v>
      </c>
      <c r="L81" s="416">
        <v>66.37</v>
      </c>
      <c r="M81" s="416">
        <v>66.37</v>
      </c>
      <c r="N81" s="416">
        <v>0</v>
      </c>
      <c r="O81" s="416">
        <v>1261.06</v>
      </c>
      <c r="P81" s="414" t="s">
        <v>11532</v>
      </c>
      <c r="Q81" s="415"/>
      <c r="R81" s="414" t="s">
        <v>7884</v>
      </c>
      <c r="S81" s="414" t="s">
        <v>307</v>
      </c>
      <c r="T81" s="414" t="s">
        <v>453</v>
      </c>
      <c r="U81" s="414" t="s">
        <v>2661</v>
      </c>
      <c r="V81" s="414" t="s">
        <v>309</v>
      </c>
      <c r="W81" s="414" t="s">
        <v>2115</v>
      </c>
      <c r="X81" s="414" t="s">
        <v>11088</v>
      </c>
      <c r="Y81" s="414" t="s">
        <v>313</v>
      </c>
      <c r="Z81" s="414" t="s">
        <v>7888</v>
      </c>
      <c r="AA81" s="414">
        <v>60</v>
      </c>
      <c r="AB81" s="417">
        <v>0</v>
      </c>
      <c r="AC81" s="414" t="s">
        <v>542</v>
      </c>
    </row>
    <row r="82" s="66" customFormat="1" ht="12.75" customHeight="1" spans="1:29">
      <c r="A82" s="66" t="s">
        <v>194</v>
      </c>
      <c r="B82" s="414" t="s">
        <v>7877</v>
      </c>
      <c r="C82" s="414" t="s">
        <v>7878</v>
      </c>
      <c r="D82" s="414" t="s">
        <v>11533</v>
      </c>
      <c r="E82" s="415">
        <v>45863</v>
      </c>
      <c r="F82" s="414" t="s">
        <v>301</v>
      </c>
      <c r="G82" s="414" t="s">
        <v>11534</v>
      </c>
      <c r="H82" s="414" t="s">
        <v>11521</v>
      </c>
      <c r="I82" s="414" t="s">
        <v>11522</v>
      </c>
      <c r="J82" s="416">
        <v>1327.43</v>
      </c>
      <c r="K82" s="416">
        <v>22.12</v>
      </c>
      <c r="L82" s="416">
        <v>66.37</v>
      </c>
      <c r="M82" s="416">
        <v>66.37</v>
      </c>
      <c r="N82" s="416">
        <v>0</v>
      </c>
      <c r="O82" s="416">
        <v>1261.06</v>
      </c>
      <c r="P82" s="414" t="s">
        <v>11535</v>
      </c>
      <c r="Q82" s="415"/>
      <c r="R82" s="414" t="s">
        <v>7884</v>
      </c>
      <c r="S82" s="414" t="s">
        <v>307</v>
      </c>
      <c r="T82" s="414" t="s">
        <v>453</v>
      </c>
      <c r="U82" s="414" t="s">
        <v>2661</v>
      </c>
      <c r="V82" s="414" t="s">
        <v>309</v>
      </c>
      <c r="W82" s="414" t="s">
        <v>2115</v>
      </c>
      <c r="X82" s="414" t="s">
        <v>11088</v>
      </c>
      <c r="Y82" s="414" t="s">
        <v>313</v>
      </c>
      <c r="Z82" s="414" t="s">
        <v>7888</v>
      </c>
      <c r="AA82" s="414">
        <v>60</v>
      </c>
      <c r="AB82" s="417">
        <v>0</v>
      </c>
      <c r="AC82" s="414" t="s">
        <v>542</v>
      </c>
    </row>
    <row r="83" s="66" customFormat="1" ht="12.75" customHeight="1" spans="1:29">
      <c r="A83" s="66" t="s">
        <v>194</v>
      </c>
      <c r="B83" s="414" t="s">
        <v>7877</v>
      </c>
      <c r="C83" s="414" t="s">
        <v>7878</v>
      </c>
      <c r="D83" s="414" t="s">
        <v>11536</v>
      </c>
      <c r="E83" s="415">
        <v>45863</v>
      </c>
      <c r="F83" s="414" t="s">
        <v>301</v>
      </c>
      <c r="G83" s="414" t="s">
        <v>11537</v>
      </c>
      <c r="H83" s="414" t="s">
        <v>11521</v>
      </c>
      <c r="I83" s="414" t="s">
        <v>11522</v>
      </c>
      <c r="J83" s="416">
        <v>1327.43</v>
      </c>
      <c r="K83" s="416">
        <v>22.12</v>
      </c>
      <c r="L83" s="416">
        <v>66.37</v>
      </c>
      <c r="M83" s="416">
        <v>66.37</v>
      </c>
      <c r="N83" s="416">
        <v>0</v>
      </c>
      <c r="O83" s="416">
        <v>1261.06</v>
      </c>
      <c r="P83" s="414" t="s">
        <v>11538</v>
      </c>
      <c r="Q83" s="415"/>
      <c r="R83" s="414" t="s">
        <v>7884</v>
      </c>
      <c r="S83" s="414" t="s">
        <v>307</v>
      </c>
      <c r="T83" s="414" t="s">
        <v>453</v>
      </c>
      <c r="U83" s="414" t="s">
        <v>2670</v>
      </c>
      <c r="V83" s="414" t="s">
        <v>309</v>
      </c>
      <c r="W83" s="414" t="s">
        <v>2115</v>
      </c>
      <c r="X83" s="414" t="s">
        <v>11088</v>
      </c>
      <c r="Y83" s="414" t="s">
        <v>313</v>
      </c>
      <c r="Z83" s="414" t="s">
        <v>7888</v>
      </c>
      <c r="AA83" s="414">
        <v>60</v>
      </c>
      <c r="AB83" s="417">
        <v>0</v>
      </c>
      <c r="AC83" s="414" t="s">
        <v>542</v>
      </c>
    </row>
    <row r="84" s="66" customFormat="1" ht="12.75" customHeight="1" spans="1:29">
      <c r="A84" s="66" t="s">
        <v>194</v>
      </c>
      <c r="B84" s="414" t="s">
        <v>7877</v>
      </c>
      <c r="C84" s="414" t="s">
        <v>7878</v>
      </c>
      <c r="D84" s="414" t="s">
        <v>11539</v>
      </c>
      <c r="E84" s="415">
        <v>45863</v>
      </c>
      <c r="F84" s="414" t="s">
        <v>301</v>
      </c>
      <c r="G84" s="414" t="s">
        <v>11540</v>
      </c>
      <c r="H84" s="414" t="s">
        <v>11541</v>
      </c>
      <c r="I84" s="414" t="s">
        <v>11542</v>
      </c>
      <c r="J84" s="416">
        <v>283.18</v>
      </c>
      <c r="K84" s="416">
        <v>4.72</v>
      </c>
      <c r="L84" s="416">
        <v>14.16</v>
      </c>
      <c r="M84" s="416">
        <v>14.16</v>
      </c>
      <c r="N84" s="416">
        <v>0</v>
      </c>
      <c r="O84" s="416">
        <v>269.02</v>
      </c>
      <c r="P84" s="414" t="s">
        <v>11543</v>
      </c>
      <c r="Q84" s="415"/>
      <c r="R84" s="414" t="s">
        <v>7884</v>
      </c>
      <c r="S84" s="414" t="s">
        <v>7885</v>
      </c>
      <c r="T84" s="414" t="s">
        <v>2113</v>
      </c>
      <c r="U84" s="414" t="s">
        <v>7804</v>
      </c>
      <c r="V84" s="414" t="s">
        <v>309</v>
      </c>
      <c r="W84" s="414" t="s">
        <v>2115</v>
      </c>
      <c r="X84" s="414" t="s">
        <v>11544</v>
      </c>
      <c r="Y84" s="414" t="s">
        <v>313</v>
      </c>
      <c r="Z84" s="414" t="s">
        <v>7888</v>
      </c>
      <c r="AA84" s="414">
        <v>60</v>
      </c>
      <c r="AB84" s="417">
        <v>0</v>
      </c>
      <c r="AC84" s="414" t="s">
        <v>8086</v>
      </c>
    </row>
    <row r="85" s="66" customFormat="1" ht="12.75" customHeight="1" spans="1:29">
      <c r="A85" s="66" t="s">
        <v>194</v>
      </c>
      <c r="B85" s="414" t="s">
        <v>7877</v>
      </c>
      <c r="C85" s="414" t="s">
        <v>7878</v>
      </c>
      <c r="D85" s="414" t="s">
        <v>11545</v>
      </c>
      <c r="E85" s="415">
        <v>45863</v>
      </c>
      <c r="F85" s="414" t="s">
        <v>301</v>
      </c>
      <c r="G85" s="414" t="s">
        <v>11546</v>
      </c>
      <c r="H85" s="414" t="s">
        <v>11541</v>
      </c>
      <c r="I85" s="414" t="s">
        <v>11542</v>
      </c>
      <c r="J85" s="416">
        <v>283.18</v>
      </c>
      <c r="K85" s="416">
        <v>4.72</v>
      </c>
      <c r="L85" s="416">
        <v>14.16</v>
      </c>
      <c r="M85" s="416">
        <v>14.16</v>
      </c>
      <c r="N85" s="416">
        <v>0</v>
      </c>
      <c r="O85" s="416">
        <v>269.02</v>
      </c>
      <c r="P85" s="414" t="s">
        <v>11547</v>
      </c>
      <c r="Q85" s="415"/>
      <c r="R85" s="414" t="s">
        <v>7884</v>
      </c>
      <c r="S85" s="414" t="s">
        <v>7885</v>
      </c>
      <c r="T85" s="414" t="s">
        <v>2113</v>
      </c>
      <c r="U85" s="414" t="s">
        <v>11548</v>
      </c>
      <c r="V85" s="414" t="s">
        <v>309</v>
      </c>
      <c r="W85" s="414" t="s">
        <v>2115</v>
      </c>
      <c r="X85" s="414" t="s">
        <v>11544</v>
      </c>
      <c r="Y85" s="414" t="s">
        <v>313</v>
      </c>
      <c r="Z85" s="414" t="s">
        <v>7888</v>
      </c>
      <c r="AA85" s="414">
        <v>60</v>
      </c>
      <c r="AB85" s="417">
        <v>0</v>
      </c>
      <c r="AC85" s="414" t="s">
        <v>8086</v>
      </c>
    </row>
    <row r="86" s="66" customFormat="1" ht="12.75" customHeight="1" spans="1:29">
      <c r="A86" s="66" t="s">
        <v>194</v>
      </c>
      <c r="B86" s="414" t="s">
        <v>7877</v>
      </c>
      <c r="C86" s="414" t="s">
        <v>7878</v>
      </c>
      <c r="D86" s="414" t="s">
        <v>11549</v>
      </c>
      <c r="E86" s="415">
        <v>45863</v>
      </c>
      <c r="F86" s="414" t="s">
        <v>301</v>
      </c>
      <c r="G86" s="414" t="s">
        <v>11550</v>
      </c>
      <c r="H86" s="414" t="s">
        <v>11541</v>
      </c>
      <c r="I86" s="414" t="s">
        <v>11542</v>
      </c>
      <c r="J86" s="416">
        <v>283.18</v>
      </c>
      <c r="K86" s="416">
        <v>4.72</v>
      </c>
      <c r="L86" s="416">
        <v>14.16</v>
      </c>
      <c r="M86" s="416">
        <v>14.16</v>
      </c>
      <c r="N86" s="416">
        <v>0</v>
      </c>
      <c r="O86" s="416">
        <v>269.02</v>
      </c>
      <c r="P86" s="414" t="s">
        <v>11551</v>
      </c>
      <c r="Q86" s="415"/>
      <c r="R86" s="414" t="s">
        <v>7884</v>
      </c>
      <c r="S86" s="414" t="s">
        <v>7885</v>
      </c>
      <c r="T86" s="414" t="s">
        <v>2113</v>
      </c>
      <c r="U86" s="414" t="s">
        <v>11261</v>
      </c>
      <c r="V86" s="414" t="s">
        <v>309</v>
      </c>
      <c r="W86" s="414" t="s">
        <v>2115</v>
      </c>
      <c r="X86" s="414" t="s">
        <v>11544</v>
      </c>
      <c r="Y86" s="414" t="s">
        <v>313</v>
      </c>
      <c r="Z86" s="414" t="s">
        <v>7888</v>
      </c>
      <c r="AA86" s="414">
        <v>60</v>
      </c>
      <c r="AB86" s="417">
        <v>0</v>
      </c>
      <c r="AC86" s="414" t="s">
        <v>8086</v>
      </c>
    </row>
    <row r="87" s="66" customFormat="1" ht="12.75" customHeight="1" spans="1:29">
      <c r="A87" s="66" t="s">
        <v>194</v>
      </c>
      <c r="B87" s="414" t="s">
        <v>7877</v>
      </c>
      <c r="C87" s="414" t="s">
        <v>7878</v>
      </c>
      <c r="D87" s="414" t="s">
        <v>11552</v>
      </c>
      <c r="E87" s="415">
        <v>45863</v>
      </c>
      <c r="F87" s="414" t="s">
        <v>301</v>
      </c>
      <c r="G87" s="414" t="s">
        <v>11553</v>
      </c>
      <c r="H87" s="414" t="s">
        <v>11541</v>
      </c>
      <c r="I87" s="414" t="s">
        <v>11542</v>
      </c>
      <c r="J87" s="416">
        <v>283.18</v>
      </c>
      <c r="K87" s="416">
        <v>4.72</v>
      </c>
      <c r="L87" s="416">
        <v>14.16</v>
      </c>
      <c r="M87" s="416">
        <v>14.16</v>
      </c>
      <c r="N87" s="416">
        <v>0</v>
      </c>
      <c r="O87" s="416">
        <v>269.02</v>
      </c>
      <c r="P87" s="414" t="s">
        <v>11554</v>
      </c>
      <c r="Q87" s="415"/>
      <c r="R87" s="414" t="s">
        <v>7884</v>
      </c>
      <c r="S87" s="414" t="s">
        <v>7885</v>
      </c>
      <c r="T87" s="414" t="s">
        <v>2113</v>
      </c>
      <c r="U87" s="414" t="s">
        <v>11555</v>
      </c>
      <c r="V87" s="414" t="s">
        <v>309</v>
      </c>
      <c r="W87" s="414" t="s">
        <v>2115</v>
      </c>
      <c r="X87" s="414" t="s">
        <v>11544</v>
      </c>
      <c r="Y87" s="414" t="s">
        <v>313</v>
      </c>
      <c r="Z87" s="414" t="s">
        <v>7888</v>
      </c>
      <c r="AA87" s="414">
        <v>60</v>
      </c>
      <c r="AB87" s="417">
        <v>0</v>
      </c>
      <c r="AC87" s="414" t="s">
        <v>8086</v>
      </c>
    </row>
    <row r="88" s="66" customFormat="1" ht="12.75" customHeight="1" spans="1:29">
      <c r="A88" s="66" t="s">
        <v>194</v>
      </c>
      <c r="B88" s="414" t="s">
        <v>7877</v>
      </c>
      <c r="C88" s="414" t="s">
        <v>7878</v>
      </c>
      <c r="D88" s="414" t="s">
        <v>11556</v>
      </c>
      <c r="E88" s="415">
        <v>45863</v>
      </c>
      <c r="F88" s="414" t="s">
        <v>301</v>
      </c>
      <c r="G88" s="414" t="s">
        <v>11557</v>
      </c>
      <c r="H88" s="414" t="s">
        <v>11541</v>
      </c>
      <c r="I88" s="414" t="s">
        <v>11542</v>
      </c>
      <c r="J88" s="416">
        <v>283.18</v>
      </c>
      <c r="K88" s="416">
        <v>4.72</v>
      </c>
      <c r="L88" s="416">
        <v>14.16</v>
      </c>
      <c r="M88" s="416">
        <v>14.16</v>
      </c>
      <c r="N88" s="416">
        <v>0</v>
      </c>
      <c r="O88" s="416">
        <v>269.02</v>
      </c>
      <c r="P88" s="414" t="s">
        <v>11558</v>
      </c>
      <c r="Q88" s="415"/>
      <c r="R88" s="414" t="s">
        <v>7884</v>
      </c>
      <c r="S88" s="414" t="s">
        <v>7885</v>
      </c>
      <c r="T88" s="414" t="s">
        <v>2113</v>
      </c>
      <c r="U88" s="414" t="s">
        <v>11559</v>
      </c>
      <c r="V88" s="414" t="s">
        <v>309</v>
      </c>
      <c r="W88" s="414" t="s">
        <v>2115</v>
      </c>
      <c r="X88" s="414" t="s">
        <v>11544</v>
      </c>
      <c r="Y88" s="414" t="s">
        <v>313</v>
      </c>
      <c r="Z88" s="414" t="s">
        <v>7888</v>
      </c>
      <c r="AA88" s="414">
        <v>60</v>
      </c>
      <c r="AB88" s="417">
        <v>0</v>
      </c>
      <c r="AC88" s="414" t="s">
        <v>8086</v>
      </c>
    </row>
    <row r="89" s="66" customFormat="1" ht="12.75" customHeight="1" spans="1:29">
      <c r="A89" s="66" t="s">
        <v>194</v>
      </c>
      <c r="B89" s="414" t="s">
        <v>7877</v>
      </c>
      <c r="C89" s="414" t="s">
        <v>7878</v>
      </c>
      <c r="D89" s="414" t="s">
        <v>11560</v>
      </c>
      <c r="E89" s="415">
        <v>45863</v>
      </c>
      <c r="F89" s="414" t="s">
        <v>301</v>
      </c>
      <c r="G89" s="414" t="s">
        <v>11561</v>
      </c>
      <c r="H89" s="414" t="s">
        <v>11541</v>
      </c>
      <c r="I89" s="414" t="s">
        <v>11542</v>
      </c>
      <c r="J89" s="416">
        <v>283.18</v>
      </c>
      <c r="K89" s="416">
        <v>4.72</v>
      </c>
      <c r="L89" s="416">
        <v>14.16</v>
      </c>
      <c r="M89" s="416">
        <v>14.16</v>
      </c>
      <c r="N89" s="416">
        <v>0</v>
      </c>
      <c r="O89" s="416">
        <v>269.02</v>
      </c>
      <c r="P89" s="414" t="s">
        <v>11562</v>
      </c>
      <c r="Q89" s="415"/>
      <c r="R89" s="414" t="s">
        <v>7884</v>
      </c>
      <c r="S89" s="414" t="s">
        <v>7885</v>
      </c>
      <c r="T89" s="414" t="s">
        <v>11563</v>
      </c>
      <c r="U89" s="414" t="s">
        <v>11564</v>
      </c>
      <c r="V89" s="414" t="s">
        <v>309</v>
      </c>
      <c r="W89" s="414" t="s">
        <v>2115</v>
      </c>
      <c r="X89" s="414" t="s">
        <v>11544</v>
      </c>
      <c r="Y89" s="414" t="s">
        <v>313</v>
      </c>
      <c r="Z89" s="414" t="s">
        <v>7888</v>
      </c>
      <c r="AA89" s="414">
        <v>60</v>
      </c>
      <c r="AB89" s="417">
        <v>0</v>
      </c>
      <c r="AC89" s="414" t="s">
        <v>8086</v>
      </c>
    </row>
    <row r="90" s="66" customFormat="1" ht="12.75" customHeight="1" spans="1:29">
      <c r="A90" s="66" t="s">
        <v>194</v>
      </c>
      <c r="B90" s="414" t="s">
        <v>7877</v>
      </c>
      <c r="C90" s="414" t="s">
        <v>7878</v>
      </c>
      <c r="D90" s="414" t="s">
        <v>11565</v>
      </c>
      <c r="E90" s="415">
        <v>45863</v>
      </c>
      <c r="F90" s="414" t="s">
        <v>301</v>
      </c>
      <c r="G90" s="414" t="s">
        <v>11566</v>
      </c>
      <c r="H90" s="414" t="s">
        <v>11541</v>
      </c>
      <c r="I90" s="414" t="s">
        <v>11542</v>
      </c>
      <c r="J90" s="416">
        <v>283.18</v>
      </c>
      <c r="K90" s="416">
        <v>4.72</v>
      </c>
      <c r="L90" s="416">
        <v>14.16</v>
      </c>
      <c r="M90" s="416">
        <v>14.16</v>
      </c>
      <c r="N90" s="416">
        <v>0</v>
      </c>
      <c r="O90" s="416">
        <v>269.02</v>
      </c>
      <c r="P90" s="414" t="s">
        <v>11567</v>
      </c>
      <c r="Q90" s="415"/>
      <c r="R90" s="414" t="s">
        <v>7884</v>
      </c>
      <c r="S90" s="414" t="s">
        <v>7885</v>
      </c>
      <c r="T90" s="414" t="s">
        <v>11563</v>
      </c>
      <c r="U90" s="414" t="s">
        <v>11503</v>
      </c>
      <c r="V90" s="414" t="s">
        <v>309</v>
      </c>
      <c r="W90" s="414" t="s">
        <v>2115</v>
      </c>
      <c r="X90" s="414" t="s">
        <v>11544</v>
      </c>
      <c r="Y90" s="414" t="s">
        <v>313</v>
      </c>
      <c r="Z90" s="414" t="s">
        <v>7888</v>
      </c>
      <c r="AA90" s="414">
        <v>60</v>
      </c>
      <c r="AB90" s="417">
        <v>0</v>
      </c>
      <c r="AC90" s="414" t="s">
        <v>8086</v>
      </c>
    </row>
    <row r="91" s="66" customFormat="1" ht="12.75" customHeight="1" spans="1:29">
      <c r="A91" s="66" t="s">
        <v>194</v>
      </c>
      <c r="B91" s="414" t="s">
        <v>7877</v>
      </c>
      <c r="C91" s="414" t="s">
        <v>7878</v>
      </c>
      <c r="D91" s="414" t="s">
        <v>11568</v>
      </c>
      <c r="E91" s="415">
        <v>45863</v>
      </c>
      <c r="F91" s="414" t="s">
        <v>301</v>
      </c>
      <c r="G91" s="414" t="s">
        <v>11569</v>
      </c>
      <c r="H91" s="414" t="s">
        <v>11541</v>
      </c>
      <c r="I91" s="414" t="s">
        <v>11542</v>
      </c>
      <c r="J91" s="416">
        <v>283.18</v>
      </c>
      <c r="K91" s="416">
        <v>4.72</v>
      </c>
      <c r="L91" s="416">
        <v>14.16</v>
      </c>
      <c r="M91" s="416">
        <v>14.16</v>
      </c>
      <c r="N91" s="416">
        <v>0</v>
      </c>
      <c r="O91" s="416">
        <v>269.02</v>
      </c>
      <c r="P91" s="414" t="s">
        <v>11570</v>
      </c>
      <c r="Q91" s="415"/>
      <c r="R91" s="414" t="s">
        <v>7884</v>
      </c>
      <c r="S91" s="414" t="s">
        <v>7885</v>
      </c>
      <c r="T91" s="414" t="s">
        <v>11563</v>
      </c>
      <c r="U91" s="414" t="s">
        <v>11280</v>
      </c>
      <c r="V91" s="414" t="s">
        <v>309</v>
      </c>
      <c r="W91" s="414" t="s">
        <v>2115</v>
      </c>
      <c r="X91" s="414" t="s">
        <v>11544</v>
      </c>
      <c r="Y91" s="414" t="s">
        <v>313</v>
      </c>
      <c r="Z91" s="414" t="s">
        <v>7888</v>
      </c>
      <c r="AA91" s="414">
        <v>60</v>
      </c>
      <c r="AB91" s="417">
        <v>0</v>
      </c>
      <c r="AC91" s="414" t="s">
        <v>8086</v>
      </c>
    </row>
    <row r="92" s="66" customFormat="1" ht="12.75" customHeight="1" spans="1:29">
      <c r="A92" s="66" t="s">
        <v>194</v>
      </c>
      <c r="B92" s="414" t="s">
        <v>7877</v>
      </c>
      <c r="C92" s="414" t="s">
        <v>7878</v>
      </c>
      <c r="D92" s="414" t="s">
        <v>11571</v>
      </c>
      <c r="E92" s="415">
        <v>45863</v>
      </c>
      <c r="F92" s="414" t="s">
        <v>301</v>
      </c>
      <c r="G92" s="414" t="s">
        <v>11572</v>
      </c>
      <c r="H92" s="414" t="s">
        <v>11541</v>
      </c>
      <c r="I92" s="414" t="s">
        <v>11542</v>
      </c>
      <c r="J92" s="416">
        <v>283.19</v>
      </c>
      <c r="K92" s="416">
        <v>4.72</v>
      </c>
      <c r="L92" s="416">
        <v>14.16</v>
      </c>
      <c r="M92" s="416">
        <v>14.16</v>
      </c>
      <c r="N92" s="416">
        <v>0</v>
      </c>
      <c r="O92" s="416">
        <v>269.03</v>
      </c>
      <c r="P92" s="414" t="s">
        <v>11573</v>
      </c>
      <c r="Q92" s="415"/>
      <c r="R92" s="414" t="s">
        <v>7884</v>
      </c>
      <c r="S92" s="414" t="s">
        <v>7885</v>
      </c>
      <c r="T92" s="414" t="s">
        <v>11563</v>
      </c>
      <c r="U92" s="414" t="s">
        <v>11574</v>
      </c>
      <c r="V92" s="414" t="s">
        <v>309</v>
      </c>
      <c r="W92" s="414" t="s">
        <v>2115</v>
      </c>
      <c r="X92" s="414" t="s">
        <v>11544</v>
      </c>
      <c r="Y92" s="414" t="s">
        <v>313</v>
      </c>
      <c r="Z92" s="414" t="s">
        <v>7888</v>
      </c>
      <c r="AA92" s="414">
        <v>60</v>
      </c>
      <c r="AB92" s="417">
        <v>0</v>
      </c>
      <c r="AC92" s="414" t="s">
        <v>8086</v>
      </c>
    </row>
    <row r="93" s="66" customFormat="1" ht="12.75" customHeight="1" spans="1:29">
      <c r="A93" s="66" t="s">
        <v>194</v>
      </c>
      <c r="B93" s="414" t="s">
        <v>7877</v>
      </c>
      <c r="C93" s="414" t="s">
        <v>7878</v>
      </c>
      <c r="D93" s="414" t="s">
        <v>11575</v>
      </c>
      <c r="E93" s="415">
        <v>45863</v>
      </c>
      <c r="F93" s="414" t="s">
        <v>301</v>
      </c>
      <c r="G93" s="414" t="s">
        <v>11576</v>
      </c>
      <c r="H93" s="414" t="s">
        <v>11541</v>
      </c>
      <c r="I93" s="414" t="s">
        <v>11542</v>
      </c>
      <c r="J93" s="416">
        <v>283.19</v>
      </c>
      <c r="K93" s="416">
        <v>4.72</v>
      </c>
      <c r="L93" s="416">
        <v>14.16</v>
      </c>
      <c r="M93" s="416">
        <v>14.16</v>
      </c>
      <c r="N93" s="416">
        <v>0</v>
      </c>
      <c r="O93" s="416">
        <v>269.03</v>
      </c>
      <c r="P93" s="414" t="s">
        <v>11577</v>
      </c>
      <c r="Q93" s="415"/>
      <c r="R93" s="414" t="s">
        <v>7884</v>
      </c>
      <c r="S93" s="414" t="s">
        <v>7885</v>
      </c>
      <c r="T93" s="414" t="s">
        <v>2113</v>
      </c>
      <c r="U93" s="414" t="s">
        <v>11200</v>
      </c>
      <c r="V93" s="414" t="s">
        <v>309</v>
      </c>
      <c r="W93" s="414" t="s">
        <v>2115</v>
      </c>
      <c r="X93" s="414" t="s">
        <v>11544</v>
      </c>
      <c r="Y93" s="414" t="s">
        <v>313</v>
      </c>
      <c r="Z93" s="414" t="s">
        <v>7888</v>
      </c>
      <c r="AA93" s="414">
        <v>60</v>
      </c>
      <c r="AB93" s="417">
        <v>0</v>
      </c>
      <c r="AC93" s="414" t="s">
        <v>8086</v>
      </c>
    </row>
    <row r="94" s="66" customFormat="1" ht="12.75" customHeight="1" spans="1:29">
      <c r="A94" s="66" t="s">
        <v>194</v>
      </c>
      <c r="B94" s="414" t="s">
        <v>7877</v>
      </c>
      <c r="C94" s="414" t="s">
        <v>7878</v>
      </c>
      <c r="D94" s="414" t="s">
        <v>11578</v>
      </c>
      <c r="E94" s="415">
        <v>45863</v>
      </c>
      <c r="F94" s="414" t="s">
        <v>301</v>
      </c>
      <c r="G94" s="414" t="s">
        <v>11579</v>
      </c>
      <c r="H94" s="414" t="s">
        <v>11541</v>
      </c>
      <c r="I94" s="414" t="s">
        <v>11542</v>
      </c>
      <c r="J94" s="416">
        <v>283.19</v>
      </c>
      <c r="K94" s="416">
        <v>4.72</v>
      </c>
      <c r="L94" s="416">
        <v>14.16</v>
      </c>
      <c r="M94" s="416">
        <v>14.16</v>
      </c>
      <c r="N94" s="416">
        <v>0</v>
      </c>
      <c r="O94" s="416">
        <v>269.03</v>
      </c>
      <c r="P94" s="414" t="s">
        <v>11580</v>
      </c>
      <c r="Q94" s="415"/>
      <c r="R94" s="414" t="s">
        <v>7884</v>
      </c>
      <c r="S94" s="414" t="s">
        <v>7885</v>
      </c>
      <c r="T94" s="414" t="s">
        <v>2113</v>
      </c>
      <c r="U94" s="414" t="s">
        <v>11200</v>
      </c>
      <c r="V94" s="414" t="s">
        <v>309</v>
      </c>
      <c r="W94" s="414" t="s">
        <v>2115</v>
      </c>
      <c r="X94" s="414" t="s">
        <v>11544</v>
      </c>
      <c r="Y94" s="414" t="s">
        <v>313</v>
      </c>
      <c r="Z94" s="414" t="s">
        <v>7888</v>
      </c>
      <c r="AA94" s="414">
        <v>60</v>
      </c>
      <c r="AB94" s="417">
        <v>0</v>
      </c>
      <c r="AC94" s="414" t="s">
        <v>8086</v>
      </c>
    </row>
    <row r="95" s="66" customFormat="1" ht="12.75" customHeight="1" spans="1:29">
      <c r="A95" s="66" t="s">
        <v>194</v>
      </c>
      <c r="B95" s="414" t="s">
        <v>7877</v>
      </c>
      <c r="C95" s="414" t="s">
        <v>7878</v>
      </c>
      <c r="D95" s="414" t="s">
        <v>11581</v>
      </c>
      <c r="E95" s="415">
        <v>45863</v>
      </c>
      <c r="F95" s="414" t="s">
        <v>301</v>
      </c>
      <c r="G95" s="414" t="s">
        <v>11582</v>
      </c>
      <c r="H95" s="414" t="s">
        <v>11541</v>
      </c>
      <c r="I95" s="414" t="s">
        <v>11542</v>
      </c>
      <c r="J95" s="416">
        <v>283.19</v>
      </c>
      <c r="K95" s="416">
        <v>4.72</v>
      </c>
      <c r="L95" s="416">
        <v>14.16</v>
      </c>
      <c r="M95" s="416">
        <v>14.16</v>
      </c>
      <c r="N95" s="416">
        <v>0</v>
      </c>
      <c r="O95" s="416">
        <v>269.03</v>
      </c>
      <c r="P95" s="414" t="s">
        <v>11583</v>
      </c>
      <c r="Q95" s="415"/>
      <c r="R95" s="414" t="s">
        <v>7884</v>
      </c>
      <c r="S95" s="414" t="s">
        <v>7885</v>
      </c>
      <c r="T95" s="414" t="s">
        <v>2113</v>
      </c>
      <c r="U95" s="414" t="s">
        <v>11200</v>
      </c>
      <c r="V95" s="414" t="s">
        <v>309</v>
      </c>
      <c r="W95" s="414" t="s">
        <v>2115</v>
      </c>
      <c r="X95" s="414" t="s">
        <v>11544</v>
      </c>
      <c r="Y95" s="414" t="s">
        <v>313</v>
      </c>
      <c r="Z95" s="414" t="s">
        <v>7888</v>
      </c>
      <c r="AA95" s="414">
        <v>60</v>
      </c>
      <c r="AB95" s="417">
        <v>0</v>
      </c>
      <c r="AC95" s="414" t="s">
        <v>8086</v>
      </c>
    </row>
    <row r="96" s="66" customFormat="1" ht="12.75" customHeight="1" spans="1:29">
      <c r="A96" s="66" t="s">
        <v>194</v>
      </c>
      <c r="B96" s="414" t="s">
        <v>7877</v>
      </c>
      <c r="C96" s="414" t="s">
        <v>7878</v>
      </c>
      <c r="D96" s="414" t="s">
        <v>11584</v>
      </c>
      <c r="E96" s="415">
        <v>45863</v>
      </c>
      <c r="F96" s="414" t="s">
        <v>301</v>
      </c>
      <c r="G96" s="414" t="s">
        <v>11585</v>
      </c>
      <c r="H96" s="414" t="s">
        <v>11541</v>
      </c>
      <c r="I96" s="414" t="s">
        <v>11542</v>
      </c>
      <c r="J96" s="416">
        <v>283.19</v>
      </c>
      <c r="K96" s="416">
        <v>4.72</v>
      </c>
      <c r="L96" s="416">
        <v>14.16</v>
      </c>
      <c r="M96" s="416">
        <v>14.16</v>
      </c>
      <c r="N96" s="416">
        <v>0</v>
      </c>
      <c r="O96" s="416">
        <v>269.03</v>
      </c>
      <c r="P96" s="414" t="s">
        <v>11586</v>
      </c>
      <c r="Q96" s="415"/>
      <c r="R96" s="414" t="s">
        <v>7884</v>
      </c>
      <c r="S96" s="414" t="s">
        <v>7885</v>
      </c>
      <c r="T96" s="414" t="s">
        <v>2113</v>
      </c>
      <c r="U96" s="414" t="s">
        <v>11200</v>
      </c>
      <c r="V96" s="414" t="s">
        <v>309</v>
      </c>
      <c r="W96" s="414" t="s">
        <v>2115</v>
      </c>
      <c r="X96" s="414" t="s">
        <v>11544</v>
      </c>
      <c r="Y96" s="414" t="s">
        <v>313</v>
      </c>
      <c r="Z96" s="414" t="s">
        <v>7888</v>
      </c>
      <c r="AA96" s="414">
        <v>60</v>
      </c>
      <c r="AB96" s="417">
        <v>0</v>
      </c>
      <c r="AC96" s="414" t="s">
        <v>8086</v>
      </c>
    </row>
    <row r="97" s="66" customFormat="1" ht="12.75" customHeight="1" spans="1:29">
      <c r="A97" s="66" t="s">
        <v>194</v>
      </c>
      <c r="B97" s="414" t="s">
        <v>7877</v>
      </c>
      <c r="C97" s="414" t="s">
        <v>7878</v>
      </c>
      <c r="D97" s="414" t="s">
        <v>11587</v>
      </c>
      <c r="E97" s="415">
        <v>45863</v>
      </c>
      <c r="F97" s="414" t="s">
        <v>301</v>
      </c>
      <c r="G97" s="414" t="s">
        <v>11588</v>
      </c>
      <c r="H97" s="414" t="s">
        <v>11541</v>
      </c>
      <c r="I97" s="414" t="s">
        <v>11542</v>
      </c>
      <c r="J97" s="416">
        <v>283.19</v>
      </c>
      <c r="K97" s="416">
        <v>4.72</v>
      </c>
      <c r="L97" s="416">
        <v>14.16</v>
      </c>
      <c r="M97" s="416">
        <v>14.16</v>
      </c>
      <c r="N97" s="416">
        <v>0</v>
      </c>
      <c r="O97" s="416">
        <v>269.03</v>
      </c>
      <c r="P97" s="414" t="s">
        <v>11589</v>
      </c>
      <c r="Q97" s="415"/>
      <c r="R97" s="414" t="s">
        <v>7884</v>
      </c>
      <c r="S97" s="414" t="s">
        <v>7885</v>
      </c>
      <c r="T97" s="414" t="s">
        <v>2113</v>
      </c>
      <c r="U97" s="414" t="s">
        <v>11200</v>
      </c>
      <c r="V97" s="414" t="s">
        <v>309</v>
      </c>
      <c r="W97" s="414" t="s">
        <v>2115</v>
      </c>
      <c r="X97" s="414" t="s">
        <v>11544</v>
      </c>
      <c r="Y97" s="414" t="s">
        <v>313</v>
      </c>
      <c r="Z97" s="414" t="s">
        <v>7888</v>
      </c>
      <c r="AA97" s="414">
        <v>60</v>
      </c>
      <c r="AB97" s="417">
        <v>0</v>
      </c>
      <c r="AC97" s="414" t="s">
        <v>8086</v>
      </c>
    </row>
    <row r="98" s="66" customFormat="1" ht="12.75" customHeight="1" spans="1:29">
      <c r="A98" s="66" t="s">
        <v>194</v>
      </c>
      <c r="B98" s="414" t="s">
        <v>7877</v>
      </c>
      <c r="C98" s="414" t="s">
        <v>7878</v>
      </c>
      <c r="D98" s="414" t="s">
        <v>11590</v>
      </c>
      <c r="E98" s="415">
        <v>45863</v>
      </c>
      <c r="F98" s="414" t="s">
        <v>301</v>
      </c>
      <c r="G98" s="414" t="s">
        <v>11591</v>
      </c>
      <c r="H98" s="414" t="s">
        <v>11541</v>
      </c>
      <c r="I98" s="414" t="s">
        <v>11542</v>
      </c>
      <c r="J98" s="416">
        <v>283.19</v>
      </c>
      <c r="K98" s="416">
        <v>4.72</v>
      </c>
      <c r="L98" s="416">
        <v>14.16</v>
      </c>
      <c r="M98" s="416">
        <v>14.16</v>
      </c>
      <c r="N98" s="416">
        <v>0</v>
      </c>
      <c r="O98" s="416">
        <v>269.03</v>
      </c>
      <c r="P98" s="414" t="s">
        <v>11592</v>
      </c>
      <c r="Q98" s="415"/>
      <c r="R98" s="414" t="s">
        <v>7884</v>
      </c>
      <c r="S98" s="414" t="s">
        <v>7885</v>
      </c>
      <c r="T98" s="414" t="s">
        <v>2113</v>
      </c>
      <c r="U98" s="414" t="s">
        <v>11200</v>
      </c>
      <c r="V98" s="414" t="s">
        <v>309</v>
      </c>
      <c r="W98" s="414" t="s">
        <v>2115</v>
      </c>
      <c r="X98" s="414" t="s">
        <v>11544</v>
      </c>
      <c r="Y98" s="414" t="s">
        <v>313</v>
      </c>
      <c r="Z98" s="414" t="s">
        <v>7888</v>
      </c>
      <c r="AA98" s="414">
        <v>60</v>
      </c>
      <c r="AB98" s="417">
        <v>0</v>
      </c>
      <c r="AC98" s="414" t="s">
        <v>8086</v>
      </c>
    </row>
    <row r="99" s="66" customFormat="1" ht="12.75" customHeight="1" spans="1:29">
      <c r="A99" s="66" t="s">
        <v>194</v>
      </c>
      <c r="B99" s="414" t="s">
        <v>7877</v>
      </c>
      <c r="C99" s="414" t="s">
        <v>7878</v>
      </c>
      <c r="D99" s="414" t="s">
        <v>11593</v>
      </c>
      <c r="E99" s="415">
        <v>45863</v>
      </c>
      <c r="F99" s="414" t="s">
        <v>301</v>
      </c>
      <c r="G99" s="414" t="s">
        <v>11594</v>
      </c>
      <c r="H99" s="414" t="s">
        <v>11541</v>
      </c>
      <c r="I99" s="414" t="s">
        <v>11542</v>
      </c>
      <c r="J99" s="416">
        <v>283.19</v>
      </c>
      <c r="K99" s="416">
        <v>4.72</v>
      </c>
      <c r="L99" s="416">
        <v>14.16</v>
      </c>
      <c r="M99" s="416">
        <v>14.16</v>
      </c>
      <c r="N99" s="416">
        <v>0</v>
      </c>
      <c r="O99" s="416">
        <v>269.03</v>
      </c>
      <c r="P99" s="414" t="s">
        <v>11595</v>
      </c>
      <c r="Q99" s="415"/>
      <c r="R99" s="414" t="s">
        <v>7884</v>
      </c>
      <c r="S99" s="414" t="s">
        <v>7885</v>
      </c>
      <c r="T99" s="414" t="s">
        <v>2113</v>
      </c>
      <c r="U99" s="414" t="s">
        <v>11200</v>
      </c>
      <c r="V99" s="414" t="s">
        <v>309</v>
      </c>
      <c r="W99" s="414" t="s">
        <v>2115</v>
      </c>
      <c r="X99" s="414" t="s">
        <v>11544</v>
      </c>
      <c r="Y99" s="414" t="s">
        <v>313</v>
      </c>
      <c r="Z99" s="414" t="s">
        <v>7888</v>
      </c>
      <c r="AA99" s="414">
        <v>60</v>
      </c>
      <c r="AB99" s="417">
        <v>0</v>
      </c>
      <c r="AC99" s="414" t="s">
        <v>8086</v>
      </c>
    </row>
    <row r="100" s="66" customFormat="1" ht="12.75" customHeight="1" spans="1:29">
      <c r="A100" s="66" t="s">
        <v>194</v>
      </c>
      <c r="B100" s="414" t="s">
        <v>7877</v>
      </c>
      <c r="C100" s="414" t="s">
        <v>7878</v>
      </c>
      <c r="D100" s="414" t="s">
        <v>11596</v>
      </c>
      <c r="E100" s="415">
        <v>45863</v>
      </c>
      <c r="F100" s="414" t="s">
        <v>301</v>
      </c>
      <c r="G100" s="414" t="s">
        <v>11597</v>
      </c>
      <c r="H100" s="414" t="s">
        <v>11541</v>
      </c>
      <c r="I100" s="414" t="s">
        <v>11542</v>
      </c>
      <c r="J100" s="416">
        <v>283.19</v>
      </c>
      <c r="K100" s="416">
        <v>4.72</v>
      </c>
      <c r="L100" s="416">
        <v>14.16</v>
      </c>
      <c r="M100" s="416">
        <v>14.16</v>
      </c>
      <c r="N100" s="416">
        <v>0</v>
      </c>
      <c r="O100" s="416">
        <v>269.03</v>
      </c>
      <c r="P100" s="414" t="s">
        <v>11598</v>
      </c>
      <c r="Q100" s="415"/>
      <c r="R100" s="414" t="s">
        <v>7884</v>
      </c>
      <c r="S100" s="414" t="s">
        <v>7885</v>
      </c>
      <c r="T100" s="414" t="s">
        <v>2113</v>
      </c>
      <c r="U100" s="414" t="s">
        <v>11200</v>
      </c>
      <c r="V100" s="414" t="s">
        <v>309</v>
      </c>
      <c r="W100" s="414" t="s">
        <v>2115</v>
      </c>
      <c r="X100" s="414" t="s">
        <v>11544</v>
      </c>
      <c r="Y100" s="414" t="s">
        <v>313</v>
      </c>
      <c r="Z100" s="414" t="s">
        <v>7888</v>
      </c>
      <c r="AA100" s="414">
        <v>60</v>
      </c>
      <c r="AB100" s="417">
        <v>0</v>
      </c>
      <c r="AC100" s="414" t="s">
        <v>8086</v>
      </c>
    </row>
    <row r="101" s="66" customFormat="1" ht="12.75" customHeight="1" spans="1:29">
      <c r="A101" s="66" t="s">
        <v>194</v>
      </c>
      <c r="B101" s="414" t="s">
        <v>7877</v>
      </c>
      <c r="C101" s="414" t="s">
        <v>7878</v>
      </c>
      <c r="D101" s="414" t="s">
        <v>11599</v>
      </c>
      <c r="E101" s="415">
        <v>45863</v>
      </c>
      <c r="F101" s="414" t="s">
        <v>301</v>
      </c>
      <c r="G101" s="414" t="s">
        <v>11600</v>
      </c>
      <c r="H101" s="414" t="s">
        <v>11541</v>
      </c>
      <c r="I101" s="414" t="s">
        <v>11542</v>
      </c>
      <c r="J101" s="416">
        <v>283.19</v>
      </c>
      <c r="K101" s="416">
        <v>4.72</v>
      </c>
      <c r="L101" s="416">
        <v>14.16</v>
      </c>
      <c r="M101" s="416">
        <v>14.16</v>
      </c>
      <c r="N101" s="416">
        <v>0</v>
      </c>
      <c r="O101" s="416">
        <v>269.03</v>
      </c>
      <c r="P101" s="414" t="s">
        <v>11601</v>
      </c>
      <c r="Q101" s="415"/>
      <c r="R101" s="414" t="s">
        <v>7884</v>
      </c>
      <c r="S101" s="414" t="s">
        <v>7885</v>
      </c>
      <c r="T101" s="414" t="s">
        <v>2113</v>
      </c>
      <c r="U101" s="414" t="s">
        <v>11200</v>
      </c>
      <c r="V101" s="414" t="s">
        <v>309</v>
      </c>
      <c r="W101" s="414" t="s">
        <v>2115</v>
      </c>
      <c r="X101" s="414" t="s">
        <v>11544</v>
      </c>
      <c r="Y101" s="414" t="s">
        <v>313</v>
      </c>
      <c r="Z101" s="414" t="s">
        <v>7888</v>
      </c>
      <c r="AA101" s="414">
        <v>60</v>
      </c>
      <c r="AB101" s="417">
        <v>0</v>
      </c>
      <c r="AC101" s="414" t="s">
        <v>8086</v>
      </c>
    </row>
    <row r="102" s="66" customFormat="1" ht="12.75" customHeight="1" spans="1:29">
      <c r="A102" s="66" t="s">
        <v>194</v>
      </c>
      <c r="B102" s="414" t="s">
        <v>7877</v>
      </c>
      <c r="C102" s="414" t="s">
        <v>7878</v>
      </c>
      <c r="D102" s="414" t="s">
        <v>11602</v>
      </c>
      <c r="E102" s="415">
        <v>45863</v>
      </c>
      <c r="F102" s="414" t="s">
        <v>301</v>
      </c>
      <c r="G102" s="414" t="s">
        <v>11603</v>
      </c>
      <c r="H102" s="414" t="s">
        <v>11541</v>
      </c>
      <c r="I102" s="414" t="s">
        <v>11542</v>
      </c>
      <c r="J102" s="416">
        <v>283.19</v>
      </c>
      <c r="K102" s="416">
        <v>4.72</v>
      </c>
      <c r="L102" s="416">
        <v>14.16</v>
      </c>
      <c r="M102" s="416">
        <v>14.16</v>
      </c>
      <c r="N102" s="416">
        <v>0</v>
      </c>
      <c r="O102" s="416">
        <v>269.03</v>
      </c>
      <c r="P102" s="414" t="s">
        <v>11604</v>
      </c>
      <c r="Q102" s="415"/>
      <c r="R102" s="414" t="s">
        <v>7884</v>
      </c>
      <c r="S102" s="414" t="s">
        <v>7885</v>
      </c>
      <c r="T102" s="414" t="s">
        <v>2113</v>
      </c>
      <c r="U102" s="414" t="s">
        <v>11200</v>
      </c>
      <c r="V102" s="414" t="s">
        <v>309</v>
      </c>
      <c r="W102" s="414" t="s">
        <v>2115</v>
      </c>
      <c r="X102" s="414" t="s">
        <v>11544</v>
      </c>
      <c r="Y102" s="414" t="s">
        <v>313</v>
      </c>
      <c r="Z102" s="414" t="s">
        <v>7888</v>
      </c>
      <c r="AA102" s="414">
        <v>60</v>
      </c>
      <c r="AB102" s="417">
        <v>0</v>
      </c>
      <c r="AC102" s="414" t="s">
        <v>8086</v>
      </c>
    </row>
    <row r="103" s="66" customFormat="1" ht="12.75" customHeight="1" spans="1:29">
      <c r="A103" s="66" t="s">
        <v>194</v>
      </c>
      <c r="B103" s="414" t="s">
        <v>7877</v>
      </c>
      <c r="C103" s="414" t="s">
        <v>7878</v>
      </c>
      <c r="D103" s="414" t="s">
        <v>11605</v>
      </c>
      <c r="E103" s="415">
        <v>45863</v>
      </c>
      <c r="F103" s="414" t="s">
        <v>301</v>
      </c>
      <c r="G103" s="414" t="s">
        <v>11606</v>
      </c>
      <c r="H103" s="414" t="s">
        <v>11607</v>
      </c>
      <c r="I103" s="414" t="s">
        <v>11608</v>
      </c>
      <c r="J103" s="416">
        <v>2743.36</v>
      </c>
      <c r="K103" s="416">
        <v>45.72</v>
      </c>
      <c r="L103" s="416">
        <v>137.17</v>
      </c>
      <c r="M103" s="416">
        <v>137.17</v>
      </c>
      <c r="N103" s="416">
        <v>0</v>
      </c>
      <c r="O103" s="416">
        <v>2606.19</v>
      </c>
      <c r="P103" s="414" t="s">
        <v>11609</v>
      </c>
      <c r="Q103" s="415"/>
      <c r="R103" s="414" t="s">
        <v>7884</v>
      </c>
      <c r="S103" s="414" t="s">
        <v>7885</v>
      </c>
      <c r="T103" s="414" t="s">
        <v>2113</v>
      </c>
      <c r="U103" s="414" t="s">
        <v>11610</v>
      </c>
      <c r="V103" s="414" t="s">
        <v>309</v>
      </c>
      <c r="W103" s="414" t="s">
        <v>2115</v>
      </c>
      <c r="X103" s="414" t="s">
        <v>9388</v>
      </c>
      <c r="Y103" s="414" t="s">
        <v>313</v>
      </c>
      <c r="Z103" s="414" t="s">
        <v>7888</v>
      </c>
      <c r="AA103" s="414">
        <v>60</v>
      </c>
      <c r="AB103" s="417">
        <v>0</v>
      </c>
      <c r="AC103" s="414" t="s">
        <v>8086</v>
      </c>
    </row>
    <row r="104" s="66" customFormat="1" ht="12.75" customHeight="1" spans="1:29">
      <c r="A104" s="66" t="s">
        <v>194</v>
      </c>
      <c r="B104" s="414" t="s">
        <v>7877</v>
      </c>
      <c r="C104" s="414" t="s">
        <v>7878</v>
      </c>
      <c r="D104" s="414" t="s">
        <v>11611</v>
      </c>
      <c r="E104" s="415">
        <v>45863</v>
      </c>
      <c r="F104" s="414" t="s">
        <v>301</v>
      </c>
      <c r="G104" s="414" t="s">
        <v>11612</v>
      </c>
      <c r="H104" s="414" t="s">
        <v>9427</v>
      </c>
      <c r="I104" s="414" t="s">
        <v>11613</v>
      </c>
      <c r="J104" s="416">
        <v>1061.95</v>
      </c>
      <c r="K104" s="416">
        <v>17.7</v>
      </c>
      <c r="L104" s="416">
        <v>53.1</v>
      </c>
      <c r="M104" s="416">
        <v>53.1</v>
      </c>
      <c r="N104" s="416">
        <v>0</v>
      </c>
      <c r="O104" s="416">
        <v>1008.85</v>
      </c>
      <c r="P104" s="414" t="s">
        <v>11614</v>
      </c>
      <c r="Q104" s="415"/>
      <c r="R104" s="414" t="s">
        <v>7884</v>
      </c>
      <c r="S104" s="414" t="s">
        <v>307</v>
      </c>
      <c r="T104" s="414" t="s">
        <v>453</v>
      </c>
      <c r="U104" s="414" t="s">
        <v>11200</v>
      </c>
      <c r="V104" s="414" t="s">
        <v>309</v>
      </c>
      <c r="W104" s="414" t="s">
        <v>2115</v>
      </c>
      <c r="X104" s="414" t="s">
        <v>11615</v>
      </c>
      <c r="Y104" s="414" t="s">
        <v>313</v>
      </c>
      <c r="Z104" s="414" t="s">
        <v>7888</v>
      </c>
      <c r="AA104" s="414">
        <v>60</v>
      </c>
      <c r="AB104" s="417">
        <v>0</v>
      </c>
      <c r="AC104" s="414" t="s">
        <v>542</v>
      </c>
    </row>
    <row r="105" s="66" customFormat="1" ht="12.75" customHeight="1" spans="1:29">
      <c r="A105" s="66" t="s">
        <v>194</v>
      </c>
      <c r="B105" s="414" t="s">
        <v>7877</v>
      </c>
      <c r="C105" s="414" t="s">
        <v>7878</v>
      </c>
      <c r="D105" s="414" t="s">
        <v>11616</v>
      </c>
      <c r="E105" s="415">
        <v>45863</v>
      </c>
      <c r="F105" s="414" t="s">
        <v>301</v>
      </c>
      <c r="G105" s="414" t="s">
        <v>11617</v>
      </c>
      <c r="H105" s="414" t="s">
        <v>11618</v>
      </c>
      <c r="I105" s="414" t="s">
        <v>11619</v>
      </c>
      <c r="J105" s="416">
        <v>619.47</v>
      </c>
      <c r="K105" s="416">
        <v>10.32</v>
      </c>
      <c r="L105" s="416">
        <v>30.97</v>
      </c>
      <c r="M105" s="416">
        <v>30.97</v>
      </c>
      <c r="N105" s="416">
        <v>0</v>
      </c>
      <c r="O105" s="416">
        <v>588.5</v>
      </c>
      <c r="P105" s="414" t="s">
        <v>11620</v>
      </c>
      <c r="Q105" s="415"/>
      <c r="R105" s="414" t="s">
        <v>7884</v>
      </c>
      <c r="S105" s="414" t="s">
        <v>307</v>
      </c>
      <c r="T105" s="414" t="s">
        <v>453</v>
      </c>
      <c r="U105" s="414" t="s">
        <v>11200</v>
      </c>
      <c r="V105" s="414" t="s">
        <v>309</v>
      </c>
      <c r="W105" s="414" t="s">
        <v>2115</v>
      </c>
      <c r="X105" s="414" t="s">
        <v>11621</v>
      </c>
      <c r="Y105" s="414" t="s">
        <v>313</v>
      </c>
      <c r="Z105" s="414" t="s">
        <v>7888</v>
      </c>
      <c r="AA105" s="414">
        <v>60</v>
      </c>
      <c r="AB105" s="417">
        <v>0</v>
      </c>
      <c r="AC105" s="414" t="s">
        <v>542</v>
      </c>
    </row>
    <row r="106" s="66" customFormat="1" ht="12.75" customHeight="1" spans="1:29">
      <c r="A106" s="66" t="s">
        <v>194</v>
      </c>
      <c r="B106" s="414" t="s">
        <v>7877</v>
      </c>
      <c r="C106" s="414" t="s">
        <v>7878</v>
      </c>
      <c r="D106" s="414" t="s">
        <v>11622</v>
      </c>
      <c r="E106" s="415">
        <v>45863</v>
      </c>
      <c r="F106" s="414" t="s">
        <v>301</v>
      </c>
      <c r="G106" s="414" t="s">
        <v>11623</v>
      </c>
      <c r="H106" s="414" t="s">
        <v>11618</v>
      </c>
      <c r="I106" s="414" t="s">
        <v>11619</v>
      </c>
      <c r="J106" s="416">
        <v>619.47</v>
      </c>
      <c r="K106" s="416">
        <v>10.32</v>
      </c>
      <c r="L106" s="416">
        <v>30.97</v>
      </c>
      <c r="M106" s="416">
        <v>30.97</v>
      </c>
      <c r="N106" s="416">
        <v>0</v>
      </c>
      <c r="O106" s="416">
        <v>588.5</v>
      </c>
      <c r="P106" s="414" t="s">
        <v>11624</v>
      </c>
      <c r="Q106" s="415"/>
      <c r="R106" s="414" t="s">
        <v>7884</v>
      </c>
      <c r="S106" s="414" t="s">
        <v>307</v>
      </c>
      <c r="T106" s="414" t="s">
        <v>453</v>
      </c>
      <c r="U106" s="414" t="s">
        <v>11200</v>
      </c>
      <c r="V106" s="414" t="s">
        <v>309</v>
      </c>
      <c r="W106" s="414" t="s">
        <v>2115</v>
      </c>
      <c r="X106" s="414" t="s">
        <v>11621</v>
      </c>
      <c r="Y106" s="414" t="s">
        <v>313</v>
      </c>
      <c r="Z106" s="414" t="s">
        <v>7888</v>
      </c>
      <c r="AA106" s="414">
        <v>60</v>
      </c>
      <c r="AB106" s="417">
        <v>0</v>
      </c>
      <c r="AC106" s="414" t="s">
        <v>542</v>
      </c>
    </row>
    <row r="107" s="66" customFormat="1" ht="12.75" customHeight="1" spans="1:29">
      <c r="A107" s="66" t="s">
        <v>194</v>
      </c>
      <c r="B107" s="414" t="s">
        <v>7877</v>
      </c>
      <c r="C107" s="414" t="s">
        <v>7878</v>
      </c>
      <c r="D107" s="414" t="s">
        <v>11625</v>
      </c>
      <c r="E107" s="415">
        <v>45863</v>
      </c>
      <c r="F107" s="414" t="s">
        <v>301</v>
      </c>
      <c r="G107" s="414" t="s">
        <v>11626</v>
      </c>
      <c r="H107" s="414" t="s">
        <v>11618</v>
      </c>
      <c r="I107" s="414" t="s">
        <v>11619</v>
      </c>
      <c r="J107" s="416">
        <v>619.47</v>
      </c>
      <c r="K107" s="416">
        <v>10.32</v>
      </c>
      <c r="L107" s="416">
        <v>30.97</v>
      </c>
      <c r="M107" s="416">
        <v>30.97</v>
      </c>
      <c r="N107" s="416">
        <v>0</v>
      </c>
      <c r="O107" s="416">
        <v>588.5</v>
      </c>
      <c r="P107" s="414" t="s">
        <v>11627</v>
      </c>
      <c r="Q107" s="415"/>
      <c r="R107" s="414" t="s">
        <v>7884</v>
      </c>
      <c r="S107" s="414" t="s">
        <v>307</v>
      </c>
      <c r="T107" s="414" t="s">
        <v>453</v>
      </c>
      <c r="U107" s="414" t="s">
        <v>11200</v>
      </c>
      <c r="V107" s="414" t="s">
        <v>309</v>
      </c>
      <c r="W107" s="414" t="s">
        <v>2115</v>
      </c>
      <c r="X107" s="414" t="s">
        <v>11621</v>
      </c>
      <c r="Y107" s="414" t="s">
        <v>313</v>
      </c>
      <c r="Z107" s="414" t="s">
        <v>7888</v>
      </c>
      <c r="AA107" s="414">
        <v>60</v>
      </c>
      <c r="AB107" s="417">
        <v>0</v>
      </c>
      <c r="AC107" s="414" t="s">
        <v>542</v>
      </c>
    </row>
    <row r="108" s="66" customFormat="1" ht="12.75" customHeight="1" spans="1:29">
      <c r="A108" s="66" t="s">
        <v>194</v>
      </c>
      <c r="B108" s="414" t="s">
        <v>7877</v>
      </c>
      <c r="C108" s="414" t="s">
        <v>7878</v>
      </c>
      <c r="D108" s="414" t="s">
        <v>11628</v>
      </c>
      <c r="E108" s="415">
        <v>45863</v>
      </c>
      <c r="F108" s="414" t="s">
        <v>301</v>
      </c>
      <c r="G108" s="414" t="s">
        <v>11629</v>
      </c>
      <c r="H108" s="414" t="s">
        <v>11618</v>
      </c>
      <c r="I108" s="414" t="s">
        <v>11619</v>
      </c>
      <c r="J108" s="416">
        <v>619.47</v>
      </c>
      <c r="K108" s="416">
        <v>10.32</v>
      </c>
      <c r="L108" s="416">
        <v>30.97</v>
      </c>
      <c r="M108" s="416">
        <v>30.97</v>
      </c>
      <c r="N108" s="416">
        <v>0</v>
      </c>
      <c r="O108" s="416">
        <v>588.5</v>
      </c>
      <c r="P108" s="414" t="s">
        <v>11630</v>
      </c>
      <c r="Q108" s="415"/>
      <c r="R108" s="414" t="s">
        <v>7884</v>
      </c>
      <c r="S108" s="414" t="s">
        <v>307</v>
      </c>
      <c r="T108" s="414" t="s">
        <v>453</v>
      </c>
      <c r="U108" s="414" t="s">
        <v>11200</v>
      </c>
      <c r="V108" s="414" t="s">
        <v>309</v>
      </c>
      <c r="W108" s="414" t="s">
        <v>2115</v>
      </c>
      <c r="X108" s="414" t="s">
        <v>11621</v>
      </c>
      <c r="Y108" s="414" t="s">
        <v>313</v>
      </c>
      <c r="Z108" s="414" t="s">
        <v>7888</v>
      </c>
      <c r="AA108" s="414">
        <v>60</v>
      </c>
      <c r="AB108" s="417">
        <v>0</v>
      </c>
      <c r="AC108" s="414" t="s">
        <v>542</v>
      </c>
    </row>
    <row r="109" s="66" customFormat="1" ht="12.75" customHeight="1" spans="1:29">
      <c r="A109" s="66" t="s">
        <v>194</v>
      </c>
      <c r="B109" s="414" t="s">
        <v>7877</v>
      </c>
      <c r="C109" s="414" t="s">
        <v>7878</v>
      </c>
      <c r="D109" s="414" t="s">
        <v>11631</v>
      </c>
      <c r="E109" s="415">
        <v>45863</v>
      </c>
      <c r="F109" s="414" t="s">
        <v>301</v>
      </c>
      <c r="G109" s="414" t="s">
        <v>11632</v>
      </c>
      <c r="H109" s="414" t="s">
        <v>11633</v>
      </c>
      <c r="I109" s="414" t="s">
        <v>11634</v>
      </c>
      <c r="J109" s="416">
        <v>3097.35</v>
      </c>
      <c r="K109" s="416">
        <v>51.62</v>
      </c>
      <c r="L109" s="416">
        <v>154.87</v>
      </c>
      <c r="M109" s="416">
        <v>154.87</v>
      </c>
      <c r="N109" s="416">
        <v>0</v>
      </c>
      <c r="O109" s="416">
        <v>2942.48</v>
      </c>
      <c r="P109" s="414" t="s">
        <v>11635</v>
      </c>
      <c r="Q109" s="415"/>
      <c r="R109" s="414" t="s">
        <v>7884</v>
      </c>
      <c r="S109" s="414" t="s">
        <v>7885</v>
      </c>
      <c r="T109" s="414" t="s">
        <v>2113</v>
      </c>
      <c r="U109" s="414" t="s">
        <v>7804</v>
      </c>
      <c r="V109" s="414" t="s">
        <v>309</v>
      </c>
      <c r="W109" s="414" t="s">
        <v>2115</v>
      </c>
      <c r="X109" s="414" t="s">
        <v>11636</v>
      </c>
      <c r="Y109" s="414" t="s">
        <v>313</v>
      </c>
      <c r="Z109" s="414" t="s">
        <v>7888</v>
      </c>
      <c r="AA109" s="414">
        <v>60</v>
      </c>
      <c r="AB109" s="417">
        <v>0</v>
      </c>
      <c r="AC109" s="414" t="s">
        <v>8086</v>
      </c>
    </row>
    <row r="110" s="66" customFormat="1" ht="12.75" customHeight="1" spans="1:29">
      <c r="A110" s="66" t="s">
        <v>194</v>
      </c>
      <c r="B110" s="414" t="s">
        <v>7877</v>
      </c>
      <c r="C110" s="414" t="s">
        <v>7878</v>
      </c>
      <c r="D110" s="414" t="s">
        <v>11637</v>
      </c>
      <c r="E110" s="415">
        <v>45863</v>
      </c>
      <c r="F110" s="414" t="s">
        <v>301</v>
      </c>
      <c r="G110" s="414" t="s">
        <v>11638</v>
      </c>
      <c r="H110" s="414" t="s">
        <v>11633</v>
      </c>
      <c r="I110" s="414" t="s">
        <v>11634</v>
      </c>
      <c r="J110" s="416">
        <v>3097.35</v>
      </c>
      <c r="K110" s="416">
        <v>51.62</v>
      </c>
      <c r="L110" s="416">
        <v>154.87</v>
      </c>
      <c r="M110" s="416">
        <v>154.87</v>
      </c>
      <c r="N110" s="416">
        <v>0</v>
      </c>
      <c r="O110" s="416">
        <v>2942.48</v>
      </c>
      <c r="P110" s="414" t="s">
        <v>11639</v>
      </c>
      <c r="Q110" s="415"/>
      <c r="R110" s="414" t="s">
        <v>7884</v>
      </c>
      <c r="S110" s="414" t="s">
        <v>7885</v>
      </c>
      <c r="T110" s="414" t="s">
        <v>2113</v>
      </c>
      <c r="U110" s="414" t="s">
        <v>11548</v>
      </c>
      <c r="V110" s="414" t="s">
        <v>309</v>
      </c>
      <c r="W110" s="414" t="s">
        <v>2115</v>
      </c>
      <c r="X110" s="414" t="s">
        <v>11636</v>
      </c>
      <c r="Y110" s="414" t="s">
        <v>313</v>
      </c>
      <c r="Z110" s="414" t="s">
        <v>7888</v>
      </c>
      <c r="AA110" s="414">
        <v>60</v>
      </c>
      <c r="AB110" s="417">
        <v>0</v>
      </c>
      <c r="AC110" s="414" t="s">
        <v>8086</v>
      </c>
    </row>
    <row r="111" s="66" customFormat="1" ht="12.75" customHeight="1" spans="1:29">
      <c r="A111" s="66" t="s">
        <v>194</v>
      </c>
      <c r="B111" s="414" t="s">
        <v>7877</v>
      </c>
      <c r="C111" s="414" t="s">
        <v>7878</v>
      </c>
      <c r="D111" s="414" t="s">
        <v>11640</v>
      </c>
      <c r="E111" s="415">
        <v>45863</v>
      </c>
      <c r="F111" s="414" t="s">
        <v>301</v>
      </c>
      <c r="G111" s="414" t="s">
        <v>11641</v>
      </c>
      <c r="H111" s="414" t="s">
        <v>11633</v>
      </c>
      <c r="I111" s="414" t="s">
        <v>11634</v>
      </c>
      <c r="J111" s="416">
        <v>3097.35</v>
      </c>
      <c r="K111" s="416">
        <v>51.62</v>
      </c>
      <c r="L111" s="416">
        <v>154.87</v>
      </c>
      <c r="M111" s="416">
        <v>154.87</v>
      </c>
      <c r="N111" s="416">
        <v>0</v>
      </c>
      <c r="O111" s="416">
        <v>2942.48</v>
      </c>
      <c r="P111" s="414" t="s">
        <v>11642</v>
      </c>
      <c r="Q111" s="415"/>
      <c r="R111" s="414" t="s">
        <v>7884</v>
      </c>
      <c r="S111" s="414" t="s">
        <v>7885</v>
      </c>
      <c r="T111" s="414" t="s">
        <v>2113</v>
      </c>
      <c r="U111" s="414" t="s">
        <v>11261</v>
      </c>
      <c r="V111" s="414" t="s">
        <v>309</v>
      </c>
      <c r="W111" s="414" t="s">
        <v>2115</v>
      </c>
      <c r="X111" s="414" t="s">
        <v>11636</v>
      </c>
      <c r="Y111" s="414" t="s">
        <v>313</v>
      </c>
      <c r="Z111" s="414" t="s">
        <v>7888</v>
      </c>
      <c r="AA111" s="414">
        <v>60</v>
      </c>
      <c r="AB111" s="417">
        <v>0</v>
      </c>
      <c r="AC111" s="414" t="s">
        <v>8086</v>
      </c>
    </row>
    <row r="112" s="66" customFormat="1" ht="12.75" customHeight="1" spans="1:29">
      <c r="A112" s="66" t="s">
        <v>194</v>
      </c>
      <c r="B112" s="414" t="s">
        <v>7877</v>
      </c>
      <c r="C112" s="414" t="s">
        <v>7878</v>
      </c>
      <c r="D112" s="414" t="s">
        <v>11643</v>
      </c>
      <c r="E112" s="415">
        <v>45863</v>
      </c>
      <c r="F112" s="414" t="s">
        <v>301</v>
      </c>
      <c r="G112" s="414" t="s">
        <v>11644</v>
      </c>
      <c r="H112" s="414" t="s">
        <v>11633</v>
      </c>
      <c r="I112" s="414" t="s">
        <v>11634</v>
      </c>
      <c r="J112" s="416">
        <v>3097.35</v>
      </c>
      <c r="K112" s="416">
        <v>51.62</v>
      </c>
      <c r="L112" s="416">
        <v>154.87</v>
      </c>
      <c r="M112" s="416">
        <v>154.87</v>
      </c>
      <c r="N112" s="416">
        <v>0</v>
      </c>
      <c r="O112" s="416">
        <v>2942.48</v>
      </c>
      <c r="P112" s="414" t="s">
        <v>11645</v>
      </c>
      <c r="Q112" s="415"/>
      <c r="R112" s="414" t="s">
        <v>7884</v>
      </c>
      <c r="S112" s="414" t="s">
        <v>7885</v>
      </c>
      <c r="T112" s="414" t="s">
        <v>2113</v>
      </c>
      <c r="U112" s="414" t="s">
        <v>11555</v>
      </c>
      <c r="V112" s="414" t="s">
        <v>309</v>
      </c>
      <c r="W112" s="414" t="s">
        <v>2115</v>
      </c>
      <c r="X112" s="414" t="s">
        <v>11636</v>
      </c>
      <c r="Y112" s="414" t="s">
        <v>313</v>
      </c>
      <c r="Z112" s="414" t="s">
        <v>7888</v>
      </c>
      <c r="AA112" s="414">
        <v>60</v>
      </c>
      <c r="AB112" s="417">
        <v>0</v>
      </c>
      <c r="AC112" s="414" t="s">
        <v>8086</v>
      </c>
    </row>
    <row r="113" s="66" customFormat="1" ht="12.75" customHeight="1" spans="1:29">
      <c r="A113" s="66" t="s">
        <v>194</v>
      </c>
      <c r="B113" s="414" t="s">
        <v>7877</v>
      </c>
      <c r="C113" s="414" t="s">
        <v>7878</v>
      </c>
      <c r="D113" s="414" t="s">
        <v>11646</v>
      </c>
      <c r="E113" s="415">
        <v>45863</v>
      </c>
      <c r="F113" s="414" t="s">
        <v>301</v>
      </c>
      <c r="G113" s="414" t="s">
        <v>11647</v>
      </c>
      <c r="H113" s="414" t="s">
        <v>11633</v>
      </c>
      <c r="I113" s="414" t="s">
        <v>11634</v>
      </c>
      <c r="J113" s="416">
        <v>3097.35</v>
      </c>
      <c r="K113" s="416">
        <v>51.62</v>
      </c>
      <c r="L113" s="416">
        <v>154.87</v>
      </c>
      <c r="M113" s="416">
        <v>154.87</v>
      </c>
      <c r="N113" s="416">
        <v>0</v>
      </c>
      <c r="O113" s="416">
        <v>2942.48</v>
      </c>
      <c r="P113" s="414" t="s">
        <v>11648</v>
      </c>
      <c r="Q113" s="415"/>
      <c r="R113" s="414" t="s">
        <v>7884</v>
      </c>
      <c r="S113" s="414" t="s">
        <v>7885</v>
      </c>
      <c r="T113" s="414" t="s">
        <v>2113</v>
      </c>
      <c r="U113" s="414" t="s">
        <v>11559</v>
      </c>
      <c r="V113" s="414" t="s">
        <v>309</v>
      </c>
      <c r="W113" s="414" t="s">
        <v>2115</v>
      </c>
      <c r="X113" s="414" t="s">
        <v>11636</v>
      </c>
      <c r="Y113" s="414" t="s">
        <v>313</v>
      </c>
      <c r="Z113" s="414" t="s">
        <v>7888</v>
      </c>
      <c r="AA113" s="414">
        <v>60</v>
      </c>
      <c r="AB113" s="417">
        <v>0</v>
      </c>
      <c r="AC113" s="414" t="s">
        <v>8086</v>
      </c>
    </row>
    <row r="114" s="66" customFormat="1" ht="12.75" customHeight="1" spans="1:29">
      <c r="A114" s="66" t="s">
        <v>194</v>
      </c>
      <c r="B114" s="414" t="s">
        <v>7877</v>
      </c>
      <c r="C114" s="414" t="s">
        <v>7878</v>
      </c>
      <c r="D114" s="414" t="s">
        <v>11649</v>
      </c>
      <c r="E114" s="415">
        <v>45863</v>
      </c>
      <c r="F114" s="414" t="s">
        <v>301</v>
      </c>
      <c r="G114" s="414" t="s">
        <v>11650</v>
      </c>
      <c r="H114" s="414" t="s">
        <v>11633</v>
      </c>
      <c r="I114" s="414" t="s">
        <v>11634</v>
      </c>
      <c r="J114" s="416">
        <v>3097.35</v>
      </c>
      <c r="K114" s="416">
        <v>51.62</v>
      </c>
      <c r="L114" s="416">
        <v>154.87</v>
      </c>
      <c r="M114" s="416">
        <v>154.87</v>
      </c>
      <c r="N114" s="416">
        <v>0</v>
      </c>
      <c r="O114" s="416">
        <v>2942.48</v>
      </c>
      <c r="P114" s="414" t="s">
        <v>11651</v>
      </c>
      <c r="Q114" s="415"/>
      <c r="R114" s="414" t="s">
        <v>7884</v>
      </c>
      <c r="S114" s="414" t="s">
        <v>7885</v>
      </c>
      <c r="T114" s="414" t="s">
        <v>11563</v>
      </c>
      <c r="U114" s="414" t="s">
        <v>11564</v>
      </c>
      <c r="V114" s="414" t="s">
        <v>309</v>
      </c>
      <c r="W114" s="414" t="s">
        <v>2115</v>
      </c>
      <c r="X114" s="414" t="s">
        <v>11636</v>
      </c>
      <c r="Y114" s="414" t="s">
        <v>313</v>
      </c>
      <c r="Z114" s="414" t="s">
        <v>7888</v>
      </c>
      <c r="AA114" s="414">
        <v>60</v>
      </c>
      <c r="AB114" s="417">
        <v>0</v>
      </c>
      <c r="AC114" s="414" t="s">
        <v>8086</v>
      </c>
    </row>
    <row r="115" s="66" customFormat="1" ht="12.75" customHeight="1" spans="1:29">
      <c r="A115" s="66" t="s">
        <v>194</v>
      </c>
      <c r="B115" s="414" t="s">
        <v>7877</v>
      </c>
      <c r="C115" s="414" t="s">
        <v>7878</v>
      </c>
      <c r="D115" s="414" t="s">
        <v>11652</v>
      </c>
      <c r="E115" s="415">
        <v>45863</v>
      </c>
      <c r="F115" s="414" t="s">
        <v>301</v>
      </c>
      <c r="G115" s="414" t="s">
        <v>11653</v>
      </c>
      <c r="H115" s="414" t="s">
        <v>11633</v>
      </c>
      <c r="I115" s="414" t="s">
        <v>11634</v>
      </c>
      <c r="J115" s="416">
        <v>3097.35</v>
      </c>
      <c r="K115" s="416">
        <v>51.62</v>
      </c>
      <c r="L115" s="416">
        <v>154.87</v>
      </c>
      <c r="M115" s="416">
        <v>154.87</v>
      </c>
      <c r="N115" s="416">
        <v>0</v>
      </c>
      <c r="O115" s="416">
        <v>2942.48</v>
      </c>
      <c r="P115" s="414" t="s">
        <v>11654</v>
      </c>
      <c r="Q115" s="415"/>
      <c r="R115" s="414" t="s">
        <v>7884</v>
      </c>
      <c r="S115" s="414" t="s">
        <v>7885</v>
      </c>
      <c r="T115" s="414" t="s">
        <v>11563</v>
      </c>
      <c r="U115" s="414" t="s">
        <v>11503</v>
      </c>
      <c r="V115" s="414" t="s">
        <v>309</v>
      </c>
      <c r="W115" s="414" t="s">
        <v>2115</v>
      </c>
      <c r="X115" s="414" t="s">
        <v>11636</v>
      </c>
      <c r="Y115" s="414" t="s">
        <v>313</v>
      </c>
      <c r="Z115" s="414" t="s">
        <v>7888</v>
      </c>
      <c r="AA115" s="414">
        <v>60</v>
      </c>
      <c r="AB115" s="417">
        <v>0</v>
      </c>
      <c r="AC115" s="414" t="s">
        <v>8086</v>
      </c>
    </row>
    <row r="116" s="66" customFormat="1" ht="12.75" customHeight="1" spans="1:29">
      <c r="A116" s="66" t="s">
        <v>194</v>
      </c>
      <c r="B116" s="414" t="s">
        <v>7877</v>
      </c>
      <c r="C116" s="414" t="s">
        <v>7878</v>
      </c>
      <c r="D116" s="414" t="s">
        <v>11655</v>
      </c>
      <c r="E116" s="415">
        <v>45863</v>
      </c>
      <c r="F116" s="414" t="s">
        <v>301</v>
      </c>
      <c r="G116" s="414" t="s">
        <v>11656</v>
      </c>
      <c r="H116" s="414" t="s">
        <v>11633</v>
      </c>
      <c r="I116" s="414" t="s">
        <v>11634</v>
      </c>
      <c r="J116" s="416">
        <v>3097.35</v>
      </c>
      <c r="K116" s="416">
        <v>51.62</v>
      </c>
      <c r="L116" s="416">
        <v>154.87</v>
      </c>
      <c r="M116" s="416">
        <v>154.87</v>
      </c>
      <c r="N116" s="416">
        <v>0</v>
      </c>
      <c r="O116" s="416">
        <v>2942.48</v>
      </c>
      <c r="P116" s="414" t="s">
        <v>11657</v>
      </c>
      <c r="Q116" s="415"/>
      <c r="R116" s="414" t="s">
        <v>7884</v>
      </c>
      <c r="S116" s="414" t="s">
        <v>7885</v>
      </c>
      <c r="T116" s="414" t="s">
        <v>11563</v>
      </c>
      <c r="U116" s="414" t="s">
        <v>11280</v>
      </c>
      <c r="V116" s="414" t="s">
        <v>309</v>
      </c>
      <c r="W116" s="414" t="s">
        <v>2115</v>
      </c>
      <c r="X116" s="414" t="s">
        <v>11636</v>
      </c>
      <c r="Y116" s="414" t="s">
        <v>313</v>
      </c>
      <c r="Z116" s="414" t="s">
        <v>7888</v>
      </c>
      <c r="AA116" s="414">
        <v>60</v>
      </c>
      <c r="AB116" s="417">
        <v>0</v>
      </c>
      <c r="AC116" s="414" t="s">
        <v>8086</v>
      </c>
    </row>
    <row r="117" s="66" customFormat="1" ht="12.75" customHeight="1" spans="1:29">
      <c r="A117" s="66" t="s">
        <v>194</v>
      </c>
      <c r="B117" s="414" t="s">
        <v>7877</v>
      </c>
      <c r="C117" s="414" t="s">
        <v>7878</v>
      </c>
      <c r="D117" s="414" t="s">
        <v>11658</v>
      </c>
      <c r="E117" s="415">
        <v>45863</v>
      </c>
      <c r="F117" s="414" t="s">
        <v>301</v>
      </c>
      <c r="G117" s="414" t="s">
        <v>11659</v>
      </c>
      <c r="H117" s="414" t="s">
        <v>11633</v>
      </c>
      <c r="I117" s="414" t="s">
        <v>11634</v>
      </c>
      <c r="J117" s="416">
        <v>3097.35</v>
      </c>
      <c r="K117" s="416">
        <v>51.62</v>
      </c>
      <c r="L117" s="416">
        <v>154.87</v>
      </c>
      <c r="M117" s="416">
        <v>154.87</v>
      </c>
      <c r="N117" s="416">
        <v>0</v>
      </c>
      <c r="O117" s="416">
        <v>2942.48</v>
      </c>
      <c r="P117" s="414" t="s">
        <v>11660</v>
      </c>
      <c r="Q117" s="415"/>
      <c r="R117" s="414" t="s">
        <v>7884</v>
      </c>
      <c r="S117" s="414" t="s">
        <v>7885</v>
      </c>
      <c r="T117" s="414" t="s">
        <v>11563</v>
      </c>
      <c r="U117" s="414" t="s">
        <v>11574</v>
      </c>
      <c r="V117" s="414" t="s">
        <v>309</v>
      </c>
      <c r="W117" s="414" t="s">
        <v>2115</v>
      </c>
      <c r="X117" s="414" t="s">
        <v>11636</v>
      </c>
      <c r="Y117" s="414" t="s">
        <v>313</v>
      </c>
      <c r="Z117" s="414" t="s">
        <v>7888</v>
      </c>
      <c r="AA117" s="414">
        <v>60</v>
      </c>
      <c r="AB117" s="417">
        <v>0</v>
      </c>
      <c r="AC117" s="414" t="s">
        <v>8086</v>
      </c>
    </row>
    <row r="118" s="66" customFormat="1" ht="12.75" customHeight="1" spans="1:29">
      <c r="A118" s="66" t="s">
        <v>194</v>
      </c>
      <c r="B118" s="414" t="s">
        <v>7877</v>
      </c>
      <c r="C118" s="414" t="s">
        <v>7878</v>
      </c>
      <c r="D118" s="414" t="s">
        <v>11661</v>
      </c>
      <c r="E118" s="415">
        <v>45863</v>
      </c>
      <c r="F118" s="414" t="s">
        <v>301</v>
      </c>
      <c r="G118" s="414" t="s">
        <v>11662</v>
      </c>
      <c r="H118" s="414" t="s">
        <v>11633</v>
      </c>
      <c r="I118" s="414" t="s">
        <v>11634</v>
      </c>
      <c r="J118" s="416">
        <v>3097.35</v>
      </c>
      <c r="K118" s="416">
        <v>51.62</v>
      </c>
      <c r="L118" s="416">
        <v>154.87</v>
      </c>
      <c r="M118" s="416">
        <v>154.87</v>
      </c>
      <c r="N118" s="416">
        <v>0</v>
      </c>
      <c r="O118" s="416">
        <v>2942.48</v>
      </c>
      <c r="P118" s="414" t="s">
        <v>11663</v>
      </c>
      <c r="Q118" s="415"/>
      <c r="R118" s="414" t="s">
        <v>7884</v>
      </c>
      <c r="S118" s="414" t="s">
        <v>307</v>
      </c>
      <c r="T118" s="414" t="s">
        <v>453</v>
      </c>
      <c r="U118" s="414" t="s">
        <v>11664</v>
      </c>
      <c r="V118" s="414" t="s">
        <v>309</v>
      </c>
      <c r="W118" s="414" t="s">
        <v>2115</v>
      </c>
      <c r="X118" s="414" t="s">
        <v>11636</v>
      </c>
      <c r="Y118" s="414" t="s">
        <v>313</v>
      </c>
      <c r="Z118" s="414" t="s">
        <v>7888</v>
      </c>
      <c r="AA118" s="414">
        <v>60</v>
      </c>
      <c r="AB118" s="417">
        <v>0</v>
      </c>
      <c r="AC118" s="414" t="s">
        <v>542</v>
      </c>
    </row>
    <row r="119" s="66" customFormat="1" ht="12.75" customHeight="1" spans="1:29">
      <c r="A119" s="66" t="s">
        <v>194</v>
      </c>
      <c r="B119" s="414" t="s">
        <v>7877</v>
      </c>
      <c r="C119" s="414" t="s">
        <v>7878</v>
      </c>
      <c r="D119" s="414" t="s">
        <v>11665</v>
      </c>
      <c r="E119" s="415">
        <v>45863</v>
      </c>
      <c r="F119" s="414" t="s">
        <v>301</v>
      </c>
      <c r="G119" s="414" t="s">
        <v>11666</v>
      </c>
      <c r="H119" s="414" t="s">
        <v>11633</v>
      </c>
      <c r="I119" s="414" t="s">
        <v>11634</v>
      </c>
      <c r="J119" s="416">
        <v>3097.35</v>
      </c>
      <c r="K119" s="416">
        <v>51.62</v>
      </c>
      <c r="L119" s="416">
        <v>154.87</v>
      </c>
      <c r="M119" s="416">
        <v>154.87</v>
      </c>
      <c r="N119" s="416">
        <v>0</v>
      </c>
      <c r="O119" s="416">
        <v>2942.48</v>
      </c>
      <c r="P119" s="414" t="s">
        <v>11667</v>
      </c>
      <c r="Q119" s="415"/>
      <c r="R119" s="414" t="s">
        <v>7884</v>
      </c>
      <c r="S119" s="414" t="s">
        <v>307</v>
      </c>
      <c r="T119" s="414" t="s">
        <v>453</v>
      </c>
      <c r="U119" s="414" t="s">
        <v>11668</v>
      </c>
      <c r="V119" s="414" t="s">
        <v>309</v>
      </c>
      <c r="W119" s="414" t="s">
        <v>2115</v>
      </c>
      <c r="X119" s="414" t="s">
        <v>11636</v>
      </c>
      <c r="Y119" s="414" t="s">
        <v>313</v>
      </c>
      <c r="Z119" s="414" t="s">
        <v>7888</v>
      </c>
      <c r="AA119" s="414">
        <v>60</v>
      </c>
      <c r="AB119" s="417">
        <v>0</v>
      </c>
      <c r="AC119" s="414" t="s">
        <v>542</v>
      </c>
    </row>
    <row r="120" s="66" customFormat="1" ht="12.75" customHeight="1" spans="1:29">
      <c r="A120" s="66" t="s">
        <v>194</v>
      </c>
      <c r="B120" s="414" t="s">
        <v>7877</v>
      </c>
      <c r="C120" s="414" t="s">
        <v>7878</v>
      </c>
      <c r="D120" s="414" t="s">
        <v>11669</v>
      </c>
      <c r="E120" s="415">
        <v>45863</v>
      </c>
      <c r="F120" s="414" t="s">
        <v>301</v>
      </c>
      <c r="G120" s="414" t="s">
        <v>11670</v>
      </c>
      <c r="H120" s="414" t="s">
        <v>11633</v>
      </c>
      <c r="I120" s="414" t="s">
        <v>11634</v>
      </c>
      <c r="J120" s="416">
        <v>3097.34</v>
      </c>
      <c r="K120" s="416">
        <v>51.63</v>
      </c>
      <c r="L120" s="416">
        <v>154.87</v>
      </c>
      <c r="M120" s="416">
        <v>154.87</v>
      </c>
      <c r="N120" s="416">
        <v>0</v>
      </c>
      <c r="O120" s="416">
        <v>2942.47</v>
      </c>
      <c r="P120" s="414" t="s">
        <v>11671</v>
      </c>
      <c r="Q120" s="415"/>
      <c r="R120" s="414" t="s">
        <v>7884</v>
      </c>
      <c r="S120" s="414" t="s">
        <v>307</v>
      </c>
      <c r="T120" s="414" t="s">
        <v>453</v>
      </c>
      <c r="U120" s="414" t="s">
        <v>11672</v>
      </c>
      <c r="V120" s="414" t="s">
        <v>309</v>
      </c>
      <c r="W120" s="414" t="s">
        <v>2115</v>
      </c>
      <c r="X120" s="414" t="s">
        <v>11636</v>
      </c>
      <c r="Y120" s="414" t="s">
        <v>313</v>
      </c>
      <c r="Z120" s="414" t="s">
        <v>7888</v>
      </c>
      <c r="AA120" s="414">
        <v>60</v>
      </c>
      <c r="AB120" s="417">
        <v>0</v>
      </c>
      <c r="AC120" s="414" t="s">
        <v>456</v>
      </c>
    </row>
    <row r="121" s="66" customFormat="1" ht="12.75" customHeight="1" spans="1:29">
      <c r="A121" s="66" t="s">
        <v>194</v>
      </c>
      <c r="B121" s="414" t="s">
        <v>7877</v>
      </c>
      <c r="C121" s="414" t="s">
        <v>7878</v>
      </c>
      <c r="D121" s="414" t="s">
        <v>11673</v>
      </c>
      <c r="E121" s="415">
        <v>45863</v>
      </c>
      <c r="F121" s="414" t="s">
        <v>301</v>
      </c>
      <c r="G121" s="414" t="s">
        <v>11674</v>
      </c>
      <c r="H121" s="414" t="s">
        <v>11633</v>
      </c>
      <c r="I121" s="414" t="s">
        <v>11634</v>
      </c>
      <c r="J121" s="416">
        <v>3097.34</v>
      </c>
      <c r="K121" s="416">
        <v>51.63</v>
      </c>
      <c r="L121" s="416">
        <v>154.87</v>
      </c>
      <c r="M121" s="416">
        <v>154.87</v>
      </c>
      <c r="N121" s="416">
        <v>0</v>
      </c>
      <c r="O121" s="416">
        <v>2942.47</v>
      </c>
      <c r="P121" s="414" t="s">
        <v>11675</v>
      </c>
      <c r="Q121" s="415"/>
      <c r="R121" s="414" t="s">
        <v>7884</v>
      </c>
      <c r="S121" s="414" t="s">
        <v>307</v>
      </c>
      <c r="T121" s="414" t="s">
        <v>462</v>
      </c>
      <c r="U121" s="414" t="s">
        <v>11676</v>
      </c>
      <c r="V121" s="414" t="s">
        <v>309</v>
      </c>
      <c r="W121" s="414" t="s">
        <v>2115</v>
      </c>
      <c r="X121" s="414" t="s">
        <v>11636</v>
      </c>
      <c r="Y121" s="414" t="s">
        <v>313</v>
      </c>
      <c r="Z121" s="414" t="s">
        <v>7888</v>
      </c>
      <c r="AA121" s="414">
        <v>60</v>
      </c>
      <c r="AB121" s="417">
        <v>0</v>
      </c>
      <c r="AC121" s="414" t="s">
        <v>481</v>
      </c>
    </row>
    <row r="122" s="66" customFormat="1" ht="12.75" customHeight="1" spans="1:29">
      <c r="A122" s="66" t="s">
        <v>194</v>
      </c>
      <c r="B122" s="414" t="s">
        <v>7877</v>
      </c>
      <c r="C122" s="414" t="s">
        <v>7878</v>
      </c>
      <c r="D122" s="414" t="s">
        <v>11677</v>
      </c>
      <c r="E122" s="415">
        <v>45863</v>
      </c>
      <c r="F122" s="414" t="s">
        <v>301</v>
      </c>
      <c r="G122" s="414" t="s">
        <v>11678</v>
      </c>
      <c r="H122" s="414" t="s">
        <v>11633</v>
      </c>
      <c r="I122" s="414" t="s">
        <v>11634</v>
      </c>
      <c r="J122" s="416">
        <v>3097.34</v>
      </c>
      <c r="K122" s="416">
        <v>51.63</v>
      </c>
      <c r="L122" s="416">
        <v>154.87</v>
      </c>
      <c r="M122" s="416">
        <v>154.87</v>
      </c>
      <c r="N122" s="416">
        <v>0</v>
      </c>
      <c r="O122" s="416">
        <v>2942.47</v>
      </c>
      <c r="P122" s="414" t="s">
        <v>11679</v>
      </c>
      <c r="Q122" s="415"/>
      <c r="R122" s="414" t="s">
        <v>7884</v>
      </c>
      <c r="S122" s="414" t="s">
        <v>307</v>
      </c>
      <c r="T122" s="414" t="s">
        <v>462</v>
      </c>
      <c r="U122" s="414" t="s">
        <v>11680</v>
      </c>
      <c r="V122" s="414" t="s">
        <v>309</v>
      </c>
      <c r="W122" s="414" t="s">
        <v>2115</v>
      </c>
      <c r="X122" s="414" t="s">
        <v>11636</v>
      </c>
      <c r="Y122" s="414" t="s">
        <v>313</v>
      </c>
      <c r="Z122" s="414" t="s">
        <v>7888</v>
      </c>
      <c r="AA122" s="414">
        <v>60</v>
      </c>
      <c r="AB122" s="417">
        <v>0</v>
      </c>
      <c r="AC122" s="414" t="s">
        <v>614</v>
      </c>
    </row>
    <row r="123" s="66" customFormat="1" ht="12.75" customHeight="1" spans="1:29">
      <c r="A123" s="66" t="s">
        <v>194</v>
      </c>
      <c r="B123" s="414" t="s">
        <v>7877</v>
      </c>
      <c r="C123" s="414" t="s">
        <v>7878</v>
      </c>
      <c r="D123" s="414" t="s">
        <v>11681</v>
      </c>
      <c r="E123" s="415">
        <v>45863</v>
      </c>
      <c r="F123" s="414" t="s">
        <v>301</v>
      </c>
      <c r="G123" s="414" t="s">
        <v>11682</v>
      </c>
      <c r="H123" s="414" t="s">
        <v>11633</v>
      </c>
      <c r="I123" s="414" t="s">
        <v>11634</v>
      </c>
      <c r="J123" s="416">
        <v>3097.34</v>
      </c>
      <c r="K123" s="416">
        <v>51.63</v>
      </c>
      <c r="L123" s="416">
        <v>154.87</v>
      </c>
      <c r="M123" s="416">
        <v>154.87</v>
      </c>
      <c r="N123" s="416">
        <v>0</v>
      </c>
      <c r="O123" s="416">
        <v>2942.47</v>
      </c>
      <c r="P123" s="414" t="s">
        <v>11683</v>
      </c>
      <c r="Q123" s="415"/>
      <c r="R123" s="414" t="s">
        <v>7884</v>
      </c>
      <c r="S123" s="414" t="s">
        <v>307</v>
      </c>
      <c r="T123" s="414" t="s">
        <v>462</v>
      </c>
      <c r="U123" s="414" t="s">
        <v>11684</v>
      </c>
      <c r="V123" s="414" t="s">
        <v>309</v>
      </c>
      <c r="W123" s="414" t="s">
        <v>2115</v>
      </c>
      <c r="X123" s="414" t="s">
        <v>11636</v>
      </c>
      <c r="Y123" s="414" t="s">
        <v>313</v>
      </c>
      <c r="Z123" s="414" t="s">
        <v>7888</v>
      </c>
      <c r="AA123" s="414">
        <v>60</v>
      </c>
      <c r="AB123" s="417">
        <v>0</v>
      </c>
      <c r="AC123" s="414" t="s">
        <v>1176</v>
      </c>
    </row>
    <row r="124" s="66" customFormat="1" ht="12.75" customHeight="1" spans="1:29">
      <c r="A124" s="66" t="s">
        <v>194</v>
      </c>
      <c r="B124" s="414" t="s">
        <v>7877</v>
      </c>
      <c r="C124" s="414" t="s">
        <v>7878</v>
      </c>
      <c r="D124" s="414" t="s">
        <v>11685</v>
      </c>
      <c r="E124" s="415">
        <v>45863</v>
      </c>
      <c r="F124" s="414" t="s">
        <v>301</v>
      </c>
      <c r="G124" s="414" t="s">
        <v>11686</v>
      </c>
      <c r="H124" s="414" t="s">
        <v>11633</v>
      </c>
      <c r="I124" s="414" t="s">
        <v>11634</v>
      </c>
      <c r="J124" s="416">
        <v>3097.34</v>
      </c>
      <c r="K124" s="416">
        <v>51.63</v>
      </c>
      <c r="L124" s="416">
        <v>154.87</v>
      </c>
      <c r="M124" s="416">
        <v>154.87</v>
      </c>
      <c r="N124" s="416">
        <v>0</v>
      </c>
      <c r="O124" s="416">
        <v>2942.47</v>
      </c>
      <c r="P124" s="414" t="s">
        <v>11687</v>
      </c>
      <c r="Q124" s="415"/>
      <c r="R124" s="414" t="s">
        <v>7884</v>
      </c>
      <c r="S124" s="414" t="s">
        <v>307</v>
      </c>
      <c r="T124" s="414" t="s">
        <v>462</v>
      </c>
      <c r="U124" s="414" t="s">
        <v>11680</v>
      </c>
      <c r="V124" s="414" t="s">
        <v>309</v>
      </c>
      <c r="W124" s="414" t="s">
        <v>2115</v>
      </c>
      <c r="X124" s="414" t="s">
        <v>11636</v>
      </c>
      <c r="Y124" s="414" t="s">
        <v>313</v>
      </c>
      <c r="Z124" s="414" t="s">
        <v>7888</v>
      </c>
      <c r="AA124" s="414">
        <v>60</v>
      </c>
      <c r="AB124" s="417">
        <v>0</v>
      </c>
      <c r="AC124" s="414" t="s">
        <v>614</v>
      </c>
    </row>
    <row r="125" s="66" customFormat="1" ht="12.75" customHeight="1" spans="1:29">
      <c r="A125" s="66" t="s">
        <v>194</v>
      </c>
      <c r="B125" s="414" t="s">
        <v>7877</v>
      </c>
      <c r="C125" s="414" t="s">
        <v>7878</v>
      </c>
      <c r="D125" s="414" t="s">
        <v>11688</v>
      </c>
      <c r="E125" s="415">
        <v>45863</v>
      </c>
      <c r="F125" s="414" t="s">
        <v>301</v>
      </c>
      <c r="G125" s="414" t="s">
        <v>11689</v>
      </c>
      <c r="H125" s="414" t="s">
        <v>11633</v>
      </c>
      <c r="I125" s="414" t="s">
        <v>11634</v>
      </c>
      <c r="J125" s="416">
        <v>3097.34</v>
      </c>
      <c r="K125" s="416">
        <v>51.63</v>
      </c>
      <c r="L125" s="416">
        <v>154.87</v>
      </c>
      <c r="M125" s="416">
        <v>154.87</v>
      </c>
      <c r="N125" s="416">
        <v>0</v>
      </c>
      <c r="O125" s="416">
        <v>2942.47</v>
      </c>
      <c r="P125" s="414" t="s">
        <v>11690</v>
      </c>
      <c r="Q125" s="415"/>
      <c r="R125" s="414" t="s">
        <v>7884</v>
      </c>
      <c r="S125" s="414" t="s">
        <v>307</v>
      </c>
      <c r="T125" s="414" t="s">
        <v>462</v>
      </c>
      <c r="U125" s="414" t="s">
        <v>11680</v>
      </c>
      <c r="V125" s="414" t="s">
        <v>309</v>
      </c>
      <c r="W125" s="414" t="s">
        <v>2115</v>
      </c>
      <c r="X125" s="414" t="s">
        <v>11636</v>
      </c>
      <c r="Y125" s="414" t="s">
        <v>313</v>
      </c>
      <c r="Z125" s="414" t="s">
        <v>7888</v>
      </c>
      <c r="AA125" s="414">
        <v>60</v>
      </c>
      <c r="AB125" s="417">
        <v>0</v>
      </c>
      <c r="AC125" s="414" t="s">
        <v>614</v>
      </c>
    </row>
    <row r="126" s="66" customFormat="1" ht="12.75" customHeight="1" spans="1:29">
      <c r="A126" s="66" t="s">
        <v>194</v>
      </c>
      <c r="B126" s="414" t="s">
        <v>7877</v>
      </c>
      <c r="C126" s="414" t="s">
        <v>7878</v>
      </c>
      <c r="D126" s="414" t="s">
        <v>11691</v>
      </c>
      <c r="E126" s="415">
        <v>45863</v>
      </c>
      <c r="F126" s="414" t="s">
        <v>301</v>
      </c>
      <c r="G126" s="414" t="s">
        <v>11692</v>
      </c>
      <c r="H126" s="414" t="s">
        <v>11633</v>
      </c>
      <c r="I126" s="414" t="s">
        <v>11634</v>
      </c>
      <c r="J126" s="416">
        <v>3097.34</v>
      </c>
      <c r="K126" s="416">
        <v>51.63</v>
      </c>
      <c r="L126" s="416">
        <v>154.87</v>
      </c>
      <c r="M126" s="416">
        <v>154.87</v>
      </c>
      <c r="N126" s="416">
        <v>0</v>
      </c>
      <c r="O126" s="416">
        <v>2942.47</v>
      </c>
      <c r="P126" s="414" t="s">
        <v>11693</v>
      </c>
      <c r="Q126" s="415"/>
      <c r="R126" s="414" t="s">
        <v>7884</v>
      </c>
      <c r="S126" s="414" t="s">
        <v>307</v>
      </c>
      <c r="T126" s="414" t="s">
        <v>453</v>
      </c>
      <c r="U126" s="414" t="s">
        <v>11668</v>
      </c>
      <c r="V126" s="414" t="s">
        <v>309</v>
      </c>
      <c r="W126" s="414" t="s">
        <v>2115</v>
      </c>
      <c r="X126" s="414" t="s">
        <v>11636</v>
      </c>
      <c r="Y126" s="414" t="s">
        <v>313</v>
      </c>
      <c r="Z126" s="414" t="s">
        <v>7888</v>
      </c>
      <c r="AA126" s="414">
        <v>60</v>
      </c>
      <c r="AB126" s="417">
        <v>0</v>
      </c>
      <c r="AC126" s="414" t="s">
        <v>542</v>
      </c>
    </row>
    <row r="127" s="66" customFormat="1" ht="12.75" customHeight="1" spans="1:29">
      <c r="A127" s="66" t="s">
        <v>194</v>
      </c>
      <c r="B127" s="414" t="s">
        <v>7877</v>
      </c>
      <c r="C127" s="414" t="s">
        <v>7878</v>
      </c>
      <c r="D127" s="414" t="s">
        <v>11694</v>
      </c>
      <c r="E127" s="415">
        <v>45863</v>
      </c>
      <c r="F127" s="414" t="s">
        <v>301</v>
      </c>
      <c r="G127" s="414" t="s">
        <v>11695</v>
      </c>
      <c r="H127" s="414" t="s">
        <v>11633</v>
      </c>
      <c r="I127" s="414" t="s">
        <v>11634</v>
      </c>
      <c r="J127" s="416">
        <v>3097.34</v>
      </c>
      <c r="K127" s="416">
        <v>51.63</v>
      </c>
      <c r="L127" s="416">
        <v>154.87</v>
      </c>
      <c r="M127" s="416">
        <v>154.87</v>
      </c>
      <c r="N127" s="416">
        <v>0</v>
      </c>
      <c r="O127" s="416">
        <v>2942.47</v>
      </c>
      <c r="P127" s="414" t="s">
        <v>11696</v>
      </c>
      <c r="Q127" s="415"/>
      <c r="R127" s="414" t="s">
        <v>7884</v>
      </c>
      <c r="S127" s="414" t="s">
        <v>307</v>
      </c>
      <c r="T127" s="414" t="s">
        <v>453</v>
      </c>
      <c r="U127" s="414" t="s">
        <v>11668</v>
      </c>
      <c r="V127" s="414" t="s">
        <v>309</v>
      </c>
      <c r="W127" s="414" t="s">
        <v>2115</v>
      </c>
      <c r="X127" s="414" t="s">
        <v>11636</v>
      </c>
      <c r="Y127" s="414" t="s">
        <v>313</v>
      </c>
      <c r="Z127" s="414" t="s">
        <v>7888</v>
      </c>
      <c r="AA127" s="414">
        <v>60</v>
      </c>
      <c r="AB127" s="417">
        <v>0</v>
      </c>
      <c r="AC127" s="414" t="s">
        <v>542</v>
      </c>
    </row>
    <row r="128" s="66" customFormat="1" ht="12.75" customHeight="1" spans="1:29">
      <c r="A128" s="66" t="s">
        <v>194</v>
      </c>
      <c r="B128" s="414" t="s">
        <v>7877</v>
      </c>
      <c r="C128" s="414" t="s">
        <v>7878</v>
      </c>
      <c r="D128" s="414" t="s">
        <v>11697</v>
      </c>
      <c r="E128" s="415">
        <v>45863</v>
      </c>
      <c r="F128" s="414" t="s">
        <v>301</v>
      </c>
      <c r="G128" s="414" t="s">
        <v>11698</v>
      </c>
      <c r="H128" s="414" t="s">
        <v>11633</v>
      </c>
      <c r="I128" s="414" t="s">
        <v>11634</v>
      </c>
      <c r="J128" s="416">
        <v>3097.34</v>
      </c>
      <c r="K128" s="416">
        <v>51.63</v>
      </c>
      <c r="L128" s="416">
        <v>154.87</v>
      </c>
      <c r="M128" s="416">
        <v>154.87</v>
      </c>
      <c r="N128" s="416">
        <v>0</v>
      </c>
      <c r="O128" s="416">
        <v>2942.47</v>
      </c>
      <c r="P128" s="414" t="s">
        <v>11699</v>
      </c>
      <c r="Q128" s="415"/>
      <c r="R128" s="414" t="s">
        <v>7884</v>
      </c>
      <c r="S128" s="414" t="s">
        <v>307</v>
      </c>
      <c r="T128" s="414" t="s">
        <v>453</v>
      </c>
      <c r="U128" s="414" t="s">
        <v>11668</v>
      </c>
      <c r="V128" s="414" t="s">
        <v>309</v>
      </c>
      <c r="W128" s="414" t="s">
        <v>2115</v>
      </c>
      <c r="X128" s="414" t="s">
        <v>11636</v>
      </c>
      <c r="Y128" s="414" t="s">
        <v>313</v>
      </c>
      <c r="Z128" s="414" t="s">
        <v>7888</v>
      </c>
      <c r="AA128" s="414">
        <v>60</v>
      </c>
      <c r="AB128" s="417">
        <v>0</v>
      </c>
      <c r="AC128" s="414" t="s">
        <v>542</v>
      </c>
    </row>
    <row r="129" s="66" customFormat="1" ht="12.75" customHeight="1" spans="1:29">
      <c r="A129" s="66" t="s">
        <v>194</v>
      </c>
      <c r="B129" s="414" t="s">
        <v>7877</v>
      </c>
      <c r="C129" s="414" t="s">
        <v>7878</v>
      </c>
      <c r="D129" s="414" t="s">
        <v>11700</v>
      </c>
      <c r="E129" s="415">
        <v>45863</v>
      </c>
      <c r="F129" s="414" t="s">
        <v>301</v>
      </c>
      <c r="G129" s="414" t="s">
        <v>11701</v>
      </c>
      <c r="H129" s="414" t="s">
        <v>11633</v>
      </c>
      <c r="I129" s="414" t="s">
        <v>11634</v>
      </c>
      <c r="J129" s="416">
        <v>3097.34</v>
      </c>
      <c r="K129" s="416">
        <v>51.63</v>
      </c>
      <c r="L129" s="416">
        <v>154.87</v>
      </c>
      <c r="M129" s="416">
        <v>154.87</v>
      </c>
      <c r="N129" s="416">
        <v>0</v>
      </c>
      <c r="O129" s="416">
        <v>2942.47</v>
      </c>
      <c r="P129" s="414" t="s">
        <v>11702</v>
      </c>
      <c r="Q129" s="415"/>
      <c r="R129" s="414" t="s">
        <v>7884</v>
      </c>
      <c r="S129" s="414" t="s">
        <v>307</v>
      </c>
      <c r="T129" s="414" t="s">
        <v>453</v>
      </c>
      <c r="U129" s="414" t="s">
        <v>11668</v>
      </c>
      <c r="V129" s="414" t="s">
        <v>309</v>
      </c>
      <c r="W129" s="414" t="s">
        <v>2115</v>
      </c>
      <c r="X129" s="414" t="s">
        <v>11636</v>
      </c>
      <c r="Y129" s="414" t="s">
        <v>313</v>
      </c>
      <c r="Z129" s="414" t="s">
        <v>7888</v>
      </c>
      <c r="AA129" s="414">
        <v>60</v>
      </c>
      <c r="AB129" s="417">
        <v>0</v>
      </c>
      <c r="AC129" s="414" t="s">
        <v>542</v>
      </c>
    </row>
    <row r="130" s="66" customFormat="1" ht="12.75" customHeight="1" spans="1:29">
      <c r="A130" s="66" t="s">
        <v>194</v>
      </c>
      <c r="B130" s="414" t="s">
        <v>7877</v>
      </c>
      <c r="C130" s="414" t="s">
        <v>7878</v>
      </c>
      <c r="D130" s="414" t="s">
        <v>11703</v>
      </c>
      <c r="E130" s="415">
        <v>45863</v>
      </c>
      <c r="F130" s="414" t="s">
        <v>301</v>
      </c>
      <c r="G130" s="414" t="s">
        <v>11704</v>
      </c>
      <c r="H130" s="414" t="s">
        <v>11633</v>
      </c>
      <c r="I130" s="414" t="s">
        <v>11634</v>
      </c>
      <c r="J130" s="416">
        <v>3097.34</v>
      </c>
      <c r="K130" s="416">
        <v>51.63</v>
      </c>
      <c r="L130" s="416">
        <v>154.87</v>
      </c>
      <c r="M130" s="416">
        <v>154.87</v>
      </c>
      <c r="N130" s="416">
        <v>0</v>
      </c>
      <c r="O130" s="416">
        <v>2942.47</v>
      </c>
      <c r="P130" s="414" t="s">
        <v>11705</v>
      </c>
      <c r="Q130" s="415"/>
      <c r="R130" s="414" t="s">
        <v>7884</v>
      </c>
      <c r="S130" s="414" t="s">
        <v>307</v>
      </c>
      <c r="T130" s="414" t="s">
        <v>453</v>
      </c>
      <c r="U130" s="414" t="s">
        <v>11668</v>
      </c>
      <c r="V130" s="414" t="s">
        <v>309</v>
      </c>
      <c r="W130" s="414" t="s">
        <v>2115</v>
      </c>
      <c r="X130" s="414" t="s">
        <v>11636</v>
      </c>
      <c r="Y130" s="414" t="s">
        <v>313</v>
      </c>
      <c r="Z130" s="414" t="s">
        <v>7888</v>
      </c>
      <c r="AA130" s="414">
        <v>60</v>
      </c>
      <c r="AB130" s="417">
        <v>0</v>
      </c>
      <c r="AC130" s="414" t="s">
        <v>542</v>
      </c>
    </row>
    <row r="131" s="66" customFormat="1" ht="12.75" customHeight="1" spans="1:29">
      <c r="A131" s="66" t="s">
        <v>194</v>
      </c>
      <c r="B131" s="414" t="s">
        <v>7877</v>
      </c>
      <c r="C131" s="414" t="s">
        <v>7878</v>
      </c>
      <c r="D131" s="414" t="s">
        <v>11706</v>
      </c>
      <c r="E131" s="415">
        <v>45863</v>
      </c>
      <c r="F131" s="414" t="s">
        <v>301</v>
      </c>
      <c r="G131" s="414" t="s">
        <v>11707</v>
      </c>
      <c r="H131" s="414" t="s">
        <v>8077</v>
      </c>
      <c r="I131" s="414" t="s">
        <v>11708</v>
      </c>
      <c r="J131" s="416">
        <v>3716.81</v>
      </c>
      <c r="K131" s="416">
        <v>61.95</v>
      </c>
      <c r="L131" s="416">
        <v>185.84</v>
      </c>
      <c r="M131" s="416">
        <v>185.84</v>
      </c>
      <c r="N131" s="416">
        <v>0</v>
      </c>
      <c r="O131" s="416">
        <v>3530.97</v>
      </c>
      <c r="P131" s="414" t="s">
        <v>11709</v>
      </c>
      <c r="Q131" s="415"/>
      <c r="R131" s="414" t="s">
        <v>7884</v>
      </c>
      <c r="S131" s="414" t="s">
        <v>307</v>
      </c>
      <c r="T131" s="414" t="s">
        <v>453</v>
      </c>
      <c r="U131" s="414" t="s">
        <v>11668</v>
      </c>
      <c r="V131" s="414" t="s">
        <v>309</v>
      </c>
      <c r="W131" s="414" t="s">
        <v>2115</v>
      </c>
      <c r="X131" s="414" t="s">
        <v>7945</v>
      </c>
      <c r="Y131" s="414" t="s">
        <v>313</v>
      </c>
      <c r="Z131" s="414" t="s">
        <v>7888</v>
      </c>
      <c r="AA131" s="414">
        <v>60</v>
      </c>
      <c r="AB131" s="417">
        <v>0</v>
      </c>
      <c r="AC131" s="414" t="s">
        <v>542</v>
      </c>
    </row>
    <row r="132" s="66" customFormat="1" ht="12.75" customHeight="1" spans="1:29">
      <c r="A132" s="66" t="s">
        <v>194</v>
      </c>
      <c r="B132" s="414" t="s">
        <v>7877</v>
      </c>
      <c r="C132" s="414" t="s">
        <v>7878</v>
      </c>
      <c r="D132" s="414" t="s">
        <v>11710</v>
      </c>
      <c r="E132" s="415">
        <v>45863</v>
      </c>
      <c r="F132" s="414" t="s">
        <v>301</v>
      </c>
      <c r="G132" s="414" t="s">
        <v>11711</v>
      </c>
      <c r="H132" s="414" t="s">
        <v>8077</v>
      </c>
      <c r="I132" s="414" t="s">
        <v>11708</v>
      </c>
      <c r="J132" s="416">
        <v>3716.81</v>
      </c>
      <c r="K132" s="416">
        <v>61.95</v>
      </c>
      <c r="L132" s="416">
        <v>185.84</v>
      </c>
      <c r="M132" s="416">
        <v>185.84</v>
      </c>
      <c r="N132" s="416">
        <v>0</v>
      </c>
      <c r="O132" s="416">
        <v>3530.97</v>
      </c>
      <c r="P132" s="414" t="s">
        <v>11712</v>
      </c>
      <c r="Q132" s="415"/>
      <c r="R132" s="414" t="s">
        <v>7884</v>
      </c>
      <c r="S132" s="414" t="s">
        <v>307</v>
      </c>
      <c r="T132" s="414" t="s">
        <v>453</v>
      </c>
      <c r="U132" s="414" t="s">
        <v>11668</v>
      </c>
      <c r="V132" s="414" t="s">
        <v>309</v>
      </c>
      <c r="W132" s="414" t="s">
        <v>2115</v>
      </c>
      <c r="X132" s="414" t="s">
        <v>7945</v>
      </c>
      <c r="Y132" s="414" t="s">
        <v>313</v>
      </c>
      <c r="Z132" s="414" t="s">
        <v>7888</v>
      </c>
      <c r="AA132" s="414">
        <v>60</v>
      </c>
      <c r="AB132" s="417">
        <v>0</v>
      </c>
      <c r="AC132" s="414" t="s">
        <v>542</v>
      </c>
    </row>
    <row r="133" s="66" customFormat="1" ht="12.75" customHeight="1" spans="1:29">
      <c r="A133" s="66" t="s">
        <v>194</v>
      </c>
      <c r="B133" s="414" t="s">
        <v>7877</v>
      </c>
      <c r="C133" s="414" t="s">
        <v>7878</v>
      </c>
      <c r="D133" s="414" t="s">
        <v>11713</v>
      </c>
      <c r="E133" s="415">
        <v>45863</v>
      </c>
      <c r="F133" s="414" t="s">
        <v>301</v>
      </c>
      <c r="G133" s="414" t="s">
        <v>11714</v>
      </c>
      <c r="H133" s="414" t="s">
        <v>8077</v>
      </c>
      <c r="I133" s="414" t="s">
        <v>11708</v>
      </c>
      <c r="J133" s="416">
        <v>3716.81</v>
      </c>
      <c r="K133" s="416">
        <v>61.95</v>
      </c>
      <c r="L133" s="416">
        <v>185.84</v>
      </c>
      <c r="M133" s="416">
        <v>185.84</v>
      </c>
      <c r="N133" s="416">
        <v>0</v>
      </c>
      <c r="O133" s="416">
        <v>3530.97</v>
      </c>
      <c r="P133" s="414" t="s">
        <v>11715</v>
      </c>
      <c r="Q133" s="415"/>
      <c r="R133" s="414" t="s">
        <v>7884</v>
      </c>
      <c r="S133" s="414" t="s">
        <v>307</v>
      </c>
      <c r="T133" s="414" t="s">
        <v>453</v>
      </c>
      <c r="U133" s="414" t="s">
        <v>11672</v>
      </c>
      <c r="V133" s="414" t="s">
        <v>309</v>
      </c>
      <c r="W133" s="414" t="s">
        <v>2115</v>
      </c>
      <c r="X133" s="414" t="s">
        <v>7945</v>
      </c>
      <c r="Y133" s="414" t="s">
        <v>313</v>
      </c>
      <c r="Z133" s="414" t="s">
        <v>7888</v>
      </c>
      <c r="AA133" s="414">
        <v>60</v>
      </c>
      <c r="AB133" s="417">
        <v>0</v>
      </c>
      <c r="AC133" s="414" t="s">
        <v>456</v>
      </c>
    </row>
    <row r="134" s="66" customFormat="1" ht="12.75" customHeight="1" spans="1:29">
      <c r="A134" s="66" t="s">
        <v>194</v>
      </c>
      <c r="B134" s="414" t="s">
        <v>7877</v>
      </c>
      <c r="C134" s="414" t="s">
        <v>7878</v>
      </c>
      <c r="D134" s="414" t="s">
        <v>11716</v>
      </c>
      <c r="E134" s="415">
        <v>45863</v>
      </c>
      <c r="F134" s="414" t="s">
        <v>301</v>
      </c>
      <c r="G134" s="414" t="s">
        <v>11717</v>
      </c>
      <c r="H134" s="414" t="s">
        <v>8077</v>
      </c>
      <c r="I134" s="414" t="s">
        <v>11708</v>
      </c>
      <c r="J134" s="416">
        <v>3716.82</v>
      </c>
      <c r="K134" s="416">
        <v>61.95</v>
      </c>
      <c r="L134" s="416">
        <v>185.84</v>
      </c>
      <c r="M134" s="416">
        <v>185.84</v>
      </c>
      <c r="N134" s="416">
        <v>0</v>
      </c>
      <c r="O134" s="416">
        <v>3530.98</v>
      </c>
      <c r="P134" s="414" t="s">
        <v>11718</v>
      </c>
      <c r="Q134" s="415"/>
      <c r="R134" s="414" t="s">
        <v>7884</v>
      </c>
      <c r="S134" s="414" t="s">
        <v>7885</v>
      </c>
      <c r="T134" s="414" t="s">
        <v>2113</v>
      </c>
      <c r="U134" s="414" t="s">
        <v>2114</v>
      </c>
      <c r="V134" s="414" t="s">
        <v>309</v>
      </c>
      <c r="W134" s="414" t="s">
        <v>2115</v>
      </c>
      <c r="X134" s="414" t="s">
        <v>7945</v>
      </c>
      <c r="Y134" s="414" t="s">
        <v>313</v>
      </c>
      <c r="Z134" s="414" t="s">
        <v>7888</v>
      </c>
      <c r="AA134" s="414">
        <v>60</v>
      </c>
      <c r="AB134" s="417">
        <v>0</v>
      </c>
      <c r="AC134" s="414" t="s">
        <v>8086</v>
      </c>
    </row>
    <row r="135" s="66" customFormat="1" ht="12.75" customHeight="1" spans="1:29">
      <c r="A135" s="66" t="s">
        <v>194</v>
      </c>
      <c r="B135" s="414" t="s">
        <v>7877</v>
      </c>
      <c r="C135" s="414" t="s">
        <v>7878</v>
      </c>
      <c r="D135" s="414" t="s">
        <v>11719</v>
      </c>
      <c r="E135" s="415">
        <v>45863</v>
      </c>
      <c r="F135" s="414" t="s">
        <v>301</v>
      </c>
      <c r="G135" s="414" t="s">
        <v>11720</v>
      </c>
      <c r="H135" s="414" t="s">
        <v>8077</v>
      </c>
      <c r="I135" s="414" t="s">
        <v>11708</v>
      </c>
      <c r="J135" s="416">
        <v>3716.82</v>
      </c>
      <c r="K135" s="416">
        <v>61.95</v>
      </c>
      <c r="L135" s="416">
        <v>185.84</v>
      </c>
      <c r="M135" s="416">
        <v>185.84</v>
      </c>
      <c r="N135" s="416">
        <v>0</v>
      </c>
      <c r="O135" s="416">
        <v>3530.98</v>
      </c>
      <c r="P135" s="414" t="s">
        <v>11721</v>
      </c>
      <c r="Q135" s="415"/>
      <c r="R135" s="414" t="s">
        <v>7884</v>
      </c>
      <c r="S135" s="414" t="s">
        <v>7885</v>
      </c>
      <c r="T135" s="414" t="s">
        <v>2113</v>
      </c>
      <c r="U135" s="414" t="s">
        <v>2114</v>
      </c>
      <c r="V135" s="414" t="s">
        <v>309</v>
      </c>
      <c r="W135" s="414" t="s">
        <v>2115</v>
      </c>
      <c r="X135" s="414" t="s">
        <v>7945</v>
      </c>
      <c r="Y135" s="414" t="s">
        <v>313</v>
      </c>
      <c r="Z135" s="414" t="s">
        <v>7888</v>
      </c>
      <c r="AA135" s="414">
        <v>60</v>
      </c>
      <c r="AB135" s="417">
        <v>0</v>
      </c>
      <c r="AC135" s="414" t="s">
        <v>8086</v>
      </c>
    </row>
    <row r="136" s="66" customFormat="1" ht="12.75" customHeight="1" spans="1:29">
      <c r="A136" s="66" t="s">
        <v>194</v>
      </c>
      <c r="B136" s="414" t="s">
        <v>7877</v>
      </c>
      <c r="C136" s="414" t="s">
        <v>7878</v>
      </c>
      <c r="D136" s="414" t="s">
        <v>11722</v>
      </c>
      <c r="E136" s="415">
        <v>45923</v>
      </c>
      <c r="F136" s="414" t="s">
        <v>301</v>
      </c>
      <c r="G136" s="414" t="s">
        <v>11723</v>
      </c>
      <c r="H136" s="414" t="s">
        <v>11724</v>
      </c>
      <c r="I136" s="414" t="s">
        <v>304</v>
      </c>
      <c r="J136" s="416">
        <v>22646.1</v>
      </c>
      <c r="K136" s="416">
        <v>377.44</v>
      </c>
      <c r="L136" s="416">
        <v>377.44</v>
      </c>
      <c r="M136" s="416">
        <v>377.44</v>
      </c>
      <c r="N136" s="416">
        <v>0</v>
      </c>
      <c r="O136" s="416">
        <v>22268.66</v>
      </c>
      <c r="P136" s="414" t="s">
        <v>11725</v>
      </c>
      <c r="Q136" s="415"/>
      <c r="R136" s="414" t="s">
        <v>306</v>
      </c>
      <c r="S136" s="414" t="s">
        <v>307</v>
      </c>
      <c r="T136" s="414" t="s">
        <v>453</v>
      </c>
      <c r="U136" s="414" t="s">
        <v>2122</v>
      </c>
      <c r="V136" s="414" t="s">
        <v>454</v>
      </c>
      <c r="W136" s="414" t="s">
        <v>2123</v>
      </c>
      <c r="X136" s="414" t="s">
        <v>2124</v>
      </c>
      <c r="Y136" s="414" t="s">
        <v>313</v>
      </c>
      <c r="Z136" s="414" t="s">
        <v>7888</v>
      </c>
      <c r="AA136" s="414">
        <v>60</v>
      </c>
      <c r="AB136" s="417">
        <v>0</v>
      </c>
      <c r="AC136" s="414" t="s">
        <v>456</v>
      </c>
    </row>
    <row r="137" s="66" customFormat="1" ht="12.75" customHeight="1" spans="1:29">
      <c r="A137" s="66" t="s">
        <v>194</v>
      </c>
      <c r="B137" s="414" t="s">
        <v>7877</v>
      </c>
      <c r="C137" s="414" t="s">
        <v>7878</v>
      </c>
      <c r="D137" s="414" t="s">
        <v>11726</v>
      </c>
      <c r="E137" s="415">
        <v>45924</v>
      </c>
      <c r="F137" s="414" t="s">
        <v>301</v>
      </c>
      <c r="G137" s="414" t="s">
        <v>11727</v>
      </c>
      <c r="H137" s="414" t="s">
        <v>11724</v>
      </c>
      <c r="I137" s="414" t="s">
        <v>304</v>
      </c>
      <c r="J137" s="416">
        <v>87363.66</v>
      </c>
      <c r="K137" s="416">
        <v>1456.06</v>
      </c>
      <c r="L137" s="416">
        <v>1456.06</v>
      </c>
      <c r="M137" s="416">
        <v>1456.06</v>
      </c>
      <c r="N137" s="416">
        <v>0</v>
      </c>
      <c r="O137" s="416">
        <v>85907.6</v>
      </c>
      <c r="P137" s="414" t="s">
        <v>11728</v>
      </c>
      <c r="Q137" s="415"/>
      <c r="R137" s="414" t="s">
        <v>306</v>
      </c>
      <c r="S137" s="414" t="s">
        <v>307</v>
      </c>
      <c r="T137" s="414" t="s">
        <v>453</v>
      </c>
      <c r="U137" s="414" t="s">
        <v>2132</v>
      </c>
      <c r="V137" s="414" t="s">
        <v>1683</v>
      </c>
      <c r="W137" s="414" t="s">
        <v>2133</v>
      </c>
      <c r="X137" s="414" t="s">
        <v>2124</v>
      </c>
      <c r="Y137" s="414" t="s">
        <v>313</v>
      </c>
      <c r="Z137" s="414" t="s">
        <v>7888</v>
      </c>
      <c r="AA137" s="414">
        <v>60</v>
      </c>
      <c r="AB137" s="417">
        <v>0</v>
      </c>
      <c r="AC137" s="414" t="s">
        <v>542</v>
      </c>
    </row>
    <row r="138" s="66" customFormat="1" ht="12.75" customHeight="1" spans="1:29">
      <c r="A138" s="413" t="s">
        <v>192</v>
      </c>
      <c r="B138" s="414" t="s">
        <v>14608</v>
      </c>
      <c r="C138" s="414" t="s">
        <v>14609</v>
      </c>
      <c r="D138" s="414" t="s">
        <v>14875</v>
      </c>
      <c r="E138" s="415">
        <v>45958</v>
      </c>
      <c r="F138" s="414" t="s">
        <v>301</v>
      </c>
      <c r="G138" s="414" t="s">
        <v>14876</v>
      </c>
      <c r="H138" s="414" t="s">
        <v>14877</v>
      </c>
      <c r="I138" s="414" t="s">
        <v>304</v>
      </c>
      <c r="J138" s="416">
        <v>697039.78</v>
      </c>
      <c r="K138" s="416">
        <v>0</v>
      </c>
      <c r="L138" s="416">
        <v>0</v>
      </c>
      <c r="M138" s="416">
        <v>0</v>
      </c>
      <c r="N138" s="416">
        <v>0</v>
      </c>
      <c r="O138" s="416">
        <v>697039.78</v>
      </c>
      <c r="P138" s="414" t="s">
        <v>14878</v>
      </c>
      <c r="Q138" s="415"/>
      <c r="R138" s="414" t="s">
        <v>306</v>
      </c>
      <c r="S138" s="414" t="s">
        <v>307</v>
      </c>
      <c r="T138" s="414" t="s">
        <v>383</v>
      </c>
      <c r="U138" s="414" t="s">
        <v>2694</v>
      </c>
      <c r="V138" s="414" t="s">
        <v>384</v>
      </c>
      <c r="W138" s="414" t="s">
        <v>14879</v>
      </c>
      <c r="X138" s="414" t="s">
        <v>14880</v>
      </c>
      <c r="Y138" s="414" t="s">
        <v>313</v>
      </c>
      <c r="Z138" s="414" t="s">
        <v>1588</v>
      </c>
      <c r="AA138" s="414">
        <v>96</v>
      </c>
      <c r="AB138" s="417">
        <v>0</v>
      </c>
      <c r="AC138" s="414" t="s">
        <v>850</v>
      </c>
    </row>
    <row r="139" s="66" customFormat="1" ht="12.75" customHeight="1" spans="1:29">
      <c r="A139" s="413" t="s">
        <v>192</v>
      </c>
      <c r="B139" s="414" t="s">
        <v>298</v>
      </c>
      <c r="C139" s="414" t="s">
        <v>299</v>
      </c>
      <c r="D139" s="414" t="s">
        <v>1691</v>
      </c>
      <c r="E139" s="415">
        <v>45733</v>
      </c>
      <c r="F139" s="414" t="s">
        <v>301</v>
      </c>
      <c r="G139" s="414" t="s">
        <v>1692</v>
      </c>
      <c r="H139" s="414" t="s">
        <v>1693</v>
      </c>
      <c r="I139" s="414" t="s">
        <v>304</v>
      </c>
      <c r="J139" s="420">
        <v>81415.92</v>
      </c>
      <c r="K139" s="421"/>
      <c r="L139" s="421"/>
      <c r="M139" s="421"/>
      <c r="N139" s="421">
        <v>0</v>
      </c>
      <c r="O139" s="421">
        <v>121551.75</v>
      </c>
      <c r="P139" s="414" t="s">
        <v>1694</v>
      </c>
      <c r="Q139" s="415"/>
      <c r="R139" s="414" t="s">
        <v>306</v>
      </c>
      <c r="S139" s="414" t="s">
        <v>307</v>
      </c>
      <c r="T139" s="414" t="s">
        <v>383</v>
      </c>
      <c r="U139" s="414" t="s">
        <v>309</v>
      </c>
      <c r="V139" s="414" t="s">
        <v>384</v>
      </c>
      <c r="W139" s="414" t="s">
        <v>1690</v>
      </c>
      <c r="X139" s="414" t="s">
        <v>1436</v>
      </c>
      <c r="Y139" s="414" t="s">
        <v>313</v>
      </c>
      <c r="Z139" s="414" t="s">
        <v>314</v>
      </c>
      <c r="AA139" s="414">
        <f t="shared" ref="AA139:AA143" si="0">Z139*12</f>
        <v>144</v>
      </c>
      <c r="AB139" s="422">
        <v>0</v>
      </c>
      <c r="AC139" s="414" t="s">
        <v>850</v>
      </c>
    </row>
    <row r="140" s="66" customFormat="1" ht="12.75" customHeight="1" spans="1:29">
      <c r="A140" s="413" t="s">
        <v>192</v>
      </c>
      <c r="B140" s="414" t="s">
        <v>298</v>
      </c>
      <c r="C140" s="414" t="s">
        <v>299</v>
      </c>
      <c r="D140" s="414" t="s">
        <v>1703</v>
      </c>
      <c r="E140" s="415">
        <v>45733</v>
      </c>
      <c r="F140" s="414" t="s">
        <v>301</v>
      </c>
      <c r="G140" s="414" t="s">
        <v>1704</v>
      </c>
      <c r="H140" s="414" t="s">
        <v>1705</v>
      </c>
      <c r="I140" s="414" t="s">
        <v>304</v>
      </c>
      <c r="J140" s="420"/>
      <c r="K140" s="421"/>
      <c r="L140" s="421"/>
      <c r="M140" s="421"/>
      <c r="N140" s="421">
        <v>0</v>
      </c>
      <c r="O140" s="421">
        <v>288904.49</v>
      </c>
      <c r="P140" s="414" t="s">
        <v>1706</v>
      </c>
      <c r="Q140" s="415"/>
      <c r="R140" s="414" t="s">
        <v>306</v>
      </c>
      <c r="S140" s="414" t="s">
        <v>307</v>
      </c>
      <c r="T140" s="414" t="s">
        <v>383</v>
      </c>
      <c r="U140" s="414" t="s">
        <v>309</v>
      </c>
      <c r="V140" s="414" t="s">
        <v>384</v>
      </c>
      <c r="W140" s="414" t="s">
        <v>1690</v>
      </c>
      <c r="X140" s="414" t="s">
        <v>1436</v>
      </c>
      <c r="Y140" s="414" t="s">
        <v>313</v>
      </c>
      <c r="Z140" s="414" t="s">
        <v>314</v>
      </c>
      <c r="AA140" s="414">
        <f t="shared" si="0"/>
        <v>144</v>
      </c>
      <c r="AB140" s="422">
        <v>0</v>
      </c>
      <c r="AC140" s="414" t="s">
        <v>850</v>
      </c>
    </row>
    <row r="141" s="66" customFormat="1" ht="12.5" customHeight="1" spans="1:29">
      <c r="A141" s="413" t="s">
        <v>192</v>
      </c>
      <c r="B141" s="414" t="s">
        <v>298</v>
      </c>
      <c r="C141" s="414" t="s">
        <v>299</v>
      </c>
      <c r="D141" s="414" t="s">
        <v>2021</v>
      </c>
      <c r="E141" s="415">
        <v>45733</v>
      </c>
      <c r="F141" s="414" t="s">
        <v>301</v>
      </c>
      <c r="G141" s="414" t="s">
        <v>2022</v>
      </c>
      <c r="H141" s="414" t="s">
        <v>1940</v>
      </c>
      <c r="I141" s="414" t="s">
        <v>2023</v>
      </c>
      <c r="J141" s="420"/>
      <c r="K141" s="421"/>
      <c r="L141" s="421"/>
      <c r="M141" s="421"/>
      <c r="N141" s="421">
        <v>0</v>
      </c>
      <c r="O141" s="421">
        <v>787918.51</v>
      </c>
      <c r="P141" s="414" t="s">
        <v>2024</v>
      </c>
      <c r="Q141" s="415"/>
      <c r="R141" s="414" t="s">
        <v>306</v>
      </c>
      <c r="S141" s="414" t="s">
        <v>307</v>
      </c>
      <c r="T141" s="414" t="s">
        <v>383</v>
      </c>
      <c r="U141" s="414" t="s">
        <v>1959</v>
      </c>
      <c r="V141" s="414" t="s">
        <v>384</v>
      </c>
      <c r="W141" s="414" t="s">
        <v>2019</v>
      </c>
      <c r="X141" s="414" t="s">
        <v>2020</v>
      </c>
      <c r="Y141" s="414" t="s">
        <v>313</v>
      </c>
      <c r="Z141" s="414" t="s">
        <v>314</v>
      </c>
      <c r="AA141" s="414">
        <f t="shared" si="0"/>
        <v>144</v>
      </c>
      <c r="AB141" s="422">
        <v>0</v>
      </c>
      <c r="AC141" s="414" t="s">
        <v>387</v>
      </c>
    </row>
    <row r="142" s="66" customFormat="1" ht="12.75" customHeight="1" spans="1:29">
      <c r="A142" s="413" t="s">
        <v>192</v>
      </c>
      <c r="B142" s="414" t="s">
        <v>6129</v>
      </c>
      <c r="C142" s="414" t="s">
        <v>6130</v>
      </c>
      <c r="D142" s="414" t="s">
        <v>6336</v>
      </c>
      <c r="E142" s="415">
        <v>45827</v>
      </c>
      <c r="F142" s="414" t="s">
        <v>301</v>
      </c>
      <c r="G142" s="414" t="s">
        <v>6337</v>
      </c>
      <c r="H142" s="414" t="s">
        <v>6338</v>
      </c>
      <c r="I142" s="414" t="s">
        <v>304</v>
      </c>
      <c r="J142" s="420">
        <v>66371.68</v>
      </c>
      <c r="K142" s="421"/>
      <c r="L142" s="421"/>
      <c r="M142" s="421"/>
      <c r="N142" s="421">
        <v>0</v>
      </c>
      <c r="O142" s="421">
        <v>43752.74</v>
      </c>
      <c r="P142" s="414" t="s">
        <v>6339</v>
      </c>
      <c r="Q142" s="415"/>
      <c r="R142" s="414" t="s">
        <v>306</v>
      </c>
      <c r="S142" s="414" t="s">
        <v>307</v>
      </c>
      <c r="T142" s="414" t="s">
        <v>308</v>
      </c>
      <c r="U142" s="414" t="s">
        <v>309</v>
      </c>
      <c r="V142" s="414" t="s">
        <v>6340</v>
      </c>
      <c r="W142" s="414" t="s">
        <v>6341</v>
      </c>
      <c r="X142" s="414" t="s">
        <v>2742</v>
      </c>
      <c r="Y142" s="414" t="s">
        <v>313</v>
      </c>
      <c r="Z142" s="414" t="s">
        <v>314</v>
      </c>
      <c r="AA142" s="414">
        <f t="shared" si="0"/>
        <v>144</v>
      </c>
      <c r="AB142" s="422">
        <v>0</v>
      </c>
      <c r="AC142" s="414" t="s">
        <v>1019</v>
      </c>
    </row>
    <row r="143" s="66" customFormat="1" ht="12.75" customHeight="1" spans="1:29">
      <c r="A143" s="413" t="s">
        <v>192</v>
      </c>
      <c r="B143" s="414" t="s">
        <v>6129</v>
      </c>
      <c r="C143" s="414" t="s">
        <v>6130</v>
      </c>
      <c r="D143" s="414" t="s">
        <v>6390</v>
      </c>
      <c r="E143" s="415">
        <v>45827</v>
      </c>
      <c r="F143" s="414" t="s">
        <v>301</v>
      </c>
      <c r="G143" s="414" t="s">
        <v>6391</v>
      </c>
      <c r="H143" s="414" t="s">
        <v>6392</v>
      </c>
      <c r="I143" s="414" t="s">
        <v>6393</v>
      </c>
      <c r="J143" s="420"/>
      <c r="K143" s="421"/>
      <c r="L143" s="421"/>
      <c r="M143" s="421"/>
      <c r="N143" s="421">
        <v>0</v>
      </c>
      <c r="O143" s="421">
        <v>27654.87</v>
      </c>
      <c r="P143" s="414" t="s">
        <v>6394</v>
      </c>
      <c r="Q143" s="415"/>
      <c r="R143" s="414" t="s">
        <v>306</v>
      </c>
      <c r="S143" s="414" t="s">
        <v>307</v>
      </c>
      <c r="T143" s="414" t="s">
        <v>308</v>
      </c>
      <c r="U143" s="414" t="s">
        <v>309</v>
      </c>
      <c r="V143" s="414" t="s">
        <v>309</v>
      </c>
      <c r="W143" s="414" t="s">
        <v>6395</v>
      </c>
      <c r="X143" s="414" t="s">
        <v>2742</v>
      </c>
      <c r="Y143" s="414" t="s">
        <v>313</v>
      </c>
      <c r="Z143" s="414" t="s">
        <v>876</v>
      </c>
      <c r="AA143" s="414">
        <f t="shared" si="0"/>
        <v>216</v>
      </c>
      <c r="AB143" s="422">
        <v>0</v>
      </c>
      <c r="AC143" s="414" t="s">
        <v>1019</v>
      </c>
    </row>
    <row r="144" ht="14.25" spans="1:29">
      <c r="A144" s="413" t="s">
        <v>192</v>
      </c>
      <c r="B144" s="414" t="s">
        <v>4024</v>
      </c>
      <c r="C144" s="414" t="s">
        <v>4025</v>
      </c>
      <c r="D144" s="414" t="s">
        <v>15208</v>
      </c>
      <c r="E144" s="415">
        <v>45986</v>
      </c>
      <c r="F144" s="4" t="s">
        <v>301</v>
      </c>
      <c r="G144" s="4" t="s">
        <v>15209</v>
      </c>
      <c r="H144" s="4" t="s">
        <v>15210</v>
      </c>
      <c r="I144" s="4" t="s">
        <v>15211</v>
      </c>
      <c r="J144" s="423">
        <v>285784.91</v>
      </c>
      <c r="K144" s="4">
        <v>3969.23</v>
      </c>
      <c r="L144" s="4">
        <v>3969.23</v>
      </c>
      <c r="M144" s="4">
        <v>3969.23</v>
      </c>
      <c r="N144" s="4">
        <v>0</v>
      </c>
      <c r="O144" s="397">
        <v>281815.68</v>
      </c>
      <c r="P144" s="4" t="s">
        <v>15212</v>
      </c>
      <c r="R144" s="4" t="s">
        <v>306</v>
      </c>
      <c r="S144" s="4" t="s">
        <v>307</v>
      </c>
      <c r="T144" s="4" t="s">
        <v>453</v>
      </c>
      <c r="U144" s="4" t="s">
        <v>15213</v>
      </c>
      <c r="V144" s="4" t="s">
        <v>454</v>
      </c>
      <c r="W144" s="4" t="s">
        <v>15214</v>
      </c>
      <c r="X144" s="4" t="s">
        <v>5928</v>
      </c>
      <c r="Y144" s="4" t="s">
        <v>313</v>
      </c>
      <c r="Z144" s="4" t="s">
        <v>2602</v>
      </c>
      <c r="AA144" s="4">
        <v>72</v>
      </c>
      <c r="AB144" s="424">
        <v>0</v>
      </c>
      <c r="AC144" s="4" t="s">
        <v>456</v>
      </c>
    </row>
    <row r="145" ht="14.25" spans="1:29">
      <c r="A145" s="66" t="s">
        <v>187</v>
      </c>
      <c r="B145" s="414" t="s">
        <v>11729</v>
      </c>
      <c r="C145" s="414" t="s">
        <v>11730</v>
      </c>
      <c r="D145" s="414" t="s">
        <v>15215</v>
      </c>
      <c r="E145" s="415">
        <v>45981</v>
      </c>
      <c r="F145" s="4" t="s">
        <v>301</v>
      </c>
      <c r="G145" s="4" t="s">
        <v>15216</v>
      </c>
      <c r="H145" s="4" t="s">
        <v>15217</v>
      </c>
      <c r="I145" s="4" t="s">
        <v>15218</v>
      </c>
      <c r="J145" s="423">
        <v>78761.06</v>
      </c>
      <c r="K145" s="4">
        <v>1312.68</v>
      </c>
      <c r="L145" s="4">
        <v>1312.68</v>
      </c>
      <c r="M145" s="4">
        <v>1312.68</v>
      </c>
      <c r="N145" s="4">
        <v>0</v>
      </c>
      <c r="O145" s="397">
        <v>77448.38</v>
      </c>
      <c r="P145" s="4" t="s">
        <v>15219</v>
      </c>
      <c r="R145" s="4" t="s">
        <v>306</v>
      </c>
      <c r="S145" s="4" t="s">
        <v>307</v>
      </c>
      <c r="T145" s="4" t="s">
        <v>383</v>
      </c>
      <c r="U145" s="4" t="s">
        <v>2141</v>
      </c>
      <c r="V145" s="4" t="s">
        <v>1773</v>
      </c>
      <c r="W145" s="4" t="s">
        <v>15220</v>
      </c>
      <c r="X145" s="4" t="s">
        <v>13650</v>
      </c>
      <c r="Y145" s="4" t="s">
        <v>313</v>
      </c>
      <c r="Z145" s="4" t="s">
        <v>7888</v>
      </c>
      <c r="AA145" s="4">
        <v>60</v>
      </c>
      <c r="AB145" s="424">
        <v>0</v>
      </c>
      <c r="AC145" s="4" t="s">
        <v>387</v>
      </c>
    </row>
    <row r="146" ht="14.25" spans="1:29">
      <c r="A146" s="66" t="s">
        <v>187</v>
      </c>
      <c r="B146" s="414" t="s">
        <v>11729</v>
      </c>
      <c r="C146" s="414" t="s">
        <v>11730</v>
      </c>
      <c r="D146" s="414" t="s">
        <v>15221</v>
      </c>
      <c r="E146" s="415">
        <v>45986</v>
      </c>
      <c r="F146" s="4" t="s">
        <v>301</v>
      </c>
      <c r="G146" s="4" t="s">
        <v>15222</v>
      </c>
      <c r="H146" s="4" t="s">
        <v>15223</v>
      </c>
      <c r="I146" s="4" t="s">
        <v>15224</v>
      </c>
      <c r="J146" s="423">
        <v>123893.81</v>
      </c>
      <c r="K146" s="4">
        <v>2064.9</v>
      </c>
      <c r="L146" s="4">
        <v>2064.9</v>
      </c>
      <c r="M146" s="4">
        <v>2064.9</v>
      </c>
      <c r="N146" s="4">
        <v>0</v>
      </c>
      <c r="O146" s="397">
        <v>121828.91</v>
      </c>
      <c r="P146" s="4" t="s">
        <v>15225</v>
      </c>
      <c r="R146" s="4" t="s">
        <v>306</v>
      </c>
      <c r="S146" s="4" t="s">
        <v>307</v>
      </c>
      <c r="T146" s="4" t="s">
        <v>383</v>
      </c>
      <c r="U146" s="4" t="s">
        <v>2141</v>
      </c>
      <c r="V146" s="4" t="s">
        <v>1773</v>
      </c>
      <c r="W146" s="4" t="s">
        <v>15226</v>
      </c>
      <c r="X146" s="4" t="s">
        <v>15227</v>
      </c>
      <c r="Y146" s="4" t="s">
        <v>313</v>
      </c>
      <c r="Z146" s="4" t="s">
        <v>7888</v>
      </c>
      <c r="AA146" s="4">
        <v>60</v>
      </c>
      <c r="AB146" s="424">
        <v>0</v>
      </c>
      <c r="AC146" s="4" t="s">
        <v>387</v>
      </c>
    </row>
    <row r="147" ht="14.25" spans="1:29">
      <c r="A147" s="425" t="s">
        <v>187</v>
      </c>
      <c r="B147" s="414" t="s">
        <v>13667</v>
      </c>
      <c r="C147" s="414" t="s">
        <v>13668</v>
      </c>
      <c r="D147" s="414" t="s">
        <v>15228</v>
      </c>
      <c r="E147" s="415">
        <v>45986</v>
      </c>
      <c r="F147" s="4" t="s">
        <v>301</v>
      </c>
      <c r="G147" s="4" t="s">
        <v>15229</v>
      </c>
      <c r="H147" s="4" t="s">
        <v>15230</v>
      </c>
      <c r="I147" s="4" t="s">
        <v>309</v>
      </c>
      <c r="J147" s="423">
        <v>19069.28</v>
      </c>
      <c r="K147" s="4">
        <v>264.85</v>
      </c>
      <c r="L147" s="4">
        <v>264.85</v>
      </c>
      <c r="M147" s="4">
        <v>264.85</v>
      </c>
      <c r="N147" s="4">
        <v>0</v>
      </c>
      <c r="O147" s="397">
        <v>18804.43</v>
      </c>
      <c r="P147" s="4" t="s">
        <v>15231</v>
      </c>
      <c r="R147" s="4" t="s">
        <v>306</v>
      </c>
      <c r="S147" s="4" t="s">
        <v>307</v>
      </c>
      <c r="T147" s="4" t="s">
        <v>453</v>
      </c>
      <c r="U147" s="4" t="s">
        <v>15213</v>
      </c>
      <c r="V147" s="4" t="s">
        <v>454</v>
      </c>
      <c r="W147" s="4" t="s">
        <v>15214</v>
      </c>
      <c r="X147" s="4" t="s">
        <v>5928</v>
      </c>
      <c r="Y147" s="4" t="s">
        <v>313</v>
      </c>
      <c r="Z147" s="4" t="s">
        <v>2602</v>
      </c>
      <c r="AA147" s="4">
        <v>72</v>
      </c>
      <c r="AB147" s="424">
        <v>0</v>
      </c>
      <c r="AC147" s="4" t="s">
        <v>456</v>
      </c>
    </row>
    <row r="148" ht="14.25" spans="1:29">
      <c r="A148" s="425" t="s">
        <v>187</v>
      </c>
      <c r="B148" s="414" t="s">
        <v>13667</v>
      </c>
      <c r="C148" s="414" t="s">
        <v>13668</v>
      </c>
      <c r="D148" s="414" t="s">
        <v>15232</v>
      </c>
      <c r="E148" s="415">
        <v>45986</v>
      </c>
      <c r="F148" s="4" t="s">
        <v>301</v>
      </c>
      <c r="G148" s="4" t="s">
        <v>15233</v>
      </c>
      <c r="H148" s="4" t="s">
        <v>15234</v>
      </c>
      <c r="I148" s="4" t="s">
        <v>15211</v>
      </c>
      <c r="J148" s="423">
        <v>19069.28</v>
      </c>
      <c r="K148" s="4">
        <v>264.85</v>
      </c>
      <c r="L148" s="4">
        <v>264.85</v>
      </c>
      <c r="M148" s="4">
        <v>264.85</v>
      </c>
      <c r="N148" s="4">
        <v>0</v>
      </c>
      <c r="O148" s="397">
        <v>18804.43</v>
      </c>
      <c r="P148" s="4" t="s">
        <v>15235</v>
      </c>
      <c r="R148" s="4" t="s">
        <v>306</v>
      </c>
      <c r="S148" s="4" t="s">
        <v>307</v>
      </c>
      <c r="T148" s="4" t="s">
        <v>453</v>
      </c>
      <c r="U148" s="4" t="s">
        <v>15213</v>
      </c>
      <c r="V148" s="4" t="s">
        <v>454</v>
      </c>
      <c r="W148" s="4" t="s">
        <v>15214</v>
      </c>
      <c r="X148" s="4" t="s">
        <v>5928</v>
      </c>
      <c r="Y148" s="4" t="s">
        <v>313</v>
      </c>
      <c r="Z148" s="4" t="s">
        <v>2602</v>
      </c>
      <c r="AA148" s="4">
        <v>72</v>
      </c>
      <c r="AB148" s="424">
        <v>0</v>
      </c>
      <c r="AC148" s="4" t="s">
        <v>456</v>
      </c>
    </row>
    <row r="149" ht="14.25" spans="1:29">
      <c r="A149" s="425" t="s">
        <v>187</v>
      </c>
      <c r="B149" s="414" t="s">
        <v>13667</v>
      </c>
      <c r="C149" s="414" t="s">
        <v>13668</v>
      </c>
      <c r="D149" s="414" t="s">
        <v>15236</v>
      </c>
      <c r="E149" s="415">
        <v>45986</v>
      </c>
      <c r="F149" s="4" t="s">
        <v>301</v>
      </c>
      <c r="G149" s="4" t="s">
        <v>15237</v>
      </c>
      <c r="H149" s="4" t="s">
        <v>15238</v>
      </c>
      <c r="I149" s="4" t="s">
        <v>15211</v>
      </c>
      <c r="J149" s="423">
        <v>27968.27</v>
      </c>
      <c r="K149" s="4">
        <v>388.45</v>
      </c>
      <c r="L149" s="4">
        <v>388.45</v>
      </c>
      <c r="M149" s="4">
        <v>388.45</v>
      </c>
      <c r="N149" s="4">
        <v>0</v>
      </c>
      <c r="O149" s="397">
        <v>27579.82</v>
      </c>
      <c r="P149" s="4" t="s">
        <v>15239</v>
      </c>
      <c r="R149" s="4" t="s">
        <v>306</v>
      </c>
      <c r="S149" s="4" t="s">
        <v>307</v>
      </c>
      <c r="T149" s="4" t="s">
        <v>453</v>
      </c>
      <c r="U149" s="4" t="s">
        <v>15213</v>
      </c>
      <c r="V149" s="4" t="s">
        <v>454</v>
      </c>
      <c r="W149" s="4" t="s">
        <v>15214</v>
      </c>
      <c r="X149" s="4" t="s">
        <v>5928</v>
      </c>
      <c r="Y149" s="4" t="s">
        <v>313</v>
      </c>
      <c r="Z149" s="4" t="s">
        <v>2602</v>
      </c>
      <c r="AA149" s="4">
        <v>72</v>
      </c>
      <c r="AB149" s="424">
        <v>0</v>
      </c>
      <c r="AC149" s="4" t="s">
        <v>456</v>
      </c>
    </row>
    <row r="150" ht="14.25" spans="1:29">
      <c r="A150" s="425" t="s">
        <v>187</v>
      </c>
      <c r="B150" s="414" t="s">
        <v>13667</v>
      </c>
      <c r="C150" s="414" t="s">
        <v>13668</v>
      </c>
      <c r="D150" s="414" t="s">
        <v>15240</v>
      </c>
      <c r="E150" s="415">
        <v>45986</v>
      </c>
      <c r="F150" s="4" t="s">
        <v>301</v>
      </c>
      <c r="G150" s="4" t="s">
        <v>15241</v>
      </c>
      <c r="H150" s="4" t="s">
        <v>15242</v>
      </c>
      <c r="I150" s="4" t="s">
        <v>15211</v>
      </c>
      <c r="J150" s="423">
        <v>27968.27</v>
      </c>
      <c r="K150" s="4">
        <v>388.45</v>
      </c>
      <c r="L150" s="4">
        <v>388.45</v>
      </c>
      <c r="M150" s="4">
        <v>388.45</v>
      </c>
      <c r="N150" s="4">
        <v>0</v>
      </c>
      <c r="O150" s="397">
        <v>27579.82</v>
      </c>
      <c r="P150" s="4" t="s">
        <v>15243</v>
      </c>
      <c r="R150" s="4" t="s">
        <v>306</v>
      </c>
      <c r="S150" s="4" t="s">
        <v>307</v>
      </c>
      <c r="T150" s="4" t="s">
        <v>453</v>
      </c>
      <c r="U150" s="4" t="s">
        <v>15213</v>
      </c>
      <c r="V150" s="4" t="s">
        <v>454</v>
      </c>
      <c r="W150" s="4" t="s">
        <v>15214</v>
      </c>
      <c r="X150" s="4" t="s">
        <v>5928</v>
      </c>
      <c r="Y150" s="4" t="s">
        <v>313</v>
      </c>
      <c r="Z150" s="4" t="s">
        <v>2602</v>
      </c>
      <c r="AA150" s="4">
        <v>72</v>
      </c>
      <c r="AB150" s="424">
        <v>0</v>
      </c>
      <c r="AC150" s="4" t="s">
        <v>456</v>
      </c>
    </row>
    <row r="151" ht="14.25" spans="1:29">
      <c r="A151" s="425" t="s">
        <v>187</v>
      </c>
      <c r="B151" s="414" t="s">
        <v>13667</v>
      </c>
      <c r="C151" s="414" t="s">
        <v>13668</v>
      </c>
      <c r="D151" s="414" t="s">
        <v>15244</v>
      </c>
      <c r="E151" s="415">
        <v>45986</v>
      </c>
      <c r="F151" s="4" t="s">
        <v>301</v>
      </c>
      <c r="G151" s="4" t="s">
        <v>15245</v>
      </c>
      <c r="H151" s="4" t="s">
        <v>15246</v>
      </c>
      <c r="I151" s="4" t="s">
        <v>15211</v>
      </c>
      <c r="J151" s="423">
        <v>10678.8</v>
      </c>
      <c r="K151" s="4">
        <v>148.32</v>
      </c>
      <c r="L151" s="4">
        <v>148.32</v>
      </c>
      <c r="M151" s="4">
        <v>148.32</v>
      </c>
      <c r="N151" s="4">
        <v>0</v>
      </c>
      <c r="O151" s="397">
        <v>10530.48</v>
      </c>
      <c r="P151" s="4" t="s">
        <v>15247</v>
      </c>
      <c r="R151" s="4" t="s">
        <v>306</v>
      </c>
      <c r="S151" s="4" t="s">
        <v>307</v>
      </c>
      <c r="T151" s="4" t="s">
        <v>453</v>
      </c>
      <c r="U151" s="4" t="s">
        <v>15213</v>
      </c>
      <c r="V151" s="4" t="s">
        <v>454</v>
      </c>
      <c r="W151" s="4" t="s">
        <v>15214</v>
      </c>
      <c r="X151" s="4" t="s">
        <v>5928</v>
      </c>
      <c r="Y151" s="4" t="s">
        <v>313</v>
      </c>
      <c r="Z151" s="4" t="s">
        <v>2602</v>
      </c>
      <c r="AA151" s="4">
        <v>72</v>
      </c>
      <c r="AB151" s="424">
        <v>0</v>
      </c>
      <c r="AC151" s="4" t="s">
        <v>456</v>
      </c>
    </row>
    <row r="152" ht="14.25" spans="1:29">
      <c r="A152" s="425" t="s">
        <v>187</v>
      </c>
      <c r="B152" s="414" t="s">
        <v>13667</v>
      </c>
      <c r="C152" s="414" t="s">
        <v>13668</v>
      </c>
      <c r="D152" s="414" t="s">
        <v>15248</v>
      </c>
      <c r="E152" s="415">
        <v>45986</v>
      </c>
      <c r="F152" s="4" t="s">
        <v>301</v>
      </c>
      <c r="G152" s="4" t="s">
        <v>15249</v>
      </c>
      <c r="H152" s="4" t="s">
        <v>15250</v>
      </c>
      <c r="I152" s="4" t="s">
        <v>15211</v>
      </c>
      <c r="J152" s="423">
        <v>3813.86</v>
      </c>
      <c r="K152" s="4">
        <v>52.97</v>
      </c>
      <c r="L152" s="4">
        <v>52.97</v>
      </c>
      <c r="M152" s="4">
        <v>52.97</v>
      </c>
      <c r="N152" s="4">
        <v>0</v>
      </c>
      <c r="O152" s="397">
        <v>3760.89</v>
      </c>
      <c r="P152" s="4" t="s">
        <v>15251</v>
      </c>
      <c r="R152" s="4" t="s">
        <v>306</v>
      </c>
      <c r="S152" s="4" t="s">
        <v>307</v>
      </c>
      <c r="T152" s="4" t="s">
        <v>453</v>
      </c>
      <c r="U152" s="4" t="s">
        <v>15213</v>
      </c>
      <c r="V152" s="4" t="s">
        <v>454</v>
      </c>
      <c r="W152" s="4" t="s">
        <v>15214</v>
      </c>
      <c r="X152" s="4" t="s">
        <v>5928</v>
      </c>
      <c r="Y152" s="4" t="s">
        <v>313</v>
      </c>
      <c r="Z152" s="4" t="s">
        <v>2602</v>
      </c>
      <c r="AA152" s="4">
        <v>72</v>
      </c>
      <c r="AB152" s="424">
        <v>0</v>
      </c>
      <c r="AC152" s="4" t="s">
        <v>456</v>
      </c>
    </row>
    <row r="153" ht="14.25" spans="1:29">
      <c r="A153" s="425" t="s">
        <v>187</v>
      </c>
      <c r="B153" s="414" t="s">
        <v>13667</v>
      </c>
      <c r="C153" s="414" t="s">
        <v>13668</v>
      </c>
      <c r="D153" s="414" t="s">
        <v>15252</v>
      </c>
      <c r="E153" s="415">
        <v>45986</v>
      </c>
      <c r="F153" s="4" t="s">
        <v>301</v>
      </c>
      <c r="G153" s="4" t="s">
        <v>15253</v>
      </c>
      <c r="H153" s="4" t="s">
        <v>15254</v>
      </c>
      <c r="I153" s="4" t="s">
        <v>15211</v>
      </c>
      <c r="J153" s="423">
        <v>3813.86</v>
      </c>
      <c r="K153" s="4">
        <v>52.97</v>
      </c>
      <c r="L153" s="4">
        <v>52.97</v>
      </c>
      <c r="M153" s="4">
        <v>52.97</v>
      </c>
      <c r="N153" s="4">
        <v>0</v>
      </c>
      <c r="O153" s="397">
        <v>3760.89</v>
      </c>
      <c r="P153" s="4" t="s">
        <v>15255</v>
      </c>
      <c r="R153" s="4" t="s">
        <v>306</v>
      </c>
      <c r="S153" s="4" t="s">
        <v>307</v>
      </c>
      <c r="T153" s="4" t="s">
        <v>453</v>
      </c>
      <c r="U153" s="4" t="s">
        <v>15213</v>
      </c>
      <c r="V153" s="4" t="s">
        <v>454</v>
      </c>
      <c r="W153" s="4" t="s">
        <v>15214</v>
      </c>
      <c r="X153" s="4" t="s">
        <v>5928</v>
      </c>
      <c r="Y153" s="4" t="s">
        <v>313</v>
      </c>
      <c r="Z153" s="4" t="s">
        <v>2602</v>
      </c>
      <c r="AA153" s="4">
        <v>72</v>
      </c>
      <c r="AB153" s="424">
        <v>0</v>
      </c>
      <c r="AC153" s="4" t="s">
        <v>456</v>
      </c>
    </row>
    <row r="154" ht="14.25" spans="1:29">
      <c r="A154" s="425" t="s">
        <v>187</v>
      </c>
      <c r="B154" s="414" t="s">
        <v>13667</v>
      </c>
      <c r="C154" s="414" t="s">
        <v>13668</v>
      </c>
      <c r="D154" s="414" t="s">
        <v>15256</v>
      </c>
      <c r="E154" s="415">
        <v>45986</v>
      </c>
      <c r="F154" s="4" t="s">
        <v>301</v>
      </c>
      <c r="G154" s="4" t="s">
        <v>15257</v>
      </c>
      <c r="H154" s="4" t="s">
        <v>15258</v>
      </c>
      <c r="I154" s="4" t="s">
        <v>15211</v>
      </c>
      <c r="J154" s="423">
        <v>25425.7</v>
      </c>
      <c r="K154" s="4">
        <v>353.13</v>
      </c>
      <c r="L154" s="4">
        <v>353.13</v>
      </c>
      <c r="M154" s="4">
        <v>353.13</v>
      </c>
      <c r="N154" s="4">
        <v>0</v>
      </c>
      <c r="O154" s="397">
        <v>25072.57</v>
      </c>
      <c r="P154" s="4" t="s">
        <v>15259</v>
      </c>
      <c r="R154" s="4" t="s">
        <v>306</v>
      </c>
      <c r="S154" s="4" t="s">
        <v>307</v>
      </c>
      <c r="T154" s="4" t="s">
        <v>453</v>
      </c>
      <c r="U154" s="4" t="s">
        <v>15213</v>
      </c>
      <c r="V154" s="4" t="s">
        <v>454</v>
      </c>
      <c r="W154" s="4" t="s">
        <v>15214</v>
      </c>
      <c r="X154" s="4" t="s">
        <v>5928</v>
      </c>
      <c r="Y154" s="4" t="s">
        <v>313</v>
      </c>
      <c r="Z154" s="4" t="s">
        <v>2602</v>
      </c>
      <c r="AA154" s="4">
        <v>72</v>
      </c>
      <c r="AB154" s="424">
        <v>0</v>
      </c>
      <c r="AC154" s="4" t="s">
        <v>456</v>
      </c>
    </row>
    <row r="155" ht="14.25" spans="1:29">
      <c r="A155" s="425" t="s">
        <v>187</v>
      </c>
      <c r="B155" s="414" t="s">
        <v>13667</v>
      </c>
      <c r="C155" s="414" t="s">
        <v>13668</v>
      </c>
      <c r="D155" s="414" t="s">
        <v>15260</v>
      </c>
      <c r="E155" s="415">
        <v>45986</v>
      </c>
      <c r="F155" s="4" t="s">
        <v>301</v>
      </c>
      <c r="G155" s="4" t="s">
        <v>15261</v>
      </c>
      <c r="H155" s="4" t="s">
        <v>15262</v>
      </c>
      <c r="I155" s="4" t="s">
        <v>15211</v>
      </c>
      <c r="J155" s="423">
        <v>25425.7</v>
      </c>
      <c r="K155" s="4">
        <v>353.13</v>
      </c>
      <c r="L155" s="4">
        <v>353.13</v>
      </c>
      <c r="M155" s="4">
        <v>353.13</v>
      </c>
      <c r="N155" s="4">
        <v>0</v>
      </c>
      <c r="O155" s="397">
        <v>25072.57</v>
      </c>
      <c r="P155" s="4" t="s">
        <v>15263</v>
      </c>
      <c r="R155" s="4" t="s">
        <v>306</v>
      </c>
      <c r="S155" s="4" t="s">
        <v>307</v>
      </c>
      <c r="T155" s="4" t="s">
        <v>453</v>
      </c>
      <c r="U155" s="4" t="s">
        <v>15213</v>
      </c>
      <c r="V155" s="4" t="s">
        <v>454</v>
      </c>
      <c r="W155" s="4" t="s">
        <v>15214</v>
      </c>
      <c r="X155" s="4" t="s">
        <v>5928</v>
      </c>
      <c r="Y155" s="4" t="s">
        <v>313</v>
      </c>
      <c r="Z155" s="4" t="s">
        <v>2602</v>
      </c>
      <c r="AA155" s="4">
        <v>72</v>
      </c>
      <c r="AB155" s="424">
        <v>0</v>
      </c>
      <c r="AC155" s="4" t="s">
        <v>456</v>
      </c>
    </row>
    <row r="156" ht="14.25" spans="1:29">
      <c r="A156" s="425" t="s">
        <v>187</v>
      </c>
      <c r="B156" s="414" t="s">
        <v>13667</v>
      </c>
      <c r="C156" s="414" t="s">
        <v>13668</v>
      </c>
      <c r="D156" s="414" t="s">
        <v>15264</v>
      </c>
      <c r="E156" s="415">
        <v>45986</v>
      </c>
      <c r="F156" s="4" t="s">
        <v>301</v>
      </c>
      <c r="G156" s="4" t="s">
        <v>15265</v>
      </c>
      <c r="H156" s="4" t="s">
        <v>15266</v>
      </c>
      <c r="I156" s="4" t="s">
        <v>15211</v>
      </c>
      <c r="J156" s="423">
        <v>25425.7</v>
      </c>
      <c r="K156" s="4">
        <v>353.13</v>
      </c>
      <c r="L156" s="4">
        <v>353.13</v>
      </c>
      <c r="M156" s="4">
        <v>353.13</v>
      </c>
      <c r="N156" s="4">
        <v>0</v>
      </c>
      <c r="O156" s="397">
        <v>25072.57</v>
      </c>
      <c r="P156" s="4" t="s">
        <v>15267</v>
      </c>
      <c r="R156" s="4" t="s">
        <v>306</v>
      </c>
      <c r="S156" s="4" t="s">
        <v>307</v>
      </c>
      <c r="T156" s="4" t="s">
        <v>453</v>
      </c>
      <c r="U156" s="4" t="s">
        <v>15213</v>
      </c>
      <c r="V156" s="4" t="s">
        <v>454</v>
      </c>
      <c r="W156" s="4" t="s">
        <v>15214</v>
      </c>
      <c r="X156" s="4" t="s">
        <v>5928</v>
      </c>
      <c r="Y156" s="4" t="s">
        <v>313</v>
      </c>
      <c r="Z156" s="4" t="s">
        <v>2602</v>
      </c>
      <c r="AA156" s="4">
        <v>72</v>
      </c>
      <c r="AB156" s="424">
        <v>0</v>
      </c>
      <c r="AC156" s="4" t="s">
        <v>456</v>
      </c>
    </row>
    <row r="157" ht="14.25" spans="1:29">
      <c r="A157" s="425" t="s">
        <v>187</v>
      </c>
      <c r="B157" s="414" t="s">
        <v>13667</v>
      </c>
      <c r="C157" s="414" t="s">
        <v>13668</v>
      </c>
      <c r="D157" s="414" t="s">
        <v>15268</v>
      </c>
      <c r="E157" s="415">
        <v>45986</v>
      </c>
      <c r="F157" s="4" t="s">
        <v>301</v>
      </c>
      <c r="G157" s="4" t="s">
        <v>15269</v>
      </c>
      <c r="H157" s="4" t="s">
        <v>15270</v>
      </c>
      <c r="I157" s="4" t="s">
        <v>15211</v>
      </c>
      <c r="J157" s="423">
        <v>25425.7</v>
      </c>
      <c r="K157" s="4">
        <v>353.13</v>
      </c>
      <c r="L157" s="4">
        <v>353.13</v>
      </c>
      <c r="M157" s="4">
        <v>353.13</v>
      </c>
      <c r="N157" s="4">
        <v>0</v>
      </c>
      <c r="O157" s="397">
        <v>25072.57</v>
      </c>
      <c r="P157" s="4" t="s">
        <v>15271</v>
      </c>
      <c r="R157" s="4" t="s">
        <v>306</v>
      </c>
      <c r="S157" s="4" t="s">
        <v>307</v>
      </c>
      <c r="T157" s="4" t="s">
        <v>453</v>
      </c>
      <c r="U157" s="4" t="s">
        <v>15213</v>
      </c>
      <c r="V157" s="4" t="s">
        <v>454</v>
      </c>
      <c r="W157" s="4" t="s">
        <v>15214</v>
      </c>
      <c r="X157" s="4" t="s">
        <v>5928</v>
      </c>
      <c r="Y157" s="4" t="s">
        <v>313</v>
      </c>
      <c r="Z157" s="4" t="s">
        <v>2602</v>
      </c>
      <c r="AA157" s="4">
        <v>72</v>
      </c>
      <c r="AB157" s="424">
        <v>0</v>
      </c>
      <c r="AC157" s="4" t="s">
        <v>456</v>
      </c>
    </row>
    <row r="158" ht="14.25" spans="1:29">
      <c r="A158" s="425" t="s">
        <v>187</v>
      </c>
      <c r="B158" s="414" t="s">
        <v>13667</v>
      </c>
      <c r="C158" s="414" t="s">
        <v>13668</v>
      </c>
      <c r="D158" s="414" t="s">
        <v>15272</v>
      </c>
      <c r="E158" s="415">
        <v>45986</v>
      </c>
      <c r="F158" s="4" t="s">
        <v>301</v>
      </c>
      <c r="G158" s="4" t="s">
        <v>15273</v>
      </c>
      <c r="H158" s="4" t="s">
        <v>15274</v>
      </c>
      <c r="I158" s="4" t="s">
        <v>15211</v>
      </c>
      <c r="J158" s="423">
        <v>25425.7</v>
      </c>
      <c r="K158" s="4">
        <v>353.13</v>
      </c>
      <c r="L158" s="4">
        <v>353.13</v>
      </c>
      <c r="M158" s="4">
        <v>353.13</v>
      </c>
      <c r="N158" s="4">
        <v>0</v>
      </c>
      <c r="O158" s="397">
        <v>25072.57</v>
      </c>
      <c r="P158" s="4" t="s">
        <v>15275</v>
      </c>
      <c r="R158" s="4" t="s">
        <v>306</v>
      </c>
      <c r="S158" s="4" t="s">
        <v>307</v>
      </c>
      <c r="T158" s="4" t="s">
        <v>453</v>
      </c>
      <c r="U158" s="4" t="s">
        <v>15213</v>
      </c>
      <c r="V158" s="4" t="s">
        <v>454</v>
      </c>
      <c r="W158" s="4" t="s">
        <v>15214</v>
      </c>
      <c r="X158" s="4" t="s">
        <v>5928</v>
      </c>
      <c r="Y158" s="4" t="s">
        <v>313</v>
      </c>
      <c r="Z158" s="4" t="s">
        <v>2602</v>
      </c>
      <c r="AA158" s="4">
        <v>72</v>
      </c>
      <c r="AB158" s="424">
        <v>0</v>
      </c>
      <c r="AC158" s="4" t="s">
        <v>456</v>
      </c>
    </row>
    <row r="159" ht="14.25" spans="1:29">
      <c r="A159" s="425" t="s">
        <v>187</v>
      </c>
      <c r="B159" s="414" t="s">
        <v>13667</v>
      </c>
      <c r="C159" s="414" t="s">
        <v>13668</v>
      </c>
      <c r="D159" s="414" t="s">
        <v>15276</v>
      </c>
      <c r="E159" s="415">
        <v>45986</v>
      </c>
      <c r="F159" s="4" t="s">
        <v>301</v>
      </c>
      <c r="G159" s="4" t="s">
        <v>15277</v>
      </c>
      <c r="H159" s="4" t="s">
        <v>15278</v>
      </c>
      <c r="I159" s="4" t="s">
        <v>15211</v>
      </c>
      <c r="J159" s="423">
        <v>25425.7</v>
      </c>
      <c r="K159" s="4">
        <v>353.13</v>
      </c>
      <c r="L159" s="4">
        <v>353.13</v>
      </c>
      <c r="M159" s="4">
        <v>353.13</v>
      </c>
      <c r="N159" s="4">
        <v>0</v>
      </c>
      <c r="O159" s="397">
        <v>25072.57</v>
      </c>
      <c r="P159" s="4" t="s">
        <v>15279</v>
      </c>
      <c r="R159" s="4" t="s">
        <v>306</v>
      </c>
      <c r="S159" s="4" t="s">
        <v>307</v>
      </c>
      <c r="T159" s="4" t="s">
        <v>453</v>
      </c>
      <c r="U159" s="4" t="s">
        <v>15213</v>
      </c>
      <c r="V159" s="4" t="s">
        <v>454</v>
      </c>
      <c r="W159" s="4" t="s">
        <v>15214</v>
      </c>
      <c r="X159" s="4" t="s">
        <v>5928</v>
      </c>
      <c r="Y159" s="4" t="s">
        <v>313</v>
      </c>
      <c r="Z159" s="4" t="s">
        <v>2602</v>
      </c>
      <c r="AA159" s="4">
        <v>72</v>
      </c>
      <c r="AB159" s="424">
        <v>0</v>
      </c>
      <c r="AC159" s="4" t="s">
        <v>456</v>
      </c>
    </row>
    <row r="160" ht="14.25" spans="1:29">
      <c r="A160" s="425" t="s">
        <v>187</v>
      </c>
      <c r="B160" s="414" t="s">
        <v>13667</v>
      </c>
      <c r="C160" s="414" t="s">
        <v>13668</v>
      </c>
      <c r="D160" s="414" t="s">
        <v>15280</v>
      </c>
      <c r="E160" s="415">
        <v>45986</v>
      </c>
      <c r="F160" s="4" t="s">
        <v>301</v>
      </c>
      <c r="G160" s="4" t="s">
        <v>15281</v>
      </c>
      <c r="H160" s="4" t="s">
        <v>15282</v>
      </c>
      <c r="I160" s="4" t="s">
        <v>15211</v>
      </c>
      <c r="J160" s="423">
        <v>19069.28</v>
      </c>
      <c r="K160" s="4">
        <v>264.85</v>
      </c>
      <c r="L160" s="4">
        <v>264.85</v>
      </c>
      <c r="M160" s="4">
        <v>264.85</v>
      </c>
      <c r="N160" s="4">
        <v>0</v>
      </c>
      <c r="O160" s="397">
        <v>18804.43</v>
      </c>
      <c r="P160" s="4" t="s">
        <v>15283</v>
      </c>
      <c r="R160" s="4" t="s">
        <v>306</v>
      </c>
      <c r="S160" s="4" t="s">
        <v>307</v>
      </c>
      <c r="T160" s="4" t="s">
        <v>453</v>
      </c>
      <c r="U160" s="4" t="s">
        <v>15213</v>
      </c>
      <c r="V160" s="4" t="s">
        <v>454</v>
      </c>
      <c r="W160" s="4" t="s">
        <v>15214</v>
      </c>
      <c r="X160" s="4" t="s">
        <v>5928</v>
      </c>
      <c r="Y160" s="4" t="s">
        <v>313</v>
      </c>
      <c r="Z160" s="4" t="s">
        <v>2602</v>
      </c>
      <c r="AA160" s="4">
        <v>72</v>
      </c>
      <c r="AB160" s="424">
        <v>0</v>
      </c>
      <c r="AC160" s="4" t="s">
        <v>456</v>
      </c>
    </row>
    <row r="161" ht="14.25" spans="1:29">
      <c r="A161" s="425" t="s">
        <v>187</v>
      </c>
      <c r="B161" s="414" t="s">
        <v>13667</v>
      </c>
      <c r="C161" s="414" t="s">
        <v>13668</v>
      </c>
      <c r="D161" s="414" t="s">
        <v>15284</v>
      </c>
      <c r="E161" s="415">
        <v>45986</v>
      </c>
      <c r="F161" s="4" t="s">
        <v>301</v>
      </c>
      <c r="G161" s="4" t="s">
        <v>15285</v>
      </c>
      <c r="H161" s="4" t="s">
        <v>15286</v>
      </c>
      <c r="I161" s="4" t="s">
        <v>15211</v>
      </c>
      <c r="J161" s="423">
        <v>19069.28</v>
      </c>
      <c r="K161" s="4">
        <v>264.85</v>
      </c>
      <c r="L161" s="4">
        <v>264.85</v>
      </c>
      <c r="M161" s="4">
        <v>264.85</v>
      </c>
      <c r="N161" s="4">
        <v>0</v>
      </c>
      <c r="O161" s="397">
        <v>18804.43</v>
      </c>
      <c r="P161" s="4" t="s">
        <v>15287</v>
      </c>
      <c r="R161" s="4" t="s">
        <v>306</v>
      </c>
      <c r="S161" s="4" t="s">
        <v>307</v>
      </c>
      <c r="T161" s="4" t="s">
        <v>453</v>
      </c>
      <c r="U161" s="4" t="s">
        <v>15213</v>
      </c>
      <c r="V161" s="4" t="s">
        <v>454</v>
      </c>
      <c r="W161" s="4" t="s">
        <v>15214</v>
      </c>
      <c r="X161" s="4" t="s">
        <v>5928</v>
      </c>
      <c r="Y161" s="4" t="s">
        <v>313</v>
      </c>
      <c r="Z161" s="4" t="s">
        <v>2602</v>
      </c>
      <c r="AA161" s="4">
        <v>72</v>
      </c>
      <c r="AB161" s="424">
        <v>0</v>
      </c>
      <c r="AC161" s="4" t="s">
        <v>456</v>
      </c>
    </row>
    <row r="162" ht="14.25" spans="1:29">
      <c r="A162" s="425" t="s">
        <v>187</v>
      </c>
      <c r="B162" s="414" t="s">
        <v>13667</v>
      </c>
      <c r="C162" s="414" t="s">
        <v>13668</v>
      </c>
      <c r="D162" s="414" t="s">
        <v>15288</v>
      </c>
      <c r="E162" s="415">
        <v>45986</v>
      </c>
      <c r="F162" s="4" t="s">
        <v>301</v>
      </c>
      <c r="G162" s="4" t="s">
        <v>15289</v>
      </c>
      <c r="H162" s="4" t="s">
        <v>15290</v>
      </c>
      <c r="I162" s="4" t="s">
        <v>15211</v>
      </c>
      <c r="J162" s="423">
        <v>24154.42</v>
      </c>
      <c r="K162" s="4">
        <v>335.48</v>
      </c>
      <c r="L162" s="4">
        <v>335.48</v>
      </c>
      <c r="M162" s="4">
        <v>335.48</v>
      </c>
      <c r="N162" s="4">
        <v>0</v>
      </c>
      <c r="O162" s="397">
        <v>23818.94</v>
      </c>
      <c r="P162" s="4" t="s">
        <v>15291</v>
      </c>
      <c r="R162" s="4" t="s">
        <v>306</v>
      </c>
      <c r="S162" s="4" t="s">
        <v>307</v>
      </c>
      <c r="T162" s="4" t="s">
        <v>453</v>
      </c>
      <c r="U162" s="4" t="s">
        <v>15213</v>
      </c>
      <c r="V162" s="4" t="s">
        <v>454</v>
      </c>
      <c r="W162" s="4" t="s">
        <v>15214</v>
      </c>
      <c r="X162" s="4" t="s">
        <v>5928</v>
      </c>
      <c r="Y162" s="4" t="s">
        <v>313</v>
      </c>
      <c r="Z162" s="4" t="s">
        <v>2602</v>
      </c>
      <c r="AA162" s="4">
        <v>72</v>
      </c>
      <c r="AB162" s="424">
        <v>0</v>
      </c>
      <c r="AC162" s="4" t="s">
        <v>456</v>
      </c>
    </row>
    <row r="163" ht="14.25" spans="1:29">
      <c r="A163" s="425" t="s">
        <v>187</v>
      </c>
      <c r="B163" s="414" t="s">
        <v>13667</v>
      </c>
      <c r="C163" s="414" t="s">
        <v>13668</v>
      </c>
      <c r="D163" s="414" t="s">
        <v>15292</v>
      </c>
      <c r="E163" s="415">
        <v>45986</v>
      </c>
      <c r="F163" s="4" t="s">
        <v>301</v>
      </c>
      <c r="G163" s="4" t="s">
        <v>15293</v>
      </c>
      <c r="H163" s="4" t="s">
        <v>15294</v>
      </c>
      <c r="I163" s="4" t="s">
        <v>15211</v>
      </c>
      <c r="J163" s="423">
        <v>24154.42</v>
      </c>
      <c r="K163" s="4">
        <v>335.48</v>
      </c>
      <c r="L163" s="4">
        <v>335.48</v>
      </c>
      <c r="M163" s="4">
        <v>335.48</v>
      </c>
      <c r="N163" s="4">
        <v>0</v>
      </c>
      <c r="O163" s="397">
        <v>23818.94</v>
      </c>
      <c r="P163" s="4" t="s">
        <v>15295</v>
      </c>
      <c r="R163" s="4" t="s">
        <v>306</v>
      </c>
      <c r="S163" s="4" t="s">
        <v>307</v>
      </c>
      <c r="T163" s="4" t="s">
        <v>453</v>
      </c>
      <c r="U163" s="4" t="s">
        <v>15213</v>
      </c>
      <c r="V163" s="4" t="s">
        <v>454</v>
      </c>
      <c r="W163" s="4" t="s">
        <v>15214</v>
      </c>
      <c r="X163" s="4" t="s">
        <v>5928</v>
      </c>
      <c r="Y163" s="4" t="s">
        <v>313</v>
      </c>
      <c r="Z163" s="4" t="s">
        <v>2602</v>
      </c>
      <c r="AA163" s="4">
        <v>72</v>
      </c>
      <c r="AB163" s="424">
        <v>0</v>
      </c>
      <c r="AC163" s="4" t="s">
        <v>456</v>
      </c>
    </row>
    <row r="164" ht="13.5" spans="1:29">
      <c r="A164" s="413" t="s">
        <v>192</v>
      </c>
      <c r="B164" s="414" t="s">
        <v>298</v>
      </c>
      <c r="C164" s="414" t="s">
        <v>299</v>
      </c>
      <c r="D164" s="414" t="s">
        <v>1775</v>
      </c>
      <c r="E164" s="415">
        <v>45981</v>
      </c>
      <c r="F164" s="414" t="s">
        <v>301</v>
      </c>
      <c r="G164" s="414" t="s">
        <v>1776</v>
      </c>
      <c r="H164" s="414" t="s">
        <v>1535</v>
      </c>
      <c r="I164" s="414" t="s">
        <v>1777</v>
      </c>
      <c r="J164" s="423">
        <v>137168.14</v>
      </c>
      <c r="P164" s="414" t="s">
        <v>1778</v>
      </c>
      <c r="Q164" s="415"/>
      <c r="R164" s="414" t="s">
        <v>630</v>
      </c>
      <c r="S164" s="414" t="s">
        <v>307</v>
      </c>
      <c r="T164" s="414" t="s">
        <v>383</v>
      </c>
      <c r="U164" s="414" t="s">
        <v>309</v>
      </c>
      <c r="V164" s="414" t="s">
        <v>1773</v>
      </c>
      <c r="W164" s="414" t="s">
        <v>1774</v>
      </c>
      <c r="X164" s="414" t="s">
        <v>1539</v>
      </c>
      <c r="Y164" s="414" t="s">
        <v>313</v>
      </c>
      <c r="Z164" s="414" t="s">
        <v>314</v>
      </c>
      <c r="AA164" s="414">
        <f t="shared" ref="AA164" si="1">Z164*12</f>
        <v>144</v>
      </c>
      <c r="AB164" s="422">
        <v>0</v>
      </c>
      <c r="AC164" s="414" t="s">
        <v>387</v>
      </c>
    </row>
  </sheetData>
  <autoFilter xmlns:etc="http://www.wps.cn/officeDocument/2017/etCustomData" ref="A8:AC164" etc:filterBottomFollowUsedRange="0">
    <extLst/>
  </autoFilter>
  <mergeCells count="2">
    <mergeCell ref="J139:J141"/>
    <mergeCell ref="J142:J143"/>
  </mergeCells>
  <hyperlinks>
    <hyperlink ref="U2" location="'汇总 '!A1" display="返回汇总页"/>
  </hyperlinks>
  <pageMargins left="0.7" right="0.7" top="0.75" bottom="0.75" header="0.3" footer="0.3"/>
  <pageSetup paperSize="9" orientation="portrait" horizontalDpi="3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6"/>
  <sheetViews>
    <sheetView showGridLines="0" zoomScale="70" zoomScaleNormal="70" topLeftCell="D21" workbookViewId="0">
      <selection activeCell="R39" sqref="R39"/>
    </sheetView>
  </sheetViews>
  <sheetFormatPr defaultColWidth="8.90833333333333" defaultRowHeight="12.75"/>
  <cols>
    <col min="1" max="1" width="2.63333333333333" style="317" customWidth="1"/>
    <col min="2" max="2" width="17.9083333333333" style="59" customWidth="1"/>
    <col min="3" max="4" width="27" style="59" customWidth="1"/>
    <col min="5" max="5" width="15.8166666666667" style="59" customWidth="1"/>
    <col min="6" max="6" width="25" style="59" customWidth="1"/>
    <col min="7" max="8" width="15.6333333333333" style="59" customWidth="1"/>
    <col min="9" max="9" width="13.3666666666667" style="59" customWidth="1"/>
    <col min="10" max="10" width="12.6333333333333" style="59" customWidth="1"/>
    <col min="11" max="11" width="13" style="59" customWidth="1"/>
    <col min="12" max="12" width="13.1833333333333" style="59" customWidth="1"/>
    <col min="13" max="13" width="11.0916666666667" style="59" customWidth="1"/>
    <col min="14" max="14" width="11.3666666666667" style="59" customWidth="1"/>
    <col min="15" max="15" width="13.0916666666667" style="59" customWidth="1"/>
    <col min="16" max="16" width="13.3666666666667" style="59" customWidth="1"/>
    <col min="17" max="17" width="12.0916666666667" style="59" customWidth="1"/>
    <col min="18" max="18" width="15.6333333333333" style="59" customWidth="1"/>
    <col min="19" max="21" width="5.81666666666667" style="59" customWidth="1"/>
    <col min="22" max="22" width="2.63333333333333" style="59" customWidth="1"/>
    <col min="23" max="23" width="1.63333333333333" style="59" customWidth="1"/>
    <col min="24" max="16384" width="8.90833333333333" style="59"/>
  </cols>
  <sheetData>
    <row r="1" ht="50.15" customHeight="1" spans="1:23">
      <c r="A1" s="318"/>
      <c r="B1" s="319" t="s">
        <v>15296</v>
      </c>
      <c r="C1" s="320"/>
      <c r="D1" s="320"/>
      <c r="E1" s="320"/>
      <c r="F1" s="320"/>
      <c r="G1" s="320"/>
      <c r="H1" s="320"/>
      <c r="I1" s="320"/>
      <c r="J1" s="320"/>
      <c r="K1" s="320"/>
      <c r="L1" s="320"/>
      <c r="M1" s="320"/>
      <c r="N1" s="320"/>
      <c r="O1" s="320"/>
      <c r="P1" s="320"/>
      <c r="Q1" s="320"/>
      <c r="R1" s="320"/>
      <c r="S1" s="320"/>
      <c r="T1" s="320"/>
      <c r="U1" s="321"/>
      <c r="V1" s="164"/>
      <c r="W1" s="70"/>
    </row>
    <row r="2" ht="30" customHeight="1" spans="1:23">
      <c r="A2" s="318"/>
      <c r="B2" s="72" t="s">
        <v>15330</v>
      </c>
      <c r="C2" s="322"/>
      <c r="D2" s="322"/>
      <c r="E2" s="322"/>
      <c r="F2" s="322"/>
      <c r="G2" s="322"/>
      <c r="H2" s="322"/>
      <c r="I2" s="322"/>
      <c r="J2" s="322"/>
      <c r="K2" s="322"/>
      <c r="L2" s="322"/>
      <c r="M2" s="322"/>
      <c r="N2" s="322"/>
      <c r="O2" s="322"/>
      <c r="P2" s="322"/>
      <c r="Q2" s="322"/>
      <c r="R2" s="322"/>
      <c r="S2" s="322"/>
      <c r="T2" s="322"/>
      <c r="U2" s="323"/>
      <c r="V2" s="164"/>
      <c r="W2" s="70"/>
    </row>
    <row r="3" spans="1:23">
      <c r="A3" s="324"/>
      <c r="B3" s="65"/>
      <c r="C3" s="71"/>
      <c r="D3" s="71"/>
      <c r="E3" s="71"/>
      <c r="F3" s="71"/>
      <c r="G3" s="71"/>
      <c r="H3" s="71"/>
      <c r="I3" s="71"/>
      <c r="J3" s="71"/>
      <c r="K3" s="71"/>
      <c r="L3" s="71"/>
      <c r="M3" s="71"/>
      <c r="N3" s="71"/>
      <c r="O3" s="71"/>
      <c r="P3" s="71"/>
      <c r="Q3" s="71"/>
      <c r="R3" s="71"/>
      <c r="S3" s="325"/>
      <c r="T3" s="326"/>
      <c r="U3" s="164"/>
      <c r="V3" s="164"/>
      <c r="W3" s="70"/>
    </row>
    <row r="4" spans="1:23">
      <c r="A4" s="324"/>
      <c r="B4" s="18" t="s">
        <v>96</v>
      </c>
      <c r="C4" s="71"/>
      <c r="D4" s="71"/>
      <c r="E4" s="71"/>
      <c r="F4" s="71"/>
      <c r="G4" s="71"/>
      <c r="H4" s="71"/>
      <c r="I4" s="71"/>
      <c r="J4" s="71"/>
      <c r="K4" s="71"/>
      <c r="L4" s="71"/>
      <c r="M4" s="71"/>
      <c r="N4" s="71"/>
      <c r="O4" s="71"/>
      <c r="P4" s="71"/>
      <c r="Q4" s="71"/>
      <c r="R4" s="71"/>
      <c r="S4" s="325"/>
      <c r="T4" s="326"/>
      <c r="U4" s="164"/>
      <c r="V4" s="164"/>
      <c r="W4" s="70"/>
    </row>
    <row r="5" spans="1:23">
      <c r="A5" s="324"/>
      <c r="B5" s="65"/>
      <c r="C5" s="71"/>
      <c r="D5" s="71"/>
      <c r="E5" s="71"/>
      <c r="F5" s="71"/>
      <c r="G5" s="71"/>
      <c r="H5" s="71"/>
      <c r="I5" s="71"/>
      <c r="J5" s="71"/>
      <c r="K5" s="71"/>
      <c r="L5" s="71"/>
      <c r="M5" s="71"/>
      <c r="N5" s="71"/>
      <c r="O5" s="71"/>
      <c r="P5" s="71"/>
      <c r="Q5" s="71"/>
      <c r="R5" s="71"/>
      <c r="S5" s="325"/>
      <c r="T5" s="326"/>
      <c r="U5" s="164"/>
      <c r="V5" s="164"/>
      <c r="W5" s="70"/>
    </row>
    <row r="6" s="164" customFormat="1" spans="1:23">
      <c r="A6" s="318"/>
      <c r="B6" s="171" t="s">
        <v>15298</v>
      </c>
      <c r="C6" s="171"/>
      <c r="D6" s="171"/>
      <c r="E6" s="171"/>
      <c r="F6" s="171"/>
      <c r="G6" s="171"/>
      <c r="H6" s="171"/>
      <c r="I6" s="171"/>
      <c r="J6" s="171"/>
      <c r="K6" s="171"/>
      <c r="L6" s="171"/>
      <c r="M6" s="171"/>
      <c r="N6" s="171"/>
      <c r="O6" s="171"/>
      <c r="P6" s="171"/>
      <c r="Q6" s="71"/>
      <c r="R6" s="71"/>
      <c r="W6" s="70"/>
    </row>
    <row r="7" s="164" customFormat="1" ht="13.5" customHeight="1" spans="1:23">
      <c r="A7" s="318"/>
      <c r="B7" s="327" t="s">
        <v>15331</v>
      </c>
      <c r="C7" s="328"/>
      <c r="D7" s="328"/>
      <c r="E7" s="328"/>
      <c r="F7" s="329"/>
      <c r="G7" s="330"/>
      <c r="H7" s="330"/>
      <c r="I7" s="330"/>
      <c r="J7" s="330"/>
      <c r="K7" s="330"/>
      <c r="L7" s="330"/>
      <c r="M7" s="330"/>
      <c r="N7" s="330"/>
      <c r="Q7" s="71"/>
      <c r="R7" s="71"/>
      <c r="W7" s="70"/>
    </row>
    <row r="8" s="164" customFormat="1" ht="13.5" customHeight="1" spans="1:23">
      <c r="A8" s="318"/>
      <c r="B8" s="331"/>
      <c r="C8" s="332"/>
      <c r="D8" s="332"/>
      <c r="E8" s="332"/>
      <c r="F8" s="333"/>
      <c r="G8" s="330"/>
      <c r="H8" s="330"/>
      <c r="I8" s="330"/>
      <c r="J8" s="330"/>
      <c r="K8" s="330"/>
      <c r="L8" s="330"/>
      <c r="M8" s="330"/>
      <c r="N8" s="330"/>
      <c r="Q8" s="71"/>
      <c r="R8" s="71"/>
      <c r="W8" s="70"/>
    </row>
    <row r="9" s="164" customFormat="1" ht="13.5" customHeight="1" spans="1:23">
      <c r="A9" s="318"/>
      <c r="B9" s="331"/>
      <c r="C9" s="332"/>
      <c r="D9" s="332"/>
      <c r="E9" s="332"/>
      <c r="F9" s="333"/>
      <c r="G9" s="330"/>
      <c r="H9" s="330"/>
      <c r="I9" s="330"/>
      <c r="J9" s="330"/>
      <c r="K9" s="330"/>
      <c r="L9" s="330"/>
      <c r="M9" s="330"/>
      <c r="N9" s="330"/>
      <c r="Q9" s="71"/>
      <c r="R9" s="71"/>
      <c r="W9" s="70"/>
    </row>
    <row r="10" s="164" customFormat="1" ht="13.5" customHeight="1" spans="1:23">
      <c r="A10" s="318"/>
      <c r="B10" s="334"/>
      <c r="C10" s="335"/>
      <c r="D10" s="335"/>
      <c r="E10" s="335"/>
      <c r="F10" s="336"/>
      <c r="G10" s="330"/>
      <c r="H10" s="330"/>
      <c r="I10" s="330"/>
      <c r="J10" s="330"/>
      <c r="K10" s="330"/>
      <c r="L10" s="330"/>
      <c r="M10" s="330"/>
      <c r="N10" s="330"/>
      <c r="Q10" s="71"/>
      <c r="R10" s="71"/>
      <c r="W10" s="70"/>
    </row>
    <row r="11" spans="1:23">
      <c r="A11" s="318"/>
      <c r="B11" s="71"/>
      <c r="C11" s="337"/>
      <c r="D11" s="338"/>
      <c r="E11" s="338"/>
      <c r="F11" s="338"/>
      <c r="G11" s="338"/>
      <c r="H11" s="339"/>
      <c r="I11" s="340"/>
      <c r="J11" s="340"/>
      <c r="K11" s="340"/>
      <c r="L11" s="340"/>
      <c r="M11" s="71"/>
      <c r="N11" s="71"/>
      <c r="O11" s="71"/>
      <c r="P11" s="71"/>
      <c r="Q11" s="71"/>
      <c r="R11" s="71"/>
      <c r="S11" s="71"/>
      <c r="T11" s="71"/>
      <c r="U11" s="71"/>
      <c r="V11" s="71"/>
      <c r="W11" s="70"/>
    </row>
    <row r="12" spans="1:23">
      <c r="A12" s="318"/>
      <c r="B12" s="71"/>
      <c r="C12" s="337"/>
      <c r="D12" s="338"/>
      <c r="E12" s="223" t="s">
        <v>15312</v>
      </c>
      <c r="F12" s="338"/>
      <c r="G12" s="338"/>
      <c r="H12" s="339"/>
      <c r="I12" s="340"/>
      <c r="J12" s="340"/>
      <c r="K12" s="340"/>
      <c r="L12" s="340"/>
      <c r="M12" s="71"/>
      <c r="N12" s="71"/>
      <c r="O12" s="71"/>
      <c r="P12" s="71"/>
      <c r="Q12" s="71"/>
      <c r="R12" s="71"/>
      <c r="S12" s="71"/>
      <c r="T12" s="71"/>
      <c r="U12" s="71"/>
      <c r="V12" s="71"/>
      <c r="W12" s="70"/>
    </row>
    <row r="13" ht="16.5" spans="1:23">
      <c r="A13" s="318"/>
      <c r="B13" s="71"/>
      <c r="C13" s="337"/>
      <c r="D13" s="338"/>
      <c r="E13" s="341" t="s">
        <v>15332</v>
      </c>
      <c r="F13" s="338"/>
      <c r="G13" s="341" t="s">
        <v>171</v>
      </c>
      <c r="H13" s="171"/>
      <c r="I13" s="341" t="s">
        <v>173</v>
      </c>
      <c r="J13" s="340"/>
      <c r="K13" s="341" t="s">
        <v>174</v>
      </c>
      <c r="L13" s="340"/>
      <c r="M13" s="71"/>
      <c r="N13" s="71"/>
      <c r="O13" s="71"/>
      <c r="P13" s="71"/>
      <c r="Q13" s="71"/>
      <c r="R13" s="71"/>
      <c r="S13" s="71"/>
      <c r="T13" s="71"/>
      <c r="U13" s="71"/>
      <c r="V13" s="71"/>
      <c r="W13" s="70"/>
    </row>
    <row r="14" ht="16.5" spans="1:23">
      <c r="A14" s="318"/>
      <c r="B14" s="188" t="s">
        <v>15333</v>
      </c>
      <c r="C14" s="188"/>
      <c r="D14" s="71"/>
      <c r="E14" s="187">
        <f>G14-I14-K14</f>
        <v>-4.65661287307739e-9</v>
      </c>
      <c r="F14" s="71"/>
      <c r="G14" s="187">
        <f>处置清单!$I$182</f>
        <v>13999994.14</v>
      </c>
      <c r="H14" s="71"/>
      <c r="I14" s="187">
        <f>处置清单!$J$182</f>
        <v>13792917.6</v>
      </c>
      <c r="J14" s="71"/>
      <c r="K14" s="187">
        <f>处置清单!$K$182</f>
        <v>207076.54</v>
      </c>
      <c r="L14" s="71"/>
      <c r="M14" s="71"/>
      <c r="N14" s="71"/>
      <c r="O14" s="71"/>
      <c r="P14" s="71"/>
      <c r="Q14" s="71"/>
      <c r="R14" s="71"/>
      <c r="S14" s="71"/>
      <c r="T14" s="71"/>
      <c r="U14" s="71"/>
      <c r="V14" s="71"/>
      <c r="W14" s="70"/>
    </row>
    <row r="15" ht="16.5" spans="1:23">
      <c r="A15" s="318"/>
      <c r="B15" s="188" t="s">
        <v>15334</v>
      </c>
      <c r="C15" s="188"/>
      <c r="D15" s="71"/>
      <c r="E15" s="342">
        <f>G15-I15-K15</f>
        <v>27276190.5</v>
      </c>
      <c r="F15" s="149" t="s">
        <v>53</v>
      </c>
      <c r="G15" s="343">
        <f>-'K.01 Agree SL to GL'!Z25</f>
        <v>13999994.14</v>
      </c>
      <c r="H15" s="149" t="s">
        <v>53</v>
      </c>
      <c r="I15" s="343">
        <f>-'K.01 Agree SL to GL'!Z31</f>
        <v>-13483272.9</v>
      </c>
      <c r="J15" s="149" t="s">
        <v>53</v>
      </c>
      <c r="K15" s="343">
        <f>-'K.01 Agree SL to GL'!Z37</f>
        <v>207076.54</v>
      </c>
      <c r="L15" s="149" t="s">
        <v>53</v>
      </c>
      <c r="M15" s="71"/>
      <c r="N15" s="71"/>
      <c r="O15" s="71"/>
      <c r="P15" s="71"/>
      <c r="Q15" s="71"/>
      <c r="R15" s="71"/>
      <c r="S15" s="71"/>
      <c r="T15" s="71"/>
      <c r="U15" s="71"/>
      <c r="V15" s="71"/>
      <c r="W15" s="70"/>
    </row>
    <row r="16" ht="16.5" spans="1:23">
      <c r="A16" s="318"/>
      <c r="B16" s="344" t="s">
        <v>263</v>
      </c>
      <c r="C16" s="344"/>
      <c r="D16" s="345"/>
      <c r="E16" s="346">
        <f>E14-E15</f>
        <v>-27276190.5</v>
      </c>
      <c r="F16" s="149" t="s">
        <v>123</v>
      </c>
      <c r="G16" s="346">
        <f>G14-G15</f>
        <v>0</v>
      </c>
      <c r="H16" s="149" t="s">
        <v>123</v>
      </c>
      <c r="I16" s="346">
        <f>I14-I15</f>
        <v>27276190.5</v>
      </c>
      <c r="J16" s="149" t="s">
        <v>123</v>
      </c>
      <c r="K16" s="346">
        <f>K14-K15</f>
        <v>0</v>
      </c>
      <c r="L16" s="149" t="s">
        <v>123</v>
      </c>
      <c r="M16" s="71"/>
      <c r="N16" s="71"/>
      <c r="O16" s="71"/>
      <c r="P16" s="71"/>
      <c r="Q16" s="71"/>
      <c r="R16" s="71"/>
      <c r="S16" s="71"/>
      <c r="T16" s="71"/>
      <c r="U16" s="71"/>
      <c r="V16" s="71"/>
      <c r="W16" s="70"/>
    </row>
    <row r="17" ht="16.5" spans="1:23">
      <c r="A17" s="318"/>
      <c r="B17" s="347" t="s">
        <v>15302</v>
      </c>
      <c r="C17" s="71"/>
      <c r="D17" s="71"/>
      <c r="E17" s="348" t="str">
        <f>IF(ABS(E16)&gt;'K.00 Lead Sheet'!$C$6,"是","否")</f>
        <v>是</v>
      </c>
      <c r="F17" s="149"/>
      <c r="G17" s="348" t="str">
        <f>IF(ABS(G16)&gt;'K.00 Lead Sheet'!$C$6,"是","否")</f>
        <v>否</v>
      </c>
      <c r="H17" s="71"/>
      <c r="I17" s="348" t="str">
        <f>IF(ABS(I16)&gt;'K.00 Lead Sheet'!$C$6,"是","否")</f>
        <v>是</v>
      </c>
      <c r="J17" s="71"/>
      <c r="K17" s="348" t="str">
        <f>IF(ABS(K16)&gt;'K.00 Lead Sheet'!$C$6,"是","否")</f>
        <v>否</v>
      </c>
      <c r="L17" s="71"/>
      <c r="M17" s="71"/>
      <c r="N17" s="71"/>
      <c r="O17" s="71"/>
      <c r="P17" s="71"/>
      <c r="Q17" s="71"/>
      <c r="R17" s="71"/>
      <c r="S17" s="71"/>
      <c r="T17" s="71"/>
      <c r="U17" s="71"/>
      <c r="V17" s="71"/>
      <c r="W17" s="70"/>
    </row>
    <row r="18" spans="1:23">
      <c r="A18" s="318"/>
      <c r="B18" s="188"/>
      <c r="C18" s="188"/>
      <c r="D18" s="71"/>
      <c r="E18" s="349"/>
      <c r="F18" s="149"/>
      <c r="M18" s="71"/>
      <c r="N18" s="71"/>
      <c r="O18" s="71"/>
      <c r="P18" s="71"/>
      <c r="Q18" s="71"/>
      <c r="R18" s="71"/>
      <c r="S18" s="71"/>
      <c r="T18" s="71"/>
      <c r="U18" s="71"/>
      <c r="V18" s="71"/>
      <c r="W18" s="70"/>
    </row>
    <row r="19" ht="16.5" spans="1:23">
      <c r="A19" s="318"/>
      <c r="B19" s="66" t="s">
        <v>15303</v>
      </c>
      <c r="C19" s="350"/>
      <c r="D19" s="350"/>
      <c r="E19" s="187">
        <f>SUM(L36:L37)</f>
        <v>0</v>
      </c>
      <c r="F19" s="71"/>
      <c r="G19" s="71"/>
      <c r="H19" s="71"/>
      <c r="I19" s="71"/>
      <c r="J19" s="71"/>
      <c r="K19" s="71"/>
      <c r="L19" s="71"/>
      <c r="M19" s="71"/>
      <c r="N19" s="71"/>
      <c r="O19" s="71"/>
      <c r="P19" s="71"/>
      <c r="Q19" s="71"/>
      <c r="R19" s="71"/>
      <c r="S19" s="71"/>
      <c r="T19" s="71"/>
      <c r="U19" s="71"/>
      <c r="V19" s="71"/>
      <c r="W19" s="70"/>
    </row>
    <row r="20" ht="16.5" spans="1:23">
      <c r="A20" s="318"/>
      <c r="B20" s="344" t="s">
        <v>15304</v>
      </c>
      <c r="C20" s="344"/>
      <c r="D20" s="351"/>
      <c r="E20" s="352">
        <f>E14-E19</f>
        <v>-4.65661287307739e-9</v>
      </c>
      <c r="F20" s="71"/>
      <c r="G20" s="71"/>
      <c r="H20" s="71"/>
      <c r="I20" s="71"/>
      <c r="J20" s="71"/>
      <c r="K20" s="71"/>
      <c r="L20" s="71"/>
      <c r="M20" s="71"/>
      <c r="N20" s="71"/>
      <c r="O20" s="71"/>
      <c r="P20" s="71"/>
      <c r="Q20" s="71"/>
      <c r="R20" s="71"/>
      <c r="S20" s="71"/>
      <c r="T20" s="71"/>
      <c r="U20" s="71"/>
      <c r="V20" s="71"/>
      <c r="W20" s="70"/>
    </row>
    <row r="21" spans="1:23">
      <c r="B21" s="164"/>
      <c r="C21" s="65"/>
      <c r="D21" s="353"/>
      <c r="E21" s="353"/>
      <c r="F21" s="353"/>
      <c r="G21" s="353"/>
      <c r="H21" s="353"/>
      <c r="I21" s="353"/>
      <c r="J21" s="353"/>
      <c r="K21" s="353"/>
      <c r="L21" s="353"/>
      <c r="M21" s="353"/>
      <c r="N21" s="354"/>
      <c r="O21" s="354"/>
      <c r="W21" s="70"/>
    </row>
    <row r="22" ht="16.5" spans="1:23">
      <c r="A22" s="355"/>
      <c r="B22" s="59" t="s">
        <v>15305</v>
      </c>
      <c r="C22" s="164"/>
      <c r="D22" s="164"/>
      <c r="E22" s="164"/>
      <c r="F22" s="164"/>
      <c r="G22" s="164"/>
      <c r="H22" s="164"/>
      <c r="I22" s="184"/>
      <c r="J22" s="164"/>
      <c r="K22" s="164"/>
      <c r="L22" s="164"/>
      <c r="M22" s="164"/>
      <c r="N22" s="164"/>
      <c r="O22" s="164"/>
      <c r="P22" s="164"/>
      <c r="W22" s="70"/>
    </row>
    <row r="23" ht="14.25" customHeight="1" spans="1:23">
      <c r="A23" s="356"/>
      <c r="B23" s="327" t="s">
        <v>15335</v>
      </c>
      <c r="C23" s="328"/>
      <c r="D23" s="328"/>
      <c r="E23" s="328"/>
      <c r="F23" s="329"/>
      <c r="G23" s="357"/>
      <c r="H23" s="357"/>
      <c r="I23" s="357"/>
      <c r="J23" s="357"/>
      <c r="K23" s="357"/>
      <c r="L23" s="357"/>
      <c r="M23" s="357"/>
      <c r="N23" s="357"/>
      <c r="O23" s="164"/>
      <c r="P23" s="164"/>
      <c r="W23" s="70"/>
    </row>
    <row r="24" ht="14.25" customHeight="1" spans="1:23">
      <c r="A24" s="356"/>
      <c r="B24" s="331"/>
      <c r="C24" s="332"/>
      <c r="D24" s="332"/>
      <c r="E24" s="332"/>
      <c r="F24" s="333"/>
      <c r="G24" s="357"/>
      <c r="H24" s="357"/>
      <c r="I24" s="357"/>
      <c r="J24" s="357"/>
      <c r="K24" s="357"/>
      <c r="L24" s="357"/>
      <c r="M24" s="357"/>
      <c r="N24" s="357"/>
      <c r="O24" s="164"/>
      <c r="P24" s="164"/>
      <c r="W24" s="70"/>
    </row>
    <row r="25" ht="14.25" customHeight="1" spans="1:23">
      <c r="A25" s="356"/>
      <c r="B25" s="331"/>
      <c r="C25" s="332"/>
      <c r="D25" s="332"/>
      <c r="E25" s="332"/>
      <c r="F25" s="333"/>
      <c r="G25" s="357"/>
      <c r="H25" s="357"/>
      <c r="I25" s="357"/>
      <c r="J25" s="357"/>
      <c r="K25" s="357"/>
      <c r="L25" s="357"/>
      <c r="M25" s="357"/>
      <c r="N25" s="357"/>
      <c r="O25" s="164"/>
      <c r="P25" s="164"/>
      <c r="W25" s="70"/>
    </row>
    <row r="26" ht="14.25" customHeight="1" spans="1:23">
      <c r="A26" s="356"/>
      <c r="B26" s="334"/>
      <c r="C26" s="335"/>
      <c r="D26" s="335"/>
      <c r="E26" s="335"/>
      <c r="F26" s="336"/>
      <c r="G26" s="357"/>
      <c r="H26" s="357"/>
      <c r="I26" s="357"/>
      <c r="J26" s="357"/>
      <c r="K26" s="357"/>
      <c r="L26" s="357"/>
      <c r="M26" s="357"/>
      <c r="N26" s="357"/>
      <c r="O26" s="164"/>
      <c r="P26" s="164"/>
      <c r="W26" s="70"/>
    </row>
    <row r="27" spans="1:23">
      <c r="A27" s="356"/>
      <c r="B27" s="164"/>
      <c r="C27" s="164"/>
      <c r="D27" s="164"/>
      <c r="E27" s="164"/>
      <c r="F27" s="164"/>
      <c r="G27" s="164"/>
      <c r="H27" s="164"/>
      <c r="I27" s="184"/>
      <c r="J27" s="164"/>
      <c r="K27" s="164"/>
      <c r="L27" s="164"/>
      <c r="M27" s="164"/>
      <c r="N27" s="164"/>
      <c r="O27" s="164"/>
      <c r="P27" s="164"/>
      <c r="W27" s="70"/>
    </row>
    <row r="28" ht="16.5" spans="1:23">
      <c r="A28" s="358"/>
      <c r="B28" s="208" t="s">
        <v>15306</v>
      </c>
      <c r="C28" s="209"/>
      <c r="D28" s="209"/>
      <c r="E28" s="209"/>
      <c r="F28" s="210"/>
      <c r="G28" s="357"/>
      <c r="H28" s="357"/>
      <c r="I28" s="357"/>
      <c r="J28" s="357"/>
      <c r="K28" s="357"/>
      <c r="L28" s="357"/>
      <c r="M28" s="357"/>
      <c r="N28" s="357"/>
      <c r="W28" s="70"/>
    </row>
    <row r="29" ht="16.5" spans="1:23">
      <c r="A29" s="356"/>
      <c r="B29" s="359" t="s">
        <v>15307</v>
      </c>
      <c r="C29" s="360"/>
      <c r="D29" s="360"/>
      <c r="E29" s="360"/>
      <c r="F29" s="361"/>
      <c r="G29" s="357"/>
      <c r="H29" s="357"/>
      <c r="I29" s="357"/>
      <c r="J29" s="357"/>
      <c r="K29" s="357"/>
      <c r="L29" s="357"/>
      <c r="M29" s="357"/>
      <c r="N29" s="357"/>
      <c r="W29" s="70"/>
    </row>
    <row r="30" spans="1:23">
      <c r="A30" s="356"/>
      <c r="B30" s="362" t="s">
        <v>15336</v>
      </c>
      <c r="C30" s="363"/>
      <c r="D30" s="363"/>
      <c r="E30" s="363"/>
      <c r="F30" s="364"/>
      <c r="G30" s="357"/>
      <c r="H30" s="357"/>
      <c r="I30" s="357"/>
      <c r="J30" s="357"/>
      <c r="K30" s="357"/>
      <c r="L30" s="357"/>
      <c r="M30" s="357"/>
      <c r="N30" s="357"/>
      <c r="W30" s="70"/>
    </row>
    <row r="31" spans="1:23">
      <c r="A31" s="356"/>
      <c r="B31" s="365" t="s">
        <v>15337</v>
      </c>
      <c r="C31" s="363"/>
      <c r="D31" s="363"/>
      <c r="E31" s="363"/>
      <c r="F31" s="364"/>
      <c r="G31" s="357"/>
      <c r="H31" s="357"/>
      <c r="I31" s="357"/>
      <c r="J31" s="357"/>
      <c r="K31" s="357"/>
      <c r="L31" s="357"/>
      <c r="M31" s="357"/>
      <c r="N31" s="357"/>
      <c r="W31" s="70"/>
    </row>
    <row r="32" ht="29.15" customHeight="1" spans="1:23">
      <c r="A32" s="356"/>
      <c r="B32" s="366" t="s">
        <v>15338</v>
      </c>
      <c r="C32" s="367"/>
      <c r="D32" s="367"/>
      <c r="E32" s="367"/>
      <c r="F32" s="368"/>
      <c r="G32" s="357"/>
      <c r="H32" s="357"/>
      <c r="I32" s="357"/>
      <c r="J32" s="357"/>
      <c r="K32" s="357"/>
      <c r="L32" s="357"/>
      <c r="M32" s="357"/>
      <c r="N32" s="357"/>
      <c r="W32" s="70"/>
    </row>
    <row r="33" spans="1:23">
      <c r="W33" s="70"/>
    </row>
    <row r="34" ht="16.25" customHeight="1" spans="1:23">
      <c r="B34" s="369" t="s">
        <v>15339</v>
      </c>
      <c r="C34" s="369"/>
      <c r="D34" s="66"/>
      <c r="E34" s="66"/>
      <c r="F34" s="66"/>
      <c r="G34" s="66"/>
      <c r="H34" s="66"/>
      <c r="I34" s="370"/>
      <c r="J34" s="370"/>
      <c r="K34" s="370"/>
      <c r="L34" s="223" t="s">
        <v>15312</v>
      </c>
      <c r="M34" s="370"/>
      <c r="N34" s="371"/>
      <c r="O34" s="223" t="s">
        <v>15312</v>
      </c>
      <c r="P34" s="370"/>
      <c r="Q34" s="223" t="s">
        <v>15312</v>
      </c>
      <c r="S34" s="224" t="s">
        <v>15313</v>
      </c>
      <c r="T34" s="372"/>
      <c r="U34" s="225"/>
      <c r="W34" s="70"/>
    </row>
    <row r="35" ht="82.5" spans="1:23">
      <c r="B35" s="229" t="s">
        <v>15340</v>
      </c>
      <c r="C35" s="229" t="s">
        <v>15314</v>
      </c>
      <c r="D35" s="229" t="s">
        <v>190</v>
      </c>
      <c r="E35" s="229" t="s">
        <v>15341</v>
      </c>
      <c r="F35" s="229" t="s">
        <v>15316</v>
      </c>
      <c r="G35" s="229" t="s">
        <v>15317</v>
      </c>
      <c r="H35" s="229" t="s">
        <v>15342</v>
      </c>
      <c r="I35" s="229" t="s">
        <v>171</v>
      </c>
      <c r="J35" s="229" t="s">
        <v>173</v>
      </c>
      <c r="K35" s="229" t="s">
        <v>174</v>
      </c>
      <c r="L35" s="229" t="s">
        <v>15343</v>
      </c>
      <c r="M35" s="229" t="s">
        <v>15344</v>
      </c>
      <c r="N35" s="229" t="s">
        <v>15345</v>
      </c>
      <c r="O35" s="229" t="s">
        <v>15346</v>
      </c>
      <c r="P35" s="229" t="s">
        <v>15347</v>
      </c>
      <c r="Q35" s="229" t="s">
        <v>15348</v>
      </c>
      <c r="R35" s="229" t="s">
        <v>15349</v>
      </c>
      <c r="S35" s="373">
        <v>1</v>
      </c>
      <c r="T35" s="373">
        <v>2</v>
      </c>
      <c r="U35" s="373">
        <v>3</v>
      </c>
      <c r="W35" s="70"/>
    </row>
    <row r="36" ht="13" customHeight="1" spans="1:23">
      <c r="B36" s="374">
        <v>1</v>
      </c>
      <c r="C36" s="375"/>
      <c r="D36" s="376"/>
      <c r="E36" s="235"/>
      <c r="F36" s="235"/>
      <c r="G36" s="235"/>
      <c r="H36" s="237"/>
      <c r="I36" s="377"/>
      <c r="J36" s="378"/>
      <c r="K36" s="378"/>
      <c r="L36" s="378"/>
      <c r="M36" s="378"/>
      <c r="N36" s="379"/>
      <c r="O36" s="378"/>
      <c r="P36" s="378"/>
      <c r="Q36" s="378"/>
      <c r="R36" s="380"/>
      <c r="S36" s="381"/>
      <c r="T36" s="381"/>
      <c r="U36" s="381"/>
      <c r="W36" s="70"/>
    </row>
    <row r="37" spans="1:23">
      <c r="B37" s="374">
        <v>2</v>
      </c>
      <c r="C37" s="375"/>
      <c r="D37" s="376"/>
      <c r="E37" s="235"/>
      <c r="F37" s="235"/>
      <c r="G37" s="235"/>
      <c r="H37" s="237"/>
      <c r="I37" s="377"/>
      <c r="J37" s="378"/>
      <c r="K37" s="378"/>
      <c r="L37" s="378"/>
      <c r="M37" s="378"/>
      <c r="N37" s="379"/>
      <c r="O37" s="378"/>
      <c r="P37" s="378"/>
      <c r="Q37" s="378"/>
      <c r="R37" s="382"/>
      <c r="S37" s="381"/>
      <c r="T37" s="381"/>
      <c r="U37" s="381"/>
      <c r="W37" s="70"/>
    </row>
    <row r="38" spans="1:23">
      <c r="B38" s="374">
        <v>3</v>
      </c>
      <c r="C38" s="375"/>
      <c r="D38" s="235"/>
      <c r="E38" s="235"/>
      <c r="F38" s="235"/>
      <c r="G38" s="235"/>
      <c r="H38" s="237"/>
      <c r="I38" s="236"/>
      <c r="J38" s="236"/>
      <c r="K38" s="236"/>
      <c r="L38" s="378"/>
      <c r="M38" s="236"/>
      <c r="N38" s="235"/>
      <c r="O38" s="378"/>
      <c r="P38" s="378"/>
      <c r="Q38" s="378"/>
      <c r="R38" s="235"/>
      <c r="S38" s="381"/>
      <c r="T38" s="381"/>
      <c r="U38" s="381"/>
      <c r="W38" s="70"/>
    </row>
    <row r="39" spans="1:23">
      <c r="H39" s="383"/>
      <c r="W39" s="70"/>
    </row>
    <row r="40" ht="16.5" spans="1:23">
      <c r="B40" s="59" t="s">
        <v>15350</v>
      </c>
      <c r="W40" s="70"/>
    </row>
    <row r="41" spans="1:23">
      <c r="B41" s="384" t="s">
        <v>15351</v>
      </c>
      <c r="C41" s="385"/>
      <c r="D41" s="385"/>
      <c r="E41" s="385"/>
      <c r="F41" s="386"/>
      <c r="W41" s="70"/>
    </row>
    <row r="42" spans="1:23">
      <c r="B42" s="387"/>
      <c r="C42" s="388"/>
      <c r="D42" s="388"/>
      <c r="E42" s="388"/>
      <c r="F42" s="389"/>
      <c r="W42" s="70"/>
    </row>
    <row r="43" spans="1:23">
      <c r="B43" s="387"/>
      <c r="C43" s="388"/>
      <c r="D43" s="388"/>
      <c r="E43" s="388"/>
      <c r="F43" s="389"/>
      <c r="W43" s="70"/>
    </row>
    <row r="44" spans="1:23">
      <c r="B44" s="390"/>
      <c r="C44" s="391"/>
      <c r="D44" s="391"/>
      <c r="E44" s="391"/>
      <c r="F44" s="392"/>
      <c r="W44" s="70"/>
    </row>
    <row r="45" ht="15" customHeight="1" spans="1:23">
      <c r="W45" s="70"/>
    </row>
    <row r="46" ht="7.5" customHeight="1" spans="1:23">
      <c r="A46" s="393"/>
      <c r="B46" s="393"/>
      <c r="C46" s="393"/>
      <c r="D46" s="393"/>
      <c r="E46" s="393"/>
      <c r="F46" s="393"/>
      <c r="G46" s="393"/>
      <c r="H46" s="393"/>
      <c r="I46" s="393"/>
      <c r="J46" s="393"/>
      <c r="K46" s="393"/>
      <c r="L46" s="393"/>
      <c r="M46" s="393"/>
      <c r="N46" s="393"/>
      <c r="O46" s="393"/>
      <c r="P46" s="393"/>
      <c r="Q46" s="393"/>
      <c r="R46" s="393"/>
      <c r="S46" s="393"/>
      <c r="T46" s="393"/>
      <c r="U46" s="393"/>
      <c r="V46" s="393"/>
      <c r="W46" s="393"/>
    </row>
  </sheetData>
  <mergeCells count="16">
    <mergeCell ref="B1:U1"/>
    <mergeCell ref="B6:P6"/>
    <mergeCell ref="Q6:R6"/>
    <mergeCell ref="U11:V11"/>
    <mergeCell ref="U14:V14"/>
    <mergeCell ref="U15:V15"/>
    <mergeCell ref="U16:V16"/>
    <mergeCell ref="U19:V19"/>
    <mergeCell ref="U20:V20"/>
    <mergeCell ref="B30:F30"/>
    <mergeCell ref="B31:F31"/>
    <mergeCell ref="B32:F32"/>
    <mergeCell ref="S34:U34"/>
    <mergeCell ref="B41:F44"/>
    <mergeCell ref="B23:F26"/>
    <mergeCell ref="B7:F10"/>
  </mergeCells>
  <conditionalFormatting sqref="B7">
    <cfRule type="containsBlanks" dxfId="0" priority="3">
      <formula>LEN(TRIM(B7))=0</formula>
    </cfRule>
  </conditionalFormatting>
  <conditionalFormatting sqref="E14">
    <cfRule type="containsBlanks" dxfId="0" priority="14">
      <formula>LEN(TRIM(E14))=0</formula>
    </cfRule>
  </conditionalFormatting>
  <conditionalFormatting sqref="G14">
    <cfRule type="containsBlanks" dxfId="0" priority="12">
      <formula>LEN(TRIM(G14))=0</formula>
    </cfRule>
  </conditionalFormatting>
  <conditionalFormatting sqref="I14">
    <cfRule type="containsBlanks" dxfId="0" priority="11">
      <formula>LEN(TRIM(I14))=0</formula>
    </cfRule>
  </conditionalFormatting>
  <conditionalFormatting sqref="K14">
    <cfRule type="containsBlanks" dxfId="0" priority="10">
      <formula>LEN(TRIM(K14))=0</formula>
    </cfRule>
  </conditionalFormatting>
  <conditionalFormatting sqref="E19">
    <cfRule type="containsBlanks" dxfId="0" priority="13">
      <formula>LEN(TRIM(E19))=0</formula>
    </cfRule>
  </conditionalFormatting>
  <conditionalFormatting sqref="B23">
    <cfRule type="containsBlanks" dxfId="0" priority="4">
      <formula>LEN(TRIM(B23))=0</formula>
    </cfRule>
  </conditionalFormatting>
  <conditionalFormatting sqref="B41">
    <cfRule type="containsBlanks" dxfId="0" priority="2">
      <formula>LEN(TRIM(B41))=0</formula>
    </cfRule>
  </conditionalFormatting>
  <conditionalFormatting sqref="B36:B37">
    <cfRule type="containsBlanks" dxfId="0" priority="8">
      <formula>LEN(TRIM(B36))=0</formula>
    </cfRule>
  </conditionalFormatting>
  <dataValidations count="2">
    <dataValidation type="list" allowBlank="1" showInputMessage="1" sqref="C36:C38">
      <formula1>"关键项（key item）,代表性样本"</formula1>
    </dataValidation>
    <dataValidation type="list" allowBlank="1" showInputMessage="1" sqref="S36:U38">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showGridLines="0" zoomScale="70" zoomScaleNormal="70" workbookViewId="0">
      <selection activeCell="N2" sqref="N2"/>
    </sheetView>
  </sheetViews>
  <sheetFormatPr defaultColWidth="8.81666666666667" defaultRowHeight="18" outlineLevelRow="3"/>
  <cols>
    <col min="1" max="1" width="2.63333333333333" style="313" customWidth="1"/>
    <col min="2" max="10" width="8.81666666666667" style="313"/>
    <col min="11" max="11" width="2.63333333333333" style="59" customWidth="1"/>
    <col min="12" max="12" width="1.63333333333333" style="313" customWidth="1"/>
    <col min="13" max="16384" width="8.81666666666667" style="313"/>
  </cols>
  <sheetData>
    <row r="1" ht="10" customHeight="1" spans="1:14">
      <c r="L1" s="314"/>
    </row>
    <row r="2" ht="21" spans="1:14">
      <c r="B2" s="315" t="s">
        <v>15352</v>
      </c>
      <c r="C2" s="315"/>
      <c r="D2" s="315"/>
      <c r="E2" s="315"/>
      <c r="F2" s="315"/>
      <c r="G2" s="315"/>
      <c r="H2" s="315"/>
      <c r="I2" s="269"/>
      <c r="J2" s="269"/>
      <c r="L2" s="314"/>
      <c r="N2" s="18" t="s">
        <v>96</v>
      </c>
    </row>
    <row r="3" ht="15" customHeight="1" spans="1:14">
      <c r="L3" s="314"/>
    </row>
    <row r="4" ht="7.5" customHeight="1" spans="1:14">
      <c r="A4" s="314"/>
      <c r="B4" s="314"/>
      <c r="C4" s="314"/>
      <c r="D4" s="314"/>
      <c r="E4" s="314"/>
      <c r="F4" s="314"/>
      <c r="G4" s="314"/>
      <c r="H4" s="314"/>
      <c r="I4" s="314"/>
      <c r="J4" s="314"/>
      <c r="K4" s="316"/>
      <c r="L4" s="314"/>
    </row>
  </sheetData>
  <mergeCells count="1">
    <mergeCell ref="A4:B4"/>
  </mergeCells>
  <hyperlinks>
    <hyperlink ref="N2" location="'汇总 '!A1" display="返回汇总页"/>
  </hyperlinks>
  <pageMargins left="0.7" right="0.7" top="0.75" bottom="0.75" header="0.3" footer="0.3"/>
  <pageSetup paperSize="9" orientation="portrait" horizont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H73"/>
  <sheetViews>
    <sheetView workbookViewId="0">
      <selection activeCell="A1" sqref="A1"/>
    </sheetView>
  </sheetViews>
  <sheetFormatPr defaultColWidth="9" defaultRowHeight="13.5"/>
  <cols>
    <col min="1" max="1" width="0.0916666666666667" customWidth="1"/>
  </cols>
  <sheetData>
    <row r="1" spans="1:86">
      <c r="A1" t="s">
        <v>15353</v>
      </c>
    </row>
    <row r="3" spans="1:86">
      <c r="A3" t="s">
        <v>15354</v>
      </c>
    </row>
    <row r="4" spans="1:86">
      <c r="A4" t="b">
        <v>1</v>
      </c>
    </row>
    <row r="6" spans="1:86">
      <c r="E6" t="s">
        <v>15355</v>
      </c>
      <c r="Y6" t="s">
        <v>15356</v>
      </c>
      <c r="Z6" t="s">
        <v>15357</v>
      </c>
      <c r="AA6" t="s">
        <v>15358</v>
      </c>
      <c r="AB6" t="s">
        <v>15359</v>
      </c>
      <c r="AC6" t="s">
        <v>15360</v>
      </c>
      <c r="AD6" t="s">
        <v>15361</v>
      </c>
      <c r="AE6" t="s">
        <v>15362</v>
      </c>
      <c r="AF6" t="s">
        <v>15363</v>
      </c>
      <c r="AG6" t="s">
        <v>15364</v>
      </c>
      <c r="AH6" t="s">
        <v>15365</v>
      </c>
      <c r="AI6" t="s">
        <v>15366</v>
      </c>
      <c r="AJ6" t="s">
        <v>15367</v>
      </c>
      <c r="AK6" t="s">
        <v>15368</v>
      </c>
      <c r="AL6" t="s">
        <v>15369</v>
      </c>
      <c r="AM6" t="s">
        <v>15370</v>
      </c>
      <c r="AN6" t="s">
        <v>15371</v>
      </c>
      <c r="AO6" t="s">
        <v>15372</v>
      </c>
      <c r="AP6" t="s">
        <v>15373</v>
      </c>
      <c r="AQ6" t="s">
        <v>15374</v>
      </c>
      <c r="AR6" t="s">
        <v>15375</v>
      </c>
      <c r="AS6" t="s">
        <v>15376</v>
      </c>
      <c r="AT6" t="s">
        <v>15377</v>
      </c>
      <c r="AU6" t="s">
        <v>15378</v>
      </c>
      <c r="AV6" t="s">
        <v>15379</v>
      </c>
      <c r="AW6" t="s">
        <v>15380</v>
      </c>
      <c r="AX6" t="s">
        <v>15381</v>
      </c>
      <c r="AY6" t="s">
        <v>15382</v>
      </c>
      <c r="AZ6" t="s">
        <v>15383</v>
      </c>
      <c r="BA6" t="s">
        <v>15384</v>
      </c>
      <c r="BB6" t="s">
        <v>15385</v>
      </c>
      <c r="BC6" t="s">
        <v>15386</v>
      </c>
      <c r="BD6" t="s">
        <v>15387</v>
      </c>
      <c r="BE6" t="s">
        <v>15388</v>
      </c>
      <c r="BF6" t="s">
        <v>15389</v>
      </c>
      <c r="BG6" t="s">
        <v>15390</v>
      </c>
      <c r="BH6" t="s">
        <v>15391</v>
      </c>
      <c r="BI6" t="s">
        <v>15392</v>
      </c>
      <c r="BJ6" t="s">
        <v>15393</v>
      </c>
      <c r="BK6" t="s">
        <v>15394</v>
      </c>
      <c r="BL6" t="s">
        <v>15395</v>
      </c>
      <c r="BM6" t="s">
        <v>15396</v>
      </c>
      <c r="BN6" t="s">
        <v>15397</v>
      </c>
      <c r="BO6" t="s">
        <v>15398</v>
      </c>
      <c r="BP6" t="s">
        <v>15399</v>
      </c>
      <c r="BQ6" t="s">
        <v>15400</v>
      </c>
      <c r="BR6" t="s">
        <v>15401</v>
      </c>
      <c r="BS6" t="s">
        <v>15402</v>
      </c>
      <c r="BT6" t="s">
        <v>15403</v>
      </c>
      <c r="BU6" t="s">
        <v>15404</v>
      </c>
      <c r="BV6" t="s">
        <v>15405</v>
      </c>
      <c r="BW6" t="s">
        <v>15406</v>
      </c>
      <c r="BX6" t="s">
        <v>15407</v>
      </c>
      <c r="BY6" t="s">
        <v>15408</v>
      </c>
      <c r="BZ6" t="s">
        <v>15409</v>
      </c>
      <c r="CA6" t="s">
        <v>15410</v>
      </c>
      <c r="CB6" t="s">
        <v>15411</v>
      </c>
      <c r="CC6" t="s">
        <v>15412</v>
      </c>
      <c r="CD6" t="s">
        <v>15413</v>
      </c>
      <c r="CE6" t="s">
        <v>15414</v>
      </c>
      <c r="CF6" t="s">
        <v>15415</v>
      </c>
      <c r="CG6" t="s">
        <v>15416</v>
      </c>
      <c r="CH6" t="s">
        <v>15417</v>
      </c>
    </row>
    <row r="7" spans="1:86">
      <c r="A7" t="s">
        <v>15418</v>
      </c>
    </row>
    <row r="10" spans="1:86">
      <c r="F10" t="e">
        <f>#REF!</f>
        <v>#REF!</v>
      </c>
      <c r="G10" t="s">
        <v>15419</v>
      </c>
      <c r="H10" t="e">
        <f>#REF!</f>
        <v>#REF!</v>
      </c>
      <c r="I10" t="s">
        <v>15420</v>
      </c>
    </row>
    <row r="11" spans="1:86">
      <c r="A11" s="312">
        <v>73</v>
      </c>
      <c r="F11" t="e">
        <f>#REF!</f>
        <v>#REF!</v>
      </c>
      <c r="G11" t="s">
        <v>15421</v>
      </c>
      <c r="H11" t="e">
        <f>#REF!</f>
        <v>#REF!</v>
      </c>
      <c r="I11" t="s">
        <v>15422</v>
      </c>
    </row>
    <row r="12" spans="1:86">
      <c r="A12" s="312">
        <v>18</v>
      </c>
      <c r="F12" t="e">
        <f>#REF!</f>
        <v>#REF!</v>
      </c>
      <c r="G12" t="s">
        <v>15423</v>
      </c>
      <c r="H12" t="e">
        <f>#REF!</f>
        <v>#REF!</v>
      </c>
      <c r="I12" t="s">
        <v>15424</v>
      </c>
    </row>
    <row r="13" spans="1:86">
      <c r="F13" t="e">
        <f>#REF!</f>
        <v>#REF!</v>
      </c>
      <c r="G13" t="s">
        <v>15425</v>
      </c>
      <c r="H13" t="e">
        <f>#REF!</f>
        <v>#REF!</v>
      </c>
      <c r="I13" t="s">
        <v>15426</v>
      </c>
    </row>
    <row r="14" spans="1:86">
      <c r="F14" t="e">
        <f>#REF!</f>
        <v>#REF!</v>
      </c>
      <c r="G14" t="s">
        <v>15427</v>
      </c>
      <c r="H14" t="e">
        <f>#REF!</f>
        <v>#REF!</v>
      </c>
      <c r="I14" t="s">
        <v>15428</v>
      </c>
    </row>
    <row r="15" spans="1:86">
      <c r="A15" s="312">
        <v>26</v>
      </c>
      <c r="F15" t="e">
        <f>#REF!</f>
        <v>#REF!</v>
      </c>
      <c r="G15" t="s">
        <v>15429</v>
      </c>
      <c r="H15" t="e">
        <f>#REF!</f>
        <v>#REF!</v>
      </c>
      <c r="I15" t="s">
        <v>15430</v>
      </c>
      <c r="R15" t="e">
        <f>#REF!</f>
        <v>#REF!</v>
      </c>
      <c r="S15" t="s">
        <v>15431</v>
      </c>
    </row>
    <row r="16" spans="1:86">
      <c r="F16" t="e">
        <f>#REF!</f>
        <v>#REF!</v>
      </c>
      <c r="G16" t="s">
        <v>15432</v>
      </c>
      <c r="H16" t="e">
        <f>#REF!</f>
        <v>#REF!</v>
      </c>
      <c r="I16" t="s">
        <v>15433</v>
      </c>
      <c r="R16" t="e">
        <f>#REF!</f>
        <v>#REF!</v>
      </c>
      <c r="S16" t="s">
        <v>15434</v>
      </c>
    </row>
    <row r="17" spans="6:19">
      <c r="F17" t="e">
        <f>#REF!</f>
        <v>#REF!</v>
      </c>
      <c r="G17" t="s">
        <v>15435</v>
      </c>
      <c r="H17" t="e">
        <f>#REF!</f>
        <v>#REF!</v>
      </c>
      <c r="I17" t="s">
        <v>15436</v>
      </c>
      <c r="R17" t="e">
        <f>#REF!</f>
        <v>#REF!</v>
      </c>
      <c r="S17" t="s">
        <v>15437</v>
      </c>
    </row>
    <row r="18" spans="6:19">
      <c r="F18" t="e">
        <f>#REF!</f>
        <v>#REF!</v>
      </c>
      <c r="G18" t="s">
        <v>15438</v>
      </c>
      <c r="R18" t="e">
        <f>#REF!</f>
        <v>#REF!</v>
      </c>
      <c r="S18" t="s">
        <v>15439</v>
      </c>
    </row>
    <row r="19" spans="6:19">
      <c r="F19" t="e">
        <f>#REF!</f>
        <v>#REF!</v>
      </c>
      <c r="G19" t="s">
        <v>15440</v>
      </c>
      <c r="R19" t="e">
        <f>#REF!</f>
        <v>#REF!</v>
      </c>
      <c r="S19" t="s">
        <v>15441</v>
      </c>
    </row>
    <row r="20" spans="6:19">
      <c r="F20" t="e">
        <f>#REF!</f>
        <v>#REF!</v>
      </c>
      <c r="G20" t="s">
        <v>15442</v>
      </c>
      <c r="R20" s="312" t="e">
        <f>#REF!</f>
        <v>#REF!</v>
      </c>
      <c r="S20" t="s">
        <v>15443</v>
      </c>
    </row>
    <row r="21" spans="6:19">
      <c r="F21" t="e">
        <f>#REF!</f>
        <v>#REF!</v>
      </c>
      <c r="G21" t="s">
        <v>15444</v>
      </c>
      <c r="R21" t="e">
        <f>#REF!</f>
        <v>#REF!</v>
      </c>
      <c r="S21" t="s">
        <v>15445</v>
      </c>
    </row>
    <row r="22" spans="6:19">
      <c r="F22" t="e">
        <f>#REF!</f>
        <v>#REF!</v>
      </c>
      <c r="G22" t="s">
        <v>15446</v>
      </c>
      <c r="R22" t="e">
        <f>#REF!</f>
        <v>#REF!</v>
      </c>
      <c r="S22" t="s">
        <v>15447</v>
      </c>
    </row>
    <row r="23" spans="6:19">
      <c r="F23" t="e">
        <f>#REF!</f>
        <v>#REF!</v>
      </c>
      <c r="G23" t="s">
        <v>15448</v>
      </c>
      <c r="R23" t="e">
        <f>#REF!</f>
        <v>#REF!</v>
      </c>
      <c r="S23" t="s">
        <v>15449</v>
      </c>
    </row>
    <row r="24" spans="6:19">
      <c r="F24" t="e">
        <f>#REF!</f>
        <v>#REF!</v>
      </c>
      <c r="G24" t="s">
        <v>15450</v>
      </c>
      <c r="R24" t="e">
        <f>#REF!</f>
        <v>#REF!</v>
      </c>
      <c r="S24" t="s">
        <v>15451</v>
      </c>
    </row>
    <row r="25" spans="6:19">
      <c r="F25" t="e">
        <f>#REF!</f>
        <v>#REF!</v>
      </c>
      <c r="G25" t="s">
        <v>15452</v>
      </c>
      <c r="R25" t="e">
        <f>'FA list'!#REF!</f>
        <v>#REF!</v>
      </c>
      <c r="S25" t="s">
        <v>15453</v>
      </c>
    </row>
    <row r="26" spans="6:19">
      <c r="F26" t="e">
        <f>#REF!</f>
        <v>#REF!</v>
      </c>
      <c r="G26" t="s">
        <v>15454</v>
      </c>
      <c r="R26" t="e">
        <f>'FA list'!#REF!</f>
        <v>#REF!</v>
      </c>
      <c r="S26" t="s">
        <v>15455</v>
      </c>
    </row>
    <row r="27" spans="6:19">
      <c r="F27" t="e">
        <f>#REF!</f>
        <v>#REF!</v>
      </c>
      <c r="G27" t="s">
        <v>15456</v>
      </c>
    </row>
    <row r="28" spans="6:19">
      <c r="F28" t="e">
        <f>#REF!</f>
        <v>#REF!</v>
      </c>
      <c r="G28" t="s">
        <v>15457</v>
      </c>
    </row>
    <row r="29" spans="6:19">
      <c r="F29" t="e">
        <f>#REF!</f>
        <v>#REF!</v>
      </c>
      <c r="G29" t="s">
        <v>15458</v>
      </c>
    </row>
    <row r="30" spans="6:19">
      <c r="F30" t="e">
        <f>#REF!</f>
        <v>#REF!</v>
      </c>
      <c r="G30" t="s">
        <v>15459</v>
      </c>
    </row>
    <row r="31" spans="6:19">
      <c r="F31" t="e">
        <f>#REF!</f>
        <v>#REF!</v>
      </c>
      <c r="G31" t="s">
        <v>15460</v>
      </c>
    </row>
    <row r="32" spans="6:19">
      <c r="F32" t="e">
        <f>#REF!</f>
        <v>#REF!</v>
      </c>
      <c r="G32" t="s">
        <v>15461</v>
      </c>
    </row>
    <row r="33" spans="6:7">
      <c r="F33" t="e">
        <f>#REF!</f>
        <v>#REF!</v>
      </c>
      <c r="G33" t="s">
        <v>15462</v>
      </c>
    </row>
    <row r="34" spans="6:7">
      <c r="F34" t="e">
        <f>#REF!</f>
        <v>#REF!</v>
      </c>
      <c r="G34" t="s">
        <v>15463</v>
      </c>
    </row>
    <row r="35" spans="6:7">
      <c r="F35" t="e">
        <f>#REF!</f>
        <v>#REF!</v>
      </c>
      <c r="G35" t="s">
        <v>15464</v>
      </c>
    </row>
    <row r="36" spans="6:7">
      <c r="F36" t="e">
        <f>#REF!</f>
        <v>#REF!</v>
      </c>
      <c r="G36" t="s">
        <v>15465</v>
      </c>
    </row>
    <row r="37" spans="6:7">
      <c r="F37" t="e">
        <f>#REF!</f>
        <v>#REF!</v>
      </c>
      <c r="G37" t="s">
        <v>15466</v>
      </c>
    </row>
    <row r="38" spans="6:7">
      <c r="F38" t="e">
        <f>#REF!</f>
        <v>#REF!</v>
      </c>
      <c r="G38" t="s">
        <v>15467</v>
      </c>
    </row>
    <row r="39" spans="6:7">
      <c r="F39" t="e">
        <f>#REF!</f>
        <v>#REF!</v>
      </c>
      <c r="G39" t="s">
        <v>15468</v>
      </c>
    </row>
    <row r="40" spans="6:7">
      <c r="F40" t="e">
        <f>#REF!</f>
        <v>#REF!</v>
      </c>
      <c r="G40" t="s">
        <v>15469</v>
      </c>
    </row>
    <row r="41" spans="6:7">
      <c r="F41" t="e">
        <f>#REF!</f>
        <v>#REF!</v>
      </c>
      <c r="G41" t="s">
        <v>15470</v>
      </c>
    </row>
    <row r="42" spans="6:7">
      <c r="F42" t="e">
        <f>#REF!</f>
        <v>#REF!</v>
      </c>
      <c r="G42" t="s">
        <v>15471</v>
      </c>
    </row>
    <row r="68" spans="6:7">
      <c r="F68" t="e">
        <f>'FA list'!#REF!</f>
        <v>#REF!</v>
      </c>
      <c r="G68" t="s">
        <v>15472</v>
      </c>
    </row>
    <row r="69" spans="6:7">
      <c r="F69" t="e">
        <f>'FA list'!#REF!</f>
        <v>#REF!</v>
      </c>
      <c r="G69" t="s">
        <v>15473</v>
      </c>
    </row>
    <row r="70" spans="6:7">
      <c r="F70" t="e">
        <f>'FA list'!#REF!</f>
        <v>#REF!</v>
      </c>
      <c r="G70" t="s">
        <v>15474</v>
      </c>
    </row>
    <row r="71" spans="6:7">
      <c r="F71" t="e">
        <f>'FA list'!#REF!</f>
        <v>#REF!</v>
      </c>
      <c r="G71" t="s">
        <v>15475</v>
      </c>
    </row>
    <row r="73" spans="6:7">
      <c r="F73" t="e">
        <f>#REF!</f>
        <v>#REF!</v>
      </c>
      <c r="G73" t="s">
        <v>15476</v>
      </c>
    </row>
  </sheetData>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84"/>
  <sheetViews>
    <sheetView showGridLines="0" zoomScale="55" zoomScaleNormal="55" topLeftCell="A128" workbookViewId="0">
      <selection activeCell="T47" sqref="A47:T58"/>
    </sheetView>
  </sheetViews>
  <sheetFormatPr defaultColWidth="8.81666666666667" defaultRowHeight="14.25"/>
  <cols>
    <col min="1" max="1" width="2.63333333333333" style="4" customWidth="1"/>
    <col min="2" max="2" width="10" style="4" customWidth="1"/>
    <col min="3" max="3" width="11.3666666666667" style="4" customWidth="1"/>
    <col min="4" max="6" width="12" style="4" customWidth="1"/>
    <col min="7" max="7" width="23.1833333333333" style="4" customWidth="1"/>
    <col min="8" max="8" width="22.45" style="4" customWidth="1"/>
    <col min="9" max="9" width="16.8166666666667" style="4" customWidth="1"/>
    <col min="10" max="10" width="15" style="59" customWidth="1"/>
    <col min="11" max="11" width="12" style="4" customWidth="1"/>
    <col min="12" max="12" width="13.45" style="4" customWidth="1"/>
    <col min="13" max="13" width="8.90833333333333" style="4" customWidth="1"/>
    <col min="14" max="14" width="10.3666666666667" style="4" customWidth="1"/>
    <col min="15" max="17" width="8.90833333333333" style="4" customWidth="1"/>
    <col min="18" max="18" width="4.09166666666667" style="4" customWidth="1"/>
    <col min="19" max="19" width="9.90833333333333" style="4" customWidth="1"/>
    <col min="20" max="20" width="25.1833333333333" style="4" customWidth="1"/>
    <col min="21" max="24" width="8.81666666666667" style="4"/>
    <col min="25" max="25" width="2.63333333333333" style="4" customWidth="1"/>
    <col min="26" max="26" width="1.63333333333333" style="4" customWidth="1"/>
    <col min="27" max="27" width="8.81666666666667" style="4"/>
    <col min="28" max="28" width="11" style="4" customWidth="1"/>
    <col min="29" max="16384" width="8.81666666666667" style="4"/>
  </cols>
  <sheetData>
    <row r="1" ht="10" customHeight="1" spans="1:28">
      <c r="Z1" s="70"/>
    </row>
    <row r="2" s="66" customFormat="1" ht="21" spans="1:28">
      <c r="B2" s="264" t="s">
        <v>15477</v>
      </c>
      <c r="C2" s="265"/>
      <c r="D2" s="265"/>
      <c r="E2" s="265"/>
      <c r="F2" s="265"/>
      <c r="G2" s="265"/>
      <c r="H2" s="265"/>
      <c r="I2" s="265"/>
      <c r="J2" s="266"/>
      <c r="K2" s="266"/>
      <c r="L2" s="59"/>
      <c r="M2" s="266"/>
      <c r="N2" s="266"/>
      <c r="O2" s="266"/>
      <c r="P2" s="266"/>
      <c r="Q2" s="266"/>
      <c r="R2" s="266"/>
      <c r="S2" s="266"/>
      <c r="T2" s="266"/>
      <c r="U2" s="266"/>
      <c r="V2" s="266"/>
      <c r="W2" s="266"/>
      <c r="X2" s="266"/>
      <c r="Y2" s="266"/>
      <c r="Z2" s="70"/>
      <c r="AA2" s="266"/>
      <c r="AB2" s="18" t="s">
        <v>96</v>
      </c>
    </row>
    <row r="3" s="260" customFormat="1" ht="18" spans="1:28">
      <c r="B3" s="267" t="s">
        <v>15478</v>
      </c>
      <c r="Z3" s="70"/>
    </row>
    <row r="4" s="260" customFormat="1" ht="12.75" spans="1:28">
      <c r="Z4" s="70"/>
    </row>
    <row r="5" s="260" customFormat="1" ht="21" spans="1:28">
      <c r="B5" s="268" t="s">
        <v>15479</v>
      </c>
      <c r="C5" s="268"/>
      <c r="D5" s="268"/>
      <c r="E5" s="268"/>
      <c r="F5" s="268"/>
      <c r="G5" s="268"/>
      <c r="H5" s="268"/>
      <c r="I5" s="268"/>
      <c r="J5" s="269"/>
      <c r="K5" s="270"/>
      <c r="L5" s="270"/>
      <c r="M5" s="270"/>
      <c r="N5" s="270"/>
      <c r="O5" s="270"/>
      <c r="P5" s="270"/>
      <c r="Q5" s="270"/>
      <c r="R5" s="270"/>
      <c r="S5" s="270"/>
      <c r="T5" s="270"/>
      <c r="U5" s="270"/>
      <c r="V5" s="270"/>
      <c r="W5" s="270"/>
      <c r="X5" s="270"/>
      <c r="Z5" s="70"/>
    </row>
    <row r="6" ht="15" customHeight="1" spans="1:28">
      <c r="Z6" s="70"/>
    </row>
    <row r="7" ht="7.5" customHeight="1" spans="1:28">
      <c r="A7" s="70"/>
      <c r="B7" s="70"/>
      <c r="C7" s="70"/>
      <c r="D7" s="70"/>
      <c r="E7" s="70"/>
      <c r="F7" s="70"/>
      <c r="G7" s="70"/>
      <c r="H7" s="70"/>
      <c r="I7" s="70"/>
      <c r="J7" s="70"/>
      <c r="K7" s="70"/>
      <c r="L7" s="70"/>
      <c r="M7" s="70"/>
      <c r="N7" s="70"/>
      <c r="O7" s="70"/>
      <c r="P7" s="70"/>
      <c r="Q7" s="70"/>
      <c r="R7" s="70"/>
      <c r="S7" s="70"/>
      <c r="T7" s="70"/>
      <c r="U7" s="70"/>
      <c r="V7" s="70"/>
      <c r="W7" s="70"/>
      <c r="X7" s="70"/>
      <c r="Y7" s="70"/>
      <c r="Z7" s="70"/>
    </row>
    <row r="8" s="261" customFormat="1" ht="52.5" customHeight="1" spans="1:28">
      <c r="B8" s="271" t="s">
        <v>15480</v>
      </c>
      <c r="C8" s="272" t="s">
        <v>15481</v>
      </c>
      <c r="D8" s="273" t="s">
        <v>15482</v>
      </c>
      <c r="E8" s="274" t="s">
        <v>15483</v>
      </c>
      <c r="F8" s="273" t="s">
        <v>15484</v>
      </c>
      <c r="G8" s="273" t="s">
        <v>15485</v>
      </c>
      <c r="H8" s="273" t="s">
        <v>15486</v>
      </c>
      <c r="I8" s="272" t="s">
        <v>15487</v>
      </c>
      <c r="J8" s="272" t="s">
        <v>15488</v>
      </c>
      <c r="K8" s="272" t="s">
        <v>15489</v>
      </c>
      <c r="L8" s="272" t="s">
        <v>15490</v>
      </c>
      <c r="M8" s="272" t="s">
        <v>15491</v>
      </c>
      <c r="N8" s="275" t="s">
        <v>15492</v>
      </c>
      <c r="O8" s="273" t="s">
        <v>15493</v>
      </c>
      <c r="P8" s="276" t="s">
        <v>15494</v>
      </c>
      <c r="Q8" s="276" t="s">
        <v>15495</v>
      </c>
      <c r="R8" s="277" t="s">
        <v>15496</v>
      </c>
      <c r="S8" s="278" t="s">
        <v>15497</v>
      </c>
      <c r="T8" s="279" t="s">
        <v>15498</v>
      </c>
    </row>
    <row r="9" s="262" customFormat="1" ht="12.75" customHeight="1" spans="1:28">
      <c r="B9" s="280">
        <v>1</v>
      </c>
      <c r="C9" s="281">
        <v>2</v>
      </c>
      <c r="D9" s="281">
        <v>3</v>
      </c>
      <c r="E9" s="281">
        <v>4</v>
      </c>
      <c r="F9" s="281">
        <v>5</v>
      </c>
      <c r="G9" s="281">
        <v>6</v>
      </c>
      <c r="H9" s="281">
        <v>7</v>
      </c>
      <c r="I9" s="282">
        <v>8</v>
      </c>
      <c r="J9" s="282">
        <v>9</v>
      </c>
      <c r="K9" s="282">
        <v>10</v>
      </c>
      <c r="L9" s="282">
        <v>11</v>
      </c>
      <c r="M9" s="282">
        <v>13</v>
      </c>
      <c r="N9" s="282">
        <v>16</v>
      </c>
      <c r="O9" s="281">
        <v>17</v>
      </c>
      <c r="P9" s="281">
        <v>18</v>
      </c>
      <c r="Q9" s="283">
        <v>19</v>
      </c>
      <c r="R9" s="284">
        <v>20</v>
      </c>
      <c r="S9" s="285"/>
      <c r="T9" s="286"/>
    </row>
    <row r="10" s="261" customFormat="1" ht="32.25" customHeight="1" spans="1:28">
      <c r="B10" s="287">
        <v>1</v>
      </c>
      <c r="C10" s="288" t="s">
        <v>15499</v>
      </c>
      <c r="D10" s="288" t="s">
        <v>1212</v>
      </c>
      <c r="E10" s="289" t="s">
        <v>15500</v>
      </c>
      <c r="F10" s="288" t="s">
        <v>15501</v>
      </c>
      <c r="G10" s="290" t="s">
        <v>15502</v>
      </c>
      <c r="H10" s="290" t="s">
        <v>15503</v>
      </c>
      <c r="I10" s="291">
        <v>1979974.8</v>
      </c>
      <c r="J10" s="291">
        <v>1979974.8</v>
      </c>
      <c r="K10" s="291">
        <v>0</v>
      </c>
      <c r="L10" s="292">
        <f>I10-J10-K10</f>
        <v>0</v>
      </c>
      <c r="M10" s="292">
        <v>1</v>
      </c>
      <c r="N10" s="293">
        <v>45829</v>
      </c>
      <c r="O10" s="294" t="s">
        <v>15504</v>
      </c>
      <c r="P10" s="294" t="s">
        <v>15505</v>
      </c>
      <c r="Q10" s="294"/>
      <c r="R10" s="288"/>
      <c r="S10" s="294" t="s">
        <v>15506</v>
      </c>
      <c r="T10" s="295" t="s">
        <v>15507</v>
      </c>
    </row>
    <row r="11" s="261" customFormat="1" ht="15.75" customHeight="1" spans="1:28">
      <c r="B11" s="287">
        <v>2</v>
      </c>
      <c r="C11" s="288" t="s">
        <v>15499</v>
      </c>
      <c r="D11" s="288" t="s">
        <v>1212</v>
      </c>
      <c r="E11" s="289" t="s">
        <v>15500</v>
      </c>
      <c r="F11" s="288" t="s">
        <v>15501</v>
      </c>
      <c r="G11" s="290" t="s">
        <v>15508</v>
      </c>
      <c r="H11" s="290" t="s">
        <v>15503</v>
      </c>
      <c r="I11" s="291">
        <v>274962.76</v>
      </c>
      <c r="J11" s="291">
        <v>248230.25</v>
      </c>
      <c r="K11" s="291">
        <v>26732.51</v>
      </c>
      <c r="L11" s="292">
        <f t="shared" ref="L11:L70" si="0">I11-J11-K11</f>
        <v>0</v>
      </c>
      <c r="M11" s="292">
        <v>1</v>
      </c>
      <c r="N11" s="293">
        <v>45829</v>
      </c>
      <c r="O11" s="294" t="s">
        <v>15504</v>
      </c>
      <c r="P11" s="294" t="s">
        <v>15505</v>
      </c>
      <c r="Q11" s="294"/>
      <c r="R11" s="288"/>
      <c r="S11" s="294" t="s">
        <v>15509</v>
      </c>
      <c r="T11" s="295" t="s">
        <v>15507</v>
      </c>
    </row>
    <row r="12" s="261" customFormat="1" ht="15.75" customHeight="1" spans="1:28">
      <c r="B12" s="287">
        <v>3</v>
      </c>
      <c r="C12" s="288" t="s">
        <v>15499</v>
      </c>
      <c r="D12" s="288" t="s">
        <v>1212</v>
      </c>
      <c r="E12" s="289" t="s">
        <v>15500</v>
      </c>
      <c r="F12" s="288" t="s">
        <v>15501</v>
      </c>
      <c r="G12" s="290" t="s">
        <v>15510</v>
      </c>
      <c r="H12" s="290" t="s">
        <v>15511</v>
      </c>
      <c r="I12" s="291">
        <v>656371.94</v>
      </c>
      <c r="J12" s="291">
        <v>656371.94</v>
      </c>
      <c r="K12" s="291">
        <v>0</v>
      </c>
      <c r="L12" s="292">
        <f t="shared" si="0"/>
        <v>0</v>
      </c>
      <c r="M12" s="292">
        <v>1</v>
      </c>
      <c r="N12" s="293">
        <v>45829</v>
      </c>
      <c r="O12" s="294" t="s">
        <v>15504</v>
      </c>
      <c r="P12" s="294" t="s">
        <v>15505</v>
      </c>
      <c r="Q12" s="294"/>
      <c r="R12" s="288"/>
      <c r="S12" s="294" t="s">
        <v>15512</v>
      </c>
      <c r="T12" s="295" t="s">
        <v>15507</v>
      </c>
    </row>
    <row r="13" s="261" customFormat="1" ht="15.75" customHeight="1" spans="1:28">
      <c r="B13" s="287">
        <v>4</v>
      </c>
      <c r="C13" s="288" t="s">
        <v>15499</v>
      </c>
      <c r="D13" s="288" t="s">
        <v>1212</v>
      </c>
      <c r="E13" s="289" t="s">
        <v>15500</v>
      </c>
      <c r="F13" s="288" t="s">
        <v>15501</v>
      </c>
      <c r="G13" s="290" t="s">
        <v>15513</v>
      </c>
      <c r="H13" s="290" t="s">
        <v>15514</v>
      </c>
      <c r="I13" s="291">
        <v>208188.95</v>
      </c>
      <c r="J13" s="291">
        <v>200960.18</v>
      </c>
      <c r="K13" s="291">
        <v>7228.77</v>
      </c>
      <c r="L13" s="292">
        <f t="shared" si="0"/>
        <v>1.81898940354586e-11</v>
      </c>
      <c r="M13" s="292">
        <v>1</v>
      </c>
      <c r="N13" s="293">
        <v>45829</v>
      </c>
      <c r="O13" s="294" t="s">
        <v>15504</v>
      </c>
      <c r="P13" s="294" t="s">
        <v>15505</v>
      </c>
      <c r="Q13" s="294"/>
      <c r="R13" s="288"/>
      <c r="S13" s="294" t="s">
        <v>15515</v>
      </c>
      <c r="T13" s="295" t="s">
        <v>15507</v>
      </c>
    </row>
    <row r="14" s="261" customFormat="1" ht="15.75" customHeight="1" spans="1:28">
      <c r="B14" s="287">
        <v>5</v>
      </c>
      <c r="C14" s="288" t="s">
        <v>15499</v>
      </c>
      <c r="D14" s="288" t="s">
        <v>1212</v>
      </c>
      <c r="E14" s="289" t="s">
        <v>15500</v>
      </c>
      <c r="F14" s="288" t="s">
        <v>15501</v>
      </c>
      <c r="G14" s="290" t="s">
        <v>15516</v>
      </c>
      <c r="H14" s="290" t="s">
        <v>1451</v>
      </c>
      <c r="I14" s="291">
        <v>1475096.18</v>
      </c>
      <c r="J14" s="291">
        <v>1475096.18</v>
      </c>
      <c r="K14" s="291">
        <v>0</v>
      </c>
      <c r="L14" s="292">
        <f t="shared" si="0"/>
        <v>0</v>
      </c>
      <c r="M14" s="292">
        <v>1</v>
      </c>
      <c r="N14" s="293">
        <v>45829</v>
      </c>
      <c r="O14" s="294" t="s">
        <v>15504</v>
      </c>
      <c r="P14" s="294" t="s">
        <v>15505</v>
      </c>
      <c r="Q14" s="294"/>
      <c r="R14" s="288"/>
      <c r="S14" s="294" t="s">
        <v>15517</v>
      </c>
      <c r="T14" s="295" t="s">
        <v>15507</v>
      </c>
    </row>
    <row r="15" s="261" customFormat="1" ht="15.75" customHeight="1" spans="1:28">
      <c r="B15" s="287">
        <v>6</v>
      </c>
      <c r="C15" s="288" t="s">
        <v>15499</v>
      </c>
      <c r="D15" s="288" t="s">
        <v>1212</v>
      </c>
      <c r="E15" s="289" t="s">
        <v>15500</v>
      </c>
      <c r="F15" s="288" t="s">
        <v>15501</v>
      </c>
      <c r="G15" s="290" t="s">
        <v>15518</v>
      </c>
      <c r="H15" s="290" t="s">
        <v>15519</v>
      </c>
      <c r="I15" s="291">
        <v>175710.32</v>
      </c>
      <c r="J15" s="291">
        <v>169609.26</v>
      </c>
      <c r="K15" s="291">
        <v>6101.06</v>
      </c>
      <c r="L15" s="292">
        <f t="shared" si="0"/>
        <v>0</v>
      </c>
      <c r="M15" s="292">
        <v>1</v>
      </c>
      <c r="N15" s="293">
        <v>45829</v>
      </c>
      <c r="O15" s="294" t="s">
        <v>15504</v>
      </c>
      <c r="P15" s="294" t="s">
        <v>15505</v>
      </c>
      <c r="Q15" s="294"/>
      <c r="R15" s="288"/>
      <c r="S15" s="294" t="s">
        <v>15515</v>
      </c>
      <c r="T15" s="295" t="s">
        <v>15507</v>
      </c>
    </row>
    <row r="16" s="261" customFormat="1" ht="15.75" customHeight="1" spans="1:28">
      <c r="B16" s="287">
        <v>7</v>
      </c>
      <c r="C16" s="288" t="s">
        <v>15499</v>
      </c>
      <c r="D16" s="288" t="s">
        <v>1212</v>
      </c>
      <c r="E16" s="289" t="s">
        <v>15500</v>
      </c>
      <c r="F16" s="288" t="s">
        <v>15501</v>
      </c>
      <c r="G16" s="290" t="s">
        <v>15520</v>
      </c>
      <c r="H16" s="290" t="s">
        <v>15519</v>
      </c>
      <c r="I16" s="291">
        <v>175458.47</v>
      </c>
      <c r="J16" s="291">
        <v>158399.98</v>
      </c>
      <c r="K16" s="291">
        <v>17058.49</v>
      </c>
      <c r="L16" s="292">
        <f t="shared" si="0"/>
        <v>0</v>
      </c>
      <c r="M16" s="292">
        <v>1</v>
      </c>
      <c r="N16" s="293">
        <v>45829</v>
      </c>
      <c r="O16" s="294" t="s">
        <v>15504</v>
      </c>
      <c r="P16" s="294" t="s">
        <v>15505</v>
      </c>
      <c r="Q16" s="294"/>
      <c r="R16" s="288"/>
      <c r="S16" s="294" t="s">
        <v>15509</v>
      </c>
      <c r="T16" s="295" t="s">
        <v>15507</v>
      </c>
    </row>
    <row r="17" s="261" customFormat="1" ht="15.75" customHeight="1" spans="2:20">
      <c r="B17" s="287">
        <v>8</v>
      </c>
      <c r="C17" s="288" t="s">
        <v>15499</v>
      </c>
      <c r="D17" s="288" t="s">
        <v>1212</v>
      </c>
      <c r="E17" s="289" t="s">
        <v>15500</v>
      </c>
      <c r="F17" s="288" t="s">
        <v>15501</v>
      </c>
      <c r="G17" s="290" t="s">
        <v>15521</v>
      </c>
      <c r="H17" s="290" t="s">
        <v>15522</v>
      </c>
      <c r="I17" s="291">
        <v>678848.5</v>
      </c>
      <c r="J17" s="291">
        <v>678848.5</v>
      </c>
      <c r="K17" s="291">
        <v>0</v>
      </c>
      <c r="L17" s="292">
        <f t="shared" si="0"/>
        <v>0</v>
      </c>
      <c r="M17" s="292">
        <v>1</v>
      </c>
      <c r="N17" s="293">
        <v>45829</v>
      </c>
      <c r="O17" s="294" t="s">
        <v>15504</v>
      </c>
      <c r="P17" s="294" t="s">
        <v>15505</v>
      </c>
      <c r="Q17" s="294"/>
      <c r="R17" s="288"/>
      <c r="S17" s="294" t="s">
        <v>15506</v>
      </c>
      <c r="T17" s="295" t="s">
        <v>15507</v>
      </c>
    </row>
    <row r="18" s="261" customFormat="1" ht="15.75" customHeight="1" spans="2:20">
      <c r="B18" s="287">
        <v>9</v>
      </c>
      <c r="C18" s="288" t="s">
        <v>15499</v>
      </c>
      <c r="D18" s="288" t="s">
        <v>1212</v>
      </c>
      <c r="E18" s="289" t="s">
        <v>15500</v>
      </c>
      <c r="F18" s="288" t="s">
        <v>15501</v>
      </c>
      <c r="G18" s="290" t="s">
        <v>15523</v>
      </c>
      <c r="H18" s="290" t="s">
        <v>879</v>
      </c>
      <c r="I18" s="291">
        <v>25791</v>
      </c>
      <c r="J18" s="291">
        <v>25791</v>
      </c>
      <c r="K18" s="291">
        <v>0</v>
      </c>
      <c r="L18" s="292">
        <f t="shared" si="0"/>
        <v>0</v>
      </c>
      <c r="M18" s="292">
        <v>1</v>
      </c>
      <c r="N18" s="293">
        <v>45829</v>
      </c>
      <c r="O18" s="294" t="s">
        <v>15504</v>
      </c>
      <c r="P18" s="294" t="s">
        <v>15505</v>
      </c>
      <c r="Q18" s="294"/>
      <c r="R18" s="288"/>
      <c r="S18" s="294" t="s">
        <v>15524</v>
      </c>
      <c r="T18" s="295" t="s">
        <v>15507</v>
      </c>
    </row>
    <row r="19" s="261" customFormat="1" ht="15.75" customHeight="1" spans="2:20">
      <c r="B19" s="287">
        <v>10</v>
      </c>
      <c r="C19" s="288" t="s">
        <v>15499</v>
      </c>
      <c r="D19" s="288" t="s">
        <v>1212</v>
      </c>
      <c r="E19" s="289" t="s">
        <v>15500</v>
      </c>
      <c r="F19" s="288" t="s">
        <v>15501</v>
      </c>
      <c r="G19" s="290" t="s">
        <v>15525</v>
      </c>
      <c r="H19" s="290" t="s">
        <v>15526</v>
      </c>
      <c r="I19" s="291">
        <v>290792.31</v>
      </c>
      <c r="J19" s="291">
        <v>260501.43</v>
      </c>
      <c r="K19" s="291">
        <v>30290.88</v>
      </c>
      <c r="L19" s="292">
        <f t="shared" si="0"/>
        <v>0</v>
      </c>
      <c r="M19" s="292">
        <v>1</v>
      </c>
      <c r="N19" s="293">
        <v>45829</v>
      </c>
      <c r="O19" s="294" t="s">
        <v>15504</v>
      </c>
      <c r="P19" s="294" t="s">
        <v>15505</v>
      </c>
      <c r="Q19" s="294"/>
      <c r="R19" s="288"/>
      <c r="S19" s="294" t="s">
        <v>15527</v>
      </c>
      <c r="T19" s="295" t="s">
        <v>15507</v>
      </c>
    </row>
    <row r="20" s="261" customFormat="1" ht="15.75" customHeight="1" spans="2:20">
      <c r="B20" s="287">
        <v>11</v>
      </c>
      <c r="C20" s="288" t="s">
        <v>15499</v>
      </c>
      <c r="D20" s="288" t="s">
        <v>1212</v>
      </c>
      <c r="E20" s="289" t="s">
        <v>15500</v>
      </c>
      <c r="F20" s="288" t="s">
        <v>15501</v>
      </c>
      <c r="G20" s="290" t="s">
        <v>15528</v>
      </c>
      <c r="H20" s="290" t="s">
        <v>15526</v>
      </c>
      <c r="I20" s="291">
        <v>90222.7</v>
      </c>
      <c r="J20" s="291">
        <v>54509.61</v>
      </c>
      <c r="K20" s="291">
        <v>35713.09</v>
      </c>
      <c r="L20" s="292">
        <f t="shared" si="0"/>
        <v>0</v>
      </c>
      <c r="M20" s="292">
        <v>1</v>
      </c>
      <c r="N20" s="293">
        <v>45829</v>
      </c>
      <c r="O20" s="294" t="s">
        <v>15504</v>
      </c>
      <c r="P20" s="294" t="s">
        <v>15505</v>
      </c>
      <c r="Q20" s="294"/>
      <c r="R20" s="288"/>
      <c r="S20" s="294" t="s">
        <v>15529</v>
      </c>
      <c r="T20" s="295" t="s">
        <v>15507</v>
      </c>
    </row>
    <row r="21" s="261" customFormat="1" ht="15.75" customHeight="1" spans="2:20">
      <c r="B21" s="287">
        <v>12</v>
      </c>
      <c r="C21" s="288" t="s">
        <v>15499</v>
      </c>
      <c r="D21" s="288" t="s">
        <v>1212</v>
      </c>
      <c r="E21" s="289" t="s">
        <v>15500</v>
      </c>
      <c r="F21" s="288" t="s">
        <v>15501</v>
      </c>
      <c r="G21" s="290" t="s">
        <v>15530</v>
      </c>
      <c r="H21" s="290" t="s">
        <v>15531</v>
      </c>
      <c r="I21" s="291">
        <v>56044.64</v>
      </c>
      <c r="J21" s="291">
        <v>56044.64</v>
      </c>
      <c r="K21" s="291">
        <v>0</v>
      </c>
      <c r="L21" s="292">
        <f t="shared" si="0"/>
        <v>0</v>
      </c>
      <c r="M21" s="292">
        <v>1</v>
      </c>
      <c r="N21" s="293">
        <v>45829</v>
      </c>
      <c r="O21" s="294" t="s">
        <v>15532</v>
      </c>
      <c r="P21" s="294" t="s">
        <v>15505</v>
      </c>
      <c r="Q21" s="294"/>
      <c r="R21" s="288"/>
      <c r="S21" s="294" t="s">
        <v>15533</v>
      </c>
      <c r="T21" s="295" t="s">
        <v>15507</v>
      </c>
    </row>
    <row r="22" s="261" customFormat="1" ht="15.75" customHeight="1" spans="2:20">
      <c r="B22" s="287">
        <v>13</v>
      </c>
      <c r="C22" s="288" t="s">
        <v>15499</v>
      </c>
      <c r="D22" s="288" t="s">
        <v>1212</v>
      </c>
      <c r="E22" s="289" t="s">
        <v>15500</v>
      </c>
      <c r="F22" s="288" t="s">
        <v>15501</v>
      </c>
      <c r="G22" s="290" t="s">
        <v>15534</v>
      </c>
      <c r="H22" s="290" t="s">
        <v>4055</v>
      </c>
      <c r="I22" s="291">
        <v>92440.48</v>
      </c>
      <c r="J22" s="291">
        <v>92440.48</v>
      </c>
      <c r="K22" s="291">
        <v>0</v>
      </c>
      <c r="L22" s="292">
        <f t="shared" si="0"/>
        <v>0</v>
      </c>
      <c r="M22" s="292">
        <v>1</v>
      </c>
      <c r="N22" s="293">
        <v>45829</v>
      </c>
      <c r="O22" s="294" t="s">
        <v>15504</v>
      </c>
      <c r="P22" s="294" t="s">
        <v>15505</v>
      </c>
      <c r="Q22" s="294"/>
      <c r="R22" s="288"/>
      <c r="S22" s="294" t="s">
        <v>15535</v>
      </c>
      <c r="T22" s="295" t="s">
        <v>15507</v>
      </c>
    </row>
    <row r="23" s="261" customFormat="1" ht="15.75" customHeight="1" spans="2:20">
      <c r="B23" s="287">
        <v>14</v>
      </c>
      <c r="C23" s="288" t="s">
        <v>15499</v>
      </c>
      <c r="D23" s="288" t="s">
        <v>1212</v>
      </c>
      <c r="E23" s="289" t="s">
        <v>15500</v>
      </c>
      <c r="F23" s="288" t="s">
        <v>15501</v>
      </c>
      <c r="G23" s="290" t="s">
        <v>15536</v>
      </c>
      <c r="H23" s="290" t="s">
        <v>15537</v>
      </c>
      <c r="I23" s="291">
        <v>73743.06</v>
      </c>
      <c r="J23" s="291">
        <v>73743.06</v>
      </c>
      <c r="K23" s="291">
        <v>0</v>
      </c>
      <c r="L23" s="292">
        <f t="shared" si="0"/>
        <v>0</v>
      </c>
      <c r="M23" s="292">
        <v>1</v>
      </c>
      <c r="N23" s="293">
        <v>45829</v>
      </c>
      <c r="O23" s="294" t="s">
        <v>15532</v>
      </c>
      <c r="P23" s="294" t="s">
        <v>15505</v>
      </c>
      <c r="Q23" s="294"/>
      <c r="R23" s="288"/>
      <c r="S23" s="294" t="s">
        <v>15538</v>
      </c>
      <c r="T23" s="295" t="s">
        <v>15507</v>
      </c>
    </row>
    <row r="24" s="261" customFormat="1" ht="15.75" customHeight="1" spans="2:20">
      <c r="B24" s="287">
        <v>15</v>
      </c>
      <c r="C24" s="288" t="s">
        <v>15499</v>
      </c>
      <c r="D24" s="288" t="s">
        <v>1212</v>
      </c>
      <c r="E24" s="289" t="s">
        <v>15500</v>
      </c>
      <c r="F24" s="288" t="s">
        <v>15501</v>
      </c>
      <c r="G24" s="290" t="s">
        <v>15539</v>
      </c>
      <c r="H24" s="290" t="s">
        <v>15540</v>
      </c>
      <c r="I24" s="291">
        <v>175253.81</v>
      </c>
      <c r="J24" s="291">
        <v>175253.81</v>
      </c>
      <c r="K24" s="291">
        <v>0</v>
      </c>
      <c r="L24" s="292">
        <f t="shared" si="0"/>
        <v>0</v>
      </c>
      <c r="M24" s="292">
        <v>1</v>
      </c>
      <c r="N24" s="293">
        <v>45829</v>
      </c>
      <c r="O24" s="294" t="s">
        <v>15504</v>
      </c>
      <c r="P24" s="294" t="s">
        <v>15505</v>
      </c>
      <c r="Q24" s="294"/>
      <c r="R24" s="288"/>
      <c r="S24" s="294" t="s">
        <v>15541</v>
      </c>
      <c r="T24" s="295" t="s">
        <v>15507</v>
      </c>
    </row>
    <row r="25" s="261" customFormat="1" ht="15.75" customHeight="1" spans="2:20">
      <c r="B25" s="287">
        <v>16</v>
      </c>
      <c r="C25" s="288" t="s">
        <v>15499</v>
      </c>
      <c r="D25" s="288" t="s">
        <v>1212</v>
      </c>
      <c r="E25" s="289" t="s">
        <v>15500</v>
      </c>
      <c r="F25" s="288" t="s">
        <v>15501</v>
      </c>
      <c r="G25" s="290" t="s">
        <v>15542</v>
      </c>
      <c r="H25" s="290" t="s">
        <v>15543</v>
      </c>
      <c r="I25" s="291">
        <v>100595.38</v>
      </c>
      <c r="J25" s="291">
        <v>100595.38</v>
      </c>
      <c r="K25" s="291">
        <v>0</v>
      </c>
      <c r="L25" s="292">
        <f t="shared" si="0"/>
        <v>0</v>
      </c>
      <c r="M25" s="292">
        <v>1</v>
      </c>
      <c r="N25" s="293">
        <v>45829</v>
      </c>
      <c r="O25" s="294" t="s">
        <v>15532</v>
      </c>
      <c r="P25" s="294" t="s">
        <v>15505</v>
      </c>
      <c r="Q25" s="294"/>
      <c r="R25" s="288"/>
      <c r="S25" s="294" t="s">
        <v>15544</v>
      </c>
      <c r="T25" s="295" t="s">
        <v>15507</v>
      </c>
    </row>
    <row r="26" s="261" customFormat="1" ht="15.75" customHeight="1" spans="2:20">
      <c r="B26" s="287">
        <v>17</v>
      </c>
      <c r="C26" s="288" t="s">
        <v>15499</v>
      </c>
      <c r="D26" s="288" t="s">
        <v>1212</v>
      </c>
      <c r="E26" s="289" t="s">
        <v>15500</v>
      </c>
      <c r="F26" s="288" t="s">
        <v>15501</v>
      </c>
      <c r="G26" s="290" t="s">
        <v>15545</v>
      </c>
      <c r="H26" s="290" t="s">
        <v>2272</v>
      </c>
      <c r="I26" s="291">
        <v>4900</v>
      </c>
      <c r="J26" s="291">
        <v>1776.46</v>
      </c>
      <c r="K26" s="291">
        <v>3123.54</v>
      </c>
      <c r="L26" s="292">
        <f t="shared" si="0"/>
        <v>0</v>
      </c>
      <c r="M26" s="292">
        <v>1</v>
      </c>
      <c r="N26" s="293">
        <v>45829</v>
      </c>
      <c r="O26" s="294" t="s">
        <v>15532</v>
      </c>
      <c r="P26" s="294" t="s">
        <v>15505</v>
      </c>
      <c r="Q26" s="294"/>
      <c r="R26" s="288"/>
      <c r="S26" s="294" t="s">
        <v>15546</v>
      </c>
      <c r="T26" s="295" t="s">
        <v>15507</v>
      </c>
    </row>
    <row r="27" s="261" customFormat="1" ht="15.75" customHeight="1" spans="2:20">
      <c r="B27" s="287">
        <v>18</v>
      </c>
      <c r="C27" s="288" t="s">
        <v>15499</v>
      </c>
      <c r="D27" s="288" t="s">
        <v>1212</v>
      </c>
      <c r="E27" s="289" t="s">
        <v>15500</v>
      </c>
      <c r="F27" s="288" t="s">
        <v>15501</v>
      </c>
      <c r="G27" s="290" t="s">
        <v>15547</v>
      </c>
      <c r="H27" s="290" t="s">
        <v>2302</v>
      </c>
      <c r="I27" s="291">
        <v>3800</v>
      </c>
      <c r="J27" s="291">
        <v>3800</v>
      </c>
      <c r="K27" s="291">
        <v>0</v>
      </c>
      <c r="L27" s="292">
        <f t="shared" si="0"/>
        <v>0</v>
      </c>
      <c r="M27" s="292">
        <v>1</v>
      </c>
      <c r="N27" s="293">
        <v>45829</v>
      </c>
      <c r="O27" s="294" t="s">
        <v>15532</v>
      </c>
      <c r="P27" s="294" t="s">
        <v>15505</v>
      </c>
      <c r="Q27" s="294"/>
      <c r="R27" s="288"/>
      <c r="S27" s="294" t="s">
        <v>15548</v>
      </c>
      <c r="T27" s="295" t="s">
        <v>15507</v>
      </c>
    </row>
    <row r="28" s="261" customFormat="1" ht="15.75" customHeight="1" spans="2:20">
      <c r="B28" s="287">
        <v>19</v>
      </c>
      <c r="C28" s="288" t="s">
        <v>15499</v>
      </c>
      <c r="D28" s="288" t="s">
        <v>1212</v>
      </c>
      <c r="E28" s="289" t="s">
        <v>15500</v>
      </c>
      <c r="F28" s="288" t="s">
        <v>15501</v>
      </c>
      <c r="G28" s="290" t="s">
        <v>15549</v>
      </c>
      <c r="H28" s="290" t="s">
        <v>2302</v>
      </c>
      <c r="I28" s="291">
        <v>3800</v>
      </c>
      <c r="J28" s="291">
        <v>3800</v>
      </c>
      <c r="K28" s="291">
        <v>0</v>
      </c>
      <c r="L28" s="292">
        <f t="shared" si="0"/>
        <v>0</v>
      </c>
      <c r="M28" s="292">
        <v>1</v>
      </c>
      <c r="N28" s="293">
        <v>45829</v>
      </c>
      <c r="O28" s="294" t="s">
        <v>15532</v>
      </c>
      <c r="P28" s="294" t="s">
        <v>15505</v>
      </c>
      <c r="Q28" s="294"/>
      <c r="R28" s="288"/>
      <c r="S28" s="294" t="s">
        <v>15550</v>
      </c>
      <c r="T28" s="295" t="s">
        <v>15507</v>
      </c>
    </row>
    <row r="29" s="261" customFormat="1" ht="15.75" customHeight="1" spans="2:20">
      <c r="B29" s="287">
        <v>20</v>
      </c>
      <c r="C29" s="288" t="s">
        <v>15499</v>
      </c>
      <c r="D29" s="288" t="s">
        <v>1212</v>
      </c>
      <c r="E29" s="289" t="s">
        <v>15500</v>
      </c>
      <c r="F29" s="288" t="s">
        <v>15501</v>
      </c>
      <c r="G29" s="290" t="s">
        <v>15551</v>
      </c>
      <c r="H29" s="290" t="s">
        <v>2302</v>
      </c>
      <c r="I29" s="291">
        <v>3800</v>
      </c>
      <c r="J29" s="291">
        <v>3800</v>
      </c>
      <c r="K29" s="291">
        <v>0</v>
      </c>
      <c r="L29" s="292">
        <f t="shared" si="0"/>
        <v>0</v>
      </c>
      <c r="M29" s="292">
        <v>1</v>
      </c>
      <c r="N29" s="293">
        <v>45829</v>
      </c>
      <c r="O29" s="294" t="s">
        <v>15532</v>
      </c>
      <c r="P29" s="294" t="s">
        <v>15505</v>
      </c>
      <c r="Q29" s="294"/>
      <c r="R29" s="288"/>
      <c r="S29" s="294" t="s">
        <v>15550</v>
      </c>
      <c r="T29" s="295" t="s">
        <v>15507</v>
      </c>
    </row>
    <row r="30" s="261" customFormat="1" ht="15.75" customHeight="1" spans="2:20">
      <c r="B30" s="287">
        <v>21</v>
      </c>
      <c r="C30" s="288" t="s">
        <v>15499</v>
      </c>
      <c r="D30" s="288" t="s">
        <v>1212</v>
      </c>
      <c r="E30" s="289" t="s">
        <v>15500</v>
      </c>
      <c r="F30" s="288" t="s">
        <v>15501</v>
      </c>
      <c r="G30" s="290" t="s">
        <v>15552</v>
      </c>
      <c r="H30" s="290" t="s">
        <v>2302</v>
      </c>
      <c r="I30" s="291">
        <v>6050</v>
      </c>
      <c r="J30" s="291">
        <v>6050</v>
      </c>
      <c r="K30" s="291">
        <v>0</v>
      </c>
      <c r="L30" s="292">
        <f t="shared" si="0"/>
        <v>0</v>
      </c>
      <c r="M30" s="292">
        <v>1</v>
      </c>
      <c r="N30" s="293">
        <v>45829</v>
      </c>
      <c r="O30" s="294" t="s">
        <v>15532</v>
      </c>
      <c r="P30" s="294" t="s">
        <v>15505</v>
      </c>
      <c r="Q30" s="294"/>
      <c r="R30" s="288"/>
      <c r="S30" s="294" t="s">
        <v>15553</v>
      </c>
      <c r="T30" s="295" t="s">
        <v>15507</v>
      </c>
    </row>
    <row r="31" s="261" customFormat="1" ht="15.75" customHeight="1" spans="2:20">
      <c r="B31" s="287">
        <v>22</v>
      </c>
      <c r="C31" s="288" t="s">
        <v>15499</v>
      </c>
      <c r="D31" s="288" t="s">
        <v>1212</v>
      </c>
      <c r="E31" s="289" t="s">
        <v>15500</v>
      </c>
      <c r="F31" s="288" t="s">
        <v>15501</v>
      </c>
      <c r="G31" s="290" t="s">
        <v>15554</v>
      </c>
      <c r="H31" s="290" t="s">
        <v>2302</v>
      </c>
      <c r="I31" s="291">
        <v>6685.63</v>
      </c>
      <c r="J31" s="291">
        <v>6685.63</v>
      </c>
      <c r="K31" s="291">
        <v>0</v>
      </c>
      <c r="L31" s="292">
        <f t="shared" si="0"/>
        <v>0</v>
      </c>
      <c r="M31" s="292">
        <v>1</v>
      </c>
      <c r="N31" s="293">
        <v>45829</v>
      </c>
      <c r="O31" s="294" t="s">
        <v>15532</v>
      </c>
      <c r="P31" s="294" t="s">
        <v>15505</v>
      </c>
      <c r="Q31" s="294"/>
      <c r="R31" s="288"/>
      <c r="S31" s="294" t="s">
        <v>15553</v>
      </c>
      <c r="T31" s="295" t="s">
        <v>15507</v>
      </c>
    </row>
    <row r="32" s="261" customFormat="1" ht="15.75" customHeight="1" spans="2:20">
      <c r="B32" s="287">
        <v>23</v>
      </c>
      <c r="C32" s="288" t="s">
        <v>15499</v>
      </c>
      <c r="D32" s="288" t="s">
        <v>1212</v>
      </c>
      <c r="E32" s="289" t="s">
        <v>15500</v>
      </c>
      <c r="F32" s="288" t="s">
        <v>15501</v>
      </c>
      <c r="G32" s="290" t="s">
        <v>15555</v>
      </c>
      <c r="H32" s="290" t="s">
        <v>2302</v>
      </c>
      <c r="I32" s="291">
        <v>7742.54</v>
      </c>
      <c r="J32" s="291">
        <v>4824.68</v>
      </c>
      <c r="K32" s="291">
        <v>2917.86</v>
      </c>
      <c r="L32" s="292">
        <f t="shared" si="0"/>
        <v>0</v>
      </c>
      <c r="M32" s="292">
        <v>1</v>
      </c>
      <c r="N32" s="293">
        <v>45829</v>
      </c>
      <c r="O32" s="294" t="s">
        <v>15532</v>
      </c>
      <c r="P32" s="294" t="s">
        <v>15505</v>
      </c>
      <c r="Q32" s="294"/>
      <c r="R32" s="288"/>
      <c r="S32" s="294" t="s">
        <v>15553</v>
      </c>
      <c r="T32" s="295" t="s">
        <v>15507</v>
      </c>
    </row>
    <row r="33" s="261" customFormat="1" ht="15.75" customHeight="1" spans="2:20">
      <c r="B33" s="287">
        <v>24</v>
      </c>
      <c r="C33" s="288" t="s">
        <v>15499</v>
      </c>
      <c r="D33" s="288" t="s">
        <v>1212</v>
      </c>
      <c r="E33" s="289" t="s">
        <v>15500</v>
      </c>
      <c r="F33" s="288" t="s">
        <v>15501</v>
      </c>
      <c r="G33" s="290" t="s">
        <v>15556</v>
      </c>
      <c r="H33" s="290" t="s">
        <v>2302</v>
      </c>
      <c r="I33" s="291">
        <v>4100</v>
      </c>
      <c r="J33" s="291">
        <v>4100</v>
      </c>
      <c r="K33" s="291">
        <v>0</v>
      </c>
      <c r="L33" s="292">
        <f t="shared" si="0"/>
        <v>0</v>
      </c>
      <c r="M33" s="292">
        <v>1</v>
      </c>
      <c r="N33" s="293">
        <v>45829</v>
      </c>
      <c r="O33" s="294" t="s">
        <v>15532</v>
      </c>
      <c r="P33" s="294" t="s">
        <v>15505</v>
      </c>
      <c r="Q33" s="294"/>
      <c r="R33" s="288"/>
      <c r="S33" s="294" t="s">
        <v>15557</v>
      </c>
      <c r="T33" s="295" t="s">
        <v>15507</v>
      </c>
    </row>
    <row r="34" s="261" customFormat="1" ht="15.75" customHeight="1" spans="2:20">
      <c r="B34" s="287">
        <v>25</v>
      </c>
      <c r="C34" s="288" t="s">
        <v>15499</v>
      </c>
      <c r="D34" s="288" t="s">
        <v>1212</v>
      </c>
      <c r="E34" s="289" t="s">
        <v>15500</v>
      </c>
      <c r="F34" s="288" t="s">
        <v>15501</v>
      </c>
      <c r="G34" s="290" t="s">
        <v>15558</v>
      </c>
      <c r="H34" s="290" t="s">
        <v>15559</v>
      </c>
      <c r="I34" s="291">
        <v>25000</v>
      </c>
      <c r="J34" s="291">
        <v>25000</v>
      </c>
      <c r="K34" s="291">
        <v>0</v>
      </c>
      <c r="L34" s="292">
        <f t="shared" si="0"/>
        <v>0</v>
      </c>
      <c r="M34" s="292">
        <v>1</v>
      </c>
      <c r="N34" s="293">
        <v>45829</v>
      </c>
      <c r="O34" s="294" t="s">
        <v>15532</v>
      </c>
      <c r="P34" s="294" t="s">
        <v>15505</v>
      </c>
      <c r="Q34" s="294"/>
      <c r="R34" s="288"/>
      <c r="S34" s="294" t="s">
        <v>15560</v>
      </c>
      <c r="T34" s="295" t="s">
        <v>15507</v>
      </c>
    </row>
    <row r="35" s="261" customFormat="1" ht="15.75" customHeight="1" spans="2:20">
      <c r="B35" s="287">
        <v>26</v>
      </c>
      <c r="C35" s="288" t="s">
        <v>15499</v>
      </c>
      <c r="D35" s="288" t="s">
        <v>1212</v>
      </c>
      <c r="E35" s="289" t="s">
        <v>15500</v>
      </c>
      <c r="F35" s="288" t="s">
        <v>15501</v>
      </c>
      <c r="G35" s="290" t="s">
        <v>15561</v>
      </c>
      <c r="H35" s="290" t="s">
        <v>15562</v>
      </c>
      <c r="I35" s="291">
        <v>11100</v>
      </c>
      <c r="J35" s="291">
        <v>11100</v>
      </c>
      <c r="K35" s="291">
        <v>0</v>
      </c>
      <c r="L35" s="292">
        <f t="shared" si="0"/>
        <v>0</v>
      </c>
      <c r="M35" s="292">
        <v>1</v>
      </c>
      <c r="N35" s="293">
        <v>45829</v>
      </c>
      <c r="O35" s="294" t="s">
        <v>15532</v>
      </c>
      <c r="P35" s="294" t="s">
        <v>15505</v>
      </c>
      <c r="Q35" s="294"/>
      <c r="R35" s="288"/>
      <c r="S35" s="294" t="s">
        <v>15563</v>
      </c>
      <c r="T35" s="295" t="s">
        <v>15507</v>
      </c>
    </row>
    <row r="36" s="261" customFormat="1" ht="15.75" customHeight="1" spans="2:20">
      <c r="B36" s="287">
        <v>27</v>
      </c>
      <c r="C36" s="288" t="s">
        <v>15499</v>
      </c>
      <c r="D36" s="288" t="s">
        <v>1212</v>
      </c>
      <c r="E36" s="289" t="s">
        <v>15500</v>
      </c>
      <c r="F36" s="288" t="s">
        <v>15501</v>
      </c>
      <c r="G36" s="290" t="s">
        <v>15564</v>
      </c>
      <c r="H36" s="290" t="s">
        <v>15565</v>
      </c>
      <c r="I36" s="291">
        <v>25260</v>
      </c>
      <c r="J36" s="291">
        <v>25260</v>
      </c>
      <c r="K36" s="291">
        <v>0</v>
      </c>
      <c r="L36" s="292">
        <f t="shared" si="0"/>
        <v>0</v>
      </c>
      <c r="M36" s="292">
        <v>1</v>
      </c>
      <c r="N36" s="293">
        <v>45829</v>
      </c>
      <c r="O36" s="294" t="s">
        <v>15532</v>
      </c>
      <c r="P36" s="294" t="s">
        <v>15505</v>
      </c>
      <c r="Q36" s="294"/>
      <c r="R36" s="288"/>
      <c r="S36" s="294" t="s">
        <v>15566</v>
      </c>
      <c r="T36" s="295" t="s">
        <v>15507</v>
      </c>
    </row>
    <row r="37" s="261" customFormat="1" ht="15.75" customHeight="1" spans="2:20">
      <c r="B37" s="287">
        <v>28</v>
      </c>
      <c r="C37" s="288" t="s">
        <v>15499</v>
      </c>
      <c r="D37" s="288" t="s">
        <v>1212</v>
      </c>
      <c r="E37" s="289" t="s">
        <v>15500</v>
      </c>
      <c r="F37" s="288" t="s">
        <v>15501</v>
      </c>
      <c r="G37" s="290" t="s">
        <v>15567</v>
      </c>
      <c r="H37" s="290" t="s">
        <v>2474</v>
      </c>
      <c r="I37" s="291">
        <v>15380</v>
      </c>
      <c r="J37" s="291">
        <v>15380</v>
      </c>
      <c r="K37" s="291">
        <v>0</v>
      </c>
      <c r="L37" s="292">
        <f t="shared" si="0"/>
        <v>0</v>
      </c>
      <c r="M37" s="292">
        <v>1</v>
      </c>
      <c r="N37" s="293">
        <v>45829</v>
      </c>
      <c r="O37" s="294" t="s">
        <v>15532</v>
      </c>
      <c r="P37" s="294" t="s">
        <v>15505</v>
      </c>
      <c r="Q37" s="294"/>
      <c r="R37" s="288"/>
      <c r="S37" s="294" t="s">
        <v>15568</v>
      </c>
      <c r="T37" s="295" t="s">
        <v>15507</v>
      </c>
    </row>
    <row r="38" s="261" customFormat="1" ht="15.75" customHeight="1" spans="2:20">
      <c r="B38" s="287">
        <v>29</v>
      </c>
      <c r="C38" s="288" t="s">
        <v>15499</v>
      </c>
      <c r="D38" s="288" t="s">
        <v>1212</v>
      </c>
      <c r="E38" s="289" t="s">
        <v>15500</v>
      </c>
      <c r="F38" s="288" t="s">
        <v>15501</v>
      </c>
      <c r="G38" s="290" t="s">
        <v>15569</v>
      </c>
      <c r="H38" s="290" t="s">
        <v>6659</v>
      </c>
      <c r="I38" s="291">
        <v>4615.38</v>
      </c>
      <c r="J38" s="291">
        <v>4615.38</v>
      </c>
      <c r="K38" s="291">
        <v>0</v>
      </c>
      <c r="L38" s="292">
        <f t="shared" si="0"/>
        <v>0</v>
      </c>
      <c r="M38" s="292">
        <v>1</v>
      </c>
      <c r="N38" s="293">
        <v>45829</v>
      </c>
      <c r="O38" s="294" t="s">
        <v>15532</v>
      </c>
      <c r="P38" s="294" t="s">
        <v>15505</v>
      </c>
      <c r="Q38" s="294"/>
      <c r="R38" s="288"/>
      <c r="S38" s="294" t="s">
        <v>15570</v>
      </c>
      <c r="T38" s="295" t="s">
        <v>15507</v>
      </c>
    </row>
    <row r="39" s="261" customFormat="1" ht="15.75" customHeight="1" spans="2:20">
      <c r="B39" s="287">
        <v>30</v>
      </c>
      <c r="C39" s="288" t="s">
        <v>15499</v>
      </c>
      <c r="D39" s="288" t="s">
        <v>1212</v>
      </c>
      <c r="E39" s="289" t="s">
        <v>15500</v>
      </c>
      <c r="F39" s="288" t="s">
        <v>15501</v>
      </c>
      <c r="G39" s="290" t="s">
        <v>15571</v>
      </c>
      <c r="H39" s="290" t="s">
        <v>6659</v>
      </c>
      <c r="I39" s="291">
        <v>3450</v>
      </c>
      <c r="J39" s="291">
        <v>3450</v>
      </c>
      <c r="K39" s="291">
        <v>0</v>
      </c>
      <c r="L39" s="292">
        <f t="shared" si="0"/>
        <v>0</v>
      </c>
      <c r="M39" s="292">
        <v>1</v>
      </c>
      <c r="N39" s="293">
        <v>45829</v>
      </c>
      <c r="O39" s="294" t="s">
        <v>15532</v>
      </c>
      <c r="P39" s="294" t="s">
        <v>15505</v>
      </c>
      <c r="Q39" s="294"/>
      <c r="R39" s="288"/>
      <c r="S39" s="294" t="s">
        <v>15572</v>
      </c>
      <c r="T39" s="295" t="s">
        <v>15507</v>
      </c>
    </row>
    <row r="40" s="261" customFormat="1" ht="15.75" customHeight="1" spans="2:20">
      <c r="B40" s="287">
        <v>31</v>
      </c>
      <c r="C40" s="288" t="s">
        <v>15499</v>
      </c>
      <c r="D40" s="288" t="s">
        <v>1212</v>
      </c>
      <c r="E40" s="289" t="s">
        <v>15500</v>
      </c>
      <c r="F40" s="288" t="s">
        <v>15501</v>
      </c>
      <c r="G40" s="290" t="s">
        <v>15573</v>
      </c>
      <c r="H40" s="290" t="s">
        <v>15574</v>
      </c>
      <c r="I40" s="291">
        <v>13590</v>
      </c>
      <c r="J40" s="291">
        <v>13590</v>
      </c>
      <c r="K40" s="291">
        <v>0</v>
      </c>
      <c r="L40" s="292">
        <f t="shared" si="0"/>
        <v>0</v>
      </c>
      <c r="M40" s="292">
        <v>1</v>
      </c>
      <c r="N40" s="293">
        <v>45829</v>
      </c>
      <c r="O40" s="294" t="s">
        <v>15532</v>
      </c>
      <c r="P40" s="294" t="s">
        <v>15505</v>
      </c>
      <c r="Q40" s="294"/>
      <c r="R40" s="288"/>
      <c r="S40" s="294" t="s">
        <v>15575</v>
      </c>
      <c r="T40" s="295" t="s">
        <v>15507</v>
      </c>
    </row>
    <row r="41" s="261" customFormat="1" ht="15.75" customHeight="1" spans="2:20">
      <c r="B41" s="287">
        <v>32</v>
      </c>
      <c r="C41" s="288" t="s">
        <v>15499</v>
      </c>
      <c r="D41" s="288" t="s">
        <v>1212</v>
      </c>
      <c r="E41" s="289" t="s">
        <v>15500</v>
      </c>
      <c r="F41" s="288" t="s">
        <v>15501</v>
      </c>
      <c r="G41" s="290" t="s">
        <v>15576</v>
      </c>
      <c r="H41" s="290" t="s">
        <v>15577</v>
      </c>
      <c r="I41" s="291">
        <v>30310</v>
      </c>
      <c r="J41" s="291">
        <v>30310</v>
      </c>
      <c r="K41" s="291">
        <v>0</v>
      </c>
      <c r="L41" s="292">
        <f t="shared" si="0"/>
        <v>0</v>
      </c>
      <c r="M41" s="292">
        <v>1</v>
      </c>
      <c r="N41" s="293">
        <v>45829</v>
      </c>
      <c r="O41" s="294" t="s">
        <v>15532</v>
      </c>
      <c r="P41" s="294" t="s">
        <v>15505</v>
      </c>
      <c r="Q41" s="294"/>
      <c r="R41" s="288"/>
      <c r="S41" s="294" t="s">
        <v>15578</v>
      </c>
      <c r="T41" s="295" t="s">
        <v>15507</v>
      </c>
    </row>
    <row r="42" s="261" customFormat="1" ht="15.75" customHeight="1" spans="2:20">
      <c r="B42" s="287">
        <v>33</v>
      </c>
      <c r="C42" s="288" t="s">
        <v>15499</v>
      </c>
      <c r="D42" s="288" t="s">
        <v>1212</v>
      </c>
      <c r="E42" s="289" t="s">
        <v>15500</v>
      </c>
      <c r="F42" s="288" t="s">
        <v>15501</v>
      </c>
      <c r="G42" s="290" t="s">
        <v>15579</v>
      </c>
      <c r="H42" s="290" t="s">
        <v>4717</v>
      </c>
      <c r="I42" s="291">
        <v>3000</v>
      </c>
      <c r="J42" s="291">
        <v>3000</v>
      </c>
      <c r="K42" s="291">
        <v>0</v>
      </c>
      <c r="L42" s="292">
        <f t="shared" si="0"/>
        <v>0</v>
      </c>
      <c r="M42" s="292">
        <v>1</v>
      </c>
      <c r="N42" s="293">
        <v>45829</v>
      </c>
      <c r="O42" s="294" t="s">
        <v>15532</v>
      </c>
      <c r="P42" s="294" t="s">
        <v>15505</v>
      </c>
      <c r="Q42" s="294"/>
      <c r="R42" s="288"/>
      <c r="S42" s="294" t="s">
        <v>15580</v>
      </c>
      <c r="T42" s="295" t="s">
        <v>15507</v>
      </c>
    </row>
    <row r="43" s="261" customFormat="1" ht="15.75" customHeight="1" spans="2:20">
      <c r="B43" s="287">
        <v>34</v>
      </c>
      <c r="C43" s="288" t="s">
        <v>15499</v>
      </c>
      <c r="D43" s="288" t="s">
        <v>1212</v>
      </c>
      <c r="E43" s="289" t="s">
        <v>15500</v>
      </c>
      <c r="F43" s="288" t="s">
        <v>15501</v>
      </c>
      <c r="G43" s="290" t="s">
        <v>15581</v>
      </c>
      <c r="H43" s="290" t="s">
        <v>4717</v>
      </c>
      <c r="I43" s="291">
        <v>3000</v>
      </c>
      <c r="J43" s="291">
        <v>3000</v>
      </c>
      <c r="K43" s="291">
        <v>0</v>
      </c>
      <c r="L43" s="292">
        <f t="shared" si="0"/>
        <v>0</v>
      </c>
      <c r="M43" s="292">
        <v>1</v>
      </c>
      <c r="N43" s="293">
        <v>45829</v>
      </c>
      <c r="O43" s="294" t="s">
        <v>15532</v>
      </c>
      <c r="P43" s="294" t="s">
        <v>15505</v>
      </c>
      <c r="Q43" s="294"/>
      <c r="R43" s="288"/>
      <c r="S43" s="294" t="s">
        <v>15580</v>
      </c>
      <c r="T43" s="295" t="s">
        <v>15507</v>
      </c>
    </row>
    <row r="44" s="261" customFormat="1" ht="15.75" customHeight="1" spans="2:20">
      <c r="B44" s="287">
        <v>35</v>
      </c>
      <c r="C44" s="288" t="s">
        <v>15499</v>
      </c>
      <c r="D44" s="288" t="s">
        <v>1212</v>
      </c>
      <c r="E44" s="289" t="s">
        <v>15500</v>
      </c>
      <c r="F44" s="288" t="s">
        <v>15501</v>
      </c>
      <c r="G44" s="290" t="s">
        <v>15582</v>
      </c>
      <c r="H44" s="290" t="s">
        <v>4717</v>
      </c>
      <c r="I44" s="291">
        <v>3000</v>
      </c>
      <c r="J44" s="291">
        <v>3000</v>
      </c>
      <c r="K44" s="291">
        <v>0</v>
      </c>
      <c r="L44" s="292">
        <f t="shared" si="0"/>
        <v>0</v>
      </c>
      <c r="M44" s="292">
        <v>1</v>
      </c>
      <c r="N44" s="293">
        <v>45829</v>
      </c>
      <c r="O44" s="294" t="s">
        <v>15532</v>
      </c>
      <c r="P44" s="294" t="s">
        <v>15505</v>
      </c>
      <c r="Q44" s="294"/>
      <c r="R44" s="288"/>
      <c r="S44" s="294" t="s">
        <v>15580</v>
      </c>
      <c r="T44" s="295" t="s">
        <v>15507</v>
      </c>
    </row>
    <row r="45" s="261" customFormat="1" ht="15.75" customHeight="1" spans="2:20">
      <c r="B45" s="287">
        <v>36</v>
      </c>
      <c r="C45" s="288" t="s">
        <v>15499</v>
      </c>
      <c r="D45" s="288" t="s">
        <v>1212</v>
      </c>
      <c r="E45" s="289" t="s">
        <v>15500</v>
      </c>
      <c r="F45" s="288" t="s">
        <v>15501</v>
      </c>
      <c r="G45" s="290" t="s">
        <v>15583</v>
      </c>
      <c r="H45" s="290" t="s">
        <v>15584</v>
      </c>
      <c r="I45" s="291">
        <v>74000</v>
      </c>
      <c r="J45" s="291">
        <v>74000</v>
      </c>
      <c r="K45" s="291">
        <v>0</v>
      </c>
      <c r="L45" s="292">
        <f t="shared" si="0"/>
        <v>0</v>
      </c>
      <c r="M45" s="292">
        <v>1</v>
      </c>
      <c r="N45" s="293">
        <v>45829</v>
      </c>
      <c r="O45" s="294" t="s">
        <v>15532</v>
      </c>
      <c r="P45" s="294" t="s">
        <v>15505</v>
      </c>
      <c r="Q45" s="294"/>
      <c r="R45" s="288"/>
      <c r="S45" s="294" t="s">
        <v>15585</v>
      </c>
      <c r="T45" s="295" t="s">
        <v>15507</v>
      </c>
    </row>
    <row r="46" s="261" customFormat="1" ht="15.75" customHeight="1" spans="2:20">
      <c r="B46" s="287">
        <v>37</v>
      </c>
      <c r="C46" s="288" t="s">
        <v>15499</v>
      </c>
      <c r="D46" s="288" t="s">
        <v>1212</v>
      </c>
      <c r="E46" s="289" t="s">
        <v>15500</v>
      </c>
      <c r="F46" s="288" t="s">
        <v>15501</v>
      </c>
      <c r="G46" s="290" t="s">
        <v>15586</v>
      </c>
      <c r="H46" s="290" t="s">
        <v>15587</v>
      </c>
      <c r="I46" s="291">
        <v>35923.59</v>
      </c>
      <c r="J46" s="291">
        <v>35923.59</v>
      </c>
      <c r="K46" s="291">
        <v>0</v>
      </c>
      <c r="L46" s="292">
        <f t="shared" si="0"/>
        <v>0</v>
      </c>
      <c r="M46" s="292">
        <v>1</v>
      </c>
      <c r="N46" s="293">
        <v>45829</v>
      </c>
      <c r="O46" s="294" t="s">
        <v>15532</v>
      </c>
      <c r="P46" s="294" t="s">
        <v>15505</v>
      </c>
      <c r="Q46" s="294"/>
      <c r="R46" s="288"/>
      <c r="S46" s="294" t="s">
        <v>15588</v>
      </c>
      <c r="T46" s="295" t="s">
        <v>15507</v>
      </c>
    </row>
    <row r="47" s="261" customFormat="1" ht="15.75" customHeight="1" spans="2:20">
      <c r="B47" s="287">
        <v>38</v>
      </c>
      <c r="C47" s="288" t="s">
        <v>15499</v>
      </c>
      <c r="D47" s="288" t="s">
        <v>1212</v>
      </c>
      <c r="E47" s="289" t="s">
        <v>15500</v>
      </c>
      <c r="F47" s="288" t="s">
        <v>15501</v>
      </c>
      <c r="G47" s="290" t="s">
        <v>15589</v>
      </c>
      <c r="H47" s="290" t="s">
        <v>15590</v>
      </c>
      <c r="I47" s="291">
        <v>3042.74</v>
      </c>
      <c r="J47" s="291">
        <v>3042.74</v>
      </c>
      <c r="K47" s="291">
        <v>0</v>
      </c>
      <c r="L47" s="292">
        <f t="shared" si="0"/>
        <v>0</v>
      </c>
      <c r="M47" s="292">
        <v>1</v>
      </c>
      <c r="N47" s="293">
        <v>45829</v>
      </c>
      <c r="O47" s="294" t="s">
        <v>15532</v>
      </c>
      <c r="P47" s="294" t="s">
        <v>15505</v>
      </c>
      <c r="Q47" s="294"/>
      <c r="R47" s="288"/>
      <c r="S47" s="294" t="s">
        <v>15591</v>
      </c>
      <c r="T47" s="295" t="s">
        <v>15507</v>
      </c>
    </row>
    <row r="48" s="261" customFormat="1" ht="15.75" customHeight="1" spans="2:20">
      <c r="B48" s="287">
        <v>39</v>
      </c>
      <c r="C48" s="288" t="s">
        <v>15499</v>
      </c>
      <c r="D48" s="288" t="s">
        <v>1212</v>
      </c>
      <c r="E48" s="289" t="s">
        <v>15500</v>
      </c>
      <c r="F48" s="288" t="s">
        <v>15501</v>
      </c>
      <c r="G48" s="290" t="s">
        <v>15592</v>
      </c>
      <c r="H48" s="290" t="s">
        <v>15590</v>
      </c>
      <c r="I48" s="291">
        <v>3042.74</v>
      </c>
      <c r="J48" s="291">
        <v>3042.74</v>
      </c>
      <c r="K48" s="291">
        <v>0</v>
      </c>
      <c r="L48" s="292">
        <f t="shared" si="0"/>
        <v>0</v>
      </c>
      <c r="M48" s="292">
        <v>1</v>
      </c>
      <c r="N48" s="293">
        <v>45829</v>
      </c>
      <c r="O48" s="294" t="s">
        <v>15532</v>
      </c>
      <c r="P48" s="294" t="s">
        <v>15505</v>
      </c>
      <c r="Q48" s="294"/>
      <c r="R48" s="288"/>
      <c r="S48" s="294" t="s">
        <v>15591</v>
      </c>
      <c r="T48" s="295" t="s">
        <v>15507</v>
      </c>
    </row>
    <row r="49" s="261" customFormat="1" ht="15.75" customHeight="1" spans="2:20">
      <c r="B49" s="287">
        <v>40</v>
      </c>
      <c r="C49" s="288" t="s">
        <v>15499</v>
      </c>
      <c r="D49" s="288" t="s">
        <v>1212</v>
      </c>
      <c r="E49" s="289" t="s">
        <v>15500</v>
      </c>
      <c r="F49" s="288" t="s">
        <v>15501</v>
      </c>
      <c r="G49" s="290" t="s">
        <v>15593</v>
      </c>
      <c r="H49" s="290" t="s">
        <v>15590</v>
      </c>
      <c r="I49" s="291">
        <v>3042.74</v>
      </c>
      <c r="J49" s="291">
        <v>3042.74</v>
      </c>
      <c r="K49" s="291">
        <v>0</v>
      </c>
      <c r="L49" s="292">
        <f t="shared" si="0"/>
        <v>0</v>
      </c>
      <c r="M49" s="292">
        <v>1</v>
      </c>
      <c r="N49" s="293">
        <v>45829</v>
      </c>
      <c r="O49" s="294" t="s">
        <v>15532</v>
      </c>
      <c r="P49" s="294" t="s">
        <v>15505</v>
      </c>
      <c r="Q49" s="294"/>
      <c r="R49" s="288"/>
      <c r="S49" s="294" t="s">
        <v>15591</v>
      </c>
      <c r="T49" s="295" t="s">
        <v>15507</v>
      </c>
    </row>
    <row r="50" s="261" customFormat="1" ht="15.75" customHeight="1" spans="2:20">
      <c r="B50" s="287">
        <v>41</v>
      </c>
      <c r="C50" s="288" t="s">
        <v>15499</v>
      </c>
      <c r="D50" s="288" t="s">
        <v>1212</v>
      </c>
      <c r="E50" s="289" t="s">
        <v>15500</v>
      </c>
      <c r="F50" s="288" t="s">
        <v>15501</v>
      </c>
      <c r="G50" s="290" t="s">
        <v>15594</v>
      </c>
      <c r="H50" s="290" t="s">
        <v>15590</v>
      </c>
      <c r="I50" s="291">
        <v>3042.73</v>
      </c>
      <c r="J50" s="291">
        <v>3042.73</v>
      </c>
      <c r="K50" s="291">
        <v>0</v>
      </c>
      <c r="L50" s="292">
        <f t="shared" si="0"/>
        <v>0</v>
      </c>
      <c r="M50" s="292">
        <v>1</v>
      </c>
      <c r="N50" s="293">
        <v>45829</v>
      </c>
      <c r="O50" s="294" t="s">
        <v>15532</v>
      </c>
      <c r="P50" s="294" t="s">
        <v>15505</v>
      </c>
      <c r="Q50" s="294"/>
      <c r="R50" s="288"/>
      <c r="S50" s="294" t="s">
        <v>15591</v>
      </c>
      <c r="T50" s="295" t="s">
        <v>15507</v>
      </c>
    </row>
    <row r="51" s="261" customFormat="1" ht="15.75" customHeight="1" spans="2:20">
      <c r="B51" s="287">
        <v>42</v>
      </c>
      <c r="C51" s="288" t="s">
        <v>15499</v>
      </c>
      <c r="D51" s="288" t="s">
        <v>1212</v>
      </c>
      <c r="E51" s="289" t="s">
        <v>15500</v>
      </c>
      <c r="F51" s="288" t="s">
        <v>15501</v>
      </c>
      <c r="G51" s="290" t="s">
        <v>15595</v>
      </c>
      <c r="H51" s="290" t="s">
        <v>15596</v>
      </c>
      <c r="I51" s="291">
        <v>1450</v>
      </c>
      <c r="J51" s="291">
        <v>1450</v>
      </c>
      <c r="K51" s="291">
        <v>0</v>
      </c>
      <c r="L51" s="292">
        <f t="shared" si="0"/>
        <v>0</v>
      </c>
      <c r="M51" s="292">
        <v>1</v>
      </c>
      <c r="N51" s="293">
        <v>45829</v>
      </c>
      <c r="O51" s="294" t="s">
        <v>15532</v>
      </c>
      <c r="P51" s="294" t="s">
        <v>15505</v>
      </c>
      <c r="Q51" s="294"/>
      <c r="R51" s="288"/>
      <c r="S51" s="294" t="s">
        <v>15597</v>
      </c>
      <c r="T51" s="295" t="s">
        <v>15507</v>
      </c>
    </row>
    <row r="52" s="261" customFormat="1" ht="15.75" customHeight="1" spans="2:20">
      <c r="B52" s="287">
        <v>43</v>
      </c>
      <c r="C52" s="288" t="s">
        <v>15499</v>
      </c>
      <c r="D52" s="288" t="s">
        <v>1212</v>
      </c>
      <c r="E52" s="289" t="s">
        <v>15500</v>
      </c>
      <c r="F52" s="288" t="s">
        <v>15501</v>
      </c>
      <c r="G52" s="290" t="s">
        <v>15598</v>
      </c>
      <c r="H52" s="290" t="s">
        <v>969</v>
      </c>
      <c r="I52" s="291">
        <v>152564.1</v>
      </c>
      <c r="J52" s="291">
        <v>147266.73</v>
      </c>
      <c r="K52" s="291">
        <v>5297.37</v>
      </c>
      <c r="L52" s="292">
        <f t="shared" si="0"/>
        <v>0</v>
      </c>
      <c r="M52" s="292">
        <v>1</v>
      </c>
      <c r="N52" s="293">
        <v>45829</v>
      </c>
      <c r="O52" s="294" t="s">
        <v>15532</v>
      </c>
      <c r="P52" s="294" t="s">
        <v>15505</v>
      </c>
      <c r="Q52" s="294"/>
      <c r="R52" s="288"/>
      <c r="S52" s="294" t="s">
        <v>15599</v>
      </c>
      <c r="T52" s="295" t="s">
        <v>15507</v>
      </c>
    </row>
    <row r="53" s="261" customFormat="1" ht="15.75" customHeight="1" spans="2:20">
      <c r="B53" s="287">
        <v>44</v>
      </c>
      <c r="C53" s="288" t="s">
        <v>15499</v>
      </c>
      <c r="D53" s="288" t="s">
        <v>1212</v>
      </c>
      <c r="E53" s="289" t="s">
        <v>15500</v>
      </c>
      <c r="F53" s="288" t="s">
        <v>15501</v>
      </c>
      <c r="G53" s="290" t="s">
        <v>15600</v>
      </c>
      <c r="H53" s="290" t="s">
        <v>15601</v>
      </c>
      <c r="I53" s="291">
        <v>92257.83</v>
      </c>
      <c r="J53" s="291">
        <v>84569.69</v>
      </c>
      <c r="K53" s="291">
        <v>7688.14</v>
      </c>
      <c r="L53" s="292">
        <f t="shared" si="0"/>
        <v>0</v>
      </c>
      <c r="M53" s="292">
        <v>1</v>
      </c>
      <c r="N53" s="293">
        <v>45829</v>
      </c>
      <c r="O53" s="294" t="s">
        <v>15532</v>
      </c>
      <c r="P53" s="294" t="s">
        <v>15505</v>
      </c>
      <c r="Q53" s="294"/>
      <c r="R53" s="288"/>
      <c r="S53" s="294" t="s">
        <v>15602</v>
      </c>
      <c r="T53" s="295" t="s">
        <v>15507</v>
      </c>
    </row>
    <row r="54" s="261" customFormat="1" ht="15.75" customHeight="1" spans="2:20">
      <c r="B54" s="287">
        <v>45</v>
      </c>
      <c r="C54" s="288" t="s">
        <v>15499</v>
      </c>
      <c r="D54" s="288" t="s">
        <v>1212</v>
      </c>
      <c r="E54" s="289" t="s">
        <v>15500</v>
      </c>
      <c r="F54" s="288" t="s">
        <v>15501</v>
      </c>
      <c r="G54" s="290" t="s">
        <v>15603</v>
      </c>
      <c r="H54" s="290" t="s">
        <v>15604</v>
      </c>
      <c r="I54" s="291">
        <v>191090.94</v>
      </c>
      <c r="J54" s="291">
        <v>175166.69</v>
      </c>
      <c r="K54" s="291">
        <v>15924.25</v>
      </c>
      <c r="L54" s="292">
        <f t="shared" si="0"/>
        <v>0</v>
      </c>
      <c r="M54" s="292">
        <v>1</v>
      </c>
      <c r="N54" s="293">
        <v>45829</v>
      </c>
      <c r="O54" s="294" t="s">
        <v>15532</v>
      </c>
      <c r="P54" s="294" t="s">
        <v>15505</v>
      </c>
      <c r="Q54" s="294"/>
      <c r="R54" s="288"/>
      <c r="S54" s="294" t="s">
        <v>15602</v>
      </c>
      <c r="T54" s="295" t="s">
        <v>15507</v>
      </c>
    </row>
    <row r="55" s="261" customFormat="1" ht="15.75" customHeight="1" spans="2:20">
      <c r="B55" s="287">
        <v>46</v>
      </c>
      <c r="C55" s="288" t="s">
        <v>15499</v>
      </c>
      <c r="D55" s="288" t="s">
        <v>1212</v>
      </c>
      <c r="E55" s="289" t="s">
        <v>15500</v>
      </c>
      <c r="F55" s="288" t="s">
        <v>15501</v>
      </c>
      <c r="G55" s="290" t="s">
        <v>15605</v>
      </c>
      <c r="H55" s="290" t="s">
        <v>15606</v>
      </c>
      <c r="I55" s="291">
        <v>191090.95</v>
      </c>
      <c r="J55" s="291">
        <v>175166.7</v>
      </c>
      <c r="K55" s="291">
        <v>15924.25</v>
      </c>
      <c r="L55" s="292">
        <f t="shared" si="0"/>
        <v>0</v>
      </c>
      <c r="M55" s="292">
        <v>1</v>
      </c>
      <c r="N55" s="293">
        <v>45829</v>
      </c>
      <c r="O55" s="294" t="s">
        <v>15532</v>
      </c>
      <c r="P55" s="294" t="s">
        <v>15505</v>
      </c>
      <c r="Q55" s="294"/>
      <c r="R55" s="288"/>
      <c r="S55" s="294" t="s">
        <v>15602</v>
      </c>
      <c r="T55" s="295" t="s">
        <v>15507</v>
      </c>
    </row>
    <row r="56" s="261" customFormat="1" ht="15.75" customHeight="1" spans="2:20">
      <c r="B56" s="287">
        <v>47</v>
      </c>
      <c r="C56" s="288" t="s">
        <v>15499</v>
      </c>
      <c r="D56" s="288" t="s">
        <v>1212</v>
      </c>
      <c r="E56" s="289" t="s">
        <v>15500</v>
      </c>
      <c r="F56" s="288" t="s">
        <v>15501</v>
      </c>
      <c r="G56" s="290" t="s">
        <v>15607</v>
      </c>
      <c r="H56" s="290" t="s">
        <v>3453</v>
      </c>
      <c r="I56" s="291">
        <v>386350.87</v>
      </c>
      <c r="J56" s="291">
        <v>386350.87</v>
      </c>
      <c r="K56" s="291">
        <v>0</v>
      </c>
      <c r="L56" s="292">
        <f t="shared" si="0"/>
        <v>0</v>
      </c>
      <c r="M56" s="292">
        <v>1</v>
      </c>
      <c r="N56" s="293">
        <v>45829</v>
      </c>
      <c r="O56" s="294" t="s">
        <v>15532</v>
      </c>
      <c r="P56" s="294" t="s">
        <v>15505</v>
      </c>
      <c r="Q56" s="294"/>
      <c r="R56" s="288"/>
      <c r="S56" s="294" t="s">
        <v>15544</v>
      </c>
      <c r="T56" s="295" t="s">
        <v>15507</v>
      </c>
    </row>
    <row r="57" s="261" customFormat="1" ht="15.75" customHeight="1" spans="2:20">
      <c r="B57" s="287">
        <v>48</v>
      </c>
      <c r="C57" s="288" t="s">
        <v>15499</v>
      </c>
      <c r="D57" s="288" t="s">
        <v>1212</v>
      </c>
      <c r="E57" s="289" t="s">
        <v>15500</v>
      </c>
      <c r="F57" s="288" t="s">
        <v>15501</v>
      </c>
      <c r="G57" s="290" t="s">
        <v>15608</v>
      </c>
      <c r="H57" s="290" t="s">
        <v>15609</v>
      </c>
      <c r="I57" s="291">
        <v>437702.69</v>
      </c>
      <c r="J57" s="291">
        <v>437702.69</v>
      </c>
      <c r="K57" s="291">
        <v>0</v>
      </c>
      <c r="L57" s="292">
        <f t="shared" si="0"/>
        <v>0</v>
      </c>
      <c r="M57" s="292">
        <v>1</v>
      </c>
      <c r="N57" s="293">
        <v>45829</v>
      </c>
      <c r="O57" s="294" t="s">
        <v>15532</v>
      </c>
      <c r="P57" s="294" t="s">
        <v>15505</v>
      </c>
      <c r="Q57" s="294"/>
      <c r="R57" s="288"/>
      <c r="S57" s="294" t="s">
        <v>15610</v>
      </c>
      <c r="T57" s="295" t="s">
        <v>15507</v>
      </c>
    </row>
    <row r="58" s="261" customFormat="1" ht="15.75" customHeight="1" spans="2:20">
      <c r="B58" s="287">
        <v>49</v>
      </c>
      <c r="C58" s="288" t="s">
        <v>15499</v>
      </c>
      <c r="D58" s="288" t="s">
        <v>1212</v>
      </c>
      <c r="E58" s="289" t="s">
        <v>15500</v>
      </c>
      <c r="F58" s="288" t="s">
        <v>15501</v>
      </c>
      <c r="G58" s="290" t="s">
        <v>15611</v>
      </c>
      <c r="H58" s="290" t="s">
        <v>15612</v>
      </c>
      <c r="I58" s="291">
        <v>50758</v>
      </c>
      <c r="J58" s="291">
        <v>50758</v>
      </c>
      <c r="K58" s="291">
        <v>0</v>
      </c>
      <c r="L58" s="292">
        <f t="shared" si="0"/>
        <v>0</v>
      </c>
      <c r="M58" s="292">
        <v>1</v>
      </c>
      <c r="N58" s="293">
        <v>45829</v>
      </c>
      <c r="O58" s="294" t="s">
        <v>15613</v>
      </c>
      <c r="P58" s="294" t="s">
        <v>15505</v>
      </c>
      <c r="Q58" s="294"/>
      <c r="R58" s="288"/>
      <c r="S58" s="294" t="s">
        <v>15602</v>
      </c>
      <c r="T58" s="295" t="s">
        <v>15507</v>
      </c>
    </row>
    <row r="59" s="261" customFormat="1" ht="15.75" customHeight="1" spans="2:20">
      <c r="B59" s="287">
        <v>50</v>
      </c>
      <c r="C59" s="288" t="s">
        <v>15499</v>
      </c>
      <c r="D59" s="288" t="s">
        <v>1212</v>
      </c>
      <c r="E59" s="289" t="s">
        <v>15500</v>
      </c>
      <c r="F59" s="288" t="s">
        <v>15501</v>
      </c>
      <c r="G59" s="290" t="s">
        <v>15614</v>
      </c>
      <c r="H59" s="290" t="s">
        <v>4192</v>
      </c>
      <c r="I59" s="291">
        <v>8500</v>
      </c>
      <c r="J59" s="291">
        <v>8500</v>
      </c>
      <c r="K59" s="291">
        <v>0</v>
      </c>
      <c r="L59" s="292">
        <f t="shared" si="0"/>
        <v>0</v>
      </c>
      <c r="M59" s="292">
        <v>1</v>
      </c>
      <c r="N59" s="293">
        <v>45829</v>
      </c>
      <c r="O59" s="294" t="s">
        <v>15613</v>
      </c>
      <c r="P59" s="294" t="s">
        <v>15505</v>
      </c>
      <c r="Q59" s="294"/>
      <c r="R59" s="288"/>
      <c r="S59" s="294" t="s">
        <v>15615</v>
      </c>
      <c r="T59" s="295" t="s">
        <v>15507</v>
      </c>
    </row>
    <row r="60" s="261" customFormat="1" ht="15.75" customHeight="1" spans="2:20">
      <c r="B60" s="287">
        <v>51</v>
      </c>
      <c r="C60" s="288" t="s">
        <v>15499</v>
      </c>
      <c r="D60" s="288" t="s">
        <v>1212</v>
      </c>
      <c r="E60" s="289" t="s">
        <v>15500</v>
      </c>
      <c r="F60" s="288" t="s">
        <v>15501</v>
      </c>
      <c r="G60" s="290" t="s">
        <v>15616</v>
      </c>
      <c r="H60" s="290" t="s">
        <v>15617</v>
      </c>
      <c r="I60" s="291">
        <v>10256.41</v>
      </c>
      <c r="J60" s="291">
        <v>10256.41</v>
      </c>
      <c r="K60" s="291">
        <v>0</v>
      </c>
      <c r="L60" s="292">
        <f t="shared" si="0"/>
        <v>0</v>
      </c>
      <c r="M60" s="292">
        <v>1</v>
      </c>
      <c r="N60" s="293">
        <v>45829</v>
      </c>
      <c r="O60" s="294" t="s">
        <v>15532</v>
      </c>
      <c r="P60" s="294" t="s">
        <v>15505</v>
      </c>
      <c r="Q60" s="294"/>
      <c r="R60" s="288"/>
      <c r="S60" s="294" t="s">
        <v>15618</v>
      </c>
      <c r="T60" s="295" t="s">
        <v>15507</v>
      </c>
    </row>
    <row r="61" s="261" customFormat="1" ht="15.75" customHeight="1" spans="2:20">
      <c r="B61" s="287">
        <v>52</v>
      </c>
      <c r="C61" s="288" t="s">
        <v>15499</v>
      </c>
      <c r="D61" s="288" t="s">
        <v>1212</v>
      </c>
      <c r="E61" s="289" t="s">
        <v>15500</v>
      </c>
      <c r="F61" s="288" t="s">
        <v>15501</v>
      </c>
      <c r="G61" s="290" t="s">
        <v>15619</v>
      </c>
      <c r="H61" s="290" t="s">
        <v>15617</v>
      </c>
      <c r="I61" s="291">
        <v>10256.41</v>
      </c>
      <c r="J61" s="291">
        <v>10256.41</v>
      </c>
      <c r="K61" s="291">
        <v>0</v>
      </c>
      <c r="L61" s="292">
        <f t="shared" si="0"/>
        <v>0</v>
      </c>
      <c r="M61" s="292">
        <v>1</v>
      </c>
      <c r="N61" s="293">
        <v>45829</v>
      </c>
      <c r="O61" s="294" t="s">
        <v>15532</v>
      </c>
      <c r="P61" s="294" t="s">
        <v>15505</v>
      </c>
      <c r="Q61" s="294"/>
      <c r="R61" s="288"/>
      <c r="S61" s="294" t="s">
        <v>15618</v>
      </c>
      <c r="T61" s="295" t="s">
        <v>15507</v>
      </c>
    </row>
    <row r="62" s="261" customFormat="1" ht="15.75" customHeight="1" spans="2:20">
      <c r="B62" s="287">
        <v>53</v>
      </c>
      <c r="C62" s="288" t="s">
        <v>15499</v>
      </c>
      <c r="D62" s="288" t="s">
        <v>1212</v>
      </c>
      <c r="E62" s="289" t="s">
        <v>15500</v>
      </c>
      <c r="F62" s="288" t="s">
        <v>15501</v>
      </c>
      <c r="G62" s="290" t="s">
        <v>15620</v>
      </c>
      <c r="H62" s="290" t="s">
        <v>15621</v>
      </c>
      <c r="I62" s="291">
        <v>7109.4</v>
      </c>
      <c r="J62" s="291">
        <v>7109.4</v>
      </c>
      <c r="K62" s="291">
        <v>0</v>
      </c>
      <c r="L62" s="292">
        <f t="shared" si="0"/>
        <v>0</v>
      </c>
      <c r="M62" s="292">
        <v>1</v>
      </c>
      <c r="N62" s="293">
        <v>45829</v>
      </c>
      <c r="O62" s="294" t="s">
        <v>15613</v>
      </c>
      <c r="P62" s="294" t="s">
        <v>15505</v>
      </c>
      <c r="Q62" s="294"/>
      <c r="R62" s="288"/>
      <c r="S62" s="294" t="s">
        <v>15622</v>
      </c>
      <c r="T62" s="295" t="s">
        <v>15507</v>
      </c>
    </row>
    <row r="63" s="261" customFormat="1" ht="15.75" customHeight="1" spans="2:20">
      <c r="B63" s="287">
        <v>54</v>
      </c>
      <c r="C63" s="288" t="s">
        <v>15499</v>
      </c>
      <c r="D63" s="288" t="s">
        <v>1212</v>
      </c>
      <c r="E63" s="289" t="s">
        <v>15500</v>
      </c>
      <c r="F63" s="288" t="s">
        <v>15501</v>
      </c>
      <c r="G63" s="290" t="s">
        <v>15623</v>
      </c>
      <c r="H63" s="290" t="s">
        <v>4772</v>
      </c>
      <c r="I63" s="291">
        <v>8435.9</v>
      </c>
      <c r="J63" s="291">
        <v>8435.9</v>
      </c>
      <c r="K63" s="291">
        <v>0</v>
      </c>
      <c r="L63" s="292">
        <f t="shared" si="0"/>
        <v>0</v>
      </c>
      <c r="M63" s="292">
        <v>1</v>
      </c>
      <c r="N63" s="293">
        <v>45829</v>
      </c>
      <c r="O63" s="294" t="s">
        <v>15613</v>
      </c>
      <c r="P63" s="294" t="s">
        <v>15505</v>
      </c>
      <c r="Q63" s="294"/>
      <c r="R63" s="288"/>
      <c r="S63" s="294" t="s">
        <v>15509</v>
      </c>
      <c r="T63" s="295" t="s">
        <v>15507</v>
      </c>
    </row>
    <row r="64" s="261" customFormat="1" ht="15.75" customHeight="1" spans="2:20">
      <c r="B64" s="287">
        <v>55</v>
      </c>
      <c r="C64" s="288" t="s">
        <v>15499</v>
      </c>
      <c r="D64" s="288" t="s">
        <v>1212</v>
      </c>
      <c r="E64" s="289" t="s">
        <v>15500</v>
      </c>
      <c r="F64" s="288" t="s">
        <v>15501</v>
      </c>
      <c r="G64" s="290" t="s">
        <v>15624</v>
      </c>
      <c r="H64" s="290" t="s">
        <v>15625</v>
      </c>
      <c r="I64" s="291">
        <v>94309</v>
      </c>
      <c r="J64" s="291">
        <v>94309</v>
      </c>
      <c r="K64" s="291">
        <v>0</v>
      </c>
      <c r="L64" s="292">
        <f t="shared" si="0"/>
        <v>0</v>
      </c>
      <c r="M64" s="292">
        <v>1</v>
      </c>
      <c r="N64" s="293">
        <v>45829</v>
      </c>
      <c r="O64" s="294" t="s">
        <v>15613</v>
      </c>
      <c r="P64" s="294" t="s">
        <v>15505</v>
      </c>
      <c r="Q64" s="294"/>
      <c r="R64" s="288"/>
      <c r="S64" s="294" t="s">
        <v>15626</v>
      </c>
      <c r="T64" s="295" t="s">
        <v>15507</v>
      </c>
    </row>
    <row r="65" s="261" customFormat="1" ht="15.75" customHeight="1" spans="2:21">
      <c r="B65" s="287">
        <v>56</v>
      </c>
      <c r="C65" s="288" t="s">
        <v>15499</v>
      </c>
      <c r="D65" s="288" t="s">
        <v>1212</v>
      </c>
      <c r="E65" s="289" t="s">
        <v>15500</v>
      </c>
      <c r="F65" s="288" t="s">
        <v>15501</v>
      </c>
      <c r="G65" s="290" t="s">
        <v>15627</v>
      </c>
      <c r="H65" s="290" t="s">
        <v>6301</v>
      </c>
      <c r="I65" s="291">
        <v>193255.19</v>
      </c>
      <c r="J65" s="291">
        <v>193255.19</v>
      </c>
      <c r="K65" s="291">
        <v>0</v>
      </c>
      <c r="L65" s="292">
        <f t="shared" si="0"/>
        <v>0</v>
      </c>
      <c r="M65" s="292">
        <v>1</v>
      </c>
      <c r="N65" s="293">
        <v>45829</v>
      </c>
      <c r="O65" s="294" t="s">
        <v>15532</v>
      </c>
      <c r="P65" s="294" t="s">
        <v>15505</v>
      </c>
      <c r="Q65" s="294"/>
      <c r="R65" s="288"/>
      <c r="S65" s="294" t="s">
        <v>15515</v>
      </c>
      <c r="T65" s="295" t="s">
        <v>15507</v>
      </c>
    </row>
    <row r="66" s="261" customFormat="1" ht="15.75" customHeight="1" spans="2:21">
      <c r="B66" s="287">
        <v>57</v>
      </c>
      <c r="C66" s="288" t="s">
        <v>15499</v>
      </c>
      <c r="D66" s="288" t="s">
        <v>1212</v>
      </c>
      <c r="E66" s="289" t="s">
        <v>15500</v>
      </c>
      <c r="F66" s="288" t="s">
        <v>15501</v>
      </c>
      <c r="G66" s="290" t="s">
        <v>15628</v>
      </c>
      <c r="H66" s="290" t="s">
        <v>15629</v>
      </c>
      <c r="I66" s="291">
        <v>6393.16</v>
      </c>
      <c r="J66" s="291">
        <v>6393.16</v>
      </c>
      <c r="K66" s="291">
        <v>0</v>
      </c>
      <c r="L66" s="292">
        <f t="shared" si="0"/>
        <v>0</v>
      </c>
      <c r="M66" s="292">
        <v>1</v>
      </c>
      <c r="N66" s="293">
        <v>45829</v>
      </c>
      <c r="O66" s="294" t="s">
        <v>15613</v>
      </c>
      <c r="P66" s="294" t="s">
        <v>15505</v>
      </c>
      <c r="Q66" s="294"/>
      <c r="R66" s="288"/>
      <c r="S66" s="294" t="s">
        <v>15630</v>
      </c>
      <c r="T66" s="295" t="s">
        <v>15507</v>
      </c>
    </row>
    <row r="67" s="261" customFormat="1" ht="15.75" customHeight="1" spans="2:21">
      <c r="B67" s="287">
        <v>58</v>
      </c>
      <c r="C67" s="288" t="s">
        <v>15499</v>
      </c>
      <c r="D67" s="288" t="s">
        <v>1212</v>
      </c>
      <c r="E67" s="289" t="s">
        <v>15500</v>
      </c>
      <c r="F67" s="288" t="s">
        <v>15501</v>
      </c>
      <c r="G67" s="290" t="s">
        <v>15631</v>
      </c>
      <c r="H67" s="290" t="s">
        <v>15632</v>
      </c>
      <c r="I67" s="291">
        <v>2123</v>
      </c>
      <c r="J67" s="291">
        <v>2123</v>
      </c>
      <c r="K67" s="291">
        <v>0</v>
      </c>
      <c r="L67" s="292">
        <f t="shared" si="0"/>
        <v>0</v>
      </c>
      <c r="M67" s="292">
        <v>1</v>
      </c>
      <c r="N67" s="293">
        <v>45829</v>
      </c>
      <c r="O67" s="294" t="s">
        <v>15532</v>
      </c>
      <c r="P67" s="294" t="s">
        <v>15505</v>
      </c>
      <c r="Q67" s="294"/>
      <c r="R67" s="288"/>
      <c r="S67" s="294" t="s">
        <v>15633</v>
      </c>
      <c r="T67" s="295" t="s">
        <v>15507</v>
      </c>
    </row>
    <row r="68" s="261" customFormat="1" ht="15.75" customHeight="1" spans="2:21">
      <c r="B68" s="287">
        <v>59</v>
      </c>
      <c r="C68" s="288" t="s">
        <v>15499</v>
      </c>
      <c r="D68" s="288" t="s">
        <v>1212</v>
      </c>
      <c r="E68" s="289" t="s">
        <v>15500</v>
      </c>
      <c r="F68" s="288" t="s">
        <v>15501</v>
      </c>
      <c r="G68" s="290" t="s">
        <v>15634</v>
      </c>
      <c r="H68" s="290" t="s">
        <v>15632</v>
      </c>
      <c r="I68" s="291">
        <v>6441</v>
      </c>
      <c r="J68" s="291">
        <v>6441</v>
      </c>
      <c r="K68" s="291">
        <v>0</v>
      </c>
      <c r="L68" s="292">
        <f t="shared" si="0"/>
        <v>0</v>
      </c>
      <c r="M68" s="292">
        <v>1</v>
      </c>
      <c r="N68" s="293">
        <v>45829</v>
      </c>
      <c r="O68" s="294" t="s">
        <v>15532</v>
      </c>
      <c r="P68" s="294" t="s">
        <v>15505</v>
      </c>
      <c r="Q68" s="294"/>
      <c r="R68" s="288"/>
      <c r="S68" s="294" t="s">
        <v>15635</v>
      </c>
      <c r="T68" s="295" t="s">
        <v>15507</v>
      </c>
    </row>
    <row r="69" s="261" customFormat="1" ht="15.75" customHeight="1" spans="2:21">
      <c r="B69" s="287">
        <v>60</v>
      </c>
      <c r="C69" s="288" t="s">
        <v>15499</v>
      </c>
      <c r="D69" s="288" t="s">
        <v>1212</v>
      </c>
      <c r="E69" s="289" t="s">
        <v>15500</v>
      </c>
      <c r="F69" s="288" t="s">
        <v>15501</v>
      </c>
      <c r="G69" s="290" t="s">
        <v>15636</v>
      </c>
      <c r="H69" s="290" t="s">
        <v>450</v>
      </c>
      <c r="I69" s="291">
        <v>25258</v>
      </c>
      <c r="J69" s="291">
        <v>25258</v>
      </c>
      <c r="K69" s="291">
        <v>0</v>
      </c>
      <c r="L69" s="292">
        <f t="shared" si="0"/>
        <v>0</v>
      </c>
      <c r="M69" s="292">
        <v>1</v>
      </c>
      <c r="N69" s="293">
        <v>45829</v>
      </c>
      <c r="O69" s="294" t="s">
        <v>15532</v>
      </c>
      <c r="P69" s="294" t="s">
        <v>15505</v>
      </c>
      <c r="Q69" s="294"/>
      <c r="R69" s="288"/>
      <c r="S69" s="294" t="s">
        <v>15615</v>
      </c>
      <c r="T69" s="295" t="s">
        <v>15507</v>
      </c>
    </row>
    <row r="70" s="261" customFormat="1" ht="15.75" customHeight="1" spans="2:21">
      <c r="B70" s="287">
        <v>61</v>
      </c>
      <c r="C70" s="288" t="s">
        <v>15499</v>
      </c>
      <c r="D70" s="288" t="s">
        <v>1212</v>
      </c>
      <c r="E70" s="289" t="s">
        <v>15500</v>
      </c>
      <c r="F70" s="288" t="s">
        <v>15501</v>
      </c>
      <c r="G70" s="290" t="s">
        <v>15637</v>
      </c>
      <c r="H70" s="290" t="s">
        <v>15638</v>
      </c>
      <c r="I70" s="291">
        <v>113587</v>
      </c>
      <c r="J70" s="291">
        <v>113587</v>
      </c>
      <c r="K70" s="291">
        <v>0</v>
      </c>
      <c r="L70" s="292">
        <f t="shared" si="0"/>
        <v>0</v>
      </c>
      <c r="M70" s="292">
        <v>1</v>
      </c>
      <c r="N70" s="293">
        <v>45829</v>
      </c>
      <c r="O70" s="294" t="s">
        <v>15532</v>
      </c>
      <c r="P70" s="294" t="s">
        <v>15505</v>
      </c>
      <c r="Q70" s="294"/>
      <c r="R70" s="288"/>
      <c r="S70" s="294" t="s">
        <v>15639</v>
      </c>
      <c r="T70" s="295" t="s">
        <v>15507</v>
      </c>
    </row>
    <row r="71" s="261" customFormat="1" ht="15.75" customHeight="1" spans="2:21">
      <c r="B71" s="287">
        <v>601</v>
      </c>
      <c r="C71" s="288" t="s">
        <v>15499</v>
      </c>
      <c r="D71" s="288" t="s">
        <v>1212</v>
      </c>
      <c r="E71" s="289" t="s">
        <v>15500</v>
      </c>
      <c r="F71" s="288" t="s">
        <v>15501</v>
      </c>
      <c r="G71" s="290" t="s">
        <v>15640</v>
      </c>
      <c r="H71" s="290" t="s">
        <v>15641</v>
      </c>
      <c r="I71" s="291">
        <v>192000</v>
      </c>
      <c r="J71" s="291">
        <v>192000</v>
      </c>
      <c r="K71" s="291">
        <v>0</v>
      </c>
      <c r="L71" s="292">
        <f t="shared" ref="L71:L111" si="1">I71-J71-K71</f>
        <v>0</v>
      </c>
      <c r="M71" s="292">
        <v>1</v>
      </c>
      <c r="N71" s="293">
        <v>45829</v>
      </c>
      <c r="O71" s="294" t="s">
        <v>15613</v>
      </c>
      <c r="P71" s="294" t="s">
        <v>15642</v>
      </c>
      <c r="Q71" s="294"/>
      <c r="R71" s="288"/>
      <c r="S71" s="294" t="s">
        <v>15643</v>
      </c>
      <c r="T71" s="295" t="s">
        <v>15507</v>
      </c>
    </row>
    <row r="72" s="263" customFormat="1" ht="15.75" customHeight="1" spans="2:21">
      <c r="B72" s="287">
        <v>602</v>
      </c>
      <c r="C72" s="288" t="s">
        <v>15499</v>
      </c>
      <c r="D72" s="288" t="s">
        <v>1212</v>
      </c>
      <c r="E72" s="289" t="s">
        <v>15500</v>
      </c>
      <c r="F72" s="288" t="s">
        <v>15501</v>
      </c>
      <c r="G72" s="290" t="s">
        <v>15644</v>
      </c>
      <c r="H72" s="290" t="s">
        <v>2751</v>
      </c>
      <c r="I72" s="291">
        <v>19300</v>
      </c>
      <c r="J72" s="291">
        <v>19300</v>
      </c>
      <c r="K72" s="291">
        <v>0</v>
      </c>
      <c r="L72" s="292">
        <f t="shared" si="1"/>
        <v>0</v>
      </c>
      <c r="M72" s="292">
        <v>1</v>
      </c>
      <c r="N72" s="293">
        <v>45829</v>
      </c>
      <c r="O72" s="294" t="s">
        <v>15613</v>
      </c>
      <c r="P72" s="294" t="s">
        <v>15505</v>
      </c>
      <c r="Q72" s="294"/>
      <c r="R72" s="288"/>
      <c r="S72" s="294" t="s">
        <v>15645</v>
      </c>
      <c r="T72" s="295" t="s">
        <v>15507</v>
      </c>
      <c r="U72" s="261"/>
    </row>
    <row r="73" s="263" customFormat="1" ht="15.75" customHeight="1" spans="2:21">
      <c r="B73" s="287">
        <v>603</v>
      </c>
      <c r="C73" s="288" t="s">
        <v>15499</v>
      </c>
      <c r="D73" s="288" t="s">
        <v>1212</v>
      </c>
      <c r="E73" s="289" t="s">
        <v>15500</v>
      </c>
      <c r="F73" s="288" t="s">
        <v>15501</v>
      </c>
      <c r="G73" s="290" t="s">
        <v>15646</v>
      </c>
      <c r="H73" s="290" t="s">
        <v>15647</v>
      </c>
      <c r="I73" s="291">
        <v>1792.31</v>
      </c>
      <c r="J73" s="291">
        <v>1792.31</v>
      </c>
      <c r="K73" s="291">
        <v>0</v>
      </c>
      <c r="L73" s="292">
        <f t="shared" si="1"/>
        <v>0</v>
      </c>
      <c r="M73" s="292">
        <v>1</v>
      </c>
      <c r="N73" s="293">
        <v>45829</v>
      </c>
      <c r="O73" s="294" t="s">
        <v>15613</v>
      </c>
      <c r="P73" s="294" t="s">
        <v>15505</v>
      </c>
      <c r="Q73" s="294"/>
      <c r="R73" s="288"/>
      <c r="S73" s="294" t="s">
        <v>15648</v>
      </c>
      <c r="T73" s="295" t="s">
        <v>15507</v>
      </c>
      <c r="U73" s="261"/>
    </row>
    <row r="74" s="263" customFormat="1" ht="15.75" customHeight="1" spans="2:21">
      <c r="B74" s="287">
        <v>604</v>
      </c>
      <c r="C74" s="288" t="s">
        <v>15499</v>
      </c>
      <c r="D74" s="288" t="s">
        <v>1212</v>
      </c>
      <c r="E74" s="289" t="s">
        <v>15500</v>
      </c>
      <c r="F74" s="288" t="s">
        <v>15501</v>
      </c>
      <c r="G74" s="290" t="s">
        <v>15649</v>
      </c>
      <c r="H74" s="290" t="s">
        <v>4388</v>
      </c>
      <c r="I74" s="291">
        <v>13821.75</v>
      </c>
      <c r="J74" s="291">
        <v>13821.75</v>
      </c>
      <c r="K74" s="291">
        <v>0</v>
      </c>
      <c r="L74" s="292">
        <f t="shared" si="1"/>
        <v>0</v>
      </c>
      <c r="M74" s="292">
        <v>1</v>
      </c>
      <c r="N74" s="293">
        <v>45829</v>
      </c>
      <c r="O74" s="294" t="s">
        <v>15532</v>
      </c>
      <c r="P74" s="294" t="s">
        <v>15505</v>
      </c>
      <c r="Q74" s="294"/>
      <c r="R74" s="288"/>
      <c r="S74" s="294" t="s">
        <v>15618</v>
      </c>
      <c r="T74" s="295" t="s">
        <v>15507</v>
      </c>
      <c r="U74" s="261"/>
    </row>
    <row r="75" s="263" customFormat="1" ht="15.75" customHeight="1" spans="2:21">
      <c r="B75" s="287">
        <v>605</v>
      </c>
      <c r="C75" s="288" t="s">
        <v>15499</v>
      </c>
      <c r="D75" s="288" t="s">
        <v>1212</v>
      </c>
      <c r="E75" s="289" t="s">
        <v>15500</v>
      </c>
      <c r="F75" s="288" t="s">
        <v>15501</v>
      </c>
      <c r="G75" s="290" t="s">
        <v>15650</v>
      </c>
      <c r="H75" s="290" t="s">
        <v>4388</v>
      </c>
      <c r="I75" s="291">
        <v>7796.11</v>
      </c>
      <c r="J75" s="291">
        <v>7796.11</v>
      </c>
      <c r="K75" s="291">
        <v>0</v>
      </c>
      <c r="L75" s="292">
        <f t="shared" si="1"/>
        <v>0</v>
      </c>
      <c r="M75" s="292">
        <v>1</v>
      </c>
      <c r="N75" s="293">
        <v>45829</v>
      </c>
      <c r="O75" s="294" t="s">
        <v>15532</v>
      </c>
      <c r="P75" s="294" t="s">
        <v>15505</v>
      </c>
      <c r="Q75" s="294"/>
      <c r="R75" s="288"/>
      <c r="S75" s="294" t="s">
        <v>15651</v>
      </c>
      <c r="T75" s="295" t="s">
        <v>15507</v>
      </c>
      <c r="U75" s="261"/>
    </row>
    <row r="76" s="263" customFormat="1" ht="15.75" customHeight="1" spans="2:21">
      <c r="B76" s="287">
        <v>606</v>
      </c>
      <c r="C76" s="288" t="s">
        <v>15499</v>
      </c>
      <c r="D76" s="288" t="s">
        <v>1212</v>
      </c>
      <c r="E76" s="289" t="s">
        <v>15500</v>
      </c>
      <c r="F76" s="288" t="s">
        <v>15501</v>
      </c>
      <c r="G76" s="290" t="s">
        <v>15652</v>
      </c>
      <c r="H76" s="290" t="s">
        <v>2302</v>
      </c>
      <c r="I76" s="291">
        <v>6270</v>
      </c>
      <c r="J76" s="291">
        <v>6270</v>
      </c>
      <c r="K76" s="291">
        <v>0</v>
      </c>
      <c r="L76" s="292">
        <f t="shared" si="1"/>
        <v>0</v>
      </c>
      <c r="M76" s="292">
        <v>1</v>
      </c>
      <c r="N76" s="293">
        <v>45829</v>
      </c>
      <c r="O76" s="294" t="s">
        <v>15532</v>
      </c>
      <c r="P76" s="294" t="s">
        <v>15505</v>
      </c>
      <c r="Q76" s="294"/>
      <c r="R76" s="288"/>
      <c r="S76" s="294" t="s">
        <v>15550</v>
      </c>
      <c r="T76" s="295" t="s">
        <v>15507</v>
      </c>
      <c r="U76" s="261"/>
    </row>
    <row r="77" s="263" customFormat="1" ht="15.75" customHeight="1" spans="2:21">
      <c r="B77" s="287">
        <v>607</v>
      </c>
      <c r="C77" s="288" t="s">
        <v>15499</v>
      </c>
      <c r="D77" s="288" t="s">
        <v>1212</v>
      </c>
      <c r="E77" s="289" t="s">
        <v>15500</v>
      </c>
      <c r="F77" s="288" t="s">
        <v>15501</v>
      </c>
      <c r="G77" s="290" t="s">
        <v>15653</v>
      </c>
      <c r="H77" s="290" t="s">
        <v>9673</v>
      </c>
      <c r="I77" s="291">
        <v>28666</v>
      </c>
      <c r="J77" s="291">
        <v>28666</v>
      </c>
      <c r="K77" s="291">
        <v>0</v>
      </c>
      <c r="L77" s="292">
        <f t="shared" si="1"/>
        <v>0</v>
      </c>
      <c r="M77" s="292">
        <v>1</v>
      </c>
      <c r="N77" s="293">
        <v>45829</v>
      </c>
      <c r="O77" s="294" t="s">
        <v>15532</v>
      </c>
      <c r="P77" s="294" t="s">
        <v>15505</v>
      </c>
      <c r="Q77" s="294"/>
      <c r="R77" s="288"/>
      <c r="S77" s="294" t="s">
        <v>15654</v>
      </c>
      <c r="T77" s="295" t="s">
        <v>15507</v>
      </c>
      <c r="U77" s="261"/>
    </row>
    <row r="78" s="263" customFormat="1" ht="15.75" customHeight="1" spans="2:21">
      <c r="B78" s="287">
        <v>608</v>
      </c>
      <c r="C78" s="288" t="s">
        <v>15499</v>
      </c>
      <c r="D78" s="288" t="s">
        <v>1212</v>
      </c>
      <c r="E78" s="289" t="s">
        <v>15500</v>
      </c>
      <c r="F78" s="288" t="s">
        <v>15501</v>
      </c>
      <c r="G78" s="290" t="s">
        <v>15655</v>
      </c>
      <c r="H78" s="290" t="s">
        <v>15656</v>
      </c>
      <c r="I78" s="291">
        <v>30000</v>
      </c>
      <c r="J78" s="291">
        <v>30000</v>
      </c>
      <c r="K78" s="291">
        <v>0</v>
      </c>
      <c r="L78" s="292">
        <f t="shared" si="1"/>
        <v>0</v>
      </c>
      <c r="M78" s="292">
        <v>1</v>
      </c>
      <c r="N78" s="293">
        <v>45829</v>
      </c>
      <c r="O78" s="294" t="s">
        <v>15532</v>
      </c>
      <c r="P78" s="294" t="s">
        <v>15505</v>
      </c>
      <c r="Q78" s="294"/>
      <c r="R78" s="288"/>
      <c r="S78" s="294" t="s">
        <v>15657</v>
      </c>
      <c r="T78" s="295" t="s">
        <v>15507</v>
      </c>
      <c r="U78" s="261"/>
    </row>
    <row r="79" s="263" customFormat="1" ht="15.75" customHeight="1" spans="2:21">
      <c r="B79" s="287">
        <v>609</v>
      </c>
      <c r="C79" s="288" t="s">
        <v>15499</v>
      </c>
      <c r="D79" s="288" t="s">
        <v>1212</v>
      </c>
      <c r="E79" s="289" t="s">
        <v>15500</v>
      </c>
      <c r="F79" s="288" t="s">
        <v>15501</v>
      </c>
      <c r="G79" s="290" t="s">
        <v>15658</v>
      </c>
      <c r="H79" s="290" t="s">
        <v>15659</v>
      </c>
      <c r="I79" s="291">
        <v>6900</v>
      </c>
      <c r="J79" s="291">
        <v>6900</v>
      </c>
      <c r="K79" s="291">
        <v>0</v>
      </c>
      <c r="L79" s="292">
        <f t="shared" si="1"/>
        <v>0</v>
      </c>
      <c r="M79" s="292">
        <v>1</v>
      </c>
      <c r="N79" s="293">
        <v>45829</v>
      </c>
      <c r="O79" s="294" t="s">
        <v>15532</v>
      </c>
      <c r="P79" s="294" t="s">
        <v>15505</v>
      </c>
      <c r="Q79" s="294"/>
      <c r="R79" s="288"/>
      <c r="S79" s="294" t="s">
        <v>15660</v>
      </c>
      <c r="T79" s="295" t="s">
        <v>15507</v>
      </c>
      <c r="U79" s="261"/>
    </row>
    <row r="80" s="263" customFormat="1" ht="15.75" customHeight="1" spans="2:21">
      <c r="B80" s="287">
        <v>610</v>
      </c>
      <c r="C80" s="288" t="s">
        <v>15499</v>
      </c>
      <c r="D80" s="288" t="s">
        <v>1212</v>
      </c>
      <c r="E80" s="289" t="s">
        <v>15500</v>
      </c>
      <c r="F80" s="288" t="s">
        <v>15501</v>
      </c>
      <c r="G80" s="290" t="s">
        <v>15661</v>
      </c>
      <c r="H80" s="290" t="s">
        <v>15662</v>
      </c>
      <c r="I80" s="291">
        <v>13675.21</v>
      </c>
      <c r="J80" s="291">
        <v>13675.21</v>
      </c>
      <c r="K80" s="291">
        <v>0</v>
      </c>
      <c r="L80" s="292">
        <f t="shared" si="1"/>
        <v>0</v>
      </c>
      <c r="M80" s="292">
        <v>1</v>
      </c>
      <c r="N80" s="293">
        <v>45829</v>
      </c>
      <c r="O80" s="294" t="s">
        <v>15532</v>
      </c>
      <c r="P80" s="294" t="s">
        <v>15505</v>
      </c>
      <c r="Q80" s="294"/>
      <c r="R80" s="288"/>
      <c r="S80" s="294" t="s">
        <v>15591</v>
      </c>
      <c r="T80" s="295" t="s">
        <v>15507</v>
      </c>
      <c r="U80" s="261"/>
    </row>
    <row r="81" s="263" customFormat="1" ht="15.75" customHeight="1" spans="2:21">
      <c r="B81" s="287">
        <v>611</v>
      </c>
      <c r="C81" s="288" t="s">
        <v>15499</v>
      </c>
      <c r="D81" s="288" t="s">
        <v>1212</v>
      </c>
      <c r="E81" s="289" t="s">
        <v>15500</v>
      </c>
      <c r="F81" s="288" t="s">
        <v>15501</v>
      </c>
      <c r="G81" s="290" t="s">
        <v>15663</v>
      </c>
      <c r="H81" s="290" t="s">
        <v>15662</v>
      </c>
      <c r="I81" s="291">
        <v>13675.21</v>
      </c>
      <c r="J81" s="291">
        <v>13675.21</v>
      </c>
      <c r="K81" s="291">
        <v>0</v>
      </c>
      <c r="L81" s="292">
        <f t="shared" si="1"/>
        <v>0</v>
      </c>
      <c r="M81" s="292">
        <v>1</v>
      </c>
      <c r="N81" s="293">
        <v>45829</v>
      </c>
      <c r="O81" s="294" t="s">
        <v>15532</v>
      </c>
      <c r="P81" s="294" t="s">
        <v>15505</v>
      </c>
      <c r="Q81" s="294"/>
      <c r="R81" s="288"/>
      <c r="S81" s="294" t="s">
        <v>15591</v>
      </c>
      <c r="T81" s="295" t="s">
        <v>15507</v>
      </c>
      <c r="U81" s="261"/>
    </row>
    <row r="82" s="263" customFormat="1" ht="15.75" customHeight="1" spans="2:21">
      <c r="B82" s="287">
        <v>612</v>
      </c>
      <c r="C82" s="288" t="s">
        <v>15499</v>
      </c>
      <c r="D82" s="288" t="s">
        <v>1212</v>
      </c>
      <c r="E82" s="289" t="s">
        <v>15500</v>
      </c>
      <c r="F82" s="288" t="s">
        <v>15501</v>
      </c>
      <c r="G82" s="290" t="s">
        <v>15664</v>
      </c>
      <c r="H82" s="290" t="s">
        <v>15662</v>
      </c>
      <c r="I82" s="291">
        <v>13675.21</v>
      </c>
      <c r="J82" s="291">
        <v>13675.21</v>
      </c>
      <c r="K82" s="291">
        <v>0</v>
      </c>
      <c r="L82" s="292">
        <f t="shared" si="1"/>
        <v>0</v>
      </c>
      <c r="M82" s="292">
        <v>1</v>
      </c>
      <c r="N82" s="293">
        <v>45829</v>
      </c>
      <c r="O82" s="294" t="s">
        <v>15532</v>
      </c>
      <c r="P82" s="294" t="s">
        <v>15505</v>
      </c>
      <c r="Q82" s="294"/>
      <c r="R82" s="288"/>
      <c r="S82" s="294" t="s">
        <v>15591</v>
      </c>
      <c r="T82" s="295" t="s">
        <v>15507</v>
      </c>
      <c r="U82" s="261"/>
    </row>
    <row r="83" s="263" customFormat="1" ht="15.75" customHeight="1" spans="2:21">
      <c r="B83" s="287">
        <v>613</v>
      </c>
      <c r="C83" s="288" t="s">
        <v>15499</v>
      </c>
      <c r="D83" s="288" t="s">
        <v>1212</v>
      </c>
      <c r="E83" s="289" t="s">
        <v>15500</v>
      </c>
      <c r="F83" s="288" t="s">
        <v>15501</v>
      </c>
      <c r="G83" s="290" t="s">
        <v>15665</v>
      </c>
      <c r="H83" s="290" t="s">
        <v>2528</v>
      </c>
      <c r="I83" s="291">
        <v>10000</v>
      </c>
      <c r="J83" s="291">
        <v>10000</v>
      </c>
      <c r="K83" s="291">
        <v>0</v>
      </c>
      <c r="L83" s="292">
        <f t="shared" si="1"/>
        <v>0</v>
      </c>
      <c r="M83" s="292">
        <v>1</v>
      </c>
      <c r="N83" s="293">
        <v>45829</v>
      </c>
      <c r="O83" s="294" t="s">
        <v>15532</v>
      </c>
      <c r="P83" s="294" t="s">
        <v>15505</v>
      </c>
      <c r="Q83" s="294"/>
      <c r="R83" s="288"/>
      <c r="S83" s="294" t="s">
        <v>15666</v>
      </c>
      <c r="T83" s="295" t="s">
        <v>15507</v>
      </c>
      <c r="U83" s="261"/>
    </row>
    <row r="84" s="263" customFormat="1" ht="15.75" customHeight="1" spans="2:21">
      <c r="B84" s="287">
        <v>614</v>
      </c>
      <c r="C84" s="288" t="s">
        <v>15499</v>
      </c>
      <c r="D84" s="288" t="s">
        <v>1212</v>
      </c>
      <c r="E84" s="289" t="s">
        <v>15500</v>
      </c>
      <c r="F84" s="288" t="s">
        <v>15501</v>
      </c>
      <c r="G84" s="290" t="s">
        <v>15667</v>
      </c>
      <c r="H84" s="290" t="s">
        <v>15668</v>
      </c>
      <c r="I84" s="291">
        <v>13675.21</v>
      </c>
      <c r="J84" s="291">
        <v>13675.21</v>
      </c>
      <c r="K84" s="291">
        <v>0</v>
      </c>
      <c r="L84" s="292">
        <f t="shared" si="1"/>
        <v>0</v>
      </c>
      <c r="M84" s="292">
        <v>1</v>
      </c>
      <c r="N84" s="293">
        <v>45829</v>
      </c>
      <c r="O84" s="294" t="s">
        <v>15532</v>
      </c>
      <c r="P84" s="294" t="s">
        <v>15505</v>
      </c>
      <c r="Q84" s="294"/>
      <c r="R84" s="288"/>
      <c r="S84" s="294" t="s">
        <v>15570</v>
      </c>
      <c r="T84" s="295" t="s">
        <v>15507</v>
      </c>
      <c r="U84" s="261"/>
    </row>
    <row r="85" s="263" customFormat="1" ht="15.75" customHeight="1" spans="2:21">
      <c r="B85" s="287">
        <v>615</v>
      </c>
      <c r="C85" s="288" t="s">
        <v>15499</v>
      </c>
      <c r="D85" s="288" t="s">
        <v>1212</v>
      </c>
      <c r="E85" s="289" t="s">
        <v>15500</v>
      </c>
      <c r="F85" s="288" t="s">
        <v>15501</v>
      </c>
      <c r="G85" s="290" t="s">
        <v>15669</v>
      </c>
      <c r="H85" s="290" t="s">
        <v>4406</v>
      </c>
      <c r="I85" s="291">
        <v>23076.92</v>
      </c>
      <c r="J85" s="291">
        <v>23076.92</v>
      </c>
      <c r="K85" s="291">
        <v>0</v>
      </c>
      <c r="L85" s="292">
        <f t="shared" si="1"/>
        <v>0</v>
      </c>
      <c r="M85" s="292">
        <v>1</v>
      </c>
      <c r="N85" s="293">
        <v>45829</v>
      </c>
      <c r="O85" s="294" t="s">
        <v>15532</v>
      </c>
      <c r="P85" s="294" t="s">
        <v>15505</v>
      </c>
      <c r="Q85" s="294"/>
      <c r="R85" s="288"/>
      <c r="S85" s="294" t="s">
        <v>15670</v>
      </c>
      <c r="T85" s="295" t="s">
        <v>15507</v>
      </c>
      <c r="U85" s="261"/>
    </row>
    <row r="86" s="263" customFormat="1" ht="15.75" customHeight="1" spans="2:21">
      <c r="B86" s="287">
        <v>616</v>
      </c>
      <c r="C86" s="288" t="s">
        <v>15499</v>
      </c>
      <c r="D86" s="288" t="s">
        <v>1212</v>
      </c>
      <c r="E86" s="289" t="s">
        <v>15500</v>
      </c>
      <c r="F86" s="288" t="s">
        <v>15501</v>
      </c>
      <c r="G86" s="290" t="s">
        <v>15671</v>
      </c>
      <c r="H86" s="290" t="s">
        <v>15672</v>
      </c>
      <c r="I86" s="291">
        <v>17625</v>
      </c>
      <c r="J86" s="291">
        <v>17625</v>
      </c>
      <c r="K86" s="291">
        <v>0</v>
      </c>
      <c r="L86" s="292">
        <f t="shared" si="1"/>
        <v>0</v>
      </c>
      <c r="M86" s="292">
        <v>1</v>
      </c>
      <c r="N86" s="293">
        <v>45829</v>
      </c>
      <c r="O86" s="294" t="s">
        <v>15532</v>
      </c>
      <c r="P86" s="294" t="s">
        <v>15505</v>
      </c>
      <c r="Q86" s="294"/>
      <c r="R86" s="288"/>
      <c r="S86" s="294" t="s">
        <v>15673</v>
      </c>
      <c r="T86" s="295" t="s">
        <v>15507</v>
      </c>
      <c r="U86" s="261"/>
    </row>
    <row r="87" s="263" customFormat="1" ht="15.75" customHeight="1" spans="2:21">
      <c r="B87" s="287">
        <v>617</v>
      </c>
      <c r="C87" s="288" t="s">
        <v>15499</v>
      </c>
      <c r="D87" s="288" t="s">
        <v>1212</v>
      </c>
      <c r="E87" s="289" t="s">
        <v>15500</v>
      </c>
      <c r="F87" s="288" t="s">
        <v>15501</v>
      </c>
      <c r="G87" s="290" t="s">
        <v>15674</v>
      </c>
      <c r="H87" s="290" t="s">
        <v>15675</v>
      </c>
      <c r="I87" s="291">
        <v>20000</v>
      </c>
      <c r="J87" s="291">
        <v>20000</v>
      </c>
      <c r="K87" s="291">
        <v>0</v>
      </c>
      <c r="L87" s="292">
        <f t="shared" si="1"/>
        <v>0</v>
      </c>
      <c r="M87" s="292">
        <v>1</v>
      </c>
      <c r="N87" s="293">
        <v>45829</v>
      </c>
      <c r="O87" s="294" t="s">
        <v>15532</v>
      </c>
      <c r="P87" s="294" t="s">
        <v>15505</v>
      </c>
      <c r="Q87" s="294"/>
      <c r="R87" s="288"/>
      <c r="S87" s="294" t="s">
        <v>15557</v>
      </c>
      <c r="T87" s="295" t="s">
        <v>15507</v>
      </c>
      <c r="U87" s="261"/>
    </row>
    <row r="88" s="263" customFormat="1" ht="15.75" customHeight="1" spans="2:21">
      <c r="B88" s="287">
        <v>618</v>
      </c>
      <c r="C88" s="288" t="s">
        <v>15499</v>
      </c>
      <c r="D88" s="288" t="s">
        <v>1212</v>
      </c>
      <c r="E88" s="289" t="s">
        <v>15500</v>
      </c>
      <c r="F88" s="288" t="s">
        <v>15501</v>
      </c>
      <c r="G88" s="290" t="s">
        <v>15676</v>
      </c>
      <c r="H88" s="290" t="s">
        <v>1390</v>
      </c>
      <c r="I88" s="291">
        <v>15384.62</v>
      </c>
      <c r="J88" s="291">
        <v>10470.14</v>
      </c>
      <c r="K88" s="291">
        <v>4914.48</v>
      </c>
      <c r="L88" s="292">
        <f t="shared" si="1"/>
        <v>0</v>
      </c>
      <c r="M88" s="292">
        <v>1</v>
      </c>
      <c r="N88" s="293">
        <v>45829</v>
      </c>
      <c r="O88" s="294" t="s">
        <v>15532</v>
      </c>
      <c r="P88" s="294" t="s">
        <v>15505</v>
      </c>
      <c r="Q88" s="294"/>
      <c r="R88" s="288"/>
      <c r="S88" s="294" t="s">
        <v>15677</v>
      </c>
      <c r="T88" s="295" t="s">
        <v>15507</v>
      </c>
      <c r="U88" s="261"/>
    </row>
    <row r="89" s="263" customFormat="1" ht="15.75" customHeight="1" spans="2:21">
      <c r="B89" s="287">
        <v>619</v>
      </c>
      <c r="C89" s="288" t="s">
        <v>15499</v>
      </c>
      <c r="D89" s="288" t="s">
        <v>1212</v>
      </c>
      <c r="E89" s="289" t="s">
        <v>15500</v>
      </c>
      <c r="F89" s="288" t="s">
        <v>15501</v>
      </c>
      <c r="G89" s="290" t="s">
        <v>15678</v>
      </c>
      <c r="H89" s="290" t="s">
        <v>1390</v>
      </c>
      <c r="I89" s="291">
        <v>15811.97</v>
      </c>
      <c r="J89" s="291">
        <v>14823.73</v>
      </c>
      <c r="K89" s="291">
        <v>988.24</v>
      </c>
      <c r="L89" s="292">
        <f t="shared" si="1"/>
        <v>0</v>
      </c>
      <c r="M89" s="292">
        <v>1</v>
      </c>
      <c r="N89" s="293">
        <v>45829</v>
      </c>
      <c r="O89" s="294" t="s">
        <v>15532</v>
      </c>
      <c r="P89" s="294" t="s">
        <v>15505</v>
      </c>
      <c r="Q89" s="294"/>
      <c r="R89" s="288"/>
      <c r="S89" s="294" t="s">
        <v>15509</v>
      </c>
      <c r="T89" s="295" t="s">
        <v>15507</v>
      </c>
      <c r="U89" s="261"/>
    </row>
    <row r="90" s="263" customFormat="1" ht="15.75" customHeight="1" spans="2:21">
      <c r="B90" s="287">
        <v>620</v>
      </c>
      <c r="C90" s="288" t="s">
        <v>15499</v>
      </c>
      <c r="D90" s="288" t="s">
        <v>1212</v>
      </c>
      <c r="E90" s="289" t="s">
        <v>15500</v>
      </c>
      <c r="F90" s="288" t="s">
        <v>15501</v>
      </c>
      <c r="G90" s="290" t="s">
        <v>15679</v>
      </c>
      <c r="H90" s="290" t="s">
        <v>3464</v>
      </c>
      <c r="I90" s="291">
        <v>384615.38</v>
      </c>
      <c r="J90" s="291">
        <v>384615.38</v>
      </c>
      <c r="K90" s="291">
        <v>0</v>
      </c>
      <c r="L90" s="292">
        <f t="shared" si="1"/>
        <v>0</v>
      </c>
      <c r="M90" s="292">
        <v>1</v>
      </c>
      <c r="N90" s="293">
        <v>45829</v>
      </c>
      <c r="O90" s="294" t="s">
        <v>15532</v>
      </c>
      <c r="P90" s="294" t="s">
        <v>15505</v>
      </c>
      <c r="Q90" s="294"/>
      <c r="R90" s="288"/>
      <c r="S90" s="294" t="s">
        <v>15680</v>
      </c>
      <c r="T90" s="295" t="s">
        <v>15507</v>
      </c>
      <c r="U90" s="261"/>
    </row>
    <row r="91" s="263" customFormat="1" ht="15.75" customHeight="1" spans="2:21">
      <c r="B91" s="287">
        <v>621</v>
      </c>
      <c r="C91" s="288" t="s">
        <v>15499</v>
      </c>
      <c r="D91" s="288" t="s">
        <v>1212</v>
      </c>
      <c r="E91" s="289" t="s">
        <v>15500</v>
      </c>
      <c r="F91" s="288" t="s">
        <v>15501</v>
      </c>
      <c r="G91" s="290" t="s">
        <v>15681</v>
      </c>
      <c r="H91" s="290" t="s">
        <v>15682</v>
      </c>
      <c r="I91" s="291">
        <v>94212.09</v>
      </c>
      <c r="J91" s="291">
        <v>94212.09</v>
      </c>
      <c r="K91" s="291">
        <v>0</v>
      </c>
      <c r="L91" s="292">
        <f t="shared" si="1"/>
        <v>0</v>
      </c>
      <c r="M91" s="292">
        <v>1</v>
      </c>
      <c r="N91" s="293">
        <v>45829</v>
      </c>
      <c r="O91" s="294" t="s">
        <v>15532</v>
      </c>
      <c r="P91" s="294" t="s">
        <v>15505</v>
      </c>
      <c r="Q91" s="294"/>
      <c r="R91" s="288"/>
      <c r="S91" s="294" t="s">
        <v>15677</v>
      </c>
      <c r="T91" s="295" t="s">
        <v>15507</v>
      </c>
      <c r="U91" s="261"/>
    </row>
    <row r="92" s="263" customFormat="1" ht="15.75" customHeight="1" spans="2:21">
      <c r="B92" s="287">
        <v>622</v>
      </c>
      <c r="C92" s="288" t="s">
        <v>15499</v>
      </c>
      <c r="D92" s="288" t="s">
        <v>1212</v>
      </c>
      <c r="E92" s="289" t="s">
        <v>15500</v>
      </c>
      <c r="F92" s="288" t="s">
        <v>15501</v>
      </c>
      <c r="G92" s="290" t="s">
        <v>15683</v>
      </c>
      <c r="H92" s="290" t="s">
        <v>450</v>
      </c>
      <c r="I92" s="291">
        <v>12557</v>
      </c>
      <c r="J92" s="291">
        <v>12557</v>
      </c>
      <c r="K92" s="291">
        <v>0</v>
      </c>
      <c r="L92" s="292">
        <f t="shared" si="1"/>
        <v>0</v>
      </c>
      <c r="M92" s="292">
        <v>1</v>
      </c>
      <c r="N92" s="293">
        <v>45829</v>
      </c>
      <c r="O92" s="294" t="s">
        <v>15532</v>
      </c>
      <c r="P92" s="294" t="s">
        <v>15505</v>
      </c>
      <c r="Q92" s="294"/>
      <c r="R92" s="288"/>
      <c r="S92" s="294" t="s">
        <v>15626</v>
      </c>
      <c r="T92" s="295" t="s">
        <v>15507</v>
      </c>
      <c r="U92" s="261"/>
    </row>
    <row r="93" s="263" customFormat="1" ht="15.75" customHeight="1" spans="2:21">
      <c r="B93" s="287">
        <v>623</v>
      </c>
      <c r="C93" s="288" t="s">
        <v>15499</v>
      </c>
      <c r="D93" s="288" t="s">
        <v>1212</v>
      </c>
      <c r="E93" s="289" t="s">
        <v>15500</v>
      </c>
      <c r="F93" s="288" t="s">
        <v>15501</v>
      </c>
      <c r="G93" s="290" t="s">
        <v>15684</v>
      </c>
      <c r="H93" s="290" t="s">
        <v>15685</v>
      </c>
      <c r="I93" s="291">
        <v>3559</v>
      </c>
      <c r="J93" s="291">
        <v>3559</v>
      </c>
      <c r="K93" s="291">
        <v>0</v>
      </c>
      <c r="L93" s="292">
        <f t="shared" si="1"/>
        <v>0</v>
      </c>
      <c r="M93" s="292">
        <v>1</v>
      </c>
      <c r="N93" s="293">
        <v>45829</v>
      </c>
      <c r="O93" s="294" t="s">
        <v>15532</v>
      </c>
      <c r="P93" s="294" t="s">
        <v>15505</v>
      </c>
      <c r="Q93" s="294"/>
      <c r="R93" s="288"/>
      <c r="S93" s="294" t="s">
        <v>15553</v>
      </c>
      <c r="T93" s="295" t="s">
        <v>15507</v>
      </c>
      <c r="U93" s="261"/>
    </row>
    <row r="94" s="263" customFormat="1" ht="15.75" customHeight="1" spans="2:21">
      <c r="B94" s="287">
        <v>624</v>
      </c>
      <c r="C94" s="288" t="s">
        <v>15499</v>
      </c>
      <c r="D94" s="288" t="s">
        <v>1212</v>
      </c>
      <c r="E94" s="289" t="s">
        <v>15686</v>
      </c>
      <c r="F94" s="288" t="s">
        <v>15687</v>
      </c>
      <c r="G94" s="290" t="s">
        <v>15688</v>
      </c>
      <c r="H94" s="290" t="s">
        <v>15689</v>
      </c>
      <c r="I94" s="291">
        <v>4576.92</v>
      </c>
      <c r="J94" s="291">
        <v>4576.92</v>
      </c>
      <c r="K94" s="291">
        <v>0</v>
      </c>
      <c r="L94" s="292">
        <f t="shared" si="1"/>
        <v>0</v>
      </c>
      <c r="M94" s="292">
        <v>1</v>
      </c>
      <c r="N94" s="293">
        <v>45829</v>
      </c>
      <c r="O94" s="294" t="s">
        <v>15532</v>
      </c>
      <c r="P94" s="294" t="s">
        <v>15505</v>
      </c>
      <c r="Q94" s="294"/>
      <c r="R94" s="288"/>
      <c r="S94" s="294" t="s">
        <v>15690</v>
      </c>
      <c r="T94" s="295" t="s">
        <v>15507</v>
      </c>
      <c r="U94" s="261"/>
    </row>
    <row r="95" s="263" customFormat="1" ht="15.75" customHeight="1" spans="2:21">
      <c r="B95" s="287">
        <v>625</v>
      </c>
      <c r="C95" s="288" t="s">
        <v>15499</v>
      </c>
      <c r="D95" s="288" t="s">
        <v>1212</v>
      </c>
      <c r="E95" s="289" t="s">
        <v>15686</v>
      </c>
      <c r="F95" s="288" t="s">
        <v>15687</v>
      </c>
      <c r="G95" s="290" t="s">
        <v>15691</v>
      </c>
      <c r="H95" s="290" t="s">
        <v>15689</v>
      </c>
      <c r="I95" s="291">
        <v>4576.92</v>
      </c>
      <c r="J95" s="291">
        <v>4576.92</v>
      </c>
      <c r="K95" s="291">
        <v>0</v>
      </c>
      <c r="L95" s="292">
        <f t="shared" si="1"/>
        <v>0</v>
      </c>
      <c r="M95" s="292">
        <v>1</v>
      </c>
      <c r="N95" s="293">
        <v>45829</v>
      </c>
      <c r="O95" s="294" t="s">
        <v>15532</v>
      </c>
      <c r="P95" s="294" t="s">
        <v>15505</v>
      </c>
      <c r="Q95" s="294"/>
      <c r="R95" s="288"/>
      <c r="S95" s="294" t="s">
        <v>15690</v>
      </c>
      <c r="T95" s="295" t="s">
        <v>15507</v>
      </c>
      <c r="U95" s="261"/>
    </row>
    <row r="96" s="263" customFormat="1" ht="15.75" customHeight="1" spans="2:21">
      <c r="B96" s="287">
        <v>626</v>
      </c>
      <c r="C96" s="288" t="s">
        <v>15499</v>
      </c>
      <c r="D96" s="288" t="s">
        <v>1212</v>
      </c>
      <c r="E96" s="289" t="s">
        <v>15686</v>
      </c>
      <c r="F96" s="288" t="s">
        <v>15687</v>
      </c>
      <c r="G96" s="290" t="s">
        <v>15692</v>
      </c>
      <c r="H96" s="290" t="s">
        <v>15689</v>
      </c>
      <c r="I96" s="291">
        <v>5094.02</v>
      </c>
      <c r="J96" s="291">
        <v>5094.02</v>
      </c>
      <c r="K96" s="291">
        <v>0</v>
      </c>
      <c r="L96" s="292">
        <f t="shared" si="1"/>
        <v>0</v>
      </c>
      <c r="M96" s="292">
        <v>1</v>
      </c>
      <c r="N96" s="293">
        <v>45829</v>
      </c>
      <c r="O96" s="294" t="s">
        <v>15532</v>
      </c>
      <c r="P96" s="294" t="s">
        <v>15505</v>
      </c>
      <c r="Q96" s="294"/>
      <c r="R96" s="288"/>
      <c r="S96" s="294" t="s">
        <v>15693</v>
      </c>
      <c r="T96" s="295" t="s">
        <v>15507</v>
      </c>
      <c r="U96" s="261"/>
    </row>
    <row r="97" s="263" customFormat="1" ht="15.75" customHeight="1" spans="2:21">
      <c r="B97" s="287">
        <v>627</v>
      </c>
      <c r="C97" s="288" t="s">
        <v>15499</v>
      </c>
      <c r="D97" s="288" t="s">
        <v>1212</v>
      </c>
      <c r="E97" s="289" t="s">
        <v>15686</v>
      </c>
      <c r="F97" s="288" t="s">
        <v>15687</v>
      </c>
      <c r="G97" s="290" t="s">
        <v>15694</v>
      </c>
      <c r="H97" s="290" t="s">
        <v>15689</v>
      </c>
      <c r="I97" s="291">
        <v>4576.92</v>
      </c>
      <c r="J97" s="291">
        <v>4576.92</v>
      </c>
      <c r="K97" s="291">
        <v>0</v>
      </c>
      <c r="L97" s="292">
        <f t="shared" si="1"/>
        <v>0</v>
      </c>
      <c r="M97" s="292">
        <v>1</v>
      </c>
      <c r="N97" s="293">
        <v>45829</v>
      </c>
      <c r="O97" s="294" t="s">
        <v>15532</v>
      </c>
      <c r="P97" s="294" t="s">
        <v>15505</v>
      </c>
      <c r="Q97" s="294"/>
      <c r="R97" s="288"/>
      <c r="S97" s="294" t="s">
        <v>15690</v>
      </c>
      <c r="T97" s="295" t="s">
        <v>15507</v>
      </c>
      <c r="U97" s="261"/>
    </row>
    <row r="98" s="263" customFormat="1" ht="15.75" customHeight="1" spans="2:21">
      <c r="B98" s="287">
        <v>628</v>
      </c>
      <c r="C98" s="288" t="s">
        <v>15499</v>
      </c>
      <c r="D98" s="288" t="s">
        <v>1212</v>
      </c>
      <c r="E98" s="289" t="s">
        <v>15686</v>
      </c>
      <c r="F98" s="288" t="s">
        <v>15687</v>
      </c>
      <c r="G98" s="290" t="s">
        <v>15695</v>
      </c>
      <c r="H98" s="290" t="s">
        <v>15689</v>
      </c>
      <c r="I98" s="291">
        <v>4576.92</v>
      </c>
      <c r="J98" s="291">
        <v>4576.92</v>
      </c>
      <c r="K98" s="291">
        <v>0</v>
      </c>
      <c r="L98" s="292">
        <f t="shared" si="1"/>
        <v>0</v>
      </c>
      <c r="M98" s="292">
        <v>1</v>
      </c>
      <c r="N98" s="293">
        <v>45829</v>
      </c>
      <c r="O98" s="294" t="s">
        <v>15532</v>
      </c>
      <c r="P98" s="294" t="s">
        <v>15505</v>
      </c>
      <c r="Q98" s="294"/>
      <c r="R98" s="288"/>
      <c r="S98" s="294" t="s">
        <v>15690</v>
      </c>
      <c r="T98" s="295" t="s">
        <v>15507</v>
      </c>
      <c r="U98" s="261"/>
    </row>
    <row r="99" s="263" customFormat="1" ht="15.75" customHeight="1" spans="2:21">
      <c r="B99" s="287">
        <v>629</v>
      </c>
      <c r="C99" s="288" t="s">
        <v>15499</v>
      </c>
      <c r="D99" s="288" t="s">
        <v>1212</v>
      </c>
      <c r="E99" s="289" t="s">
        <v>15686</v>
      </c>
      <c r="F99" s="288" t="s">
        <v>15687</v>
      </c>
      <c r="G99" s="290" t="s">
        <v>15696</v>
      </c>
      <c r="H99" s="290" t="s">
        <v>15689</v>
      </c>
      <c r="I99" s="291">
        <v>4786.32</v>
      </c>
      <c r="J99" s="291">
        <v>4786.32</v>
      </c>
      <c r="K99" s="291">
        <v>0</v>
      </c>
      <c r="L99" s="292">
        <f t="shared" si="1"/>
        <v>0</v>
      </c>
      <c r="M99" s="292">
        <v>1</v>
      </c>
      <c r="N99" s="293">
        <v>45829</v>
      </c>
      <c r="O99" s="294" t="s">
        <v>15532</v>
      </c>
      <c r="P99" s="294" t="s">
        <v>15505</v>
      </c>
      <c r="Q99" s="294"/>
      <c r="R99" s="288"/>
      <c r="S99" s="294" t="s">
        <v>15697</v>
      </c>
      <c r="T99" s="295" t="s">
        <v>15507</v>
      </c>
      <c r="U99" s="261"/>
    </row>
    <row r="100" s="263" customFormat="1" ht="15.75" customHeight="1" spans="2:21">
      <c r="B100" s="287">
        <v>630</v>
      </c>
      <c r="C100" s="288" t="s">
        <v>15499</v>
      </c>
      <c r="D100" s="288" t="s">
        <v>1212</v>
      </c>
      <c r="E100" s="289" t="s">
        <v>15686</v>
      </c>
      <c r="F100" s="288" t="s">
        <v>15687</v>
      </c>
      <c r="G100" s="290" t="s">
        <v>15698</v>
      </c>
      <c r="H100" s="290" t="s">
        <v>15689</v>
      </c>
      <c r="I100" s="291">
        <v>8702.38</v>
      </c>
      <c r="J100" s="291">
        <v>8702.38</v>
      </c>
      <c r="K100" s="291">
        <v>0</v>
      </c>
      <c r="L100" s="292">
        <f t="shared" si="1"/>
        <v>0</v>
      </c>
      <c r="M100" s="292">
        <v>1</v>
      </c>
      <c r="N100" s="293">
        <v>45829</v>
      </c>
      <c r="O100" s="294" t="s">
        <v>15532</v>
      </c>
      <c r="P100" s="294" t="s">
        <v>15505</v>
      </c>
      <c r="Q100" s="294"/>
      <c r="R100" s="288"/>
      <c r="S100" s="294" t="s">
        <v>15699</v>
      </c>
      <c r="T100" s="295" t="s">
        <v>15507</v>
      </c>
      <c r="U100" s="261"/>
    </row>
    <row r="101" s="263" customFormat="1" ht="15.75" customHeight="1" spans="2:21">
      <c r="B101" s="287">
        <v>631</v>
      </c>
      <c r="C101" s="288" t="s">
        <v>15499</v>
      </c>
      <c r="D101" s="288" t="s">
        <v>1212</v>
      </c>
      <c r="E101" s="289" t="s">
        <v>15686</v>
      </c>
      <c r="F101" s="288" t="s">
        <v>15687</v>
      </c>
      <c r="G101" s="290" t="s">
        <v>15700</v>
      </c>
      <c r="H101" s="290" t="s">
        <v>15689</v>
      </c>
      <c r="I101" s="291">
        <v>8702.39</v>
      </c>
      <c r="J101" s="291">
        <v>8702.39</v>
      </c>
      <c r="K101" s="291">
        <v>0</v>
      </c>
      <c r="L101" s="292">
        <f t="shared" si="1"/>
        <v>0</v>
      </c>
      <c r="M101" s="292">
        <v>1</v>
      </c>
      <c r="N101" s="293">
        <v>45829</v>
      </c>
      <c r="O101" s="294" t="s">
        <v>15532</v>
      </c>
      <c r="P101" s="294" t="s">
        <v>15505</v>
      </c>
      <c r="Q101" s="294"/>
      <c r="R101" s="288"/>
      <c r="S101" s="294" t="s">
        <v>15699</v>
      </c>
      <c r="T101" s="295" t="s">
        <v>15507</v>
      </c>
      <c r="U101" s="261"/>
    </row>
    <row r="102" s="263" customFormat="1" ht="15.75" customHeight="1" spans="2:21">
      <c r="B102" s="287">
        <v>632</v>
      </c>
      <c r="C102" s="288" t="s">
        <v>15499</v>
      </c>
      <c r="D102" s="288" t="s">
        <v>1212</v>
      </c>
      <c r="E102" s="289" t="s">
        <v>15686</v>
      </c>
      <c r="F102" s="288" t="s">
        <v>15687</v>
      </c>
      <c r="G102" s="290" t="s">
        <v>15701</v>
      </c>
      <c r="H102" s="290" t="s">
        <v>15702</v>
      </c>
      <c r="I102" s="291">
        <v>4273.5</v>
      </c>
      <c r="J102" s="291">
        <v>4273.5</v>
      </c>
      <c r="K102" s="291">
        <v>0</v>
      </c>
      <c r="L102" s="292">
        <f t="shared" si="1"/>
        <v>0</v>
      </c>
      <c r="M102" s="292">
        <v>1</v>
      </c>
      <c r="N102" s="293">
        <v>45829</v>
      </c>
      <c r="O102" s="294" t="s">
        <v>15532</v>
      </c>
      <c r="P102" s="294" t="s">
        <v>15505</v>
      </c>
      <c r="Q102" s="294"/>
      <c r="R102" s="288"/>
      <c r="S102" s="294" t="s">
        <v>15703</v>
      </c>
      <c r="T102" s="295" t="s">
        <v>15507</v>
      </c>
      <c r="U102" s="261"/>
    </row>
    <row r="103" s="263" customFormat="1" ht="15.75" customHeight="1" spans="2:21">
      <c r="B103" s="287">
        <v>633</v>
      </c>
      <c r="C103" s="288" t="s">
        <v>15499</v>
      </c>
      <c r="D103" s="288" t="s">
        <v>1212</v>
      </c>
      <c r="E103" s="289" t="s">
        <v>15686</v>
      </c>
      <c r="F103" s="288" t="s">
        <v>15687</v>
      </c>
      <c r="G103" s="290" t="s">
        <v>15704</v>
      </c>
      <c r="H103" s="290" t="s">
        <v>15702</v>
      </c>
      <c r="I103" s="291">
        <v>4273.5</v>
      </c>
      <c r="J103" s="291">
        <v>4273.5</v>
      </c>
      <c r="K103" s="291">
        <v>0</v>
      </c>
      <c r="L103" s="292">
        <f t="shared" si="1"/>
        <v>0</v>
      </c>
      <c r="M103" s="292">
        <v>1</v>
      </c>
      <c r="N103" s="293">
        <v>45829</v>
      </c>
      <c r="O103" s="294" t="s">
        <v>15532</v>
      </c>
      <c r="P103" s="294" t="s">
        <v>15505</v>
      </c>
      <c r="Q103" s="294"/>
      <c r="R103" s="288"/>
      <c r="S103" s="294" t="s">
        <v>15703</v>
      </c>
      <c r="T103" s="295" t="s">
        <v>15507</v>
      </c>
      <c r="U103" s="261"/>
    </row>
    <row r="104" s="263" customFormat="1" ht="15.75" customHeight="1" spans="2:21">
      <c r="B104" s="287">
        <v>634</v>
      </c>
      <c r="C104" s="288" t="s">
        <v>15499</v>
      </c>
      <c r="D104" s="288" t="s">
        <v>1212</v>
      </c>
      <c r="E104" s="289" t="s">
        <v>15686</v>
      </c>
      <c r="F104" s="288" t="s">
        <v>15705</v>
      </c>
      <c r="G104" s="290" t="s">
        <v>15706</v>
      </c>
      <c r="H104" s="290" t="s">
        <v>15707</v>
      </c>
      <c r="I104" s="291">
        <v>4358.97</v>
      </c>
      <c r="J104" s="291">
        <v>4358.97</v>
      </c>
      <c r="K104" s="291">
        <v>0</v>
      </c>
      <c r="L104" s="292">
        <f t="shared" si="1"/>
        <v>0</v>
      </c>
      <c r="M104" s="292">
        <v>1</v>
      </c>
      <c r="N104" s="293">
        <v>45829</v>
      </c>
      <c r="O104" s="294" t="s">
        <v>15532</v>
      </c>
      <c r="P104" s="294" t="s">
        <v>15505</v>
      </c>
      <c r="Q104" s="294"/>
      <c r="R104" s="288"/>
      <c r="S104" s="294" t="s">
        <v>15708</v>
      </c>
      <c r="T104" s="295" t="s">
        <v>15507</v>
      </c>
      <c r="U104" s="261"/>
    </row>
    <row r="105" s="263" customFormat="1" ht="15.75" customHeight="1" spans="2:21">
      <c r="B105" s="287">
        <v>635</v>
      </c>
      <c r="C105" s="288" t="s">
        <v>15499</v>
      </c>
      <c r="D105" s="288" t="s">
        <v>1212</v>
      </c>
      <c r="E105" s="289" t="s">
        <v>15686</v>
      </c>
      <c r="F105" s="288" t="s">
        <v>15705</v>
      </c>
      <c r="G105" s="290" t="s">
        <v>15709</v>
      </c>
      <c r="H105" s="290" t="s">
        <v>9053</v>
      </c>
      <c r="I105" s="291">
        <v>4358.97</v>
      </c>
      <c r="J105" s="291">
        <v>4358.97</v>
      </c>
      <c r="K105" s="291">
        <v>0</v>
      </c>
      <c r="L105" s="292">
        <f t="shared" si="1"/>
        <v>0</v>
      </c>
      <c r="M105" s="292">
        <v>1</v>
      </c>
      <c r="N105" s="293">
        <v>45829</v>
      </c>
      <c r="O105" s="294" t="s">
        <v>15532</v>
      </c>
      <c r="P105" s="294" t="s">
        <v>15505</v>
      </c>
      <c r="Q105" s="294"/>
      <c r="R105" s="288"/>
      <c r="S105" s="294" t="s">
        <v>15708</v>
      </c>
      <c r="T105" s="295" t="s">
        <v>15507</v>
      </c>
      <c r="U105" s="261"/>
    </row>
    <row r="106" s="263" customFormat="1" ht="15.75" customHeight="1" spans="2:21">
      <c r="B106" s="287">
        <v>636</v>
      </c>
      <c r="C106" s="288" t="s">
        <v>15499</v>
      </c>
      <c r="D106" s="288" t="s">
        <v>1212</v>
      </c>
      <c r="E106" s="289" t="s">
        <v>15686</v>
      </c>
      <c r="F106" s="288" t="s">
        <v>15705</v>
      </c>
      <c r="G106" s="290" t="s">
        <v>15710</v>
      </c>
      <c r="H106" s="290" t="s">
        <v>9053</v>
      </c>
      <c r="I106" s="291">
        <v>4358.97</v>
      </c>
      <c r="J106" s="291">
        <v>4358.97</v>
      </c>
      <c r="K106" s="291">
        <v>0</v>
      </c>
      <c r="L106" s="292">
        <f t="shared" si="1"/>
        <v>0</v>
      </c>
      <c r="M106" s="292">
        <v>1</v>
      </c>
      <c r="N106" s="293">
        <v>45829</v>
      </c>
      <c r="O106" s="294" t="s">
        <v>15532</v>
      </c>
      <c r="P106" s="294" t="s">
        <v>15505</v>
      </c>
      <c r="Q106" s="294"/>
      <c r="R106" s="288"/>
      <c r="S106" s="294" t="s">
        <v>15708</v>
      </c>
      <c r="T106" s="295" t="s">
        <v>15507</v>
      </c>
      <c r="U106" s="261"/>
    </row>
    <row r="107" s="263" customFormat="1" ht="15.75" customHeight="1" spans="2:21">
      <c r="B107" s="287">
        <v>637</v>
      </c>
      <c r="C107" s="288" t="s">
        <v>15499</v>
      </c>
      <c r="D107" s="288" t="s">
        <v>1212</v>
      </c>
      <c r="E107" s="289" t="s">
        <v>15686</v>
      </c>
      <c r="F107" s="288" t="s">
        <v>15705</v>
      </c>
      <c r="G107" s="290" t="s">
        <v>15711</v>
      </c>
      <c r="H107" s="290" t="s">
        <v>9053</v>
      </c>
      <c r="I107" s="291">
        <v>12000</v>
      </c>
      <c r="J107" s="291">
        <v>12000</v>
      </c>
      <c r="K107" s="291">
        <v>0</v>
      </c>
      <c r="L107" s="292">
        <f t="shared" si="1"/>
        <v>0</v>
      </c>
      <c r="M107" s="292">
        <v>1</v>
      </c>
      <c r="N107" s="293">
        <v>45829</v>
      </c>
      <c r="O107" s="294" t="s">
        <v>15532</v>
      </c>
      <c r="P107" s="294" t="s">
        <v>15505</v>
      </c>
      <c r="Q107" s="294"/>
      <c r="R107" s="288"/>
      <c r="S107" s="294" t="s">
        <v>15538</v>
      </c>
      <c r="T107" s="295" t="s">
        <v>15507</v>
      </c>
      <c r="U107" s="261"/>
    </row>
    <row r="108" s="263" customFormat="1" ht="15.75" customHeight="1" spans="2:21">
      <c r="B108" s="287">
        <v>638</v>
      </c>
      <c r="C108" s="288" t="s">
        <v>15499</v>
      </c>
      <c r="D108" s="288" t="s">
        <v>1212</v>
      </c>
      <c r="E108" s="289" t="s">
        <v>15686</v>
      </c>
      <c r="F108" s="288" t="s">
        <v>15705</v>
      </c>
      <c r="G108" s="290" t="s">
        <v>15712</v>
      </c>
      <c r="H108" s="290" t="s">
        <v>15713</v>
      </c>
      <c r="I108" s="291">
        <v>13924.54</v>
      </c>
      <c r="J108" s="291">
        <v>13924.54</v>
      </c>
      <c r="K108" s="291">
        <v>0</v>
      </c>
      <c r="L108" s="292">
        <f t="shared" si="1"/>
        <v>0</v>
      </c>
      <c r="M108" s="292">
        <v>1</v>
      </c>
      <c r="N108" s="293">
        <v>45829</v>
      </c>
      <c r="O108" s="294" t="s">
        <v>15532</v>
      </c>
      <c r="P108" s="294" t="s">
        <v>15505</v>
      </c>
      <c r="Q108" s="294"/>
      <c r="R108" s="288"/>
      <c r="S108" s="294" t="s">
        <v>15699</v>
      </c>
      <c r="T108" s="295" t="s">
        <v>15507</v>
      </c>
      <c r="U108" s="261"/>
    </row>
    <row r="109" s="263" customFormat="1" ht="15.75" customHeight="1" spans="2:21">
      <c r="B109" s="287">
        <v>639</v>
      </c>
      <c r="C109" s="288" t="s">
        <v>15499</v>
      </c>
      <c r="D109" s="288" t="s">
        <v>1212</v>
      </c>
      <c r="E109" s="289" t="s">
        <v>15686</v>
      </c>
      <c r="F109" s="288" t="s">
        <v>15705</v>
      </c>
      <c r="G109" s="290" t="s">
        <v>15714</v>
      </c>
      <c r="H109" s="290" t="s">
        <v>15713</v>
      </c>
      <c r="I109" s="291">
        <v>13924.55</v>
      </c>
      <c r="J109" s="291">
        <v>13924.55</v>
      </c>
      <c r="K109" s="291">
        <v>0</v>
      </c>
      <c r="L109" s="292">
        <f t="shared" si="1"/>
        <v>0</v>
      </c>
      <c r="M109" s="292">
        <v>1</v>
      </c>
      <c r="N109" s="293">
        <v>45829</v>
      </c>
      <c r="O109" s="294" t="s">
        <v>15532</v>
      </c>
      <c r="P109" s="294" t="s">
        <v>15505</v>
      </c>
      <c r="Q109" s="294"/>
      <c r="R109" s="288"/>
      <c r="S109" s="294" t="s">
        <v>15699</v>
      </c>
      <c r="T109" s="295" t="s">
        <v>15507</v>
      </c>
      <c r="U109" s="261"/>
    </row>
    <row r="110" s="263" customFormat="1" ht="15.75" customHeight="1" spans="2:21">
      <c r="B110" s="287">
        <v>640</v>
      </c>
      <c r="C110" s="288" t="s">
        <v>15499</v>
      </c>
      <c r="D110" s="288" t="s">
        <v>1212</v>
      </c>
      <c r="E110" s="289" t="s">
        <v>15686</v>
      </c>
      <c r="F110" s="288" t="s">
        <v>15705</v>
      </c>
      <c r="G110" s="290" t="s">
        <v>15715</v>
      </c>
      <c r="H110" s="290" t="s">
        <v>15713</v>
      </c>
      <c r="I110" s="291">
        <v>13924.55</v>
      </c>
      <c r="J110" s="291">
        <v>13924.55</v>
      </c>
      <c r="K110" s="291">
        <v>0</v>
      </c>
      <c r="L110" s="292">
        <f t="shared" si="1"/>
        <v>0</v>
      </c>
      <c r="M110" s="292">
        <v>1</v>
      </c>
      <c r="N110" s="293">
        <v>45829</v>
      </c>
      <c r="O110" s="294" t="s">
        <v>15532</v>
      </c>
      <c r="P110" s="294" t="s">
        <v>15505</v>
      </c>
      <c r="Q110" s="294"/>
      <c r="R110" s="288"/>
      <c r="S110" s="294" t="s">
        <v>15699</v>
      </c>
      <c r="T110" s="295" t="s">
        <v>15507</v>
      </c>
      <c r="U110" s="261"/>
    </row>
    <row r="111" s="263" customFormat="1" ht="15.75" customHeight="1" spans="2:21">
      <c r="B111" s="287">
        <v>641</v>
      </c>
      <c r="C111" s="288" t="s">
        <v>15499</v>
      </c>
      <c r="D111" s="288" t="s">
        <v>1212</v>
      </c>
      <c r="E111" s="289" t="s">
        <v>15686</v>
      </c>
      <c r="F111" s="288" t="s">
        <v>15705</v>
      </c>
      <c r="G111" s="290" t="s">
        <v>15716</v>
      </c>
      <c r="H111" s="290" t="s">
        <v>15713</v>
      </c>
      <c r="I111" s="291">
        <v>13924.55</v>
      </c>
      <c r="J111" s="291">
        <v>13924.55</v>
      </c>
      <c r="K111" s="291">
        <v>0</v>
      </c>
      <c r="L111" s="292">
        <f t="shared" si="1"/>
        <v>0</v>
      </c>
      <c r="M111" s="292">
        <v>1</v>
      </c>
      <c r="N111" s="293">
        <v>45829</v>
      </c>
      <c r="O111" s="294" t="s">
        <v>15532</v>
      </c>
      <c r="P111" s="294" t="s">
        <v>15505</v>
      </c>
      <c r="Q111" s="294"/>
      <c r="R111" s="288"/>
      <c r="S111" s="294" t="s">
        <v>15699</v>
      </c>
      <c r="T111" s="295" t="s">
        <v>15507</v>
      </c>
      <c r="U111" s="261"/>
    </row>
    <row r="112" s="263" customFormat="1" ht="15.75" customHeight="1" spans="2:21">
      <c r="B112" s="287">
        <v>642</v>
      </c>
      <c r="C112" s="288" t="s">
        <v>15499</v>
      </c>
      <c r="D112" s="288" t="s">
        <v>1212</v>
      </c>
      <c r="E112" s="289" t="s">
        <v>15686</v>
      </c>
      <c r="F112" s="288" t="s">
        <v>15705</v>
      </c>
      <c r="G112" s="290" t="s">
        <v>15717</v>
      </c>
      <c r="H112" s="290" t="s">
        <v>15713</v>
      </c>
      <c r="I112" s="291">
        <v>13924.55</v>
      </c>
      <c r="J112" s="291">
        <v>13924.55</v>
      </c>
      <c r="K112" s="291">
        <v>0</v>
      </c>
      <c r="L112" s="292">
        <f t="shared" ref="L112:L113" si="2">I112-J112-K112</f>
        <v>0</v>
      </c>
      <c r="M112" s="292">
        <v>1</v>
      </c>
      <c r="N112" s="293">
        <v>45829</v>
      </c>
      <c r="O112" s="294" t="s">
        <v>15532</v>
      </c>
      <c r="P112" s="294" t="s">
        <v>15505</v>
      </c>
      <c r="Q112" s="294"/>
      <c r="R112" s="288"/>
      <c r="S112" s="294" t="s">
        <v>15699</v>
      </c>
      <c r="T112" s="295" t="s">
        <v>15507</v>
      </c>
      <c r="U112" s="261"/>
    </row>
    <row r="113" s="263" customFormat="1" ht="15.75" customHeight="1" spans="2:21">
      <c r="B113" s="287">
        <v>643</v>
      </c>
      <c r="C113" s="288" t="s">
        <v>15499</v>
      </c>
      <c r="D113" s="288" t="s">
        <v>1212</v>
      </c>
      <c r="E113" s="289" t="s">
        <v>15686</v>
      </c>
      <c r="F113" s="288" t="s">
        <v>15718</v>
      </c>
      <c r="G113" s="290" t="s">
        <v>15719</v>
      </c>
      <c r="H113" s="290" t="s">
        <v>9412</v>
      </c>
      <c r="I113" s="291">
        <v>5982.91</v>
      </c>
      <c r="J113" s="291">
        <v>5982.91</v>
      </c>
      <c r="K113" s="291">
        <v>0</v>
      </c>
      <c r="L113" s="292">
        <f t="shared" si="2"/>
        <v>0</v>
      </c>
      <c r="M113" s="292">
        <v>1</v>
      </c>
      <c r="N113" s="293">
        <v>45829</v>
      </c>
      <c r="O113" s="294" t="s">
        <v>15532</v>
      </c>
      <c r="P113" s="294" t="s">
        <v>15505</v>
      </c>
      <c r="Q113" s="294"/>
      <c r="R113" s="288"/>
      <c r="S113" s="294" t="s">
        <v>15645</v>
      </c>
      <c r="T113" s="295" t="s">
        <v>15507</v>
      </c>
      <c r="U113" s="261"/>
    </row>
    <row r="114" s="263" customFormat="1" ht="15.75" customHeight="1" spans="2:21">
      <c r="B114" s="287">
        <v>759</v>
      </c>
      <c r="C114" s="288" t="s">
        <v>15499</v>
      </c>
      <c r="D114" s="288" t="s">
        <v>1212</v>
      </c>
      <c r="E114" s="289" t="s">
        <v>15686</v>
      </c>
      <c r="F114" s="288" t="s">
        <v>15501</v>
      </c>
      <c r="G114" s="290" t="s">
        <v>15720</v>
      </c>
      <c r="H114" s="296" t="s">
        <v>15721</v>
      </c>
      <c r="I114" s="297">
        <v>53071.19</v>
      </c>
      <c r="J114" s="291">
        <v>53071.19</v>
      </c>
      <c r="K114" s="291">
        <v>0</v>
      </c>
      <c r="L114" s="292">
        <f t="shared" ref="L114:L124" si="3">I114-J114-K114</f>
        <v>0</v>
      </c>
      <c r="M114" s="292">
        <v>1</v>
      </c>
      <c r="N114" s="293">
        <v>45829</v>
      </c>
      <c r="O114" s="294" t="s">
        <v>15532</v>
      </c>
      <c r="P114" s="294" t="s">
        <v>15505</v>
      </c>
      <c r="Q114" s="288"/>
      <c r="R114" s="288"/>
      <c r="S114" s="294" t="s">
        <v>15722</v>
      </c>
      <c r="T114" s="295" t="s">
        <v>15507</v>
      </c>
      <c r="U114" s="261"/>
    </row>
    <row r="115" s="263" customFormat="1" ht="15.75" customHeight="1" spans="2:21">
      <c r="B115" s="287">
        <v>760</v>
      </c>
      <c r="C115" s="288" t="s">
        <v>15499</v>
      </c>
      <c r="D115" s="288" t="s">
        <v>1212</v>
      </c>
      <c r="E115" s="289" t="s">
        <v>15723</v>
      </c>
      <c r="F115" s="288" t="s">
        <v>15501</v>
      </c>
      <c r="G115" s="290" t="s">
        <v>15724</v>
      </c>
      <c r="H115" s="296" t="s">
        <v>1451</v>
      </c>
      <c r="I115" s="297">
        <v>81839.04</v>
      </c>
      <c r="J115" s="291">
        <v>65357.62</v>
      </c>
      <c r="K115" s="291">
        <v>16481.42</v>
      </c>
      <c r="L115" s="292">
        <f t="shared" si="3"/>
        <v>0</v>
      </c>
      <c r="M115" s="292">
        <v>1</v>
      </c>
      <c r="N115" s="293">
        <v>45829</v>
      </c>
      <c r="O115" s="294" t="s">
        <v>15504</v>
      </c>
      <c r="P115" s="294" t="s">
        <v>15505</v>
      </c>
      <c r="Q115" s="288"/>
      <c r="R115" s="288"/>
      <c r="S115" s="294" t="s">
        <v>15725</v>
      </c>
      <c r="T115" s="295" t="s">
        <v>15507</v>
      </c>
      <c r="U115" s="261"/>
    </row>
    <row r="116" s="263" customFormat="1" ht="15.75" customHeight="1" spans="2:21">
      <c r="B116" s="287">
        <v>761</v>
      </c>
      <c r="C116" s="288" t="s">
        <v>15499</v>
      </c>
      <c r="D116" s="288" t="s">
        <v>1212</v>
      </c>
      <c r="E116" s="289" t="s">
        <v>15723</v>
      </c>
      <c r="F116" s="288" t="s">
        <v>15501</v>
      </c>
      <c r="G116" s="290" t="s">
        <v>15726</v>
      </c>
      <c r="H116" s="296" t="s">
        <v>15727</v>
      </c>
      <c r="I116" s="297">
        <v>46487.68</v>
      </c>
      <c r="J116" s="291">
        <v>40353.87</v>
      </c>
      <c r="K116" s="291">
        <v>6133.81</v>
      </c>
      <c r="L116" s="292">
        <f t="shared" si="3"/>
        <v>0</v>
      </c>
      <c r="M116" s="292">
        <v>1</v>
      </c>
      <c r="N116" s="293">
        <v>45829</v>
      </c>
      <c r="O116" s="294" t="s">
        <v>15532</v>
      </c>
      <c r="P116" s="294" t="s">
        <v>15505</v>
      </c>
      <c r="Q116" s="288"/>
      <c r="R116" s="288"/>
      <c r="S116" s="294" t="s">
        <v>15618</v>
      </c>
      <c r="T116" s="295" t="s">
        <v>15507</v>
      </c>
      <c r="U116" s="261"/>
    </row>
    <row r="117" s="263" customFormat="1" ht="15.75" customHeight="1" spans="2:21">
      <c r="B117" s="287">
        <v>762</v>
      </c>
      <c r="C117" s="288" t="s">
        <v>15499</v>
      </c>
      <c r="D117" s="288" t="s">
        <v>1212</v>
      </c>
      <c r="E117" s="289" t="s">
        <v>15723</v>
      </c>
      <c r="F117" s="288" t="s">
        <v>15501</v>
      </c>
      <c r="G117" s="290" t="s">
        <v>15728</v>
      </c>
      <c r="H117" s="296" t="s">
        <v>14817</v>
      </c>
      <c r="I117" s="297">
        <v>1880</v>
      </c>
      <c r="J117" s="291">
        <v>1880</v>
      </c>
      <c r="K117" s="291">
        <v>0</v>
      </c>
      <c r="L117" s="292">
        <f t="shared" si="3"/>
        <v>0</v>
      </c>
      <c r="M117" s="292">
        <v>1</v>
      </c>
      <c r="N117" s="293">
        <v>45829</v>
      </c>
      <c r="O117" s="294" t="s">
        <v>15532</v>
      </c>
      <c r="P117" s="294" t="s">
        <v>15505</v>
      </c>
      <c r="Q117" s="288"/>
      <c r="R117" s="288"/>
      <c r="S117" s="294" t="s">
        <v>15557</v>
      </c>
      <c r="T117" s="295" t="s">
        <v>15507</v>
      </c>
      <c r="U117" s="261"/>
    </row>
    <row r="118" s="263" customFormat="1" ht="15.75" customHeight="1" spans="2:21">
      <c r="B118" s="287">
        <v>763</v>
      </c>
      <c r="C118" s="288" t="s">
        <v>15499</v>
      </c>
      <c r="D118" s="288" t="s">
        <v>1212</v>
      </c>
      <c r="E118" s="289" t="s">
        <v>15723</v>
      </c>
      <c r="F118" s="288" t="s">
        <v>15501</v>
      </c>
      <c r="G118" s="290" t="s">
        <v>15729</v>
      </c>
      <c r="H118" s="296" t="s">
        <v>15590</v>
      </c>
      <c r="I118" s="297">
        <v>3042.74</v>
      </c>
      <c r="J118" s="291">
        <v>3042.74</v>
      </c>
      <c r="K118" s="291">
        <v>0</v>
      </c>
      <c r="L118" s="292">
        <f t="shared" si="3"/>
        <v>0</v>
      </c>
      <c r="M118" s="292">
        <v>1</v>
      </c>
      <c r="N118" s="293">
        <v>45829</v>
      </c>
      <c r="O118" s="294" t="s">
        <v>15532</v>
      </c>
      <c r="P118" s="294" t="s">
        <v>15505</v>
      </c>
      <c r="Q118" s="288"/>
      <c r="R118" s="288"/>
      <c r="S118" s="294" t="s">
        <v>15591</v>
      </c>
      <c r="T118" s="295" t="s">
        <v>15507</v>
      </c>
      <c r="U118" s="261"/>
    </row>
    <row r="119" s="263" customFormat="1" ht="15.75" customHeight="1" spans="2:21">
      <c r="B119" s="287">
        <v>764</v>
      </c>
      <c r="C119" s="288" t="s">
        <v>15499</v>
      </c>
      <c r="D119" s="288" t="s">
        <v>1212</v>
      </c>
      <c r="E119" s="289" t="s">
        <v>15723</v>
      </c>
      <c r="F119" s="288" t="s">
        <v>15501</v>
      </c>
      <c r="G119" s="290" t="s">
        <v>15730</v>
      </c>
      <c r="H119" s="296" t="s">
        <v>2751</v>
      </c>
      <c r="I119" s="297">
        <v>54700.85</v>
      </c>
      <c r="J119" s="291">
        <v>50142.47</v>
      </c>
      <c r="K119" s="291">
        <v>4558.38</v>
      </c>
      <c r="L119" s="292">
        <f t="shared" si="3"/>
        <v>0</v>
      </c>
      <c r="M119" s="292">
        <v>1</v>
      </c>
      <c r="N119" s="293">
        <v>45829</v>
      </c>
      <c r="O119" s="294" t="s">
        <v>15532</v>
      </c>
      <c r="P119" s="294" t="s">
        <v>15505</v>
      </c>
      <c r="Q119" s="288"/>
      <c r="R119" s="288"/>
      <c r="S119" s="294" t="s">
        <v>15731</v>
      </c>
      <c r="T119" s="295" t="s">
        <v>15507</v>
      </c>
      <c r="U119" s="261"/>
    </row>
    <row r="120" s="263" customFormat="1" ht="15.75" customHeight="1" spans="2:21">
      <c r="B120" s="287">
        <v>765</v>
      </c>
      <c r="C120" s="288" t="s">
        <v>15499</v>
      </c>
      <c r="D120" s="288" t="s">
        <v>1212</v>
      </c>
      <c r="E120" s="289" t="s">
        <v>15723</v>
      </c>
      <c r="F120" s="288" t="s">
        <v>15501</v>
      </c>
      <c r="G120" s="290" t="s">
        <v>15732</v>
      </c>
      <c r="H120" s="296" t="s">
        <v>15733</v>
      </c>
      <c r="I120" s="297">
        <v>25641.02</v>
      </c>
      <c r="J120" s="291">
        <v>25641.02</v>
      </c>
      <c r="K120" s="291">
        <v>0</v>
      </c>
      <c r="L120" s="292">
        <f t="shared" si="3"/>
        <v>0</v>
      </c>
      <c r="M120" s="292">
        <v>1</v>
      </c>
      <c r="N120" s="293">
        <v>45829</v>
      </c>
      <c r="O120" s="294" t="s">
        <v>15532</v>
      </c>
      <c r="P120" s="294" t="s">
        <v>15505</v>
      </c>
      <c r="Q120" s="288"/>
      <c r="R120" s="288"/>
      <c r="S120" s="294" t="s">
        <v>15734</v>
      </c>
      <c r="T120" s="295" t="s">
        <v>15507</v>
      </c>
      <c r="U120" s="261"/>
    </row>
    <row r="121" s="263" customFormat="1" ht="15.75" customHeight="1" spans="2:21">
      <c r="B121" s="287">
        <v>766</v>
      </c>
      <c r="C121" s="288" t="s">
        <v>15499</v>
      </c>
      <c r="D121" s="288" t="s">
        <v>1212</v>
      </c>
      <c r="E121" s="289" t="s">
        <v>15723</v>
      </c>
      <c r="F121" s="288" t="s">
        <v>15501</v>
      </c>
      <c r="G121" s="290" t="s">
        <v>15735</v>
      </c>
      <c r="H121" s="296" t="s">
        <v>15736</v>
      </c>
      <c r="I121" s="297">
        <v>128671.57</v>
      </c>
      <c r="J121" s="291">
        <v>128671.57</v>
      </c>
      <c r="K121" s="291">
        <v>0</v>
      </c>
      <c r="L121" s="292">
        <f t="shared" si="3"/>
        <v>0</v>
      </c>
      <c r="M121" s="292">
        <v>1</v>
      </c>
      <c r="N121" s="293">
        <v>45829</v>
      </c>
      <c r="O121" s="294" t="s">
        <v>15532</v>
      </c>
      <c r="P121" s="294" t="s">
        <v>15505</v>
      </c>
      <c r="Q121" s="288"/>
      <c r="R121" s="288"/>
      <c r="S121" s="294" t="s">
        <v>15737</v>
      </c>
      <c r="T121" s="295" t="s">
        <v>15507</v>
      </c>
      <c r="U121" s="261"/>
    </row>
    <row r="122" s="263" customFormat="1" ht="15.75" customHeight="1" spans="2:21">
      <c r="B122" s="287">
        <v>767</v>
      </c>
      <c r="C122" s="288" t="s">
        <v>15499</v>
      </c>
      <c r="D122" s="288" t="s">
        <v>1212</v>
      </c>
      <c r="E122" s="289" t="s">
        <v>15723</v>
      </c>
      <c r="F122" s="288" t="s">
        <v>15501</v>
      </c>
      <c r="G122" s="290" t="s">
        <v>15738</v>
      </c>
      <c r="H122" s="296" t="s">
        <v>15617</v>
      </c>
      <c r="I122" s="297">
        <v>10256.41</v>
      </c>
      <c r="J122" s="291">
        <v>10256.41</v>
      </c>
      <c r="K122" s="291">
        <v>0</v>
      </c>
      <c r="L122" s="292">
        <f t="shared" si="3"/>
        <v>0</v>
      </c>
      <c r="M122" s="292">
        <v>1</v>
      </c>
      <c r="N122" s="293">
        <v>45829</v>
      </c>
      <c r="O122" s="294" t="s">
        <v>15532</v>
      </c>
      <c r="P122" s="294" t="s">
        <v>15505</v>
      </c>
      <c r="Q122" s="288"/>
      <c r="R122" s="288"/>
      <c r="S122" s="294" t="s">
        <v>15618</v>
      </c>
      <c r="T122" s="295" t="s">
        <v>15507</v>
      </c>
      <c r="U122" s="261"/>
    </row>
    <row r="123" s="263" customFormat="1" ht="15.75" customHeight="1" spans="2:21">
      <c r="B123" s="287">
        <v>768</v>
      </c>
      <c r="C123" s="288" t="s">
        <v>15499</v>
      </c>
      <c r="D123" s="288" t="s">
        <v>1212</v>
      </c>
      <c r="E123" s="289" t="s">
        <v>15723</v>
      </c>
      <c r="F123" s="288" t="s">
        <v>15501</v>
      </c>
      <c r="G123" s="290" t="s">
        <v>15739</v>
      </c>
      <c r="H123" s="296" t="s">
        <v>15617</v>
      </c>
      <c r="I123" s="297">
        <v>10256.41</v>
      </c>
      <c r="J123" s="291">
        <v>10256.41</v>
      </c>
      <c r="K123" s="291">
        <v>0</v>
      </c>
      <c r="L123" s="292">
        <f t="shared" si="3"/>
        <v>0</v>
      </c>
      <c r="M123" s="292">
        <v>1</v>
      </c>
      <c r="N123" s="293">
        <v>45829</v>
      </c>
      <c r="O123" s="294" t="s">
        <v>15532</v>
      </c>
      <c r="P123" s="294" t="s">
        <v>15505</v>
      </c>
      <c r="Q123" s="288"/>
      <c r="R123" s="288"/>
      <c r="S123" s="294" t="s">
        <v>15618</v>
      </c>
      <c r="T123" s="295" t="s">
        <v>15507</v>
      </c>
      <c r="U123" s="261"/>
    </row>
    <row r="124" s="263" customFormat="1" ht="15.75" customHeight="1" spans="2:21">
      <c r="B124" s="287">
        <v>769</v>
      </c>
      <c r="C124" s="288" t="s">
        <v>15499</v>
      </c>
      <c r="D124" s="288" t="s">
        <v>1212</v>
      </c>
      <c r="E124" s="289" t="s">
        <v>15723</v>
      </c>
      <c r="F124" s="288" t="s">
        <v>15501</v>
      </c>
      <c r="G124" s="290" t="s">
        <v>15740</v>
      </c>
      <c r="H124" s="296" t="s">
        <v>15617</v>
      </c>
      <c r="I124" s="297">
        <v>10256.41</v>
      </c>
      <c r="J124" s="291">
        <v>10256.41</v>
      </c>
      <c r="K124" s="291">
        <v>0</v>
      </c>
      <c r="L124" s="292">
        <f t="shared" si="3"/>
        <v>0</v>
      </c>
      <c r="M124" s="292">
        <v>1</v>
      </c>
      <c r="N124" s="293">
        <v>45829</v>
      </c>
      <c r="O124" s="294" t="s">
        <v>15532</v>
      </c>
      <c r="P124" s="294" t="s">
        <v>15505</v>
      </c>
      <c r="Q124" s="288"/>
      <c r="R124" s="288"/>
      <c r="S124" s="294" t="s">
        <v>15618</v>
      </c>
      <c r="T124" s="295" t="s">
        <v>15507</v>
      </c>
      <c r="U124" s="261"/>
    </row>
    <row r="125" s="263" customFormat="1" ht="15.75" customHeight="1" spans="2:21">
      <c r="B125" s="287">
        <v>770</v>
      </c>
      <c r="C125" s="288" t="s">
        <v>15499</v>
      </c>
      <c r="D125" s="288" t="s">
        <v>1212</v>
      </c>
      <c r="E125" s="289" t="s">
        <v>15723</v>
      </c>
      <c r="F125" s="288" t="s">
        <v>15501</v>
      </c>
      <c r="G125" s="290" t="s">
        <v>15741</v>
      </c>
      <c r="H125" s="296" t="s">
        <v>15617</v>
      </c>
      <c r="I125" s="297">
        <v>10256.41</v>
      </c>
      <c r="J125" s="291">
        <v>10256.41</v>
      </c>
      <c r="K125" s="291">
        <v>0</v>
      </c>
      <c r="L125" s="292">
        <f t="shared" ref="L125:L177" si="4">I125-J125-K125</f>
        <v>0</v>
      </c>
      <c r="M125" s="292">
        <v>1</v>
      </c>
      <c r="N125" s="293">
        <v>45829</v>
      </c>
      <c r="O125" s="294" t="s">
        <v>15532</v>
      </c>
      <c r="P125" s="294" t="s">
        <v>15505</v>
      </c>
      <c r="Q125" s="288"/>
      <c r="R125" s="288"/>
      <c r="S125" s="294" t="s">
        <v>15618</v>
      </c>
      <c r="T125" s="295" t="s">
        <v>15507</v>
      </c>
      <c r="U125" s="261"/>
    </row>
    <row r="126" s="263" customFormat="1" ht="15.75" customHeight="1" spans="2:21">
      <c r="B126" s="287">
        <v>771</v>
      </c>
      <c r="C126" s="288" t="s">
        <v>15499</v>
      </c>
      <c r="D126" s="288" t="s">
        <v>1212</v>
      </c>
      <c r="E126" s="289" t="s">
        <v>15723</v>
      </c>
      <c r="F126" s="288" t="s">
        <v>15501</v>
      </c>
      <c r="G126" s="290" t="s">
        <v>15742</v>
      </c>
      <c r="H126" s="296" t="s">
        <v>15617</v>
      </c>
      <c r="I126" s="297">
        <v>10256.41</v>
      </c>
      <c r="J126" s="291">
        <v>10256.41</v>
      </c>
      <c r="K126" s="291">
        <v>0</v>
      </c>
      <c r="L126" s="292">
        <f t="shared" si="4"/>
        <v>0</v>
      </c>
      <c r="M126" s="292">
        <v>1</v>
      </c>
      <c r="N126" s="293">
        <v>45829</v>
      </c>
      <c r="O126" s="294" t="s">
        <v>15532</v>
      </c>
      <c r="P126" s="294" t="s">
        <v>15505</v>
      </c>
      <c r="Q126" s="288"/>
      <c r="R126" s="288"/>
      <c r="S126" s="294" t="s">
        <v>15618</v>
      </c>
      <c r="T126" s="295" t="s">
        <v>15507</v>
      </c>
      <c r="U126" s="261"/>
    </row>
    <row r="127" s="263" customFormat="1" ht="15.75" customHeight="1" spans="2:21">
      <c r="B127" s="287">
        <v>772</v>
      </c>
      <c r="C127" s="288" t="s">
        <v>15499</v>
      </c>
      <c r="D127" s="288" t="s">
        <v>1212</v>
      </c>
      <c r="E127" s="289" t="s">
        <v>15723</v>
      </c>
      <c r="F127" s="288" t="s">
        <v>15501</v>
      </c>
      <c r="G127" s="290" t="s">
        <v>15743</v>
      </c>
      <c r="H127" s="296" t="s">
        <v>15617</v>
      </c>
      <c r="I127" s="297">
        <v>10256.41</v>
      </c>
      <c r="J127" s="291">
        <v>10256.41</v>
      </c>
      <c r="K127" s="291">
        <v>0</v>
      </c>
      <c r="L127" s="292">
        <f t="shared" si="4"/>
        <v>0</v>
      </c>
      <c r="M127" s="292">
        <v>1</v>
      </c>
      <c r="N127" s="293">
        <v>45829</v>
      </c>
      <c r="O127" s="294" t="s">
        <v>15532</v>
      </c>
      <c r="P127" s="294" t="s">
        <v>15505</v>
      </c>
      <c r="Q127" s="288"/>
      <c r="R127" s="288"/>
      <c r="S127" s="294" t="s">
        <v>15618</v>
      </c>
      <c r="T127" s="295" t="s">
        <v>15507</v>
      </c>
      <c r="U127" s="261"/>
    </row>
    <row r="128" s="263" customFormat="1" ht="15.75" customHeight="1" spans="2:21">
      <c r="B128" s="287">
        <v>773</v>
      </c>
      <c r="C128" s="288" t="s">
        <v>15499</v>
      </c>
      <c r="D128" s="288" t="s">
        <v>1212</v>
      </c>
      <c r="E128" s="289" t="s">
        <v>15723</v>
      </c>
      <c r="F128" s="288" t="s">
        <v>15501</v>
      </c>
      <c r="G128" s="290" t="s">
        <v>15744</v>
      </c>
      <c r="H128" s="296" t="s">
        <v>15745</v>
      </c>
      <c r="I128" s="297">
        <v>25935.05</v>
      </c>
      <c r="J128" s="291">
        <v>25935.05</v>
      </c>
      <c r="K128" s="291">
        <v>0</v>
      </c>
      <c r="L128" s="292">
        <f t="shared" si="4"/>
        <v>0</v>
      </c>
      <c r="M128" s="292">
        <v>1</v>
      </c>
      <c r="N128" s="293">
        <v>45829</v>
      </c>
      <c r="O128" s="294" t="s">
        <v>15746</v>
      </c>
      <c r="P128" s="294" t="s">
        <v>15505</v>
      </c>
      <c r="Q128" s="288"/>
      <c r="R128" s="288"/>
      <c r="S128" s="294" t="s">
        <v>15618</v>
      </c>
      <c r="T128" s="295" t="s">
        <v>15507</v>
      </c>
      <c r="U128" s="261"/>
    </row>
    <row r="129" s="263" customFormat="1" ht="15.75" customHeight="1" spans="2:21">
      <c r="B129" s="287">
        <v>774</v>
      </c>
      <c r="C129" s="288" t="s">
        <v>15499</v>
      </c>
      <c r="D129" s="288" t="s">
        <v>1212</v>
      </c>
      <c r="E129" s="289" t="s">
        <v>15723</v>
      </c>
      <c r="F129" s="288" t="s">
        <v>15501</v>
      </c>
      <c r="G129" s="290" t="s">
        <v>15747</v>
      </c>
      <c r="H129" s="296" t="s">
        <v>15748</v>
      </c>
      <c r="I129" s="297">
        <v>26000</v>
      </c>
      <c r="J129" s="291">
        <v>26000</v>
      </c>
      <c r="K129" s="291">
        <v>0</v>
      </c>
      <c r="L129" s="292">
        <f t="shared" si="4"/>
        <v>0</v>
      </c>
      <c r="M129" s="292">
        <v>1</v>
      </c>
      <c r="N129" s="293">
        <v>45829</v>
      </c>
      <c r="O129" s="294" t="s">
        <v>15532</v>
      </c>
      <c r="P129" s="294" t="s">
        <v>15505</v>
      </c>
      <c r="Q129" s="288"/>
      <c r="R129" s="288"/>
      <c r="S129" s="294" t="s">
        <v>15749</v>
      </c>
      <c r="T129" s="295" t="s">
        <v>15507</v>
      </c>
      <c r="U129" s="261"/>
    </row>
    <row r="130" s="263" customFormat="1" ht="15.75" customHeight="1" spans="2:21">
      <c r="B130" s="287">
        <v>775</v>
      </c>
      <c r="C130" s="288" t="s">
        <v>15499</v>
      </c>
      <c r="D130" s="288" t="s">
        <v>1212</v>
      </c>
      <c r="E130" s="289" t="s">
        <v>15723</v>
      </c>
      <c r="F130" s="288" t="s">
        <v>15501</v>
      </c>
      <c r="G130" s="290" t="s">
        <v>15750</v>
      </c>
      <c r="H130" s="296" t="s">
        <v>15751</v>
      </c>
      <c r="I130" s="297">
        <v>511131.61</v>
      </c>
      <c r="J130" s="291">
        <v>511131.61</v>
      </c>
      <c r="K130" s="291">
        <v>0</v>
      </c>
      <c r="L130" s="292">
        <f t="shared" si="4"/>
        <v>0</v>
      </c>
      <c r="M130" s="292">
        <v>1</v>
      </c>
      <c r="N130" s="293">
        <v>45829</v>
      </c>
      <c r="O130" s="294" t="s">
        <v>15613</v>
      </c>
      <c r="P130" s="294" t="s">
        <v>15505</v>
      </c>
      <c r="Q130" s="288"/>
      <c r="R130" s="288"/>
      <c r="S130" s="294" t="s">
        <v>15648</v>
      </c>
      <c r="T130" s="295" t="s">
        <v>15507</v>
      </c>
      <c r="U130" s="261"/>
    </row>
    <row r="131" s="263" customFormat="1" ht="15.75" customHeight="1" spans="2:21">
      <c r="B131" s="287">
        <v>776</v>
      </c>
      <c r="C131" s="288" t="s">
        <v>15499</v>
      </c>
      <c r="D131" s="288" t="s">
        <v>1212</v>
      </c>
      <c r="E131" s="289" t="s">
        <v>15723</v>
      </c>
      <c r="F131" s="288" t="s">
        <v>15501</v>
      </c>
      <c r="G131" s="290" t="s">
        <v>15752</v>
      </c>
      <c r="H131" s="296" t="s">
        <v>15753</v>
      </c>
      <c r="I131" s="297">
        <v>59800</v>
      </c>
      <c r="J131" s="291">
        <v>59800</v>
      </c>
      <c r="K131" s="291">
        <v>0</v>
      </c>
      <c r="L131" s="292">
        <f t="shared" si="4"/>
        <v>0</v>
      </c>
      <c r="M131" s="292">
        <v>1</v>
      </c>
      <c r="N131" s="293">
        <v>45829</v>
      </c>
      <c r="O131" s="294" t="s">
        <v>15613</v>
      </c>
      <c r="P131" s="294" t="s">
        <v>15505</v>
      </c>
      <c r="Q131" s="288"/>
      <c r="R131" s="288"/>
      <c r="S131" s="294" t="s">
        <v>15754</v>
      </c>
      <c r="T131" s="295" t="s">
        <v>15507</v>
      </c>
      <c r="U131" s="261"/>
    </row>
    <row r="132" s="263" customFormat="1" ht="15.75" customHeight="1" spans="2:21">
      <c r="B132" s="287">
        <v>777</v>
      </c>
      <c r="C132" s="288" t="s">
        <v>15499</v>
      </c>
      <c r="D132" s="288" t="s">
        <v>1212</v>
      </c>
      <c r="E132" s="289" t="s">
        <v>15723</v>
      </c>
      <c r="F132" s="288" t="s">
        <v>15501</v>
      </c>
      <c r="G132" s="290" t="s">
        <v>15755</v>
      </c>
      <c r="H132" s="296" t="s">
        <v>15756</v>
      </c>
      <c r="I132" s="297">
        <v>10256.41</v>
      </c>
      <c r="J132" s="291">
        <v>10256.41</v>
      </c>
      <c r="K132" s="291">
        <v>0</v>
      </c>
      <c r="L132" s="292">
        <f t="shared" si="4"/>
        <v>0</v>
      </c>
      <c r="M132" s="292">
        <v>1</v>
      </c>
      <c r="N132" s="293">
        <v>45829</v>
      </c>
      <c r="O132" s="294" t="s">
        <v>15532</v>
      </c>
      <c r="P132" s="294" t="s">
        <v>15505</v>
      </c>
      <c r="Q132" s="288"/>
      <c r="R132" s="288"/>
      <c r="S132" s="294" t="s">
        <v>15670</v>
      </c>
      <c r="T132" s="295" t="s">
        <v>15507</v>
      </c>
      <c r="U132" s="261"/>
    </row>
    <row r="133" s="263" customFormat="1" ht="15.75" customHeight="1" spans="2:21">
      <c r="B133" s="287">
        <v>778</v>
      </c>
      <c r="C133" s="288" t="s">
        <v>15499</v>
      </c>
      <c r="D133" s="288" t="s">
        <v>1212</v>
      </c>
      <c r="E133" s="289" t="s">
        <v>15723</v>
      </c>
      <c r="F133" s="288" t="s">
        <v>15501</v>
      </c>
      <c r="G133" s="290" t="s">
        <v>15757</v>
      </c>
      <c r="H133" s="296" t="s">
        <v>15756</v>
      </c>
      <c r="I133" s="297">
        <v>10256.41</v>
      </c>
      <c r="J133" s="291">
        <v>10256.41</v>
      </c>
      <c r="K133" s="291">
        <v>0</v>
      </c>
      <c r="L133" s="292">
        <f t="shared" si="4"/>
        <v>0</v>
      </c>
      <c r="M133" s="292">
        <v>1</v>
      </c>
      <c r="N133" s="293">
        <v>45829</v>
      </c>
      <c r="O133" s="294" t="s">
        <v>15532</v>
      </c>
      <c r="P133" s="294" t="s">
        <v>15505</v>
      </c>
      <c r="Q133" s="288"/>
      <c r="R133" s="288"/>
      <c r="S133" s="294" t="s">
        <v>15670</v>
      </c>
      <c r="T133" s="295" t="s">
        <v>15507</v>
      </c>
      <c r="U133" s="261"/>
    </row>
    <row r="134" s="263" customFormat="1" ht="15.75" customHeight="1" spans="2:21">
      <c r="B134" s="287">
        <v>779</v>
      </c>
      <c r="C134" s="288" t="s">
        <v>15499</v>
      </c>
      <c r="D134" s="288" t="s">
        <v>1212</v>
      </c>
      <c r="E134" s="289" t="s">
        <v>15723</v>
      </c>
      <c r="F134" s="288" t="s">
        <v>15501</v>
      </c>
      <c r="G134" s="290" t="s">
        <v>15758</v>
      </c>
      <c r="H134" s="296" t="s">
        <v>15756</v>
      </c>
      <c r="I134" s="297">
        <v>10256.41</v>
      </c>
      <c r="J134" s="291">
        <v>10256.41</v>
      </c>
      <c r="K134" s="291">
        <v>0</v>
      </c>
      <c r="L134" s="292">
        <f t="shared" si="4"/>
        <v>0</v>
      </c>
      <c r="M134" s="292">
        <v>1</v>
      </c>
      <c r="N134" s="293">
        <v>45829</v>
      </c>
      <c r="O134" s="294" t="s">
        <v>15532</v>
      </c>
      <c r="P134" s="294" t="s">
        <v>15505</v>
      </c>
      <c r="Q134" s="288"/>
      <c r="R134" s="288"/>
      <c r="S134" s="294" t="s">
        <v>15670</v>
      </c>
      <c r="T134" s="295" t="s">
        <v>15507</v>
      </c>
      <c r="U134" s="261"/>
    </row>
    <row r="135" s="263" customFormat="1" ht="15.75" customHeight="1" spans="2:21">
      <c r="B135" s="287">
        <v>780</v>
      </c>
      <c r="C135" s="288" t="s">
        <v>15499</v>
      </c>
      <c r="D135" s="288" t="s">
        <v>1212</v>
      </c>
      <c r="E135" s="289" t="s">
        <v>15723</v>
      </c>
      <c r="F135" s="288" t="s">
        <v>15501</v>
      </c>
      <c r="G135" s="290" t="s">
        <v>15759</v>
      </c>
      <c r="H135" s="296" t="s">
        <v>15760</v>
      </c>
      <c r="I135" s="297">
        <v>41232.67</v>
      </c>
      <c r="J135" s="291">
        <v>41232.67</v>
      </c>
      <c r="K135" s="291">
        <v>0</v>
      </c>
      <c r="L135" s="292">
        <f t="shared" si="4"/>
        <v>0</v>
      </c>
      <c r="M135" s="292">
        <v>1</v>
      </c>
      <c r="N135" s="293">
        <v>45829</v>
      </c>
      <c r="O135" s="294" t="s">
        <v>15613</v>
      </c>
      <c r="P135" s="294" t="s">
        <v>15505</v>
      </c>
      <c r="Q135" s="288"/>
      <c r="R135" s="288"/>
      <c r="S135" s="294" t="s">
        <v>15578</v>
      </c>
      <c r="T135" s="295" t="s">
        <v>15507</v>
      </c>
      <c r="U135" s="261"/>
    </row>
    <row r="136" s="263" customFormat="1" ht="15.75" customHeight="1" spans="2:21">
      <c r="B136" s="287">
        <v>781</v>
      </c>
      <c r="C136" s="288" t="s">
        <v>15499</v>
      </c>
      <c r="D136" s="288" t="s">
        <v>1212</v>
      </c>
      <c r="E136" s="289" t="s">
        <v>15723</v>
      </c>
      <c r="F136" s="288" t="s">
        <v>15501</v>
      </c>
      <c r="G136" s="290" t="s">
        <v>15761</v>
      </c>
      <c r="H136" s="296" t="s">
        <v>15762</v>
      </c>
      <c r="I136" s="297">
        <v>2100.01</v>
      </c>
      <c r="J136" s="291">
        <v>2100.01</v>
      </c>
      <c r="K136" s="291">
        <v>0</v>
      </c>
      <c r="L136" s="292">
        <f t="shared" si="4"/>
        <v>0</v>
      </c>
      <c r="M136" s="292">
        <v>1</v>
      </c>
      <c r="N136" s="293">
        <v>45829</v>
      </c>
      <c r="O136" s="294" t="s">
        <v>15613</v>
      </c>
      <c r="P136" s="294" t="s">
        <v>15505</v>
      </c>
      <c r="Q136" s="288"/>
      <c r="R136" s="288"/>
      <c r="S136" s="294" t="s">
        <v>15763</v>
      </c>
      <c r="T136" s="295" t="s">
        <v>15507</v>
      </c>
      <c r="U136" s="261"/>
    </row>
    <row r="137" s="263" customFormat="1" ht="15.75" customHeight="1" spans="2:21">
      <c r="B137" s="287">
        <v>782</v>
      </c>
      <c r="C137" s="288" t="s">
        <v>15499</v>
      </c>
      <c r="D137" s="288" t="s">
        <v>1212</v>
      </c>
      <c r="E137" s="289" t="s">
        <v>15723</v>
      </c>
      <c r="F137" s="288" t="s">
        <v>15501</v>
      </c>
      <c r="G137" s="290" t="s">
        <v>15764</v>
      </c>
      <c r="H137" s="296" t="s">
        <v>15762</v>
      </c>
      <c r="I137" s="297">
        <v>2100</v>
      </c>
      <c r="J137" s="291">
        <v>2100</v>
      </c>
      <c r="K137" s="291">
        <v>0</v>
      </c>
      <c r="L137" s="292">
        <f t="shared" si="4"/>
        <v>0</v>
      </c>
      <c r="M137" s="292">
        <v>1</v>
      </c>
      <c r="N137" s="293">
        <v>45829</v>
      </c>
      <c r="O137" s="294" t="s">
        <v>15613</v>
      </c>
      <c r="P137" s="294" t="s">
        <v>15505</v>
      </c>
      <c r="Q137" s="288"/>
      <c r="R137" s="288"/>
      <c r="S137" s="294" t="s">
        <v>15763</v>
      </c>
      <c r="T137" s="295" t="s">
        <v>15507</v>
      </c>
      <c r="U137" s="261"/>
    </row>
    <row r="138" s="263" customFormat="1" ht="15.75" customHeight="1" spans="2:21">
      <c r="B138" s="287">
        <v>783</v>
      </c>
      <c r="C138" s="288" t="s">
        <v>15499</v>
      </c>
      <c r="D138" s="288" t="s">
        <v>1212</v>
      </c>
      <c r="E138" s="289" t="s">
        <v>15723</v>
      </c>
      <c r="F138" s="288" t="s">
        <v>15501</v>
      </c>
      <c r="G138" s="290" t="s">
        <v>15765</v>
      </c>
      <c r="H138" s="296" t="s">
        <v>15766</v>
      </c>
      <c r="I138" s="297">
        <v>68314.23</v>
      </c>
      <c r="J138" s="291">
        <v>68314.23</v>
      </c>
      <c r="K138" s="291">
        <v>0</v>
      </c>
      <c r="L138" s="292">
        <f t="shared" si="4"/>
        <v>0</v>
      </c>
      <c r="M138" s="292">
        <v>1</v>
      </c>
      <c r="N138" s="293">
        <v>45829</v>
      </c>
      <c r="O138" s="294" t="s">
        <v>15613</v>
      </c>
      <c r="P138" s="294" t="s">
        <v>15505</v>
      </c>
      <c r="Q138" s="288"/>
      <c r="R138" s="288"/>
      <c r="S138" s="294" t="s">
        <v>15645</v>
      </c>
      <c r="T138" s="295" t="s">
        <v>15507</v>
      </c>
      <c r="U138" s="261"/>
    </row>
    <row r="139" s="263" customFormat="1" ht="15.75" customHeight="1" spans="2:21">
      <c r="B139" s="287">
        <v>784</v>
      </c>
      <c r="C139" s="288" t="s">
        <v>15499</v>
      </c>
      <c r="D139" s="288" t="s">
        <v>1212</v>
      </c>
      <c r="E139" s="289" t="s">
        <v>15723</v>
      </c>
      <c r="F139" s="288" t="s">
        <v>15501</v>
      </c>
      <c r="G139" s="290" t="s">
        <v>15767</v>
      </c>
      <c r="H139" s="296" t="s">
        <v>15768</v>
      </c>
      <c r="I139" s="297">
        <v>75329.77</v>
      </c>
      <c r="J139" s="291">
        <v>75329.77</v>
      </c>
      <c r="K139" s="291">
        <v>0</v>
      </c>
      <c r="L139" s="292">
        <f t="shared" si="4"/>
        <v>0</v>
      </c>
      <c r="M139" s="292">
        <v>1</v>
      </c>
      <c r="N139" s="293">
        <v>45829</v>
      </c>
      <c r="O139" s="294" t="s">
        <v>15613</v>
      </c>
      <c r="P139" s="294" t="s">
        <v>15505</v>
      </c>
      <c r="Q139" s="288"/>
      <c r="R139" s="288"/>
      <c r="S139" s="294" t="s">
        <v>15754</v>
      </c>
      <c r="T139" s="295" t="s">
        <v>15507</v>
      </c>
      <c r="U139" s="261"/>
    </row>
    <row r="140" s="263" customFormat="1" ht="15.75" customHeight="1" spans="2:21">
      <c r="B140" s="287">
        <v>785</v>
      </c>
      <c r="C140" s="288" t="s">
        <v>15499</v>
      </c>
      <c r="D140" s="288" t="s">
        <v>1212</v>
      </c>
      <c r="E140" s="289" t="s">
        <v>15723</v>
      </c>
      <c r="F140" s="288" t="s">
        <v>15501</v>
      </c>
      <c r="G140" s="290" t="s">
        <v>15769</v>
      </c>
      <c r="H140" s="296" t="s">
        <v>6407</v>
      </c>
      <c r="I140" s="297">
        <v>18850</v>
      </c>
      <c r="J140" s="291">
        <v>18850</v>
      </c>
      <c r="K140" s="291">
        <v>0</v>
      </c>
      <c r="L140" s="292">
        <f t="shared" si="4"/>
        <v>0</v>
      </c>
      <c r="M140" s="292">
        <v>1</v>
      </c>
      <c r="N140" s="293">
        <v>45829</v>
      </c>
      <c r="O140" s="294" t="s">
        <v>15613</v>
      </c>
      <c r="P140" s="294" t="s">
        <v>15505</v>
      </c>
      <c r="Q140" s="288"/>
      <c r="R140" s="288"/>
      <c r="S140" s="294" t="s">
        <v>15754</v>
      </c>
      <c r="T140" s="295" t="s">
        <v>15507</v>
      </c>
      <c r="U140" s="261"/>
    </row>
    <row r="141" s="263" customFormat="1" ht="15.75" customHeight="1" spans="2:21">
      <c r="B141" s="287">
        <v>786</v>
      </c>
      <c r="C141" s="288" t="s">
        <v>15499</v>
      </c>
      <c r="D141" s="288" t="s">
        <v>1212</v>
      </c>
      <c r="E141" s="289" t="s">
        <v>15723</v>
      </c>
      <c r="F141" s="288" t="s">
        <v>15501</v>
      </c>
      <c r="G141" s="290" t="s">
        <v>15770</v>
      </c>
      <c r="H141" s="296" t="s">
        <v>15771</v>
      </c>
      <c r="I141" s="297">
        <v>80266</v>
      </c>
      <c r="J141" s="291">
        <v>80266</v>
      </c>
      <c r="K141" s="291">
        <v>0</v>
      </c>
      <c r="L141" s="292">
        <f t="shared" si="4"/>
        <v>0</v>
      </c>
      <c r="M141" s="292">
        <v>1</v>
      </c>
      <c r="N141" s="293">
        <v>45829</v>
      </c>
      <c r="O141" s="294" t="s">
        <v>15613</v>
      </c>
      <c r="P141" s="294" t="s">
        <v>15505</v>
      </c>
      <c r="Q141" s="288"/>
      <c r="R141" s="288"/>
      <c r="S141" s="294" t="s">
        <v>15626</v>
      </c>
      <c r="T141" s="295" t="s">
        <v>15507</v>
      </c>
      <c r="U141" s="261"/>
    </row>
    <row r="142" s="263" customFormat="1" ht="15.75" customHeight="1" spans="2:21">
      <c r="B142" s="287">
        <v>787</v>
      </c>
      <c r="C142" s="288" t="s">
        <v>15499</v>
      </c>
      <c r="D142" s="288" t="s">
        <v>1212</v>
      </c>
      <c r="E142" s="289" t="s">
        <v>15723</v>
      </c>
      <c r="F142" s="288" t="s">
        <v>15501</v>
      </c>
      <c r="G142" s="290" t="s">
        <v>15772</v>
      </c>
      <c r="H142" s="296" t="s">
        <v>9495</v>
      </c>
      <c r="I142" s="297">
        <v>103847.13</v>
      </c>
      <c r="J142" s="291">
        <v>103847.13</v>
      </c>
      <c r="K142" s="291">
        <v>0</v>
      </c>
      <c r="L142" s="292">
        <f t="shared" si="4"/>
        <v>0</v>
      </c>
      <c r="M142" s="292">
        <v>1</v>
      </c>
      <c r="N142" s="293">
        <v>45829</v>
      </c>
      <c r="O142" s="294" t="s">
        <v>15504</v>
      </c>
      <c r="P142" s="294" t="s">
        <v>15505</v>
      </c>
      <c r="Q142" s="288"/>
      <c r="R142" s="288"/>
      <c r="S142" s="294" t="s">
        <v>15527</v>
      </c>
      <c r="T142" s="295" t="s">
        <v>15507</v>
      </c>
      <c r="U142" s="261"/>
    </row>
    <row r="143" s="263" customFormat="1" ht="15.75" customHeight="1" spans="2:21">
      <c r="B143" s="287">
        <v>788</v>
      </c>
      <c r="C143" s="288" t="s">
        <v>15499</v>
      </c>
      <c r="D143" s="288" t="s">
        <v>1212</v>
      </c>
      <c r="E143" s="289" t="s">
        <v>15723</v>
      </c>
      <c r="F143" s="288" t="s">
        <v>15501</v>
      </c>
      <c r="G143" s="290" t="s">
        <v>15773</v>
      </c>
      <c r="H143" s="296" t="s">
        <v>15689</v>
      </c>
      <c r="I143" s="297">
        <v>8702.36</v>
      </c>
      <c r="J143" s="291">
        <v>8702.36</v>
      </c>
      <c r="K143" s="291">
        <v>0</v>
      </c>
      <c r="L143" s="292">
        <f t="shared" si="4"/>
        <v>0</v>
      </c>
      <c r="M143" s="292">
        <v>1</v>
      </c>
      <c r="N143" s="293">
        <v>45829</v>
      </c>
      <c r="O143" s="294" t="s">
        <v>15532</v>
      </c>
      <c r="P143" s="294" t="s">
        <v>15505</v>
      </c>
      <c r="Q143" s="288"/>
      <c r="R143" s="288"/>
      <c r="S143" s="294" t="s">
        <v>15699</v>
      </c>
      <c r="T143" s="295" t="s">
        <v>15507</v>
      </c>
      <c r="U143" s="261"/>
    </row>
    <row r="144" s="263" customFormat="1" ht="15.75" customHeight="1" spans="2:21">
      <c r="B144" s="287">
        <v>789</v>
      </c>
      <c r="C144" s="288" t="s">
        <v>15499</v>
      </c>
      <c r="D144" s="288" t="s">
        <v>1212</v>
      </c>
      <c r="E144" s="289" t="s">
        <v>15723</v>
      </c>
      <c r="F144" s="288" t="s">
        <v>15501</v>
      </c>
      <c r="G144" s="290" t="s">
        <v>15774</v>
      </c>
      <c r="H144" s="296" t="s">
        <v>15689</v>
      </c>
      <c r="I144" s="297">
        <v>8702.36</v>
      </c>
      <c r="J144" s="291">
        <v>8702.36</v>
      </c>
      <c r="K144" s="291">
        <v>0</v>
      </c>
      <c r="L144" s="292">
        <f t="shared" si="4"/>
        <v>0</v>
      </c>
      <c r="M144" s="292">
        <v>1</v>
      </c>
      <c r="N144" s="293">
        <v>45829</v>
      </c>
      <c r="O144" s="294" t="s">
        <v>15532</v>
      </c>
      <c r="P144" s="294" t="s">
        <v>15505</v>
      </c>
      <c r="Q144" s="288"/>
      <c r="R144" s="288"/>
      <c r="S144" s="294" t="s">
        <v>15699</v>
      </c>
      <c r="T144" s="295" t="s">
        <v>15507</v>
      </c>
      <c r="U144" s="261"/>
    </row>
    <row r="145" s="263" customFormat="1" ht="15.75" customHeight="1" spans="2:21">
      <c r="B145" s="287">
        <v>790</v>
      </c>
      <c r="C145" s="288" t="s">
        <v>15499</v>
      </c>
      <c r="D145" s="288" t="s">
        <v>1212</v>
      </c>
      <c r="E145" s="289" t="s">
        <v>15723</v>
      </c>
      <c r="F145" s="288" t="s">
        <v>15501</v>
      </c>
      <c r="G145" s="290" t="s">
        <v>15775</v>
      </c>
      <c r="H145" s="296" t="s">
        <v>15689</v>
      </c>
      <c r="I145" s="297">
        <v>8702.36</v>
      </c>
      <c r="J145" s="291">
        <v>8702.36</v>
      </c>
      <c r="K145" s="291">
        <v>0</v>
      </c>
      <c r="L145" s="292">
        <f t="shared" si="4"/>
        <v>0</v>
      </c>
      <c r="M145" s="292">
        <v>1</v>
      </c>
      <c r="N145" s="293">
        <v>45829</v>
      </c>
      <c r="O145" s="294" t="s">
        <v>15532</v>
      </c>
      <c r="P145" s="294" t="s">
        <v>15505</v>
      </c>
      <c r="Q145" s="288"/>
      <c r="R145" s="288"/>
      <c r="S145" s="294" t="s">
        <v>15699</v>
      </c>
      <c r="T145" s="295" t="s">
        <v>15507</v>
      </c>
      <c r="U145" s="261"/>
    </row>
    <row r="146" s="263" customFormat="1" ht="15.75" customHeight="1" spans="2:21">
      <c r="B146" s="287">
        <v>791</v>
      </c>
      <c r="C146" s="288" t="s">
        <v>15499</v>
      </c>
      <c r="D146" s="288" t="s">
        <v>1212</v>
      </c>
      <c r="E146" s="289" t="s">
        <v>15723</v>
      </c>
      <c r="F146" s="288" t="s">
        <v>15501</v>
      </c>
      <c r="G146" s="290" t="s">
        <v>15776</v>
      </c>
      <c r="H146" s="296" t="s">
        <v>15689</v>
      </c>
      <c r="I146" s="297">
        <v>8702.36</v>
      </c>
      <c r="J146" s="291">
        <v>8702.36</v>
      </c>
      <c r="K146" s="291">
        <v>0</v>
      </c>
      <c r="L146" s="292">
        <f t="shared" si="4"/>
        <v>0</v>
      </c>
      <c r="M146" s="292">
        <v>1</v>
      </c>
      <c r="N146" s="293">
        <v>45829</v>
      </c>
      <c r="O146" s="294" t="s">
        <v>15532</v>
      </c>
      <c r="P146" s="294" t="s">
        <v>15505</v>
      </c>
      <c r="Q146" s="288"/>
      <c r="R146" s="288"/>
      <c r="S146" s="294" t="s">
        <v>15699</v>
      </c>
      <c r="T146" s="295" t="s">
        <v>15507</v>
      </c>
      <c r="U146" s="261"/>
    </row>
    <row r="147" s="263" customFormat="1" ht="15.75" customHeight="1" spans="2:21">
      <c r="B147" s="287">
        <v>792</v>
      </c>
      <c r="C147" s="288" t="s">
        <v>15499</v>
      </c>
      <c r="D147" s="288" t="s">
        <v>1212</v>
      </c>
      <c r="E147" s="289" t="s">
        <v>15723</v>
      </c>
      <c r="F147" s="288" t="s">
        <v>15501</v>
      </c>
      <c r="G147" s="290" t="s">
        <v>15777</v>
      </c>
      <c r="H147" s="296" t="s">
        <v>15689</v>
      </c>
      <c r="I147" s="297">
        <v>8702.36</v>
      </c>
      <c r="J147" s="291">
        <v>8702.36</v>
      </c>
      <c r="K147" s="291">
        <v>0</v>
      </c>
      <c r="L147" s="292">
        <f t="shared" si="4"/>
        <v>0</v>
      </c>
      <c r="M147" s="292">
        <v>1</v>
      </c>
      <c r="N147" s="293">
        <v>45829</v>
      </c>
      <c r="O147" s="294" t="s">
        <v>15532</v>
      </c>
      <c r="P147" s="294" t="s">
        <v>15505</v>
      </c>
      <c r="Q147" s="288"/>
      <c r="R147" s="288"/>
      <c r="S147" s="294" t="s">
        <v>15699</v>
      </c>
      <c r="T147" s="295" t="s">
        <v>15507</v>
      </c>
      <c r="U147" s="261"/>
    </row>
    <row r="148" s="263" customFormat="1" ht="15.75" customHeight="1" spans="2:21">
      <c r="B148" s="287">
        <v>793</v>
      </c>
      <c r="C148" s="288" t="s">
        <v>15499</v>
      </c>
      <c r="D148" s="288" t="s">
        <v>1212</v>
      </c>
      <c r="E148" s="289" t="s">
        <v>15723</v>
      </c>
      <c r="F148" s="288" t="s">
        <v>15501</v>
      </c>
      <c r="G148" s="290" t="s">
        <v>15778</v>
      </c>
      <c r="H148" s="296" t="s">
        <v>15689</v>
      </c>
      <c r="I148" s="297">
        <v>8702.36</v>
      </c>
      <c r="J148" s="291">
        <v>8702.36</v>
      </c>
      <c r="K148" s="291">
        <v>0</v>
      </c>
      <c r="L148" s="292">
        <f t="shared" si="4"/>
        <v>0</v>
      </c>
      <c r="M148" s="292">
        <v>1</v>
      </c>
      <c r="N148" s="293">
        <v>45829</v>
      </c>
      <c r="O148" s="294" t="s">
        <v>15532</v>
      </c>
      <c r="P148" s="294" t="s">
        <v>15505</v>
      </c>
      <c r="Q148" s="288"/>
      <c r="R148" s="288"/>
      <c r="S148" s="294" t="s">
        <v>15699</v>
      </c>
      <c r="T148" s="295" t="s">
        <v>15507</v>
      </c>
      <c r="U148" s="261"/>
    </row>
    <row r="149" s="263" customFormat="1" ht="15.75" customHeight="1" spans="2:21">
      <c r="B149" s="287">
        <v>794</v>
      </c>
      <c r="C149" s="288" t="s">
        <v>15499</v>
      </c>
      <c r="D149" s="288" t="s">
        <v>1212</v>
      </c>
      <c r="E149" s="289" t="s">
        <v>15723</v>
      </c>
      <c r="F149" s="288" t="s">
        <v>15501</v>
      </c>
      <c r="G149" s="290" t="s">
        <v>15779</v>
      </c>
      <c r="H149" s="296" t="s">
        <v>15689</v>
      </c>
      <c r="I149" s="297">
        <v>8702.36</v>
      </c>
      <c r="J149" s="291">
        <v>8702.36</v>
      </c>
      <c r="K149" s="291">
        <v>0</v>
      </c>
      <c r="L149" s="292">
        <f t="shared" si="4"/>
        <v>0</v>
      </c>
      <c r="M149" s="292">
        <v>1</v>
      </c>
      <c r="N149" s="293">
        <v>45829</v>
      </c>
      <c r="O149" s="294" t="s">
        <v>15532</v>
      </c>
      <c r="P149" s="294" t="s">
        <v>15505</v>
      </c>
      <c r="Q149" s="288"/>
      <c r="R149" s="288"/>
      <c r="S149" s="294" t="s">
        <v>15699</v>
      </c>
      <c r="T149" s="295" t="s">
        <v>15507</v>
      </c>
      <c r="U149" s="261"/>
    </row>
    <row r="150" s="263" customFormat="1" ht="15.75" customHeight="1" spans="2:21">
      <c r="B150" s="287">
        <v>795</v>
      </c>
      <c r="C150" s="288" t="s">
        <v>15499</v>
      </c>
      <c r="D150" s="288" t="s">
        <v>1212</v>
      </c>
      <c r="E150" s="289" t="s">
        <v>15723</v>
      </c>
      <c r="F150" s="288" t="s">
        <v>15501</v>
      </c>
      <c r="G150" s="290" t="s">
        <v>15780</v>
      </c>
      <c r="H150" s="296" t="s">
        <v>15689</v>
      </c>
      <c r="I150" s="297">
        <v>8702.36</v>
      </c>
      <c r="J150" s="291">
        <v>8702.36</v>
      </c>
      <c r="K150" s="291">
        <v>0</v>
      </c>
      <c r="L150" s="292">
        <f t="shared" si="4"/>
        <v>0</v>
      </c>
      <c r="M150" s="292">
        <v>1</v>
      </c>
      <c r="N150" s="293">
        <v>45829</v>
      </c>
      <c r="O150" s="294" t="s">
        <v>15532</v>
      </c>
      <c r="P150" s="294" t="s">
        <v>15505</v>
      </c>
      <c r="Q150" s="288"/>
      <c r="R150" s="288"/>
      <c r="S150" s="294" t="s">
        <v>15699</v>
      </c>
      <c r="T150" s="295" t="s">
        <v>15507</v>
      </c>
      <c r="U150" s="261"/>
    </row>
    <row r="151" s="263" customFormat="1" ht="15.75" customHeight="1" spans="2:21">
      <c r="B151" s="287">
        <v>796</v>
      </c>
      <c r="C151" s="288" t="s">
        <v>15499</v>
      </c>
      <c r="D151" s="288" t="s">
        <v>1212</v>
      </c>
      <c r="E151" s="289" t="s">
        <v>15723</v>
      </c>
      <c r="F151" s="288" t="s">
        <v>15501</v>
      </c>
      <c r="G151" s="290" t="s">
        <v>15781</v>
      </c>
      <c r="H151" s="296" t="s">
        <v>15689</v>
      </c>
      <c r="I151" s="297">
        <v>8702.36</v>
      </c>
      <c r="J151" s="291">
        <v>8702.36</v>
      </c>
      <c r="K151" s="291">
        <v>0</v>
      </c>
      <c r="L151" s="292">
        <f t="shared" si="4"/>
        <v>0</v>
      </c>
      <c r="M151" s="292">
        <v>1</v>
      </c>
      <c r="N151" s="293">
        <v>45829</v>
      </c>
      <c r="O151" s="294" t="s">
        <v>15532</v>
      </c>
      <c r="P151" s="294" t="s">
        <v>15505</v>
      </c>
      <c r="Q151" s="288"/>
      <c r="R151" s="288"/>
      <c r="S151" s="294" t="s">
        <v>15699</v>
      </c>
      <c r="T151" s="295" t="s">
        <v>15507</v>
      </c>
      <c r="U151" s="261"/>
    </row>
    <row r="152" s="263" customFormat="1" ht="15.75" customHeight="1" spans="2:21">
      <c r="B152" s="287">
        <v>797</v>
      </c>
      <c r="C152" s="288" t="s">
        <v>15499</v>
      </c>
      <c r="D152" s="288" t="s">
        <v>1212</v>
      </c>
      <c r="E152" s="289" t="s">
        <v>15723</v>
      </c>
      <c r="F152" s="288" t="s">
        <v>15501</v>
      </c>
      <c r="G152" s="290" t="s">
        <v>15782</v>
      </c>
      <c r="H152" s="296" t="s">
        <v>15689</v>
      </c>
      <c r="I152" s="297">
        <v>8702.36</v>
      </c>
      <c r="J152" s="291">
        <v>8702.36</v>
      </c>
      <c r="K152" s="291">
        <v>0</v>
      </c>
      <c r="L152" s="292">
        <f t="shared" si="4"/>
        <v>0</v>
      </c>
      <c r="M152" s="292">
        <v>1</v>
      </c>
      <c r="N152" s="293">
        <v>45829</v>
      </c>
      <c r="O152" s="294" t="s">
        <v>15532</v>
      </c>
      <c r="P152" s="294" t="s">
        <v>15505</v>
      </c>
      <c r="Q152" s="288"/>
      <c r="R152" s="288"/>
      <c r="S152" s="294" t="s">
        <v>15699</v>
      </c>
      <c r="T152" s="295" t="s">
        <v>15507</v>
      </c>
      <c r="U152" s="261"/>
    </row>
    <row r="153" s="263" customFormat="1" ht="15.75" customHeight="1" spans="2:21">
      <c r="B153" s="287">
        <v>798</v>
      </c>
      <c r="C153" s="288" t="s">
        <v>15499</v>
      </c>
      <c r="D153" s="288" t="s">
        <v>1212</v>
      </c>
      <c r="E153" s="289" t="s">
        <v>15723</v>
      </c>
      <c r="F153" s="288" t="s">
        <v>15501</v>
      </c>
      <c r="G153" s="290" t="s">
        <v>15783</v>
      </c>
      <c r="H153" s="296" t="s">
        <v>15689</v>
      </c>
      <c r="I153" s="297">
        <v>8702.36</v>
      </c>
      <c r="J153" s="291">
        <v>8702.36</v>
      </c>
      <c r="K153" s="291">
        <v>0</v>
      </c>
      <c r="L153" s="292">
        <f t="shared" si="4"/>
        <v>0</v>
      </c>
      <c r="M153" s="292">
        <v>1</v>
      </c>
      <c r="N153" s="293">
        <v>45829</v>
      </c>
      <c r="O153" s="294" t="s">
        <v>15532</v>
      </c>
      <c r="P153" s="294" t="s">
        <v>15505</v>
      </c>
      <c r="Q153" s="288"/>
      <c r="R153" s="288"/>
      <c r="S153" s="294" t="s">
        <v>15699</v>
      </c>
      <c r="T153" s="295" t="s">
        <v>15507</v>
      </c>
      <c r="U153" s="261"/>
    </row>
    <row r="154" s="263" customFormat="1" ht="15.75" customHeight="1" spans="2:21">
      <c r="B154" s="287">
        <v>799</v>
      </c>
      <c r="C154" s="288" t="s">
        <v>15499</v>
      </c>
      <c r="D154" s="288" t="s">
        <v>1212</v>
      </c>
      <c r="E154" s="289" t="s">
        <v>15723</v>
      </c>
      <c r="F154" s="288" t="s">
        <v>15501</v>
      </c>
      <c r="G154" s="290" t="s">
        <v>15784</v>
      </c>
      <c r="H154" s="296" t="s">
        <v>15689</v>
      </c>
      <c r="I154" s="297">
        <v>8702.36</v>
      </c>
      <c r="J154" s="291">
        <v>8702.36</v>
      </c>
      <c r="K154" s="291">
        <v>0</v>
      </c>
      <c r="L154" s="292">
        <f t="shared" si="4"/>
        <v>0</v>
      </c>
      <c r="M154" s="292">
        <v>1</v>
      </c>
      <c r="N154" s="293">
        <v>45829</v>
      </c>
      <c r="O154" s="294" t="s">
        <v>15532</v>
      </c>
      <c r="P154" s="294" t="s">
        <v>15505</v>
      </c>
      <c r="Q154" s="288"/>
      <c r="R154" s="288"/>
      <c r="S154" s="294" t="s">
        <v>15699</v>
      </c>
      <c r="T154" s="295" t="s">
        <v>15507</v>
      </c>
      <c r="U154" s="261"/>
    </row>
    <row r="155" s="263" customFormat="1" ht="15.75" customHeight="1" spans="2:21">
      <c r="B155" s="287">
        <v>800</v>
      </c>
      <c r="C155" s="288" t="s">
        <v>15499</v>
      </c>
      <c r="D155" s="288" t="s">
        <v>1212</v>
      </c>
      <c r="E155" s="289" t="s">
        <v>15723</v>
      </c>
      <c r="F155" s="288" t="s">
        <v>15501</v>
      </c>
      <c r="G155" s="290" t="s">
        <v>15785</v>
      </c>
      <c r="H155" s="296" t="s">
        <v>15689</v>
      </c>
      <c r="I155" s="297">
        <v>8702.36</v>
      </c>
      <c r="J155" s="291">
        <v>8702.36</v>
      </c>
      <c r="K155" s="291">
        <v>0</v>
      </c>
      <c r="L155" s="292">
        <f t="shared" si="4"/>
        <v>0</v>
      </c>
      <c r="M155" s="292">
        <v>1</v>
      </c>
      <c r="N155" s="293">
        <v>45829</v>
      </c>
      <c r="O155" s="294" t="s">
        <v>15532</v>
      </c>
      <c r="P155" s="294" t="s">
        <v>15505</v>
      </c>
      <c r="Q155" s="288"/>
      <c r="R155" s="288"/>
      <c r="S155" s="294" t="s">
        <v>15699</v>
      </c>
      <c r="T155" s="295" t="s">
        <v>15507</v>
      </c>
      <c r="U155" s="261"/>
    </row>
    <row r="156" s="263" customFormat="1" ht="15.75" customHeight="1" spans="2:21">
      <c r="B156" s="287">
        <v>801</v>
      </c>
      <c r="C156" s="288" t="s">
        <v>15499</v>
      </c>
      <c r="D156" s="288" t="s">
        <v>1212</v>
      </c>
      <c r="E156" s="289" t="s">
        <v>15723</v>
      </c>
      <c r="F156" s="288" t="s">
        <v>15501</v>
      </c>
      <c r="G156" s="290" t="s">
        <v>15786</v>
      </c>
      <c r="H156" s="296" t="s">
        <v>15689</v>
      </c>
      <c r="I156" s="297">
        <v>8702.36</v>
      </c>
      <c r="J156" s="291">
        <v>8702.36</v>
      </c>
      <c r="K156" s="291">
        <v>0</v>
      </c>
      <c r="L156" s="292">
        <f t="shared" si="4"/>
        <v>0</v>
      </c>
      <c r="M156" s="292">
        <v>1</v>
      </c>
      <c r="N156" s="293">
        <v>45829</v>
      </c>
      <c r="O156" s="294" t="s">
        <v>15532</v>
      </c>
      <c r="P156" s="294" t="s">
        <v>15505</v>
      </c>
      <c r="Q156" s="288"/>
      <c r="R156" s="288"/>
      <c r="S156" s="294" t="s">
        <v>15699</v>
      </c>
      <c r="T156" s="295" t="s">
        <v>15507</v>
      </c>
      <c r="U156" s="261"/>
    </row>
    <row r="157" s="263" customFormat="1" ht="15.75" customHeight="1" spans="2:21">
      <c r="B157" s="287">
        <v>802</v>
      </c>
      <c r="C157" s="288" t="s">
        <v>15499</v>
      </c>
      <c r="D157" s="288" t="s">
        <v>1212</v>
      </c>
      <c r="E157" s="289" t="s">
        <v>15723</v>
      </c>
      <c r="F157" s="288" t="s">
        <v>15501</v>
      </c>
      <c r="G157" s="290" t="s">
        <v>15787</v>
      </c>
      <c r="H157" s="296" t="s">
        <v>15689</v>
      </c>
      <c r="I157" s="297">
        <v>8702.36</v>
      </c>
      <c r="J157" s="291">
        <v>8702.36</v>
      </c>
      <c r="K157" s="291">
        <v>0</v>
      </c>
      <c r="L157" s="292">
        <f t="shared" si="4"/>
        <v>0</v>
      </c>
      <c r="M157" s="292">
        <v>1</v>
      </c>
      <c r="N157" s="293">
        <v>45829</v>
      </c>
      <c r="O157" s="294" t="s">
        <v>15532</v>
      </c>
      <c r="P157" s="294" t="s">
        <v>15505</v>
      </c>
      <c r="Q157" s="288"/>
      <c r="R157" s="288"/>
      <c r="S157" s="294" t="s">
        <v>15699</v>
      </c>
      <c r="T157" s="295" t="s">
        <v>15507</v>
      </c>
      <c r="U157" s="261"/>
    </row>
    <row r="158" s="263" customFormat="1" ht="15.75" customHeight="1" spans="2:21">
      <c r="B158" s="287">
        <v>803</v>
      </c>
      <c r="C158" s="288" t="s">
        <v>15499</v>
      </c>
      <c r="D158" s="288" t="s">
        <v>1212</v>
      </c>
      <c r="E158" s="289" t="s">
        <v>15723</v>
      </c>
      <c r="F158" s="288" t="s">
        <v>15501</v>
      </c>
      <c r="G158" s="290" t="s">
        <v>15788</v>
      </c>
      <c r="H158" s="296" t="s">
        <v>15702</v>
      </c>
      <c r="I158" s="297">
        <v>5447.01</v>
      </c>
      <c r="J158" s="291">
        <v>5447.01</v>
      </c>
      <c r="K158" s="291">
        <v>0</v>
      </c>
      <c r="L158" s="292">
        <f t="shared" si="4"/>
        <v>0</v>
      </c>
      <c r="M158" s="292">
        <v>1</v>
      </c>
      <c r="N158" s="293">
        <v>45829</v>
      </c>
      <c r="O158" s="294" t="s">
        <v>15532</v>
      </c>
      <c r="P158" s="294" t="s">
        <v>15505</v>
      </c>
      <c r="Q158" s="288"/>
      <c r="R158" s="288"/>
      <c r="S158" s="294" t="s">
        <v>15703</v>
      </c>
      <c r="T158" s="295" t="s">
        <v>15507</v>
      </c>
      <c r="U158" s="261"/>
    </row>
    <row r="159" s="263" customFormat="1" ht="15.75" customHeight="1" spans="2:21">
      <c r="B159" s="287">
        <v>804</v>
      </c>
      <c r="C159" s="288" t="s">
        <v>15499</v>
      </c>
      <c r="D159" s="288" t="s">
        <v>1212</v>
      </c>
      <c r="E159" s="289" t="s">
        <v>15723</v>
      </c>
      <c r="F159" s="288" t="s">
        <v>15501</v>
      </c>
      <c r="G159" s="290" t="s">
        <v>15789</v>
      </c>
      <c r="H159" s="296" t="s">
        <v>15702</v>
      </c>
      <c r="I159" s="297">
        <v>5447.01</v>
      </c>
      <c r="J159" s="291">
        <v>5447.01</v>
      </c>
      <c r="K159" s="291">
        <v>0</v>
      </c>
      <c r="L159" s="292">
        <f t="shared" si="4"/>
        <v>0</v>
      </c>
      <c r="M159" s="292">
        <v>1</v>
      </c>
      <c r="N159" s="293">
        <v>45829</v>
      </c>
      <c r="O159" s="294" t="s">
        <v>15532</v>
      </c>
      <c r="P159" s="294" t="s">
        <v>15505</v>
      </c>
      <c r="Q159" s="288"/>
      <c r="R159" s="288"/>
      <c r="S159" s="294" t="s">
        <v>15703</v>
      </c>
      <c r="T159" s="295" t="s">
        <v>15507</v>
      </c>
      <c r="U159" s="261"/>
    </row>
    <row r="160" s="263" customFormat="1" ht="15.75" customHeight="1" spans="2:21">
      <c r="B160" s="287">
        <v>805</v>
      </c>
      <c r="C160" s="288" t="s">
        <v>15499</v>
      </c>
      <c r="D160" s="288" t="s">
        <v>1212</v>
      </c>
      <c r="E160" s="289" t="s">
        <v>15723</v>
      </c>
      <c r="F160" s="288" t="s">
        <v>15501</v>
      </c>
      <c r="G160" s="290" t="s">
        <v>15790</v>
      </c>
      <c r="H160" s="296" t="s">
        <v>15702</v>
      </c>
      <c r="I160" s="297">
        <v>5447.01</v>
      </c>
      <c r="J160" s="291">
        <v>5447.01</v>
      </c>
      <c r="K160" s="291">
        <v>0</v>
      </c>
      <c r="L160" s="292">
        <f t="shared" si="4"/>
        <v>0</v>
      </c>
      <c r="M160" s="292">
        <v>1</v>
      </c>
      <c r="N160" s="293">
        <v>45829</v>
      </c>
      <c r="O160" s="294" t="s">
        <v>15532</v>
      </c>
      <c r="P160" s="294" t="s">
        <v>15505</v>
      </c>
      <c r="Q160" s="288"/>
      <c r="R160" s="288"/>
      <c r="S160" s="294" t="s">
        <v>15703</v>
      </c>
      <c r="T160" s="295" t="s">
        <v>15507</v>
      </c>
      <c r="U160" s="261"/>
    </row>
    <row r="161" s="263" customFormat="1" ht="15.75" customHeight="1" spans="2:21">
      <c r="B161" s="287">
        <v>806</v>
      </c>
      <c r="C161" s="288" t="s">
        <v>15499</v>
      </c>
      <c r="D161" s="288" t="s">
        <v>1212</v>
      </c>
      <c r="E161" s="289" t="s">
        <v>15723</v>
      </c>
      <c r="F161" s="288" t="s">
        <v>15501</v>
      </c>
      <c r="G161" s="290" t="s">
        <v>15791</v>
      </c>
      <c r="H161" s="296" t="s">
        <v>15702</v>
      </c>
      <c r="I161" s="297">
        <v>5447.01</v>
      </c>
      <c r="J161" s="291">
        <v>5447.01</v>
      </c>
      <c r="K161" s="291">
        <v>0</v>
      </c>
      <c r="L161" s="292">
        <f t="shared" si="4"/>
        <v>0</v>
      </c>
      <c r="M161" s="292">
        <v>1</v>
      </c>
      <c r="N161" s="293">
        <v>45829</v>
      </c>
      <c r="O161" s="294" t="s">
        <v>15532</v>
      </c>
      <c r="P161" s="294" t="s">
        <v>15505</v>
      </c>
      <c r="Q161" s="288"/>
      <c r="R161" s="288"/>
      <c r="S161" s="294" t="s">
        <v>15703</v>
      </c>
      <c r="T161" s="295" t="s">
        <v>15507</v>
      </c>
      <c r="U161" s="261"/>
    </row>
    <row r="162" s="263" customFormat="1" ht="15.75" customHeight="1" spans="2:21">
      <c r="B162" s="287">
        <v>807</v>
      </c>
      <c r="C162" s="288" t="s">
        <v>15499</v>
      </c>
      <c r="D162" s="288" t="s">
        <v>1212</v>
      </c>
      <c r="E162" s="289" t="s">
        <v>15723</v>
      </c>
      <c r="F162" s="288" t="s">
        <v>15501</v>
      </c>
      <c r="G162" s="290" t="s">
        <v>15792</v>
      </c>
      <c r="H162" s="296" t="s">
        <v>15702</v>
      </c>
      <c r="I162" s="297">
        <v>5447.01</v>
      </c>
      <c r="J162" s="291">
        <v>5447.01</v>
      </c>
      <c r="K162" s="291">
        <v>0</v>
      </c>
      <c r="L162" s="292">
        <f t="shared" si="4"/>
        <v>0</v>
      </c>
      <c r="M162" s="292">
        <v>1</v>
      </c>
      <c r="N162" s="293">
        <v>45829</v>
      </c>
      <c r="O162" s="294" t="s">
        <v>15532</v>
      </c>
      <c r="P162" s="294" t="s">
        <v>15505</v>
      </c>
      <c r="Q162" s="288"/>
      <c r="R162" s="288"/>
      <c r="S162" s="294" t="s">
        <v>15703</v>
      </c>
      <c r="T162" s="295" t="s">
        <v>15507</v>
      </c>
      <c r="U162" s="261"/>
    </row>
    <row r="163" s="263" customFormat="1" ht="15.75" customHeight="1" spans="2:21">
      <c r="B163" s="287">
        <v>808</v>
      </c>
      <c r="C163" s="288" t="s">
        <v>15499</v>
      </c>
      <c r="D163" s="288" t="s">
        <v>1212</v>
      </c>
      <c r="E163" s="289" t="s">
        <v>15723</v>
      </c>
      <c r="F163" s="288" t="s">
        <v>15501</v>
      </c>
      <c r="G163" s="290" t="s">
        <v>15793</v>
      </c>
      <c r="H163" s="296" t="s">
        <v>15702</v>
      </c>
      <c r="I163" s="297">
        <v>5447.01</v>
      </c>
      <c r="J163" s="291">
        <v>5447.01</v>
      </c>
      <c r="K163" s="291">
        <v>0</v>
      </c>
      <c r="L163" s="292">
        <f t="shared" si="4"/>
        <v>0</v>
      </c>
      <c r="M163" s="292">
        <v>1</v>
      </c>
      <c r="N163" s="293">
        <v>45829</v>
      </c>
      <c r="O163" s="294" t="s">
        <v>15532</v>
      </c>
      <c r="P163" s="294" t="s">
        <v>15505</v>
      </c>
      <c r="Q163" s="288"/>
      <c r="R163" s="288"/>
      <c r="S163" s="294" t="s">
        <v>15703</v>
      </c>
      <c r="T163" s="295" t="s">
        <v>15507</v>
      </c>
      <c r="U163" s="261"/>
    </row>
    <row r="164" s="263" customFormat="1" ht="15.75" customHeight="1" spans="2:21">
      <c r="B164" s="287">
        <v>809</v>
      </c>
      <c r="C164" s="288" t="s">
        <v>15499</v>
      </c>
      <c r="D164" s="288" t="s">
        <v>1212</v>
      </c>
      <c r="E164" s="289" t="s">
        <v>15723</v>
      </c>
      <c r="F164" s="288" t="s">
        <v>15501</v>
      </c>
      <c r="G164" s="290" t="s">
        <v>15794</v>
      </c>
      <c r="H164" s="296" t="s">
        <v>15702</v>
      </c>
      <c r="I164" s="297">
        <v>5447.01</v>
      </c>
      <c r="J164" s="291">
        <v>5447.01</v>
      </c>
      <c r="K164" s="291">
        <v>0</v>
      </c>
      <c r="L164" s="292">
        <f t="shared" si="4"/>
        <v>0</v>
      </c>
      <c r="M164" s="292">
        <v>1</v>
      </c>
      <c r="N164" s="293">
        <v>45829</v>
      </c>
      <c r="O164" s="294" t="s">
        <v>15532</v>
      </c>
      <c r="P164" s="294" t="s">
        <v>15505</v>
      </c>
      <c r="Q164" s="288"/>
      <c r="R164" s="288"/>
      <c r="S164" s="294" t="s">
        <v>15703</v>
      </c>
      <c r="T164" s="295" t="s">
        <v>15507</v>
      </c>
      <c r="U164" s="261"/>
    </row>
    <row r="165" s="263" customFormat="1" ht="15.75" customHeight="1" spans="2:21">
      <c r="B165" s="287">
        <v>810</v>
      </c>
      <c r="C165" s="288" t="s">
        <v>15499</v>
      </c>
      <c r="D165" s="288" t="s">
        <v>1212</v>
      </c>
      <c r="E165" s="289" t="s">
        <v>15723</v>
      </c>
      <c r="F165" s="288" t="s">
        <v>15501</v>
      </c>
      <c r="G165" s="290" t="s">
        <v>15795</v>
      </c>
      <c r="H165" s="296" t="s">
        <v>15702</v>
      </c>
      <c r="I165" s="297">
        <v>5447.01</v>
      </c>
      <c r="J165" s="291">
        <v>5447.01</v>
      </c>
      <c r="K165" s="291">
        <v>0</v>
      </c>
      <c r="L165" s="292">
        <f t="shared" si="4"/>
        <v>0</v>
      </c>
      <c r="M165" s="292">
        <v>1</v>
      </c>
      <c r="N165" s="293">
        <v>45829</v>
      </c>
      <c r="O165" s="294" t="s">
        <v>15532</v>
      </c>
      <c r="P165" s="294" t="s">
        <v>15505</v>
      </c>
      <c r="Q165" s="288"/>
      <c r="R165" s="288"/>
      <c r="S165" s="294" t="s">
        <v>15703</v>
      </c>
      <c r="T165" s="295" t="s">
        <v>15507</v>
      </c>
      <c r="U165" s="261"/>
    </row>
    <row r="166" s="263" customFormat="1" ht="15.75" customHeight="1" spans="2:21">
      <c r="B166" s="287">
        <v>811</v>
      </c>
      <c r="C166" s="288" t="s">
        <v>15499</v>
      </c>
      <c r="D166" s="288" t="s">
        <v>1212</v>
      </c>
      <c r="E166" s="289" t="s">
        <v>15723</v>
      </c>
      <c r="F166" s="288" t="s">
        <v>15501</v>
      </c>
      <c r="G166" s="290" t="s">
        <v>15796</v>
      </c>
      <c r="H166" s="296" t="s">
        <v>15702</v>
      </c>
      <c r="I166" s="297">
        <v>5447.01</v>
      </c>
      <c r="J166" s="291">
        <v>5447.01</v>
      </c>
      <c r="K166" s="291">
        <v>0</v>
      </c>
      <c r="L166" s="292">
        <f t="shared" si="4"/>
        <v>0</v>
      </c>
      <c r="M166" s="292">
        <v>1</v>
      </c>
      <c r="N166" s="293">
        <v>45829</v>
      </c>
      <c r="O166" s="294" t="s">
        <v>15532</v>
      </c>
      <c r="P166" s="294" t="s">
        <v>15505</v>
      </c>
      <c r="Q166" s="288"/>
      <c r="R166" s="288"/>
      <c r="S166" s="294" t="s">
        <v>15703</v>
      </c>
      <c r="T166" s="295" t="s">
        <v>15507</v>
      </c>
      <c r="U166" s="261"/>
    </row>
    <row r="167" s="263" customFormat="1" ht="15.75" customHeight="1" spans="2:21">
      <c r="B167" s="287">
        <v>812</v>
      </c>
      <c r="C167" s="288" t="s">
        <v>15499</v>
      </c>
      <c r="D167" s="288" t="s">
        <v>1212</v>
      </c>
      <c r="E167" s="289" t="s">
        <v>15723</v>
      </c>
      <c r="F167" s="288" t="s">
        <v>15501</v>
      </c>
      <c r="G167" s="290" t="s">
        <v>15797</v>
      </c>
      <c r="H167" s="296" t="s">
        <v>15702</v>
      </c>
      <c r="I167" s="297">
        <v>5447.01</v>
      </c>
      <c r="J167" s="291">
        <v>5447.01</v>
      </c>
      <c r="K167" s="291">
        <v>0</v>
      </c>
      <c r="L167" s="292">
        <f t="shared" si="4"/>
        <v>0</v>
      </c>
      <c r="M167" s="292">
        <v>1</v>
      </c>
      <c r="N167" s="293">
        <v>45829</v>
      </c>
      <c r="O167" s="294" t="s">
        <v>15532</v>
      </c>
      <c r="P167" s="294" t="s">
        <v>15505</v>
      </c>
      <c r="Q167" s="288"/>
      <c r="R167" s="288"/>
      <c r="S167" s="294" t="s">
        <v>15703</v>
      </c>
      <c r="T167" s="295" t="s">
        <v>15507</v>
      </c>
      <c r="U167" s="261"/>
    </row>
    <row r="168" s="263" customFormat="1" ht="15.75" customHeight="1" spans="2:21">
      <c r="B168" s="287">
        <v>813</v>
      </c>
      <c r="C168" s="288" t="s">
        <v>15499</v>
      </c>
      <c r="D168" s="288" t="s">
        <v>1212</v>
      </c>
      <c r="E168" s="289" t="s">
        <v>15723</v>
      </c>
      <c r="F168" s="288" t="s">
        <v>15501</v>
      </c>
      <c r="G168" s="290" t="s">
        <v>15798</v>
      </c>
      <c r="H168" s="296" t="s">
        <v>15799</v>
      </c>
      <c r="I168" s="297">
        <v>4529.91</v>
      </c>
      <c r="J168" s="291">
        <v>4529.91</v>
      </c>
      <c r="K168" s="291">
        <v>0</v>
      </c>
      <c r="L168" s="292">
        <f t="shared" si="4"/>
        <v>0</v>
      </c>
      <c r="M168" s="292">
        <v>1</v>
      </c>
      <c r="N168" s="293">
        <v>45829</v>
      </c>
      <c r="O168" s="294" t="s">
        <v>15532</v>
      </c>
      <c r="P168" s="294" t="s">
        <v>15505</v>
      </c>
      <c r="Q168" s="288"/>
      <c r="R168" s="288"/>
      <c r="S168" s="294" t="s">
        <v>15699</v>
      </c>
      <c r="T168" s="295" t="s">
        <v>15507</v>
      </c>
      <c r="U168" s="261"/>
    </row>
    <row r="169" s="263" customFormat="1" ht="15.75" customHeight="1" spans="2:21">
      <c r="B169" s="287">
        <v>814</v>
      </c>
      <c r="C169" s="288" t="s">
        <v>15499</v>
      </c>
      <c r="D169" s="288" t="s">
        <v>1212</v>
      </c>
      <c r="E169" s="289" t="s">
        <v>15723</v>
      </c>
      <c r="F169" s="288" t="s">
        <v>15501</v>
      </c>
      <c r="G169" s="290" t="s">
        <v>15800</v>
      </c>
      <c r="H169" s="296" t="s">
        <v>15713</v>
      </c>
      <c r="I169" s="297">
        <v>13924.55</v>
      </c>
      <c r="J169" s="291">
        <v>13924.55</v>
      </c>
      <c r="K169" s="291">
        <v>0</v>
      </c>
      <c r="L169" s="292">
        <f t="shared" si="4"/>
        <v>0</v>
      </c>
      <c r="M169" s="292">
        <v>1</v>
      </c>
      <c r="N169" s="293">
        <v>45829</v>
      </c>
      <c r="O169" s="294" t="s">
        <v>15532</v>
      </c>
      <c r="P169" s="294" t="s">
        <v>15505</v>
      </c>
      <c r="Q169" s="288"/>
      <c r="R169" s="288"/>
      <c r="S169" s="294" t="s">
        <v>15699</v>
      </c>
      <c r="T169" s="295" t="s">
        <v>15507</v>
      </c>
      <c r="U169" s="261"/>
    </row>
    <row r="170" s="263" customFormat="1" ht="15.75" customHeight="1" spans="2:21">
      <c r="B170" s="287">
        <v>815</v>
      </c>
      <c r="C170" s="288" t="s">
        <v>15499</v>
      </c>
      <c r="D170" s="288" t="s">
        <v>1212</v>
      </c>
      <c r="E170" s="289" t="s">
        <v>15723</v>
      </c>
      <c r="F170" s="288" t="s">
        <v>15501</v>
      </c>
      <c r="G170" s="290" t="s">
        <v>15801</v>
      </c>
      <c r="H170" s="296" t="s">
        <v>5937</v>
      </c>
      <c r="I170" s="297">
        <v>1880.34</v>
      </c>
      <c r="J170" s="291">
        <v>1880.34</v>
      </c>
      <c r="K170" s="291">
        <v>0</v>
      </c>
      <c r="L170" s="292">
        <f t="shared" si="4"/>
        <v>0</v>
      </c>
      <c r="M170" s="292">
        <v>1</v>
      </c>
      <c r="N170" s="293">
        <v>45829</v>
      </c>
      <c r="O170" s="294" t="s">
        <v>15532</v>
      </c>
      <c r="P170" s="294" t="s">
        <v>15505</v>
      </c>
      <c r="Q170" s="288"/>
      <c r="R170" s="288"/>
      <c r="S170" s="294" t="s">
        <v>15670</v>
      </c>
      <c r="T170" s="295" t="s">
        <v>15507</v>
      </c>
      <c r="U170" s="261"/>
    </row>
    <row r="171" s="263" customFormat="1" ht="15.75" customHeight="1" spans="2:21">
      <c r="B171" s="287">
        <v>816</v>
      </c>
      <c r="C171" s="288" t="s">
        <v>15499</v>
      </c>
      <c r="D171" s="288" t="s">
        <v>1212</v>
      </c>
      <c r="E171" s="289" t="s">
        <v>15723</v>
      </c>
      <c r="F171" s="288" t="s">
        <v>15501</v>
      </c>
      <c r="G171" s="290" t="s">
        <v>15802</v>
      </c>
      <c r="H171" s="296" t="s">
        <v>3595</v>
      </c>
      <c r="I171" s="297">
        <v>1709.4</v>
      </c>
      <c r="J171" s="291">
        <v>1709.4</v>
      </c>
      <c r="K171" s="291">
        <v>0</v>
      </c>
      <c r="L171" s="292">
        <f t="shared" si="4"/>
        <v>0</v>
      </c>
      <c r="M171" s="292">
        <v>1</v>
      </c>
      <c r="N171" s="293">
        <v>45829</v>
      </c>
      <c r="O171" s="294" t="s">
        <v>15532</v>
      </c>
      <c r="P171" s="294" t="s">
        <v>15505</v>
      </c>
      <c r="Q171" s="288"/>
      <c r="R171" s="288"/>
      <c r="S171" s="294" t="s">
        <v>15734</v>
      </c>
      <c r="T171" s="295" t="s">
        <v>15507</v>
      </c>
      <c r="U171" s="261"/>
    </row>
    <row r="172" s="263" customFormat="1" ht="15.75" customHeight="1" spans="2:21">
      <c r="B172" s="287">
        <v>817</v>
      </c>
      <c r="C172" s="288" t="s">
        <v>15499</v>
      </c>
      <c r="D172" s="288" t="s">
        <v>1212</v>
      </c>
      <c r="E172" s="289" t="s">
        <v>15723</v>
      </c>
      <c r="F172" s="288" t="s">
        <v>15501</v>
      </c>
      <c r="G172" s="290" t="s">
        <v>15803</v>
      </c>
      <c r="H172" s="296" t="s">
        <v>15804</v>
      </c>
      <c r="I172" s="297">
        <v>274880.27</v>
      </c>
      <c r="J172" s="291">
        <v>274880.27</v>
      </c>
      <c r="K172" s="291">
        <v>0</v>
      </c>
      <c r="L172" s="292">
        <f t="shared" si="4"/>
        <v>0</v>
      </c>
      <c r="M172" s="292">
        <v>1</v>
      </c>
      <c r="N172" s="293">
        <v>45829</v>
      </c>
      <c r="O172" s="294" t="s">
        <v>15532</v>
      </c>
      <c r="P172" s="294" t="s">
        <v>15505</v>
      </c>
      <c r="Q172" s="288"/>
      <c r="R172" s="288"/>
      <c r="S172" s="294" t="s">
        <v>15805</v>
      </c>
      <c r="T172" s="295" t="s">
        <v>15507</v>
      </c>
      <c r="U172" s="261"/>
    </row>
    <row r="173" s="263" customFormat="1" ht="15.75" customHeight="1" spans="2:21">
      <c r="B173" s="287">
        <v>818</v>
      </c>
      <c r="C173" s="288" t="s">
        <v>15499</v>
      </c>
      <c r="D173" s="288" t="s">
        <v>1212</v>
      </c>
      <c r="E173" s="289" t="s">
        <v>15723</v>
      </c>
      <c r="F173" s="288" t="s">
        <v>15501</v>
      </c>
      <c r="G173" s="290" t="s">
        <v>15806</v>
      </c>
      <c r="H173" s="296" t="s">
        <v>15807</v>
      </c>
      <c r="I173" s="297">
        <v>180000</v>
      </c>
      <c r="J173" s="291">
        <v>180000</v>
      </c>
      <c r="K173" s="291">
        <v>0</v>
      </c>
      <c r="L173" s="292">
        <f t="shared" si="4"/>
        <v>0</v>
      </c>
      <c r="M173" s="292">
        <v>1</v>
      </c>
      <c r="N173" s="293">
        <v>45829</v>
      </c>
      <c r="O173" s="294" t="s">
        <v>15532</v>
      </c>
      <c r="P173" s="294" t="s">
        <v>15505</v>
      </c>
      <c r="Q173" s="288"/>
      <c r="R173" s="288"/>
      <c r="S173" s="294" t="s">
        <v>15808</v>
      </c>
      <c r="T173" s="295" t="s">
        <v>15507</v>
      </c>
      <c r="U173" s="261"/>
    </row>
    <row r="174" s="263" customFormat="1" ht="15.75" customHeight="1" spans="2:21">
      <c r="B174" s="287">
        <v>819</v>
      </c>
      <c r="C174" s="288" t="s">
        <v>15499</v>
      </c>
      <c r="D174" s="288" t="s">
        <v>1212</v>
      </c>
      <c r="E174" s="289" t="s">
        <v>15723</v>
      </c>
      <c r="F174" s="288" t="s">
        <v>15501</v>
      </c>
      <c r="G174" s="290" t="s">
        <v>15809</v>
      </c>
      <c r="H174" s="296" t="s">
        <v>6381</v>
      </c>
      <c r="I174" s="297">
        <v>328929.51</v>
      </c>
      <c r="J174" s="291">
        <v>328929.51</v>
      </c>
      <c r="K174" s="291">
        <v>0</v>
      </c>
      <c r="L174" s="292">
        <f t="shared" si="4"/>
        <v>0</v>
      </c>
      <c r="M174" s="292">
        <v>1</v>
      </c>
      <c r="N174" s="293">
        <v>45829</v>
      </c>
      <c r="O174" s="294" t="s">
        <v>15532</v>
      </c>
      <c r="P174" s="294" t="s">
        <v>15505</v>
      </c>
      <c r="Q174" s="288"/>
      <c r="R174" s="288"/>
      <c r="S174" s="294" t="s">
        <v>15810</v>
      </c>
      <c r="T174" s="295" t="s">
        <v>15507</v>
      </c>
      <c r="U174" s="261"/>
    </row>
    <row r="175" s="263" customFormat="1" ht="15.75" customHeight="1" spans="2:21">
      <c r="B175" s="287">
        <v>820</v>
      </c>
      <c r="C175" s="288" t="s">
        <v>15499</v>
      </c>
      <c r="D175" s="288" t="s">
        <v>1212</v>
      </c>
      <c r="E175" s="289" t="s">
        <v>15723</v>
      </c>
      <c r="F175" s="288" t="s">
        <v>15501</v>
      </c>
      <c r="G175" s="290" t="s">
        <v>15811</v>
      </c>
      <c r="H175" s="296" t="s">
        <v>15812</v>
      </c>
      <c r="I175" s="297">
        <v>85470.09</v>
      </c>
      <c r="J175" s="291">
        <v>85470.09</v>
      </c>
      <c r="K175" s="291">
        <v>0</v>
      </c>
      <c r="L175" s="292">
        <f t="shared" si="4"/>
        <v>0</v>
      </c>
      <c r="M175" s="292">
        <v>1</v>
      </c>
      <c r="N175" s="293">
        <v>45829</v>
      </c>
      <c r="O175" s="294" t="s">
        <v>15504</v>
      </c>
      <c r="P175" s="294" t="s">
        <v>15505</v>
      </c>
      <c r="Q175" s="288"/>
      <c r="R175" s="288"/>
      <c r="S175" s="294" t="s">
        <v>15618</v>
      </c>
      <c r="T175" s="295" t="s">
        <v>15507</v>
      </c>
      <c r="U175" s="261"/>
    </row>
    <row r="176" s="263" customFormat="1" ht="15.75" customHeight="1" spans="2:21">
      <c r="B176" s="287">
        <v>821</v>
      </c>
      <c r="C176" s="288" t="s">
        <v>15499</v>
      </c>
      <c r="D176" s="288" t="s">
        <v>1212</v>
      </c>
      <c r="E176" s="289" t="s">
        <v>15723</v>
      </c>
      <c r="F176" s="288" t="s">
        <v>15501</v>
      </c>
      <c r="G176" s="290" t="s">
        <v>15813</v>
      </c>
      <c r="H176" s="296" t="s">
        <v>15814</v>
      </c>
      <c r="I176" s="297">
        <v>299145.28</v>
      </c>
      <c r="J176" s="291">
        <v>299145.28</v>
      </c>
      <c r="K176" s="291">
        <v>0</v>
      </c>
      <c r="L176" s="292">
        <f t="shared" si="4"/>
        <v>0</v>
      </c>
      <c r="M176" s="292">
        <v>1</v>
      </c>
      <c r="N176" s="293">
        <v>45829</v>
      </c>
      <c r="O176" s="294" t="s">
        <v>15532</v>
      </c>
      <c r="P176" s="294" t="s">
        <v>15505</v>
      </c>
      <c r="Q176" s="288"/>
      <c r="R176" s="288"/>
      <c r="S176" s="294" t="s">
        <v>15737</v>
      </c>
      <c r="T176" s="295" t="s">
        <v>15507</v>
      </c>
      <c r="U176" s="261"/>
    </row>
    <row r="177" s="263" customFormat="1" ht="15.75" customHeight="1" spans="2:21">
      <c r="B177" s="287">
        <v>822</v>
      </c>
      <c r="C177" s="288" t="s">
        <v>15499</v>
      </c>
      <c r="D177" s="288" t="s">
        <v>1212</v>
      </c>
      <c r="E177" s="289" t="s">
        <v>15723</v>
      </c>
      <c r="F177" s="288" t="s">
        <v>15501</v>
      </c>
      <c r="G177" s="290" t="s">
        <v>15815</v>
      </c>
      <c r="H177" s="296" t="s">
        <v>15816</v>
      </c>
      <c r="I177" s="297">
        <v>1120892.02</v>
      </c>
      <c r="J177" s="291">
        <v>1120892.02</v>
      </c>
      <c r="K177" s="291">
        <v>0</v>
      </c>
      <c r="L177" s="292">
        <f t="shared" si="4"/>
        <v>0</v>
      </c>
      <c r="M177" s="292">
        <v>1</v>
      </c>
      <c r="N177" s="293">
        <v>45829</v>
      </c>
      <c r="O177" s="294" t="s">
        <v>15532</v>
      </c>
      <c r="P177" s="294" t="s">
        <v>15505</v>
      </c>
      <c r="Q177" s="288"/>
      <c r="R177" s="288"/>
      <c r="S177" s="294" t="s">
        <v>15544</v>
      </c>
      <c r="T177" s="295" t="s">
        <v>15507</v>
      </c>
      <c r="U177" s="261"/>
    </row>
    <row r="178" s="263" customFormat="1" ht="15.75" customHeight="1" spans="2:21">
      <c r="B178" s="287">
        <v>977</v>
      </c>
      <c r="C178" s="288" t="s">
        <v>15499</v>
      </c>
      <c r="D178" s="288" t="s">
        <v>1212</v>
      </c>
      <c r="E178" s="289" t="s">
        <v>15723</v>
      </c>
      <c r="F178" s="288" t="s">
        <v>15501</v>
      </c>
      <c r="G178" s="290" t="s">
        <v>15817</v>
      </c>
      <c r="H178" s="296" t="s">
        <v>15818</v>
      </c>
      <c r="I178" s="297">
        <v>58119.66</v>
      </c>
      <c r="J178" s="291">
        <v>58119.66</v>
      </c>
      <c r="K178" s="291">
        <v>0</v>
      </c>
      <c r="L178" s="292">
        <f t="shared" ref="L178:L181" si="5">I178-J178-K178</f>
        <v>0</v>
      </c>
      <c r="M178" s="292">
        <v>1</v>
      </c>
      <c r="N178" s="293">
        <v>45829</v>
      </c>
      <c r="O178" s="294" t="s">
        <v>15504</v>
      </c>
      <c r="P178" s="294" t="s">
        <v>15505</v>
      </c>
      <c r="Q178" s="288"/>
      <c r="R178" s="288"/>
      <c r="S178" s="294" t="s">
        <v>15819</v>
      </c>
      <c r="T178" s="295" t="s">
        <v>15507</v>
      </c>
      <c r="U178" s="261"/>
    </row>
    <row r="179" s="263" customFormat="1" ht="15.75" customHeight="1" spans="2:21">
      <c r="B179" s="287">
        <v>978</v>
      </c>
      <c r="C179" s="288" t="s">
        <v>15499</v>
      </c>
      <c r="D179" s="288" t="s">
        <v>1212</v>
      </c>
      <c r="E179" s="289" t="s">
        <v>15723</v>
      </c>
      <c r="F179" s="288" t="s">
        <v>15501</v>
      </c>
      <c r="G179" s="290" t="s">
        <v>15820</v>
      </c>
      <c r="H179" s="296" t="s">
        <v>9840</v>
      </c>
      <c r="I179" s="297">
        <v>2222.22</v>
      </c>
      <c r="J179" s="291">
        <v>2222.22</v>
      </c>
      <c r="K179" s="291">
        <v>0</v>
      </c>
      <c r="L179" s="292">
        <f t="shared" si="5"/>
        <v>0</v>
      </c>
      <c r="M179" s="292">
        <v>1</v>
      </c>
      <c r="N179" s="293">
        <v>45829</v>
      </c>
      <c r="O179" s="294" t="s">
        <v>15532</v>
      </c>
      <c r="P179" s="294" t="s">
        <v>15505</v>
      </c>
      <c r="Q179" s="288"/>
      <c r="R179" s="288"/>
      <c r="S179" s="294" t="s">
        <v>15821</v>
      </c>
      <c r="T179" s="295" t="s">
        <v>15507</v>
      </c>
      <c r="U179" s="261"/>
    </row>
    <row r="180" s="263" customFormat="1" ht="15.75" customHeight="1" spans="2:21">
      <c r="B180" s="287">
        <v>979</v>
      </c>
      <c r="C180" s="288" t="s">
        <v>15499</v>
      </c>
      <c r="D180" s="288" t="s">
        <v>1212</v>
      </c>
      <c r="E180" s="289" t="s">
        <v>15723</v>
      </c>
      <c r="F180" s="288" t="s">
        <v>15501</v>
      </c>
      <c r="G180" s="298" t="s">
        <v>15822</v>
      </c>
      <c r="H180" s="288" t="s">
        <v>15823</v>
      </c>
      <c r="I180" s="299">
        <v>4102.56</v>
      </c>
      <c r="J180" s="292">
        <v>4102.56</v>
      </c>
      <c r="K180" s="292">
        <v>0</v>
      </c>
      <c r="L180" s="292">
        <f t="shared" si="5"/>
        <v>0</v>
      </c>
      <c r="M180" s="292">
        <v>1</v>
      </c>
      <c r="N180" s="293">
        <v>45829</v>
      </c>
      <c r="O180" s="294" t="s">
        <v>15532</v>
      </c>
      <c r="P180" s="294" t="s">
        <v>15505</v>
      </c>
      <c r="Q180" s="288"/>
      <c r="R180" s="288"/>
      <c r="S180" s="294" t="s">
        <v>15824</v>
      </c>
      <c r="T180" s="295" t="s">
        <v>15507</v>
      </c>
      <c r="U180" s="261"/>
    </row>
    <row r="181" s="263" customFormat="1" ht="15.75" customHeight="1" spans="2:21">
      <c r="B181" s="287">
        <v>980</v>
      </c>
      <c r="C181" s="288" t="s">
        <v>15499</v>
      </c>
      <c r="D181" s="288" t="s">
        <v>1212</v>
      </c>
      <c r="E181" s="289" t="s">
        <v>15723</v>
      </c>
      <c r="F181" s="288" t="s">
        <v>15501</v>
      </c>
      <c r="G181" s="298" t="s">
        <v>15825</v>
      </c>
      <c r="H181" s="288" t="s">
        <v>2308</v>
      </c>
      <c r="I181" s="299">
        <v>4360</v>
      </c>
      <c r="J181" s="292">
        <v>4360</v>
      </c>
      <c r="K181" s="292">
        <v>0</v>
      </c>
      <c r="L181" s="292">
        <f t="shared" si="5"/>
        <v>0</v>
      </c>
      <c r="M181" s="292">
        <v>1</v>
      </c>
      <c r="N181" s="293">
        <v>45829</v>
      </c>
      <c r="O181" s="294" t="s">
        <v>15532</v>
      </c>
      <c r="P181" s="294" t="s">
        <v>15505</v>
      </c>
      <c r="Q181" s="288"/>
      <c r="R181" s="288"/>
      <c r="S181" s="294" t="s">
        <v>15578</v>
      </c>
      <c r="T181" s="295" t="s">
        <v>15507</v>
      </c>
      <c r="U181" s="261"/>
    </row>
    <row r="182" s="263" customFormat="1" ht="15.75" customHeight="1" spans="2:21">
      <c r="B182" s="300"/>
      <c r="C182" s="301"/>
      <c r="D182" s="301" t="s">
        <v>15826</v>
      </c>
      <c r="E182" s="302"/>
      <c r="F182" s="301"/>
      <c r="G182" s="303"/>
      <c r="H182" s="303"/>
      <c r="I182" s="304">
        <f>SUM(I10:I181)</f>
        <v>13999994.14</v>
      </c>
      <c r="J182" s="304">
        <f t="shared" ref="J182:L182" si="6">SUM(J10:J181)</f>
        <v>13792917.6</v>
      </c>
      <c r="K182" s="304">
        <f t="shared" si="6"/>
        <v>207076.54</v>
      </c>
      <c r="L182" s="304">
        <f t="shared" si="6"/>
        <v>1.81898940354586e-11</v>
      </c>
      <c r="M182" s="304">
        <f t="shared" ref="M182" si="7">SUM(M10:M181)</f>
        <v>172</v>
      </c>
      <c r="N182" s="305"/>
      <c r="O182" s="306"/>
      <c r="P182" s="306"/>
      <c r="Q182" s="306"/>
      <c r="R182" s="306"/>
      <c r="S182" s="307"/>
      <c r="T182" s="308"/>
    </row>
    <row r="183" s="263" customFormat="1" ht="16.5" spans="2:21">
      <c r="B183" s="309"/>
      <c r="H183" s="263" t="s">
        <v>15827</v>
      </c>
      <c r="I183" s="310">
        <v>13999994.14</v>
      </c>
      <c r="J183" s="310"/>
      <c r="K183" s="310"/>
      <c r="L183" s="310"/>
      <c r="M183" s="310"/>
      <c r="N183" s="311"/>
    </row>
    <row r="184" s="263" customFormat="1" ht="16.5" spans="2:21">
      <c r="B184" s="309"/>
      <c r="H184" s="263" t="s">
        <v>15828</v>
      </c>
      <c r="I184" s="310">
        <f>I182-I183</f>
        <v>0</v>
      </c>
      <c r="J184" s="310"/>
      <c r="K184" s="310"/>
      <c r="L184" s="310"/>
      <c r="M184" s="310"/>
      <c r="N184" s="311"/>
    </row>
  </sheetData>
  <autoFilter xmlns:etc="http://www.wps.cn/officeDocument/2017/etCustomData" ref="A8:AB184" etc:filterBottomFollowUsedRange="0">
    <extLst/>
  </autoFilter>
  <dataValidations count="5">
    <dataValidation type="list" allowBlank="1" showInputMessage="1" showErrorMessage="1" sqref="P182:Q182">
      <formula1>"闲置,毁损,战略性投资涉及报废,通常性投资涉及报废,工艺变更,产品转型,工厂布局调整,拟更新"</formula1>
    </dataValidation>
    <dataValidation type="list" allowBlank="1" showInputMessage="1" showErrorMessage="1" sqref="E10:E88 E114:E181">
      <formula1>"M:制造类,IS:信息类,R&amp;D:研发类,H:管理类"</formula1>
    </dataValidation>
    <dataValidation type="list" allowBlank="1" showInputMessage="1" showErrorMessage="1" sqref="F10:F70 F114:F181">
      <formula1>"1、设备,2、车辆,3、房屋、建筑物"</formula1>
    </dataValidation>
    <dataValidation type="list" allowBlank="1" showInputMessage="1" showErrorMessage="1" sqref="F71:F88 F92:F100">
      <formula1>$U$9:$U$70</formula1>
    </dataValidation>
    <dataValidation type="list" allowBlank="1" showInputMessage="1" showErrorMessage="1" sqref="O10:Q113 O114:P181">
      <formula1>#REF!</formula1>
    </dataValidation>
  </dataValidations>
  <hyperlinks>
    <hyperlink ref="AB2" location="'汇总 '!A1" display="返回汇总页"/>
  </hyperlinks>
  <pageMargins left="0.7" right="0.7" top="0.75" bottom="0.75" header="0.3" footer="0.3"/>
  <pageSetup paperSize="9" orientation="portrait" horizontalDpi="300"/>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showGridLines="0" zoomScale="70" zoomScaleNormal="70" topLeftCell="A6" workbookViewId="0">
      <selection activeCell="N15" sqref="N15"/>
    </sheetView>
  </sheetViews>
  <sheetFormatPr defaultColWidth="9" defaultRowHeight="14.25"/>
  <cols>
    <col min="1" max="1" width="2.63333333333333" style="4" customWidth="1"/>
    <col min="2" max="9" width="22.6333333333333" style="4" customWidth="1"/>
    <col min="10" max="10" width="2.63333333333333" style="4" customWidth="1"/>
    <col min="11" max="11" width="1.63333333333333" style="4" customWidth="1"/>
    <col min="12" max="16384" width="9" style="4"/>
  </cols>
  <sheetData>
    <row r="1" ht="50.15" customHeight="1" spans="1:11">
      <c r="A1" s="5"/>
      <c r="B1" s="6" t="s">
        <v>180</v>
      </c>
      <c r="C1" s="7"/>
      <c r="D1" s="7"/>
      <c r="E1" s="7"/>
      <c r="F1" s="7"/>
      <c r="G1" s="7"/>
      <c r="H1" s="7"/>
      <c r="I1" s="8"/>
      <c r="J1" s="17"/>
      <c r="K1" s="9"/>
    </row>
    <row r="2" s="1" customFormat="1" ht="30" customHeight="1" spans="1:11">
      <c r="A2" s="10"/>
      <c r="B2" s="11" t="s">
        <v>15829</v>
      </c>
      <c r="C2" s="12"/>
      <c r="D2" s="12"/>
      <c r="E2" s="12"/>
      <c r="F2" s="12"/>
      <c r="G2" s="12"/>
      <c r="H2" s="12"/>
      <c r="I2" s="13"/>
      <c r="J2" s="246"/>
      <c r="K2" s="14"/>
    </row>
    <row r="3" spans="1:11">
      <c r="A3" s="5"/>
      <c r="B3" s="15"/>
      <c r="C3" s="15"/>
      <c r="D3" s="5"/>
      <c r="E3" s="15"/>
      <c r="F3" s="16"/>
      <c r="G3" s="16"/>
      <c r="H3" s="15"/>
      <c r="I3" s="5"/>
      <c r="J3" s="17"/>
      <c r="K3" s="9"/>
    </row>
    <row r="4" spans="1:11">
      <c r="A4" s="5"/>
      <c r="B4" s="18" t="s">
        <v>96</v>
      </c>
      <c r="C4" s="19"/>
      <c r="D4" s="5"/>
      <c r="E4" s="15"/>
      <c r="F4" s="16"/>
      <c r="G4" s="16"/>
      <c r="H4" s="15"/>
      <c r="I4" s="5"/>
      <c r="J4" s="17"/>
      <c r="K4" s="9"/>
    </row>
    <row r="5" spans="1:11">
      <c r="A5" s="5"/>
      <c r="B5" s="20"/>
      <c r="C5" s="19"/>
      <c r="D5" s="5"/>
      <c r="E5" s="15"/>
      <c r="F5" s="16"/>
      <c r="G5" s="16"/>
      <c r="H5" s="15"/>
      <c r="I5" s="5"/>
      <c r="J5" s="17"/>
      <c r="K5" s="9"/>
    </row>
    <row r="6" ht="16.5" spans="1:11">
      <c r="A6" s="5"/>
      <c r="B6" s="247" t="s">
        <v>15830</v>
      </c>
      <c r="C6" s="19"/>
      <c r="D6" s="5"/>
      <c r="E6" s="15"/>
      <c r="F6" s="16"/>
      <c r="G6" s="16"/>
      <c r="H6" s="15"/>
      <c r="I6" s="5"/>
      <c r="J6" s="17"/>
      <c r="K6" s="9"/>
    </row>
    <row r="7" spans="1:11">
      <c r="A7" s="5"/>
      <c r="B7" s="248"/>
      <c r="C7" s="249"/>
      <c r="D7" s="249"/>
      <c r="E7" s="249"/>
      <c r="F7" s="249"/>
      <c r="G7" s="249"/>
      <c r="H7" s="249"/>
      <c r="I7" s="250"/>
      <c r="J7" s="17"/>
      <c r="K7" s="9"/>
    </row>
    <row r="8" spans="1:11">
      <c r="A8" s="5"/>
      <c r="B8" s="15"/>
      <c r="C8" s="15"/>
      <c r="D8" s="5"/>
      <c r="E8" s="15"/>
      <c r="F8" s="16"/>
      <c r="G8" s="16"/>
      <c r="H8" s="15"/>
      <c r="I8" s="5"/>
      <c r="J8" s="17"/>
      <c r="K8" s="9"/>
    </row>
    <row r="9" ht="14.15" customHeight="1" spans="1:11">
      <c r="A9" s="5"/>
      <c r="B9" s="251"/>
      <c r="C9" s="252"/>
      <c r="D9" s="252"/>
      <c r="E9" s="252"/>
      <c r="F9" s="252"/>
      <c r="G9" s="252"/>
      <c r="H9" s="252"/>
      <c r="I9" s="253"/>
      <c r="J9" s="17"/>
      <c r="K9" s="9"/>
    </row>
    <row r="10" spans="1:11">
      <c r="A10" s="5"/>
      <c r="B10" s="254"/>
      <c r="C10" s="255"/>
      <c r="D10" s="255"/>
      <c r="E10" s="255"/>
      <c r="F10" s="255"/>
      <c r="G10" s="255"/>
      <c r="H10" s="255"/>
      <c r="I10" s="256"/>
      <c r="J10" s="17"/>
      <c r="K10" s="9"/>
    </row>
    <row r="11" spans="1:11">
      <c r="A11" s="5"/>
      <c r="B11" s="254"/>
      <c r="C11" s="255"/>
      <c r="D11" s="255"/>
      <c r="E11" s="255"/>
      <c r="F11" s="255"/>
      <c r="G11" s="255"/>
      <c r="H11" s="255"/>
      <c r="I11" s="256"/>
      <c r="J11" s="17"/>
      <c r="K11" s="9"/>
    </row>
    <row r="12" spans="1:11">
      <c r="A12" s="5"/>
      <c r="B12" s="254"/>
      <c r="C12" s="255"/>
      <c r="D12" s="255"/>
      <c r="E12" s="255"/>
      <c r="F12" s="255"/>
      <c r="G12" s="255"/>
      <c r="H12" s="255"/>
      <c r="I12" s="256"/>
      <c r="J12" s="17"/>
      <c r="K12" s="9"/>
    </row>
    <row r="13" spans="1:11">
      <c r="A13" s="5"/>
      <c r="B13" s="254"/>
      <c r="C13" s="255"/>
      <c r="D13" s="255"/>
      <c r="E13" s="255"/>
      <c r="F13" s="255"/>
      <c r="G13" s="255"/>
      <c r="H13" s="255"/>
      <c r="I13" s="256"/>
      <c r="J13" s="17"/>
      <c r="K13" s="9"/>
    </row>
    <row r="14" spans="1:11">
      <c r="A14" s="5"/>
      <c r="B14" s="254"/>
      <c r="C14" s="255"/>
      <c r="D14" s="255"/>
      <c r="E14" s="255"/>
      <c r="F14" s="255"/>
      <c r="G14" s="255"/>
      <c r="H14" s="255"/>
      <c r="I14" s="256"/>
      <c r="J14" s="17"/>
      <c r="K14" s="9"/>
    </row>
    <row r="15" spans="1:11">
      <c r="A15" s="5"/>
      <c r="B15" s="254"/>
      <c r="C15" s="255"/>
      <c r="D15" s="255"/>
      <c r="E15" s="255"/>
      <c r="F15" s="255"/>
      <c r="G15" s="255"/>
      <c r="H15" s="255"/>
      <c r="I15" s="256"/>
      <c r="J15" s="17"/>
      <c r="K15" s="9"/>
    </row>
    <row r="16" spans="1:11">
      <c r="A16" s="5"/>
      <c r="B16" s="254"/>
      <c r="C16" s="255"/>
      <c r="D16" s="255"/>
      <c r="E16" s="255"/>
      <c r="F16" s="255"/>
      <c r="G16" s="255"/>
      <c r="H16" s="255"/>
      <c r="I16" s="256"/>
      <c r="J16" s="17"/>
      <c r="K16" s="9"/>
    </row>
    <row r="17" spans="1:11">
      <c r="A17" s="5"/>
      <c r="B17" s="254"/>
      <c r="C17" s="255"/>
      <c r="D17" s="255"/>
      <c r="E17" s="255"/>
      <c r="F17" s="255"/>
      <c r="G17" s="255"/>
      <c r="H17" s="255"/>
      <c r="I17" s="256"/>
      <c r="J17" s="17"/>
      <c r="K17" s="9"/>
    </row>
    <row r="18" spans="1:11">
      <c r="A18" s="5"/>
      <c r="B18" s="254"/>
      <c r="C18" s="255"/>
      <c r="D18" s="255"/>
      <c r="E18" s="255"/>
      <c r="F18" s="255"/>
      <c r="G18" s="255"/>
      <c r="H18" s="255"/>
      <c r="I18" s="256"/>
      <c r="J18" s="17"/>
      <c r="K18" s="9"/>
    </row>
    <row r="19" spans="1:11">
      <c r="A19" s="5"/>
      <c r="B19" s="254"/>
      <c r="C19" s="255"/>
      <c r="D19" s="255"/>
      <c r="E19" s="255"/>
      <c r="F19" s="255"/>
      <c r="G19" s="255"/>
      <c r="H19" s="255"/>
      <c r="I19" s="256"/>
      <c r="J19" s="17"/>
      <c r="K19" s="9"/>
    </row>
    <row r="20" spans="1:11">
      <c r="A20" s="5"/>
      <c r="B20" s="254"/>
      <c r="C20" s="255"/>
      <c r="D20" s="255"/>
      <c r="E20" s="255"/>
      <c r="F20" s="255"/>
      <c r="G20" s="255"/>
      <c r="H20" s="255"/>
      <c r="I20" s="256"/>
      <c r="J20" s="17"/>
      <c r="K20" s="9"/>
    </row>
    <row r="21" ht="8.25" customHeight="1" spans="1:11">
      <c r="A21" s="17"/>
      <c r="B21" s="254"/>
      <c r="C21" s="255"/>
      <c r="D21" s="255"/>
      <c r="E21" s="255"/>
      <c r="F21" s="255"/>
      <c r="G21" s="255"/>
      <c r="H21" s="255"/>
      <c r="I21" s="256"/>
      <c r="J21" s="17"/>
      <c r="K21" s="9"/>
    </row>
    <row r="22" spans="1:11">
      <c r="B22" s="257"/>
      <c r="C22" s="258"/>
      <c r="D22" s="258"/>
      <c r="E22" s="258"/>
      <c r="F22" s="258"/>
      <c r="G22" s="258"/>
      <c r="H22" s="258"/>
      <c r="I22" s="259"/>
      <c r="K22" s="9"/>
    </row>
    <row r="23" ht="15" customHeight="1" spans="1:11">
      <c r="B23" s="57"/>
      <c r="K23" s="9"/>
    </row>
    <row r="24" ht="7.5" customHeight="1" spans="1:11">
      <c r="A24" s="9"/>
      <c r="B24" s="9"/>
      <c r="C24" s="9"/>
      <c r="D24" s="9"/>
      <c r="E24" s="9"/>
      <c r="F24" s="9"/>
      <c r="G24" s="9"/>
      <c r="H24" s="9"/>
      <c r="I24" s="9"/>
      <c r="J24" s="9"/>
      <c r="K24" s="9"/>
    </row>
  </sheetData>
  <mergeCells count="2">
    <mergeCell ref="B7:I7"/>
    <mergeCell ref="B9:I22"/>
  </mergeCells>
  <conditionalFormatting sqref="B7:I7">
    <cfRule type="containsBlanks" dxfId="0" priority="2">
      <formula>LEN(TRIM(B7))=0</formula>
    </cfRule>
  </conditionalFormatting>
  <conditionalFormatting sqref="B9">
    <cfRule type="containsBlanks" dxfId="0" priority="1">
      <formula>LEN(TRIM(B9))=0</formula>
    </cfRule>
  </conditionalFormatting>
  <hyperlinks>
    <hyperlink ref="B4" location="'汇总 '!A1" display="返回汇总页"/>
  </hyperlinks>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U42"/>
  <sheetViews>
    <sheetView showGridLines="0" zoomScale="70" zoomScaleNormal="70" workbookViewId="0">
      <selection activeCell="W31" sqref="W31"/>
    </sheetView>
  </sheetViews>
  <sheetFormatPr defaultColWidth="8.90833333333333" defaultRowHeight="12.75" customHeight="1"/>
  <cols>
    <col min="1" max="1" width="2.63333333333333" style="65" customWidth="1"/>
    <col min="2" max="2" width="10.0916666666667" style="66" customWidth="1"/>
    <col min="3" max="3" width="16.45" style="66" customWidth="1"/>
    <col min="4" max="4" width="13.9083333333333" style="66" customWidth="1"/>
    <col min="5" max="5" width="15.1833333333333" style="66" customWidth="1"/>
    <col min="6" max="6" width="13.9083333333333" style="146" customWidth="1"/>
    <col min="7" max="7" width="13.9083333333333" style="66" customWidth="1"/>
    <col min="8" max="8" width="15" style="66" customWidth="1"/>
    <col min="9" max="9" width="18.6333333333333" style="163" customWidth="1"/>
    <col min="10" max="10" width="23" style="66" customWidth="1"/>
    <col min="11" max="11" width="11.45" style="66" customWidth="1"/>
    <col min="12" max="12" width="8.18333333333333" style="66" customWidth="1"/>
    <col min="13" max="13" width="13.6333333333333" style="66" customWidth="1"/>
    <col min="14" max="14" width="10.9083333333333" style="66" customWidth="1"/>
    <col min="15" max="15" width="15.6333333333333" style="66" customWidth="1"/>
    <col min="16" max="16" width="13.45" style="66" customWidth="1"/>
    <col min="17" max="17" width="12.9083333333333" style="66" customWidth="1"/>
    <col min="18" max="18" width="8.81666666666667" style="66" customWidth="1"/>
    <col min="19" max="19" width="7.90833333333333" style="66" customWidth="1"/>
    <col min="20" max="20" width="2.63333333333333" style="66" customWidth="1"/>
    <col min="21" max="21" width="1.63333333333333" style="66" customWidth="1"/>
    <col min="22" max="30" width="12.9083333333333" style="66" customWidth="1"/>
    <col min="31" max="16384" width="8.90833333333333" style="66"/>
  </cols>
  <sheetData>
    <row r="1" s="4" customFormat="1" ht="50.15" customHeight="1" spans="1:21">
      <c r="A1" s="5"/>
      <c r="B1" s="6" t="s">
        <v>180</v>
      </c>
      <c r="C1" s="7"/>
      <c r="D1" s="7"/>
      <c r="E1" s="7"/>
      <c r="F1" s="7"/>
      <c r="G1" s="7"/>
      <c r="H1" s="7"/>
      <c r="I1" s="7"/>
      <c r="J1" s="167"/>
      <c r="K1" s="7"/>
      <c r="L1" s="7"/>
      <c r="M1" s="7"/>
      <c r="N1" s="7"/>
      <c r="O1" s="7"/>
      <c r="P1" s="7"/>
      <c r="Q1" s="7"/>
      <c r="R1" s="7"/>
      <c r="S1" s="8"/>
      <c r="U1" s="168"/>
    </row>
    <row r="2" s="4" customFormat="1" ht="30" customHeight="1" spans="1:21">
      <c r="A2" s="169"/>
      <c r="B2" s="11" t="s">
        <v>15831</v>
      </c>
      <c r="C2" s="12"/>
      <c r="D2" s="12"/>
      <c r="E2" s="12"/>
      <c r="F2" s="12"/>
      <c r="G2" s="12"/>
      <c r="H2" s="12"/>
      <c r="I2" s="12"/>
      <c r="J2" s="170"/>
      <c r="K2" s="12"/>
      <c r="L2" s="12"/>
      <c r="M2" s="12"/>
      <c r="N2" s="12"/>
      <c r="O2" s="12"/>
      <c r="P2" s="12"/>
      <c r="Q2" s="12"/>
      <c r="R2" s="12"/>
      <c r="S2" s="13"/>
      <c r="U2" s="168"/>
    </row>
    <row r="3" s="164" customFormat="1" spans="1:21">
      <c r="A3" s="71"/>
      <c r="B3" s="171"/>
      <c r="C3" s="171"/>
      <c r="D3" s="171"/>
      <c r="E3" s="171"/>
      <c r="F3" s="171"/>
      <c r="G3" s="171"/>
      <c r="H3" s="171"/>
      <c r="I3" s="171"/>
      <c r="J3" s="171"/>
      <c r="K3" s="171"/>
      <c r="L3" s="171"/>
      <c r="M3" s="171"/>
      <c r="N3" s="171"/>
      <c r="O3" s="171"/>
      <c r="P3" s="171"/>
      <c r="Q3" s="71"/>
      <c r="R3" s="71"/>
      <c r="U3" s="70"/>
    </row>
    <row r="4" s="164" customFormat="1" ht="13" customHeight="1" spans="1:21">
      <c r="A4" s="71"/>
      <c r="B4" s="18" t="s">
        <v>96</v>
      </c>
      <c r="C4"/>
      <c r="D4" s="172"/>
      <c r="E4" s="172"/>
      <c r="F4" s="172"/>
      <c r="G4" s="172"/>
      <c r="H4" s="172"/>
      <c r="I4" s="172"/>
      <c r="J4" s="172"/>
      <c r="K4" s="172"/>
      <c r="L4" s="172"/>
      <c r="M4" s="172"/>
      <c r="N4" s="172"/>
      <c r="O4" s="172"/>
      <c r="P4" s="172"/>
      <c r="Q4" s="71"/>
      <c r="R4" s="71"/>
      <c r="U4" s="70"/>
    </row>
    <row r="5" s="164" customFormat="1" spans="1:21">
      <c r="A5" s="71"/>
      <c r="B5" s="171"/>
      <c r="C5" s="171"/>
      <c r="D5" s="171"/>
      <c r="E5" s="171"/>
      <c r="F5" s="171"/>
      <c r="G5" s="171"/>
      <c r="H5" s="171"/>
      <c r="I5" s="171"/>
      <c r="J5" s="171"/>
      <c r="K5" s="171"/>
      <c r="L5" s="171"/>
      <c r="M5" s="171"/>
      <c r="N5" s="171"/>
      <c r="O5" s="171"/>
      <c r="P5" s="171"/>
      <c r="Q5" s="71"/>
      <c r="R5" s="71"/>
      <c r="U5" s="70"/>
    </row>
    <row r="6" s="164" customFormat="1" spans="1:21">
      <c r="A6" s="71"/>
      <c r="B6" s="171" t="s">
        <v>15298</v>
      </c>
      <c r="C6" s="171"/>
      <c r="D6" s="171"/>
      <c r="E6" s="171"/>
      <c r="F6" s="171"/>
      <c r="G6" s="171"/>
      <c r="H6" s="171"/>
      <c r="I6" s="171"/>
      <c r="J6" s="171"/>
      <c r="K6" s="171"/>
      <c r="L6" s="171"/>
      <c r="M6" s="171"/>
      <c r="N6" s="171"/>
      <c r="O6" s="171"/>
      <c r="P6" s="171"/>
      <c r="Q6" s="71"/>
      <c r="R6" s="71"/>
      <c r="U6" s="70"/>
    </row>
    <row r="7" s="164" customFormat="1" spans="1:21">
      <c r="A7" s="173"/>
      <c r="B7" s="174"/>
      <c r="C7" s="175"/>
      <c r="D7" s="175"/>
      <c r="E7" s="175"/>
      <c r="F7" s="176"/>
      <c r="G7" s="177"/>
      <c r="H7" s="177"/>
      <c r="I7" s="177"/>
      <c r="J7" s="177"/>
      <c r="K7" s="177"/>
      <c r="L7" s="177"/>
      <c r="U7" s="70"/>
    </row>
    <row r="8" s="164" customFormat="1" spans="1:21">
      <c r="A8" s="173"/>
      <c r="B8" s="178"/>
      <c r="C8" s="179"/>
      <c r="D8" s="179"/>
      <c r="E8" s="179"/>
      <c r="F8" s="180"/>
      <c r="G8" s="177"/>
      <c r="H8" s="177"/>
      <c r="I8" s="177"/>
      <c r="J8" s="177"/>
      <c r="K8" s="177"/>
      <c r="L8" s="177"/>
      <c r="U8" s="70"/>
    </row>
    <row r="9" s="164" customFormat="1" spans="1:21">
      <c r="A9" s="173"/>
      <c r="B9" s="178"/>
      <c r="C9" s="179"/>
      <c r="D9" s="179"/>
      <c r="E9" s="179"/>
      <c r="F9" s="180"/>
      <c r="G9" s="177"/>
      <c r="H9" s="177"/>
      <c r="I9" s="177"/>
      <c r="J9" s="177"/>
      <c r="K9" s="177"/>
      <c r="L9" s="177"/>
      <c r="U9" s="70"/>
    </row>
    <row r="10" s="164" customFormat="1" spans="1:21">
      <c r="A10" s="173"/>
      <c r="B10" s="181"/>
      <c r="C10" s="182"/>
      <c r="D10" s="182"/>
      <c r="E10" s="182"/>
      <c r="F10" s="183"/>
      <c r="G10" s="177"/>
      <c r="H10" s="177"/>
      <c r="I10" s="177"/>
      <c r="J10" s="177"/>
      <c r="K10" s="177"/>
      <c r="L10" s="177"/>
      <c r="U10" s="70"/>
    </row>
    <row r="11" s="164" customFormat="1" spans="1:21">
      <c r="A11" s="173"/>
      <c r="J11" s="184"/>
      <c r="U11" s="70"/>
    </row>
    <row r="12" s="164" customFormat="1" ht="16.5" spans="1:21">
      <c r="A12" s="173"/>
      <c r="B12" s="185" t="s">
        <v>15832</v>
      </c>
      <c r="C12" s="185"/>
      <c r="D12" s="186"/>
      <c r="E12" s="186"/>
      <c r="F12" s="187"/>
      <c r="G12" s="186"/>
      <c r="H12" s="186"/>
      <c r="I12" s="186"/>
      <c r="J12" s="186"/>
      <c r="U12" s="70"/>
    </row>
    <row r="13" s="164" customFormat="1" ht="16.5" spans="1:21">
      <c r="A13" s="173"/>
      <c r="B13" s="188" t="s">
        <v>15833</v>
      </c>
      <c r="C13" s="185"/>
      <c r="D13" s="186"/>
      <c r="E13" s="186"/>
      <c r="F13" s="189">
        <f>'K.01 Agree SL to GL'!Z30</f>
        <v>19896493.68</v>
      </c>
      <c r="G13" s="190" t="s">
        <v>15834</v>
      </c>
      <c r="H13" s="186"/>
      <c r="I13" s="186"/>
      <c r="J13" s="186"/>
      <c r="U13" s="70"/>
    </row>
    <row r="14" s="164" customFormat="1" ht="16.5" spans="1:21">
      <c r="A14" s="173"/>
      <c r="B14" s="191" t="s">
        <v>263</v>
      </c>
      <c r="C14" s="191"/>
      <c r="D14" s="192"/>
      <c r="E14" s="192"/>
      <c r="F14" s="193">
        <f>F12-F13</f>
        <v>-19896493.68</v>
      </c>
      <c r="G14" s="190" t="s">
        <v>123</v>
      </c>
      <c r="H14" s="194" t="s">
        <v>15835</v>
      </c>
      <c r="I14" s="186"/>
      <c r="J14" s="195" t="str">
        <f>IF(ABS(F14)&gt;'K.00 Lead Sheet'!$C$6,"是","否")</f>
        <v>是</v>
      </c>
      <c r="U14" s="70"/>
    </row>
    <row r="15" s="164" customFormat="1" spans="1:21">
      <c r="A15" s="173"/>
      <c r="B15" s="196"/>
      <c r="C15" s="196"/>
      <c r="D15" s="197"/>
      <c r="E15" s="197"/>
      <c r="F15" s="198"/>
      <c r="G15" s="197"/>
      <c r="H15" s="197"/>
      <c r="I15" s="197"/>
      <c r="J15" s="197"/>
      <c r="U15" s="70"/>
    </row>
    <row r="16" s="164" customFormat="1" ht="16.5" spans="1:21">
      <c r="A16" s="173"/>
      <c r="B16" s="199" t="s">
        <v>15303</v>
      </c>
      <c r="C16" s="19"/>
      <c r="D16" s="19"/>
      <c r="E16" s="19"/>
      <c r="F16" s="187"/>
      <c r="G16" s="186"/>
      <c r="H16" s="19"/>
      <c r="I16" s="19"/>
      <c r="J16" s="19"/>
      <c r="U16" s="70"/>
    </row>
    <row r="17" s="164" customFormat="1" ht="16.5" spans="1:21">
      <c r="A17" s="173"/>
      <c r="B17" s="191" t="s">
        <v>15304</v>
      </c>
      <c r="C17" s="191"/>
      <c r="D17" s="200"/>
      <c r="E17" s="200"/>
      <c r="F17" s="201">
        <f>F12-F16</f>
        <v>0</v>
      </c>
      <c r="G17" s="186"/>
      <c r="H17" s="202"/>
      <c r="I17" s="203"/>
      <c r="J17" s="186"/>
      <c r="U17" s="70"/>
    </row>
    <row r="18" s="164" customFormat="1" spans="1:21">
      <c r="A18" s="173"/>
      <c r="B18" s="185"/>
      <c r="C18" s="185"/>
      <c r="D18" s="19"/>
      <c r="E18" s="19"/>
      <c r="F18" s="204"/>
      <c r="G18" s="186"/>
      <c r="H18" s="202"/>
      <c r="I18" s="203"/>
      <c r="J18" s="186"/>
      <c r="U18" s="70"/>
    </row>
    <row r="19" s="59" customFormat="1" ht="16.5" spans="1:21">
      <c r="A19" s="205"/>
      <c r="B19" s="206" t="s">
        <v>15305</v>
      </c>
      <c r="C19" s="164"/>
      <c r="D19" s="164"/>
      <c r="E19" s="164"/>
      <c r="F19" s="164"/>
      <c r="G19" s="164"/>
      <c r="H19" s="164"/>
      <c r="I19" s="184"/>
      <c r="J19" s="164"/>
      <c r="K19" s="164"/>
      <c r="L19" s="164"/>
      <c r="M19" s="164"/>
      <c r="N19" s="164"/>
      <c r="O19" s="164"/>
      <c r="P19" s="164"/>
      <c r="U19" s="70"/>
    </row>
    <row r="20" s="59" customFormat="1" ht="14.25" customHeight="1" spans="1:21">
      <c r="A20" s="164"/>
      <c r="B20" s="174"/>
      <c r="C20" s="175"/>
      <c r="D20" s="175"/>
      <c r="E20" s="175"/>
      <c r="F20" s="176"/>
      <c r="G20" s="177"/>
      <c r="H20" s="177"/>
      <c r="I20" s="177"/>
      <c r="J20" s="177"/>
      <c r="K20" s="177"/>
      <c r="L20" s="177"/>
      <c r="M20" s="164"/>
      <c r="N20" s="164"/>
      <c r="O20" s="164"/>
      <c r="P20" s="164"/>
      <c r="U20" s="70"/>
    </row>
    <row r="21" s="59" customFormat="1" ht="14.25" customHeight="1" spans="1:21">
      <c r="A21" s="164"/>
      <c r="B21" s="178"/>
      <c r="C21" s="179"/>
      <c r="D21" s="179"/>
      <c r="E21" s="179"/>
      <c r="F21" s="180"/>
      <c r="G21" s="177"/>
      <c r="H21" s="177"/>
      <c r="I21" s="177"/>
      <c r="J21" s="177"/>
      <c r="K21" s="177"/>
      <c r="L21" s="177"/>
      <c r="M21" s="164"/>
      <c r="N21" s="164"/>
      <c r="O21" s="164"/>
      <c r="P21" s="164"/>
      <c r="U21" s="70"/>
    </row>
    <row r="22" s="59" customFormat="1" ht="14.25" customHeight="1" spans="1:21">
      <c r="A22" s="164"/>
      <c r="B22" s="178"/>
      <c r="C22" s="179"/>
      <c r="D22" s="179"/>
      <c r="E22" s="179"/>
      <c r="F22" s="180"/>
      <c r="G22" s="177"/>
      <c r="H22" s="177"/>
      <c r="I22" s="177"/>
      <c r="J22" s="177"/>
      <c r="K22" s="177"/>
      <c r="L22" s="177"/>
      <c r="M22" s="164"/>
      <c r="N22" s="164"/>
      <c r="O22" s="164"/>
      <c r="P22" s="164"/>
      <c r="U22" s="70"/>
    </row>
    <row r="23" s="59" customFormat="1" ht="14.25" customHeight="1" spans="1:21">
      <c r="A23" s="164"/>
      <c r="B23" s="181"/>
      <c r="C23" s="182"/>
      <c r="D23" s="182"/>
      <c r="E23" s="182"/>
      <c r="F23" s="183"/>
      <c r="G23" s="177"/>
      <c r="H23" s="177"/>
      <c r="I23" s="177"/>
      <c r="J23" s="177"/>
      <c r="K23" s="177"/>
      <c r="L23" s="177"/>
      <c r="M23" s="164"/>
      <c r="N23" s="164"/>
      <c r="O23" s="164"/>
      <c r="P23" s="164"/>
      <c r="U23" s="70"/>
    </row>
    <row r="24" s="164" customFormat="1" spans="1:21">
      <c r="A24" s="173"/>
      <c r="B24" s="185"/>
      <c r="C24" s="185"/>
      <c r="D24" s="19"/>
      <c r="E24" s="19"/>
      <c r="F24" s="204"/>
      <c r="G24" s="177"/>
      <c r="H24" s="177"/>
      <c r="I24" s="177"/>
      <c r="J24" s="177"/>
      <c r="K24" s="177"/>
      <c r="L24" s="177"/>
      <c r="M24" s="177"/>
      <c r="U24" s="70"/>
    </row>
    <row r="25" s="164" customFormat="1" ht="16.5" spans="1:21">
      <c r="A25" s="207"/>
      <c r="B25" s="208" t="s">
        <v>15306</v>
      </c>
      <c r="C25" s="209"/>
      <c r="D25" s="209"/>
      <c r="E25" s="209"/>
      <c r="F25" s="210"/>
      <c r="G25" s="177"/>
      <c r="H25" s="177"/>
      <c r="I25" s="177"/>
      <c r="J25" s="177"/>
      <c r="K25" s="177"/>
      <c r="L25" s="177"/>
      <c r="M25" s="177"/>
      <c r="U25" s="70"/>
    </row>
    <row r="26" s="165" customFormat="1" ht="30" customHeight="1" spans="1:21">
      <c r="B26" s="211" t="s">
        <v>15307</v>
      </c>
      <c r="C26" s="212"/>
      <c r="D26" s="212"/>
      <c r="E26" s="212"/>
      <c r="F26" s="213"/>
      <c r="G26" s="214"/>
      <c r="H26" s="214"/>
      <c r="I26" s="214"/>
      <c r="J26" s="214"/>
      <c r="K26" s="214"/>
      <c r="L26" s="214"/>
      <c r="M26" s="214"/>
      <c r="U26" s="215"/>
    </row>
    <row r="27" s="165" customFormat="1" ht="33" customHeight="1" spans="1:21">
      <c r="B27" s="216" t="s">
        <v>15836</v>
      </c>
      <c r="C27" s="217"/>
      <c r="D27" s="217"/>
      <c r="E27" s="217"/>
      <c r="F27" s="218"/>
      <c r="G27" s="214"/>
      <c r="H27" s="214"/>
      <c r="I27" s="214"/>
      <c r="J27" s="214"/>
      <c r="K27" s="214"/>
      <c r="L27" s="214"/>
      <c r="M27" s="214"/>
      <c r="U27" s="215"/>
    </row>
    <row r="28" s="165" customFormat="1" ht="44.5" customHeight="1" spans="1:21">
      <c r="B28" s="219" t="s">
        <v>15837</v>
      </c>
      <c r="C28" s="220"/>
      <c r="D28" s="220"/>
      <c r="E28" s="220"/>
      <c r="F28" s="221"/>
      <c r="G28" s="214"/>
      <c r="H28" s="214"/>
      <c r="I28" s="214"/>
      <c r="J28" s="214"/>
      <c r="K28" s="214"/>
      <c r="L28" s="214"/>
      <c r="M28" s="214"/>
      <c r="U28" s="215"/>
    </row>
    <row r="29" s="164" customFormat="1" spans="1:21">
      <c r="G29" s="177"/>
      <c r="H29" s="177"/>
      <c r="I29" s="177"/>
      <c r="J29" s="177"/>
      <c r="K29" s="177"/>
      <c r="L29" s="177"/>
      <c r="M29" s="177"/>
      <c r="U29" s="70"/>
    </row>
    <row r="30" s="164" customFormat="1" ht="21" customHeight="1" spans="1:21">
      <c r="D30" s="222"/>
      <c r="E30" s="222"/>
      <c r="F30" s="222"/>
      <c r="G30" s="222"/>
      <c r="H30" s="222"/>
      <c r="I30" s="222"/>
      <c r="J30" s="222"/>
      <c r="K30" s="222"/>
      <c r="L30" s="65"/>
      <c r="M30" s="65"/>
      <c r="N30" s="65"/>
      <c r="O30" s="65"/>
      <c r="P30" s="223" t="s">
        <v>15312</v>
      </c>
      <c r="Q30" s="65"/>
      <c r="R30" s="224" t="s">
        <v>15313</v>
      </c>
      <c r="S30" s="225"/>
      <c r="U30" s="168"/>
    </row>
    <row r="31" s="166" customFormat="1" ht="33" spans="1:21">
      <c r="A31" s="226"/>
      <c r="B31" s="227" t="s">
        <v>15838</v>
      </c>
      <c r="C31" s="227" t="s">
        <v>15314</v>
      </c>
      <c r="D31" s="228" t="s">
        <v>190</v>
      </c>
      <c r="E31" s="229" t="s">
        <v>15315</v>
      </c>
      <c r="F31" s="227" t="s">
        <v>15316</v>
      </c>
      <c r="G31" s="227" t="s">
        <v>15317</v>
      </c>
      <c r="H31" s="227" t="s">
        <v>171</v>
      </c>
      <c r="I31" s="230" t="s">
        <v>15839</v>
      </c>
      <c r="J31" s="227" t="s">
        <v>15840</v>
      </c>
      <c r="K31" s="227" t="s">
        <v>15320</v>
      </c>
      <c r="L31" s="227" t="s">
        <v>15322</v>
      </c>
      <c r="M31" s="231" t="s">
        <v>15841</v>
      </c>
      <c r="N31" s="231" t="s">
        <v>15842</v>
      </c>
      <c r="O31" s="231" t="s">
        <v>15843</v>
      </c>
      <c r="P31" s="231" t="s">
        <v>15844</v>
      </c>
      <c r="Q31" s="227" t="s">
        <v>15845</v>
      </c>
      <c r="R31" s="227">
        <v>1</v>
      </c>
      <c r="S31" s="227">
        <v>2</v>
      </c>
      <c r="U31" s="232"/>
    </row>
    <row r="32" s="164" customFormat="1" spans="1:21">
      <c r="A32" s="233"/>
      <c r="B32" s="234">
        <v>1</v>
      </c>
      <c r="C32" s="235"/>
      <c r="D32" s="235"/>
      <c r="E32" s="235"/>
      <c r="F32" s="235"/>
      <c r="G32" s="235"/>
      <c r="H32" s="236"/>
      <c r="I32" s="236"/>
      <c r="J32" s="237"/>
      <c r="K32" s="235"/>
      <c r="L32" s="235"/>
      <c r="M32" s="238"/>
      <c r="N32" s="239"/>
      <c r="O32" s="239"/>
      <c r="P32" s="236">
        <f>N32-O32</f>
        <v>0</v>
      </c>
      <c r="Q32" s="240"/>
      <c r="R32" s="235"/>
      <c r="S32" s="235"/>
      <c r="U32" s="70"/>
    </row>
    <row r="33" s="164" customFormat="1" spans="1:21">
      <c r="A33" s="233"/>
      <c r="B33" s="234">
        <v>2</v>
      </c>
      <c r="C33" s="235"/>
      <c r="D33" s="235"/>
      <c r="E33" s="235"/>
      <c r="F33" s="235"/>
      <c r="G33" s="235"/>
      <c r="H33" s="236"/>
      <c r="I33" s="236"/>
      <c r="J33" s="237"/>
      <c r="K33" s="235"/>
      <c r="L33" s="235"/>
      <c r="M33" s="238"/>
      <c r="N33" s="239"/>
      <c r="O33" s="239"/>
      <c r="P33" s="236">
        <f>N33-O33</f>
        <v>0</v>
      </c>
      <c r="Q33" s="240"/>
      <c r="R33" s="235"/>
      <c r="S33" s="235"/>
      <c r="U33" s="70"/>
    </row>
    <row r="34" s="164" customFormat="1" spans="1:21">
      <c r="A34" s="233"/>
      <c r="B34" s="234">
        <v>3</v>
      </c>
      <c r="C34" s="235"/>
      <c r="D34" s="235"/>
      <c r="E34" s="235"/>
      <c r="F34" s="235"/>
      <c r="G34" s="235"/>
      <c r="H34" s="236"/>
      <c r="I34" s="236"/>
      <c r="J34" s="237"/>
      <c r="K34" s="235"/>
      <c r="L34" s="235"/>
      <c r="M34" s="238"/>
      <c r="N34" s="239"/>
      <c r="O34" s="239"/>
      <c r="P34" s="236">
        <f>N34-O34</f>
        <v>0</v>
      </c>
      <c r="Q34" s="235"/>
      <c r="R34" s="235"/>
      <c r="S34" s="235"/>
      <c r="U34" s="70"/>
    </row>
    <row r="35" s="164" customFormat="1" spans="1:21">
      <c r="A35" s="233"/>
      <c r="B35" s="233"/>
      <c r="C35" s="241"/>
      <c r="D35" s="241"/>
      <c r="E35" s="241"/>
      <c r="F35" s="242"/>
      <c r="G35" s="243"/>
      <c r="H35" s="244"/>
      <c r="I35" s="245"/>
      <c r="J35" s="241"/>
      <c r="K35" s="241"/>
      <c r="L35" s="241"/>
      <c r="M35" s="241"/>
      <c r="O35" s="241"/>
      <c r="U35" s="70"/>
    </row>
    <row r="36" ht="17.15" customHeight="1" spans="1:21">
      <c r="A36" s="66"/>
      <c r="B36" s="59" t="s">
        <v>15350</v>
      </c>
      <c r="E36" s="146"/>
      <c r="F36" s="66"/>
      <c r="H36" s="163"/>
      <c r="I36" s="66"/>
      <c r="U36" s="168"/>
    </row>
    <row r="37" customHeight="1" spans="1:21">
      <c r="A37" s="66"/>
      <c r="B37" s="174"/>
      <c r="C37" s="175"/>
      <c r="D37" s="175"/>
      <c r="E37" s="175"/>
      <c r="F37" s="176"/>
      <c r="H37" s="163"/>
      <c r="I37" s="66"/>
      <c r="U37" s="168"/>
    </row>
    <row r="38" customHeight="1" spans="1:21">
      <c r="A38" s="66"/>
      <c r="B38" s="178"/>
      <c r="C38" s="179"/>
      <c r="D38" s="179"/>
      <c r="E38" s="179"/>
      <c r="F38" s="180"/>
      <c r="H38" s="163"/>
      <c r="I38" s="66"/>
      <c r="U38" s="168"/>
    </row>
    <row r="39" customHeight="1" spans="1:21">
      <c r="A39" s="66"/>
      <c r="B39" s="178"/>
      <c r="C39" s="179"/>
      <c r="D39" s="179"/>
      <c r="E39" s="179"/>
      <c r="F39" s="180"/>
      <c r="H39" s="163"/>
      <c r="I39" s="66"/>
      <c r="U39" s="168"/>
    </row>
    <row r="40" customHeight="1" spans="1:21">
      <c r="A40" s="66"/>
      <c r="B40" s="181"/>
      <c r="C40" s="182"/>
      <c r="D40" s="182"/>
      <c r="E40" s="182"/>
      <c r="F40" s="183"/>
      <c r="H40" s="163"/>
      <c r="I40" s="66"/>
      <c r="U40" s="168"/>
    </row>
    <row r="41" ht="15" customHeight="1" spans="1:21">
      <c r="A41" s="66"/>
      <c r="E41" s="146"/>
      <c r="F41" s="66"/>
      <c r="H41" s="163"/>
      <c r="I41" s="66"/>
      <c r="U41" s="168"/>
    </row>
    <row r="42" ht="7.5" customHeight="1" spans="1:21">
      <c r="A42" s="168"/>
      <c r="B42" s="168"/>
      <c r="C42" s="168"/>
      <c r="D42" s="168"/>
      <c r="E42" s="168"/>
      <c r="F42" s="168"/>
      <c r="G42" s="168"/>
      <c r="H42" s="168"/>
      <c r="I42" s="168"/>
      <c r="J42" s="70"/>
      <c r="K42" s="168"/>
      <c r="L42" s="168"/>
      <c r="M42" s="168"/>
      <c r="N42" s="168"/>
      <c r="O42" s="168"/>
      <c r="P42" s="168"/>
      <c r="Q42" s="168"/>
      <c r="R42" s="168"/>
      <c r="S42" s="168"/>
      <c r="T42" s="168"/>
      <c r="U42" s="168"/>
    </row>
  </sheetData>
  <mergeCells count="14">
    <mergeCell ref="B3:P3"/>
    <mergeCell ref="Q3:R3"/>
    <mergeCell ref="Q4:R4"/>
    <mergeCell ref="B5:P5"/>
    <mergeCell ref="Q5:R5"/>
    <mergeCell ref="B6:P6"/>
    <mergeCell ref="Q6:R6"/>
    <mergeCell ref="B26:F26"/>
    <mergeCell ref="B27:F27"/>
    <mergeCell ref="B28:F28"/>
    <mergeCell ref="R30:S30"/>
    <mergeCell ref="B37:F40"/>
    <mergeCell ref="B20:F23"/>
    <mergeCell ref="B7:F10"/>
  </mergeCells>
  <conditionalFormatting sqref="B7">
    <cfRule type="containsBlanks" dxfId="0" priority="2">
      <formula>LEN(TRIM(B7))=0</formula>
    </cfRule>
  </conditionalFormatting>
  <conditionalFormatting sqref="F12">
    <cfRule type="containsBlanks" dxfId="0" priority="6">
      <formula>LEN(TRIM(F12))=0</formula>
    </cfRule>
  </conditionalFormatting>
  <conditionalFormatting sqref="F16">
    <cfRule type="containsBlanks" dxfId="0" priority="1">
      <formula>LEN(TRIM(F16))=0</formula>
    </cfRule>
  </conditionalFormatting>
  <conditionalFormatting sqref="B20">
    <cfRule type="containsBlanks" dxfId="0" priority="3">
      <formula>LEN(TRIM(B20))=0</formula>
    </cfRule>
  </conditionalFormatting>
  <conditionalFormatting sqref="B37">
    <cfRule type="containsBlanks" dxfId="0" priority="4">
      <formula>LEN(TRIM(B37))=0</formula>
    </cfRule>
  </conditionalFormatting>
  <conditionalFormatting sqref="B32:S34">
    <cfRule type="containsBlanks" dxfId="0" priority="5">
      <formula>LEN(TRIM(B32))=0</formula>
    </cfRule>
  </conditionalFormatting>
  <dataValidations count="3">
    <dataValidation allowBlank="1" showInputMessage="1" sqref="B32:B34"/>
    <dataValidation type="list" allowBlank="1" showInputMessage="1" sqref="C32:C34">
      <formula1>"关键项（key item）,代表性样本"</formula1>
    </dataValidation>
    <dataValidation type="list" allowBlank="1" showInputMessage="1" sqref="R32:S34">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sheetPr>
  <dimension ref="A1:W3273"/>
  <sheetViews>
    <sheetView showGridLines="0" showOutlineSymbols="0" zoomScale="55" zoomScaleNormal="55" zoomScaleSheetLayoutView="70" workbookViewId="0">
      <pane xSplit="8" ySplit="7" topLeftCell="I8" activePane="bottomRight" state="frozen"/>
      <selection/>
      <selection pane="topRight"/>
      <selection pane="bottomLeft"/>
      <selection pane="bottomRight" activeCell="Q7" sqref="Q7"/>
    </sheetView>
  </sheetViews>
  <sheetFormatPr defaultColWidth="8.09166666666667" defaultRowHeight="12.75" customHeight="1"/>
  <cols>
    <col min="1" max="1" width="4.63333333333333" style="65" customWidth="1"/>
    <col min="2" max="2" width="15.3666666666667" style="66" customWidth="1"/>
    <col min="3" max="3" width="16.9083333333333" style="66" customWidth="1"/>
    <col min="4" max="4" width="12.3666666666667" style="66" customWidth="1" outlineLevel="1"/>
    <col min="5" max="5" width="14.45" style="66" customWidth="1" outlineLevel="2"/>
    <col min="6" max="6" width="12.9083333333333" style="66" customWidth="1" outlineLevel="3"/>
    <col min="7" max="7" width="7.45" style="66" customWidth="1" outlineLevel="3"/>
    <col min="8" max="8" width="16.45" style="66" customWidth="1" outlineLevel="3"/>
    <col min="9" max="9" width="16.0916666666667" style="66" customWidth="1" outlineLevel="1"/>
    <col min="10" max="10" width="14.8166666666667" style="66" customWidth="1" outlineLevel="1"/>
    <col min="11" max="11" width="16.45" style="66" customWidth="1" outlineLevel="1"/>
    <col min="12" max="12" width="17.0916666666667" style="66" customWidth="1"/>
    <col min="13" max="14" width="11.3666666666667" style="66" customWidth="1"/>
    <col min="15" max="15" width="15.0916666666667" style="66" customWidth="1"/>
    <col min="16" max="16" width="14.0916666666667" style="66" customWidth="1"/>
    <col min="17" max="17" width="18.9083333333333" style="66" customWidth="1"/>
    <col min="18" max="18" width="14.3666666666667" style="66" customWidth="1"/>
    <col min="19" max="19" width="6.36666666666667" style="66" customWidth="1"/>
    <col min="20" max="20" width="3.45" style="66" customWidth="1"/>
    <col min="21" max="21" width="1.90833333333333" style="66" customWidth="1"/>
    <col min="22" max="22" width="4.90833333333333" style="66" customWidth="1"/>
    <col min="23" max="16384" width="8.09166666666667" style="66"/>
  </cols>
  <sheetData>
    <row r="1" s="59" customFormat="1" ht="34.5" customHeight="1" spans="1:23">
      <c r="A1" s="67"/>
      <c r="B1" s="68"/>
      <c r="C1" s="69"/>
      <c r="D1" s="69"/>
      <c r="E1" s="69"/>
      <c r="F1" s="69"/>
      <c r="G1" s="69"/>
      <c r="H1" s="69"/>
      <c r="I1" s="69" t="s">
        <v>15846</v>
      </c>
      <c r="J1" s="69"/>
      <c r="K1" s="69"/>
      <c r="L1" s="69"/>
      <c r="M1" s="69"/>
      <c r="N1" s="69"/>
      <c r="O1" s="69"/>
      <c r="P1" s="69"/>
      <c r="Q1" s="69"/>
      <c r="R1" s="69"/>
      <c r="S1" s="69"/>
      <c r="U1" s="70"/>
    </row>
    <row r="2" s="59" customFormat="1" ht="18" spans="1:23">
      <c r="A2" s="71"/>
      <c r="B2" s="72" t="s">
        <v>15847</v>
      </c>
      <c r="C2" s="73"/>
      <c r="D2" s="73"/>
      <c r="E2" s="73"/>
      <c r="F2" s="73"/>
      <c r="G2" s="73"/>
      <c r="H2" s="73"/>
      <c r="I2" s="73"/>
      <c r="J2" s="73"/>
      <c r="K2" s="73"/>
      <c r="L2" s="73"/>
      <c r="M2" s="73"/>
      <c r="N2" s="73"/>
      <c r="O2" s="73"/>
      <c r="P2" s="73"/>
      <c r="Q2" s="73"/>
      <c r="R2" s="73"/>
      <c r="S2" s="73"/>
      <c r="U2" s="70"/>
    </row>
    <row r="3" s="60" customFormat="1" spans="1:23">
      <c r="A3" s="74" t="s">
        <v>15848</v>
      </c>
      <c r="B3" s="75"/>
      <c r="C3" s="75"/>
      <c r="D3" s="76"/>
      <c r="E3" s="77"/>
      <c r="F3" s="78"/>
      <c r="G3" s="78"/>
      <c r="H3" s="78"/>
      <c r="I3" s="79"/>
      <c r="J3" s="79"/>
      <c r="K3" s="79"/>
      <c r="L3" s="79"/>
      <c r="M3" s="79"/>
      <c r="N3" s="79"/>
      <c r="O3" s="79"/>
      <c r="P3" s="79"/>
      <c r="Q3" s="79"/>
      <c r="R3" s="79"/>
      <c r="S3" s="79"/>
      <c r="T3" s="79"/>
      <c r="U3" s="70"/>
      <c r="V3" s="79"/>
    </row>
    <row r="4" s="61" customFormat="1" ht="14.25" customHeight="1" spans="1:23">
      <c r="B4" s="80" t="s">
        <v>15849</v>
      </c>
      <c r="C4" s="81"/>
      <c r="D4" s="81"/>
      <c r="E4" s="81"/>
      <c r="F4" s="81"/>
      <c r="G4" s="81"/>
      <c r="H4" s="81"/>
      <c r="I4" s="81"/>
      <c r="J4" s="81"/>
      <c r="K4" s="81"/>
      <c r="M4" s="81"/>
      <c r="U4" s="70"/>
    </row>
    <row r="5" s="62" customFormat="1" ht="20.15" customHeight="1" spans="1:23">
      <c r="A5" s="82"/>
      <c r="B5" s="83"/>
      <c r="C5" s="84"/>
      <c r="D5" s="84"/>
      <c r="E5" s="84"/>
      <c r="I5" s="84"/>
      <c r="J5" s="84"/>
      <c r="K5" s="84"/>
      <c r="L5" s="85" t="s">
        <v>15850</v>
      </c>
      <c r="M5" s="86"/>
      <c r="N5" s="85"/>
      <c r="O5" s="85"/>
      <c r="P5" s="87" t="s">
        <v>15851</v>
      </c>
      <c r="Q5" s="88" t="s">
        <v>15852</v>
      </c>
      <c r="R5" s="88" t="s">
        <v>15853</v>
      </c>
      <c r="U5" s="70"/>
      <c r="W5" s="89"/>
    </row>
    <row r="6" s="63" customFormat="1" ht="17.25" customHeight="1" spans="1:23">
      <c r="A6" s="82"/>
      <c r="B6" s="90" t="s">
        <v>15854</v>
      </c>
      <c r="C6" s="91"/>
      <c r="D6" s="91"/>
      <c r="E6" s="92"/>
      <c r="F6" s="93" t="s">
        <v>15855</v>
      </c>
      <c r="G6" s="93" t="s">
        <v>15856</v>
      </c>
      <c r="H6" s="93" t="s">
        <v>15857</v>
      </c>
      <c r="I6" s="94"/>
      <c r="J6" s="94"/>
      <c r="K6" s="94"/>
      <c r="L6" s="95">
        <v>46022</v>
      </c>
      <c r="M6" s="96" t="s">
        <v>15858</v>
      </c>
      <c r="N6" s="97"/>
      <c r="O6" s="98" t="s">
        <v>15859</v>
      </c>
      <c r="P6" s="99"/>
      <c r="Q6" s="99"/>
      <c r="R6" s="99"/>
      <c r="S6" s="100"/>
      <c r="U6" s="70"/>
      <c r="W6" s="2"/>
    </row>
    <row r="7" s="64" customFormat="1" ht="21" customHeight="1" spans="1:23">
      <c r="A7" s="101"/>
      <c r="B7" s="102" t="s">
        <v>15860</v>
      </c>
      <c r="C7" s="102" t="s">
        <v>15861</v>
      </c>
      <c r="D7" s="102" t="s">
        <v>15862</v>
      </c>
      <c r="E7" s="102" t="s">
        <v>15863</v>
      </c>
      <c r="F7" s="102" t="s">
        <v>15864</v>
      </c>
      <c r="G7" s="103" t="s">
        <v>15865</v>
      </c>
      <c r="H7" s="36" t="s">
        <v>15866</v>
      </c>
      <c r="I7" s="36" t="s">
        <v>15867</v>
      </c>
      <c r="J7" s="36" t="s">
        <v>15868</v>
      </c>
      <c r="K7" s="104" t="s">
        <v>15869</v>
      </c>
      <c r="L7" s="105" t="s">
        <v>15870</v>
      </c>
      <c r="M7" s="106" t="s">
        <v>15871</v>
      </c>
      <c r="N7" s="107" t="s">
        <v>15872</v>
      </c>
      <c r="O7" s="108" t="s">
        <v>15873</v>
      </c>
      <c r="P7" s="109" t="s">
        <v>15874</v>
      </c>
      <c r="Q7" s="108" t="s">
        <v>15875</v>
      </c>
      <c r="R7" s="108" t="s">
        <v>15876</v>
      </c>
      <c r="S7" s="110" t="s">
        <v>15877</v>
      </c>
      <c r="U7" s="70"/>
      <c r="W7" s="2"/>
    </row>
    <row r="8" s="63" customFormat="1" ht="16.5" spans="1:23">
      <c r="A8" s="82"/>
      <c r="B8" s="111" t="s">
        <v>192</v>
      </c>
      <c r="C8" s="111" t="s">
        <v>300</v>
      </c>
      <c r="D8" s="112" t="s">
        <v>303</v>
      </c>
      <c r="E8" s="113">
        <v>42333</v>
      </c>
      <c r="F8" s="112">
        <v>144</v>
      </c>
      <c r="G8" s="114">
        <v>0</v>
      </c>
      <c r="H8" s="115">
        <v>142177.38</v>
      </c>
      <c r="I8" s="115">
        <v>119468.45</v>
      </c>
      <c r="J8" s="116">
        <v>0</v>
      </c>
      <c r="K8" s="117">
        <v>22708.93</v>
      </c>
      <c r="L8" s="117">
        <v>11848.14</v>
      </c>
      <c r="M8" s="118"/>
      <c r="N8" s="119"/>
      <c r="O8" s="120">
        <f>IFERROR(EOMONTH(E8,F8),"")</f>
        <v>46721</v>
      </c>
      <c r="P8" s="121">
        <f>IFERROR(IF(OR(AND(M8&lt;&gt;"",YEAR(M8)&lt;YEAR($L$6)),AND(O8&lt;&gt;"",YEAR(O8)&lt;YEAR($L$6))),0,IF(YEAR(E8)&gt;YEAR($L$6),0,IF(OR((IF(YEAR(E8)&lt;YEAR($L$6),1,IF(MONTH(E8)=12,99,MONTH(E8)+1))&gt;12),(IF(YEAR(E8)&lt;YEAR($L$6),1,IF(MONTH(E8)=12,99,MONTH(E8)+1))&gt;MIN(MONTH($L$6),IF(AND(M8&lt;&gt;"",YEAR(M8)=YEAR($L$6)),MONTH(M8),99),IF(AND(O8&lt;&gt;"",YEAR(O8)=YEAR($L$6)),MONTH(O8),99)))),0,MIN(MONTH($L$6),IF(AND(M8&lt;&gt;"",YEAR(M8)=YEAR($L$6)),MONTH(M8),99),IF(AND(O8&lt;&gt;"",YEAR(O8)=YEAR($L$6)),MONTH(O8),99))-IF(YEAR(E8)&lt;YEAR($L$6),1,IF(MONTH(E8)=12,99,MONTH(E8)+1))+1))),0)</f>
        <v>12</v>
      </c>
      <c r="Q8" s="122">
        <f>IFERROR(IF(N8=0,(H8*(1-G8))/F8*P8,(N8*(1-G8))/F8*P8),0)</f>
        <v>11848.115</v>
      </c>
      <c r="R8" s="122">
        <f t="shared" ref="R8:R71" si="0">Q8-L8</f>
        <v>-0.0249999999978172</v>
      </c>
      <c r="S8" s="123" t="s">
        <v>120</v>
      </c>
      <c r="U8" s="70"/>
      <c r="V8" s="124"/>
      <c r="W8" s="2"/>
    </row>
    <row r="9" s="63" customFormat="1" ht="16.5" spans="1:23">
      <c r="A9" s="82"/>
      <c r="B9" s="111" t="s">
        <v>192</v>
      </c>
      <c r="C9" s="111" t="s">
        <v>316</v>
      </c>
      <c r="D9" s="112" t="s">
        <v>318</v>
      </c>
      <c r="E9" s="113">
        <v>31747</v>
      </c>
      <c r="F9" s="112">
        <v>432</v>
      </c>
      <c r="G9" s="114">
        <v>0</v>
      </c>
      <c r="H9" s="115">
        <v>35934</v>
      </c>
      <c r="I9" s="115">
        <v>35934</v>
      </c>
      <c r="J9" s="116">
        <v>0</v>
      </c>
      <c r="K9" s="116">
        <v>0</v>
      </c>
      <c r="L9" s="116">
        <v>0</v>
      </c>
      <c r="M9" s="118"/>
      <c r="N9" s="119"/>
      <c r="O9" s="120">
        <f t="shared" ref="O9:O72" si="1">IFERROR(EOMONTH(E9,F9),"")</f>
        <v>44926</v>
      </c>
      <c r="P9" s="121">
        <f>IFERROR(IF(OR(AND(M9&lt;&gt;"",YEAR(M9)&lt;YEAR($L$6)),AND(O9&lt;&gt;"",YEAR(O9)&lt;YEAR($L$6))),0,IF(YEAR(E9)&gt;YEAR($L$6),0,IF(OR((IF(YEAR(E9)&lt;YEAR($L$6),1,IF(MONTH(E9)=12,99,MONTH(E9)+1))&gt;12),(IF(YEAR(E9)&lt;YEAR($L$6),1,IF(MONTH(E9)=12,99,MONTH(E9)+1))&gt;MIN(MONTH($L$6),IF(AND(M9&lt;&gt;"",YEAR(M9)=YEAR($L$6)),MONTH(M9),99),IF(AND(O9&lt;&gt;"",YEAR(O9)=YEAR($L$6)),MONTH(O9),99)))),0,MIN(MONTH($L$6),IF(AND(M9&lt;&gt;"",YEAR(M9)=YEAR($L$6)),MONTH(M9),99),IF(AND(O9&lt;&gt;"",YEAR(O9)=YEAR($L$6)),MONTH(O9),99))-IF(YEAR(E9)&lt;YEAR($L$6),1,IF(MONTH(E9)=12,99,MONTH(E9)+1))+1))),0)</f>
        <v>0</v>
      </c>
      <c r="Q9" s="122">
        <f>IFERROR(IF(N9=0,(H9*(1-G9))/F9*P9,(N9*(1-G9))/F9*P9),0)</f>
        <v>0</v>
      </c>
      <c r="R9" s="122">
        <f t="shared" si="0"/>
        <v>0</v>
      </c>
      <c r="S9" s="123" t="s">
        <v>120</v>
      </c>
      <c r="U9" s="70"/>
      <c r="V9" s="124"/>
      <c r="W9" s="2"/>
    </row>
    <row r="10" s="63" customFormat="1" ht="16.5" spans="1:23">
      <c r="A10" s="82"/>
      <c r="B10" s="111" t="s">
        <v>192</v>
      </c>
      <c r="C10" s="111" t="s">
        <v>327</v>
      </c>
      <c r="D10" s="112" t="s">
        <v>318</v>
      </c>
      <c r="E10" s="113">
        <v>38257</v>
      </c>
      <c r="F10" s="112">
        <v>144</v>
      </c>
      <c r="G10" s="114">
        <v>0</v>
      </c>
      <c r="H10" s="115">
        <v>48080</v>
      </c>
      <c r="I10" s="115">
        <v>48080</v>
      </c>
      <c r="J10" s="116">
        <v>0</v>
      </c>
      <c r="K10" s="116">
        <v>0</v>
      </c>
      <c r="L10" s="116">
        <v>0</v>
      </c>
      <c r="M10" s="118"/>
      <c r="N10" s="119"/>
      <c r="O10" s="120">
        <f t="shared" si="1"/>
        <v>42643</v>
      </c>
      <c r="P10" s="121">
        <f t="shared" ref="P10:P73" si="2">IFERROR(IF(OR(AND(M10&lt;&gt;"",YEAR(M10)&lt;YEAR($L$6)),AND(O10&lt;&gt;"",YEAR(O10)&lt;YEAR($L$6))),0,IF(YEAR(E10)&gt;YEAR($L$6),0,IF(OR((IF(YEAR(E10)&lt;YEAR($L$6),1,IF(MONTH(E10)=12,99,MONTH(E10)+1))&gt;12),(IF(YEAR(E10)&lt;YEAR($L$6),1,IF(MONTH(E10)=12,99,MONTH(E10)+1))&gt;MIN(MONTH($L$6),IF(AND(M10&lt;&gt;"",YEAR(M10)=YEAR($L$6)),MONTH(M10),99),IF(AND(O10&lt;&gt;"",YEAR(O10)=YEAR($L$6)),MONTH(O10),99)))),0,MIN(MONTH($L$6),IF(AND(M10&lt;&gt;"",YEAR(M10)=YEAR($L$6)),MONTH(M10),99),IF(AND(O10&lt;&gt;"",YEAR(O10)=YEAR($L$6)),MONTH(O10),99))-IF(YEAR(E10)&lt;YEAR($L$6),1,IF(MONTH(E10)=12,99,MONTH(E10)+1))+1))),0)</f>
        <v>0</v>
      </c>
      <c r="Q10" s="122">
        <f t="shared" ref="Q10:Q73" si="3">IFERROR(IF(N10=0,(H10*(1-G10))/F10*P10,(N10*(1-G10))/F10*P10),0)</f>
        <v>0</v>
      </c>
      <c r="R10" s="122">
        <f t="shared" si="0"/>
        <v>0</v>
      </c>
      <c r="S10" s="123" t="s">
        <v>120</v>
      </c>
      <c r="U10" s="70"/>
      <c r="V10" s="124"/>
      <c r="W10" s="125"/>
    </row>
    <row r="11" s="63" customFormat="1" ht="16.5" spans="1:23">
      <c r="A11" s="82"/>
      <c r="B11" s="126" t="s">
        <v>192</v>
      </c>
      <c r="C11" s="127" t="s">
        <v>336</v>
      </c>
      <c r="D11" s="128" t="s">
        <v>338</v>
      </c>
      <c r="E11" s="129">
        <v>37955</v>
      </c>
      <c r="F11" s="128">
        <v>144</v>
      </c>
      <c r="G11" s="114">
        <v>0</v>
      </c>
      <c r="H11" s="115">
        <v>9537.06</v>
      </c>
      <c r="I11" s="115">
        <v>9537.06</v>
      </c>
      <c r="J11" s="130">
        <v>0</v>
      </c>
      <c r="K11" s="130">
        <v>0</v>
      </c>
      <c r="L11" s="130">
        <v>0</v>
      </c>
      <c r="M11" s="118"/>
      <c r="N11" s="119"/>
      <c r="O11" s="120">
        <f t="shared" si="1"/>
        <v>42338</v>
      </c>
      <c r="P11" s="121">
        <f t="shared" si="2"/>
        <v>0</v>
      </c>
      <c r="Q11" s="122">
        <f t="shared" si="3"/>
        <v>0</v>
      </c>
      <c r="R11" s="122">
        <f t="shared" si="0"/>
        <v>0</v>
      </c>
      <c r="S11" s="123" t="s">
        <v>120</v>
      </c>
      <c r="U11" s="70"/>
      <c r="V11" s="124"/>
      <c r="W11" s="2"/>
    </row>
    <row r="12" s="63" customFormat="1" ht="16.5" spans="1:23">
      <c r="A12" s="82"/>
      <c r="B12" s="126" t="s">
        <v>192</v>
      </c>
      <c r="C12" s="127" t="s">
        <v>343</v>
      </c>
      <c r="D12" s="128" t="s">
        <v>345</v>
      </c>
      <c r="E12" s="129">
        <v>33939</v>
      </c>
      <c r="F12" s="128">
        <v>360</v>
      </c>
      <c r="G12" s="114">
        <v>0</v>
      </c>
      <c r="H12" s="115">
        <v>8100</v>
      </c>
      <c r="I12" s="115">
        <v>8100</v>
      </c>
      <c r="J12" s="130">
        <v>0</v>
      </c>
      <c r="K12" s="130">
        <v>0</v>
      </c>
      <c r="L12" s="130">
        <v>0</v>
      </c>
      <c r="M12" s="118"/>
      <c r="N12" s="119"/>
      <c r="O12" s="120">
        <f t="shared" si="1"/>
        <v>44926</v>
      </c>
      <c r="P12" s="121">
        <f t="shared" si="2"/>
        <v>0</v>
      </c>
      <c r="Q12" s="122">
        <f t="shared" si="3"/>
        <v>0</v>
      </c>
      <c r="R12" s="122">
        <f t="shared" si="0"/>
        <v>0</v>
      </c>
      <c r="S12" s="123" t="s">
        <v>120</v>
      </c>
      <c r="U12" s="70"/>
      <c r="V12" s="124"/>
      <c r="W12" s="2"/>
    </row>
    <row r="13" s="63" customFormat="1" ht="14.5" customHeight="1" outlineLevel="1" spans="1:23">
      <c r="A13" s="82"/>
      <c r="B13" s="126" t="s">
        <v>192</v>
      </c>
      <c r="C13" s="127" t="s">
        <v>351</v>
      </c>
      <c r="D13" s="128" t="s">
        <v>353</v>
      </c>
      <c r="E13" s="129">
        <v>33512</v>
      </c>
      <c r="F13" s="128">
        <v>372</v>
      </c>
      <c r="G13" s="114">
        <v>0</v>
      </c>
      <c r="H13" s="115">
        <v>44760</v>
      </c>
      <c r="I13" s="115">
        <v>44760</v>
      </c>
      <c r="J13" s="130">
        <v>0</v>
      </c>
      <c r="K13" s="130">
        <v>0</v>
      </c>
      <c r="L13" s="130">
        <v>0</v>
      </c>
      <c r="M13" s="118"/>
      <c r="N13" s="119"/>
      <c r="O13" s="120">
        <f t="shared" si="1"/>
        <v>44865</v>
      </c>
      <c r="P13" s="121">
        <f t="shared" si="2"/>
        <v>0</v>
      </c>
      <c r="Q13" s="122">
        <f t="shared" si="3"/>
        <v>0</v>
      </c>
      <c r="R13" s="122">
        <f t="shared" si="0"/>
        <v>0</v>
      </c>
      <c r="S13" s="123" t="s">
        <v>120</v>
      </c>
      <c r="U13" s="70"/>
      <c r="V13" s="124"/>
      <c r="W13" s="125"/>
    </row>
    <row r="14" s="63" customFormat="1" ht="16.5" outlineLevel="1" spans="1:23">
      <c r="A14" s="82"/>
      <c r="B14" s="126" t="s">
        <v>192</v>
      </c>
      <c r="C14" s="127" t="s">
        <v>358</v>
      </c>
      <c r="D14" s="128" t="s">
        <v>360</v>
      </c>
      <c r="E14" s="129">
        <v>26238</v>
      </c>
      <c r="F14" s="128">
        <v>612</v>
      </c>
      <c r="G14" s="114">
        <v>0</v>
      </c>
      <c r="H14" s="115">
        <v>60810.56</v>
      </c>
      <c r="I14" s="115">
        <v>60810.56</v>
      </c>
      <c r="J14" s="130">
        <v>0</v>
      </c>
      <c r="K14" s="130">
        <v>0</v>
      </c>
      <c r="L14" s="130">
        <v>0</v>
      </c>
      <c r="M14" s="118"/>
      <c r="N14" s="119"/>
      <c r="O14" s="120">
        <f t="shared" si="1"/>
        <v>44895</v>
      </c>
      <c r="P14" s="121">
        <f t="shared" si="2"/>
        <v>0</v>
      </c>
      <c r="Q14" s="122">
        <f t="shared" si="3"/>
        <v>0</v>
      </c>
      <c r="R14" s="122">
        <f t="shared" si="0"/>
        <v>0</v>
      </c>
      <c r="S14" s="123" t="s">
        <v>120</v>
      </c>
      <c r="U14" s="70"/>
      <c r="V14" s="124"/>
      <c r="W14" s="2"/>
    </row>
    <row r="15" s="63" customFormat="1" ht="16.5" outlineLevel="1" spans="1:23">
      <c r="A15" s="82"/>
      <c r="B15" s="126" t="s">
        <v>192</v>
      </c>
      <c r="C15" s="127" t="s">
        <v>365</v>
      </c>
      <c r="D15" s="128" t="s">
        <v>367</v>
      </c>
      <c r="E15" s="129">
        <v>34304</v>
      </c>
      <c r="F15" s="128">
        <v>348</v>
      </c>
      <c r="G15" s="114">
        <v>0</v>
      </c>
      <c r="H15" s="115">
        <v>520000</v>
      </c>
      <c r="I15" s="115">
        <v>520000</v>
      </c>
      <c r="J15" s="130">
        <v>0</v>
      </c>
      <c r="K15" s="130">
        <v>0</v>
      </c>
      <c r="L15" s="130">
        <v>0</v>
      </c>
      <c r="M15" s="118"/>
      <c r="N15" s="119"/>
      <c r="O15" s="120">
        <f t="shared" si="1"/>
        <v>44926</v>
      </c>
      <c r="P15" s="121">
        <f t="shared" si="2"/>
        <v>0</v>
      </c>
      <c r="Q15" s="122">
        <f t="shared" si="3"/>
        <v>0</v>
      </c>
      <c r="R15" s="122">
        <f t="shared" si="0"/>
        <v>0</v>
      </c>
      <c r="S15" s="123" t="s">
        <v>120</v>
      </c>
      <c r="U15" s="70"/>
      <c r="V15" s="124"/>
      <c r="W15" s="2"/>
    </row>
    <row r="16" s="63" customFormat="1" ht="16.5" outlineLevel="1" spans="1:23">
      <c r="A16" s="82"/>
      <c r="B16" s="111" t="s">
        <v>192</v>
      </c>
      <c r="C16" s="111" t="s">
        <v>372</v>
      </c>
      <c r="D16" s="112" t="s">
        <v>374</v>
      </c>
      <c r="E16" s="113">
        <v>35034</v>
      </c>
      <c r="F16" s="112">
        <v>144</v>
      </c>
      <c r="G16" s="114">
        <v>0</v>
      </c>
      <c r="H16" s="115">
        <v>94915.12</v>
      </c>
      <c r="I16" s="115">
        <v>94915.12</v>
      </c>
      <c r="J16" s="116">
        <v>0</v>
      </c>
      <c r="K16" s="116">
        <v>0</v>
      </c>
      <c r="L16" s="116">
        <v>0</v>
      </c>
      <c r="M16" s="118"/>
      <c r="N16" s="119"/>
      <c r="O16" s="120">
        <f t="shared" si="1"/>
        <v>39447</v>
      </c>
      <c r="P16" s="121">
        <f t="shared" si="2"/>
        <v>0</v>
      </c>
      <c r="Q16" s="122">
        <f t="shared" si="3"/>
        <v>0</v>
      </c>
      <c r="R16" s="122">
        <f t="shared" si="0"/>
        <v>0</v>
      </c>
      <c r="S16" s="123" t="s">
        <v>120</v>
      </c>
      <c r="U16" s="70"/>
      <c r="V16" s="124"/>
      <c r="W16" s="2"/>
    </row>
    <row r="17" s="63" customFormat="1" ht="16.5" outlineLevel="3" spans="1:23">
      <c r="A17" s="82"/>
      <c r="B17" s="111" t="s">
        <v>192</v>
      </c>
      <c r="C17" s="111" t="s">
        <v>378</v>
      </c>
      <c r="D17" s="112" t="s">
        <v>380</v>
      </c>
      <c r="E17" s="113">
        <v>43081</v>
      </c>
      <c r="F17" s="112">
        <v>144</v>
      </c>
      <c r="G17" s="114">
        <v>0</v>
      </c>
      <c r="H17" s="115">
        <v>3760.68</v>
      </c>
      <c r="I17" s="115">
        <v>2507.16</v>
      </c>
      <c r="J17" s="116">
        <v>0</v>
      </c>
      <c r="K17" s="116">
        <v>1253.52</v>
      </c>
      <c r="L17" s="116">
        <v>313.38</v>
      </c>
      <c r="M17" s="118"/>
      <c r="N17" s="119"/>
      <c r="O17" s="120">
        <f t="shared" si="1"/>
        <v>47483</v>
      </c>
      <c r="P17" s="121">
        <f t="shared" si="2"/>
        <v>12</v>
      </c>
      <c r="Q17" s="122">
        <f t="shared" si="3"/>
        <v>313.39</v>
      </c>
      <c r="R17" s="122">
        <f t="shared" si="0"/>
        <v>0.00999999999999091</v>
      </c>
      <c r="S17" s="123" t="s">
        <v>120</v>
      </c>
      <c r="U17" s="70"/>
      <c r="V17" s="124"/>
      <c r="W17" s="2"/>
    </row>
    <row r="18" s="63" customFormat="1" ht="16.5" outlineLevel="3" spans="1:23">
      <c r="A18" s="82"/>
      <c r="B18" s="126" t="s">
        <v>192</v>
      </c>
      <c r="C18" s="127" t="s">
        <v>388</v>
      </c>
      <c r="D18" s="128" t="s">
        <v>380</v>
      </c>
      <c r="E18" s="129">
        <v>43081</v>
      </c>
      <c r="F18" s="128">
        <v>144</v>
      </c>
      <c r="G18" s="114">
        <v>0</v>
      </c>
      <c r="H18" s="115">
        <v>3760.68</v>
      </c>
      <c r="I18" s="115">
        <v>2507.16</v>
      </c>
      <c r="J18" s="130">
        <v>0</v>
      </c>
      <c r="K18" s="130">
        <v>1253.52</v>
      </c>
      <c r="L18" s="130">
        <v>313.38</v>
      </c>
      <c r="M18" s="118"/>
      <c r="N18" s="119"/>
      <c r="O18" s="120">
        <f t="shared" si="1"/>
        <v>47483</v>
      </c>
      <c r="P18" s="121">
        <f t="shared" si="2"/>
        <v>12</v>
      </c>
      <c r="Q18" s="122">
        <f t="shared" si="3"/>
        <v>313.39</v>
      </c>
      <c r="R18" s="122">
        <f t="shared" si="0"/>
        <v>0.00999999999999091</v>
      </c>
      <c r="S18" s="123" t="s">
        <v>120</v>
      </c>
      <c r="U18" s="70"/>
      <c r="V18" s="124"/>
      <c r="W18" s="2"/>
    </row>
    <row r="19" s="63" customFormat="1" ht="16.5" outlineLevel="3" spans="1:23">
      <c r="A19" s="82"/>
      <c r="B19" s="126" t="s">
        <v>192</v>
      </c>
      <c r="C19" s="127" t="s">
        <v>391</v>
      </c>
      <c r="D19" s="128" t="s">
        <v>380</v>
      </c>
      <c r="E19" s="129">
        <v>43081</v>
      </c>
      <c r="F19" s="128">
        <v>144</v>
      </c>
      <c r="G19" s="114">
        <v>0</v>
      </c>
      <c r="H19" s="115">
        <v>3760.69</v>
      </c>
      <c r="I19" s="115">
        <v>2507.17</v>
      </c>
      <c r="J19" s="130">
        <v>0</v>
      </c>
      <c r="K19" s="130">
        <v>1253.52</v>
      </c>
      <c r="L19" s="130">
        <v>313.38</v>
      </c>
      <c r="M19" s="118"/>
      <c r="N19" s="119"/>
      <c r="O19" s="120">
        <f t="shared" si="1"/>
        <v>47483</v>
      </c>
      <c r="P19" s="121">
        <f t="shared" si="2"/>
        <v>12</v>
      </c>
      <c r="Q19" s="122">
        <f t="shared" si="3"/>
        <v>313.390833333333</v>
      </c>
      <c r="R19" s="122">
        <f t="shared" si="0"/>
        <v>0.0108333333333235</v>
      </c>
      <c r="S19" s="123" t="s">
        <v>120</v>
      </c>
      <c r="U19" s="70"/>
      <c r="V19" s="124"/>
      <c r="W19" s="2"/>
    </row>
    <row r="20" s="63" customFormat="1" ht="16.5" outlineLevel="3" spans="1:23">
      <c r="A20" s="82"/>
      <c r="B20" s="126" t="s">
        <v>192</v>
      </c>
      <c r="C20" s="127" t="s">
        <v>394</v>
      </c>
      <c r="D20" s="128" t="s">
        <v>396</v>
      </c>
      <c r="E20" s="129">
        <v>41990</v>
      </c>
      <c r="F20" s="128">
        <v>144</v>
      </c>
      <c r="G20" s="114">
        <v>0</v>
      </c>
      <c r="H20" s="115">
        <v>2991.46</v>
      </c>
      <c r="I20" s="115">
        <v>2742.16</v>
      </c>
      <c r="J20" s="130">
        <v>0</v>
      </c>
      <c r="K20" s="130">
        <v>249.3</v>
      </c>
      <c r="L20" s="130">
        <v>249.3</v>
      </c>
      <c r="M20" s="118"/>
      <c r="N20" s="119"/>
      <c r="O20" s="120">
        <f t="shared" si="1"/>
        <v>46387</v>
      </c>
      <c r="P20" s="121">
        <f t="shared" si="2"/>
        <v>12</v>
      </c>
      <c r="Q20" s="122">
        <f t="shared" si="3"/>
        <v>249.288333333333</v>
      </c>
      <c r="R20" s="122">
        <f t="shared" si="0"/>
        <v>-0.0116666666666561</v>
      </c>
      <c r="S20" s="123" t="s">
        <v>120</v>
      </c>
      <c r="U20" s="70"/>
      <c r="V20" s="124"/>
      <c r="W20" s="2"/>
    </row>
    <row r="21" s="63" customFormat="1" ht="16.5" outlineLevel="2" spans="1:23">
      <c r="A21" s="82"/>
      <c r="B21" s="126" t="s">
        <v>192</v>
      </c>
      <c r="C21" s="127" t="s">
        <v>404</v>
      </c>
      <c r="D21" s="128" t="s">
        <v>406</v>
      </c>
      <c r="E21" s="129">
        <v>41990</v>
      </c>
      <c r="F21" s="128">
        <v>144</v>
      </c>
      <c r="G21" s="114">
        <v>0</v>
      </c>
      <c r="H21" s="115">
        <v>2991.45</v>
      </c>
      <c r="I21" s="115">
        <v>2742.15</v>
      </c>
      <c r="J21" s="130">
        <v>0</v>
      </c>
      <c r="K21" s="130">
        <v>249.3</v>
      </c>
      <c r="L21" s="130">
        <v>249.3</v>
      </c>
      <c r="M21" s="118"/>
      <c r="N21" s="119"/>
      <c r="O21" s="120">
        <f t="shared" si="1"/>
        <v>46387</v>
      </c>
      <c r="P21" s="121">
        <f t="shared" si="2"/>
        <v>12</v>
      </c>
      <c r="Q21" s="122">
        <f t="shared" si="3"/>
        <v>249.2875</v>
      </c>
      <c r="R21" s="122">
        <f t="shared" si="0"/>
        <v>-0.0125000000000171</v>
      </c>
      <c r="S21" s="123" t="s">
        <v>120</v>
      </c>
      <c r="U21" s="70"/>
      <c r="V21" s="124"/>
      <c r="W21" s="2"/>
    </row>
    <row r="22" s="63" customFormat="1" ht="16.5" outlineLevel="2" spans="1:23">
      <c r="A22" s="82"/>
      <c r="B22" s="126" t="s">
        <v>192</v>
      </c>
      <c r="C22" s="127" t="s">
        <v>409</v>
      </c>
      <c r="D22" s="128" t="s">
        <v>411</v>
      </c>
      <c r="E22" s="129">
        <v>37336</v>
      </c>
      <c r="F22" s="128">
        <v>144</v>
      </c>
      <c r="G22" s="114">
        <v>0</v>
      </c>
      <c r="H22" s="115">
        <v>201986.79</v>
      </c>
      <c r="I22" s="115">
        <v>201986.79</v>
      </c>
      <c r="J22" s="130">
        <v>0</v>
      </c>
      <c r="K22" s="130">
        <v>0</v>
      </c>
      <c r="L22" s="130">
        <v>0</v>
      </c>
      <c r="M22" s="118"/>
      <c r="N22" s="119"/>
      <c r="O22" s="120">
        <f t="shared" si="1"/>
        <v>41729</v>
      </c>
      <c r="P22" s="121">
        <f t="shared" si="2"/>
        <v>0</v>
      </c>
      <c r="Q22" s="122">
        <f t="shared" si="3"/>
        <v>0</v>
      </c>
      <c r="R22" s="122">
        <f t="shared" si="0"/>
        <v>0</v>
      </c>
      <c r="S22" s="123" t="s">
        <v>120</v>
      </c>
      <c r="U22" s="70"/>
      <c r="V22" s="124"/>
      <c r="W22" s="2"/>
    </row>
    <row r="23" s="63" customFormat="1" ht="16.5" outlineLevel="2" spans="1:23">
      <c r="A23" s="82"/>
      <c r="B23" s="111" t="s">
        <v>192</v>
      </c>
      <c r="C23" s="111" t="s">
        <v>415</v>
      </c>
      <c r="D23" s="112" t="s">
        <v>411</v>
      </c>
      <c r="E23" s="113">
        <v>31199</v>
      </c>
      <c r="F23" s="112">
        <v>444</v>
      </c>
      <c r="G23" s="114">
        <v>0</v>
      </c>
      <c r="H23" s="115">
        <v>93280</v>
      </c>
      <c r="I23" s="115">
        <v>93280</v>
      </c>
      <c r="J23" s="116">
        <v>0</v>
      </c>
      <c r="K23" s="116">
        <v>0</v>
      </c>
      <c r="L23" s="116">
        <v>0</v>
      </c>
      <c r="M23" s="118"/>
      <c r="N23" s="119"/>
      <c r="O23" s="120">
        <f t="shared" si="1"/>
        <v>44742</v>
      </c>
      <c r="P23" s="121">
        <f t="shared" si="2"/>
        <v>0</v>
      </c>
      <c r="Q23" s="122">
        <f t="shared" si="3"/>
        <v>0</v>
      </c>
      <c r="R23" s="122">
        <f t="shared" si="0"/>
        <v>0</v>
      </c>
      <c r="S23" s="123" t="s">
        <v>120</v>
      </c>
      <c r="U23" s="70"/>
      <c r="V23" s="124"/>
    </row>
    <row r="24" s="63" customFormat="1" ht="16.5" outlineLevel="2" spans="1:23">
      <c r="A24" s="82"/>
      <c r="B24" s="111" t="s">
        <v>192</v>
      </c>
      <c r="C24" s="111" t="s">
        <v>422</v>
      </c>
      <c r="D24" s="112" t="s">
        <v>424</v>
      </c>
      <c r="E24" s="113">
        <v>38818</v>
      </c>
      <c r="F24" s="112">
        <v>144</v>
      </c>
      <c r="G24" s="114">
        <v>0</v>
      </c>
      <c r="H24" s="115">
        <v>59304</v>
      </c>
      <c r="I24" s="115">
        <v>59304</v>
      </c>
      <c r="J24" s="116">
        <v>0</v>
      </c>
      <c r="K24" s="116">
        <v>0</v>
      </c>
      <c r="L24" s="116">
        <v>0</v>
      </c>
      <c r="M24" s="118"/>
      <c r="N24" s="119"/>
      <c r="O24" s="120">
        <f t="shared" si="1"/>
        <v>43220</v>
      </c>
      <c r="P24" s="121">
        <f t="shared" si="2"/>
        <v>0</v>
      </c>
      <c r="Q24" s="122">
        <f t="shared" si="3"/>
        <v>0</v>
      </c>
      <c r="R24" s="122">
        <f t="shared" si="0"/>
        <v>0</v>
      </c>
      <c r="S24" s="123" t="s">
        <v>120</v>
      </c>
      <c r="U24" s="70"/>
      <c r="V24" s="124"/>
    </row>
    <row r="25" s="63" customFormat="1" ht="16.5" outlineLevel="2" spans="1:23">
      <c r="A25" s="82"/>
      <c r="B25" s="126" t="s">
        <v>192</v>
      </c>
      <c r="C25" s="127" t="s">
        <v>429</v>
      </c>
      <c r="D25" s="128" t="s">
        <v>431</v>
      </c>
      <c r="E25" s="129">
        <v>40889</v>
      </c>
      <c r="F25" s="128">
        <v>144</v>
      </c>
      <c r="G25" s="114">
        <v>0</v>
      </c>
      <c r="H25" s="115">
        <v>86859.63</v>
      </c>
      <c r="I25" s="115">
        <v>86859.63</v>
      </c>
      <c r="J25" s="130">
        <v>0</v>
      </c>
      <c r="K25" s="130">
        <v>0</v>
      </c>
      <c r="L25" s="130">
        <v>0</v>
      </c>
      <c r="M25" s="118"/>
      <c r="N25" s="119"/>
      <c r="O25" s="120">
        <f t="shared" si="1"/>
        <v>45291</v>
      </c>
      <c r="P25" s="121">
        <f t="shared" si="2"/>
        <v>0</v>
      </c>
      <c r="Q25" s="122">
        <f t="shared" si="3"/>
        <v>0</v>
      </c>
      <c r="R25" s="122">
        <f t="shared" si="0"/>
        <v>0</v>
      </c>
      <c r="S25" s="123" t="s">
        <v>120</v>
      </c>
      <c r="U25" s="70"/>
      <c r="V25" s="124"/>
    </row>
    <row r="26" s="63" customFormat="1" ht="16.5" outlineLevel="6" spans="1:23">
      <c r="A26" s="82"/>
      <c r="B26" s="126" t="s">
        <v>192</v>
      </c>
      <c r="C26" s="127" t="s">
        <v>438</v>
      </c>
      <c r="D26" s="128" t="s">
        <v>440</v>
      </c>
      <c r="E26" s="129">
        <v>41990</v>
      </c>
      <c r="F26" s="128">
        <v>144</v>
      </c>
      <c r="G26" s="114">
        <v>0</v>
      </c>
      <c r="H26" s="115">
        <v>131052.94</v>
      </c>
      <c r="I26" s="115">
        <v>120131.87</v>
      </c>
      <c r="J26" s="130">
        <v>0</v>
      </c>
      <c r="K26" s="130">
        <v>10921.07</v>
      </c>
      <c r="L26" s="130">
        <v>10921.08</v>
      </c>
      <c r="M26" s="118"/>
      <c r="N26" s="119"/>
      <c r="O26" s="120">
        <f t="shared" si="1"/>
        <v>46387</v>
      </c>
      <c r="P26" s="121">
        <f t="shared" si="2"/>
        <v>12</v>
      </c>
      <c r="Q26" s="122">
        <f t="shared" si="3"/>
        <v>10921.0783333333</v>
      </c>
      <c r="R26" s="122">
        <f t="shared" si="0"/>
        <v>-0.00166666666700621</v>
      </c>
      <c r="S26" s="123" t="s">
        <v>120</v>
      </c>
      <c r="U26" s="70"/>
      <c r="V26" s="124"/>
    </row>
    <row r="27" s="63" customFormat="1" ht="16.5" outlineLevel="6" spans="1:23">
      <c r="A27" s="82"/>
      <c r="B27" s="126" t="s">
        <v>192</v>
      </c>
      <c r="C27" s="127" t="s">
        <v>443</v>
      </c>
      <c r="D27" s="128" t="s">
        <v>440</v>
      </c>
      <c r="E27" s="129">
        <v>42789</v>
      </c>
      <c r="F27" s="128">
        <v>144</v>
      </c>
      <c r="G27" s="114">
        <v>0</v>
      </c>
      <c r="H27" s="115">
        <v>74013.83</v>
      </c>
      <c r="I27" s="115">
        <v>54482.4</v>
      </c>
      <c r="J27" s="130">
        <v>0</v>
      </c>
      <c r="K27" s="130">
        <v>19531.43</v>
      </c>
      <c r="L27" s="130">
        <v>6167.82</v>
      </c>
      <c r="M27" s="118"/>
      <c r="N27" s="119"/>
      <c r="O27" s="120">
        <f t="shared" si="1"/>
        <v>47177</v>
      </c>
      <c r="P27" s="121">
        <f t="shared" si="2"/>
        <v>12</v>
      </c>
      <c r="Q27" s="122">
        <f t="shared" si="3"/>
        <v>6167.81916666667</v>
      </c>
      <c r="R27" s="122">
        <f t="shared" si="0"/>
        <v>-0.000833333332593611</v>
      </c>
      <c r="S27" s="123" t="s">
        <v>120</v>
      </c>
      <c r="U27" s="70"/>
      <c r="V27" s="124"/>
    </row>
    <row r="28" s="63" customFormat="1" ht="16.5" outlineLevel="6" spans="1:23">
      <c r="A28" s="82"/>
      <c r="B28" s="126" t="s">
        <v>192</v>
      </c>
      <c r="C28" s="127" t="s">
        <v>448</v>
      </c>
      <c r="D28" s="128" t="s">
        <v>450</v>
      </c>
      <c r="E28" s="129">
        <v>37784</v>
      </c>
      <c r="F28" s="128">
        <v>144</v>
      </c>
      <c r="G28" s="114">
        <v>0</v>
      </c>
      <c r="H28" s="115">
        <v>11800</v>
      </c>
      <c r="I28" s="115">
        <v>11800</v>
      </c>
      <c r="J28" s="130">
        <v>0</v>
      </c>
      <c r="K28" s="130">
        <v>0</v>
      </c>
      <c r="L28" s="130">
        <v>0</v>
      </c>
      <c r="M28" s="118"/>
      <c r="N28" s="119"/>
      <c r="O28" s="120">
        <f t="shared" si="1"/>
        <v>42185</v>
      </c>
      <c r="P28" s="121">
        <f t="shared" si="2"/>
        <v>0</v>
      </c>
      <c r="Q28" s="122">
        <f t="shared" si="3"/>
        <v>0</v>
      </c>
      <c r="R28" s="122">
        <f t="shared" si="0"/>
        <v>0</v>
      </c>
      <c r="S28" s="123" t="s">
        <v>120</v>
      </c>
      <c r="U28" s="70"/>
      <c r="V28" s="124"/>
    </row>
    <row r="29" s="63" customFormat="1" ht="16.5" outlineLevel="6" spans="1:23">
      <c r="A29" s="82"/>
      <c r="B29" s="126" t="s">
        <v>192</v>
      </c>
      <c r="C29" s="127" t="s">
        <v>457</v>
      </c>
      <c r="D29" s="128" t="s">
        <v>459</v>
      </c>
      <c r="E29" s="129">
        <v>38286</v>
      </c>
      <c r="F29" s="128">
        <v>144</v>
      </c>
      <c r="G29" s="114">
        <v>0</v>
      </c>
      <c r="H29" s="115">
        <v>19500</v>
      </c>
      <c r="I29" s="115">
        <v>19500</v>
      </c>
      <c r="J29" s="130">
        <v>0</v>
      </c>
      <c r="K29" s="130">
        <v>0</v>
      </c>
      <c r="L29" s="130">
        <v>0</v>
      </c>
      <c r="M29" s="118"/>
      <c r="N29" s="119"/>
      <c r="O29" s="120">
        <f t="shared" si="1"/>
        <v>42674</v>
      </c>
      <c r="P29" s="121">
        <f t="shared" si="2"/>
        <v>0</v>
      </c>
      <c r="Q29" s="122">
        <f t="shared" si="3"/>
        <v>0</v>
      </c>
      <c r="R29" s="122">
        <f t="shared" si="0"/>
        <v>0</v>
      </c>
      <c r="S29" s="123" t="s">
        <v>120</v>
      </c>
      <c r="U29" s="70"/>
      <c r="V29" s="124"/>
    </row>
    <row r="30" s="63" customFormat="1" ht="16.5" outlineLevel="7" spans="1:23">
      <c r="A30" s="82"/>
      <c r="B30" s="111" t="s">
        <v>192</v>
      </c>
      <c r="C30" s="111" t="s">
        <v>466</v>
      </c>
      <c r="D30" s="112" t="s">
        <v>459</v>
      </c>
      <c r="E30" s="113">
        <v>38286</v>
      </c>
      <c r="F30" s="112">
        <v>144</v>
      </c>
      <c r="G30" s="114">
        <v>0</v>
      </c>
      <c r="H30" s="115">
        <v>19500</v>
      </c>
      <c r="I30" s="115">
        <v>19500</v>
      </c>
      <c r="J30" s="116">
        <v>0</v>
      </c>
      <c r="K30" s="116">
        <v>0</v>
      </c>
      <c r="L30" s="116">
        <v>0</v>
      </c>
      <c r="M30" s="118"/>
      <c r="N30" s="119"/>
      <c r="O30" s="120">
        <f t="shared" si="1"/>
        <v>42674</v>
      </c>
      <c r="P30" s="121">
        <f t="shared" si="2"/>
        <v>0</v>
      </c>
      <c r="Q30" s="122">
        <f t="shared" si="3"/>
        <v>0</v>
      </c>
      <c r="R30" s="122">
        <f t="shared" si="0"/>
        <v>0</v>
      </c>
      <c r="S30" s="123" t="s">
        <v>120</v>
      </c>
      <c r="U30" s="70"/>
      <c r="V30" s="124"/>
    </row>
    <row r="31" s="63" customFormat="1" ht="16.5" outlineLevel="7" spans="1:23">
      <c r="A31" s="82"/>
      <c r="B31" s="111" t="s">
        <v>192</v>
      </c>
      <c r="C31" s="111" t="s">
        <v>470</v>
      </c>
      <c r="D31" s="112" t="s">
        <v>459</v>
      </c>
      <c r="E31" s="113">
        <v>38286</v>
      </c>
      <c r="F31" s="112">
        <v>144</v>
      </c>
      <c r="G31" s="114">
        <v>0</v>
      </c>
      <c r="H31" s="115">
        <v>19500</v>
      </c>
      <c r="I31" s="115">
        <v>19500</v>
      </c>
      <c r="J31" s="116">
        <v>0</v>
      </c>
      <c r="K31" s="116">
        <v>0</v>
      </c>
      <c r="L31" s="116">
        <v>0</v>
      </c>
      <c r="M31" s="118"/>
      <c r="N31" s="119"/>
      <c r="O31" s="120">
        <f t="shared" si="1"/>
        <v>42674</v>
      </c>
      <c r="P31" s="121">
        <f t="shared" si="2"/>
        <v>0</v>
      </c>
      <c r="Q31" s="122">
        <f t="shared" si="3"/>
        <v>0</v>
      </c>
      <c r="R31" s="122">
        <f t="shared" si="0"/>
        <v>0</v>
      </c>
      <c r="S31" s="123" t="s">
        <v>120</v>
      </c>
      <c r="U31" s="70"/>
      <c r="V31" s="124"/>
    </row>
    <row r="32" s="63" customFormat="1" ht="16.5" outlineLevel="7" spans="1:23">
      <c r="A32" s="82"/>
      <c r="B32" s="126" t="s">
        <v>192</v>
      </c>
      <c r="C32" s="127" t="s">
        <v>473</v>
      </c>
      <c r="D32" s="128" t="s">
        <v>475</v>
      </c>
      <c r="E32" s="129">
        <v>41211</v>
      </c>
      <c r="F32" s="128">
        <v>144</v>
      </c>
      <c r="G32" s="114">
        <v>0</v>
      </c>
      <c r="H32" s="115">
        <v>38222.23</v>
      </c>
      <c r="I32" s="115">
        <v>38222.23</v>
      </c>
      <c r="J32" s="130">
        <v>0</v>
      </c>
      <c r="K32" s="130">
        <v>0</v>
      </c>
      <c r="L32" s="130">
        <v>0</v>
      </c>
      <c r="M32" s="118"/>
      <c r="N32" s="119"/>
      <c r="O32" s="120">
        <f t="shared" si="1"/>
        <v>45596</v>
      </c>
      <c r="P32" s="121">
        <f t="shared" si="2"/>
        <v>0</v>
      </c>
      <c r="Q32" s="122">
        <f t="shared" si="3"/>
        <v>0</v>
      </c>
      <c r="R32" s="122">
        <f t="shared" si="0"/>
        <v>0</v>
      </c>
      <c r="S32" s="123" t="s">
        <v>120</v>
      </c>
      <c r="U32" s="70"/>
      <c r="V32" s="124"/>
    </row>
    <row r="33" s="63" customFormat="1" ht="16.5" outlineLevel="7" spans="1:22">
      <c r="A33" s="82"/>
      <c r="B33" s="126" t="s">
        <v>192</v>
      </c>
      <c r="C33" s="127" t="s">
        <v>482</v>
      </c>
      <c r="D33" s="128" t="s">
        <v>484</v>
      </c>
      <c r="E33" s="129">
        <v>32721</v>
      </c>
      <c r="F33" s="128">
        <v>396</v>
      </c>
      <c r="G33" s="114">
        <v>0</v>
      </c>
      <c r="H33" s="115">
        <v>14000</v>
      </c>
      <c r="I33" s="115">
        <v>14000</v>
      </c>
      <c r="J33" s="130">
        <v>0</v>
      </c>
      <c r="K33" s="130">
        <v>0</v>
      </c>
      <c r="L33" s="130">
        <v>0</v>
      </c>
      <c r="M33" s="118"/>
      <c r="N33" s="119"/>
      <c r="O33" s="120">
        <f t="shared" si="1"/>
        <v>44804</v>
      </c>
      <c r="P33" s="121">
        <f t="shared" si="2"/>
        <v>0</v>
      </c>
      <c r="Q33" s="122">
        <f t="shared" si="3"/>
        <v>0</v>
      </c>
      <c r="R33" s="122">
        <f t="shared" si="0"/>
        <v>0</v>
      </c>
      <c r="S33" s="123" t="s">
        <v>120</v>
      </c>
      <c r="U33" s="70"/>
      <c r="V33" s="124"/>
    </row>
    <row r="34" s="63" customFormat="1" ht="16.5" outlineLevel="7" spans="1:22">
      <c r="A34" s="82"/>
      <c r="B34" s="126" t="s">
        <v>192</v>
      </c>
      <c r="C34" s="127" t="s">
        <v>490</v>
      </c>
      <c r="D34" s="128" t="s">
        <v>492</v>
      </c>
      <c r="E34" s="129">
        <v>33543</v>
      </c>
      <c r="F34" s="128">
        <v>372</v>
      </c>
      <c r="G34" s="114">
        <v>0</v>
      </c>
      <c r="H34" s="115">
        <v>11000</v>
      </c>
      <c r="I34" s="115">
        <v>11000</v>
      </c>
      <c r="J34" s="130">
        <v>0</v>
      </c>
      <c r="K34" s="130">
        <v>0</v>
      </c>
      <c r="L34" s="130">
        <v>0</v>
      </c>
      <c r="M34" s="118"/>
      <c r="N34" s="119"/>
      <c r="O34" s="120">
        <f t="shared" si="1"/>
        <v>44895</v>
      </c>
      <c r="P34" s="121">
        <f t="shared" si="2"/>
        <v>0</v>
      </c>
      <c r="Q34" s="122">
        <f t="shared" si="3"/>
        <v>0</v>
      </c>
      <c r="R34" s="122">
        <f t="shared" si="0"/>
        <v>0</v>
      </c>
      <c r="S34" s="123" t="s">
        <v>120</v>
      </c>
      <c r="U34" s="70"/>
      <c r="V34" s="124"/>
    </row>
    <row r="35" s="63" customFormat="1" ht="16.5" outlineLevel="7" spans="1:22">
      <c r="A35" s="82"/>
      <c r="B35" s="126" t="s">
        <v>192</v>
      </c>
      <c r="C35" s="127" t="s">
        <v>496</v>
      </c>
      <c r="D35" s="128" t="s">
        <v>450</v>
      </c>
      <c r="E35" s="129">
        <v>33695</v>
      </c>
      <c r="F35" s="128">
        <v>372</v>
      </c>
      <c r="G35" s="114">
        <v>0</v>
      </c>
      <c r="H35" s="115">
        <v>4500</v>
      </c>
      <c r="I35" s="115">
        <v>4500</v>
      </c>
      <c r="J35" s="130">
        <v>0</v>
      </c>
      <c r="K35" s="130">
        <v>0</v>
      </c>
      <c r="L35" s="130">
        <v>0</v>
      </c>
      <c r="M35" s="118"/>
      <c r="N35" s="119"/>
      <c r="O35" s="120">
        <f t="shared" si="1"/>
        <v>45046</v>
      </c>
      <c r="P35" s="121">
        <f t="shared" si="2"/>
        <v>0</v>
      </c>
      <c r="Q35" s="122">
        <f t="shared" si="3"/>
        <v>0</v>
      </c>
      <c r="R35" s="122">
        <f t="shared" si="0"/>
        <v>0</v>
      </c>
      <c r="S35" s="123" t="s">
        <v>120</v>
      </c>
      <c r="U35" s="70"/>
      <c r="V35" s="124"/>
    </row>
    <row r="36" s="63" customFormat="1" ht="16.5" outlineLevel="7" spans="1:22">
      <c r="A36" s="82"/>
      <c r="B36" s="126" t="s">
        <v>192</v>
      </c>
      <c r="C36" s="127" t="s">
        <v>501</v>
      </c>
      <c r="D36" s="128" t="s">
        <v>450</v>
      </c>
      <c r="E36" s="129">
        <v>33878</v>
      </c>
      <c r="F36" s="128">
        <v>360</v>
      </c>
      <c r="G36" s="114">
        <v>0</v>
      </c>
      <c r="H36" s="115">
        <v>6500</v>
      </c>
      <c r="I36" s="115">
        <v>6500</v>
      </c>
      <c r="J36" s="130">
        <v>0</v>
      </c>
      <c r="K36" s="130">
        <v>0</v>
      </c>
      <c r="L36" s="130">
        <v>0</v>
      </c>
      <c r="M36" s="118"/>
      <c r="N36" s="119"/>
      <c r="O36" s="120">
        <f t="shared" si="1"/>
        <v>44865</v>
      </c>
      <c r="P36" s="121">
        <f t="shared" si="2"/>
        <v>0</v>
      </c>
      <c r="Q36" s="122">
        <f t="shared" si="3"/>
        <v>0</v>
      </c>
      <c r="R36" s="122">
        <f t="shared" si="0"/>
        <v>0</v>
      </c>
      <c r="S36" s="123" t="s">
        <v>120</v>
      </c>
      <c r="U36" s="70"/>
      <c r="V36" s="124"/>
    </row>
    <row r="37" s="63" customFormat="1" ht="16.5" outlineLevel="7" spans="1:22">
      <c r="A37" s="82"/>
      <c r="B37" s="111" t="s">
        <v>192</v>
      </c>
      <c r="C37" s="111" t="s">
        <v>505</v>
      </c>
      <c r="D37" s="112" t="s">
        <v>507</v>
      </c>
      <c r="E37" s="113">
        <v>35158</v>
      </c>
      <c r="F37" s="112">
        <v>324</v>
      </c>
      <c r="G37" s="114">
        <v>0</v>
      </c>
      <c r="H37" s="115">
        <v>7545.77</v>
      </c>
      <c r="I37" s="115">
        <v>7545.77</v>
      </c>
      <c r="J37" s="116">
        <v>0</v>
      </c>
      <c r="K37" s="116">
        <v>0</v>
      </c>
      <c r="L37" s="116">
        <v>0</v>
      </c>
      <c r="M37" s="118"/>
      <c r="N37" s="119"/>
      <c r="O37" s="120">
        <f t="shared" si="1"/>
        <v>45046</v>
      </c>
      <c r="P37" s="121">
        <f t="shared" si="2"/>
        <v>0</v>
      </c>
      <c r="Q37" s="122">
        <f t="shared" si="3"/>
        <v>0</v>
      </c>
      <c r="R37" s="122">
        <f t="shared" si="0"/>
        <v>0</v>
      </c>
      <c r="S37" s="123" t="s">
        <v>120</v>
      </c>
      <c r="U37" s="70"/>
      <c r="V37" s="124"/>
    </row>
    <row r="38" s="63" customFormat="1" ht="16.5" outlineLevel="7" spans="1:22">
      <c r="A38" s="82"/>
      <c r="B38" s="111" t="s">
        <v>192</v>
      </c>
      <c r="C38" s="111" t="s">
        <v>512</v>
      </c>
      <c r="D38" s="112" t="s">
        <v>507</v>
      </c>
      <c r="E38" s="113">
        <v>35158</v>
      </c>
      <c r="F38" s="112">
        <v>324</v>
      </c>
      <c r="G38" s="114">
        <v>0</v>
      </c>
      <c r="H38" s="115">
        <v>7545.77</v>
      </c>
      <c r="I38" s="115">
        <v>7545.77</v>
      </c>
      <c r="J38" s="116">
        <v>0</v>
      </c>
      <c r="K38" s="116">
        <v>0</v>
      </c>
      <c r="L38" s="116">
        <v>0</v>
      </c>
      <c r="M38" s="118"/>
      <c r="N38" s="119"/>
      <c r="O38" s="120">
        <f t="shared" si="1"/>
        <v>45046</v>
      </c>
      <c r="P38" s="121">
        <f t="shared" si="2"/>
        <v>0</v>
      </c>
      <c r="Q38" s="122">
        <f t="shared" si="3"/>
        <v>0</v>
      </c>
      <c r="R38" s="122">
        <f t="shared" si="0"/>
        <v>0</v>
      </c>
      <c r="S38" s="123" t="s">
        <v>120</v>
      </c>
      <c r="U38" s="70"/>
      <c r="V38" s="124"/>
    </row>
    <row r="39" s="63" customFormat="1" ht="16.5" outlineLevel="7" spans="1:22">
      <c r="A39" s="82"/>
      <c r="B39" s="126" t="s">
        <v>192</v>
      </c>
      <c r="C39" s="127" t="s">
        <v>515</v>
      </c>
      <c r="D39" s="128" t="s">
        <v>507</v>
      </c>
      <c r="E39" s="129">
        <v>35158</v>
      </c>
      <c r="F39" s="128">
        <v>324</v>
      </c>
      <c r="G39" s="114">
        <v>0</v>
      </c>
      <c r="H39" s="115">
        <v>7545.77</v>
      </c>
      <c r="I39" s="115">
        <v>7545.77</v>
      </c>
      <c r="J39" s="130">
        <v>0</v>
      </c>
      <c r="K39" s="130">
        <v>0</v>
      </c>
      <c r="L39" s="130">
        <v>0</v>
      </c>
      <c r="M39" s="118"/>
      <c r="N39" s="119"/>
      <c r="O39" s="120">
        <f t="shared" si="1"/>
        <v>45046</v>
      </c>
      <c r="P39" s="121">
        <f t="shared" si="2"/>
        <v>0</v>
      </c>
      <c r="Q39" s="122">
        <f t="shared" si="3"/>
        <v>0</v>
      </c>
      <c r="R39" s="122">
        <f t="shared" si="0"/>
        <v>0</v>
      </c>
      <c r="S39" s="123" t="s">
        <v>120</v>
      </c>
      <c r="U39" s="70"/>
      <c r="V39" s="124"/>
    </row>
    <row r="40" s="63" customFormat="1" ht="16.5" outlineLevel="7" spans="1:22">
      <c r="A40" s="82"/>
      <c r="B40" s="126" t="s">
        <v>192</v>
      </c>
      <c r="C40" s="127" t="s">
        <v>518</v>
      </c>
      <c r="D40" s="128" t="s">
        <v>520</v>
      </c>
      <c r="E40" s="129">
        <v>36885</v>
      </c>
      <c r="F40" s="128">
        <v>144</v>
      </c>
      <c r="G40" s="114">
        <v>0</v>
      </c>
      <c r="H40" s="115">
        <v>30591.8</v>
      </c>
      <c r="I40" s="115">
        <v>30591.8</v>
      </c>
      <c r="J40" s="130">
        <v>0</v>
      </c>
      <c r="K40" s="130">
        <v>0</v>
      </c>
      <c r="L40" s="130">
        <v>0</v>
      </c>
      <c r="M40" s="118"/>
      <c r="N40" s="119"/>
      <c r="O40" s="120">
        <f t="shared" si="1"/>
        <v>41274</v>
      </c>
      <c r="P40" s="121">
        <f t="shared" si="2"/>
        <v>0</v>
      </c>
      <c r="Q40" s="122">
        <f t="shared" si="3"/>
        <v>0</v>
      </c>
      <c r="R40" s="122">
        <f t="shared" si="0"/>
        <v>0</v>
      </c>
      <c r="S40" s="123" t="s">
        <v>120</v>
      </c>
      <c r="U40" s="70"/>
      <c r="V40" s="124"/>
    </row>
    <row r="41" s="63" customFormat="1" ht="16.5" outlineLevel="7" spans="1:22">
      <c r="A41" s="82"/>
      <c r="B41" s="126" t="s">
        <v>192</v>
      </c>
      <c r="C41" s="127" t="s">
        <v>523</v>
      </c>
      <c r="D41" s="128" t="s">
        <v>525</v>
      </c>
      <c r="E41" s="129">
        <v>37435</v>
      </c>
      <c r="F41" s="128">
        <v>144</v>
      </c>
      <c r="G41" s="114">
        <v>0</v>
      </c>
      <c r="H41" s="115">
        <v>41600</v>
      </c>
      <c r="I41" s="115">
        <v>41600</v>
      </c>
      <c r="J41" s="130">
        <v>0</v>
      </c>
      <c r="K41" s="130">
        <v>0</v>
      </c>
      <c r="L41" s="130">
        <v>0</v>
      </c>
      <c r="M41" s="118"/>
      <c r="N41" s="119"/>
      <c r="O41" s="120">
        <f t="shared" si="1"/>
        <v>41820</v>
      </c>
      <c r="P41" s="121">
        <f t="shared" si="2"/>
        <v>0</v>
      </c>
      <c r="Q41" s="122">
        <f t="shared" si="3"/>
        <v>0</v>
      </c>
      <c r="R41" s="122">
        <f t="shared" si="0"/>
        <v>0</v>
      </c>
      <c r="S41" s="123" t="s">
        <v>120</v>
      </c>
      <c r="U41" s="70"/>
      <c r="V41" s="124"/>
    </row>
    <row r="42" s="63" customFormat="1" ht="16.5" outlineLevel="7" spans="1:22">
      <c r="A42" s="82"/>
      <c r="B42" s="126" t="s">
        <v>192</v>
      </c>
      <c r="C42" s="127" t="s">
        <v>528</v>
      </c>
      <c r="D42" s="128" t="s">
        <v>530</v>
      </c>
      <c r="E42" s="129">
        <v>41211</v>
      </c>
      <c r="F42" s="128">
        <v>144</v>
      </c>
      <c r="G42" s="114">
        <v>0</v>
      </c>
      <c r="H42" s="115">
        <v>18346.11</v>
      </c>
      <c r="I42" s="115">
        <v>18346.11</v>
      </c>
      <c r="J42" s="130">
        <v>0</v>
      </c>
      <c r="K42" s="130">
        <v>0</v>
      </c>
      <c r="L42" s="130">
        <v>0</v>
      </c>
      <c r="M42" s="118"/>
      <c r="N42" s="119"/>
      <c r="O42" s="120">
        <f t="shared" si="1"/>
        <v>45596</v>
      </c>
      <c r="P42" s="121">
        <f t="shared" si="2"/>
        <v>0</v>
      </c>
      <c r="Q42" s="122">
        <f t="shared" si="3"/>
        <v>0</v>
      </c>
      <c r="R42" s="122">
        <f t="shared" si="0"/>
        <v>0</v>
      </c>
      <c r="S42" s="123" t="s">
        <v>120</v>
      </c>
      <c r="U42" s="70"/>
      <c r="V42" s="124"/>
    </row>
    <row r="43" s="63" customFormat="1" ht="16.5" outlineLevel="7" spans="1:22">
      <c r="A43" s="82"/>
      <c r="B43" s="126" t="s">
        <v>192</v>
      </c>
      <c r="C43" s="127" t="s">
        <v>535</v>
      </c>
      <c r="D43" s="128" t="s">
        <v>537</v>
      </c>
      <c r="E43" s="129">
        <v>42110</v>
      </c>
      <c r="F43" s="128">
        <v>144</v>
      </c>
      <c r="G43" s="114">
        <v>0</v>
      </c>
      <c r="H43" s="115">
        <v>119658.11</v>
      </c>
      <c r="I43" s="115">
        <v>106362.78</v>
      </c>
      <c r="J43" s="130">
        <v>0</v>
      </c>
      <c r="K43" s="130">
        <v>13295.33</v>
      </c>
      <c r="L43" s="130">
        <v>9971.5</v>
      </c>
      <c r="M43" s="118"/>
      <c r="N43" s="119"/>
      <c r="O43" s="120">
        <f t="shared" si="1"/>
        <v>46507</v>
      </c>
      <c r="P43" s="121">
        <f t="shared" si="2"/>
        <v>12</v>
      </c>
      <c r="Q43" s="122">
        <f t="shared" si="3"/>
        <v>9971.50916666667</v>
      </c>
      <c r="R43" s="122">
        <f t="shared" si="0"/>
        <v>0.00916666666671517</v>
      </c>
      <c r="S43" s="123" t="s">
        <v>120</v>
      </c>
      <c r="U43" s="70"/>
      <c r="V43" s="124"/>
    </row>
    <row r="44" s="63" customFormat="1" ht="16.5" outlineLevel="7" spans="1:22">
      <c r="A44" s="82"/>
      <c r="B44" s="111" t="s">
        <v>192</v>
      </c>
      <c r="C44" s="111" t="s">
        <v>543</v>
      </c>
      <c r="D44" s="112" t="s">
        <v>545</v>
      </c>
      <c r="E44" s="113">
        <v>40816</v>
      </c>
      <c r="F44" s="112">
        <v>144</v>
      </c>
      <c r="G44" s="114">
        <v>0</v>
      </c>
      <c r="H44" s="115">
        <v>2974.36</v>
      </c>
      <c r="I44" s="115">
        <v>2974.36</v>
      </c>
      <c r="J44" s="116">
        <v>0</v>
      </c>
      <c r="K44" s="116">
        <v>0</v>
      </c>
      <c r="L44" s="116">
        <v>0</v>
      </c>
      <c r="M44" s="118"/>
      <c r="N44" s="119"/>
      <c r="O44" s="120">
        <f t="shared" si="1"/>
        <v>45199</v>
      </c>
      <c r="P44" s="121">
        <f t="shared" si="2"/>
        <v>0</v>
      </c>
      <c r="Q44" s="122">
        <f t="shared" si="3"/>
        <v>0</v>
      </c>
      <c r="R44" s="122">
        <f t="shared" si="0"/>
        <v>0</v>
      </c>
      <c r="S44" s="123" t="s">
        <v>120</v>
      </c>
      <c r="U44" s="70"/>
      <c r="V44" s="124"/>
    </row>
    <row r="45" s="63" customFormat="1" ht="16.5" outlineLevel="7" spans="1:22">
      <c r="A45" s="82"/>
      <c r="B45" s="111" t="s">
        <v>192</v>
      </c>
      <c r="C45" s="111" t="s">
        <v>550</v>
      </c>
      <c r="D45" s="112" t="s">
        <v>552</v>
      </c>
      <c r="E45" s="113">
        <v>40816</v>
      </c>
      <c r="F45" s="112">
        <v>144</v>
      </c>
      <c r="G45" s="114">
        <v>0</v>
      </c>
      <c r="H45" s="115">
        <v>2974.36</v>
      </c>
      <c r="I45" s="115">
        <v>2974.36</v>
      </c>
      <c r="J45" s="116">
        <v>0</v>
      </c>
      <c r="K45" s="116">
        <v>0</v>
      </c>
      <c r="L45" s="116">
        <v>0</v>
      </c>
      <c r="M45" s="118"/>
      <c r="N45" s="119"/>
      <c r="O45" s="120">
        <f t="shared" si="1"/>
        <v>45199</v>
      </c>
      <c r="P45" s="121">
        <f t="shared" si="2"/>
        <v>0</v>
      </c>
      <c r="Q45" s="122">
        <f t="shared" si="3"/>
        <v>0</v>
      </c>
      <c r="R45" s="122">
        <f t="shared" si="0"/>
        <v>0</v>
      </c>
      <c r="S45" s="123" t="s">
        <v>120</v>
      </c>
      <c r="U45" s="70"/>
      <c r="V45" s="124"/>
    </row>
    <row r="46" s="63" customFormat="1" ht="16.5" outlineLevel="7" spans="1:22">
      <c r="A46" s="82"/>
      <c r="B46" s="126" t="s">
        <v>192</v>
      </c>
      <c r="C46" s="127" t="s">
        <v>554</v>
      </c>
      <c r="D46" s="128" t="s">
        <v>552</v>
      </c>
      <c r="E46" s="129">
        <v>40816</v>
      </c>
      <c r="F46" s="128">
        <v>144</v>
      </c>
      <c r="G46" s="114">
        <v>0</v>
      </c>
      <c r="H46" s="115">
        <v>2974.36</v>
      </c>
      <c r="I46" s="115">
        <v>2974.36</v>
      </c>
      <c r="J46" s="130">
        <v>0</v>
      </c>
      <c r="K46" s="130">
        <v>0</v>
      </c>
      <c r="L46" s="130">
        <v>0</v>
      </c>
      <c r="M46" s="118"/>
      <c r="N46" s="119"/>
      <c r="O46" s="120">
        <f t="shared" si="1"/>
        <v>45199</v>
      </c>
      <c r="P46" s="121">
        <f t="shared" si="2"/>
        <v>0</v>
      </c>
      <c r="Q46" s="122">
        <f t="shared" si="3"/>
        <v>0</v>
      </c>
      <c r="R46" s="122">
        <f t="shared" si="0"/>
        <v>0</v>
      </c>
      <c r="S46" s="123" t="s">
        <v>120</v>
      </c>
      <c r="U46" s="70"/>
      <c r="V46" s="124"/>
    </row>
    <row r="47" s="63" customFormat="1" ht="16.5" outlineLevel="7" spans="1:22">
      <c r="A47" s="82"/>
      <c r="B47" s="126" t="s">
        <v>192</v>
      </c>
      <c r="C47" s="127" t="s">
        <v>557</v>
      </c>
      <c r="D47" s="128" t="s">
        <v>552</v>
      </c>
      <c r="E47" s="129">
        <v>40816</v>
      </c>
      <c r="F47" s="128">
        <v>144</v>
      </c>
      <c r="G47" s="114">
        <v>0</v>
      </c>
      <c r="H47" s="115">
        <v>2974.35</v>
      </c>
      <c r="I47" s="115">
        <v>2974.35</v>
      </c>
      <c r="J47" s="130">
        <v>0</v>
      </c>
      <c r="K47" s="130">
        <v>0</v>
      </c>
      <c r="L47" s="130">
        <v>0</v>
      </c>
      <c r="M47" s="118"/>
      <c r="N47" s="119"/>
      <c r="O47" s="120">
        <f t="shared" si="1"/>
        <v>45199</v>
      </c>
      <c r="P47" s="121">
        <f t="shared" si="2"/>
        <v>0</v>
      </c>
      <c r="Q47" s="122">
        <f t="shared" si="3"/>
        <v>0</v>
      </c>
      <c r="R47" s="122">
        <f t="shared" si="0"/>
        <v>0</v>
      </c>
      <c r="S47" s="123" t="s">
        <v>120</v>
      </c>
      <c r="U47" s="70"/>
      <c r="V47" s="124"/>
    </row>
    <row r="48" s="63" customFormat="1" ht="16.5" outlineLevel="7" spans="1:22">
      <c r="A48" s="82"/>
      <c r="B48" s="126" t="s">
        <v>192</v>
      </c>
      <c r="C48" s="127" t="s">
        <v>560</v>
      </c>
      <c r="D48" s="128" t="s">
        <v>545</v>
      </c>
      <c r="E48" s="129">
        <v>40816</v>
      </c>
      <c r="F48" s="128">
        <v>144</v>
      </c>
      <c r="G48" s="114">
        <v>0</v>
      </c>
      <c r="H48" s="115">
        <v>2974.36</v>
      </c>
      <c r="I48" s="115">
        <v>2974.36</v>
      </c>
      <c r="J48" s="130">
        <v>0</v>
      </c>
      <c r="K48" s="130">
        <v>0</v>
      </c>
      <c r="L48" s="130">
        <v>0</v>
      </c>
      <c r="M48" s="118"/>
      <c r="N48" s="119"/>
      <c r="O48" s="120">
        <f t="shared" si="1"/>
        <v>45199</v>
      </c>
      <c r="P48" s="121">
        <f t="shared" si="2"/>
        <v>0</v>
      </c>
      <c r="Q48" s="122">
        <f t="shared" si="3"/>
        <v>0</v>
      </c>
      <c r="R48" s="122">
        <f t="shared" si="0"/>
        <v>0</v>
      </c>
      <c r="S48" s="123" t="s">
        <v>120</v>
      </c>
      <c r="U48" s="70"/>
      <c r="V48" s="124"/>
    </row>
    <row r="49" s="63" customFormat="1" ht="16.5" outlineLevel="7" spans="1:22">
      <c r="A49" s="82"/>
      <c r="B49" s="126" t="s">
        <v>192</v>
      </c>
      <c r="C49" s="127" t="s">
        <v>563</v>
      </c>
      <c r="D49" s="128" t="s">
        <v>565</v>
      </c>
      <c r="E49" s="129">
        <v>41625</v>
      </c>
      <c r="F49" s="128">
        <v>144</v>
      </c>
      <c r="G49" s="114">
        <v>0</v>
      </c>
      <c r="H49" s="115">
        <v>6837.61</v>
      </c>
      <c r="I49" s="115">
        <v>6837.61</v>
      </c>
      <c r="J49" s="130">
        <v>0</v>
      </c>
      <c r="K49" s="130">
        <v>0</v>
      </c>
      <c r="L49" s="130">
        <v>569.82</v>
      </c>
      <c r="M49" s="118"/>
      <c r="N49" s="119"/>
      <c r="O49" s="120">
        <f t="shared" si="1"/>
        <v>46022</v>
      </c>
      <c r="P49" s="121">
        <f t="shared" si="2"/>
        <v>12</v>
      </c>
      <c r="Q49" s="122">
        <f t="shared" si="3"/>
        <v>569.800833333333</v>
      </c>
      <c r="R49" s="122">
        <f t="shared" si="0"/>
        <v>-0.0191666666667061</v>
      </c>
      <c r="S49" s="123" t="s">
        <v>120</v>
      </c>
      <c r="U49" s="70"/>
      <c r="V49" s="124"/>
    </row>
    <row r="50" s="63" customFormat="1" ht="16.5" outlineLevel="7" spans="1:22">
      <c r="A50" s="82"/>
      <c r="B50" s="126" t="s">
        <v>192</v>
      </c>
      <c r="C50" s="127" t="s">
        <v>569</v>
      </c>
      <c r="D50" s="128" t="s">
        <v>571</v>
      </c>
      <c r="E50" s="129">
        <v>41625</v>
      </c>
      <c r="F50" s="128">
        <v>144</v>
      </c>
      <c r="G50" s="114">
        <v>0</v>
      </c>
      <c r="H50" s="115">
        <v>11111.11</v>
      </c>
      <c r="I50" s="115">
        <v>11111.11</v>
      </c>
      <c r="J50" s="130">
        <v>0</v>
      </c>
      <c r="K50" s="130">
        <v>0</v>
      </c>
      <c r="L50" s="130">
        <v>925.93</v>
      </c>
      <c r="M50" s="118"/>
      <c r="N50" s="119"/>
      <c r="O50" s="120">
        <f t="shared" si="1"/>
        <v>46022</v>
      </c>
      <c r="P50" s="121">
        <f t="shared" si="2"/>
        <v>12</v>
      </c>
      <c r="Q50" s="122">
        <f t="shared" si="3"/>
        <v>925.925833333333</v>
      </c>
      <c r="R50" s="122">
        <f t="shared" si="0"/>
        <v>-0.00416666666660603</v>
      </c>
      <c r="S50" s="123" t="s">
        <v>120</v>
      </c>
      <c r="U50" s="70"/>
      <c r="V50" s="124"/>
    </row>
    <row r="51" s="63" customFormat="1" ht="16.5" outlineLevel="7" spans="1:22">
      <c r="A51" s="82"/>
      <c r="B51" s="111" t="s">
        <v>192</v>
      </c>
      <c r="C51" s="111" t="s">
        <v>576</v>
      </c>
      <c r="D51" s="112" t="s">
        <v>450</v>
      </c>
      <c r="E51" s="113">
        <v>41625</v>
      </c>
      <c r="F51" s="112">
        <v>144</v>
      </c>
      <c r="G51" s="114">
        <v>0</v>
      </c>
      <c r="H51" s="115">
        <v>11111.11</v>
      </c>
      <c r="I51" s="115">
        <v>11111.11</v>
      </c>
      <c r="J51" s="116">
        <v>0</v>
      </c>
      <c r="K51" s="116">
        <v>0</v>
      </c>
      <c r="L51" s="116">
        <v>925.93</v>
      </c>
      <c r="M51" s="118"/>
      <c r="N51" s="119"/>
      <c r="O51" s="120">
        <f t="shared" si="1"/>
        <v>46022</v>
      </c>
      <c r="P51" s="121">
        <f t="shared" si="2"/>
        <v>12</v>
      </c>
      <c r="Q51" s="122">
        <f t="shared" si="3"/>
        <v>925.925833333333</v>
      </c>
      <c r="R51" s="122">
        <f t="shared" si="0"/>
        <v>-0.00416666666660603</v>
      </c>
      <c r="S51" s="123" t="s">
        <v>120</v>
      </c>
      <c r="U51" s="70"/>
      <c r="V51" s="124"/>
    </row>
    <row r="52" s="63" customFormat="1" ht="16.5" outlineLevel="7" spans="1:22">
      <c r="A52" s="82"/>
      <c r="B52" s="111" t="s">
        <v>192</v>
      </c>
      <c r="C52" s="111" t="s">
        <v>581</v>
      </c>
      <c r="D52" s="112" t="s">
        <v>450</v>
      </c>
      <c r="E52" s="113">
        <v>41625</v>
      </c>
      <c r="F52" s="112">
        <v>144</v>
      </c>
      <c r="G52" s="114">
        <v>0</v>
      </c>
      <c r="H52" s="115">
        <v>11111.11</v>
      </c>
      <c r="I52" s="115">
        <v>11111.11</v>
      </c>
      <c r="J52" s="116">
        <v>0</v>
      </c>
      <c r="K52" s="116">
        <v>0</v>
      </c>
      <c r="L52" s="116">
        <v>925.93</v>
      </c>
      <c r="M52" s="118"/>
      <c r="N52" s="119"/>
      <c r="O52" s="120">
        <f t="shared" si="1"/>
        <v>46022</v>
      </c>
      <c r="P52" s="121">
        <f t="shared" si="2"/>
        <v>12</v>
      </c>
      <c r="Q52" s="122">
        <f t="shared" si="3"/>
        <v>925.925833333333</v>
      </c>
      <c r="R52" s="122">
        <f t="shared" si="0"/>
        <v>-0.00416666666660603</v>
      </c>
      <c r="S52" s="123" t="s">
        <v>120</v>
      </c>
      <c r="U52" s="70"/>
      <c r="V52" s="124"/>
    </row>
    <row r="53" s="63" customFormat="1" ht="16.5" outlineLevel="7" spans="1:22">
      <c r="A53" s="82"/>
      <c r="B53" s="126" t="s">
        <v>192</v>
      </c>
      <c r="C53" s="127" t="s">
        <v>584</v>
      </c>
      <c r="D53" s="128" t="s">
        <v>459</v>
      </c>
      <c r="E53" s="129">
        <v>41717</v>
      </c>
      <c r="F53" s="128">
        <v>144</v>
      </c>
      <c r="G53" s="114">
        <v>0</v>
      </c>
      <c r="H53" s="115">
        <v>91798.37</v>
      </c>
      <c r="I53" s="115">
        <v>89885.91</v>
      </c>
      <c r="J53" s="130">
        <v>0</v>
      </c>
      <c r="K53" s="130">
        <v>1912.46</v>
      </c>
      <c r="L53" s="130">
        <v>7649.85</v>
      </c>
      <c r="M53" s="118"/>
      <c r="N53" s="119"/>
      <c r="O53" s="120">
        <f t="shared" si="1"/>
        <v>46112</v>
      </c>
      <c r="P53" s="121">
        <f t="shared" si="2"/>
        <v>12</v>
      </c>
      <c r="Q53" s="122">
        <f t="shared" si="3"/>
        <v>7649.86416666667</v>
      </c>
      <c r="R53" s="122">
        <f t="shared" si="0"/>
        <v>0.0141666666659148</v>
      </c>
      <c r="S53" s="123" t="s">
        <v>120</v>
      </c>
      <c r="U53" s="70"/>
      <c r="V53" s="124"/>
    </row>
    <row r="54" s="63" customFormat="1" ht="16.5" outlineLevel="7" spans="1:22">
      <c r="A54" s="82"/>
      <c r="B54" s="126" t="s">
        <v>192</v>
      </c>
      <c r="C54" s="127" t="s">
        <v>589</v>
      </c>
      <c r="D54" s="128" t="s">
        <v>591</v>
      </c>
      <c r="E54" s="129">
        <v>41780</v>
      </c>
      <c r="F54" s="128">
        <v>144</v>
      </c>
      <c r="G54" s="114">
        <v>0</v>
      </c>
      <c r="H54" s="115">
        <v>45299.15</v>
      </c>
      <c r="I54" s="115">
        <v>43726.27</v>
      </c>
      <c r="J54" s="130">
        <v>0</v>
      </c>
      <c r="K54" s="130">
        <v>1572.88</v>
      </c>
      <c r="L54" s="130">
        <v>3774.9</v>
      </c>
      <c r="M54" s="118"/>
      <c r="N54" s="119"/>
      <c r="O54" s="120">
        <f t="shared" si="1"/>
        <v>46173</v>
      </c>
      <c r="P54" s="121">
        <f t="shared" si="2"/>
        <v>12</v>
      </c>
      <c r="Q54" s="122">
        <f t="shared" si="3"/>
        <v>3774.92916666667</v>
      </c>
      <c r="R54" s="122">
        <f t="shared" si="0"/>
        <v>0.029166666666697</v>
      </c>
      <c r="S54" s="123" t="s">
        <v>120</v>
      </c>
      <c r="U54" s="70"/>
      <c r="V54" s="124"/>
    </row>
    <row r="55" s="63" customFormat="1" ht="16.5" outlineLevel="7" spans="1:22">
      <c r="A55" s="82"/>
      <c r="B55" s="126" t="s">
        <v>192</v>
      </c>
      <c r="C55" s="127" t="s">
        <v>596</v>
      </c>
      <c r="D55" s="128" t="s">
        <v>598</v>
      </c>
      <c r="E55" s="129">
        <v>41836</v>
      </c>
      <c r="F55" s="128">
        <v>144</v>
      </c>
      <c r="G55" s="114">
        <v>0</v>
      </c>
      <c r="H55" s="115">
        <v>48704.99</v>
      </c>
      <c r="I55" s="115">
        <v>46337.39</v>
      </c>
      <c r="J55" s="130">
        <v>0</v>
      </c>
      <c r="K55" s="130">
        <v>2367.6</v>
      </c>
      <c r="L55" s="130">
        <v>4058.73</v>
      </c>
      <c r="M55" s="118"/>
      <c r="N55" s="119"/>
      <c r="O55" s="120">
        <f t="shared" si="1"/>
        <v>46234</v>
      </c>
      <c r="P55" s="121">
        <f t="shared" si="2"/>
        <v>12</v>
      </c>
      <c r="Q55" s="122">
        <f t="shared" si="3"/>
        <v>4058.74916666667</v>
      </c>
      <c r="R55" s="122">
        <f t="shared" si="0"/>
        <v>0.0191666666664787</v>
      </c>
      <c r="S55" s="123" t="s">
        <v>120</v>
      </c>
      <c r="U55" s="70"/>
      <c r="V55" s="124"/>
    </row>
    <row r="56" s="63" customFormat="1" ht="16.5" outlineLevel="7" spans="1:22">
      <c r="A56" s="82"/>
      <c r="B56" s="126" t="s">
        <v>192</v>
      </c>
      <c r="C56" s="127" t="s">
        <v>602</v>
      </c>
      <c r="D56" s="128" t="s">
        <v>604</v>
      </c>
      <c r="E56" s="129">
        <v>41836</v>
      </c>
      <c r="F56" s="128">
        <v>144</v>
      </c>
      <c r="G56" s="114">
        <v>0</v>
      </c>
      <c r="H56" s="115">
        <v>48705</v>
      </c>
      <c r="I56" s="115">
        <v>46337.4</v>
      </c>
      <c r="J56" s="130">
        <v>0</v>
      </c>
      <c r="K56" s="130">
        <v>2367.6</v>
      </c>
      <c r="L56" s="130">
        <v>4058.73</v>
      </c>
      <c r="M56" s="118"/>
      <c r="N56" s="119"/>
      <c r="O56" s="120">
        <f t="shared" si="1"/>
        <v>46234</v>
      </c>
      <c r="P56" s="121">
        <f t="shared" si="2"/>
        <v>12</v>
      </c>
      <c r="Q56" s="122">
        <f t="shared" si="3"/>
        <v>4058.75</v>
      </c>
      <c r="R56" s="122">
        <f t="shared" si="0"/>
        <v>0.0199999999999818</v>
      </c>
      <c r="S56" s="123" t="s">
        <v>120</v>
      </c>
      <c r="U56" s="70"/>
      <c r="V56" s="124"/>
    </row>
    <row r="57" s="63" customFormat="1" ht="16.5" outlineLevel="7" spans="1:22">
      <c r="A57" s="82"/>
      <c r="B57" s="126" t="s">
        <v>192</v>
      </c>
      <c r="C57" s="127" t="s">
        <v>606</v>
      </c>
      <c r="D57" s="128" t="s">
        <v>450</v>
      </c>
      <c r="E57" s="129">
        <v>41940</v>
      </c>
      <c r="F57" s="128">
        <v>144</v>
      </c>
      <c r="G57" s="114">
        <v>0</v>
      </c>
      <c r="H57" s="115">
        <v>11111.11</v>
      </c>
      <c r="I57" s="115">
        <v>10339.5</v>
      </c>
      <c r="J57" s="130">
        <v>0</v>
      </c>
      <c r="K57" s="130">
        <v>771.61</v>
      </c>
      <c r="L57" s="130">
        <v>925.94</v>
      </c>
      <c r="M57" s="118"/>
      <c r="N57" s="119"/>
      <c r="O57" s="120">
        <f t="shared" si="1"/>
        <v>46326</v>
      </c>
      <c r="P57" s="121">
        <f t="shared" si="2"/>
        <v>12</v>
      </c>
      <c r="Q57" s="122">
        <f t="shared" si="3"/>
        <v>925.925833333333</v>
      </c>
      <c r="R57" s="122">
        <f t="shared" si="0"/>
        <v>-0.0141666666667106</v>
      </c>
      <c r="S57" s="123" t="s">
        <v>120</v>
      </c>
      <c r="U57" s="70"/>
      <c r="V57" s="124"/>
    </row>
    <row r="58" s="63" customFormat="1" ht="16.5" outlineLevel="7" spans="1:22">
      <c r="A58" s="82"/>
      <c r="B58" s="111" t="s">
        <v>192</v>
      </c>
      <c r="C58" s="111" t="s">
        <v>610</v>
      </c>
      <c r="D58" s="112" t="s">
        <v>450</v>
      </c>
      <c r="E58" s="113">
        <v>41940</v>
      </c>
      <c r="F58" s="112">
        <v>144</v>
      </c>
      <c r="G58" s="114">
        <v>0</v>
      </c>
      <c r="H58" s="115">
        <v>11111.11</v>
      </c>
      <c r="I58" s="115">
        <v>10339.5</v>
      </c>
      <c r="J58" s="116">
        <v>0</v>
      </c>
      <c r="K58" s="116">
        <v>771.61</v>
      </c>
      <c r="L58" s="116">
        <v>925.94</v>
      </c>
      <c r="M58" s="118"/>
      <c r="N58" s="119"/>
      <c r="O58" s="120">
        <f t="shared" si="1"/>
        <v>46326</v>
      </c>
      <c r="P58" s="121">
        <f t="shared" si="2"/>
        <v>12</v>
      </c>
      <c r="Q58" s="122">
        <f t="shared" si="3"/>
        <v>925.925833333333</v>
      </c>
      <c r="R58" s="122">
        <f t="shared" si="0"/>
        <v>-0.0141666666667106</v>
      </c>
      <c r="S58" s="123" t="s">
        <v>120</v>
      </c>
      <c r="U58" s="70"/>
      <c r="V58" s="124"/>
    </row>
    <row r="59" s="63" customFormat="1" ht="16.5" outlineLevel="7" spans="1:22">
      <c r="A59" s="82"/>
      <c r="B59" s="111" t="s">
        <v>192</v>
      </c>
      <c r="C59" s="111" t="s">
        <v>615</v>
      </c>
      <c r="D59" s="112" t="s">
        <v>450</v>
      </c>
      <c r="E59" s="113">
        <v>41940</v>
      </c>
      <c r="F59" s="112">
        <v>144</v>
      </c>
      <c r="G59" s="114">
        <v>0</v>
      </c>
      <c r="H59" s="115">
        <v>11111.11</v>
      </c>
      <c r="I59" s="115">
        <v>10339.5</v>
      </c>
      <c r="J59" s="116">
        <v>0</v>
      </c>
      <c r="K59" s="116">
        <v>771.61</v>
      </c>
      <c r="L59" s="116">
        <v>925.94</v>
      </c>
      <c r="M59" s="118"/>
      <c r="N59" s="119"/>
      <c r="O59" s="120">
        <f t="shared" si="1"/>
        <v>46326</v>
      </c>
      <c r="P59" s="121">
        <f t="shared" si="2"/>
        <v>12</v>
      </c>
      <c r="Q59" s="122">
        <f t="shared" si="3"/>
        <v>925.925833333333</v>
      </c>
      <c r="R59" s="122">
        <f t="shared" si="0"/>
        <v>-0.0141666666667106</v>
      </c>
      <c r="S59" s="123" t="s">
        <v>120</v>
      </c>
      <c r="U59" s="70"/>
      <c r="V59" s="124"/>
    </row>
    <row r="60" s="63" customFormat="1" ht="16.5" outlineLevel="7" spans="1:22">
      <c r="A60" s="82"/>
      <c r="B60" s="126" t="s">
        <v>192</v>
      </c>
      <c r="C60" s="127" t="s">
        <v>618</v>
      </c>
      <c r="D60" s="128" t="s">
        <v>620</v>
      </c>
      <c r="E60" s="129">
        <v>41407</v>
      </c>
      <c r="F60" s="128">
        <v>144</v>
      </c>
      <c r="G60" s="114">
        <v>0</v>
      </c>
      <c r="H60" s="115">
        <v>5811.97</v>
      </c>
      <c r="I60" s="115">
        <v>5811.97</v>
      </c>
      <c r="J60" s="130">
        <v>0</v>
      </c>
      <c r="K60" s="130">
        <v>0</v>
      </c>
      <c r="L60" s="130">
        <v>201.81</v>
      </c>
      <c r="M60" s="118"/>
      <c r="N60" s="119"/>
      <c r="O60" s="120">
        <f t="shared" si="1"/>
        <v>45808</v>
      </c>
      <c r="P60" s="121">
        <f t="shared" si="2"/>
        <v>5</v>
      </c>
      <c r="Q60" s="122">
        <f t="shared" si="3"/>
        <v>201.804513888889</v>
      </c>
      <c r="R60" s="122">
        <f t="shared" si="0"/>
        <v>-0.00548611111111086</v>
      </c>
      <c r="S60" s="123" t="s">
        <v>120</v>
      </c>
      <c r="U60" s="70"/>
      <c r="V60" s="124"/>
    </row>
    <row r="61" s="63" customFormat="1" ht="16.5" outlineLevel="7" spans="1:22">
      <c r="A61" s="82"/>
      <c r="B61" s="126" t="s">
        <v>192</v>
      </c>
      <c r="C61" s="127" t="s">
        <v>626</v>
      </c>
      <c r="D61" s="128" t="s">
        <v>628</v>
      </c>
      <c r="E61" s="129">
        <v>42894</v>
      </c>
      <c r="F61" s="128">
        <v>144</v>
      </c>
      <c r="G61" s="114">
        <v>0</v>
      </c>
      <c r="H61" s="115">
        <v>213675.21</v>
      </c>
      <c r="I61" s="115">
        <v>151353.3</v>
      </c>
      <c r="J61" s="130">
        <v>0</v>
      </c>
      <c r="K61" s="130">
        <v>62321.91</v>
      </c>
      <c r="L61" s="130">
        <v>17806.26</v>
      </c>
      <c r="M61" s="118"/>
      <c r="N61" s="119"/>
      <c r="O61" s="120">
        <f t="shared" si="1"/>
        <v>47299</v>
      </c>
      <c r="P61" s="121">
        <f t="shared" si="2"/>
        <v>12</v>
      </c>
      <c r="Q61" s="122">
        <f t="shared" si="3"/>
        <v>17806.2675</v>
      </c>
      <c r="R61" s="122">
        <f t="shared" si="0"/>
        <v>0.00749999999970896</v>
      </c>
      <c r="S61" s="123" t="s">
        <v>120</v>
      </c>
      <c r="U61" s="70"/>
      <c r="V61" s="124"/>
    </row>
    <row r="62" s="63" customFormat="1" ht="16.5" outlineLevel="7" spans="1:22">
      <c r="A62" s="82"/>
      <c r="B62" s="126" t="s">
        <v>192</v>
      </c>
      <c r="C62" s="127" t="s">
        <v>633</v>
      </c>
      <c r="D62" s="128" t="s">
        <v>635</v>
      </c>
      <c r="E62" s="129">
        <v>42894</v>
      </c>
      <c r="F62" s="128">
        <v>144</v>
      </c>
      <c r="G62" s="114">
        <v>0</v>
      </c>
      <c r="H62" s="115">
        <v>191677.97</v>
      </c>
      <c r="I62" s="115">
        <v>135771.95</v>
      </c>
      <c r="J62" s="130">
        <v>0</v>
      </c>
      <c r="K62" s="130">
        <v>55906.02</v>
      </c>
      <c r="L62" s="130">
        <v>15973.15</v>
      </c>
      <c r="M62" s="118"/>
      <c r="N62" s="119"/>
      <c r="O62" s="120">
        <f t="shared" si="1"/>
        <v>47299</v>
      </c>
      <c r="P62" s="121">
        <f t="shared" si="2"/>
        <v>12</v>
      </c>
      <c r="Q62" s="122">
        <f t="shared" si="3"/>
        <v>15973.1641666667</v>
      </c>
      <c r="R62" s="122">
        <f t="shared" si="0"/>
        <v>0.0141666666659148</v>
      </c>
      <c r="S62" s="123" t="s">
        <v>120</v>
      </c>
      <c r="U62" s="70"/>
      <c r="V62" s="124"/>
    </row>
    <row r="63" s="63" customFormat="1" ht="16.5" outlineLevel="7" spans="1:22">
      <c r="A63" s="82"/>
      <c r="B63" s="126" t="s">
        <v>192</v>
      </c>
      <c r="C63" s="127" t="s">
        <v>638</v>
      </c>
      <c r="D63" s="128" t="s">
        <v>640</v>
      </c>
      <c r="E63" s="129">
        <v>43214</v>
      </c>
      <c r="F63" s="128">
        <v>144</v>
      </c>
      <c r="G63" s="114">
        <v>0</v>
      </c>
      <c r="H63" s="115">
        <v>294290.59</v>
      </c>
      <c r="I63" s="115">
        <v>188018.98</v>
      </c>
      <c r="J63" s="130">
        <v>0</v>
      </c>
      <c r="K63" s="130">
        <v>106271.61</v>
      </c>
      <c r="L63" s="130">
        <v>24524.22</v>
      </c>
      <c r="M63" s="118"/>
      <c r="N63" s="119"/>
      <c r="O63" s="120">
        <f t="shared" si="1"/>
        <v>47603</v>
      </c>
      <c r="P63" s="121">
        <f t="shared" si="2"/>
        <v>12</v>
      </c>
      <c r="Q63" s="122">
        <f t="shared" si="3"/>
        <v>24524.2158333333</v>
      </c>
      <c r="R63" s="122">
        <f t="shared" si="0"/>
        <v>-0.00416666666569654</v>
      </c>
      <c r="S63" s="123" t="s">
        <v>120</v>
      </c>
      <c r="U63" s="70"/>
      <c r="V63" s="124"/>
    </row>
    <row r="64" s="63" customFormat="1" ht="16.5" outlineLevel="7" spans="1:22">
      <c r="A64" s="82"/>
      <c r="B64" s="126" t="s">
        <v>192</v>
      </c>
      <c r="C64" s="127" t="s">
        <v>643</v>
      </c>
      <c r="D64" s="128" t="s">
        <v>645</v>
      </c>
      <c r="E64" s="129">
        <v>43544</v>
      </c>
      <c r="F64" s="128">
        <v>144</v>
      </c>
      <c r="G64" s="114">
        <v>0</v>
      </c>
      <c r="H64" s="115">
        <v>196581.2</v>
      </c>
      <c r="I64" s="115">
        <v>110576.95</v>
      </c>
      <c r="J64" s="130">
        <v>0</v>
      </c>
      <c r="K64" s="130">
        <v>86004.25</v>
      </c>
      <c r="L64" s="130">
        <v>16381.76</v>
      </c>
      <c r="M64" s="118"/>
      <c r="N64" s="119"/>
      <c r="O64" s="120">
        <f t="shared" si="1"/>
        <v>47938</v>
      </c>
      <c r="P64" s="121">
        <f t="shared" si="2"/>
        <v>12</v>
      </c>
      <c r="Q64" s="122">
        <f t="shared" si="3"/>
        <v>16381.7666666667</v>
      </c>
      <c r="R64" s="122">
        <f t="shared" si="0"/>
        <v>0.00666666666802485</v>
      </c>
      <c r="S64" s="123" t="s">
        <v>120</v>
      </c>
      <c r="U64" s="70"/>
      <c r="V64" s="124"/>
    </row>
    <row r="65" s="63" customFormat="1" ht="16.5" outlineLevel="7" spans="1:22">
      <c r="A65" s="82"/>
      <c r="B65" s="111" t="s">
        <v>192</v>
      </c>
      <c r="C65" s="111" t="s">
        <v>650</v>
      </c>
      <c r="D65" s="112" t="s">
        <v>459</v>
      </c>
      <c r="E65" s="113">
        <v>41836</v>
      </c>
      <c r="F65" s="112">
        <v>144</v>
      </c>
      <c r="G65" s="114">
        <v>0</v>
      </c>
      <c r="H65" s="115">
        <v>27328.41</v>
      </c>
      <c r="I65" s="115">
        <v>25999.94</v>
      </c>
      <c r="J65" s="116">
        <v>0</v>
      </c>
      <c r="K65" s="116">
        <v>1328.47</v>
      </c>
      <c r="L65" s="116">
        <v>2277.37</v>
      </c>
      <c r="M65" s="118"/>
      <c r="N65" s="119"/>
      <c r="O65" s="120">
        <f t="shared" si="1"/>
        <v>46234</v>
      </c>
      <c r="P65" s="121">
        <f t="shared" si="2"/>
        <v>12</v>
      </c>
      <c r="Q65" s="122">
        <f t="shared" si="3"/>
        <v>2277.3675</v>
      </c>
      <c r="R65" s="122">
        <f t="shared" si="0"/>
        <v>-0.00250000000005457</v>
      </c>
      <c r="S65" s="123" t="s">
        <v>120</v>
      </c>
      <c r="U65" s="70"/>
      <c r="V65" s="124"/>
    </row>
    <row r="66" s="63" customFormat="1" ht="16.5" outlineLevel="7" spans="1:22">
      <c r="A66" s="82"/>
      <c r="B66" s="111" t="s">
        <v>192</v>
      </c>
      <c r="C66" s="111" t="s">
        <v>655</v>
      </c>
      <c r="D66" s="112" t="s">
        <v>459</v>
      </c>
      <c r="E66" s="113">
        <v>41836</v>
      </c>
      <c r="F66" s="112">
        <v>144</v>
      </c>
      <c r="G66" s="114">
        <v>0</v>
      </c>
      <c r="H66" s="115">
        <v>27328.41</v>
      </c>
      <c r="I66" s="115">
        <v>25999.94</v>
      </c>
      <c r="J66" s="116">
        <v>0</v>
      </c>
      <c r="K66" s="116">
        <v>1328.47</v>
      </c>
      <c r="L66" s="116">
        <v>2277.37</v>
      </c>
      <c r="M66" s="118"/>
      <c r="N66" s="119"/>
      <c r="O66" s="120">
        <f t="shared" si="1"/>
        <v>46234</v>
      </c>
      <c r="P66" s="121">
        <f t="shared" si="2"/>
        <v>12</v>
      </c>
      <c r="Q66" s="122">
        <f t="shared" si="3"/>
        <v>2277.3675</v>
      </c>
      <c r="R66" s="122">
        <f t="shared" si="0"/>
        <v>-0.00250000000005457</v>
      </c>
      <c r="S66" s="123" t="s">
        <v>120</v>
      </c>
      <c r="U66" s="70"/>
      <c r="V66" s="124"/>
    </row>
    <row r="67" s="63" customFormat="1" ht="16.5" outlineLevel="7" spans="1:22">
      <c r="A67" s="82"/>
      <c r="B67" s="126" t="s">
        <v>192</v>
      </c>
      <c r="C67" s="127" t="s">
        <v>659</v>
      </c>
      <c r="D67" s="128" t="s">
        <v>459</v>
      </c>
      <c r="E67" s="129">
        <v>41836</v>
      </c>
      <c r="F67" s="128">
        <v>144</v>
      </c>
      <c r="G67" s="114">
        <v>0</v>
      </c>
      <c r="H67" s="115">
        <v>27328.42</v>
      </c>
      <c r="I67" s="115">
        <v>25999.95</v>
      </c>
      <c r="J67" s="130">
        <v>0</v>
      </c>
      <c r="K67" s="130">
        <v>1328.47</v>
      </c>
      <c r="L67" s="130">
        <v>2277.37</v>
      </c>
      <c r="M67" s="118"/>
      <c r="N67" s="119"/>
      <c r="O67" s="120">
        <f t="shared" si="1"/>
        <v>46234</v>
      </c>
      <c r="P67" s="121">
        <f t="shared" si="2"/>
        <v>12</v>
      </c>
      <c r="Q67" s="122">
        <f t="shared" si="3"/>
        <v>2277.36833333333</v>
      </c>
      <c r="R67" s="122">
        <f t="shared" si="0"/>
        <v>-0.00166666666655146</v>
      </c>
      <c r="S67" s="123" t="s">
        <v>120</v>
      </c>
      <c r="U67" s="70"/>
      <c r="V67" s="124"/>
    </row>
    <row r="68" s="63" customFormat="1" ht="16.5" outlineLevel="7" spans="1:22">
      <c r="A68" s="82"/>
      <c r="B68" s="126" t="s">
        <v>192</v>
      </c>
      <c r="C68" s="127" t="s">
        <v>662</v>
      </c>
      <c r="D68" s="128" t="s">
        <v>459</v>
      </c>
      <c r="E68" s="129">
        <v>36159</v>
      </c>
      <c r="F68" s="128">
        <v>144</v>
      </c>
      <c r="G68" s="114">
        <v>0</v>
      </c>
      <c r="H68" s="115">
        <v>29000</v>
      </c>
      <c r="I68" s="115">
        <v>29000</v>
      </c>
      <c r="J68" s="130">
        <v>0</v>
      </c>
      <c r="K68" s="130">
        <v>0</v>
      </c>
      <c r="L68" s="130">
        <v>0</v>
      </c>
      <c r="M68" s="118"/>
      <c r="N68" s="119"/>
      <c r="O68" s="120">
        <f t="shared" si="1"/>
        <v>40543</v>
      </c>
      <c r="P68" s="121">
        <f t="shared" si="2"/>
        <v>0</v>
      </c>
      <c r="Q68" s="122">
        <f t="shared" si="3"/>
        <v>0</v>
      </c>
      <c r="R68" s="122">
        <f t="shared" si="0"/>
        <v>0</v>
      </c>
      <c r="S68" s="123" t="s">
        <v>120</v>
      </c>
      <c r="U68" s="70"/>
      <c r="V68" s="124"/>
    </row>
    <row r="69" s="63" customFormat="1" ht="16.5" outlineLevel="7" spans="1:22">
      <c r="A69" s="82"/>
      <c r="B69" s="126" t="s">
        <v>192</v>
      </c>
      <c r="C69" s="127" t="s">
        <v>668</v>
      </c>
      <c r="D69" s="128" t="s">
        <v>670</v>
      </c>
      <c r="E69" s="129">
        <v>32843</v>
      </c>
      <c r="F69" s="128">
        <v>396</v>
      </c>
      <c r="G69" s="114">
        <v>0</v>
      </c>
      <c r="H69" s="115">
        <v>23801</v>
      </c>
      <c r="I69" s="115">
        <v>23801</v>
      </c>
      <c r="J69" s="130">
        <v>0</v>
      </c>
      <c r="K69" s="130">
        <v>0</v>
      </c>
      <c r="L69" s="130">
        <v>0</v>
      </c>
      <c r="M69" s="118"/>
      <c r="N69" s="119"/>
      <c r="O69" s="120">
        <f t="shared" si="1"/>
        <v>44926</v>
      </c>
      <c r="P69" s="121">
        <f t="shared" si="2"/>
        <v>0</v>
      </c>
      <c r="Q69" s="122">
        <f t="shared" si="3"/>
        <v>0</v>
      </c>
      <c r="R69" s="122">
        <f t="shared" si="0"/>
        <v>0</v>
      </c>
      <c r="S69" s="123" t="s">
        <v>120</v>
      </c>
      <c r="U69" s="70"/>
      <c r="V69" s="124"/>
    </row>
    <row r="70" s="63" customFormat="1" ht="16.5" outlineLevel="7" spans="1:22">
      <c r="A70" s="82"/>
      <c r="B70" s="126" t="s">
        <v>192</v>
      </c>
      <c r="C70" s="127" t="s">
        <v>675</v>
      </c>
      <c r="D70" s="128" t="s">
        <v>459</v>
      </c>
      <c r="E70" s="129">
        <v>32478</v>
      </c>
      <c r="F70" s="128">
        <v>408</v>
      </c>
      <c r="G70" s="114">
        <v>0</v>
      </c>
      <c r="H70" s="115">
        <v>23801</v>
      </c>
      <c r="I70" s="115">
        <v>23801</v>
      </c>
      <c r="J70" s="130">
        <v>0</v>
      </c>
      <c r="K70" s="130">
        <v>0</v>
      </c>
      <c r="L70" s="130">
        <v>0</v>
      </c>
      <c r="M70" s="118"/>
      <c r="N70" s="119"/>
      <c r="O70" s="120">
        <f t="shared" si="1"/>
        <v>44926</v>
      </c>
      <c r="P70" s="121">
        <f t="shared" si="2"/>
        <v>0</v>
      </c>
      <c r="Q70" s="122">
        <f t="shared" si="3"/>
        <v>0</v>
      </c>
      <c r="R70" s="122">
        <f t="shared" si="0"/>
        <v>0</v>
      </c>
      <c r="S70" s="123" t="s">
        <v>120</v>
      </c>
      <c r="U70" s="70"/>
      <c r="V70" s="124"/>
    </row>
    <row r="71" s="63" customFormat="1" ht="16.5" outlineLevel="7" spans="1:22">
      <c r="A71" s="82"/>
      <c r="B71" s="126" t="s">
        <v>192</v>
      </c>
      <c r="C71" s="127" t="s">
        <v>680</v>
      </c>
      <c r="D71" s="128" t="s">
        <v>682</v>
      </c>
      <c r="E71" s="129">
        <v>31929</v>
      </c>
      <c r="F71" s="128">
        <v>144</v>
      </c>
      <c r="G71" s="114">
        <v>0</v>
      </c>
      <c r="H71" s="115">
        <v>64616.58</v>
      </c>
      <c r="I71" s="115">
        <v>64616.58</v>
      </c>
      <c r="J71" s="130">
        <v>0</v>
      </c>
      <c r="K71" s="130">
        <v>0</v>
      </c>
      <c r="L71" s="130">
        <v>0</v>
      </c>
      <c r="M71" s="118"/>
      <c r="N71" s="119"/>
      <c r="O71" s="120">
        <f t="shared" si="1"/>
        <v>36341</v>
      </c>
      <c r="P71" s="121">
        <f t="shared" si="2"/>
        <v>0</v>
      </c>
      <c r="Q71" s="122">
        <f t="shared" si="3"/>
        <v>0</v>
      </c>
      <c r="R71" s="122">
        <f t="shared" si="0"/>
        <v>0</v>
      </c>
      <c r="S71" s="123" t="s">
        <v>120</v>
      </c>
      <c r="U71" s="70"/>
      <c r="V71" s="124"/>
    </row>
    <row r="72" s="63" customFormat="1" ht="16.5" outlineLevel="7" spans="1:22">
      <c r="A72" s="82"/>
      <c r="B72" s="111" t="s">
        <v>192</v>
      </c>
      <c r="C72" s="111" t="s">
        <v>686</v>
      </c>
      <c r="D72" s="112" t="s">
        <v>688</v>
      </c>
      <c r="E72" s="113">
        <v>32387</v>
      </c>
      <c r="F72" s="112">
        <v>408</v>
      </c>
      <c r="G72" s="114">
        <v>0</v>
      </c>
      <c r="H72" s="115">
        <v>17761</v>
      </c>
      <c r="I72" s="115">
        <v>17761</v>
      </c>
      <c r="J72" s="116">
        <v>0</v>
      </c>
      <c r="K72" s="116">
        <v>0</v>
      </c>
      <c r="L72" s="116">
        <v>0</v>
      </c>
      <c r="M72" s="118"/>
      <c r="N72" s="119"/>
      <c r="O72" s="120">
        <f t="shared" si="1"/>
        <v>44834</v>
      </c>
      <c r="P72" s="121">
        <f t="shared" si="2"/>
        <v>0</v>
      </c>
      <c r="Q72" s="122">
        <f t="shared" si="3"/>
        <v>0</v>
      </c>
      <c r="R72" s="122">
        <f t="shared" ref="R72:R135" si="4">Q72-L72</f>
        <v>0</v>
      </c>
      <c r="S72" s="123" t="s">
        <v>120</v>
      </c>
      <c r="U72" s="70"/>
      <c r="V72" s="124"/>
    </row>
    <row r="73" s="63" customFormat="1" ht="16.5" outlineLevel="7" spans="1:22">
      <c r="A73" s="82"/>
      <c r="B73" s="111" t="s">
        <v>192</v>
      </c>
      <c r="C73" s="111" t="s">
        <v>692</v>
      </c>
      <c r="D73" s="112" t="s">
        <v>688</v>
      </c>
      <c r="E73" s="113">
        <v>32082</v>
      </c>
      <c r="F73" s="112">
        <v>420</v>
      </c>
      <c r="G73" s="114">
        <v>0</v>
      </c>
      <c r="H73" s="115">
        <v>17761</v>
      </c>
      <c r="I73" s="115">
        <v>17761</v>
      </c>
      <c r="J73" s="116">
        <v>0</v>
      </c>
      <c r="K73" s="116">
        <v>0</v>
      </c>
      <c r="L73" s="116">
        <v>0</v>
      </c>
      <c r="M73" s="118"/>
      <c r="N73" s="119"/>
      <c r="O73" s="120">
        <f t="shared" ref="O73:O136" si="5">IFERROR(EOMONTH(E73,F73),"")</f>
        <v>44895</v>
      </c>
      <c r="P73" s="121">
        <f t="shared" si="2"/>
        <v>0</v>
      </c>
      <c r="Q73" s="122">
        <f t="shared" si="3"/>
        <v>0</v>
      </c>
      <c r="R73" s="122">
        <f t="shared" si="4"/>
        <v>0</v>
      </c>
      <c r="S73" s="123" t="s">
        <v>120</v>
      </c>
      <c r="U73" s="70"/>
      <c r="V73" s="124"/>
    </row>
    <row r="74" s="63" customFormat="1" ht="16.5" outlineLevel="7" spans="1:22">
      <c r="A74" s="82"/>
      <c r="B74" s="126" t="s">
        <v>192</v>
      </c>
      <c r="C74" s="127" t="s">
        <v>697</v>
      </c>
      <c r="D74" s="128" t="s">
        <v>688</v>
      </c>
      <c r="E74" s="129">
        <v>31929</v>
      </c>
      <c r="F74" s="128">
        <v>420</v>
      </c>
      <c r="G74" s="114">
        <v>0</v>
      </c>
      <c r="H74" s="115">
        <v>29000</v>
      </c>
      <c r="I74" s="115">
        <v>29000</v>
      </c>
      <c r="J74" s="130">
        <v>0</v>
      </c>
      <c r="K74" s="130">
        <v>0</v>
      </c>
      <c r="L74" s="130">
        <v>0</v>
      </c>
      <c r="M74" s="118"/>
      <c r="N74" s="119"/>
      <c r="O74" s="120">
        <f t="shared" si="5"/>
        <v>44742</v>
      </c>
      <c r="P74" s="121">
        <f t="shared" ref="P74:P137" si="6">IFERROR(IF(OR(AND(M74&lt;&gt;"",YEAR(M74)&lt;YEAR($L$6)),AND(O74&lt;&gt;"",YEAR(O74)&lt;YEAR($L$6))),0,IF(YEAR(E74)&gt;YEAR($L$6),0,IF(OR((IF(YEAR(E74)&lt;YEAR($L$6),1,IF(MONTH(E74)=12,99,MONTH(E74)+1))&gt;12),(IF(YEAR(E74)&lt;YEAR($L$6),1,IF(MONTH(E74)=12,99,MONTH(E74)+1))&gt;MIN(MONTH($L$6),IF(AND(M74&lt;&gt;"",YEAR(M74)=YEAR($L$6)),MONTH(M74),99),IF(AND(O74&lt;&gt;"",YEAR(O74)=YEAR($L$6)),MONTH(O74),99)))),0,MIN(MONTH($L$6),IF(AND(M74&lt;&gt;"",YEAR(M74)=YEAR($L$6)),MONTH(M74),99),IF(AND(O74&lt;&gt;"",YEAR(O74)=YEAR($L$6)),MONTH(O74),99))-IF(YEAR(E74)&lt;YEAR($L$6),1,IF(MONTH(E74)=12,99,MONTH(E74)+1))+1))),0)</f>
        <v>0</v>
      </c>
      <c r="Q74" s="122">
        <f t="shared" ref="Q74:Q137" si="7">IFERROR(IF(N74=0,(H74*(1-G74))/F74*P74,(N74*(1-G74))/F74*P74),0)</f>
        <v>0</v>
      </c>
      <c r="R74" s="122">
        <f t="shared" si="4"/>
        <v>0</v>
      </c>
      <c r="S74" s="123" t="s">
        <v>120</v>
      </c>
      <c r="U74" s="70"/>
      <c r="V74" s="124"/>
    </row>
    <row r="75" s="63" customFormat="1" ht="16.5" outlineLevel="7" spans="1:22">
      <c r="A75" s="82"/>
      <c r="B75" s="126" t="s">
        <v>192</v>
      </c>
      <c r="C75" s="127" t="s">
        <v>702</v>
      </c>
      <c r="D75" s="128" t="s">
        <v>688</v>
      </c>
      <c r="E75" s="129">
        <v>30103</v>
      </c>
      <c r="F75" s="128">
        <v>480</v>
      </c>
      <c r="G75" s="114">
        <v>0</v>
      </c>
      <c r="H75" s="115">
        <v>40280</v>
      </c>
      <c r="I75" s="115">
        <v>40280</v>
      </c>
      <c r="J75" s="130">
        <v>0</v>
      </c>
      <c r="K75" s="130">
        <v>0</v>
      </c>
      <c r="L75" s="130">
        <v>0</v>
      </c>
      <c r="M75" s="118"/>
      <c r="N75" s="119"/>
      <c r="O75" s="120">
        <f t="shared" si="5"/>
        <v>44742</v>
      </c>
      <c r="P75" s="121">
        <f t="shared" si="6"/>
        <v>0</v>
      </c>
      <c r="Q75" s="122">
        <f t="shared" si="7"/>
        <v>0</v>
      </c>
      <c r="R75" s="122">
        <f t="shared" si="4"/>
        <v>0</v>
      </c>
      <c r="S75" s="123" t="s">
        <v>120</v>
      </c>
      <c r="U75" s="70"/>
      <c r="V75" s="124"/>
    </row>
    <row r="76" s="63" customFormat="1" ht="16.5" outlineLevel="7" spans="1:22">
      <c r="A76" s="82"/>
      <c r="B76" s="126" t="s">
        <v>192</v>
      </c>
      <c r="C76" s="127" t="s">
        <v>707</v>
      </c>
      <c r="D76" s="128" t="s">
        <v>709</v>
      </c>
      <c r="E76" s="129">
        <v>39311</v>
      </c>
      <c r="F76" s="128">
        <v>144</v>
      </c>
      <c r="G76" s="114">
        <v>0</v>
      </c>
      <c r="H76" s="115">
        <v>1499554.82</v>
      </c>
      <c r="I76" s="115">
        <v>1499554.82</v>
      </c>
      <c r="J76" s="130">
        <v>0</v>
      </c>
      <c r="K76" s="130">
        <v>0</v>
      </c>
      <c r="L76" s="130">
        <v>0</v>
      </c>
      <c r="M76" s="118"/>
      <c r="N76" s="119"/>
      <c r="O76" s="120">
        <f t="shared" si="5"/>
        <v>43708</v>
      </c>
      <c r="P76" s="121">
        <f t="shared" si="6"/>
        <v>0</v>
      </c>
      <c r="Q76" s="122">
        <f t="shared" si="7"/>
        <v>0</v>
      </c>
      <c r="R76" s="122">
        <f t="shared" si="4"/>
        <v>0</v>
      </c>
      <c r="S76" s="123" t="s">
        <v>120</v>
      </c>
      <c r="U76" s="70"/>
      <c r="V76" s="124"/>
    </row>
    <row r="77" s="63" customFormat="1" ht="16.5" outlineLevel="7" spans="1:22">
      <c r="A77" s="82"/>
      <c r="B77" s="126" t="s">
        <v>192</v>
      </c>
      <c r="C77" s="127" t="s">
        <v>715</v>
      </c>
      <c r="D77" s="128" t="s">
        <v>459</v>
      </c>
      <c r="E77" s="129">
        <v>37983</v>
      </c>
      <c r="F77" s="128">
        <v>144</v>
      </c>
      <c r="G77" s="114">
        <v>0</v>
      </c>
      <c r="H77" s="115">
        <v>38742.25</v>
      </c>
      <c r="I77" s="115">
        <v>38742.25</v>
      </c>
      <c r="J77" s="130">
        <v>0</v>
      </c>
      <c r="K77" s="130">
        <v>0</v>
      </c>
      <c r="L77" s="130">
        <v>0</v>
      </c>
      <c r="M77" s="118"/>
      <c r="N77" s="119"/>
      <c r="O77" s="120">
        <f t="shared" si="5"/>
        <v>42369</v>
      </c>
      <c r="P77" s="121">
        <f t="shared" si="6"/>
        <v>0</v>
      </c>
      <c r="Q77" s="122">
        <f t="shared" si="7"/>
        <v>0</v>
      </c>
      <c r="R77" s="122">
        <f t="shared" si="4"/>
        <v>0</v>
      </c>
      <c r="S77" s="123" t="s">
        <v>120</v>
      </c>
      <c r="U77" s="70"/>
      <c r="V77" s="124"/>
    </row>
    <row r="78" s="63" customFormat="1" ht="16.5" outlineLevel="7" spans="1:22">
      <c r="A78" s="82"/>
      <c r="B78" s="126" t="s">
        <v>192</v>
      </c>
      <c r="C78" s="127" t="s">
        <v>719</v>
      </c>
      <c r="D78" s="128" t="s">
        <v>721</v>
      </c>
      <c r="E78" s="129">
        <v>41680</v>
      </c>
      <c r="F78" s="128">
        <v>144</v>
      </c>
      <c r="G78" s="114">
        <v>0</v>
      </c>
      <c r="H78" s="115">
        <v>136128.27</v>
      </c>
      <c r="I78" s="115">
        <v>134237.6</v>
      </c>
      <c r="J78" s="130">
        <v>0</v>
      </c>
      <c r="K78" s="130">
        <v>1890.67</v>
      </c>
      <c r="L78" s="130">
        <v>11344.02</v>
      </c>
      <c r="M78" s="118"/>
      <c r="N78" s="119"/>
      <c r="O78" s="120">
        <f t="shared" si="5"/>
        <v>46081</v>
      </c>
      <c r="P78" s="121">
        <f t="shared" si="6"/>
        <v>12</v>
      </c>
      <c r="Q78" s="122">
        <f t="shared" si="7"/>
        <v>11344.0225</v>
      </c>
      <c r="R78" s="122">
        <f t="shared" si="4"/>
        <v>0.00249999999869033</v>
      </c>
      <c r="S78" s="123" t="s">
        <v>120</v>
      </c>
      <c r="U78" s="70"/>
      <c r="V78" s="124"/>
    </row>
    <row r="79" s="63" customFormat="1" ht="16.5" outlineLevel="7" spans="1:22">
      <c r="A79" s="82"/>
      <c r="B79" s="111" t="s">
        <v>192</v>
      </c>
      <c r="C79" s="111" t="s">
        <v>726</v>
      </c>
      <c r="D79" s="112" t="s">
        <v>459</v>
      </c>
      <c r="E79" s="113">
        <v>38523</v>
      </c>
      <c r="F79" s="112">
        <v>144</v>
      </c>
      <c r="G79" s="114">
        <v>0</v>
      </c>
      <c r="H79" s="115">
        <v>94608.83</v>
      </c>
      <c r="I79" s="115">
        <v>94608.83</v>
      </c>
      <c r="J79" s="116">
        <v>0</v>
      </c>
      <c r="K79" s="116">
        <v>0</v>
      </c>
      <c r="L79" s="116">
        <v>0</v>
      </c>
      <c r="M79" s="118"/>
      <c r="N79" s="119"/>
      <c r="O79" s="120">
        <f t="shared" si="5"/>
        <v>42916</v>
      </c>
      <c r="P79" s="121">
        <f t="shared" si="6"/>
        <v>0</v>
      </c>
      <c r="Q79" s="122">
        <f t="shared" si="7"/>
        <v>0</v>
      </c>
      <c r="R79" s="122">
        <f t="shared" si="4"/>
        <v>0</v>
      </c>
      <c r="S79" s="123" t="s">
        <v>120</v>
      </c>
      <c r="U79" s="70"/>
      <c r="V79" s="124"/>
    </row>
    <row r="80" s="63" customFormat="1" ht="16.5" outlineLevel="7" spans="1:22">
      <c r="A80" s="82"/>
      <c r="B80" s="111" t="s">
        <v>192</v>
      </c>
      <c r="C80" s="111" t="s">
        <v>732</v>
      </c>
      <c r="D80" s="112" t="s">
        <v>734</v>
      </c>
      <c r="E80" s="113">
        <v>42110</v>
      </c>
      <c r="F80" s="112">
        <v>144</v>
      </c>
      <c r="G80" s="114">
        <v>0</v>
      </c>
      <c r="H80" s="115">
        <v>153846.16</v>
      </c>
      <c r="I80" s="115">
        <v>136752.16</v>
      </c>
      <c r="J80" s="116">
        <v>0</v>
      </c>
      <c r="K80" s="116">
        <v>17094</v>
      </c>
      <c r="L80" s="116">
        <v>12820.5</v>
      </c>
      <c r="M80" s="118"/>
      <c r="N80" s="119"/>
      <c r="O80" s="120">
        <f t="shared" si="5"/>
        <v>46507</v>
      </c>
      <c r="P80" s="121">
        <f t="shared" si="6"/>
        <v>12</v>
      </c>
      <c r="Q80" s="122">
        <f t="shared" si="7"/>
        <v>12820.5133333333</v>
      </c>
      <c r="R80" s="122">
        <f t="shared" si="4"/>
        <v>0.0133333333342307</v>
      </c>
      <c r="S80" s="123" t="s">
        <v>120</v>
      </c>
      <c r="U80" s="70"/>
      <c r="V80" s="124"/>
    </row>
    <row r="81" s="63" customFormat="1" ht="16.5" outlineLevel="7" spans="1:22">
      <c r="A81" s="82"/>
      <c r="B81" s="126" t="s">
        <v>192</v>
      </c>
      <c r="C81" s="127" t="s">
        <v>738</v>
      </c>
      <c r="D81" s="128" t="s">
        <v>740</v>
      </c>
      <c r="E81" s="129">
        <v>39311</v>
      </c>
      <c r="F81" s="128">
        <v>144</v>
      </c>
      <c r="G81" s="114">
        <v>0</v>
      </c>
      <c r="H81" s="115">
        <v>2151025.46</v>
      </c>
      <c r="I81" s="115">
        <v>2151025.46</v>
      </c>
      <c r="J81" s="130">
        <v>0</v>
      </c>
      <c r="K81" s="130">
        <v>0</v>
      </c>
      <c r="L81" s="130">
        <v>0</v>
      </c>
      <c r="M81" s="118"/>
      <c r="N81" s="119"/>
      <c r="O81" s="120">
        <f t="shared" si="5"/>
        <v>43708</v>
      </c>
      <c r="P81" s="121">
        <f t="shared" si="6"/>
        <v>0</v>
      </c>
      <c r="Q81" s="122">
        <f t="shared" si="7"/>
        <v>0</v>
      </c>
      <c r="R81" s="122">
        <f t="shared" si="4"/>
        <v>0</v>
      </c>
      <c r="S81" s="123" t="s">
        <v>120</v>
      </c>
      <c r="U81" s="70"/>
      <c r="V81" s="124"/>
    </row>
    <row r="82" s="63" customFormat="1" ht="16.5" outlineLevel="7" spans="1:22">
      <c r="A82" s="82"/>
      <c r="B82" s="126" t="s">
        <v>192</v>
      </c>
      <c r="C82" s="127" t="s">
        <v>745</v>
      </c>
      <c r="D82" s="128" t="s">
        <v>747</v>
      </c>
      <c r="E82" s="129">
        <v>40721</v>
      </c>
      <c r="F82" s="128">
        <v>144</v>
      </c>
      <c r="G82" s="114">
        <v>0</v>
      </c>
      <c r="H82" s="115">
        <v>13084.36</v>
      </c>
      <c r="I82" s="115">
        <v>13084.36</v>
      </c>
      <c r="J82" s="130">
        <v>0</v>
      </c>
      <c r="K82" s="130">
        <v>0</v>
      </c>
      <c r="L82" s="130">
        <v>0</v>
      </c>
      <c r="M82" s="118"/>
      <c r="N82" s="119"/>
      <c r="O82" s="120">
        <f t="shared" si="5"/>
        <v>45107</v>
      </c>
      <c r="P82" s="121">
        <f t="shared" si="6"/>
        <v>0</v>
      </c>
      <c r="Q82" s="122">
        <f t="shared" si="7"/>
        <v>0</v>
      </c>
      <c r="R82" s="122">
        <f t="shared" si="4"/>
        <v>0</v>
      </c>
      <c r="S82" s="123" t="s">
        <v>120</v>
      </c>
      <c r="U82" s="70"/>
      <c r="V82" s="124"/>
    </row>
    <row r="83" s="63" customFormat="1" ht="16.5" outlineLevel="7" spans="1:22">
      <c r="A83" s="82"/>
      <c r="B83" s="126" t="s">
        <v>192</v>
      </c>
      <c r="C83" s="127" t="s">
        <v>752</v>
      </c>
      <c r="D83" s="128" t="s">
        <v>450</v>
      </c>
      <c r="E83" s="129">
        <v>35765</v>
      </c>
      <c r="F83" s="128">
        <v>144</v>
      </c>
      <c r="G83" s="114">
        <v>0</v>
      </c>
      <c r="H83" s="115">
        <v>16790</v>
      </c>
      <c r="I83" s="115">
        <v>16790</v>
      </c>
      <c r="J83" s="130">
        <v>0</v>
      </c>
      <c r="K83" s="130">
        <v>0</v>
      </c>
      <c r="L83" s="130">
        <v>0</v>
      </c>
      <c r="M83" s="118"/>
      <c r="N83" s="119"/>
      <c r="O83" s="120">
        <f t="shared" si="5"/>
        <v>40178</v>
      </c>
      <c r="P83" s="121">
        <f t="shared" si="6"/>
        <v>0</v>
      </c>
      <c r="Q83" s="122">
        <f t="shared" si="7"/>
        <v>0</v>
      </c>
      <c r="R83" s="122">
        <f t="shared" si="4"/>
        <v>0</v>
      </c>
      <c r="S83" s="123" t="s">
        <v>120</v>
      </c>
      <c r="U83" s="70"/>
      <c r="V83" s="124"/>
    </row>
    <row r="84" s="63" customFormat="1" ht="16.5" outlineLevel="7" spans="1:22">
      <c r="A84" s="82"/>
      <c r="B84" s="126" t="s">
        <v>192</v>
      </c>
      <c r="C84" s="127" t="s">
        <v>757</v>
      </c>
      <c r="D84" s="128" t="s">
        <v>759</v>
      </c>
      <c r="E84" s="129">
        <v>39311</v>
      </c>
      <c r="F84" s="128">
        <v>144</v>
      </c>
      <c r="G84" s="114">
        <v>0</v>
      </c>
      <c r="H84" s="115">
        <v>1268566.48</v>
      </c>
      <c r="I84" s="115">
        <v>1268566.48</v>
      </c>
      <c r="J84" s="130">
        <v>0</v>
      </c>
      <c r="K84" s="130">
        <v>0</v>
      </c>
      <c r="L84" s="130">
        <v>0</v>
      </c>
      <c r="M84" s="118"/>
      <c r="N84" s="119"/>
      <c r="O84" s="120">
        <f t="shared" si="5"/>
        <v>43708</v>
      </c>
      <c r="P84" s="121">
        <f t="shared" si="6"/>
        <v>0</v>
      </c>
      <c r="Q84" s="122">
        <f t="shared" si="7"/>
        <v>0</v>
      </c>
      <c r="R84" s="122">
        <f t="shared" si="4"/>
        <v>0</v>
      </c>
      <c r="S84" s="123" t="s">
        <v>120</v>
      </c>
      <c r="U84" s="70"/>
      <c r="V84" s="124"/>
    </row>
    <row r="85" s="63" customFormat="1" ht="16.5" outlineLevel="7" spans="1:22">
      <c r="A85" s="82"/>
      <c r="B85" s="126" t="s">
        <v>192</v>
      </c>
      <c r="C85" s="127" t="s">
        <v>764</v>
      </c>
      <c r="D85" s="128" t="s">
        <v>766</v>
      </c>
      <c r="E85" s="129">
        <v>41611</v>
      </c>
      <c r="F85" s="128">
        <v>144</v>
      </c>
      <c r="G85" s="114">
        <v>0</v>
      </c>
      <c r="H85" s="115">
        <v>119217.32</v>
      </c>
      <c r="I85" s="115">
        <v>119217.32</v>
      </c>
      <c r="J85" s="130">
        <v>0</v>
      </c>
      <c r="K85" s="130">
        <v>0</v>
      </c>
      <c r="L85" s="130">
        <v>9934.74</v>
      </c>
      <c r="M85" s="118"/>
      <c r="N85" s="119"/>
      <c r="O85" s="120">
        <f t="shared" si="5"/>
        <v>46022</v>
      </c>
      <c r="P85" s="121">
        <f t="shared" si="6"/>
        <v>12</v>
      </c>
      <c r="Q85" s="122">
        <f t="shared" si="7"/>
        <v>9934.77666666667</v>
      </c>
      <c r="R85" s="122">
        <f t="shared" si="4"/>
        <v>0.0366666666686797</v>
      </c>
      <c r="S85" s="123" t="s">
        <v>120</v>
      </c>
      <c r="U85" s="70"/>
      <c r="V85" s="124"/>
    </row>
    <row r="86" s="63" customFormat="1" ht="16.5" outlineLevel="7" spans="1:22">
      <c r="A86" s="82"/>
      <c r="B86" s="111" t="s">
        <v>192</v>
      </c>
      <c r="C86" s="111" t="s">
        <v>772</v>
      </c>
      <c r="D86" s="112" t="s">
        <v>774</v>
      </c>
      <c r="E86" s="113">
        <v>41703</v>
      </c>
      <c r="F86" s="112">
        <v>144</v>
      </c>
      <c r="G86" s="114">
        <v>0</v>
      </c>
      <c r="H86" s="115">
        <v>71225.07</v>
      </c>
      <c r="I86" s="115">
        <v>69741.22</v>
      </c>
      <c r="J86" s="116">
        <v>0</v>
      </c>
      <c r="K86" s="116">
        <v>1483.85</v>
      </c>
      <c r="L86" s="116">
        <v>5935.4</v>
      </c>
      <c r="M86" s="118"/>
      <c r="N86" s="119"/>
      <c r="O86" s="120">
        <f t="shared" si="5"/>
        <v>46112</v>
      </c>
      <c r="P86" s="121">
        <f t="shared" si="6"/>
        <v>12</v>
      </c>
      <c r="Q86" s="122">
        <f t="shared" si="7"/>
        <v>5935.4225</v>
      </c>
      <c r="R86" s="122">
        <f t="shared" si="4"/>
        <v>0.0225000000009459</v>
      </c>
      <c r="S86" s="123" t="s">
        <v>120</v>
      </c>
      <c r="U86" s="70"/>
      <c r="V86" s="124"/>
    </row>
    <row r="87" s="63" customFormat="1" ht="16.5" outlineLevel="7" spans="1:22">
      <c r="A87" s="82"/>
      <c r="B87" s="111" t="s">
        <v>192</v>
      </c>
      <c r="C87" s="111" t="s">
        <v>778</v>
      </c>
      <c r="D87" s="112" t="s">
        <v>780</v>
      </c>
      <c r="E87" s="113">
        <v>41703</v>
      </c>
      <c r="F87" s="112">
        <v>144</v>
      </c>
      <c r="G87" s="114">
        <v>0</v>
      </c>
      <c r="H87" s="115">
        <v>71225.07</v>
      </c>
      <c r="I87" s="115">
        <v>69741.22</v>
      </c>
      <c r="J87" s="116">
        <v>0</v>
      </c>
      <c r="K87" s="116">
        <v>1483.85</v>
      </c>
      <c r="L87" s="116">
        <v>5935.4</v>
      </c>
      <c r="M87" s="118"/>
      <c r="N87" s="119"/>
      <c r="O87" s="120">
        <f t="shared" si="5"/>
        <v>46112</v>
      </c>
      <c r="P87" s="121">
        <f t="shared" si="6"/>
        <v>12</v>
      </c>
      <c r="Q87" s="122">
        <f t="shared" si="7"/>
        <v>5935.4225</v>
      </c>
      <c r="R87" s="122">
        <f t="shared" si="4"/>
        <v>0.0225000000009459</v>
      </c>
      <c r="S87" s="123" t="s">
        <v>120</v>
      </c>
      <c r="U87" s="70"/>
      <c r="V87" s="124"/>
    </row>
    <row r="88" s="63" customFormat="1" ht="16.5" outlineLevel="7" spans="1:22">
      <c r="A88" s="82"/>
      <c r="B88" s="126" t="s">
        <v>192</v>
      </c>
      <c r="C88" s="127" t="s">
        <v>783</v>
      </c>
      <c r="D88" s="128" t="s">
        <v>785</v>
      </c>
      <c r="E88" s="129">
        <v>41703</v>
      </c>
      <c r="F88" s="128">
        <v>144</v>
      </c>
      <c r="G88" s="114">
        <v>0</v>
      </c>
      <c r="H88" s="115">
        <v>71225.07</v>
      </c>
      <c r="I88" s="115">
        <v>69741.22</v>
      </c>
      <c r="J88" s="130">
        <v>0</v>
      </c>
      <c r="K88" s="130">
        <v>1483.85</v>
      </c>
      <c r="L88" s="130">
        <v>5935.4</v>
      </c>
      <c r="M88" s="118"/>
      <c r="N88" s="119"/>
      <c r="O88" s="120">
        <f t="shared" si="5"/>
        <v>46112</v>
      </c>
      <c r="P88" s="121">
        <f t="shared" si="6"/>
        <v>12</v>
      </c>
      <c r="Q88" s="122">
        <f t="shared" si="7"/>
        <v>5935.4225</v>
      </c>
      <c r="R88" s="122">
        <f t="shared" si="4"/>
        <v>0.0225000000009459</v>
      </c>
      <c r="S88" s="123" t="s">
        <v>120</v>
      </c>
      <c r="U88" s="70"/>
      <c r="V88" s="124"/>
    </row>
    <row r="89" s="63" customFormat="1" ht="16.5" outlineLevel="7" spans="1:22">
      <c r="A89" s="82"/>
      <c r="B89" s="126" t="s">
        <v>192</v>
      </c>
      <c r="C89" s="127" t="s">
        <v>787</v>
      </c>
      <c r="D89" s="128" t="s">
        <v>766</v>
      </c>
      <c r="E89" s="129">
        <v>42286</v>
      </c>
      <c r="F89" s="128">
        <v>144</v>
      </c>
      <c r="G89" s="114">
        <v>0</v>
      </c>
      <c r="H89" s="115">
        <v>408230.77</v>
      </c>
      <c r="I89" s="115">
        <v>345862.2</v>
      </c>
      <c r="J89" s="130">
        <v>0</v>
      </c>
      <c r="K89" s="130">
        <v>62368.57</v>
      </c>
      <c r="L89" s="130">
        <v>34019.22</v>
      </c>
      <c r="M89" s="118"/>
      <c r="N89" s="119"/>
      <c r="O89" s="120">
        <f t="shared" si="5"/>
        <v>46691</v>
      </c>
      <c r="P89" s="121">
        <f t="shared" si="6"/>
        <v>12</v>
      </c>
      <c r="Q89" s="122">
        <f t="shared" si="7"/>
        <v>34019.2308333333</v>
      </c>
      <c r="R89" s="122">
        <f t="shared" si="4"/>
        <v>0.0108333333337214</v>
      </c>
      <c r="S89" s="123" t="s">
        <v>120</v>
      </c>
      <c r="U89" s="70"/>
      <c r="V89" s="124"/>
    </row>
    <row r="90" s="63" customFormat="1" ht="16.5" outlineLevel="7" spans="1:22">
      <c r="A90" s="82"/>
      <c r="B90" s="126" t="s">
        <v>192</v>
      </c>
      <c r="C90" s="127" t="s">
        <v>793</v>
      </c>
      <c r="D90" s="128" t="s">
        <v>795</v>
      </c>
      <c r="E90" s="129">
        <v>42727</v>
      </c>
      <c r="F90" s="128">
        <v>144</v>
      </c>
      <c r="G90" s="114">
        <v>0</v>
      </c>
      <c r="H90" s="115">
        <v>57037.8</v>
      </c>
      <c r="I90" s="115">
        <v>42778.38</v>
      </c>
      <c r="J90" s="130">
        <v>0</v>
      </c>
      <c r="K90" s="130">
        <v>14259.42</v>
      </c>
      <c r="L90" s="130">
        <v>4753.14</v>
      </c>
      <c r="M90" s="118"/>
      <c r="N90" s="119"/>
      <c r="O90" s="120">
        <f t="shared" si="5"/>
        <v>47118</v>
      </c>
      <c r="P90" s="121">
        <f t="shared" si="6"/>
        <v>12</v>
      </c>
      <c r="Q90" s="122">
        <f t="shared" si="7"/>
        <v>4753.15</v>
      </c>
      <c r="R90" s="122">
        <f t="shared" si="4"/>
        <v>0.0100000000002183</v>
      </c>
      <c r="S90" s="123" t="s">
        <v>120</v>
      </c>
      <c r="U90" s="70"/>
      <c r="V90" s="124"/>
    </row>
    <row r="91" s="63" customFormat="1" ht="16.5" outlineLevel="7" spans="1:22">
      <c r="A91" s="82"/>
      <c r="B91" s="126" t="s">
        <v>192</v>
      </c>
      <c r="C91" s="127" t="s">
        <v>799</v>
      </c>
      <c r="D91" s="128" t="s">
        <v>795</v>
      </c>
      <c r="E91" s="129">
        <v>42727</v>
      </c>
      <c r="F91" s="128">
        <v>144</v>
      </c>
      <c r="G91" s="114">
        <v>0</v>
      </c>
      <c r="H91" s="115">
        <v>44900.85</v>
      </c>
      <c r="I91" s="115">
        <v>33675.62</v>
      </c>
      <c r="J91" s="130">
        <v>0</v>
      </c>
      <c r="K91" s="130">
        <v>11225.23</v>
      </c>
      <c r="L91" s="130">
        <v>3741.75</v>
      </c>
      <c r="M91" s="118"/>
      <c r="N91" s="119"/>
      <c r="O91" s="120">
        <f t="shared" si="5"/>
        <v>47118</v>
      </c>
      <c r="P91" s="121">
        <f t="shared" si="6"/>
        <v>12</v>
      </c>
      <c r="Q91" s="122">
        <f t="shared" si="7"/>
        <v>3741.7375</v>
      </c>
      <c r="R91" s="122">
        <f t="shared" si="4"/>
        <v>-0.0124999999998181</v>
      </c>
      <c r="S91" s="123" t="s">
        <v>120</v>
      </c>
      <c r="U91" s="70"/>
      <c r="V91" s="124"/>
    </row>
    <row r="92" s="63" customFormat="1" ht="16.5" outlineLevel="7" spans="1:22">
      <c r="A92" s="82"/>
      <c r="B92" s="126" t="s">
        <v>192</v>
      </c>
      <c r="C92" s="127" t="s">
        <v>803</v>
      </c>
      <c r="D92" s="128" t="s">
        <v>805</v>
      </c>
      <c r="E92" s="129">
        <v>43249</v>
      </c>
      <c r="F92" s="128">
        <v>144</v>
      </c>
      <c r="G92" s="114">
        <v>0</v>
      </c>
      <c r="H92" s="115">
        <v>101194.94</v>
      </c>
      <c r="I92" s="115">
        <v>63949.54</v>
      </c>
      <c r="J92" s="130">
        <v>0</v>
      </c>
      <c r="K92" s="130">
        <v>37245.4</v>
      </c>
      <c r="L92" s="130">
        <v>8432.92</v>
      </c>
      <c r="M92" s="118"/>
      <c r="N92" s="119"/>
      <c r="O92" s="120">
        <f t="shared" si="5"/>
        <v>47634</v>
      </c>
      <c r="P92" s="121">
        <f t="shared" si="6"/>
        <v>12</v>
      </c>
      <c r="Q92" s="122">
        <f t="shared" si="7"/>
        <v>8432.91166666667</v>
      </c>
      <c r="R92" s="122">
        <f t="shared" si="4"/>
        <v>-0.00833333333321207</v>
      </c>
      <c r="S92" s="123" t="s">
        <v>120</v>
      </c>
      <c r="U92" s="70"/>
      <c r="V92" s="124"/>
    </row>
    <row r="93" s="63" customFormat="1" ht="16.5" outlineLevel="7" spans="1:22">
      <c r="A93" s="82"/>
      <c r="B93" s="111" t="s">
        <v>192</v>
      </c>
      <c r="C93" s="111" t="s">
        <v>811</v>
      </c>
      <c r="D93" s="112" t="s">
        <v>813</v>
      </c>
      <c r="E93" s="113">
        <v>40511</v>
      </c>
      <c r="F93" s="112">
        <v>144</v>
      </c>
      <c r="G93" s="114">
        <v>0</v>
      </c>
      <c r="H93" s="115">
        <v>24786.32</v>
      </c>
      <c r="I93" s="115">
        <v>24786.32</v>
      </c>
      <c r="J93" s="116">
        <v>0</v>
      </c>
      <c r="K93" s="116">
        <v>0</v>
      </c>
      <c r="L93" s="116">
        <v>0</v>
      </c>
      <c r="M93" s="118"/>
      <c r="N93" s="119"/>
      <c r="O93" s="120">
        <f t="shared" si="5"/>
        <v>44895</v>
      </c>
      <c r="P93" s="121">
        <f t="shared" si="6"/>
        <v>0</v>
      </c>
      <c r="Q93" s="122">
        <f t="shared" si="7"/>
        <v>0</v>
      </c>
      <c r="R93" s="122">
        <f t="shared" si="4"/>
        <v>0</v>
      </c>
      <c r="S93" s="123" t="s">
        <v>120</v>
      </c>
      <c r="U93" s="70"/>
      <c r="V93" s="124"/>
    </row>
    <row r="94" s="63" customFormat="1" ht="16.5" outlineLevel="7" spans="1:22">
      <c r="A94" s="82"/>
      <c r="B94" s="111" t="s">
        <v>192</v>
      </c>
      <c r="C94" s="111" t="s">
        <v>820</v>
      </c>
      <c r="D94" s="112" t="s">
        <v>822</v>
      </c>
      <c r="E94" s="113">
        <v>35400</v>
      </c>
      <c r="F94" s="112">
        <v>312</v>
      </c>
      <c r="G94" s="114">
        <v>0</v>
      </c>
      <c r="H94" s="115">
        <v>94802.38</v>
      </c>
      <c r="I94" s="115">
        <v>76095.1</v>
      </c>
      <c r="J94" s="116">
        <v>18707.28</v>
      </c>
      <c r="K94" s="116">
        <v>0</v>
      </c>
      <c r="L94" s="116">
        <v>0</v>
      </c>
      <c r="M94" s="118"/>
      <c r="N94" s="119"/>
      <c r="O94" s="120">
        <f t="shared" si="5"/>
        <v>44926</v>
      </c>
      <c r="P94" s="121">
        <f t="shared" si="6"/>
        <v>0</v>
      </c>
      <c r="Q94" s="122">
        <f t="shared" si="7"/>
        <v>0</v>
      </c>
      <c r="R94" s="122">
        <f t="shared" si="4"/>
        <v>0</v>
      </c>
      <c r="S94" s="123" t="s">
        <v>120</v>
      </c>
      <c r="U94" s="70"/>
      <c r="V94" s="124"/>
    </row>
    <row r="95" s="63" customFormat="1" ht="16.5" outlineLevel="7" spans="1:22">
      <c r="A95" s="82"/>
      <c r="B95" s="126" t="s">
        <v>192</v>
      </c>
      <c r="C95" s="127" t="s">
        <v>827</v>
      </c>
      <c r="D95" s="128" t="s">
        <v>822</v>
      </c>
      <c r="E95" s="129">
        <v>35400</v>
      </c>
      <c r="F95" s="128">
        <v>312</v>
      </c>
      <c r="G95" s="114">
        <v>0</v>
      </c>
      <c r="H95" s="115">
        <v>91278.4</v>
      </c>
      <c r="I95" s="115">
        <v>71596.72</v>
      </c>
      <c r="J95" s="130">
        <v>19681.68</v>
      </c>
      <c r="K95" s="130">
        <v>0</v>
      </c>
      <c r="L95" s="130">
        <v>0</v>
      </c>
      <c r="M95" s="118"/>
      <c r="N95" s="119"/>
      <c r="O95" s="120">
        <f t="shared" si="5"/>
        <v>44926</v>
      </c>
      <c r="P95" s="121">
        <f t="shared" si="6"/>
        <v>0</v>
      </c>
      <c r="Q95" s="122">
        <f t="shared" si="7"/>
        <v>0</v>
      </c>
      <c r="R95" s="122">
        <f t="shared" si="4"/>
        <v>0</v>
      </c>
      <c r="S95" s="123" t="s">
        <v>120</v>
      </c>
      <c r="U95" s="70"/>
      <c r="V95" s="124"/>
    </row>
    <row r="96" s="63" customFormat="1" ht="16.5" outlineLevel="7" spans="1:22">
      <c r="A96" s="82"/>
      <c r="B96" s="126" t="s">
        <v>192</v>
      </c>
      <c r="C96" s="127" t="s">
        <v>831</v>
      </c>
      <c r="D96" s="128" t="s">
        <v>833</v>
      </c>
      <c r="E96" s="129">
        <v>34274</v>
      </c>
      <c r="F96" s="128">
        <v>348</v>
      </c>
      <c r="G96" s="114">
        <v>0</v>
      </c>
      <c r="H96" s="115">
        <v>77912</v>
      </c>
      <c r="I96" s="115">
        <v>77912</v>
      </c>
      <c r="J96" s="130">
        <v>0</v>
      </c>
      <c r="K96" s="130">
        <v>0</v>
      </c>
      <c r="L96" s="130">
        <v>0</v>
      </c>
      <c r="M96" s="118"/>
      <c r="N96" s="119"/>
      <c r="O96" s="120">
        <f t="shared" si="5"/>
        <v>44895</v>
      </c>
      <c r="P96" s="121">
        <f t="shared" si="6"/>
        <v>0</v>
      </c>
      <c r="Q96" s="122">
        <f t="shared" si="7"/>
        <v>0</v>
      </c>
      <c r="R96" s="122">
        <f t="shared" si="4"/>
        <v>0</v>
      </c>
      <c r="S96" s="123" t="s">
        <v>120</v>
      </c>
      <c r="U96" s="70"/>
      <c r="V96" s="124"/>
    </row>
    <row r="97" s="63" customFormat="1" ht="16.5" outlineLevel="7" spans="1:22">
      <c r="A97" s="82"/>
      <c r="B97" s="126" t="s">
        <v>192</v>
      </c>
      <c r="C97" s="127" t="s">
        <v>837</v>
      </c>
      <c r="D97" s="128" t="s">
        <v>833</v>
      </c>
      <c r="E97" s="129">
        <v>27912</v>
      </c>
      <c r="F97" s="128">
        <v>552</v>
      </c>
      <c r="G97" s="114">
        <v>0</v>
      </c>
      <c r="H97" s="115">
        <v>40598</v>
      </c>
      <c r="I97" s="115">
        <v>40598</v>
      </c>
      <c r="J97" s="130">
        <v>0</v>
      </c>
      <c r="K97" s="130">
        <v>0</v>
      </c>
      <c r="L97" s="130">
        <v>0</v>
      </c>
      <c r="M97" s="118"/>
      <c r="N97" s="119"/>
      <c r="O97" s="120">
        <f t="shared" si="5"/>
        <v>44742</v>
      </c>
      <c r="P97" s="121">
        <f t="shared" si="6"/>
        <v>0</v>
      </c>
      <c r="Q97" s="122">
        <f t="shared" si="7"/>
        <v>0</v>
      </c>
      <c r="R97" s="122">
        <f t="shared" si="4"/>
        <v>0</v>
      </c>
      <c r="S97" s="123" t="s">
        <v>120</v>
      </c>
      <c r="U97" s="70"/>
      <c r="V97" s="124"/>
    </row>
    <row r="98" s="63" customFormat="1" ht="16.5" outlineLevel="7" spans="1:22">
      <c r="A98" s="82"/>
      <c r="B98" s="126" t="s">
        <v>192</v>
      </c>
      <c r="C98" s="127" t="s">
        <v>843</v>
      </c>
      <c r="D98" s="128" t="s">
        <v>845</v>
      </c>
      <c r="E98" s="129">
        <v>38523</v>
      </c>
      <c r="F98" s="128">
        <v>144</v>
      </c>
      <c r="G98" s="114">
        <v>0</v>
      </c>
      <c r="H98" s="115">
        <v>59800</v>
      </c>
      <c r="I98" s="115">
        <v>59800</v>
      </c>
      <c r="J98" s="130">
        <v>0</v>
      </c>
      <c r="K98" s="130">
        <v>0</v>
      </c>
      <c r="L98" s="130">
        <v>0</v>
      </c>
      <c r="M98" s="118"/>
      <c r="N98" s="119"/>
      <c r="O98" s="120">
        <f t="shared" si="5"/>
        <v>42916</v>
      </c>
      <c r="P98" s="121">
        <f t="shared" si="6"/>
        <v>0</v>
      </c>
      <c r="Q98" s="122">
        <f t="shared" si="7"/>
        <v>0</v>
      </c>
      <c r="R98" s="122">
        <f t="shared" si="4"/>
        <v>0</v>
      </c>
      <c r="S98" s="123" t="s">
        <v>120</v>
      </c>
      <c r="U98" s="70"/>
      <c r="V98" s="124"/>
    </row>
    <row r="99" s="63" customFormat="1" ht="16.5" outlineLevel="7" spans="1:22">
      <c r="A99" s="82"/>
      <c r="B99" s="126" t="s">
        <v>192</v>
      </c>
      <c r="C99" s="127" t="s">
        <v>851</v>
      </c>
      <c r="D99" s="128" t="s">
        <v>853</v>
      </c>
      <c r="E99" s="129">
        <v>41680</v>
      </c>
      <c r="F99" s="128">
        <v>144</v>
      </c>
      <c r="G99" s="114">
        <v>0</v>
      </c>
      <c r="H99" s="115">
        <v>35897.44</v>
      </c>
      <c r="I99" s="115">
        <v>35398.87</v>
      </c>
      <c r="J99" s="130">
        <v>0</v>
      </c>
      <c r="K99" s="130">
        <v>498.57</v>
      </c>
      <c r="L99" s="130">
        <v>2991.42</v>
      </c>
      <c r="M99" s="118"/>
      <c r="N99" s="119"/>
      <c r="O99" s="120">
        <f t="shared" si="5"/>
        <v>46081</v>
      </c>
      <c r="P99" s="121">
        <f t="shared" si="6"/>
        <v>12</v>
      </c>
      <c r="Q99" s="122">
        <f t="shared" si="7"/>
        <v>2991.45333333333</v>
      </c>
      <c r="R99" s="122">
        <f t="shared" si="4"/>
        <v>0.033333333333303</v>
      </c>
      <c r="S99" s="123" t="s">
        <v>120</v>
      </c>
      <c r="U99" s="70"/>
      <c r="V99" s="124"/>
    </row>
    <row r="100" s="63" customFormat="1" ht="16.5" outlineLevel="7" spans="1:22">
      <c r="A100" s="82"/>
      <c r="B100" s="111" t="s">
        <v>192</v>
      </c>
      <c r="C100" s="111" t="s">
        <v>858</v>
      </c>
      <c r="D100" s="112" t="s">
        <v>860</v>
      </c>
      <c r="E100" s="113">
        <v>32112</v>
      </c>
      <c r="F100" s="112">
        <v>420</v>
      </c>
      <c r="G100" s="114">
        <v>0</v>
      </c>
      <c r="H100" s="115">
        <v>7767</v>
      </c>
      <c r="I100" s="115">
        <v>7767</v>
      </c>
      <c r="J100" s="116">
        <v>0</v>
      </c>
      <c r="K100" s="116">
        <v>0</v>
      </c>
      <c r="L100" s="116">
        <v>0</v>
      </c>
      <c r="M100" s="118"/>
      <c r="N100" s="119"/>
      <c r="O100" s="120">
        <f t="shared" si="5"/>
        <v>44926</v>
      </c>
      <c r="P100" s="121">
        <f t="shared" si="6"/>
        <v>0</v>
      </c>
      <c r="Q100" s="122">
        <f t="shared" si="7"/>
        <v>0</v>
      </c>
      <c r="R100" s="122">
        <f t="shared" si="4"/>
        <v>0</v>
      </c>
      <c r="S100" s="123" t="s">
        <v>120</v>
      </c>
      <c r="U100" s="70"/>
      <c r="V100" s="124"/>
    </row>
    <row r="101" s="63" customFormat="1" ht="16.5" outlineLevel="7" spans="1:22">
      <c r="A101" s="82"/>
      <c r="B101" s="111" t="s">
        <v>192</v>
      </c>
      <c r="C101" s="111" t="s">
        <v>864</v>
      </c>
      <c r="D101" s="112" t="s">
        <v>822</v>
      </c>
      <c r="E101" s="113">
        <v>43423</v>
      </c>
      <c r="F101" s="112">
        <v>144</v>
      </c>
      <c r="G101" s="114">
        <v>0</v>
      </c>
      <c r="H101" s="115">
        <v>46153.85</v>
      </c>
      <c r="I101" s="115">
        <v>27243.55</v>
      </c>
      <c r="J101" s="116">
        <v>0</v>
      </c>
      <c r="K101" s="116">
        <v>18910.3</v>
      </c>
      <c r="L101" s="116">
        <v>3846.16</v>
      </c>
      <c r="M101" s="118"/>
      <c r="N101" s="119"/>
      <c r="O101" s="120">
        <f t="shared" si="5"/>
        <v>47817</v>
      </c>
      <c r="P101" s="121">
        <f t="shared" si="6"/>
        <v>12</v>
      </c>
      <c r="Q101" s="122">
        <f t="shared" si="7"/>
        <v>3846.15416666667</v>
      </c>
      <c r="R101" s="122">
        <f t="shared" si="4"/>
        <v>-0.00583333333361225</v>
      </c>
      <c r="S101" s="123" t="s">
        <v>120</v>
      </c>
      <c r="U101" s="70"/>
      <c r="V101" s="124"/>
    </row>
    <row r="102" s="63" customFormat="1" ht="16.5" outlineLevel="7" spans="1:22">
      <c r="A102" s="82"/>
      <c r="B102" s="126" t="s">
        <v>192</v>
      </c>
      <c r="C102" s="127" t="s">
        <v>870</v>
      </c>
      <c r="D102" s="128" t="s">
        <v>872</v>
      </c>
      <c r="E102" s="129">
        <v>38422</v>
      </c>
      <c r="F102" s="128">
        <v>216</v>
      </c>
      <c r="G102" s="114">
        <v>0</v>
      </c>
      <c r="H102" s="115">
        <v>26388.83</v>
      </c>
      <c r="I102" s="115">
        <v>10060.73</v>
      </c>
      <c r="J102" s="130">
        <v>16328.1</v>
      </c>
      <c r="K102" s="130">
        <v>0</v>
      </c>
      <c r="L102" s="130">
        <v>0</v>
      </c>
      <c r="M102" s="118"/>
      <c r="N102" s="119"/>
      <c r="O102" s="120">
        <f t="shared" si="5"/>
        <v>45016</v>
      </c>
      <c r="P102" s="121">
        <f t="shared" si="6"/>
        <v>0</v>
      </c>
      <c r="Q102" s="122">
        <f t="shared" si="7"/>
        <v>0</v>
      </c>
      <c r="R102" s="122">
        <f t="shared" si="4"/>
        <v>0</v>
      </c>
      <c r="S102" s="123" t="s">
        <v>120</v>
      </c>
      <c r="U102" s="70"/>
      <c r="V102" s="124"/>
    </row>
    <row r="103" s="63" customFormat="1" ht="16.5" outlineLevel="7" spans="1:22">
      <c r="A103" s="82"/>
      <c r="B103" s="126" t="s">
        <v>192</v>
      </c>
      <c r="C103" s="127" t="s">
        <v>877</v>
      </c>
      <c r="D103" s="128" t="s">
        <v>879</v>
      </c>
      <c r="E103" s="129">
        <v>41680</v>
      </c>
      <c r="F103" s="128">
        <v>144</v>
      </c>
      <c r="G103" s="114">
        <v>0</v>
      </c>
      <c r="H103" s="115">
        <v>13767.4</v>
      </c>
      <c r="I103" s="115">
        <v>13576.19</v>
      </c>
      <c r="J103" s="130">
        <v>0</v>
      </c>
      <c r="K103" s="130">
        <v>191.21</v>
      </c>
      <c r="L103" s="130">
        <v>1147.26</v>
      </c>
      <c r="M103" s="118"/>
      <c r="N103" s="119"/>
      <c r="O103" s="120">
        <f t="shared" si="5"/>
        <v>46081</v>
      </c>
      <c r="P103" s="121">
        <f t="shared" si="6"/>
        <v>12</v>
      </c>
      <c r="Q103" s="122">
        <f t="shared" si="7"/>
        <v>1147.28333333333</v>
      </c>
      <c r="R103" s="122">
        <f t="shared" si="4"/>
        <v>0.0233333333333121</v>
      </c>
      <c r="S103" s="123" t="s">
        <v>120</v>
      </c>
      <c r="U103" s="70"/>
      <c r="V103" s="124"/>
    </row>
    <row r="104" s="63" customFormat="1" ht="16.5" outlineLevel="7" spans="1:22">
      <c r="A104" s="82"/>
      <c r="B104" s="126" t="s">
        <v>192</v>
      </c>
      <c r="C104" s="127" t="s">
        <v>885</v>
      </c>
      <c r="D104" s="128" t="s">
        <v>879</v>
      </c>
      <c r="E104" s="129">
        <v>42116</v>
      </c>
      <c r="F104" s="128">
        <v>144</v>
      </c>
      <c r="G104" s="114">
        <v>0</v>
      </c>
      <c r="H104" s="115">
        <v>23931.63</v>
      </c>
      <c r="I104" s="115">
        <v>21272.53</v>
      </c>
      <c r="J104" s="130">
        <v>0</v>
      </c>
      <c r="K104" s="130">
        <v>2659.1</v>
      </c>
      <c r="L104" s="130">
        <v>1994.32</v>
      </c>
      <c r="M104" s="118"/>
      <c r="N104" s="119"/>
      <c r="O104" s="120">
        <f t="shared" si="5"/>
        <v>46507</v>
      </c>
      <c r="P104" s="121">
        <f t="shared" si="6"/>
        <v>12</v>
      </c>
      <c r="Q104" s="122">
        <f t="shared" si="7"/>
        <v>1994.3025</v>
      </c>
      <c r="R104" s="122">
        <f t="shared" si="4"/>
        <v>-0.0174999999996999</v>
      </c>
      <c r="S104" s="123" t="s">
        <v>120</v>
      </c>
      <c r="U104" s="70"/>
      <c r="V104" s="124"/>
    </row>
    <row r="105" s="63" customFormat="1" ht="16.5" outlineLevel="7" spans="1:22">
      <c r="A105" s="82"/>
      <c r="B105" s="126" t="s">
        <v>192</v>
      </c>
      <c r="C105" s="127" t="s">
        <v>892</v>
      </c>
      <c r="D105" s="128" t="s">
        <v>894</v>
      </c>
      <c r="E105" s="129">
        <v>42814</v>
      </c>
      <c r="F105" s="128">
        <v>144</v>
      </c>
      <c r="G105" s="114">
        <v>0</v>
      </c>
      <c r="H105" s="115">
        <v>61719.91</v>
      </c>
      <c r="I105" s="115">
        <v>44332</v>
      </c>
      <c r="J105" s="130">
        <v>0</v>
      </c>
      <c r="K105" s="130">
        <v>17387.91</v>
      </c>
      <c r="L105" s="130">
        <v>5350.12</v>
      </c>
      <c r="M105" s="118"/>
      <c r="N105" s="119"/>
      <c r="O105" s="120">
        <f t="shared" si="5"/>
        <v>47208</v>
      </c>
      <c r="P105" s="121">
        <f t="shared" si="6"/>
        <v>12</v>
      </c>
      <c r="Q105" s="122">
        <f t="shared" si="7"/>
        <v>5143.32583333333</v>
      </c>
      <c r="R105" s="122">
        <f t="shared" si="4"/>
        <v>-206.794166666667</v>
      </c>
      <c r="S105" s="123" t="s">
        <v>120</v>
      </c>
      <c r="U105" s="70"/>
      <c r="V105" s="124"/>
    </row>
    <row r="106" s="63" customFormat="1" ht="16.5" outlineLevel="7" spans="1:22">
      <c r="A106" s="82"/>
      <c r="B106" s="126" t="s">
        <v>192</v>
      </c>
      <c r="C106" s="127" t="s">
        <v>898</v>
      </c>
      <c r="D106" s="128" t="s">
        <v>822</v>
      </c>
      <c r="E106" s="129">
        <v>43349</v>
      </c>
      <c r="F106" s="128">
        <v>144</v>
      </c>
      <c r="G106" s="114">
        <v>0</v>
      </c>
      <c r="H106" s="115">
        <v>49024.27</v>
      </c>
      <c r="I106" s="115">
        <v>29618.88</v>
      </c>
      <c r="J106" s="130">
        <v>0</v>
      </c>
      <c r="K106" s="130">
        <v>19405.39</v>
      </c>
      <c r="L106" s="130">
        <v>4085.34</v>
      </c>
      <c r="M106" s="118"/>
      <c r="N106" s="119"/>
      <c r="O106" s="120">
        <f t="shared" si="5"/>
        <v>47756</v>
      </c>
      <c r="P106" s="121">
        <f t="shared" si="6"/>
        <v>12</v>
      </c>
      <c r="Q106" s="122">
        <f t="shared" si="7"/>
        <v>4085.35583333333</v>
      </c>
      <c r="R106" s="122">
        <f t="shared" si="4"/>
        <v>0.015833333332921</v>
      </c>
      <c r="S106" s="123" t="s">
        <v>120</v>
      </c>
      <c r="U106" s="70"/>
      <c r="V106" s="124"/>
    </row>
    <row r="107" s="63" customFormat="1" ht="16.5" outlineLevel="7" spans="1:22">
      <c r="A107" s="82"/>
      <c r="B107" s="111" t="s">
        <v>192</v>
      </c>
      <c r="C107" s="111" t="s">
        <v>903</v>
      </c>
      <c r="D107" s="112" t="s">
        <v>822</v>
      </c>
      <c r="E107" s="113">
        <v>43349</v>
      </c>
      <c r="F107" s="112">
        <v>144</v>
      </c>
      <c r="G107" s="114">
        <v>0</v>
      </c>
      <c r="H107" s="115">
        <v>49024.27</v>
      </c>
      <c r="I107" s="115">
        <v>29618.88</v>
      </c>
      <c r="J107" s="116">
        <v>0</v>
      </c>
      <c r="K107" s="116">
        <v>19405.39</v>
      </c>
      <c r="L107" s="116">
        <v>4085.34</v>
      </c>
      <c r="M107" s="118"/>
      <c r="N107" s="119"/>
      <c r="O107" s="120">
        <f t="shared" si="5"/>
        <v>47756</v>
      </c>
      <c r="P107" s="121">
        <f t="shared" si="6"/>
        <v>12</v>
      </c>
      <c r="Q107" s="122">
        <f t="shared" si="7"/>
        <v>4085.35583333333</v>
      </c>
      <c r="R107" s="122">
        <f t="shared" si="4"/>
        <v>0.015833333332921</v>
      </c>
      <c r="S107" s="123" t="s">
        <v>120</v>
      </c>
      <c r="U107" s="70"/>
      <c r="V107" s="124"/>
    </row>
    <row r="108" s="63" customFormat="1" ht="16.5" outlineLevel="7" spans="1:22">
      <c r="A108" s="82"/>
      <c r="B108" s="111" t="s">
        <v>192</v>
      </c>
      <c r="C108" s="111" t="s">
        <v>907</v>
      </c>
      <c r="D108" s="112" t="s">
        <v>822</v>
      </c>
      <c r="E108" s="113">
        <v>43349</v>
      </c>
      <c r="F108" s="112">
        <v>144</v>
      </c>
      <c r="G108" s="114">
        <v>0</v>
      </c>
      <c r="H108" s="115">
        <v>49024.27</v>
      </c>
      <c r="I108" s="115">
        <v>29618.88</v>
      </c>
      <c r="J108" s="116">
        <v>0</v>
      </c>
      <c r="K108" s="116">
        <v>19405.39</v>
      </c>
      <c r="L108" s="116">
        <v>4085.34</v>
      </c>
      <c r="M108" s="118"/>
      <c r="N108" s="119"/>
      <c r="O108" s="120">
        <f t="shared" si="5"/>
        <v>47756</v>
      </c>
      <c r="P108" s="121">
        <f t="shared" si="6"/>
        <v>12</v>
      </c>
      <c r="Q108" s="122">
        <f t="shared" si="7"/>
        <v>4085.35583333333</v>
      </c>
      <c r="R108" s="122">
        <f t="shared" si="4"/>
        <v>0.015833333332921</v>
      </c>
      <c r="S108" s="123" t="s">
        <v>120</v>
      </c>
      <c r="U108" s="70"/>
      <c r="V108" s="124"/>
    </row>
    <row r="109" s="63" customFormat="1" ht="16.5" outlineLevel="7" spans="1:22">
      <c r="A109" s="82"/>
      <c r="B109" s="126" t="s">
        <v>192</v>
      </c>
      <c r="C109" s="127" t="s">
        <v>910</v>
      </c>
      <c r="D109" s="128" t="s">
        <v>822</v>
      </c>
      <c r="E109" s="129">
        <v>43349</v>
      </c>
      <c r="F109" s="128">
        <v>144</v>
      </c>
      <c r="G109" s="114">
        <v>0</v>
      </c>
      <c r="H109" s="115">
        <v>49024.27</v>
      </c>
      <c r="I109" s="115">
        <v>29618.88</v>
      </c>
      <c r="J109" s="130">
        <v>0</v>
      </c>
      <c r="K109" s="130">
        <v>19405.39</v>
      </c>
      <c r="L109" s="130">
        <v>4085.34</v>
      </c>
      <c r="M109" s="118"/>
      <c r="N109" s="119"/>
      <c r="O109" s="120">
        <f t="shared" si="5"/>
        <v>47756</v>
      </c>
      <c r="P109" s="121">
        <f t="shared" si="6"/>
        <v>12</v>
      </c>
      <c r="Q109" s="122">
        <f t="shared" si="7"/>
        <v>4085.35583333333</v>
      </c>
      <c r="R109" s="122">
        <f t="shared" si="4"/>
        <v>0.015833333332921</v>
      </c>
      <c r="S109" s="123" t="s">
        <v>120</v>
      </c>
      <c r="U109" s="70"/>
      <c r="V109" s="124"/>
    </row>
    <row r="110" s="63" customFormat="1" ht="16.5" outlineLevel="7" spans="1:22">
      <c r="A110" s="82"/>
      <c r="B110" s="126" t="s">
        <v>192</v>
      </c>
      <c r="C110" s="127" t="s">
        <v>913</v>
      </c>
      <c r="D110" s="128" t="s">
        <v>822</v>
      </c>
      <c r="E110" s="129">
        <v>43349</v>
      </c>
      <c r="F110" s="128">
        <v>144</v>
      </c>
      <c r="G110" s="114">
        <v>0</v>
      </c>
      <c r="H110" s="115">
        <v>49024.27</v>
      </c>
      <c r="I110" s="115">
        <v>29618.88</v>
      </c>
      <c r="J110" s="130">
        <v>0</v>
      </c>
      <c r="K110" s="130">
        <v>19405.39</v>
      </c>
      <c r="L110" s="130">
        <v>4085.34</v>
      </c>
      <c r="M110" s="118"/>
      <c r="N110" s="119"/>
      <c r="O110" s="120">
        <f t="shared" si="5"/>
        <v>47756</v>
      </c>
      <c r="P110" s="121">
        <f t="shared" si="6"/>
        <v>12</v>
      </c>
      <c r="Q110" s="122">
        <f t="shared" si="7"/>
        <v>4085.35583333333</v>
      </c>
      <c r="R110" s="122">
        <f t="shared" si="4"/>
        <v>0.015833333332921</v>
      </c>
      <c r="S110" s="123" t="s">
        <v>120</v>
      </c>
      <c r="U110" s="70"/>
      <c r="V110" s="124"/>
    </row>
    <row r="111" s="63" customFormat="1" ht="16.5" outlineLevel="7" spans="1:22">
      <c r="A111" s="82"/>
      <c r="B111" s="126" t="s">
        <v>192</v>
      </c>
      <c r="C111" s="127" t="s">
        <v>916</v>
      </c>
      <c r="D111" s="128" t="s">
        <v>822</v>
      </c>
      <c r="E111" s="129">
        <v>43349</v>
      </c>
      <c r="F111" s="128">
        <v>144</v>
      </c>
      <c r="G111" s="114">
        <v>0</v>
      </c>
      <c r="H111" s="115">
        <v>49024.28</v>
      </c>
      <c r="I111" s="115">
        <v>29618.89</v>
      </c>
      <c r="J111" s="130">
        <v>0</v>
      </c>
      <c r="K111" s="130">
        <v>19405.39</v>
      </c>
      <c r="L111" s="130">
        <v>4085.34</v>
      </c>
      <c r="M111" s="118"/>
      <c r="N111" s="119"/>
      <c r="O111" s="120">
        <f t="shared" si="5"/>
        <v>47756</v>
      </c>
      <c r="P111" s="121">
        <f t="shared" si="6"/>
        <v>12</v>
      </c>
      <c r="Q111" s="122">
        <f t="shared" si="7"/>
        <v>4085.35666666667</v>
      </c>
      <c r="R111" s="122">
        <f t="shared" si="4"/>
        <v>0.0166666666664241</v>
      </c>
      <c r="S111" s="123" t="s">
        <v>120</v>
      </c>
      <c r="U111" s="70"/>
      <c r="V111" s="124"/>
    </row>
    <row r="112" s="63" customFormat="1" ht="16.5" outlineLevel="7" spans="1:22">
      <c r="A112" s="82"/>
      <c r="B112" s="126" t="s">
        <v>192</v>
      </c>
      <c r="C112" s="127" t="s">
        <v>920</v>
      </c>
      <c r="D112" s="128" t="s">
        <v>922</v>
      </c>
      <c r="E112" s="129">
        <v>36891</v>
      </c>
      <c r="F112" s="128">
        <v>144</v>
      </c>
      <c r="G112" s="114">
        <v>0</v>
      </c>
      <c r="H112" s="115">
        <v>122750.5</v>
      </c>
      <c r="I112" s="115">
        <v>122750.5</v>
      </c>
      <c r="J112" s="130">
        <v>0</v>
      </c>
      <c r="K112" s="130">
        <v>0</v>
      </c>
      <c r="L112" s="130">
        <v>0</v>
      </c>
      <c r="M112" s="118"/>
      <c r="N112" s="119"/>
      <c r="O112" s="120">
        <f t="shared" si="5"/>
        <v>41274</v>
      </c>
      <c r="P112" s="121">
        <f t="shared" si="6"/>
        <v>0</v>
      </c>
      <c r="Q112" s="122">
        <f t="shared" si="7"/>
        <v>0</v>
      </c>
      <c r="R112" s="122">
        <f t="shared" si="4"/>
        <v>0</v>
      </c>
      <c r="S112" s="123" t="s">
        <v>120</v>
      </c>
      <c r="U112" s="70"/>
      <c r="V112" s="124"/>
    </row>
    <row r="113" s="63" customFormat="1" ht="16.5" outlineLevel="7" spans="1:22">
      <c r="A113" s="82"/>
      <c r="B113" s="126" t="s">
        <v>192</v>
      </c>
      <c r="C113" s="127" t="s">
        <v>926</v>
      </c>
      <c r="D113" s="128" t="s">
        <v>922</v>
      </c>
      <c r="E113" s="129">
        <v>36891</v>
      </c>
      <c r="F113" s="128">
        <v>144</v>
      </c>
      <c r="G113" s="114">
        <v>0</v>
      </c>
      <c r="H113" s="115">
        <v>122750.5</v>
      </c>
      <c r="I113" s="115">
        <v>122750.5</v>
      </c>
      <c r="J113" s="130">
        <v>0</v>
      </c>
      <c r="K113" s="130">
        <v>0</v>
      </c>
      <c r="L113" s="130">
        <v>0</v>
      </c>
      <c r="M113" s="118"/>
      <c r="N113" s="119"/>
      <c r="O113" s="120">
        <f t="shared" si="5"/>
        <v>41274</v>
      </c>
      <c r="P113" s="121">
        <f t="shared" si="6"/>
        <v>0</v>
      </c>
      <c r="Q113" s="122">
        <f t="shared" si="7"/>
        <v>0</v>
      </c>
      <c r="R113" s="122">
        <f t="shared" si="4"/>
        <v>0</v>
      </c>
      <c r="S113" s="123" t="s">
        <v>120</v>
      </c>
      <c r="U113" s="70"/>
      <c r="V113" s="124"/>
    </row>
    <row r="114" s="63" customFormat="1" ht="16.5" outlineLevel="7" spans="1:22">
      <c r="A114" s="82"/>
      <c r="B114" s="111" t="s">
        <v>192</v>
      </c>
      <c r="C114" s="111" t="s">
        <v>929</v>
      </c>
      <c r="D114" s="112" t="s">
        <v>931</v>
      </c>
      <c r="E114" s="113">
        <v>43556</v>
      </c>
      <c r="F114" s="112">
        <v>144</v>
      </c>
      <c r="G114" s="114">
        <v>0</v>
      </c>
      <c r="H114" s="115">
        <v>30172.41</v>
      </c>
      <c r="I114" s="115">
        <v>16762.45</v>
      </c>
      <c r="J114" s="116">
        <v>0</v>
      </c>
      <c r="K114" s="116">
        <v>13409.96</v>
      </c>
      <c r="L114" s="116">
        <v>2514.37</v>
      </c>
      <c r="M114" s="118"/>
      <c r="N114" s="119"/>
      <c r="O114" s="120">
        <f t="shared" si="5"/>
        <v>47968</v>
      </c>
      <c r="P114" s="121">
        <f t="shared" si="6"/>
        <v>12</v>
      </c>
      <c r="Q114" s="122">
        <f t="shared" si="7"/>
        <v>2514.3675</v>
      </c>
      <c r="R114" s="122">
        <f t="shared" si="4"/>
        <v>-0.00250000000005457</v>
      </c>
      <c r="S114" s="123" t="s">
        <v>120</v>
      </c>
      <c r="U114" s="70"/>
      <c r="V114" s="124"/>
    </row>
    <row r="115" s="63" customFormat="1" ht="16.5" outlineLevel="7" spans="1:22">
      <c r="A115" s="82"/>
      <c r="B115" s="111" t="s">
        <v>192</v>
      </c>
      <c r="C115" s="111" t="s">
        <v>935</v>
      </c>
      <c r="D115" s="112" t="s">
        <v>937</v>
      </c>
      <c r="E115" s="113">
        <v>43544</v>
      </c>
      <c r="F115" s="112">
        <v>144</v>
      </c>
      <c r="G115" s="114">
        <v>0</v>
      </c>
      <c r="H115" s="115">
        <v>45299.15</v>
      </c>
      <c r="I115" s="115">
        <v>25480.79</v>
      </c>
      <c r="J115" s="116">
        <v>0</v>
      </c>
      <c r="K115" s="116">
        <v>19818.36</v>
      </c>
      <c r="L115" s="116">
        <v>3774.92</v>
      </c>
      <c r="M115" s="118"/>
      <c r="N115" s="119"/>
      <c r="O115" s="120">
        <f t="shared" si="5"/>
        <v>47938</v>
      </c>
      <c r="P115" s="121">
        <f t="shared" si="6"/>
        <v>12</v>
      </c>
      <c r="Q115" s="122">
        <f t="shared" si="7"/>
        <v>3774.92916666667</v>
      </c>
      <c r="R115" s="122">
        <f t="shared" si="4"/>
        <v>0.00916666666671517</v>
      </c>
      <c r="S115" s="123" t="s">
        <v>120</v>
      </c>
      <c r="U115" s="70"/>
      <c r="V115" s="124"/>
    </row>
    <row r="116" s="63" customFormat="1" ht="16.5" outlineLevel="7" spans="1:22">
      <c r="A116" s="82"/>
      <c r="B116" s="126" t="s">
        <v>192</v>
      </c>
      <c r="C116" s="127" t="s">
        <v>940</v>
      </c>
      <c r="D116" s="128" t="s">
        <v>942</v>
      </c>
      <c r="E116" s="129">
        <v>41421</v>
      </c>
      <c r="F116" s="128">
        <v>144</v>
      </c>
      <c r="G116" s="114">
        <v>0</v>
      </c>
      <c r="H116" s="115">
        <v>207936.69</v>
      </c>
      <c r="I116" s="115">
        <v>207936.69</v>
      </c>
      <c r="J116" s="130">
        <v>0</v>
      </c>
      <c r="K116" s="130">
        <v>0</v>
      </c>
      <c r="L116" s="130">
        <v>7220.02</v>
      </c>
      <c r="M116" s="118"/>
      <c r="N116" s="119"/>
      <c r="O116" s="120">
        <f t="shared" si="5"/>
        <v>45808</v>
      </c>
      <c r="P116" s="121">
        <f t="shared" si="6"/>
        <v>5</v>
      </c>
      <c r="Q116" s="122">
        <f t="shared" si="7"/>
        <v>7220.02395833333</v>
      </c>
      <c r="R116" s="122">
        <f t="shared" si="4"/>
        <v>0.00395833333277551</v>
      </c>
      <c r="S116" s="123" t="s">
        <v>120</v>
      </c>
      <c r="U116" s="70"/>
      <c r="V116" s="124"/>
    </row>
    <row r="117" s="63" customFormat="1" ht="16.5" outlineLevel="7" spans="1:22">
      <c r="A117" s="82"/>
      <c r="B117" s="126" t="s">
        <v>192</v>
      </c>
      <c r="C117" s="127" t="s">
        <v>947</v>
      </c>
      <c r="D117" s="128" t="s">
        <v>949</v>
      </c>
      <c r="E117" s="129">
        <v>41421</v>
      </c>
      <c r="F117" s="128">
        <v>144</v>
      </c>
      <c r="G117" s="114">
        <v>0</v>
      </c>
      <c r="H117" s="115">
        <v>186628.67</v>
      </c>
      <c r="I117" s="115">
        <v>186628.67</v>
      </c>
      <c r="J117" s="130">
        <v>0</v>
      </c>
      <c r="K117" s="130">
        <v>0</v>
      </c>
      <c r="L117" s="130">
        <v>6480.17</v>
      </c>
      <c r="M117" s="118"/>
      <c r="N117" s="119"/>
      <c r="O117" s="120">
        <f t="shared" si="5"/>
        <v>45808</v>
      </c>
      <c r="P117" s="121">
        <f t="shared" si="6"/>
        <v>5</v>
      </c>
      <c r="Q117" s="122">
        <f t="shared" si="7"/>
        <v>6480.16215277778</v>
      </c>
      <c r="R117" s="122">
        <f t="shared" si="4"/>
        <v>-0.00784722222124401</v>
      </c>
      <c r="S117" s="123" t="s">
        <v>120</v>
      </c>
      <c r="U117" s="70"/>
      <c r="V117" s="124"/>
    </row>
    <row r="118" s="63" customFormat="1" ht="16.5" outlineLevel="7" spans="1:22">
      <c r="A118" s="82"/>
      <c r="B118" s="126" t="s">
        <v>192</v>
      </c>
      <c r="C118" s="127" t="s">
        <v>954</v>
      </c>
      <c r="D118" s="128" t="s">
        <v>956</v>
      </c>
      <c r="E118" s="129">
        <v>41962</v>
      </c>
      <c r="F118" s="128">
        <v>144</v>
      </c>
      <c r="G118" s="114">
        <v>0</v>
      </c>
      <c r="H118" s="115">
        <v>10940.17</v>
      </c>
      <c r="I118" s="115">
        <v>10104.45</v>
      </c>
      <c r="J118" s="130">
        <v>0</v>
      </c>
      <c r="K118" s="130">
        <v>835.72</v>
      </c>
      <c r="L118" s="130">
        <v>911.7</v>
      </c>
      <c r="M118" s="118"/>
      <c r="N118" s="119"/>
      <c r="O118" s="120">
        <f t="shared" si="5"/>
        <v>46356</v>
      </c>
      <c r="P118" s="121">
        <f t="shared" si="6"/>
        <v>12</v>
      </c>
      <c r="Q118" s="122">
        <f t="shared" si="7"/>
        <v>911.680833333333</v>
      </c>
      <c r="R118" s="122">
        <f t="shared" si="4"/>
        <v>-0.0191666666667061</v>
      </c>
      <c r="S118" s="123" t="s">
        <v>120</v>
      </c>
      <c r="U118" s="70"/>
      <c r="V118" s="124"/>
    </row>
    <row r="119" s="63" customFormat="1" ht="16.5" outlineLevel="7" spans="1:22">
      <c r="A119" s="82"/>
      <c r="B119" s="126" t="s">
        <v>192</v>
      </c>
      <c r="C119" s="127" t="s">
        <v>961</v>
      </c>
      <c r="D119" s="128" t="s">
        <v>963</v>
      </c>
      <c r="E119" s="129">
        <v>43081</v>
      </c>
      <c r="F119" s="128">
        <v>144</v>
      </c>
      <c r="G119" s="114">
        <v>0</v>
      </c>
      <c r="H119" s="115">
        <v>414375.47</v>
      </c>
      <c r="I119" s="115">
        <v>276250.36</v>
      </c>
      <c r="J119" s="130">
        <v>0</v>
      </c>
      <c r="K119" s="130">
        <v>138125.11</v>
      </c>
      <c r="L119" s="130">
        <v>34531.28</v>
      </c>
      <c r="M119" s="118"/>
      <c r="N119" s="119"/>
      <c r="O119" s="120">
        <f t="shared" si="5"/>
        <v>47483</v>
      </c>
      <c r="P119" s="121">
        <f t="shared" si="6"/>
        <v>12</v>
      </c>
      <c r="Q119" s="122">
        <f t="shared" si="7"/>
        <v>34531.2891666667</v>
      </c>
      <c r="R119" s="122">
        <f t="shared" si="4"/>
        <v>0.00916666666307719</v>
      </c>
      <c r="S119" s="123" t="s">
        <v>120</v>
      </c>
      <c r="U119" s="70"/>
      <c r="V119" s="124"/>
    </row>
    <row r="120" s="63" customFormat="1" ht="16.5" outlineLevel="7" spans="1:22">
      <c r="A120" s="82"/>
      <c r="B120" s="126" t="s">
        <v>192</v>
      </c>
      <c r="C120" s="127" t="s">
        <v>967</v>
      </c>
      <c r="D120" s="128" t="s">
        <v>969</v>
      </c>
      <c r="E120" s="129">
        <v>40897</v>
      </c>
      <c r="F120" s="128">
        <v>144</v>
      </c>
      <c r="G120" s="114">
        <v>0</v>
      </c>
      <c r="H120" s="115">
        <v>166666.67</v>
      </c>
      <c r="I120" s="115">
        <v>166666.67</v>
      </c>
      <c r="J120" s="130">
        <v>0</v>
      </c>
      <c r="K120" s="130">
        <v>0</v>
      </c>
      <c r="L120" s="130">
        <v>0</v>
      </c>
      <c r="M120" s="118"/>
      <c r="N120" s="119"/>
      <c r="O120" s="120">
        <f t="shared" si="5"/>
        <v>45291</v>
      </c>
      <c r="P120" s="121">
        <f t="shared" si="6"/>
        <v>0</v>
      </c>
      <c r="Q120" s="122">
        <f t="shared" si="7"/>
        <v>0</v>
      </c>
      <c r="R120" s="122">
        <f t="shared" si="4"/>
        <v>0</v>
      </c>
      <c r="S120" s="123" t="s">
        <v>120</v>
      </c>
      <c r="U120" s="70"/>
      <c r="V120" s="124"/>
    </row>
    <row r="121" s="63" customFormat="1" ht="16.5" outlineLevel="7" spans="1:22">
      <c r="A121" s="82"/>
      <c r="B121" s="111" t="s">
        <v>192</v>
      </c>
      <c r="C121" s="111" t="s">
        <v>973</v>
      </c>
      <c r="D121" s="112" t="s">
        <v>969</v>
      </c>
      <c r="E121" s="113">
        <v>40897</v>
      </c>
      <c r="F121" s="112">
        <v>144</v>
      </c>
      <c r="G121" s="114">
        <v>0</v>
      </c>
      <c r="H121" s="115">
        <v>166666.67</v>
      </c>
      <c r="I121" s="115">
        <v>166666.67</v>
      </c>
      <c r="J121" s="116">
        <v>0</v>
      </c>
      <c r="K121" s="116">
        <v>0</v>
      </c>
      <c r="L121" s="116">
        <v>0</v>
      </c>
      <c r="M121" s="118"/>
      <c r="N121" s="119"/>
      <c r="O121" s="120">
        <f t="shared" si="5"/>
        <v>45291</v>
      </c>
      <c r="P121" s="121">
        <f t="shared" si="6"/>
        <v>0</v>
      </c>
      <c r="Q121" s="122">
        <f t="shared" si="7"/>
        <v>0</v>
      </c>
      <c r="R121" s="122">
        <f t="shared" si="4"/>
        <v>0</v>
      </c>
      <c r="S121" s="123" t="s">
        <v>120</v>
      </c>
      <c r="U121" s="70"/>
      <c r="V121" s="124"/>
    </row>
    <row r="122" s="63" customFormat="1" ht="16.5" outlineLevel="7" spans="1:22">
      <c r="A122" s="82"/>
      <c r="B122" s="111" t="s">
        <v>192</v>
      </c>
      <c r="C122" s="111" t="s">
        <v>976</v>
      </c>
      <c r="D122" s="112" t="s">
        <v>978</v>
      </c>
      <c r="E122" s="113">
        <v>41625</v>
      </c>
      <c r="F122" s="112">
        <v>144</v>
      </c>
      <c r="G122" s="114">
        <v>0</v>
      </c>
      <c r="H122" s="115">
        <v>337468.17</v>
      </c>
      <c r="I122" s="115">
        <v>337468.17</v>
      </c>
      <c r="J122" s="116">
        <v>0</v>
      </c>
      <c r="K122" s="116">
        <v>0</v>
      </c>
      <c r="L122" s="116">
        <v>28122.33</v>
      </c>
      <c r="M122" s="118"/>
      <c r="N122" s="119"/>
      <c r="O122" s="120">
        <f t="shared" si="5"/>
        <v>46022</v>
      </c>
      <c r="P122" s="121">
        <f t="shared" si="6"/>
        <v>12</v>
      </c>
      <c r="Q122" s="122">
        <f t="shared" si="7"/>
        <v>28122.3475</v>
      </c>
      <c r="R122" s="122">
        <f t="shared" si="4"/>
        <v>0.0174999999981083</v>
      </c>
      <c r="S122" s="123" t="s">
        <v>120</v>
      </c>
      <c r="U122" s="70"/>
      <c r="V122" s="124"/>
    </row>
    <row r="123" s="63" customFormat="1" ht="16.5" outlineLevel="7" spans="1:22">
      <c r="A123" s="82"/>
      <c r="B123" s="126" t="s">
        <v>192</v>
      </c>
      <c r="C123" s="127" t="s">
        <v>983</v>
      </c>
      <c r="D123" s="128" t="s">
        <v>969</v>
      </c>
      <c r="E123" s="129">
        <v>41625</v>
      </c>
      <c r="F123" s="128">
        <v>144</v>
      </c>
      <c r="G123" s="114">
        <v>0</v>
      </c>
      <c r="H123" s="115">
        <v>181462.08</v>
      </c>
      <c r="I123" s="115">
        <v>181462.08</v>
      </c>
      <c r="J123" s="130">
        <v>0</v>
      </c>
      <c r="K123" s="130">
        <v>0</v>
      </c>
      <c r="L123" s="130">
        <v>15607.19</v>
      </c>
      <c r="M123" s="118"/>
      <c r="N123" s="119"/>
      <c r="O123" s="120">
        <f t="shared" si="5"/>
        <v>46022</v>
      </c>
      <c r="P123" s="121">
        <f t="shared" si="6"/>
        <v>12</v>
      </c>
      <c r="Q123" s="122">
        <f t="shared" si="7"/>
        <v>15121.84</v>
      </c>
      <c r="R123" s="122">
        <f t="shared" si="4"/>
        <v>-485.350000000002</v>
      </c>
      <c r="S123" s="123" t="s">
        <v>120</v>
      </c>
      <c r="U123" s="70"/>
      <c r="V123" s="124"/>
    </row>
    <row r="124" s="63" customFormat="1" ht="16.5" outlineLevel="7" spans="1:22">
      <c r="A124" s="82"/>
      <c r="B124" s="126" t="s">
        <v>192</v>
      </c>
      <c r="C124" s="127" t="s">
        <v>989</v>
      </c>
      <c r="D124" s="128" t="s">
        <v>969</v>
      </c>
      <c r="E124" s="129">
        <v>41625</v>
      </c>
      <c r="F124" s="128">
        <v>144</v>
      </c>
      <c r="G124" s="114">
        <v>0</v>
      </c>
      <c r="H124" s="115">
        <v>181462.06</v>
      </c>
      <c r="I124" s="115">
        <v>181462.06</v>
      </c>
      <c r="J124" s="130">
        <v>0</v>
      </c>
      <c r="K124" s="130">
        <v>0</v>
      </c>
      <c r="L124" s="130">
        <v>15607.19</v>
      </c>
      <c r="M124" s="118"/>
      <c r="N124" s="119"/>
      <c r="O124" s="120">
        <f t="shared" si="5"/>
        <v>46022</v>
      </c>
      <c r="P124" s="121">
        <f t="shared" si="6"/>
        <v>12</v>
      </c>
      <c r="Q124" s="122">
        <f t="shared" si="7"/>
        <v>15121.8383333333</v>
      </c>
      <c r="R124" s="122">
        <f t="shared" si="4"/>
        <v>-485.351666666667</v>
      </c>
      <c r="S124" s="123" t="s">
        <v>120</v>
      </c>
      <c r="U124" s="70"/>
      <c r="V124" s="124"/>
    </row>
    <row r="125" s="63" customFormat="1" ht="16.5" outlineLevel="7" spans="1:22">
      <c r="A125" s="82"/>
      <c r="B125" s="126" t="s">
        <v>192</v>
      </c>
      <c r="C125" s="127" t="s">
        <v>992</v>
      </c>
      <c r="D125" s="128" t="s">
        <v>994</v>
      </c>
      <c r="E125" s="129">
        <v>41717</v>
      </c>
      <c r="F125" s="128">
        <v>144</v>
      </c>
      <c r="G125" s="114">
        <v>0</v>
      </c>
      <c r="H125" s="115">
        <v>154572.65</v>
      </c>
      <c r="I125" s="115">
        <v>151352.38</v>
      </c>
      <c r="J125" s="130">
        <v>0</v>
      </c>
      <c r="K125" s="130">
        <v>3220.27</v>
      </c>
      <c r="L125" s="130">
        <v>12881.07</v>
      </c>
      <c r="M125" s="118"/>
      <c r="N125" s="119"/>
      <c r="O125" s="120">
        <f t="shared" si="5"/>
        <v>46112</v>
      </c>
      <c r="P125" s="121">
        <f t="shared" si="6"/>
        <v>12</v>
      </c>
      <c r="Q125" s="122">
        <f t="shared" si="7"/>
        <v>12881.0541666667</v>
      </c>
      <c r="R125" s="122">
        <f t="shared" si="4"/>
        <v>-0.015833333332921</v>
      </c>
      <c r="S125" s="123" t="s">
        <v>120</v>
      </c>
      <c r="U125" s="70"/>
      <c r="V125" s="124"/>
    </row>
    <row r="126" s="63" customFormat="1" ht="16.5" outlineLevel="7" spans="1:22">
      <c r="A126" s="82"/>
      <c r="B126" s="126" t="s">
        <v>192</v>
      </c>
      <c r="C126" s="127" t="s">
        <v>999</v>
      </c>
      <c r="D126" s="128" t="s">
        <v>969</v>
      </c>
      <c r="E126" s="129">
        <v>41940</v>
      </c>
      <c r="F126" s="128">
        <v>144</v>
      </c>
      <c r="G126" s="114">
        <v>0</v>
      </c>
      <c r="H126" s="115">
        <v>157290.6</v>
      </c>
      <c r="I126" s="115">
        <v>146320.8</v>
      </c>
      <c r="J126" s="130">
        <v>0</v>
      </c>
      <c r="K126" s="130">
        <v>10969.8</v>
      </c>
      <c r="L126" s="130">
        <v>13163.77</v>
      </c>
      <c r="M126" s="118"/>
      <c r="N126" s="119"/>
      <c r="O126" s="120">
        <f t="shared" si="5"/>
        <v>46326</v>
      </c>
      <c r="P126" s="121">
        <f t="shared" si="6"/>
        <v>12</v>
      </c>
      <c r="Q126" s="122">
        <f t="shared" si="7"/>
        <v>13107.55</v>
      </c>
      <c r="R126" s="122">
        <f t="shared" si="4"/>
        <v>-56.2200000000012</v>
      </c>
      <c r="S126" s="123" t="s">
        <v>120</v>
      </c>
      <c r="U126" s="70"/>
      <c r="V126" s="124"/>
    </row>
    <row r="127" s="63" customFormat="1" ht="16.5" outlineLevel="7" spans="1:22">
      <c r="A127" s="82"/>
      <c r="B127" s="126" t="s">
        <v>192</v>
      </c>
      <c r="C127" s="127" t="s">
        <v>1003</v>
      </c>
      <c r="D127" s="128" t="s">
        <v>1005</v>
      </c>
      <c r="E127" s="129">
        <v>42110</v>
      </c>
      <c r="F127" s="128">
        <v>144</v>
      </c>
      <c r="G127" s="114">
        <v>0</v>
      </c>
      <c r="H127" s="115">
        <v>146581.2</v>
      </c>
      <c r="I127" s="115">
        <v>130031.59</v>
      </c>
      <c r="J127" s="130">
        <v>0</v>
      </c>
      <c r="K127" s="130">
        <v>16549.61</v>
      </c>
      <c r="L127" s="130">
        <v>12412.2</v>
      </c>
      <c r="M127" s="118"/>
      <c r="N127" s="119"/>
      <c r="O127" s="120">
        <f t="shared" si="5"/>
        <v>46507</v>
      </c>
      <c r="P127" s="121">
        <f t="shared" si="6"/>
        <v>12</v>
      </c>
      <c r="Q127" s="122">
        <f t="shared" si="7"/>
        <v>12215.1</v>
      </c>
      <c r="R127" s="122">
        <f t="shared" si="4"/>
        <v>-197.1</v>
      </c>
      <c r="S127" s="123" t="s">
        <v>120</v>
      </c>
      <c r="U127" s="70"/>
      <c r="V127" s="124"/>
    </row>
    <row r="128" s="63" customFormat="1" ht="16.5" outlineLevel="7" spans="1:22">
      <c r="A128" s="82"/>
      <c r="B128" s="111" t="s">
        <v>192</v>
      </c>
      <c r="C128" s="111" t="s">
        <v>1008</v>
      </c>
      <c r="D128" s="112" t="s">
        <v>969</v>
      </c>
      <c r="E128" s="113">
        <v>41680</v>
      </c>
      <c r="F128" s="112">
        <v>144</v>
      </c>
      <c r="G128" s="114">
        <v>0</v>
      </c>
      <c r="H128" s="115">
        <v>136752.13</v>
      </c>
      <c r="I128" s="115">
        <v>134852.8</v>
      </c>
      <c r="J128" s="116">
        <v>0</v>
      </c>
      <c r="K128" s="116">
        <v>1899.33</v>
      </c>
      <c r="L128" s="116">
        <v>11395.98</v>
      </c>
      <c r="M128" s="118"/>
      <c r="N128" s="119"/>
      <c r="O128" s="120">
        <f t="shared" si="5"/>
        <v>46081</v>
      </c>
      <c r="P128" s="121">
        <f t="shared" si="6"/>
        <v>12</v>
      </c>
      <c r="Q128" s="122">
        <f t="shared" si="7"/>
        <v>11396.0108333333</v>
      </c>
      <c r="R128" s="122">
        <f t="shared" si="4"/>
        <v>0.0308333333341579</v>
      </c>
      <c r="S128" s="123" t="s">
        <v>120</v>
      </c>
      <c r="U128" s="70"/>
      <c r="V128" s="124"/>
    </row>
    <row r="129" s="63" customFormat="1" ht="16.5" outlineLevel="7" spans="1:22">
      <c r="A129" s="82"/>
      <c r="B129" s="111" t="s">
        <v>192</v>
      </c>
      <c r="C129" s="111" t="s">
        <v>1014</v>
      </c>
      <c r="D129" s="112" t="s">
        <v>969</v>
      </c>
      <c r="E129" s="113">
        <v>41680</v>
      </c>
      <c r="F129" s="112">
        <v>144</v>
      </c>
      <c r="G129" s="114">
        <v>0</v>
      </c>
      <c r="H129" s="115">
        <v>159401.71</v>
      </c>
      <c r="I129" s="115">
        <v>157140.12</v>
      </c>
      <c r="J129" s="116">
        <v>0</v>
      </c>
      <c r="K129" s="116">
        <v>2261.59</v>
      </c>
      <c r="L129" s="116">
        <v>13569.55</v>
      </c>
      <c r="M129" s="118"/>
      <c r="N129" s="119"/>
      <c r="O129" s="120">
        <f t="shared" si="5"/>
        <v>46081</v>
      </c>
      <c r="P129" s="121">
        <f t="shared" si="6"/>
        <v>12</v>
      </c>
      <c r="Q129" s="122">
        <f t="shared" si="7"/>
        <v>13283.4758333333</v>
      </c>
      <c r="R129" s="122">
        <f t="shared" si="4"/>
        <v>-286.074166666665</v>
      </c>
      <c r="S129" s="123" t="s">
        <v>120</v>
      </c>
      <c r="U129" s="70"/>
      <c r="V129" s="124"/>
    </row>
    <row r="130" s="63" customFormat="1" ht="16.5" outlineLevel="7" spans="1:22">
      <c r="A130" s="82"/>
      <c r="B130" s="126" t="s">
        <v>192</v>
      </c>
      <c r="C130" s="127" t="s">
        <v>1020</v>
      </c>
      <c r="D130" s="128" t="s">
        <v>1022</v>
      </c>
      <c r="E130" s="129">
        <v>43143</v>
      </c>
      <c r="F130" s="128">
        <v>144</v>
      </c>
      <c r="G130" s="114">
        <v>0</v>
      </c>
      <c r="H130" s="115">
        <v>68376.07</v>
      </c>
      <c r="I130" s="115">
        <v>44634.32</v>
      </c>
      <c r="J130" s="130">
        <v>0</v>
      </c>
      <c r="K130" s="130">
        <v>23741.75</v>
      </c>
      <c r="L130" s="130">
        <v>5698.02</v>
      </c>
      <c r="M130" s="118"/>
      <c r="N130" s="119"/>
      <c r="O130" s="120">
        <f t="shared" si="5"/>
        <v>47542</v>
      </c>
      <c r="P130" s="121">
        <f t="shared" si="6"/>
        <v>12</v>
      </c>
      <c r="Q130" s="122">
        <f t="shared" si="7"/>
        <v>5698.00583333333</v>
      </c>
      <c r="R130" s="122">
        <f t="shared" si="4"/>
        <v>-0.0141666666668243</v>
      </c>
      <c r="S130" s="123" t="s">
        <v>120</v>
      </c>
      <c r="U130" s="70"/>
      <c r="V130" s="124"/>
    </row>
    <row r="131" s="63" customFormat="1" ht="16.5" outlineLevel="7" spans="1:22">
      <c r="A131" s="82"/>
      <c r="B131" s="126" t="s">
        <v>192</v>
      </c>
      <c r="C131" s="127" t="s">
        <v>1027</v>
      </c>
      <c r="D131" s="128" t="s">
        <v>969</v>
      </c>
      <c r="E131" s="129">
        <v>43439</v>
      </c>
      <c r="F131" s="128">
        <v>144</v>
      </c>
      <c r="G131" s="114">
        <v>0</v>
      </c>
      <c r="H131" s="115">
        <v>98290.6</v>
      </c>
      <c r="I131" s="115">
        <v>57336.13</v>
      </c>
      <c r="J131" s="130">
        <v>0</v>
      </c>
      <c r="K131" s="130">
        <v>40954.47</v>
      </c>
      <c r="L131" s="130">
        <v>8190.89</v>
      </c>
      <c r="M131" s="118"/>
      <c r="N131" s="119"/>
      <c r="O131" s="120">
        <f t="shared" si="5"/>
        <v>47848</v>
      </c>
      <c r="P131" s="121">
        <f t="shared" si="6"/>
        <v>12</v>
      </c>
      <c r="Q131" s="122">
        <f t="shared" si="7"/>
        <v>8190.88333333333</v>
      </c>
      <c r="R131" s="122">
        <f t="shared" si="4"/>
        <v>-0.00666666666620586</v>
      </c>
      <c r="S131" s="123" t="s">
        <v>120</v>
      </c>
      <c r="U131" s="70"/>
      <c r="V131" s="124"/>
    </row>
    <row r="132" s="63" customFormat="1" ht="16.5" outlineLevel="7" spans="1:22">
      <c r="A132" s="82"/>
      <c r="B132" s="126" t="s">
        <v>192</v>
      </c>
      <c r="C132" s="127" t="s">
        <v>1032</v>
      </c>
      <c r="D132" s="128" t="s">
        <v>969</v>
      </c>
      <c r="E132" s="129">
        <v>43556</v>
      </c>
      <c r="F132" s="128">
        <v>144</v>
      </c>
      <c r="G132" s="114">
        <v>0</v>
      </c>
      <c r="H132" s="115">
        <v>97241.38</v>
      </c>
      <c r="I132" s="115">
        <v>54023.01</v>
      </c>
      <c r="J132" s="130">
        <v>0</v>
      </c>
      <c r="K132" s="130">
        <v>43218.37</v>
      </c>
      <c r="L132" s="130">
        <v>8103.45</v>
      </c>
      <c r="M132" s="118"/>
      <c r="N132" s="119"/>
      <c r="O132" s="120">
        <f t="shared" si="5"/>
        <v>47968</v>
      </c>
      <c r="P132" s="121">
        <f t="shared" si="6"/>
        <v>12</v>
      </c>
      <c r="Q132" s="122">
        <f t="shared" si="7"/>
        <v>8103.44833333333</v>
      </c>
      <c r="R132" s="122">
        <f t="shared" si="4"/>
        <v>-0.00166666666609672</v>
      </c>
      <c r="S132" s="123" t="s">
        <v>120</v>
      </c>
      <c r="U132" s="70"/>
      <c r="V132" s="124"/>
    </row>
    <row r="133" s="63" customFormat="1" ht="16.5" outlineLevel="7" spans="1:22">
      <c r="A133" s="82"/>
      <c r="B133" s="126" t="s">
        <v>192</v>
      </c>
      <c r="C133" s="127" t="s">
        <v>1038</v>
      </c>
      <c r="D133" s="128" t="s">
        <v>1040</v>
      </c>
      <c r="E133" s="129">
        <v>37315</v>
      </c>
      <c r="F133" s="128">
        <v>144</v>
      </c>
      <c r="G133" s="114">
        <v>0</v>
      </c>
      <c r="H133" s="115">
        <v>9700</v>
      </c>
      <c r="I133" s="115">
        <v>9700</v>
      </c>
      <c r="J133" s="130">
        <v>0</v>
      </c>
      <c r="K133" s="130">
        <v>0</v>
      </c>
      <c r="L133" s="130">
        <v>0</v>
      </c>
      <c r="M133" s="118"/>
      <c r="N133" s="119"/>
      <c r="O133" s="120">
        <f t="shared" si="5"/>
        <v>41698</v>
      </c>
      <c r="P133" s="121">
        <f t="shared" si="6"/>
        <v>0</v>
      </c>
      <c r="Q133" s="122">
        <f t="shared" si="7"/>
        <v>0</v>
      </c>
      <c r="R133" s="122">
        <f t="shared" si="4"/>
        <v>0</v>
      </c>
      <c r="S133" s="123" t="s">
        <v>120</v>
      </c>
      <c r="U133" s="70"/>
      <c r="V133" s="124"/>
    </row>
    <row r="134" s="63" customFormat="1" ht="16.5" outlineLevel="7" spans="1:22">
      <c r="A134" s="82"/>
      <c r="B134" s="126" t="s">
        <v>192</v>
      </c>
      <c r="C134" s="127" t="s">
        <v>1044</v>
      </c>
      <c r="D134" s="128" t="s">
        <v>1046</v>
      </c>
      <c r="E134" s="129">
        <v>37615</v>
      </c>
      <c r="F134" s="128">
        <v>144</v>
      </c>
      <c r="G134" s="114">
        <v>0</v>
      </c>
      <c r="H134" s="115">
        <v>98000</v>
      </c>
      <c r="I134" s="115">
        <v>98000</v>
      </c>
      <c r="J134" s="130">
        <v>0</v>
      </c>
      <c r="K134" s="130">
        <v>0</v>
      </c>
      <c r="L134" s="130">
        <v>0</v>
      </c>
      <c r="M134" s="118"/>
      <c r="N134" s="119"/>
      <c r="O134" s="120">
        <f t="shared" si="5"/>
        <v>42004</v>
      </c>
      <c r="P134" s="121">
        <f t="shared" si="6"/>
        <v>0</v>
      </c>
      <c r="Q134" s="122">
        <f t="shared" si="7"/>
        <v>0</v>
      </c>
      <c r="R134" s="122">
        <f t="shared" si="4"/>
        <v>0</v>
      </c>
      <c r="S134" s="123" t="s">
        <v>120</v>
      </c>
      <c r="U134" s="70"/>
      <c r="V134" s="124"/>
    </row>
    <row r="135" s="63" customFormat="1" ht="16.5" outlineLevel="7" spans="1:22">
      <c r="A135" s="82"/>
      <c r="B135" s="111" t="s">
        <v>192</v>
      </c>
      <c r="C135" s="111" t="s">
        <v>1049</v>
      </c>
      <c r="D135" s="112" t="s">
        <v>1046</v>
      </c>
      <c r="E135" s="113">
        <v>38177</v>
      </c>
      <c r="F135" s="112">
        <v>144</v>
      </c>
      <c r="G135" s="114">
        <v>0</v>
      </c>
      <c r="H135" s="115">
        <v>17572.44</v>
      </c>
      <c r="I135" s="115">
        <v>17572.44</v>
      </c>
      <c r="J135" s="116">
        <v>0</v>
      </c>
      <c r="K135" s="116">
        <v>0</v>
      </c>
      <c r="L135" s="116">
        <v>0</v>
      </c>
      <c r="M135" s="118"/>
      <c r="N135" s="119"/>
      <c r="O135" s="120">
        <f t="shared" si="5"/>
        <v>42582</v>
      </c>
      <c r="P135" s="121">
        <f t="shared" si="6"/>
        <v>0</v>
      </c>
      <c r="Q135" s="122">
        <f t="shared" si="7"/>
        <v>0</v>
      </c>
      <c r="R135" s="122">
        <f t="shared" si="4"/>
        <v>0</v>
      </c>
      <c r="S135" s="123" t="s">
        <v>120</v>
      </c>
      <c r="U135" s="70"/>
      <c r="V135" s="124"/>
    </row>
    <row r="136" s="63" customFormat="1" ht="16.5" outlineLevel="7" spans="1:22">
      <c r="A136" s="82"/>
      <c r="B136" s="111" t="s">
        <v>192</v>
      </c>
      <c r="C136" s="111" t="s">
        <v>1053</v>
      </c>
      <c r="D136" s="112" t="s">
        <v>1055</v>
      </c>
      <c r="E136" s="113">
        <v>34839</v>
      </c>
      <c r="F136" s="112">
        <v>144</v>
      </c>
      <c r="G136" s="114">
        <v>0</v>
      </c>
      <c r="H136" s="115">
        <v>12164.01</v>
      </c>
      <c r="I136" s="115">
        <v>12164.01</v>
      </c>
      <c r="J136" s="116">
        <v>0</v>
      </c>
      <c r="K136" s="116">
        <v>0</v>
      </c>
      <c r="L136" s="116">
        <v>0</v>
      </c>
      <c r="M136" s="118"/>
      <c r="N136" s="119"/>
      <c r="O136" s="120">
        <f t="shared" si="5"/>
        <v>39233</v>
      </c>
      <c r="P136" s="121">
        <f t="shared" si="6"/>
        <v>0</v>
      </c>
      <c r="Q136" s="122">
        <f t="shared" si="7"/>
        <v>0</v>
      </c>
      <c r="R136" s="122">
        <f t="shared" ref="R136:R199" si="8">Q136-L136</f>
        <v>0</v>
      </c>
      <c r="S136" s="123" t="s">
        <v>120</v>
      </c>
      <c r="U136" s="70"/>
      <c r="V136" s="124"/>
    </row>
    <row r="137" s="63" customFormat="1" ht="16.5" outlineLevel="7" spans="1:22">
      <c r="A137" s="82"/>
      <c r="B137" s="126" t="s">
        <v>192</v>
      </c>
      <c r="C137" s="127" t="s">
        <v>1058</v>
      </c>
      <c r="D137" s="128" t="s">
        <v>1060</v>
      </c>
      <c r="E137" s="129">
        <v>38341</v>
      </c>
      <c r="F137" s="128">
        <v>144</v>
      </c>
      <c r="G137" s="114">
        <v>0</v>
      </c>
      <c r="H137" s="115">
        <v>13480</v>
      </c>
      <c r="I137" s="115">
        <v>13480</v>
      </c>
      <c r="J137" s="130">
        <v>0</v>
      </c>
      <c r="K137" s="130">
        <v>0</v>
      </c>
      <c r="L137" s="130">
        <v>0</v>
      </c>
      <c r="M137" s="118"/>
      <c r="N137" s="119"/>
      <c r="O137" s="120">
        <f t="shared" ref="O137:O200" si="9">IFERROR(EOMONTH(E137,F137),"")</f>
        <v>42735</v>
      </c>
      <c r="P137" s="121">
        <f t="shared" si="6"/>
        <v>0</v>
      </c>
      <c r="Q137" s="122">
        <f t="shared" si="7"/>
        <v>0</v>
      </c>
      <c r="R137" s="122">
        <f t="shared" si="8"/>
        <v>0</v>
      </c>
      <c r="S137" s="123" t="s">
        <v>120</v>
      </c>
      <c r="U137" s="70"/>
      <c r="V137" s="124"/>
    </row>
    <row r="138" s="63" customFormat="1" ht="16.5" outlineLevel="7" spans="1:22">
      <c r="A138" s="82"/>
      <c r="B138" s="126" t="s">
        <v>192</v>
      </c>
      <c r="C138" s="127" t="s">
        <v>1064</v>
      </c>
      <c r="D138" s="128" t="s">
        <v>1066</v>
      </c>
      <c r="E138" s="129">
        <v>38922</v>
      </c>
      <c r="F138" s="128">
        <v>144</v>
      </c>
      <c r="G138" s="114">
        <v>0</v>
      </c>
      <c r="H138" s="115">
        <v>49952</v>
      </c>
      <c r="I138" s="115">
        <v>49952</v>
      </c>
      <c r="J138" s="130">
        <v>0</v>
      </c>
      <c r="K138" s="130">
        <v>0</v>
      </c>
      <c r="L138" s="130">
        <v>0</v>
      </c>
      <c r="M138" s="118"/>
      <c r="N138" s="119"/>
      <c r="O138" s="120">
        <f t="shared" si="9"/>
        <v>43312</v>
      </c>
      <c r="P138" s="121">
        <f t="shared" ref="P138:P201" si="10">IFERROR(IF(OR(AND(M138&lt;&gt;"",YEAR(M138)&lt;YEAR($L$6)),AND(O138&lt;&gt;"",YEAR(O138)&lt;YEAR($L$6))),0,IF(YEAR(E138)&gt;YEAR($L$6),0,IF(OR((IF(YEAR(E138)&lt;YEAR($L$6),1,IF(MONTH(E138)=12,99,MONTH(E138)+1))&gt;12),(IF(YEAR(E138)&lt;YEAR($L$6),1,IF(MONTH(E138)=12,99,MONTH(E138)+1))&gt;MIN(MONTH($L$6),IF(AND(M138&lt;&gt;"",YEAR(M138)=YEAR($L$6)),MONTH(M138),99),IF(AND(O138&lt;&gt;"",YEAR(O138)=YEAR($L$6)),MONTH(O138),99)))),0,MIN(MONTH($L$6),IF(AND(M138&lt;&gt;"",YEAR(M138)=YEAR($L$6)),MONTH(M138),99),IF(AND(O138&lt;&gt;"",YEAR(O138)=YEAR($L$6)),MONTH(O138),99))-IF(YEAR(E138)&lt;YEAR($L$6),1,IF(MONTH(E138)=12,99,MONTH(E138)+1))+1))),0)</f>
        <v>0</v>
      </c>
      <c r="Q138" s="122">
        <f t="shared" ref="Q138:Q201" si="11">IFERROR(IF(N138=0,(H138*(1-G138))/F138*P138,(N138*(1-G138))/F138*P138),0)</f>
        <v>0</v>
      </c>
      <c r="R138" s="122">
        <f t="shared" si="8"/>
        <v>0</v>
      </c>
      <c r="S138" s="123" t="s">
        <v>120</v>
      </c>
      <c r="U138" s="70"/>
      <c r="V138" s="124"/>
    </row>
    <row r="139" s="63" customFormat="1" ht="16.5" outlineLevel="7" spans="1:22">
      <c r="A139" s="82"/>
      <c r="B139" s="126" t="s">
        <v>192</v>
      </c>
      <c r="C139" s="127" t="s">
        <v>1073</v>
      </c>
      <c r="D139" s="128" t="s">
        <v>1075</v>
      </c>
      <c r="E139" s="129">
        <v>39983</v>
      </c>
      <c r="F139" s="128">
        <v>144</v>
      </c>
      <c r="G139" s="114">
        <v>0</v>
      </c>
      <c r="H139" s="115">
        <v>98000</v>
      </c>
      <c r="I139" s="115">
        <v>98000</v>
      </c>
      <c r="J139" s="130">
        <v>0</v>
      </c>
      <c r="K139" s="130">
        <v>0</v>
      </c>
      <c r="L139" s="130">
        <v>0</v>
      </c>
      <c r="M139" s="118"/>
      <c r="N139" s="119"/>
      <c r="O139" s="120">
        <f t="shared" si="9"/>
        <v>44377</v>
      </c>
      <c r="P139" s="121">
        <f t="shared" si="10"/>
        <v>0</v>
      </c>
      <c r="Q139" s="122">
        <f t="shared" si="11"/>
        <v>0</v>
      </c>
      <c r="R139" s="122">
        <f t="shared" si="8"/>
        <v>0</v>
      </c>
      <c r="S139" s="123" t="s">
        <v>120</v>
      </c>
      <c r="U139" s="70"/>
      <c r="V139" s="124"/>
    </row>
    <row r="140" s="63" customFormat="1" ht="16.5" outlineLevel="7" spans="1:22">
      <c r="A140" s="82"/>
      <c r="B140" s="126" t="s">
        <v>192</v>
      </c>
      <c r="C140" s="127" t="s">
        <v>1079</v>
      </c>
      <c r="D140" s="128" t="s">
        <v>1081</v>
      </c>
      <c r="E140" s="129">
        <v>39986</v>
      </c>
      <c r="F140" s="128">
        <v>144</v>
      </c>
      <c r="G140" s="114">
        <v>0</v>
      </c>
      <c r="H140" s="115">
        <v>98717.95</v>
      </c>
      <c r="I140" s="115">
        <v>98717.95</v>
      </c>
      <c r="J140" s="130">
        <v>0</v>
      </c>
      <c r="K140" s="130">
        <v>0</v>
      </c>
      <c r="L140" s="130">
        <v>0</v>
      </c>
      <c r="M140" s="118"/>
      <c r="N140" s="119"/>
      <c r="O140" s="120">
        <f t="shared" si="9"/>
        <v>44377</v>
      </c>
      <c r="P140" s="121">
        <f t="shared" si="10"/>
        <v>0</v>
      </c>
      <c r="Q140" s="122">
        <f t="shared" si="11"/>
        <v>0</v>
      </c>
      <c r="R140" s="122">
        <f t="shared" si="8"/>
        <v>0</v>
      </c>
      <c r="S140" s="123" t="s">
        <v>120</v>
      </c>
      <c r="U140" s="70"/>
      <c r="V140" s="124"/>
    </row>
    <row r="141" s="63" customFormat="1" ht="16.5" outlineLevel="7" spans="1:22">
      <c r="A141" s="82"/>
      <c r="B141" s="126" t="s">
        <v>192</v>
      </c>
      <c r="C141" s="127" t="s">
        <v>1086</v>
      </c>
      <c r="D141" s="128" t="s">
        <v>1088</v>
      </c>
      <c r="E141" s="129">
        <v>40526</v>
      </c>
      <c r="F141" s="128">
        <v>132</v>
      </c>
      <c r="G141" s="114">
        <v>0</v>
      </c>
      <c r="H141" s="115">
        <v>75087.71</v>
      </c>
      <c r="I141" s="115">
        <v>75087.71</v>
      </c>
      <c r="J141" s="130">
        <v>0</v>
      </c>
      <c r="K141" s="130">
        <v>0</v>
      </c>
      <c r="L141" s="130">
        <v>0</v>
      </c>
      <c r="M141" s="118"/>
      <c r="N141" s="119"/>
      <c r="O141" s="120">
        <f t="shared" si="9"/>
        <v>44561</v>
      </c>
      <c r="P141" s="121">
        <f t="shared" si="10"/>
        <v>0</v>
      </c>
      <c r="Q141" s="122">
        <f t="shared" si="11"/>
        <v>0</v>
      </c>
      <c r="R141" s="122">
        <f t="shared" si="8"/>
        <v>0</v>
      </c>
      <c r="S141" s="123" t="s">
        <v>120</v>
      </c>
      <c r="U141" s="70"/>
      <c r="V141" s="124"/>
    </row>
    <row r="142" s="63" customFormat="1" ht="16.5" outlineLevel="7" spans="1:22">
      <c r="A142" s="82"/>
      <c r="B142" s="111" t="s">
        <v>192</v>
      </c>
      <c r="C142" s="111" t="s">
        <v>1092</v>
      </c>
      <c r="D142" s="112" t="s">
        <v>1088</v>
      </c>
      <c r="E142" s="113">
        <v>40526</v>
      </c>
      <c r="F142" s="112">
        <v>132</v>
      </c>
      <c r="G142" s="114">
        <v>0</v>
      </c>
      <c r="H142" s="115">
        <v>75087.7</v>
      </c>
      <c r="I142" s="115">
        <v>75087.7</v>
      </c>
      <c r="J142" s="116">
        <v>0</v>
      </c>
      <c r="K142" s="116">
        <v>0</v>
      </c>
      <c r="L142" s="116">
        <v>0</v>
      </c>
      <c r="M142" s="118"/>
      <c r="N142" s="119"/>
      <c r="O142" s="120">
        <f t="shared" si="9"/>
        <v>44561</v>
      </c>
      <c r="P142" s="121">
        <f t="shared" si="10"/>
        <v>0</v>
      </c>
      <c r="Q142" s="122">
        <f t="shared" si="11"/>
        <v>0</v>
      </c>
      <c r="R142" s="122">
        <f t="shared" si="8"/>
        <v>0</v>
      </c>
      <c r="S142" s="123" t="s">
        <v>120</v>
      </c>
      <c r="U142" s="70"/>
      <c r="V142" s="124"/>
    </row>
    <row r="143" s="63" customFormat="1" ht="16.5" outlineLevel="7" spans="1:22">
      <c r="A143" s="82"/>
      <c r="B143" s="111" t="s">
        <v>192</v>
      </c>
      <c r="C143" s="111" t="s">
        <v>1095</v>
      </c>
      <c r="D143" s="112" t="s">
        <v>1097</v>
      </c>
      <c r="E143" s="113">
        <v>40526</v>
      </c>
      <c r="F143" s="112">
        <v>132</v>
      </c>
      <c r="G143" s="114">
        <v>0</v>
      </c>
      <c r="H143" s="115">
        <v>300683.77</v>
      </c>
      <c r="I143" s="115">
        <v>300683.77</v>
      </c>
      <c r="J143" s="116">
        <v>0</v>
      </c>
      <c r="K143" s="116">
        <v>0</v>
      </c>
      <c r="L143" s="116">
        <v>0</v>
      </c>
      <c r="M143" s="118"/>
      <c r="N143" s="119"/>
      <c r="O143" s="120">
        <f t="shared" si="9"/>
        <v>44561</v>
      </c>
      <c r="P143" s="121">
        <f t="shared" si="10"/>
        <v>0</v>
      </c>
      <c r="Q143" s="122">
        <f t="shared" si="11"/>
        <v>0</v>
      </c>
      <c r="R143" s="122">
        <f t="shared" si="8"/>
        <v>0</v>
      </c>
      <c r="S143" s="123" t="s">
        <v>120</v>
      </c>
      <c r="U143" s="70"/>
      <c r="V143" s="124"/>
    </row>
    <row r="144" s="63" customFormat="1" ht="16.5" outlineLevel="7" spans="1:22">
      <c r="A144" s="82"/>
      <c r="B144" s="126" t="s">
        <v>192</v>
      </c>
      <c r="C144" s="127" t="s">
        <v>1102</v>
      </c>
      <c r="D144" s="128" t="s">
        <v>1046</v>
      </c>
      <c r="E144" s="129">
        <v>40526</v>
      </c>
      <c r="F144" s="128">
        <v>132</v>
      </c>
      <c r="G144" s="114">
        <v>0</v>
      </c>
      <c r="H144" s="115">
        <v>264017.09</v>
      </c>
      <c r="I144" s="115">
        <v>264017.09</v>
      </c>
      <c r="J144" s="130">
        <v>0</v>
      </c>
      <c r="K144" s="130">
        <v>0</v>
      </c>
      <c r="L144" s="130">
        <v>0</v>
      </c>
      <c r="M144" s="118"/>
      <c r="N144" s="119"/>
      <c r="O144" s="120">
        <f t="shared" si="9"/>
        <v>44561</v>
      </c>
      <c r="P144" s="121">
        <f t="shared" si="10"/>
        <v>0</v>
      </c>
      <c r="Q144" s="122">
        <f t="shared" si="11"/>
        <v>0</v>
      </c>
      <c r="R144" s="122">
        <f t="shared" si="8"/>
        <v>0</v>
      </c>
      <c r="S144" s="123" t="s">
        <v>120</v>
      </c>
      <c r="U144" s="70"/>
      <c r="V144" s="124"/>
    </row>
    <row r="145" s="63" customFormat="1" ht="16.5" outlineLevel="7" spans="1:22">
      <c r="A145" s="82"/>
      <c r="B145" s="126" t="s">
        <v>192</v>
      </c>
      <c r="C145" s="127" t="s">
        <v>1107</v>
      </c>
      <c r="D145" s="128" t="s">
        <v>969</v>
      </c>
      <c r="E145" s="129">
        <v>40897</v>
      </c>
      <c r="F145" s="128">
        <v>144</v>
      </c>
      <c r="G145" s="114">
        <v>0</v>
      </c>
      <c r="H145" s="115">
        <v>209854.71</v>
      </c>
      <c r="I145" s="115">
        <v>209854.71</v>
      </c>
      <c r="J145" s="130">
        <v>0</v>
      </c>
      <c r="K145" s="130">
        <v>0</v>
      </c>
      <c r="L145" s="130">
        <v>0</v>
      </c>
      <c r="M145" s="118"/>
      <c r="N145" s="119"/>
      <c r="O145" s="120">
        <f t="shared" si="9"/>
        <v>45291</v>
      </c>
      <c r="P145" s="121">
        <f t="shared" si="10"/>
        <v>0</v>
      </c>
      <c r="Q145" s="122">
        <f t="shared" si="11"/>
        <v>0</v>
      </c>
      <c r="R145" s="122">
        <f t="shared" si="8"/>
        <v>0</v>
      </c>
      <c r="S145" s="123" t="s">
        <v>120</v>
      </c>
      <c r="U145" s="70"/>
      <c r="V145" s="124"/>
    </row>
    <row r="146" s="63" customFormat="1" ht="16.5" outlineLevel="7" spans="1:22">
      <c r="A146" s="82"/>
      <c r="B146" s="126" t="s">
        <v>192</v>
      </c>
      <c r="C146" s="127" t="s">
        <v>1112</v>
      </c>
      <c r="D146" s="128" t="s">
        <v>969</v>
      </c>
      <c r="E146" s="129">
        <v>40897</v>
      </c>
      <c r="F146" s="128">
        <v>144</v>
      </c>
      <c r="G146" s="114">
        <v>0</v>
      </c>
      <c r="H146" s="115">
        <v>209854.71</v>
      </c>
      <c r="I146" s="115">
        <v>209854.71</v>
      </c>
      <c r="J146" s="130">
        <v>0</v>
      </c>
      <c r="K146" s="130">
        <v>0</v>
      </c>
      <c r="L146" s="130">
        <v>0</v>
      </c>
      <c r="M146" s="118"/>
      <c r="N146" s="119"/>
      <c r="O146" s="120">
        <f t="shared" si="9"/>
        <v>45291</v>
      </c>
      <c r="P146" s="121">
        <f t="shared" si="10"/>
        <v>0</v>
      </c>
      <c r="Q146" s="122">
        <f t="shared" si="11"/>
        <v>0</v>
      </c>
      <c r="R146" s="122">
        <f t="shared" si="8"/>
        <v>0</v>
      </c>
      <c r="S146" s="123" t="s">
        <v>120</v>
      </c>
      <c r="U146" s="70"/>
      <c r="V146" s="124"/>
    </row>
    <row r="147" s="63" customFormat="1" ht="16.5" outlineLevel="7" spans="1:22">
      <c r="A147" s="82"/>
      <c r="B147" s="126" t="s">
        <v>192</v>
      </c>
      <c r="C147" s="127" t="s">
        <v>1115</v>
      </c>
      <c r="D147" s="128" t="s">
        <v>1117</v>
      </c>
      <c r="E147" s="129">
        <v>41211</v>
      </c>
      <c r="F147" s="128">
        <v>144</v>
      </c>
      <c r="G147" s="114">
        <v>0</v>
      </c>
      <c r="H147" s="115">
        <v>356410.24</v>
      </c>
      <c r="I147" s="115">
        <v>356410.24</v>
      </c>
      <c r="J147" s="130">
        <v>0</v>
      </c>
      <c r="K147" s="130">
        <v>0</v>
      </c>
      <c r="L147" s="130">
        <v>0</v>
      </c>
      <c r="M147" s="118"/>
      <c r="N147" s="119"/>
      <c r="O147" s="120">
        <f t="shared" si="9"/>
        <v>45596</v>
      </c>
      <c r="P147" s="121">
        <f t="shared" si="10"/>
        <v>0</v>
      </c>
      <c r="Q147" s="122">
        <f t="shared" si="11"/>
        <v>0</v>
      </c>
      <c r="R147" s="122">
        <f t="shared" si="8"/>
        <v>0</v>
      </c>
      <c r="S147" s="123" t="s">
        <v>120</v>
      </c>
      <c r="U147" s="70"/>
      <c r="V147" s="124"/>
    </row>
    <row r="148" s="63" customFormat="1" ht="16.5" outlineLevel="7" spans="1:22">
      <c r="A148" s="82"/>
      <c r="B148" s="126" t="s">
        <v>192</v>
      </c>
      <c r="C148" s="127" t="s">
        <v>1121</v>
      </c>
      <c r="D148" s="128" t="s">
        <v>1123</v>
      </c>
      <c r="E148" s="129">
        <v>41211</v>
      </c>
      <c r="F148" s="128">
        <v>144</v>
      </c>
      <c r="G148" s="114">
        <v>0</v>
      </c>
      <c r="H148" s="115">
        <v>257245.39</v>
      </c>
      <c r="I148" s="115">
        <v>257245.39</v>
      </c>
      <c r="J148" s="130">
        <v>0</v>
      </c>
      <c r="K148" s="130">
        <v>0</v>
      </c>
      <c r="L148" s="130">
        <v>0</v>
      </c>
      <c r="M148" s="118"/>
      <c r="N148" s="119"/>
      <c r="O148" s="120">
        <f t="shared" si="9"/>
        <v>45596</v>
      </c>
      <c r="P148" s="121">
        <f t="shared" si="10"/>
        <v>0</v>
      </c>
      <c r="Q148" s="122">
        <f t="shared" si="11"/>
        <v>0</v>
      </c>
      <c r="R148" s="122">
        <f t="shared" si="8"/>
        <v>0</v>
      </c>
      <c r="S148" s="123" t="s">
        <v>120</v>
      </c>
      <c r="U148" s="70"/>
      <c r="V148" s="124"/>
    </row>
    <row r="149" s="63" customFormat="1" ht="16.5" outlineLevel="7" spans="1:22">
      <c r="A149" s="82"/>
      <c r="B149" s="111" t="s">
        <v>192</v>
      </c>
      <c r="C149" s="111" t="s">
        <v>1128</v>
      </c>
      <c r="D149" s="112" t="s">
        <v>1130</v>
      </c>
      <c r="E149" s="113">
        <v>41625</v>
      </c>
      <c r="F149" s="112">
        <v>144</v>
      </c>
      <c r="G149" s="114">
        <v>0</v>
      </c>
      <c r="H149" s="115">
        <v>178017.29</v>
      </c>
      <c r="I149" s="115">
        <v>178017.29</v>
      </c>
      <c r="J149" s="116">
        <v>0</v>
      </c>
      <c r="K149" s="116">
        <v>0</v>
      </c>
      <c r="L149" s="116">
        <v>14834.79</v>
      </c>
      <c r="M149" s="118"/>
      <c r="N149" s="119"/>
      <c r="O149" s="120">
        <f t="shared" si="9"/>
        <v>46022</v>
      </c>
      <c r="P149" s="121">
        <f t="shared" si="10"/>
        <v>12</v>
      </c>
      <c r="Q149" s="122">
        <f t="shared" si="11"/>
        <v>14834.7741666667</v>
      </c>
      <c r="R149" s="122">
        <f t="shared" si="8"/>
        <v>-0.01583333333474</v>
      </c>
      <c r="S149" s="123" t="s">
        <v>120</v>
      </c>
      <c r="U149" s="70"/>
      <c r="V149" s="124"/>
    </row>
    <row r="150" s="63" customFormat="1" ht="16.5" outlineLevel="7" spans="1:22">
      <c r="A150" s="82"/>
      <c r="B150" s="111" t="s">
        <v>192</v>
      </c>
      <c r="C150" s="111" t="s">
        <v>1134</v>
      </c>
      <c r="D150" s="112" t="s">
        <v>1136</v>
      </c>
      <c r="E150" s="113">
        <v>41625</v>
      </c>
      <c r="F150" s="112">
        <v>144</v>
      </c>
      <c r="G150" s="114">
        <v>0</v>
      </c>
      <c r="H150" s="115">
        <v>108888.89</v>
      </c>
      <c r="I150" s="115">
        <v>108888.89</v>
      </c>
      <c r="J150" s="116">
        <v>0</v>
      </c>
      <c r="K150" s="116">
        <v>0</v>
      </c>
      <c r="L150" s="116">
        <v>9074.1</v>
      </c>
      <c r="M150" s="118"/>
      <c r="N150" s="119"/>
      <c r="O150" s="120">
        <f t="shared" si="9"/>
        <v>46022</v>
      </c>
      <c r="P150" s="121">
        <f t="shared" si="10"/>
        <v>12</v>
      </c>
      <c r="Q150" s="122">
        <f t="shared" si="11"/>
        <v>9074.07416666667</v>
      </c>
      <c r="R150" s="122">
        <f t="shared" si="8"/>
        <v>-0.0258333333331393</v>
      </c>
      <c r="S150" s="123" t="s">
        <v>120</v>
      </c>
      <c r="U150" s="70"/>
      <c r="V150" s="124"/>
    </row>
    <row r="151" s="63" customFormat="1" ht="16.5" outlineLevel="7" spans="1:22">
      <c r="A151" s="82"/>
      <c r="B151" s="126" t="s">
        <v>192</v>
      </c>
      <c r="C151" s="127" t="s">
        <v>1139</v>
      </c>
      <c r="D151" s="128" t="s">
        <v>1136</v>
      </c>
      <c r="E151" s="129">
        <v>41625</v>
      </c>
      <c r="F151" s="128">
        <v>144</v>
      </c>
      <c r="G151" s="114">
        <v>0</v>
      </c>
      <c r="H151" s="115">
        <v>108888.89</v>
      </c>
      <c r="I151" s="115">
        <v>108888.89</v>
      </c>
      <c r="J151" s="130">
        <v>0</v>
      </c>
      <c r="K151" s="130">
        <v>0</v>
      </c>
      <c r="L151" s="130">
        <v>9074.1</v>
      </c>
      <c r="M151" s="118"/>
      <c r="N151" s="119"/>
      <c r="O151" s="120">
        <f t="shared" si="9"/>
        <v>46022</v>
      </c>
      <c r="P151" s="121">
        <f t="shared" si="10"/>
        <v>12</v>
      </c>
      <c r="Q151" s="122">
        <f t="shared" si="11"/>
        <v>9074.07416666667</v>
      </c>
      <c r="R151" s="122">
        <f t="shared" si="8"/>
        <v>-0.0258333333331393</v>
      </c>
      <c r="S151" s="123" t="s">
        <v>120</v>
      </c>
      <c r="U151" s="70"/>
      <c r="V151" s="124"/>
    </row>
    <row r="152" s="63" customFormat="1" ht="16.5" outlineLevel="7" spans="1:22">
      <c r="A152" s="82"/>
      <c r="B152" s="126" t="s">
        <v>192</v>
      </c>
      <c r="C152" s="127" t="s">
        <v>1142</v>
      </c>
      <c r="D152" s="128" t="s">
        <v>1144</v>
      </c>
      <c r="E152" s="129">
        <v>42110</v>
      </c>
      <c r="F152" s="128">
        <v>144</v>
      </c>
      <c r="G152" s="114">
        <v>0</v>
      </c>
      <c r="H152" s="115">
        <v>12000</v>
      </c>
      <c r="I152" s="115">
        <v>10666.64</v>
      </c>
      <c r="J152" s="130">
        <v>0</v>
      </c>
      <c r="K152" s="130">
        <v>1333.36</v>
      </c>
      <c r="L152" s="130">
        <v>1000.02</v>
      </c>
      <c r="M152" s="118"/>
      <c r="N152" s="119"/>
      <c r="O152" s="120">
        <f t="shared" si="9"/>
        <v>46507</v>
      </c>
      <c r="P152" s="121">
        <f t="shared" si="10"/>
        <v>12</v>
      </c>
      <c r="Q152" s="122">
        <f t="shared" si="11"/>
        <v>1000</v>
      </c>
      <c r="R152" s="122">
        <f t="shared" si="8"/>
        <v>-0.0199999999999818</v>
      </c>
      <c r="S152" s="123" t="s">
        <v>120</v>
      </c>
      <c r="U152" s="70"/>
      <c r="V152" s="124"/>
    </row>
    <row r="153" s="63" customFormat="1" ht="16.5" outlineLevel="7" spans="1:22">
      <c r="A153" s="82"/>
      <c r="B153" s="126" t="s">
        <v>192</v>
      </c>
      <c r="C153" s="127" t="s">
        <v>1149</v>
      </c>
      <c r="D153" s="128" t="s">
        <v>1151</v>
      </c>
      <c r="E153" s="129">
        <v>42110</v>
      </c>
      <c r="F153" s="128">
        <v>144</v>
      </c>
      <c r="G153" s="114">
        <v>0</v>
      </c>
      <c r="H153" s="115">
        <v>12803.42</v>
      </c>
      <c r="I153" s="115">
        <v>11380.78</v>
      </c>
      <c r="J153" s="130">
        <v>0</v>
      </c>
      <c r="K153" s="130">
        <v>1422.64</v>
      </c>
      <c r="L153" s="130">
        <v>1066.98</v>
      </c>
      <c r="M153" s="118"/>
      <c r="N153" s="119"/>
      <c r="O153" s="120">
        <f t="shared" si="9"/>
        <v>46507</v>
      </c>
      <c r="P153" s="121">
        <f t="shared" si="10"/>
        <v>12</v>
      </c>
      <c r="Q153" s="122">
        <f t="shared" si="11"/>
        <v>1066.95166666667</v>
      </c>
      <c r="R153" s="122">
        <f t="shared" si="8"/>
        <v>-0.0283333333331939</v>
      </c>
      <c r="S153" s="123" t="s">
        <v>120</v>
      </c>
      <c r="U153" s="70"/>
      <c r="V153" s="124"/>
    </row>
    <row r="154" s="63" customFormat="1" ht="16.5" outlineLevel="7" spans="1:22">
      <c r="A154" s="82"/>
      <c r="B154" s="126" t="s">
        <v>192</v>
      </c>
      <c r="C154" s="127" t="s">
        <v>1155</v>
      </c>
      <c r="D154" s="128" t="s">
        <v>1157</v>
      </c>
      <c r="E154" s="129">
        <v>42907</v>
      </c>
      <c r="F154" s="128">
        <v>144</v>
      </c>
      <c r="G154" s="114">
        <v>0</v>
      </c>
      <c r="H154" s="115">
        <v>131086.45</v>
      </c>
      <c r="I154" s="115">
        <v>92852.85</v>
      </c>
      <c r="J154" s="130">
        <v>0</v>
      </c>
      <c r="K154" s="130">
        <v>38233.6</v>
      </c>
      <c r="L154" s="130">
        <v>10923.88</v>
      </c>
      <c r="M154" s="118"/>
      <c r="N154" s="119"/>
      <c r="O154" s="120">
        <f t="shared" si="9"/>
        <v>47299</v>
      </c>
      <c r="P154" s="121">
        <f t="shared" si="10"/>
        <v>12</v>
      </c>
      <c r="Q154" s="122">
        <f t="shared" si="11"/>
        <v>10923.8708333333</v>
      </c>
      <c r="R154" s="122">
        <f t="shared" si="8"/>
        <v>-0.00916666666489618</v>
      </c>
      <c r="S154" s="123" t="s">
        <v>120</v>
      </c>
      <c r="U154" s="70"/>
      <c r="V154" s="124"/>
    </row>
    <row r="155" s="63" customFormat="1" ht="16.5" outlineLevel="7" spans="1:22">
      <c r="A155" s="82"/>
      <c r="B155" s="126" t="s">
        <v>192</v>
      </c>
      <c r="C155" s="127" t="s">
        <v>1162</v>
      </c>
      <c r="D155" s="128" t="s">
        <v>1164</v>
      </c>
      <c r="E155" s="129">
        <v>42907</v>
      </c>
      <c r="F155" s="128">
        <v>144</v>
      </c>
      <c r="G155" s="114">
        <v>0</v>
      </c>
      <c r="H155" s="115">
        <v>24358.97</v>
      </c>
      <c r="I155" s="115">
        <v>17254.27</v>
      </c>
      <c r="J155" s="130">
        <v>0</v>
      </c>
      <c r="K155" s="130">
        <v>7104.7</v>
      </c>
      <c r="L155" s="130">
        <v>2029.91</v>
      </c>
      <c r="M155" s="118"/>
      <c r="N155" s="119"/>
      <c r="O155" s="120">
        <f t="shared" si="9"/>
        <v>47299</v>
      </c>
      <c r="P155" s="121">
        <f t="shared" si="10"/>
        <v>12</v>
      </c>
      <c r="Q155" s="122">
        <f t="shared" si="11"/>
        <v>2029.91416666667</v>
      </c>
      <c r="R155" s="122">
        <f t="shared" si="8"/>
        <v>0.00416666666683341</v>
      </c>
      <c r="S155" s="123" t="s">
        <v>120</v>
      </c>
      <c r="U155" s="70"/>
      <c r="V155" s="124"/>
    </row>
    <row r="156" s="63" customFormat="1" ht="16.5" outlineLevel="7" spans="1:22">
      <c r="A156" s="82"/>
      <c r="B156" s="111" t="s">
        <v>192</v>
      </c>
      <c r="C156" s="111" t="s">
        <v>1168</v>
      </c>
      <c r="D156" s="112" t="s">
        <v>1170</v>
      </c>
      <c r="E156" s="113">
        <v>42907</v>
      </c>
      <c r="F156" s="112">
        <v>144</v>
      </c>
      <c r="G156" s="114">
        <v>0</v>
      </c>
      <c r="H156" s="115">
        <v>28416.96</v>
      </c>
      <c r="I156" s="115">
        <v>20128.68</v>
      </c>
      <c r="J156" s="116">
        <v>0</v>
      </c>
      <c r="K156" s="116">
        <v>8288.28</v>
      </c>
      <c r="L156" s="116">
        <v>2368.08</v>
      </c>
      <c r="M156" s="118"/>
      <c r="N156" s="119"/>
      <c r="O156" s="120">
        <f t="shared" si="9"/>
        <v>47299</v>
      </c>
      <c r="P156" s="121">
        <f t="shared" si="10"/>
        <v>12</v>
      </c>
      <c r="Q156" s="122">
        <f t="shared" si="11"/>
        <v>2368.08</v>
      </c>
      <c r="R156" s="122">
        <f t="shared" si="8"/>
        <v>0</v>
      </c>
      <c r="S156" s="123" t="s">
        <v>120</v>
      </c>
      <c r="U156" s="70"/>
      <c r="V156" s="124"/>
    </row>
    <row r="157" s="63" customFormat="1" ht="16.5" outlineLevel="7" spans="1:22">
      <c r="A157" s="82"/>
      <c r="B157" s="111" t="s">
        <v>192</v>
      </c>
      <c r="C157" s="111" t="s">
        <v>1177</v>
      </c>
      <c r="D157" s="112" t="s">
        <v>1170</v>
      </c>
      <c r="E157" s="113">
        <v>42907</v>
      </c>
      <c r="F157" s="112">
        <v>144</v>
      </c>
      <c r="G157" s="114">
        <v>0</v>
      </c>
      <c r="H157" s="115">
        <v>28416.96</v>
      </c>
      <c r="I157" s="115">
        <v>20128.68</v>
      </c>
      <c r="J157" s="116">
        <v>0</v>
      </c>
      <c r="K157" s="116">
        <v>8288.28</v>
      </c>
      <c r="L157" s="116">
        <v>2368.08</v>
      </c>
      <c r="M157" s="118"/>
      <c r="N157" s="119"/>
      <c r="O157" s="120">
        <f t="shared" si="9"/>
        <v>47299</v>
      </c>
      <c r="P157" s="121">
        <f t="shared" si="10"/>
        <v>12</v>
      </c>
      <c r="Q157" s="122">
        <f t="shared" si="11"/>
        <v>2368.08</v>
      </c>
      <c r="R157" s="122">
        <f t="shared" si="8"/>
        <v>0</v>
      </c>
      <c r="S157" s="123" t="s">
        <v>120</v>
      </c>
      <c r="U157" s="70"/>
      <c r="V157" s="124"/>
    </row>
    <row r="158" s="63" customFormat="1" ht="16.5" outlineLevel="7" spans="1:22">
      <c r="A158" s="82"/>
      <c r="B158" s="126" t="s">
        <v>192</v>
      </c>
      <c r="C158" s="127" t="s">
        <v>1181</v>
      </c>
      <c r="D158" s="128" t="s">
        <v>1170</v>
      </c>
      <c r="E158" s="129">
        <v>42907</v>
      </c>
      <c r="F158" s="128">
        <v>144</v>
      </c>
      <c r="G158" s="114">
        <v>0</v>
      </c>
      <c r="H158" s="115">
        <v>28416.96</v>
      </c>
      <c r="I158" s="115">
        <v>20128.68</v>
      </c>
      <c r="J158" s="130">
        <v>0</v>
      </c>
      <c r="K158" s="130">
        <v>8288.28</v>
      </c>
      <c r="L158" s="130">
        <v>2368.08</v>
      </c>
      <c r="M158" s="118"/>
      <c r="N158" s="119"/>
      <c r="O158" s="120">
        <f t="shared" si="9"/>
        <v>47299</v>
      </c>
      <c r="P158" s="121">
        <f t="shared" si="10"/>
        <v>12</v>
      </c>
      <c r="Q158" s="122">
        <f t="shared" si="11"/>
        <v>2368.08</v>
      </c>
      <c r="R158" s="122">
        <f t="shared" si="8"/>
        <v>0</v>
      </c>
      <c r="S158" s="123" t="s">
        <v>120</v>
      </c>
      <c r="U158" s="70"/>
      <c r="V158" s="124"/>
    </row>
    <row r="159" s="63" customFormat="1" ht="16.5" outlineLevel="7" spans="1:22">
      <c r="A159" s="82"/>
      <c r="B159" s="126" t="s">
        <v>192</v>
      </c>
      <c r="C159" s="127" t="s">
        <v>1184</v>
      </c>
      <c r="D159" s="128" t="s">
        <v>1170</v>
      </c>
      <c r="E159" s="129">
        <v>42907</v>
      </c>
      <c r="F159" s="128">
        <v>144</v>
      </c>
      <c r="G159" s="114">
        <v>0</v>
      </c>
      <c r="H159" s="115">
        <v>28416.95</v>
      </c>
      <c r="I159" s="115">
        <v>20128.68</v>
      </c>
      <c r="J159" s="130">
        <v>0</v>
      </c>
      <c r="K159" s="130">
        <v>8288.27</v>
      </c>
      <c r="L159" s="130">
        <v>2368.08</v>
      </c>
      <c r="M159" s="118"/>
      <c r="N159" s="119"/>
      <c r="O159" s="120">
        <f t="shared" si="9"/>
        <v>47299</v>
      </c>
      <c r="P159" s="121">
        <f t="shared" si="10"/>
        <v>12</v>
      </c>
      <c r="Q159" s="122">
        <f t="shared" si="11"/>
        <v>2368.07916666667</v>
      </c>
      <c r="R159" s="122">
        <f t="shared" si="8"/>
        <v>-0.000833333333503106</v>
      </c>
      <c r="S159" s="123" t="s">
        <v>120</v>
      </c>
      <c r="U159" s="70"/>
      <c r="V159" s="124"/>
    </row>
    <row r="160" s="63" customFormat="1" ht="16.5" outlineLevel="7" spans="1:22">
      <c r="A160" s="82"/>
      <c r="B160" s="126" t="s">
        <v>192</v>
      </c>
      <c r="C160" s="127" t="s">
        <v>1187</v>
      </c>
      <c r="D160" s="128" t="s">
        <v>1170</v>
      </c>
      <c r="E160" s="129">
        <v>42907</v>
      </c>
      <c r="F160" s="128">
        <v>144</v>
      </c>
      <c r="G160" s="114">
        <v>0</v>
      </c>
      <c r="H160" s="115">
        <v>28416.95</v>
      </c>
      <c r="I160" s="115">
        <v>20128.68</v>
      </c>
      <c r="J160" s="130">
        <v>0</v>
      </c>
      <c r="K160" s="130">
        <v>8288.27</v>
      </c>
      <c r="L160" s="130">
        <v>2368.08</v>
      </c>
      <c r="M160" s="118"/>
      <c r="N160" s="119"/>
      <c r="O160" s="120">
        <f t="shared" si="9"/>
        <v>47299</v>
      </c>
      <c r="P160" s="121">
        <f t="shared" si="10"/>
        <v>12</v>
      </c>
      <c r="Q160" s="122">
        <f t="shared" si="11"/>
        <v>2368.07916666667</v>
      </c>
      <c r="R160" s="122">
        <f t="shared" si="8"/>
        <v>-0.000833333333503106</v>
      </c>
      <c r="S160" s="123" t="s">
        <v>120</v>
      </c>
      <c r="U160" s="70"/>
      <c r="V160" s="124"/>
    </row>
    <row r="161" s="63" customFormat="1" ht="16.5" outlineLevel="7" spans="1:22">
      <c r="A161" s="82"/>
      <c r="B161" s="126" t="s">
        <v>192</v>
      </c>
      <c r="C161" s="127" t="s">
        <v>1190</v>
      </c>
      <c r="D161" s="128" t="s">
        <v>1170</v>
      </c>
      <c r="E161" s="129">
        <v>42907</v>
      </c>
      <c r="F161" s="128">
        <v>144</v>
      </c>
      <c r="G161" s="114">
        <v>0</v>
      </c>
      <c r="H161" s="115">
        <v>28416.95</v>
      </c>
      <c r="I161" s="115">
        <v>20128.68</v>
      </c>
      <c r="J161" s="130">
        <v>0</v>
      </c>
      <c r="K161" s="130">
        <v>8288.27</v>
      </c>
      <c r="L161" s="130">
        <v>2368.08</v>
      </c>
      <c r="M161" s="118"/>
      <c r="N161" s="119"/>
      <c r="O161" s="120">
        <f t="shared" si="9"/>
        <v>47299</v>
      </c>
      <c r="P161" s="121">
        <f t="shared" si="10"/>
        <v>12</v>
      </c>
      <c r="Q161" s="122">
        <f t="shared" si="11"/>
        <v>2368.07916666667</v>
      </c>
      <c r="R161" s="122">
        <f t="shared" si="8"/>
        <v>-0.000833333333503106</v>
      </c>
      <c r="S161" s="123" t="s">
        <v>120</v>
      </c>
      <c r="U161" s="70"/>
      <c r="V161" s="124"/>
    </row>
    <row r="162" s="63" customFormat="1" ht="16.5" outlineLevel="7" spans="1:22">
      <c r="A162" s="82"/>
      <c r="B162" s="126" t="s">
        <v>192</v>
      </c>
      <c r="C162" s="127" t="s">
        <v>1193</v>
      </c>
      <c r="D162" s="128" t="s">
        <v>1195</v>
      </c>
      <c r="E162" s="129">
        <v>43122</v>
      </c>
      <c r="F162" s="128">
        <v>144</v>
      </c>
      <c r="G162" s="114">
        <v>0</v>
      </c>
      <c r="H162" s="115">
        <v>50854.7</v>
      </c>
      <c r="I162" s="115">
        <v>33550</v>
      </c>
      <c r="J162" s="130">
        <v>0</v>
      </c>
      <c r="K162" s="130">
        <v>17304.7</v>
      </c>
      <c r="L162" s="130">
        <v>4237.88</v>
      </c>
      <c r="M162" s="118"/>
      <c r="N162" s="119"/>
      <c r="O162" s="120">
        <f t="shared" si="9"/>
        <v>47514</v>
      </c>
      <c r="P162" s="121">
        <f t="shared" si="10"/>
        <v>12</v>
      </c>
      <c r="Q162" s="122">
        <f t="shared" si="11"/>
        <v>4237.89166666667</v>
      </c>
      <c r="R162" s="122">
        <f t="shared" si="8"/>
        <v>0.011666666666315</v>
      </c>
      <c r="S162" s="123" t="s">
        <v>120</v>
      </c>
      <c r="U162" s="70"/>
      <c r="V162" s="124"/>
    </row>
    <row r="163" s="63" customFormat="1" ht="16.5" outlineLevel="7" spans="1:22">
      <c r="A163" s="82"/>
      <c r="B163" s="111" t="s">
        <v>192</v>
      </c>
      <c r="C163" s="111" t="s">
        <v>1199</v>
      </c>
      <c r="D163" s="112" t="s">
        <v>1201</v>
      </c>
      <c r="E163" s="113">
        <v>43426</v>
      </c>
      <c r="F163" s="112">
        <v>144</v>
      </c>
      <c r="G163" s="114">
        <v>0</v>
      </c>
      <c r="H163" s="115">
        <v>76293.11</v>
      </c>
      <c r="I163" s="115">
        <v>45034.1</v>
      </c>
      <c r="J163" s="116">
        <v>0</v>
      </c>
      <c r="K163" s="116">
        <v>31259.01</v>
      </c>
      <c r="L163" s="116">
        <v>6357.77</v>
      </c>
      <c r="M163" s="118"/>
      <c r="N163" s="119"/>
      <c r="O163" s="120">
        <f t="shared" si="9"/>
        <v>47817</v>
      </c>
      <c r="P163" s="121">
        <f t="shared" si="10"/>
        <v>12</v>
      </c>
      <c r="Q163" s="122">
        <f t="shared" si="11"/>
        <v>6357.75916666667</v>
      </c>
      <c r="R163" s="122">
        <f t="shared" si="8"/>
        <v>-0.0108333333337214</v>
      </c>
      <c r="S163" s="123" t="s">
        <v>120</v>
      </c>
      <c r="U163" s="70"/>
      <c r="V163" s="124"/>
    </row>
    <row r="164" s="63" customFormat="1" ht="16.5" outlineLevel="7" spans="1:22">
      <c r="A164" s="82"/>
      <c r="B164" s="111" t="s">
        <v>192</v>
      </c>
      <c r="C164" s="111" t="s">
        <v>1206</v>
      </c>
      <c r="D164" s="112" t="s">
        <v>1208</v>
      </c>
      <c r="E164" s="113">
        <v>43570</v>
      </c>
      <c r="F164" s="112">
        <v>144</v>
      </c>
      <c r="G164" s="114">
        <v>0</v>
      </c>
      <c r="H164" s="115">
        <v>132554.64</v>
      </c>
      <c r="I164" s="115">
        <v>73641.49</v>
      </c>
      <c r="J164" s="116">
        <v>0</v>
      </c>
      <c r="K164" s="116">
        <v>58913.15</v>
      </c>
      <c r="L164" s="116">
        <v>11046.21</v>
      </c>
      <c r="M164" s="118"/>
      <c r="N164" s="119"/>
      <c r="O164" s="120">
        <f t="shared" si="9"/>
        <v>47968</v>
      </c>
      <c r="P164" s="121">
        <f t="shared" si="10"/>
        <v>12</v>
      </c>
      <c r="Q164" s="122">
        <f t="shared" si="11"/>
        <v>11046.22</v>
      </c>
      <c r="R164" s="122">
        <f t="shared" si="8"/>
        <v>0.0100000000020373</v>
      </c>
      <c r="S164" s="123" t="s">
        <v>120</v>
      </c>
      <c r="U164" s="70"/>
      <c r="V164" s="124"/>
    </row>
    <row r="165" s="63" customFormat="1" ht="16.5" outlineLevel="7" spans="1:22">
      <c r="A165" s="82"/>
      <c r="B165" s="126" t="s">
        <v>192</v>
      </c>
      <c r="C165" s="127" t="s">
        <v>1213</v>
      </c>
      <c r="D165" s="128" t="s">
        <v>1215</v>
      </c>
      <c r="E165" s="129">
        <v>43570</v>
      </c>
      <c r="F165" s="128">
        <v>144</v>
      </c>
      <c r="G165" s="114">
        <v>0</v>
      </c>
      <c r="H165" s="115">
        <v>48081.83</v>
      </c>
      <c r="I165" s="115">
        <v>26712.1</v>
      </c>
      <c r="J165" s="130">
        <v>0</v>
      </c>
      <c r="K165" s="130">
        <v>21369.73</v>
      </c>
      <c r="L165" s="130">
        <v>4006.82</v>
      </c>
      <c r="M165" s="118"/>
      <c r="N165" s="119"/>
      <c r="O165" s="120">
        <f t="shared" si="9"/>
        <v>47968</v>
      </c>
      <c r="P165" s="121">
        <f t="shared" si="10"/>
        <v>12</v>
      </c>
      <c r="Q165" s="122">
        <f t="shared" si="11"/>
        <v>4006.81916666667</v>
      </c>
      <c r="R165" s="122">
        <f t="shared" si="8"/>
        <v>-0.000833333333503106</v>
      </c>
      <c r="S165" s="123" t="s">
        <v>120</v>
      </c>
      <c r="U165" s="70"/>
      <c r="V165" s="124"/>
    </row>
    <row r="166" s="63" customFormat="1" ht="16.5" outlineLevel="7" spans="1:22">
      <c r="A166" s="82"/>
      <c r="B166" s="126" t="s">
        <v>192</v>
      </c>
      <c r="C166" s="127" t="s">
        <v>1218</v>
      </c>
      <c r="D166" s="128" t="s">
        <v>1220</v>
      </c>
      <c r="E166" s="129">
        <v>43570</v>
      </c>
      <c r="F166" s="128">
        <v>144</v>
      </c>
      <c r="G166" s="114">
        <v>0</v>
      </c>
      <c r="H166" s="115">
        <v>33491.45</v>
      </c>
      <c r="I166" s="115">
        <v>18606.36</v>
      </c>
      <c r="J166" s="130">
        <v>0</v>
      </c>
      <c r="K166" s="130">
        <v>14885.09</v>
      </c>
      <c r="L166" s="130">
        <v>2790.96</v>
      </c>
      <c r="M166" s="118"/>
      <c r="N166" s="119"/>
      <c r="O166" s="120">
        <f t="shared" si="9"/>
        <v>47968</v>
      </c>
      <c r="P166" s="121">
        <f t="shared" si="10"/>
        <v>12</v>
      </c>
      <c r="Q166" s="122">
        <f t="shared" si="11"/>
        <v>2790.95416666667</v>
      </c>
      <c r="R166" s="122">
        <f t="shared" si="8"/>
        <v>-0.00583333333361225</v>
      </c>
      <c r="S166" s="123" t="s">
        <v>120</v>
      </c>
      <c r="U166" s="70"/>
      <c r="V166" s="124"/>
    </row>
    <row r="167" s="63" customFormat="1" ht="16.5" outlineLevel="7" spans="1:22">
      <c r="A167" s="82"/>
      <c r="B167" s="126" t="s">
        <v>192</v>
      </c>
      <c r="C167" s="127" t="s">
        <v>1225</v>
      </c>
      <c r="D167" s="128" t="s">
        <v>1220</v>
      </c>
      <c r="E167" s="129">
        <v>43570</v>
      </c>
      <c r="F167" s="128">
        <v>144</v>
      </c>
      <c r="G167" s="114">
        <v>0</v>
      </c>
      <c r="H167" s="115">
        <v>33491.45</v>
      </c>
      <c r="I167" s="115">
        <v>18606.36</v>
      </c>
      <c r="J167" s="130">
        <v>0</v>
      </c>
      <c r="K167" s="130">
        <v>14885.09</v>
      </c>
      <c r="L167" s="130">
        <v>2790.96</v>
      </c>
      <c r="M167" s="118"/>
      <c r="N167" s="119"/>
      <c r="O167" s="120">
        <f t="shared" si="9"/>
        <v>47968</v>
      </c>
      <c r="P167" s="121">
        <f t="shared" si="10"/>
        <v>12</v>
      </c>
      <c r="Q167" s="122">
        <f t="shared" si="11"/>
        <v>2790.95416666667</v>
      </c>
      <c r="R167" s="122">
        <f t="shared" si="8"/>
        <v>-0.00583333333361225</v>
      </c>
      <c r="S167" s="123" t="s">
        <v>120</v>
      </c>
      <c r="U167" s="70"/>
      <c r="V167" s="124"/>
    </row>
    <row r="168" s="63" customFormat="1" ht="16.5" outlineLevel="7" spans="1:22">
      <c r="A168" s="82"/>
      <c r="B168" s="126" t="s">
        <v>192</v>
      </c>
      <c r="C168" s="127" t="s">
        <v>1228</v>
      </c>
      <c r="D168" s="128" t="s">
        <v>1220</v>
      </c>
      <c r="E168" s="129">
        <v>43570</v>
      </c>
      <c r="F168" s="128">
        <v>144</v>
      </c>
      <c r="G168" s="114">
        <v>0</v>
      </c>
      <c r="H168" s="115">
        <v>33491.45</v>
      </c>
      <c r="I168" s="115">
        <v>18606.36</v>
      </c>
      <c r="J168" s="130">
        <v>0</v>
      </c>
      <c r="K168" s="130">
        <v>14885.09</v>
      </c>
      <c r="L168" s="130">
        <v>2790.96</v>
      </c>
      <c r="M168" s="118"/>
      <c r="N168" s="119"/>
      <c r="O168" s="120">
        <f t="shared" si="9"/>
        <v>47968</v>
      </c>
      <c r="P168" s="121">
        <f t="shared" si="10"/>
        <v>12</v>
      </c>
      <c r="Q168" s="122">
        <f t="shared" si="11"/>
        <v>2790.95416666667</v>
      </c>
      <c r="R168" s="122">
        <f t="shared" si="8"/>
        <v>-0.00583333333361225</v>
      </c>
      <c r="S168" s="123" t="s">
        <v>120</v>
      </c>
      <c r="U168" s="70"/>
      <c r="V168" s="124"/>
    </row>
    <row r="169" s="63" customFormat="1" ht="16.5" outlineLevel="7" spans="1:22">
      <c r="A169" s="82"/>
      <c r="B169" s="126" t="s">
        <v>192</v>
      </c>
      <c r="C169" s="127" t="s">
        <v>1231</v>
      </c>
      <c r="D169" s="128" t="s">
        <v>1220</v>
      </c>
      <c r="E169" s="129">
        <v>43570</v>
      </c>
      <c r="F169" s="128">
        <v>144</v>
      </c>
      <c r="G169" s="114">
        <v>0</v>
      </c>
      <c r="H169" s="115">
        <v>33491.46</v>
      </c>
      <c r="I169" s="115">
        <v>18606.37</v>
      </c>
      <c r="J169" s="130">
        <v>0</v>
      </c>
      <c r="K169" s="130">
        <v>14885.09</v>
      </c>
      <c r="L169" s="130">
        <v>2790.96</v>
      </c>
      <c r="M169" s="118"/>
      <c r="N169" s="119"/>
      <c r="O169" s="120">
        <f t="shared" si="9"/>
        <v>47968</v>
      </c>
      <c r="P169" s="121">
        <f t="shared" si="10"/>
        <v>12</v>
      </c>
      <c r="Q169" s="122">
        <f t="shared" si="11"/>
        <v>2790.955</v>
      </c>
      <c r="R169" s="122">
        <f t="shared" si="8"/>
        <v>-0.00500000000010914</v>
      </c>
      <c r="S169" s="123" t="s">
        <v>120</v>
      </c>
      <c r="U169" s="70"/>
      <c r="V169" s="124"/>
    </row>
    <row r="170" s="63" customFormat="1" ht="16.5" outlineLevel="7" spans="1:22">
      <c r="A170" s="82"/>
      <c r="B170" s="111" t="s">
        <v>192</v>
      </c>
      <c r="C170" s="111" t="s">
        <v>1234</v>
      </c>
      <c r="D170" s="112" t="s">
        <v>1236</v>
      </c>
      <c r="E170" s="113">
        <v>40163</v>
      </c>
      <c r="F170" s="112">
        <v>144</v>
      </c>
      <c r="G170" s="114">
        <v>0</v>
      </c>
      <c r="H170" s="115">
        <v>52497.22</v>
      </c>
      <c r="I170" s="115">
        <v>52497.22</v>
      </c>
      <c r="J170" s="116">
        <v>0</v>
      </c>
      <c r="K170" s="116">
        <v>0</v>
      </c>
      <c r="L170" s="116">
        <v>0</v>
      </c>
      <c r="M170" s="118"/>
      <c r="N170" s="119"/>
      <c r="O170" s="120">
        <f t="shared" si="9"/>
        <v>44561</v>
      </c>
      <c r="P170" s="121">
        <f t="shared" si="10"/>
        <v>0</v>
      </c>
      <c r="Q170" s="122">
        <f t="shared" si="11"/>
        <v>0</v>
      </c>
      <c r="R170" s="122">
        <f t="shared" si="8"/>
        <v>0</v>
      </c>
      <c r="S170" s="123" t="s">
        <v>120</v>
      </c>
      <c r="U170" s="70"/>
      <c r="V170" s="124"/>
    </row>
    <row r="171" s="63" customFormat="1" ht="16.5" outlineLevel="7" spans="1:22">
      <c r="A171" s="82"/>
      <c r="B171" s="111" t="s">
        <v>192</v>
      </c>
      <c r="C171" s="111" t="s">
        <v>1241</v>
      </c>
      <c r="D171" s="112" t="s">
        <v>1243</v>
      </c>
      <c r="E171" s="113">
        <v>40358</v>
      </c>
      <c r="F171" s="112">
        <v>144</v>
      </c>
      <c r="G171" s="114">
        <v>0</v>
      </c>
      <c r="H171" s="115">
        <v>44829.06</v>
      </c>
      <c r="I171" s="115">
        <v>44829.06</v>
      </c>
      <c r="J171" s="116">
        <v>0</v>
      </c>
      <c r="K171" s="116">
        <v>0</v>
      </c>
      <c r="L171" s="116">
        <v>0</v>
      </c>
      <c r="M171" s="118"/>
      <c r="N171" s="119"/>
      <c r="O171" s="120">
        <f t="shared" si="9"/>
        <v>44742</v>
      </c>
      <c r="P171" s="121">
        <f t="shared" si="10"/>
        <v>0</v>
      </c>
      <c r="Q171" s="122">
        <f t="shared" si="11"/>
        <v>0</v>
      </c>
      <c r="R171" s="122">
        <f t="shared" si="8"/>
        <v>0</v>
      </c>
      <c r="S171" s="123" t="s">
        <v>120</v>
      </c>
      <c r="U171" s="70"/>
      <c r="V171" s="124"/>
    </row>
    <row r="172" s="63" customFormat="1" ht="16.5" outlineLevel="7" spans="1:22">
      <c r="A172" s="82"/>
      <c r="B172" s="126" t="s">
        <v>192</v>
      </c>
      <c r="C172" s="127" t="s">
        <v>1247</v>
      </c>
      <c r="D172" s="128" t="s">
        <v>1243</v>
      </c>
      <c r="E172" s="129">
        <v>40358</v>
      </c>
      <c r="F172" s="128">
        <v>144</v>
      </c>
      <c r="G172" s="114">
        <v>0</v>
      </c>
      <c r="H172" s="115">
        <v>44829.06</v>
      </c>
      <c r="I172" s="115">
        <v>44829.06</v>
      </c>
      <c r="J172" s="130">
        <v>0</v>
      </c>
      <c r="K172" s="130">
        <v>0</v>
      </c>
      <c r="L172" s="130">
        <v>0</v>
      </c>
      <c r="M172" s="118"/>
      <c r="N172" s="119"/>
      <c r="O172" s="120">
        <f t="shared" si="9"/>
        <v>44742</v>
      </c>
      <c r="P172" s="121">
        <f t="shared" si="10"/>
        <v>0</v>
      </c>
      <c r="Q172" s="122">
        <f t="shared" si="11"/>
        <v>0</v>
      </c>
      <c r="R172" s="122">
        <f t="shared" si="8"/>
        <v>0</v>
      </c>
      <c r="S172" s="123" t="s">
        <v>120</v>
      </c>
      <c r="U172" s="70"/>
      <c r="V172" s="124"/>
    </row>
    <row r="173" s="63" customFormat="1" ht="16.5" outlineLevel="7" spans="1:22">
      <c r="A173" s="82"/>
      <c r="B173" s="126" t="s">
        <v>192</v>
      </c>
      <c r="C173" s="127" t="s">
        <v>1250</v>
      </c>
      <c r="D173" s="128" t="s">
        <v>1236</v>
      </c>
      <c r="E173" s="129">
        <v>40358</v>
      </c>
      <c r="F173" s="128">
        <v>144</v>
      </c>
      <c r="G173" s="114">
        <v>0</v>
      </c>
      <c r="H173" s="115">
        <v>42368.34</v>
      </c>
      <c r="I173" s="115">
        <v>42368.34</v>
      </c>
      <c r="J173" s="130">
        <v>0</v>
      </c>
      <c r="K173" s="130">
        <v>0</v>
      </c>
      <c r="L173" s="130">
        <v>0</v>
      </c>
      <c r="M173" s="118"/>
      <c r="N173" s="119"/>
      <c r="O173" s="120">
        <f t="shared" si="9"/>
        <v>44742</v>
      </c>
      <c r="P173" s="121">
        <f t="shared" si="10"/>
        <v>0</v>
      </c>
      <c r="Q173" s="122">
        <f t="shared" si="11"/>
        <v>0</v>
      </c>
      <c r="R173" s="122">
        <f t="shared" si="8"/>
        <v>0</v>
      </c>
      <c r="S173" s="123" t="s">
        <v>120</v>
      </c>
      <c r="U173" s="70"/>
      <c r="V173" s="124"/>
    </row>
    <row r="174" s="63" customFormat="1" ht="16.5" outlineLevel="7" spans="1:22">
      <c r="A174" s="82"/>
      <c r="B174" s="126" t="s">
        <v>192</v>
      </c>
      <c r="C174" s="127" t="s">
        <v>1256</v>
      </c>
      <c r="D174" s="128" t="s">
        <v>1258</v>
      </c>
      <c r="E174" s="129">
        <v>41611</v>
      </c>
      <c r="F174" s="128">
        <v>144</v>
      </c>
      <c r="G174" s="114">
        <v>0</v>
      </c>
      <c r="H174" s="115">
        <v>138461.54</v>
      </c>
      <c r="I174" s="115">
        <v>138461.54</v>
      </c>
      <c r="J174" s="130">
        <v>0</v>
      </c>
      <c r="K174" s="130">
        <v>0</v>
      </c>
      <c r="L174" s="130">
        <v>11538.43</v>
      </c>
      <c r="M174" s="118"/>
      <c r="N174" s="119"/>
      <c r="O174" s="120">
        <f t="shared" si="9"/>
        <v>46022</v>
      </c>
      <c r="P174" s="121">
        <f t="shared" si="10"/>
        <v>12</v>
      </c>
      <c r="Q174" s="122">
        <f t="shared" si="11"/>
        <v>11538.4616666667</v>
      </c>
      <c r="R174" s="122">
        <f t="shared" si="8"/>
        <v>0.0316666666658421</v>
      </c>
      <c r="S174" s="123" t="s">
        <v>120</v>
      </c>
      <c r="U174" s="70"/>
      <c r="V174" s="124"/>
    </row>
    <row r="175" s="63" customFormat="1" ht="16.5" outlineLevel="7" spans="1:22">
      <c r="A175" s="82"/>
      <c r="B175" s="126" t="s">
        <v>192</v>
      </c>
      <c r="C175" s="127" t="s">
        <v>1262</v>
      </c>
      <c r="D175" s="128" t="s">
        <v>1264</v>
      </c>
      <c r="E175" s="129">
        <v>33939</v>
      </c>
      <c r="F175" s="128">
        <v>360</v>
      </c>
      <c r="G175" s="114">
        <v>0</v>
      </c>
      <c r="H175" s="115">
        <v>7240</v>
      </c>
      <c r="I175" s="115">
        <v>7240</v>
      </c>
      <c r="J175" s="130">
        <v>0</v>
      </c>
      <c r="K175" s="130">
        <v>0</v>
      </c>
      <c r="L175" s="130">
        <v>0</v>
      </c>
      <c r="M175" s="118"/>
      <c r="N175" s="119"/>
      <c r="O175" s="120">
        <f t="shared" si="9"/>
        <v>44926</v>
      </c>
      <c r="P175" s="121">
        <f t="shared" si="10"/>
        <v>0</v>
      </c>
      <c r="Q175" s="122">
        <f t="shared" si="11"/>
        <v>0</v>
      </c>
      <c r="R175" s="122">
        <f t="shared" si="8"/>
        <v>0</v>
      </c>
      <c r="S175" s="123" t="s">
        <v>120</v>
      </c>
      <c r="U175" s="70"/>
      <c r="V175" s="124"/>
    </row>
    <row r="176" s="63" customFormat="1" ht="16.5" outlineLevel="7" spans="1:22">
      <c r="A176" s="82"/>
      <c r="B176" s="126" t="s">
        <v>192</v>
      </c>
      <c r="C176" s="127" t="s">
        <v>1268</v>
      </c>
      <c r="D176" s="128" t="s">
        <v>1081</v>
      </c>
      <c r="E176" s="129">
        <v>32082</v>
      </c>
      <c r="F176" s="128">
        <v>420</v>
      </c>
      <c r="G176" s="114">
        <v>0</v>
      </c>
      <c r="H176" s="115">
        <v>22702.39</v>
      </c>
      <c r="I176" s="115">
        <v>22702.39</v>
      </c>
      <c r="J176" s="130">
        <v>0</v>
      </c>
      <c r="K176" s="130">
        <v>0</v>
      </c>
      <c r="L176" s="130">
        <v>0</v>
      </c>
      <c r="M176" s="118"/>
      <c r="N176" s="119"/>
      <c r="O176" s="120">
        <f t="shared" si="9"/>
        <v>44895</v>
      </c>
      <c r="P176" s="121">
        <f t="shared" si="10"/>
        <v>0</v>
      </c>
      <c r="Q176" s="122">
        <f t="shared" si="11"/>
        <v>0</v>
      </c>
      <c r="R176" s="122">
        <f t="shared" si="8"/>
        <v>0</v>
      </c>
      <c r="S176" s="123" t="s">
        <v>120</v>
      </c>
      <c r="U176" s="70"/>
      <c r="V176" s="124"/>
    </row>
    <row r="177" s="63" customFormat="1" ht="16.5" outlineLevel="7" spans="1:22">
      <c r="A177" s="82"/>
      <c r="B177" s="111" t="s">
        <v>192</v>
      </c>
      <c r="C177" s="111" t="s">
        <v>1273</v>
      </c>
      <c r="D177" s="112" t="s">
        <v>1275</v>
      </c>
      <c r="E177" s="113">
        <v>29799</v>
      </c>
      <c r="F177" s="112">
        <v>492</v>
      </c>
      <c r="G177" s="114">
        <v>0</v>
      </c>
      <c r="H177" s="115">
        <v>20318.4</v>
      </c>
      <c r="I177" s="115">
        <v>20318.4</v>
      </c>
      <c r="J177" s="116">
        <v>0</v>
      </c>
      <c r="K177" s="116">
        <v>0</v>
      </c>
      <c r="L177" s="116">
        <v>0</v>
      </c>
      <c r="M177" s="118"/>
      <c r="N177" s="119"/>
      <c r="O177" s="120">
        <f t="shared" si="9"/>
        <v>44804</v>
      </c>
      <c r="P177" s="121">
        <f t="shared" si="10"/>
        <v>0</v>
      </c>
      <c r="Q177" s="122">
        <f t="shared" si="11"/>
        <v>0</v>
      </c>
      <c r="R177" s="122">
        <f t="shared" si="8"/>
        <v>0</v>
      </c>
      <c r="S177" s="123" t="s">
        <v>120</v>
      </c>
      <c r="U177" s="70"/>
      <c r="V177" s="124"/>
    </row>
    <row r="178" s="63" customFormat="1" ht="16.5" outlineLevel="7" spans="1:22">
      <c r="A178" s="82"/>
      <c r="B178" s="111" t="s">
        <v>192</v>
      </c>
      <c r="C178" s="111" t="s">
        <v>1278</v>
      </c>
      <c r="D178" s="112" t="s">
        <v>1275</v>
      </c>
      <c r="E178" s="113">
        <v>29587</v>
      </c>
      <c r="F178" s="112">
        <v>504</v>
      </c>
      <c r="G178" s="114">
        <v>0</v>
      </c>
      <c r="H178" s="115">
        <v>24287.24</v>
      </c>
      <c r="I178" s="115">
        <v>24287.24</v>
      </c>
      <c r="J178" s="116">
        <v>0</v>
      </c>
      <c r="K178" s="116">
        <v>0</v>
      </c>
      <c r="L178" s="116">
        <v>0</v>
      </c>
      <c r="M178" s="118"/>
      <c r="N178" s="119"/>
      <c r="O178" s="120">
        <f t="shared" si="9"/>
        <v>44957</v>
      </c>
      <c r="P178" s="121">
        <f t="shared" si="10"/>
        <v>0</v>
      </c>
      <c r="Q178" s="122">
        <f t="shared" si="11"/>
        <v>0</v>
      </c>
      <c r="R178" s="122">
        <f t="shared" si="8"/>
        <v>0</v>
      </c>
      <c r="S178" s="123" t="s">
        <v>120</v>
      </c>
      <c r="U178" s="70"/>
      <c r="V178" s="124"/>
    </row>
    <row r="179" s="63" customFormat="1" ht="16.5" outlineLevel="7" spans="1:22">
      <c r="A179" s="82"/>
      <c r="B179" s="126" t="s">
        <v>192</v>
      </c>
      <c r="C179" s="127" t="s">
        <v>1283</v>
      </c>
      <c r="D179" s="128" t="s">
        <v>1285</v>
      </c>
      <c r="E179" s="129">
        <v>39743</v>
      </c>
      <c r="F179" s="128">
        <v>144</v>
      </c>
      <c r="G179" s="114">
        <v>0</v>
      </c>
      <c r="H179" s="115">
        <v>29914.53</v>
      </c>
      <c r="I179" s="115">
        <v>29914.53</v>
      </c>
      <c r="J179" s="130">
        <v>0</v>
      </c>
      <c r="K179" s="130">
        <v>0</v>
      </c>
      <c r="L179" s="130">
        <v>0</v>
      </c>
      <c r="M179" s="118"/>
      <c r="N179" s="119"/>
      <c r="O179" s="120">
        <f t="shared" si="9"/>
        <v>44135</v>
      </c>
      <c r="P179" s="121">
        <f t="shared" si="10"/>
        <v>0</v>
      </c>
      <c r="Q179" s="122">
        <f t="shared" si="11"/>
        <v>0</v>
      </c>
      <c r="R179" s="122">
        <f t="shared" si="8"/>
        <v>0</v>
      </c>
      <c r="S179" s="123" t="s">
        <v>120</v>
      </c>
      <c r="U179" s="70"/>
      <c r="V179" s="124"/>
    </row>
    <row r="180" s="63" customFormat="1" ht="16.5" outlineLevel="7" spans="1:22">
      <c r="A180" s="82"/>
      <c r="B180" s="126" t="s">
        <v>192</v>
      </c>
      <c r="C180" s="127" t="s">
        <v>1290</v>
      </c>
      <c r="D180" s="128" t="s">
        <v>1292</v>
      </c>
      <c r="E180" s="129">
        <v>39311</v>
      </c>
      <c r="F180" s="128">
        <v>144</v>
      </c>
      <c r="G180" s="114">
        <v>0</v>
      </c>
      <c r="H180" s="115">
        <v>1680868.78</v>
      </c>
      <c r="I180" s="115">
        <v>1680868.78</v>
      </c>
      <c r="J180" s="130">
        <v>0</v>
      </c>
      <c r="K180" s="130">
        <v>0</v>
      </c>
      <c r="L180" s="130">
        <v>0</v>
      </c>
      <c r="M180" s="118"/>
      <c r="N180" s="119"/>
      <c r="O180" s="120">
        <f t="shared" si="9"/>
        <v>43708</v>
      </c>
      <c r="P180" s="121">
        <f t="shared" si="10"/>
        <v>0</v>
      </c>
      <c r="Q180" s="122">
        <f t="shared" si="11"/>
        <v>0</v>
      </c>
      <c r="R180" s="122">
        <f t="shared" si="8"/>
        <v>0</v>
      </c>
      <c r="S180" s="123" t="s">
        <v>120</v>
      </c>
      <c r="U180" s="70"/>
      <c r="V180" s="124"/>
    </row>
    <row r="181" s="63" customFormat="1" ht="16.5" outlineLevel="7" spans="1:22">
      <c r="A181" s="82"/>
      <c r="B181" s="126" t="s">
        <v>192</v>
      </c>
      <c r="C181" s="127" t="s">
        <v>1297</v>
      </c>
      <c r="D181" s="128" t="s">
        <v>1299</v>
      </c>
      <c r="E181" s="129">
        <v>39253</v>
      </c>
      <c r="F181" s="128">
        <v>144</v>
      </c>
      <c r="G181" s="114">
        <v>0</v>
      </c>
      <c r="H181" s="115">
        <v>19000</v>
      </c>
      <c r="I181" s="115">
        <v>19000</v>
      </c>
      <c r="J181" s="130">
        <v>0</v>
      </c>
      <c r="K181" s="130">
        <v>0</v>
      </c>
      <c r="L181" s="130">
        <v>0</v>
      </c>
      <c r="M181" s="118"/>
      <c r="N181" s="119"/>
      <c r="O181" s="120">
        <f t="shared" si="9"/>
        <v>43646</v>
      </c>
      <c r="P181" s="121">
        <f t="shared" si="10"/>
        <v>0</v>
      </c>
      <c r="Q181" s="122">
        <f t="shared" si="11"/>
        <v>0</v>
      </c>
      <c r="R181" s="122">
        <f t="shared" si="8"/>
        <v>0</v>
      </c>
      <c r="S181" s="123" t="s">
        <v>120</v>
      </c>
      <c r="U181" s="70"/>
      <c r="V181" s="124"/>
    </row>
    <row r="182" s="63" customFormat="1" ht="16.5" outlineLevel="7" spans="1:22">
      <c r="A182" s="82"/>
      <c r="B182" s="126" t="s">
        <v>192</v>
      </c>
      <c r="C182" s="127" t="s">
        <v>1305</v>
      </c>
      <c r="D182" s="128" t="s">
        <v>1299</v>
      </c>
      <c r="E182" s="129">
        <v>39253</v>
      </c>
      <c r="F182" s="128">
        <v>144</v>
      </c>
      <c r="G182" s="114">
        <v>0</v>
      </c>
      <c r="H182" s="115">
        <v>19500</v>
      </c>
      <c r="I182" s="115">
        <v>19500</v>
      </c>
      <c r="J182" s="130">
        <v>0</v>
      </c>
      <c r="K182" s="130">
        <v>0</v>
      </c>
      <c r="L182" s="130">
        <v>0</v>
      </c>
      <c r="M182" s="118"/>
      <c r="N182" s="119"/>
      <c r="O182" s="120">
        <f t="shared" si="9"/>
        <v>43646</v>
      </c>
      <c r="P182" s="121">
        <f t="shared" si="10"/>
        <v>0</v>
      </c>
      <c r="Q182" s="122">
        <f t="shared" si="11"/>
        <v>0</v>
      </c>
      <c r="R182" s="122">
        <f t="shared" si="8"/>
        <v>0</v>
      </c>
      <c r="S182" s="123" t="s">
        <v>120</v>
      </c>
      <c r="U182" s="70"/>
      <c r="V182" s="124"/>
    </row>
    <row r="183" s="63" customFormat="1" ht="16.5" outlineLevel="7" spans="1:22">
      <c r="A183" s="82"/>
      <c r="B183" s="126" t="s">
        <v>192</v>
      </c>
      <c r="C183" s="127" t="s">
        <v>1310</v>
      </c>
      <c r="D183" s="128" t="s">
        <v>1312</v>
      </c>
      <c r="E183" s="129">
        <v>37616</v>
      </c>
      <c r="F183" s="128">
        <v>144</v>
      </c>
      <c r="G183" s="114">
        <v>0</v>
      </c>
      <c r="H183" s="115">
        <v>13355.89</v>
      </c>
      <c r="I183" s="115">
        <v>13355.89</v>
      </c>
      <c r="J183" s="130">
        <v>0</v>
      </c>
      <c r="K183" s="130">
        <v>0</v>
      </c>
      <c r="L183" s="130">
        <v>0</v>
      </c>
      <c r="M183" s="118"/>
      <c r="N183" s="119"/>
      <c r="O183" s="120">
        <f t="shared" si="9"/>
        <v>42004</v>
      </c>
      <c r="P183" s="121">
        <f t="shared" si="10"/>
        <v>0</v>
      </c>
      <c r="Q183" s="122">
        <f t="shared" si="11"/>
        <v>0</v>
      </c>
      <c r="R183" s="122">
        <f t="shared" si="8"/>
        <v>0</v>
      </c>
      <c r="S183" s="123" t="s">
        <v>120</v>
      </c>
      <c r="U183" s="70"/>
      <c r="V183" s="124"/>
    </row>
    <row r="184" s="63" customFormat="1" ht="16.5" outlineLevel="7" spans="1:22">
      <c r="A184" s="82"/>
      <c r="B184" s="111" t="s">
        <v>192</v>
      </c>
      <c r="C184" s="111" t="s">
        <v>1316</v>
      </c>
      <c r="D184" s="112" t="s">
        <v>1312</v>
      </c>
      <c r="E184" s="113">
        <v>37616</v>
      </c>
      <c r="F184" s="112">
        <v>144</v>
      </c>
      <c r="G184" s="114">
        <v>0</v>
      </c>
      <c r="H184" s="115">
        <v>13355.89</v>
      </c>
      <c r="I184" s="115">
        <v>13355.89</v>
      </c>
      <c r="J184" s="116">
        <v>0</v>
      </c>
      <c r="K184" s="116">
        <v>0</v>
      </c>
      <c r="L184" s="116">
        <v>0</v>
      </c>
      <c r="M184" s="118"/>
      <c r="N184" s="119"/>
      <c r="O184" s="120">
        <f t="shared" si="9"/>
        <v>42004</v>
      </c>
      <c r="P184" s="121">
        <f t="shared" si="10"/>
        <v>0</v>
      </c>
      <c r="Q184" s="122">
        <f t="shared" si="11"/>
        <v>0</v>
      </c>
      <c r="R184" s="122">
        <f t="shared" si="8"/>
        <v>0</v>
      </c>
      <c r="S184" s="123" t="s">
        <v>120</v>
      </c>
      <c r="U184" s="70"/>
      <c r="V184" s="124"/>
    </row>
    <row r="185" s="63" customFormat="1" ht="16.5" outlineLevel="7" spans="1:22">
      <c r="A185" s="82"/>
      <c r="B185" s="111" t="s">
        <v>192</v>
      </c>
      <c r="C185" s="111" t="s">
        <v>1319</v>
      </c>
      <c r="D185" s="112" t="s">
        <v>1312</v>
      </c>
      <c r="E185" s="113">
        <v>37616</v>
      </c>
      <c r="F185" s="112">
        <v>144</v>
      </c>
      <c r="G185" s="114">
        <v>0</v>
      </c>
      <c r="H185" s="115">
        <v>13355.89</v>
      </c>
      <c r="I185" s="115">
        <v>13355.89</v>
      </c>
      <c r="J185" s="116">
        <v>0</v>
      </c>
      <c r="K185" s="116">
        <v>0</v>
      </c>
      <c r="L185" s="116">
        <v>0</v>
      </c>
      <c r="M185" s="118"/>
      <c r="N185" s="119"/>
      <c r="O185" s="120">
        <f t="shared" si="9"/>
        <v>42004</v>
      </c>
      <c r="P185" s="121">
        <f t="shared" si="10"/>
        <v>0</v>
      </c>
      <c r="Q185" s="122">
        <f t="shared" si="11"/>
        <v>0</v>
      </c>
      <c r="R185" s="122">
        <f t="shared" si="8"/>
        <v>0</v>
      </c>
      <c r="S185" s="123" t="s">
        <v>120</v>
      </c>
      <c r="U185" s="70"/>
      <c r="V185" s="124"/>
    </row>
    <row r="186" s="63" customFormat="1" ht="16.5" outlineLevel="7" spans="1:22">
      <c r="A186" s="82"/>
      <c r="B186" s="126" t="s">
        <v>192</v>
      </c>
      <c r="C186" s="127" t="s">
        <v>1322</v>
      </c>
      <c r="D186" s="128" t="s">
        <v>1312</v>
      </c>
      <c r="E186" s="129">
        <v>37616</v>
      </c>
      <c r="F186" s="128">
        <v>144</v>
      </c>
      <c r="G186" s="114">
        <v>0</v>
      </c>
      <c r="H186" s="115">
        <v>13355.89</v>
      </c>
      <c r="I186" s="115">
        <v>13355.89</v>
      </c>
      <c r="J186" s="130">
        <v>0</v>
      </c>
      <c r="K186" s="130">
        <v>0</v>
      </c>
      <c r="L186" s="130">
        <v>0</v>
      </c>
      <c r="M186" s="118"/>
      <c r="N186" s="119"/>
      <c r="O186" s="120">
        <f t="shared" si="9"/>
        <v>42004</v>
      </c>
      <c r="P186" s="121">
        <f t="shared" si="10"/>
        <v>0</v>
      </c>
      <c r="Q186" s="122">
        <f t="shared" si="11"/>
        <v>0</v>
      </c>
      <c r="R186" s="122">
        <f t="shared" si="8"/>
        <v>0</v>
      </c>
      <c r="S186" s="123" t="s">
        <v>120</v>
      </c>
      <c r="U186" s="70"/>
      <c r="V186" s="124"/>
    </row>
    <row r="187" s="63" customFormat="1" ht="16.5" outlineLevel="7" spans="1:22">
      <c r="A187" s="82"/>
      <c r="B187" s="126" t="s">
        <v>192</v>
      </c>
      <c r="C187" s="127" t="s">
        <v>1325</v>
      </c>
      <c r="D187" s="128" t="s">
        <v>1312</v>
      </c>
      <c r="E187" s="129">
        <v>37616</v>
      </c>
      <c r="F187" s="128">
        <v>144</v>
      </c>
      <c r="G187" s="114">
        <v>0</v>
      </c>
      <c r="H187" s="115">
        <v>13355.89</v>
      </c>
      <c r="I187" s="115">
        <v>13355.89</v>
      </c>
      <c r="J187" s="130">
        <v>0</v>
      </c>
      <c r="K187" s="130">
        <v>0</v>
      </c>
      <c r="L187" s="130">
        <v>0</v>
      </c>
      <c r="M187" s="118"/>
      <c r="N187" s="119"/>
      <c r="O187" s="120">
        <f t="shared" si="9"/>
        <v>42004</v>
      </c>
      <c r="P187" s="121">
        <f t="shared" si="10"/>
        <v>0</v>
      </c>
      <c r="Q187" s="122">
        <f t="shared" si="11"/>
        <v>0</v>
      </c>
      <c r="R187" s="122">
        <f t="shared" si="8"/>
        <v>0</v>
      </c>
      <c r="S187" s="123" t="s">
        <v>120</v>
      </c>
      <c r="U187" s="70"/>
      <c r="V187" s="124"/>
    </row>
    <row r="188" s="63" customFormat="1" ht="16.5" outlineLevel="7" spans="1:22">
      <c r="A188" s="82"/>
      <c r="B188" s="126" t="s">
        <v>192</v>
      </c>
      <c r="C188" s="127" t="s">
        <v>1328</v>
      </c>
      <c r="D188" s="128" t="s">
        <v>1312</v>
      </c>
      <c r="E188" s="129">
        <v>37616</v>
      </c>
      <c r="F188" s="128">
        <v>144</v>
      </c>
      <c r="G188" s="114">
        <v>0</v>
      </c>
      <c r="H188" s="115">
        <v>13355.89</v>
      </c>
      <c r="I188" s="115">
        <v>13355.89</v>
      </c>
      <c r="J188" s="130">
        <v>0</v>
      </c>
      <c r="K188" s="130">
        <v>0</v>
      </c>
      <c r="L188" s="130">
        <v>0</v>
      </c>
      <c r="M188" s="118"/>
      <c r="N188" s="119"/>
      <c r="O188" s="120">
        <f t="shared" si="9"/>
        <v>42004</v>
      </c>
      <c r="P188" s="121">
        <f t="shared" si="10"/>
        <v>0</v>
      </c>
      <c r="Q188" s="122">
        <f t="shared" si="11"/>
        <v>0</v>
      </c>
      <c r="R188" s="122">
        <f t="shared" si="8"/>
        <v>0</v>
      </c>
      <c r="S188" s="123" t="s">
        <v>120</v>
      </c>
      <c r="U188" s="70"/>
      <c r="V188" s="124"/>
    </row>
    <row r="189" s="63" customFormat="1" ht="16.5" outlineLevel="7" spans="1:22">
      <c r="A189" s="82"/>
      <c r="B189" s="126" t="s">
        <v>192</v>
      </c>
      <c r="C189" s="127" t="s">
        <v>1331</v>
      </c>
      <c r="D189" s="128" t="s">
        <v>1333</v>
      </c>
      <c r="E189" s="129">
        <v>41421</v>
      </c>
      <c r="F189" s="128">
        <v>144</v>
      </c>
      <c r="G189" s="114">
        <v>0</v>
      </c>
      <c r="H189" s="115">
        <v>38958.19</v>
      </c>
      <c r="I189" s="115">
        <v>38958.19</v>
      </c>
      <c r="J189" s="130">
        <v>0</v>
      </c>
      <c r="K189" s="130">
        <v>0</v>
      </c>
      <c r="L189" s="130">
        <v>1352.72</v>
      </c>
      <c r="M189" s="118"/>
      <c r="N189" s="119"/>
      <c r="O189" s="120">
        <f t="shared" si="9"/>
        <v>45808</v>
      </c>
      <c r="P189" s="121">
        <f t="shared" si="10"/>
        <v>5</v>
      </c>
      <c r="Q189" s="122">
        <f t="shared" si="11"/>
        <v>1352.71493055556</v>
      </c>
      <c r="R189" s="122">
        <f t="shared" si="8"/>
        <v>-0.00506944444441615</v>
      </c>
      <c r="S189" s="123" t="s">
        <v>120</v>
      </c>
      <c r="U189" s="70"/>
      <c r="V189" s="124"/>
    </row>
    <row r="190" s="63" customFormat="1" ht="16.5" outlineLevel="7" spans="1:22">
      <c r="A190" s="82"/>
      <c r="B190" s="126" t="s">
        <v>192</v>
      </c>
      <c r="C190" s="127" t="s">
        <v>1338</v>
      </c>
      <c r="D190" s="128" t="s">
        <v>1340</v>
      </c>
      <c r="E190" s="129">
        <v>41680</v>
      </c>
      <c r="F190" s="128">
        <v>144</v>
      </c>
      <c r="G190" s="114">
        <v>0</v>
      </c>
      <c r="H190" s="115">
        <v>514095.19</v>
      </c>
      <c r="I190" s="115">
        <v>503193.84</v>
      </c>
      <c r="J190" s="130">
        <v>0</v>
      </c>
      <c r="K190" s="130">
        <v>10901.35</v>
      </c>
      <c r="L190" s="130">
        <v>65408.12</v>
      </c>
      <c r="M190" s="118"/>
      <c r="N190" s="119"/>
      <c r="O190" s="120">
        <f t="shared" si="9"/>
        <v>46081</v>
      </c>
      <c r="P190" s="121">
        <f t="shared" si="10"/>
        <v>12</v>
      </c>
      <c r="Q190" s="122">
        <f t="shared" si="11"/>
        <v>42841.2658333333</v>
      </c>
      <c r="R190" s="122">
        <f t="shared" si="8"/>
        <v>-22566.8541666667</v>
      </c>
      <c r="S190" s="123" t="s">
        <v>120</v>
      </c>
      <c r="U190" s="70"/>
      <c r="V190" s="124"/>
    </row>
    <row r="191" s="63" customFormat="1" ht="16.5" outlineLevel="7" spans="1:22">
      <c r="A191" s="82"/>
      <c r="B191" s="111" t="s">
        <v>192</v>
      </c>
      <c r="C191" s="111" t="s">
        <v>1343</v>
      </c>
      <c r="D191" s="112" t="s">
        <v>1345</v>
      </c>
      <c r="E191" s="113">
        <v>41611</v>
      </c>
      <c r="F191" s="112">
        <v>144</v>
      </c>
      <c r="G191" s="114">
        <v>0</v>
      </c>
      <c r="H191" s="115">
        <v>92257.84</v>
      </c>
      <c r="I191" s="115">
        <v>92257.84</v>
      </c>
      <c r="J191" s="116">
        <v>0</v>
      </c>
      <c r="K191" s="116">
        <v>0</v>
      </c>
      <c r="L191" s="116">
        <v>7688.14</v>
      </c>
      <c r="M191" s="118"/>
      <c r="N191" s="119"/>
      <c r="O191" s="120">
        <f t="shared" si="9"/>
        <v>46022</v>
      </c>
      <c r="P191" s="121">
        <f t="shared" si="10"/>
        <v>12</v>
      </c>
      <c r="Q191" s="122">
        <f t="shared" si="11"/>
        <v>7688.15333333333</v>
      </c>
      <c r="R191" s="122">
        <f t="shared" si="8"/>
        <v>0.0133333333333212</v>
      </c>
      <c r="S191" s="123" t="s">
        <v>120</v>
      </c>
      <c r="U191" s="70"/>
      <c r="V191" s="124"/>
    </row>
    <row r="192" s="63" customFormat="1" ht="16.5" outlineLevel="7" spans="1:22">
      <c r="A192" s="82"/>
      <c r="B192" s="111" t="s">
        <v>192</v>
      </c>
      <c r="C192" s="111" t="s">
        <v>1348</v>
      </c>
      <c r="D192" s="112" t="s">
        <v>1350</v>
      </c>
      <c r="E192" s="113">
        <v>41611</v>
      </c>
      <c r="F192" s="112">
        <v>144</v>
      </c>
      <c r="G192" s="114">
        <v>0</v>
      </c>
      <c r="H192" s="115">
        <v>77148.94</v>
      </c>
      <c r="I192" s="115">
        <v>77148.94</v>
      </c>
      <c r="J192" s="116">
        <v>0</v>
      </c>
      <c r="K192" s="116">
        <v>0</v>
      </c>
      <c r="L192" s="116">
        <v>6429.06</v>
      </c>
      <c r="M192" s="118"/>
      <c r="N192" s="119"/>
      <c r="O192" s="120">
        <f t="shared" si="9"/>
        <v>46022</v>
      </c>
      <c r="P192" s="121">
        <f t="shared" si="10"/>
        <v>12</v>
      </c>
      <c r="Q192" s="122">
        <f t="shared" si="11"/>
        <v>6429.07833333333</v>
      </c>
      <c r="R192" s="122">
        <f t="shared" si="8"/>
        <v>0.0183333333334303</v>
      </c>
      <c r="S192" s="123" t="s">
        <v>120</v>
      </c>
      <c r="U192" s="70"/>
      <c r="V192" s="124"/>
    </row>
    <row r="193" s="63" customFormat="1" ht="16.5" outlineLevel="7" spans="1:22">
      <c r="A193" s="82"/>
      <c r="B193" s="126" t="s">
        <v>192</v>
      </c>
      <c r="C193" s="127" t="s">
        <v>1353</v>
      </c>
      <c r="D193" s="128" t="s">
        <v>1340</v>
      </c>
      <c r="E193" s="129">
        <v>41680</v>
      </c>
      <c r="F193" s="128">
        <v>144</v>
      </c>
      <c r="G193" s="114">
        <v>0</v>
      </c>
      <c r="H193" s="115">
        <v>188034.2</v>
      </c>
      <c r="I193" s="115">
        <v>185422.61</v>
      </c>
      <c r="J193" s="130">
        <v>0</v>
      </c>
      <c r="K193" s="130">
        <v>2611.59</v>
      </c>
      <c r="L193" s="130">
        <v>15669.54</v>
      </c>
      <c r="M193" s="118"/>
      <c r="N193" s="119"/>
      <c r="O193" s="120">
        <f t="shared" si="9"/>
        <v>46081</v>
      </c>
      <c r="P193" s="121">
        <f t="shared" si="10"/>
        <v>12</v>
      </c>
      <c r="Q193" s="122">
        <f t="shared" si="11"/>
        <v>15669.5166666667</v>
      </c>
      <c r="R193" s="122">
        <f t="shared" si="8"/>
        <v>-0.023333333334449</v>
      </c>
      <c r="S193" s="123" t="s">
        <v>120</v>
      </c>
      <c r="U193" s="70"/>
      <c r="V193" s="124"/>
    </row>
    <row r="194" s="63" customFormat="1" ht="16.5" outlineLevel="7" spans="1:22">
      <c r="A194" s="82"/>
      <c r="B194" s="126" t="s">
        <v>192</v>
      </c>
      <c r="C194" s="127" t="s">
        <v>1357</v>
      </c>
      <c r="D194" s="128" t="s">
        <v>1359</v>
      </c>
      <c r="E194" s="129">
        <v>41611</v>
      </c>
      <c r="F194" s="128">
        <v>144</v>
      </c>
      <c r="G194" s="114">
        <v>0</v>
      </c>
      <c r="H194" s="115">
        <v>136058.42</v>
      </c>
      <c r="I194" s="115">
        <v>136058.42</v>
      </c>
      <c r="J194" s="130">
        <v>0</v>
      </c>
      <c r="K194" s="130">
        <v>0</v>
      </c>
      <c r="L194" s="130">
        <v>11338.2</v>
      </c>
      <c r="M194" s="118"/>
      <c r="N194" s="119"/>
      <c r="O194" s="120">
        <f t="shared" si="9"/>
        <v>46022</v>
      </c>
      <c r="P194" s="121">
        <f t="shared" si="10"/>
        <v>12</v>
      </c>
      <c r="Q194" s="122">
        <f t="shared" si="11"/>
        <v>11338.2016666667</v>
      </c>
      <c r="R194" s="122">
        <f t="shared" si="8"/>
        <v>0.00166666666700621</v>
      </c>
      <c r="S194" s="123" t="s">
        <v>120</v>
      </c>
      <c r="U194" s="70"/>
      <c r="V194" s="124"/>
    </row>
    <row r="195" s="63" customFormat="1" ht="16.5" outlineLevel="7" spans="1:22">
      <c r="A195" s="82"/>
      <c r="B195" s="126" t="s">
        <v>192</v>
      </c>
      <c r="C195" s="127" t="s">
        <v>1363</v>
      </c>
      <c r="D195" s="128" t="s">
        <v>1365</v>
      </c>
      <c r="E195" s="129">
        <v>41611</v>
      </c>
      <c r="F195" s="128">
        <v>144</v>
      </c>
      <c r="G195" s="114">
        <v>0</v>
      </c>
      <c r="H195" s="115">
        <v>195887.48</v>
      </c>
      <c r="I195" s="115">
        <v>195887.48</v>
      </c>
      <c r="J195" s="130">
        <v>0</v>
      </c>
      <c r="K195" s="130">
        <v>0</v>
      </c>
      <c r="L195" s="130">
        <v>16323.95</v>
      </c>
      <c r="M195" s="118"/>
      <c r="N195" s="119"/>
      <c r="O195" s="120">
        <f t="shared" si="9"/>
        <v>46022</v>
      </c>
      <c r="P195" s="121">
        <f t="shared" si="10"/>
        <v>12</v>
      </c>
      <c r="Q195" s="122">
        <f t="shared" si="11"/>
        <v>16323.9566666667</v>
      </c>
      <c r="R195" s="122">
        <f t="shared" si="8"/>
        <v>0.00666666666620586</v>
      </c>
      <c r="S195" s="123" t="s">
        <v>120</v>
      </c>
      <c r="U195" s="70"/>
      <c r="V195" s="124"/>
    </row>
    <row r="196" s="63" customFormat="1" ht="16.5" outlineLevel="7" spans="1:22">
      <c r="A196" s="82"/>
      <c r="B196" s="126" t="s">
        <v>192</v>
      </c>
      <c r="C196" s="127" t="s">
        <v>1369</v>
      </c>
      <c r="D196" s="128" t="s">
        <v>1371</v>
      </c>
      <c r="E196" s="129">
        <v>41680</v>
      </c>
      <c r="F196" s="128">
        <v>144</v>
      </c>
      <c r="G196" s="114">
        <v>0</v>
      </c>
      <c r="H196" s="115">
        <v>106454.82</v>
      </c>
      <c r="I196" s="115">
        <v>104976.28</v>
      </c>
      <c r="J196" s="130">
        <v>0</v>
      </c>
      <c r="K196" s="130">
        <v>1478.54</v>
      </c>
      <c r="L196" s="130">
        <v>8871.22</v>
      </c>
      <c r="M196" s="118"/>
      <c r="N196" s="119"/>
      <c r="O196" s="120">
        <f t="shared" si="9"/>
        <v>46081</v>
      </c>
      <c r="P196" s="121">
        <f t="shared" si="10"/>
        <v>12</v>
      </c>
      <c r="Q196" s="122">
        <f t="shared" si="11"/>
        <v>8871.235</v>
      </c>
      <c r="R196" s="122">
        <f t="shared" si="8"/>
        <v>0.0150000000012369</v>
      </c>
      <c r="S196" s="123" t="s">
        <v>120</v>
      </c>
      <c r="U196" s="70"/>
      <c r="V196" s="124"/>
    </row>
    <row r="197" s="63" customFormat="1" ht="16.5" outlineLevel="7" spans="1:22">
      <c r="A197" s="82"/>
      <c r="B197" s="126" t="s">
        <v>192</v>
      </c>
      <c r="C197" s="127" t="s">
        <v>1376</v>
      </c>
      <c r="D197" s="128" t="s">
        <v>1378</v>
      </c>
      <c r="E197" s="129">
        <v>41680</v>
      </c>
      <c r="F197" s="128">
        <v>144</v>
      </c>
      <c r="G197" s="114">
        <v>0</v>
      </c>
      <c r="H197" s="115">
        <v>90252.33</v>
      </c>
      <c r="I197" s="115">
        <v>88998.82</v>
      </c>
      <c r="J197" s="130">
        <v>0</v>
      </c>
      <c r="K197" s="130">
        <v>1253.51</v>
      </c>
      <c r="L197" s="130">
        <v>7521.06</v>
      </c>
      <c r="M197" s="118"/>
      <c r="N197" s="119"/>
      <c r="O197" s="120">
        <f t="shared" si="9"/>
        <v>46081</v>
      </c>
      <c r="P197" s="121">
        <f t="shared" si="10"/>
        <v>12</v>
      </c>
      <c r="Q197" s="122">
        <f t="shared" si="11"/>
        <v>7521.0275</v>
      </c>
      <c r="R197" s="122">
        <f t="shared" si="8"/>
        <v>-0.0325000000002547</v>
      </c>
      <c r="S197" s="123" t="s">
        <v>120</v>
      </c>
      <c r="U197" s="70"/>
      <c r="V197" s="124"/>
    </row>
    <row r="198" s="63" customFormat="1" ht="16.5" outlineLevel="7" spans="1:22">
      <c r="A198" s="82"/>
      <c r="B198" s="111" t="s">
        <v>192</v>
      </c>
      <c r="C198" s="111" t="s">
        <v>1382</v>
      </c>
      <c r="D198" s="112" t="s">
        <v>1384</v>
      </c>
      <c r="E198" s="113">
        <v>41680</v>
      </c>
      <c r="F198" s="112">
        <v>144</v>
      </c>
      <c r="G198" s="114">
        <v>0</v>
      </c>
      <c r="H198" s="115">
        <v>411965.8</v>
      </c>
      <c r="I198" s="115">
        <v>406244.05</v>
      </c>
      <c r="J198" s="116">
        <v>0</v>
      </c>
      <c r="K198" s="116">
        <v>5721.75</v>
      </c>
      <c r="L198" s="116">
        <v>34330.5</v>
      </c>
      <c r="M198" s="118"/>
      <c r="N198" s="119"/>
      <c r="O198" s="120">
        <f t="shared" si="9"/>
        <v>46081</v>
      </c>
      <c r="P198" s="121">
        <f t="shared" si="10"/>
        <v>12</v>
      </c>
      <c r="Q198" s="122">
        <f t="shared" si="11"/>
        <v>34330.4833333333</v>
      </c>
      <c r="R198" s="122">
        <f t="shared" si="8"/>
        <v>-0.0166666666627862</v>
      </c>
      <c r="S198" s="123" t="s">
        <v>120</v>
      </c>
      <c r="U198" s="70"/>
      <c r="V198" s="124"/>
    </row>
    <row r="199" s="63" customFormat="1" ht="16.5" outlineLevel="7" spans="1:22">
      <c r="A199" s="82"/>
      <c r="B199" s="111" t="s">
        <v>192</v>
      </c>
      <c r="C199" s="111" t="s">
        <v>1388</v>
      </c>
      <c r="D199" s="112" t="s">
        <v>1390</v>
      </c>
      <c r="E199" s="113">
        <v>41680</v>
      </c>
      <c r="F199" s="112">
        <v>144</v>
      </c>
      <c r="G199" s="114">
        <v>0</v>
      </c>
      <c r="H199" s="115">
        <v>16239.32</v>
      </c>
      <c r="I199" s="115">
        <v>16013.77</v>
      </c>
      <c r="J199" s="116">
        <v>0</v>
      </c>
      <c r="K199" s="116">
        <v>225.55</v>
      </c>
      <c r="L199" s="116">
        <v>1353.3</v>
      </c>
      <c r="M199" s="118"/>
      <c r="N199" s="119"/>
      <c r="O199" s="120">
        <f t="shared" si="9"/>
        <v>46081</v>
      </c>
      <c r="P199" s="121">
        <f t="shared" si="10"/>
        <v>12</v>
      </c>
      <c r="Q199" s="122">
        <f t="shared" si="11"/>
        <v>1353.27666666667</v>
      </c>
      <c r="R199" s="122">
        <f t="shared" si="8"/>
        <v>-0.0233333333333121</v>
      </c>
      <c r="S199" s="123" t="s">
        <v>120</v>
      </c>
      <c r="U199" s="70"/>
      <c r="V199" s="124"/>
    </row>
    <row r="200" s="63" customFormat="1" ht="16.5" outlineLevel="7" spans="1:22">
      <c r="A200" s="82"/>
      <c r="B200" s="126" t="s">
        <v>192</v>
      </c>
      <c r="C200" s="127" t="s">
        <v>1395</v>
      </c>
      <c r="D200" s="128" t="s">
        <v>1397</v>
      </c>
      <c r="E200" s="129">
        <v>41668</v>
      </c>
      <c r="F200" s="128">
        <v>144</v>
      </c>
      <c r="G200" s="114">
        <v>0</v>
      </c>
      <c r="H200" s="115">
        <v>190722.13</v>
      </c>
      <c r="I200" s="115">
        <v>189397.67</v>
      </c>
      <c r="J200" s="130">
        <v>0</v>
      </c>
      <c r="K200" s="130">
        <v>1324.46</v>
      </c>
      <c r="L200" s="130">
        <v>15893.49</v>
      </c>
      <c r="M200" s="118"/>
      <c r="N200" s="119"/>
      <c r="O200" s="120">
        <f t="shared" si="9"/>
        <v>46053</v>
      </c>
      <c r="P200" s="121">
        <f t="shared" si="10"/>
        <v>12</v>
      </c>
      <c r="Q200" s="122">
        <f t="shared" si="11"/>
        <v>15893.5108333333</v>
      </c>
      <c r="R200" s="122">
        <f t="shared" ref="R200:R263" si="12">Q200-L200</f>
        <v>0.0208333333339397</v>
      </c>
      <c r="S200" s="123" t="s">
        <v>120</v>
      </c>
      <c r="U200" s="70"/>
      <c r="V200" s="124"/>
    </row>
    <row r="201" s="63" customFormat="1" ht="16.5" outlineLevel="7" spans="1:22">
      <c r="A201" s="82"/>
      <c r="B201" s="126" t="s">
        <v>192</v>
      </c>
      <c r="C201" s="127" t="s">
        <v>1401</v>
      </c>
      <c r="D201" s="128" t="s">
        <v>1403</v>
      </c>
      <c r="E201" s="129">
        <v>42286</v>
      </c>
      <c r="F201" s="128">
        <v>144</v>
      </c>
      <c r="G201" s="114">
        <v>0</v>
      </c>
      <c r="H201" s="115">
        <v>755718</v>
      </c>
      <c r="I201" s="115">
        <v>640261.06</v>
      </c>
      <c r="J201" s="130">
        <v>0</v>
      </c>
      <c r="K201" s="130">
        <v>115456.94</v>
      </c>
      <c r="L201" s="130">
        <v>62976.52</v>
      </c>
      <c r="M201" s="118"/>
      <c r="N201" s="119"/>
      <c r="O201" s="120">
        <f t="shared" ref="O201:O264" si="13">IFERROR(EOMONTH(E201,F201),"")</f>
        <v>46691</v>
      </c>
      <c r="P201" s="121">
        <f t="shared" si="10"/>
        <v>12</v>
      </c>
      <c r="Q201" s="122">
        <f t="shared" si="11"/>
        <v>62976.5</v>
      </c>
      <c r="R201" s="122">
        <f t="shared" si="12"/>
        <v>-0.0199999999967986</v>
      </c>
      <c r="S201" s="123" t="s">
        <v>120</v>
      </c>
      <c r="U201" s="70"/>
      <c r="V201" s="124"/>
    </row>
    <row r="202" s="63" customFormat="1" ht="16.5" outlineLevel="7" spans="1:22">
      <c r="A202" s="82"/>
      <c r="B202" s="126" t="s">
        <v>192</v>
      </c>
      <c r="C202" s="127" t="s">
        <v>1406</v>
      </c>
      <c r="D202" s="128" t="s">
        <v>1258</v>
      </c>
      <c r="E202" s="129">
        <v>42286</v>
      </c>
      <c r="F202" s="128">
        <v>144</v>
      </c>
      <c r="G202" s="114">
        <v>0</v>
      </c>
      <c r="H202" s="115">
        <v>300008.55</v>
      </c>
      <c r="I202" s="115">
        <v>254173.87</v>
      </c>
      <c r="J202" s="130">
        <v>0</v>
      </c>
      <c r="K202" s="130">
        <v>45834.68</v>
      </c>
      <c r="L202" s="130">
        <v>25000.74</v>
      </c>
      <c r="M202" s="118"/>
      <c r="N202" s="119"/>
      <c r="O202" s="120">
        <f t="shared" si="13"/>
        <v>46691</v>
      </c>
      <c r="P202" s="121">
        <f t="shared" ref="P202:P265" si="14">IFERROR(IF(OR(AND(M202&lt;&gt;"",YEAR(M202)&lt;YEAR($L$6)),AND(O202&lt;&gt;"",YEAR(O202)&lt;YEAR($L$6))),0,IF(YEAR(E202)&gt;YEAR($L$6),0,IF(OR((IF(YEAR(E202)&lt;YEAR($L$6),1,IF(MONTH(E202)=12,99,MONTH(E202)+1))&gt;12),(IF(YEAR(E202)&lt;YEAR($L$6),1,IF(MONTH(E202)=12,99,MONTH(E202)+1))&gt;MIN(MONTH($L$6),IF(AND(M202&lt;&gt;"",YEAR(M202)=YEAR($L$6)),MONTH(M202),99),IF(AND(O202&lt;&gt;"",YEAR(O202)=YEAR($L$6)),MONTH(O202),99)))),0,MIN(MONTH($L$6),IF(AND(M202&lt;&gt;"",YEAR(M202)=YEAR($L$6)),MONTH(M202),99),IF(AND(O202&lt;&gt;"",YEAR(O202)=YEAR($L$6)),MONTH(O202),99))-IF(YEAR(E202)&lt;YEAR($L$6),1,IF(MONTH(E202)=12,99,MONTH(E202)+1))+1))),0)</f>
        <v>12</v>
      </c>
      <c r="Q202" s="122">
        <f t="shared" ref="Q202:Q265" si="15">IFERROR(IF(N202=0,(H202*(1-G202))/F202*P202,(N202*(1-G202))/F202*P202),0)</f>
        <v>25000.7125</v>
      </c>
      <c r="R202" s="122">
        <f t="shared" si="12"/>
        <v>-0.0275000000001455</v>
      </c>
      <c r="S202" s="123" t="s">
        <v>120</v>
      </c>
      <c r="U202" s="70"/>
      <c r="V202" s="124"/>
    </row>
    <row r="203" s="63" customFormat="1" ht="16.5" outlineLevel="7" spans="1:22">
      <c r="A203" s="82"/>
      <c r="B203" s="126" t="s">
        <v>192</v>
      </c>
      <c r="C203" s="127" t="s">
        <v>1410</v>
      </c>
      <c r="D203" s="128" t="s">
        <v>1412</v>
      </c>
      <c r="E203" s="129">
        <v>42286</v>
      </c>
      <c r="F203" s="128">
        <v>144</v>
      </c>
      <c r="G203" s="114">
        <v>0</v>
      </c>
      <c r="H203" s="115">
        <v>745597.01</v>
      </c>
      <c r="I203" s="115">
        <v>631686.41</v>
      </c>
      <c r="J203" s="130">
        <v>0</v>
      </c>
      <c r="K203" s="130">
        <v>113910.6</v>
      </c>
      <c r="L203" s="130">
        <v>62133.06</v>
      </c>
      <c r="M203" s="118"/>
      <c r="N203" s="119"/>
      <c r="O203" s="120">
        <f t="shared" si="13"/>
        <v>46691</v>
      </c>
      <c r="P203" s="121">
        <f t="shared" si="14"/>
        <v>12</v>
      </c>
      <c r="Q203" s="122">
        <f t="shared" si="15"/>
        <v>62133.0841666667</v>
      </c>
      <c r="R203" s="122">
        <f t="shared" si="12"/>
        <v>0.0241666666697711</v>
      </c>
      <c r="S203" s="123" t="s">
        <v>120</v>
      </c>
      <c r="U203" s="70"/>
      <c r="V203" s="124"/>
    </row>
    <row r="204" s="63" customFormat="1" ht="16.5" outlineLevel="7" spans="1:22">
      <c r="A204" s="82"/>
      <c r="B204" s="126" t="s">
        <v>192</v>
      </c>
      <c r="C204" s="127" t="s">
        <v>1415</v>
      </c>
      <c r="D204" s="128" t="s">
        <v>1417</v>
      </c>
      <c r="E204" s="129">
        <v>42286</v>
      </c>
      <c r="F204" s="128">
        <v>144</v>
      </c>
      <c r="G204" s="114">
        <v>0</v>
      </c>
      <c r="H204" s="115">
        <v>2526213.63</v>
      </c>
      <c r="I204" s="115">
        <v>2138058</v>
      </c>
      <c r="J204" s="130">
        <v>0</v>
      </c>
      <c r="K204" s="130">
        <v>388155.63</v>
      </c>
      <c r="L204" s="130">
        <v>211721.26</v>
      </c>
      <c r="M204" s="118"/>
      <c r="N204" s="119"/>
      <c r="O204" s="120">
        <f t="shared" si="13"/>
        <v>46691</v>
      </c>
      <c r="P204" s="121">
        <f t="shared" si="14"/>
        <v>12</v>
      </c>
      <c r="Q204" s="122">
        <f t="shared" si="15"/>
        <v>210517.8025</v>
      </c>
      <c r="R204" s="122">
        <f t="shared" si="12"/>
        <v>-1203.45750000002</v>
      </c>
      <c r="S204" s="123" t="s">
        <v>120</v>
      </c>
      <c r="U204" s="70"/>
      <c r="V204" s="124"/>
    </row>
    <row r="205" s="63" customFormat="1" ht="16.5" outlineLevel="7" spans="1:22">
      <c r="A205" s="82"/>
      <c r="B205" s="111" t="s">
        <v>192</v>
      </c>
      <c r="C205" s="111" t="s">
        <v>1420</v>
      </c>
      <c r="D205" s="112" t="s">
        <v>1390</v>
      </c>
      <c r="E205" s="113">
        <v>42814</v>
      </c>
      <c r="F205" s="112">
        <v>144</v>
      </c>
      <c r="G205" s="114">
        <v>0</v>
      </c>
      <c r="H205" s="115">
        <v>15384.62</v>
      </c>
      <c r="I205" s="115">
        <v>11218</v>
      </c>
      <c r="J205" s="116">
        <v>0</v>
      </c>
      <c r="K205" s="116">
        <v>4166.62</v>
      </c>
      <c r="L205" s="116">
        <v>1282.04</v>
      </c>
      <c r="M205" s="118"/>
      <c r="N205" s="119"/>
      <c r="O205" s="120">
        <f t="shared" si="13"/>
        <v>47208</v>
      </c>
      <c r="P205" s="121">
        <f t="shared" si="14"/>
        <v>12</v>
      </c>
      <c r="Q205" s="122">
        <f t="shared" si="15"/>
        <v>1282.05166666667</v>
      </c>
      <c r="R205" s="122">
        <f t="shared" si="12"/>
        <v>0.0116666666667697</v>
      </c>
      <c r="S205" s="123" t="s">
        <v>120</v>
      </c>
      <c r="U205" s="70"/>
      <c r="V205" s="124"/>
    </row>
    <row r="206" s="63" customFormat="1" ht="16.5" outlineLevel="7" spans="1:22">
      <c r="A206" s="82"/>
      <c r="B206" s="111" t="s">
        <v>192</v>
      </c>
      <c r="C206" s="111" t="s">
        <v>1426</v>
      </c>
      <c r="D206" s="112" t="s">
        <v>1390</v>
      </c>
      <c r="E206" s="113">
        <v>43081</v>
      </c>
      <c r="F206" s="112">
        <v>144</v>
      </c>
      <c r="G206" s="114">
        <v>0</v>
      </c>
      <c r="H206" s="115">
        <v>8290.6</v>
      </c>
      <c r="I206" s="115">
        <v>5527.02</v>
      </c>
      <c r="J206" s="116">
        <v>0</v>
      </c>
      <c r="K206" s="116">
        <v>2763.58</v>
      </c>
      <c r="L206" s="116">
        <v>690.9</v>
      </c>
      <c r="M206" s="118"/>
      <c r="N206" s="119"/>
      <c r="O206" s="120">
        <f t="shared" si="13"/>
        <v>47483</v>
      </c>
      <c r="P206" s="121">
        <f t="shared" si="14"/>
        <v>12</v>
      </c>
      <c r="Q206" s="122">
        <f t="shared" si="15"/>
        <v>690.883333333333</v>
      </c>
      <c r="R206" s="122">
        <f t="shared" si="12"/>
        <v>-0.0166666666666515</v>
      </c>
      <c r="S206" s="123" t="s">
        <v>120</v>
      </c>
      <c r="U206" s="70"/>
      <c r="V206" s="124"/>
    </row>
    <row r="207" s="63" customFormat="1" ht="16.5" outlineLevel="7" spans="1:22">
      <c r="A207" s="82"/>
      <c r="B207" s="126" t="s">
        <v>192</v>
      </c>
      <c r="C207" s="127" t="s">
        <v>1430</v>
      </c>
      <c r="D207" s="128" t="s">
        <v>1432</v>
      </c>
      <c r="E207" s="129">
        <v>43439</v>
      </c>
      <c r="F207" s="128">
        <v>144</v>
      </c>
      <c r="G207" s="114">
        <v>0</v>
      </c>
      <c r="H207" s="115">
        <v>76923.08</v>
      </c>
      <c r="I207" s="115">
        <v>44871.81</v>
      </c>
      <c r="J207" s="130">
        <v>0</v>
      </c>
      <c r="K207" s="130">
        <v>32051.27</v>
      </c>
      <c r="L207" s="130">
        <v>6410.25</v>
      </c>
      <c r="M207" s="118"/>
      <c r="N207" s="119"/>
      <c r="O207" s="120">
        <f t="shared" si="13"/>
        <v>47848</v>
      </c>
      <c r="P207" s="121">
        <f t="shared" si="14"/>
        <v>12</v>
      </c>
      <c r="Q207" s="122">
        <f t="shared" si="15"/>
        <v>6410.25666666667</v>
      </c>
      <c r="R207" s="122">
        <f t="shared" si="12"/>
        <v>0.00666666666711535</v>
      </c>
      <c r="S207" s="123" t="s">
        <v>120</v>
      </c>
      <c r="U207" s="70"/>
      <c r="V207" s="124"/>
    </row>
    <row r="208" s="63" customFormat="1" ht="16.5" outlineLevel="7" spans="1:22">
      <c r="A208" s="82"/>
      <c r="B208" s="126" t="s">
        <v>192</v>
      </c>
      <c r="C208" s="127" t="s">
        <v>1437</v>
      </c>
      <c r="D208" s="128" t="s">
        <v>1439</v>
      </c>
      <c r="E208" s="129">
        <v>43439</v>
      </c>
      <c r="F208" s="128">
        <v>144</v>
      </c>
      <c r="G208" s="114">
        <v>0</v>
      </c>
      <c r="H208" s="115">
        <v>72649.57</v>
      </c>
      <c r="I208" s="115">
        <v>42378.9</v>
      </c>
      <c r="J208" s="130">
        <v>0</v>
      </c>
      <c r="K208" s="130">
        <v>30270.67</v>
      </c>
      <c r="L208" s="130">
        <v>6054.14</v>
      </c>
      <c r="M208" s="118"/>
      <c r="N208" s="119"/>
      <c r="O208" s="120">
        <f t="shared" si="13"/>
        <v>47848</v>
      </c>
      <c r="P208" s="121">
        <f t="shared" si="14"/>
        <v>12</v>
      </c>
      <c r="Q208" s="122">
        <f t="shared" si="15"/>
        <v>6054.13083333333</v>
      </c>
      <c r="R208" s="122">
        <f t="shared" si="12"/>
        <v>-0.00916666666671517</v>
      </c>
      <c r="S208" s="123" t="s">
        <v>120</v>
      </c>
      <c r="U208" s="70"/>
      <c r="V208" s="124"/>
    </row>
    <row r="209" s="63" customFormat="1" ht="16.5" outlineLevel="7" spans="1:22">
      <c r="A209" s="82"/>
      <c r="B209" s="126" t="s">
        <v>192</v>
      </c>
      <c r="C209" s="127" t="s">
        <v>1443</v>
      </c>
      <c r="D209" s="128" t="s">
        <v>1445</v>
      </c>
      <c r="E209" s="129">
        <v>43439</v>
      </c>
      <c r="F209" s="128">
        <v>144</v>
      </c>
      <c r="G209" s="114">
        <v>0</v>
      </c>
      <c r="H209" s="115">
        <v>270183.17</v>
      </c>
      <c r="I209" s="115">
        <v>152897.9</v>
      </c>
      <c r="J209" s="130">
        <v>0</v>
      </c>
      <c r="K209" s="130">
        <v>117285.27</v>
      </c>
      <c r="L209" s="130">
        <v>23457.06</v>
      </c>
      <c r="M209" s="118"/>
      <c r="N209" s="119"/>
      <c r="O209" s="120">
        <f t="shared" si="13"/>
        <v>47848</v>
      </c>
      <c r="P209" s="121">
        <f t="shared" si="14"/>
        <v>12</v>
      </c>
      <c r="Q209" s="122">
        <f t="shared" si="15"/>
        <v>22515.2641666667</v>
      </c>
      <c r="R209" s="122">
        <f t="shared" si="12"/>
        <v>-941.795833333337</v>
      </c>
      <c r="S209" s="123" t="s">
        <v>120</v>
      </c>
      <c r="U209" s="70"/>
      <c r="V209" s="124"/>
    </row>
    <row r="210" s="63" customFormat="1" ht="16.5" outlineLevel="7" spans="1:22">
      <c r="A210" s="82"/>
      <c r="B210" s="126" t="s">
        <v>192</v>
      </c>
      <c r="C210" s="127" t="s">
        <v>1449</v>
      </c>
      <c r="D210" s="128" t="s">
        <v>1451</v>
      </c>
      <c r="E210" s="129">
        <v>43439</v>
      </c>
      <c r="F210" s="128">
        <v>144</v>
      </c>
      <c r="G210" s="114">
        <v>0</v>
      </c>
      <c r="H210" s="115">
        <v>275641.03</v>
      </c>
      <c r="I210" s="115">
        <v>160790.56</v>
      </c>
      <c r="J210" s="130">
        <v>0</v>
      </c>
      <c r="K210" s="130">
        <v>114850.47</v>
      </c>
      <c r="L210" s="130">
        <v>22970.1</v>
      </c>
      <c r="M210" s="118"/>
      <c r="N210" s="119"/>
      <c r="O210" s="120">
        <f t="shared" si="13"/>
        <v>47848</v>
      </c>
      <c r="P210" s="121">
        <f t="shared" si="14"/>
        <v>12</v>
      </c>
      <c r="Q210" s="122">
        <f t="shared" si="15"/>
        <v>22970.0858333333</v>
      </c>
      <c r="R210" s="122">
        <f t="shared" si="12"/>
        <v>-0.0141666666604578</v>
      </c>
      <c r="S210" s="123" t="s">
        <v>120</v>
      </c>
      <c r="U210" s="70"/>
      <c r="V210" s="124"/>
    </row>
    <row r="211" s="63" customFormat="1" ht="16.5" outlineLevel="7" spans="1:22">
      <c r="A211" s="82"/>
      <c r="B211" s="126" t="s">
        <v>192</v>
      </c>
      <c r="C211" s="127" t="s">
        <v>1455</v>
      </c>
      <c r="D211" s="128" t="s">
        <v>1457</v>
      </c>
      <c r="E211" s="129">
        <v>43439</v>
      </c>
      <c r="F211" s="128">
        <v>144</v>
      </c>
      <c r="G211" s="114">
        <v>0</v>
      </c>
      <c r="H211" s="115">
        <v>275641.02</v>
      </c>
      <c r="I211" s="115">
        <v>160790.55</v>
      </c>
      <c r="J211" s="130">
        <v>0</v>
      </c>
      <c r="K211" s="130">
        <v>114850.47</v>
      </c>
      <c r="L211" s="130">
        <v>22970.1</v>
      </c>
      <c r="M211" s="118"/>
      <c r="N211" s="119"/>
      <c r="O211" s="120">
        <f t="shared" si="13"/>
        <v>47848</v>
      </c>
      <c r="P211" s="121">
        <f t="shared" si="14"/>
        <v>12</v>
      </c>
      <c r="Q211" s="122">
        <f t="shared" si="15"/>
        <v>22970.085</v>
      </c>
      <c r="R211" s="122">
        <f t="shared" si="12"/>
        <v>-0.0149999999957799</v>
      </c>
      <c r="S211" s="123" t="s">
        <v>120</v>
      </c>
      <c r="U211" s="70"/>
      <c r="V211" s="124"/>
    </row>
    <row r="212" s="63" customFormat="1" ht="16.5" outlineLevel="7" spans="1:22">
      <c r="A212" s="82"/>
      <c r="B212" s="111" t="s">
        <v>192</v>
      </c>
      <c r="C212" s="111" t="s">
        <v>1460</v>
      </c>
      <c r="D212" s="112" t="s">
        <v>1462</v>
      </c>
      <c r="E212" s="113">
        <v>43439</v>
      </c>
      <c r="F212" s="112">
        <v>144</v>
      </c>
      <c r="G212" s="114">
        <v>0</v>
      </c>
      <c r="H212" s="115">
        <v>166666.67</v>
      </c>
      <c r="I212" s="115">
        <v>97222.25</v>
      </c>
      <c r="J212" s="116">
        <v>0</v>
      </c>
      <c r="K212" s="116">
        <v>69444.42</v>
      </c>
      <c r="L212" s="116">
        <v>13888.89</v>
      </c>
      <c r="M212" s="118"/>
      <c r="N212" s="119"/>
      <c r="O212" s="120">
        <f t="shared" si="13"/>
        <v>47848</v>
      </c>
      <c r="P212" s="121">
        <f t="shared" si="14"/>
        <v>12</v>
      </c>
      <c r="Q212" s="122">
        <f t="shared" si="15"/>
        <v>13888.8891666667</v>
      </c>
      <c r="R212" s="122">
        <f t="shared" si="12"/>
        <v>-0.000833333331684116</v>
      </c>
      <c r="S212" s="123" t="s">
        <v>120</v>
      </c>
      <c r="U212" s="70"/>
      <c r="V212" s="124"/>
    </row>
    <row r="213" s="63" customFormat="1" ht="16.5" outlineLevel="7" spans="1:22">
      <c r="A213" s="82"/>
      <c r="B213" s="111" t="s">
        <v>192</v>
      </c>
      <c r="C213" s="111" t="s">
        <v>1466</v>
      </c>
      <c r="D213" s="112" t="s">
        <v>1468</v>
      </c>
      <c r="E213" s="113">
        <v>43439</v>
      </c>
      <c r="F213" s="112">
        <v>144</v>
      </c>
      <c r="G213" s="114">
        <v>0</v>
      </c>
      <c r="H213" s="115">
        <v>166666.66</v>
      </c>
      <c r="I213" s="115">
        <v>97222.24</v>
      </c>
      <c r="J213" s="116">
        <v>0</v>
      </c>
      <c r="K213" s="116">
        <v>69444.42</v>
      </c>
      <c r="L213" s="116">
        <v>13888.88</v>
      </c>
      <c r="M213" s="118"/>
      <c r="N213" s="119"/>
      <c r="O213" s="120">
        <f t="shared" si="13"/>
        <v>47848</v>
      </c>
      <c r="P213" s="121">
        <f t="shared" si="14"/>
        <v>12</v>
      </c>
      <c r="Q213" s="122">
        <f t="shared" si="15"/>
        <v>13888.8883333333</v>
      </c>
      <c r="R213" s="122">
        <f t="shared" si="12"/>
        <v>0.00833333333503106</v>
      </c>
      <c r="S213" s="123" t="s">
        <v>120</v>
      </c>
      <c r="U213" s="70"/>
      <c r="V213" s="124"/>
    </row>
    <row r="214" s="63" customFormat="1" ht="16.5" outlineLevel="7" spans="1:22">
      <c r="A214" s="82"/>
      <c r="B214" s="126" t="s">
        <v>192</v>
      </c>
      <c r="C214" s="127" t="s">
        <v>1472</v>
      </c>
      <c r="D214" s="128" t="s">
        <v>1474</v>
      </c>
      <c r="E214" s="129">
        <v>43556</v>
      </c>
      <c r="F214" s="128">
        <v>144</v>
      </c>
      <c r="G214" s="114">
        <v>0</v>
      </c>
      <c r="H214" s="115">
        <v>271554.05</v>
      </c>
      <c r="I214" s="115">
        <v>150863.35</v>
      </c>
      <c r="J214" s="130">
        <v>0</v>
      </c>
      <c r="K214" s="130">
        <v>120690.7</v>
      </c>
      <c r="L214" s="130">
        <v>22629.51</v>
      </c>
      <c r="M214" s="118"/>
      <c r="N214" s="119"/>
      <c r="O214" s="120">
        <f t="shared" si="13"/>
        <v>47968</v>
      </c>
      <c r="P214" s="121">
        <f t="shared" si="14"/>
        <v>12</v>
      </c>
      <c r="Q214" s="122">
        <f t="shared" si="15"/>
        <v>22629.5041666667</v>
      </c>
      <c r="R214" s="122">
        <f t="shared" si="12"/>
        <v>-0.00583333333270275</v>
      </c>
      <c r="S214" s="123" t="s">
        <v>120</v>
      </c>
      <c r="U214" s="70"/>
      <c r="V214" s="124"/>
    </row>
    <row r="215" s="63" customFormat="1" ht="16.5" outlineLevel="7" spans="1:22">
      <c r="A215" s="82"/>
      <c r="B215" s="126" t="s">
        <v>192</v>
      </c>
      <c r="C215" s="127" t="s">
        <v>1478</v>
      </c>
      <c r="D215" s="128" t="s">
        <v>1480</v>
      </c>
      <c r="E215" s="129">
        <v>43563</v>
      </c>
      <c r="F215" s="128">
        <v>144</v>
      </c>
      <c r="G215" s="114">
        <v>0</v>
      </c>
      <c r="H215" s="115">
        <v>297651.53</v>
      </c>
      <c r="I215" s="115">
        <v>163899.07</v>
      </c>
      <c r="J215" s="130">
        <v>0</v>
      </c>
      <c r="K215" s="130">
        <v>133752.46</v>
      </c>
      <c r="L215" s="130">
        <v>25078.59</v>
      </c>
      <c r="M215" s="118"/>
      <c r="N215" s="119"/>
      <c r="O215" s="120">
        <f t="shared" si="13"/>
        <v>47968</v>
      </c>
      <c r="P215" s="121">
        <f t="shared" si="14"/>
        <v>12</v>
      </c>
      <c r="Q215" s="122">
        <f t="shared" si="15"/>
        <v>24804.2941666667</v>
      </c>
      <c r="R215" s="122">
        <f t="shared" si="12"/>
        <v>-274.295833333334</v>
      </c>
      <c r="S215" s="123" t="s">
        <v>120</v>
      </c>
      <c r="U215" s="70"/>
      <c r="V215" s="124"/>
    </row>
    <row r="216" s="63" customFormat="1" ht="16.5" outlineLevel="7" spans="1:22">
      <c r="A216" s="82"/>
      <c r="B216" s="126" t="s">
        <v>192</v>
      </c>
      <c r="C216" s="127" t="s">
        <v>1484</v>
      </c>
      <c r="D216" s="128" t="s">
        <v>1486</v>
      </c>
      <c r="E216" s="129">
        <v>41962</v>
      </c>
      <c r="F216" s="128">
        <v>144</v>
      </c>
      <c r="G216" s="114">
        <v>0</v>
      </c>
      <c r="H216" s="115">
        <v>16666.67</v>
      </c>
      <c r="I216" s="115">
        <v>15393.52</v>
      </c>
      <c r="J216" s="130">
        <v>0</v>
      </c>
      <c r="K216" s="130">
        <v>1273.15</v>
      </c>
      <c r="L216" s="130">
        <v>1388.9</v>
      </c>
      <c r="M216" s="118"/>
      <c r="N216" s="119"/>
      <c r="O216" s="120">
        <f t="shared" si="13"/>
        <v>46356</v>
      </c>
      <c r="P216" s="121">
        <f t="shared" si="14"/>
        <v>12</v>
      </c>
      <c r="Q216" s="122">
        <f t="shared" si="15"/>
        <v>1388.88916666667</v>
      </c>
      <c r="R216" s="122">
        <f t="shared" si="12"/>
        <v>-0.010833333333494</v>
      </c>
      <c r="S216" s="123" t="s">
        <v>120</v>
      </c>
      <c r="U216" s="70"/>
      <c r="V216" s="124"/>
    </row>
    <row r="217" s="63" customFormat="1" ht="16.5" outlineLevel="7" spans="1:22">
      <c r="A217" s="82"/>
      <c r="B217" s="126" t="s">
        <v>192</v>
      </c>
      <c r="C217" s="127" t="s">
        <v>1491</v>
      </c>
      <c r="D217" s="128" t="s">
        <v>1486</v>
      </c>
      <c r="E217" s="129">
        <v>41962</v>
      </c>
      <c r="F217" s="128">
        <v>144</v>
      </c>
      <c r="G217" s="114">
        <v>0</v>
      </c>
      <c r="H217" s="115">
        <v>16666.67</v>
      </c>
      <c r="I217" s="115">
        <v>15393.52</v>
      </c>
      <c r="J217" s="130">
        <v>0</v>
      </c>
      <c r="K217" s="130">
        <v>1273.15</v>
      </c>
      <c r="L217" s="130">
        <v>1388.9</v>
      </c>
      <c r="M217" s="118"/>
      <c r="N217" s="119"/>
      <c r="O217" s="120">
        <f t="shared" si="13"/>
        <v>46356</v>
      </c>
      <c r="P217" s="121">
        <f t="shared" si="14"/>
        <v>12</v>
      </c>
      <c r="Q217" s="122">
        <f t="shared" si="15"/>
        <v>1388.88916666667</v>
      </c>
      <c r="R217" s="122">
        <f t="shared" si="12"/>
        <v>-0.010833333333494</v>
      </c>
      <c r="S217" s="123" t="s">
        <v>120</v>
      </c>
      <c r="U217" s="70"/>
      <c r="V217" s="124"/>
    </row>
    <row r="218" s="63" customFormat="1" ht="16.5" outlineLevel="7" spans="1:22">
      <c r="A218" s="82"/>
      <c r="B218" s="126" t="s">
        <v>192</v>
      </c>
      <c r="C218" s="127" t="s">
        <v>1494</v>
      </c>
      <c r="D218" s="128" t="s">
        <v>1486</v>
      </c>
      <c r="E218" s="129">
        <v>41962</v>
      </c>
      <c r="F218" s="128">
        <v>144</v>
      </c>
      <c r="G218" s="114">
        <v>0</v>
      </c>
      <c r="H218" s="115">
        <v>16666.67</v>
      </c>
      <c r="I218" s="115">
        <v>15393.52</v>
      </c>
      <c r="J218" s="130">
        <v>0</v>
      </c>
      <c r="K218" s="130">
        <v>1273.15</v>
      </c>
      <c r="L218" s="130">
        <v>1388.9</v>
      </c>
      <c r="M218" s="118"/>
      <c r="N218" s="119"/>
      <c r="O218" s="120">
        <f t="shared" si="13"/>
        <v>46356</v>
      </c>
      <c r="P218" s="121">
        <f t="shared" si="14"/>
        <v>12</v>
      </c>
      <c r="Q218" s="122">
        <f t="shared" si="15"/>
        <v>1388.88916666667</v>
      </c>
      <c r="R218" s="122">
        <f t="shared" si="12"/>
        <v>-0.010833333333494</v>
      </c>
      <c r="S218" s="123" t="s">
        <v>120</v>
      </c>
      <c r="U218" s="70"/>
      <c r="V218" s="124"/>
    </row>
    <row r="219" s="63" customFormat="1" ht="16.5" outlineLevel="7" spans="1:22">
      <c r="A219" s="82"/>
      <c r="B219" s="111" t="s">
        <v>192</v>
      </c>
      <c r="C219" s="111" t="s">
        <v>1497</v>
      </c>
      <c r="D219" s="112" t="s">
        <v>1486</v>
      </c>
      <c r="E219" s="113">
        <v>41962</v>
      </c>
      <c r="F219" s="112">
        <v>144</v>
      </c>
      <c r="G219" s="114">
        <v>0</v>
      </c>
      <c r="H219" s="115">
        <v>16666.66</v>
      </c>
      <c r="I219" s="115">
        <v>15393.51</v>
      </c>
      <c r="J219" s="116">
        <v>0</v>
      </c>
      <c r="K219" s="116">
        <v>1273.15</v>
      </c>
      <c r="L219" s="116">
        <v>1388.9</v>
      </c>
      <c r="M219" s="118"/>
      <c r="N219" s="119"/>
      <c r="O219" s="120">
        <f t="shared" si="13"/>
        <v>46356</v>
      </c>
      <c r="P219" s="121">
        <f t="shared" si="14"/>
        <v>12</v>
      </c>
      <c r="Q219" s="122">
        <f t="shared" si="15"/>
        <v>1388.88833333333</v>
      </c>
      <c r="R219" s="122">
        <f t="shared" si="12"/>
        <v>-0.0116666666667697</v>
      </c>
      <c r="S219" s="123" t="s">
        <v>120</v>
      </c>
      <c r="U219" s="70"/>
      <c r="V219" s="124"/>
    </row>
    <row r="220" s="63" customFormat="1" ht="16.5" outlineLevel="7" spans="1:22">
      <c r="A220" s="82"/>
      <c r="B220" s="111" t="s">
        <v>192</v>
      </c>
      <c r="C220" s="111" t="s">
        <v>1500</v>
      </c>
      <c r="D220" s="112" t="s">
        <v>1502</v>
      </c>
      <c r="E220" s="113">
        <v>41962</v>
      </c>
      <c r="F220" s="112">
        <v>144</v>
      </c>
      <c r="G220" s="114">
        <v>0</v>
      </c>
      <c r="H220" s="115">
        <v>140018.06</v>
      </c>
      <c r="I220" s="115">
        <v>129322.26</v>
      </c>
      <c r="J220" s="116">
        <v>0</v>
      </c>
      <c r="K220" s="116">
        <v>10695.8</v>
      </c>
      <c r="L220" s="116">
        <v>11668.14</v>
      </c>
      <c r="M220" s="118"/>
      <c r="N220" s="119"/>
      <c r="O220" s="120">
        <f t="shared" si="13"/>
        <v>46356</v>
      </c>
      <c r="P220" s="121">
        <f t="shared" si="14"/>
        <v>12</v>
      </c>
      <c r="Q220" s="122">
        <f t="shared" si="15"/>
        <v>11668.1716666667</v>
      </c>
      <c r="R220" s="122">
        <f t="shared" si="12"/>
        <v>0.031666666667661</v>
      </c>
      <c r="S220" s="123" t="s">
        <v>120</v>
      </c>
      <c r="U220" s="70"/>
      <c r="V220" s="124"/>
    </row>
    <row r="221" s="63" customFormat="1" ht="16.5" outlineLevel="7" spans="1:22">
      <c r="A221" s="82"/>
      <c r="B221" s="126" t="s">
        <v>192</v>
      </c>
      <c r="C221" s="127" t="s">
        <v>1505</v>
      </c>
      <c r="D221" s="128" t="s">
        <v>1507</v>
      </c>
      <c r="E221" s="129">
        <v>42894</v>
      </c>
      <c r="F221" s="128">
        <v>144</v>
      </c>
      <c r="G221" s="114">
        <v>0</v>
      </c>
      <c r="H221" s="115">
        <v>153846.15</v>
      </c>
      <c r="I221" s="115">
        <v>108974.4</v>
      </c>
      <c r="J221" s="130">
        <v>0</v>
      </c>
      <c r="K221" s="130">
        <v>44871.75</v>
      </c>
      <c r="L221" s="130">
        <v>12820.5</v>
      </c>
      <c r="M221" s="118"/>
      <c r="N221" s="119"/>
      <c r="O221" s="120">
        <f t="shared" si="13"/>
        <v>47299</v>
      </c>
      <c r="P221" s="121">
        <f t="shared" si="14"/>
        <v>12</v>
      </c>
      <c r="Q221" s="122">
        <f t="shared" si="15"/>
        <v>12820.5125</v>
      </c>
      <c r="R221" s="122">
        <f t="shared" si="12"/>
        <v>0.0125000000007276</v>
      </c>
      <c r="S221" s="123" t="s">
        <v>120</v>
      </c>
      <c r="U221" s="70"/>
      <c r="V221" s="124"/>
    </row>
    <row r="222" s="63" customFormat="1" ht="16.5" outlineLevel="7" spans="1:22">
      <c r="A222" s="82"/>
      <c r="B222" s="126" t="s">
        <v>192</v>
      </c>
      <c r="C222" s="127" t="s">
        <v>1510</v>
      </c>
      <c r="D222" s="128" t="s">
        <v>1512</v>
      </c>
      <c r="E222" s="129">
        <v>43350</v>
      </c>
      <c r="F222" s="128">
        <v>144</v>
      </c>
      <c r="G222" s="114">
        <v>0</v>
      </c>
      <c r="H222" s="115">
        <v>168376.07</v>
      </c>
      <c r="I222" s="115">
        <v>101727.23</v>
      </c>
      <c r="J222" s="130">
        <v>0</v>
      </c>
      <c r="K222" s="130">
        <v>66648.84</v>
      </c>
      <c r="L222" s="130">
        <v>14031.34</v>
      </c>
      <c r="M222" s="118"/>
      <c r="N222" s="119"/>
      <c r="O222" s="120">
        <f t="shared" si="13"/>
        <v>47756</v>
      </c>
      <c r="P222" s="121">
        <f t="shared" si="14"/>
        <v>12</v>
      </c>
      <c r="Q222" s="122">
        <f t="shared" si="15"/>
        <v>14031.3391666667</v>
      </c>
      <c r="R222" s="122">
        <f t="shared" si="12"/>
        <v>-0.000833333333503106</v>
      </c>
      <c r="S222" s="123" t="s">
        <v>120</v>
      </c>
      <c r="U222" s="70"/>
      <c r="V222" s="124"/>
    </row>
    <row r="223" s="63" customFormat="1" ht="16.5" outlineLevel="7" spans="1:22">
      <c r="A223" s="82"/>
      <c r="B223" s="126" t="s">
        <v>192</v>
      </c>
      <c r="C223" s="127" t="s">
        <v>1515</v>
      </c>
      <c r="D223" s="128" t="s">
        <v>1517</v>
      </c>
      <c r="E223" s="129">
        <v>43350</v>
      </c>
      <c r="F223" s="128">
        <v>144</v>
      </c>
      <c r="G223" s="114">
        <v>0</v>
      </c>
      <c r="H223" s="115">
        <v>319499.55</v>
      </c>
      <c r="I223" s="115">
        <v>193031.01</v>
      </c>
      <c r="J223" s="130">
        <v>0</v>
      </c>
      <c r="K223" s="130">
        <v>126468.54</v>
      </c>
      <c r="L223" s="130">
        <v>26624.95</v>
      </c>
      <c r="M223" s="118"/>
      <c r="N223" s="119"/>
      <c r="O223" s="120">
        <f t="shared" si="13"/>
        <v>47756</v>
      </c>
      <c r="P223" s="121">
        <f t="shared" si="14"/>
        <v>12</v>
      </c>
      <c r="Q223" s="122">
        <f t="shared" si="15"/>
        <v>26624.9625</v>
      </c>
      <c r="R223" s="122">
        <f t="shared" si="12"/>
        <v>0.0124999999970896</v>
      </c>
      <c r="S223" s="123" t="s">
        <v>120</v>
      </c>
      <c r="U223" s="70"/>
      <c r="V223" s="124"/>
    </row>
    <row r="224" s="63" customFormat="1" ht="16.5" outlineLevel="7" spans="1:22">
      <c r="A224" s="82"/>
      <c r="B224" s="126" t="s">
        <v>192</v>
      </c>
      <c r="C224" s="127" t="s">
        <v>1520</v>
      </c>
      <c r="D224" s="128" t="s">
        <v>1522</v>
      </c>
      <c r="E224" s="129">
        <v>43544</v>
      </c>
      <c r="F224" s="128">
        <v>144</v>
      </c>
      <c r="G224" s="114">
        <v>0</v>
      </c>
      <c r="H224" s="115">
        <v>435897.45</v>
      </c>
      <c r="I224" s="115">
        <v>245192.35</v>
      </c>
      <c r="J224" s="130">
        <v>0</v>
      </c>
      <c r="K224" s="130">
        <v>190705.1</v>
      </c>
      <c r="L224" s="130">
        <v>36324.78</v>
      </c>
      <c r="M224" s="118"/>
      <c r="N224" s="119"/>
      <c r="O224" s="120">
        <f t="shared" si="13"/>
        <v>47938</v>
      </c>
      <c r="P224" s="121">
        <f t="shared" si="14"/>
        <v>12</v>
      </c>
      <c r="Q224" s="122">
        <f t="shared" si="15"/>
        <v>36324.7875</v>
      </c>
      <c r="R224" s="122">
        <f t="shared" si="12"/>
        <v>0.00750000000698492</v>
      </c>
      <c r="S224" s="123" t="s">
        <v>120</v>
      </c>
      <c r="U224" s="70"/>
      <c r="V224" s="124"/>
    </row>
    <row r="225" s="63" customFormat="1" ht="16.5" outlineLevel="7" spans="1:22">
      <c r="A225" s="82"/>
      <c r="B225" s="126" t="s">
        <v>192</v>
      </c>
      <c r="C225" s="127" t="s">
        <v>1527</v>
      </c>
      <c r="D225" s="128" t="s">
        <v>1529</v>
      </c>
      <c r="E225" s="129">
        <v>43544</v>
      </c>
      <c r="F225" s="128">
        <v>144</v>
      </c>
      <c r="G225" s="114">
        <v>0</v>
      </c>
      <c r="H225" s="115">
        <v>667560.69</v>
      </c>
      <c r="I225" s="115">
        <v>375502.9</v>
      </c>
      <c r="J225" s="130">
        <v>0</v>
      </c>
      <c r="K225" s="130">
        <v>292057.79</v>
      </c>
      <c r="L225" s="130">
        <v>55630.05</v>
      </c>
      <c r="M225" s="118"/>
      <c r="N225" s="119"/>
      <c r="O225" s="120">
        <f t="shared" si="13"/>
        <v>47938</v>
      </c>
      <c r="P225" s="121">
        <f t="shared" si="14"/>
        <v>12</v>
      </c>
      <c r="Q225" s="122">
        <f t="shared" si="15"/>
        <v>55630.0575</v>
      </c>
      <c r="R225" s="122">
        <f t="shared" si="12"/>
        <v>0.007499999992433</v>
      </c>
      <c r="S225" s="123" t="s">
        <v>120</v>
      </c>
      <c r="U225" s="70"/>
      <c r="V225" s="124"/>
    </row>
    <row r="226" s="63" customFormat="1" ht="16.5" outlineLevel="7" spans="1:22">
      <c r="A226" s="82"/>
      <c r="B226" s="111" t="s">
        <v>192</v>
      </c>
      <c r="C226" s="111" t="s">
        <v>1533</v>
      </c>
      <c r="D226" s="112" t="s">
        <v>1535</v>
      </c>
      <c r="E226" s="113">
        <v>43544</v>
      </c>
      <c r="F226" s="112">
        <v>144</v>
      </c>
      <c r="G226" s="114">
        <v>0</v>
      </c>
      <c r="H226" s="115">
        <v>544444.44</v>
      </c>
      <c r="I226" s="115">
        <v>306249.96</v>
      </c>
      <c r="J226" s="116">
        <v>0</v>
      </c>
      <c r="K226" s="116">
        <v>238194.48</v>
      </c>
      <c r="L226" s="116">
        <v>45370.38</v>
      </c>
      <c r="M226" s="118"/>
      <c r="N226" s="119"/>
      <c r="O226" s="120">
        <f t="shared" si="13"/>
        <v>47938</v>
      </c>
      <c r="P226" s="121">
        <f t="shared" si="14"/>
        <v>12</v>
      </c>
      <c r="Q226" s="122">
        <f t="shared" si="15"/>
        <v>45370.37</v>
      </c>
      <c r="R226" s="122">
        <f t="shared" si="12"/>
        <v>-0.0100000000020373</v>
      </c>
      <c r="S226" s="123" t="s">
        <v>120</v>
      </c>
      <c r="U226" s="70"/>
      <c r="V226" s="124"/>
    </row>
    <row r="227" s="63" customFormat="1" ht="16.5" outlineLevel="7" spans="1:22">
      <c r="A227" s="82"/>
      <c r="B227" s="111" t="s">
        <v>192</v>
      </c>
      <c r="C227" s="111" t="s">
        <v>1540</v>
      </c>
      <c r="D227" s="112" t="s">
        <v>1542</v>
      </c>
      <c r="E227" s="113">
        <v>32174</v>
      </c>
      <c r="F227" s="112">
        <v>420</v>
      </c>
      <c r="G227" s="114">
        <v>0</v>
      </c>
      <c r="H227" s="115">
        <v>4000</v>
      </c>
      <c r="I227" s="115">
        <v>4000</v>
      </c>
      <c r="J227" s="116">
        <v>0</v>
      </c>
      <c r="K227" s="116">
        <v>0</v>
      </c>
      <c r="L227" s="116">
        <v>0</v>
      </c>
      <c r="M227" s="118"/>
      <c r="N227" s="119"/>
      <c r="O227" s="120">
        <f t="shared" si="13"/>
        <v>44985</v>
      </c>
      <c r="P227" s="121">
        <f t="shared" si="14"/>
        <v>0</v>
      </c>
      <c r="Q227" s="122">
        <f t="shared" si="15"/>
        <v>0</v>
      </c>
      <c r="R227" s="122">
        <f t="shared" si="12"/>
        <v>0</v>
      </c>
      <c r="S227" s="123" t="s">
        <v>120</v>
      </c>
      <c r="U227" s="70"/>
      <c r="V227" s="124"/>
    </row>
    <row r="228" s="63" customFormat="1" ht="16.5" outlineLevel="7" spans="1:22">
      <c r="A228" s="82"/>
      <c r="B228" s="126" t="s">
        <v>192</v>
      </c>
      <c r="C228" s="127" t="s">
        <v>1544</v>
      </c>
      <c r="D228" s="128" t="s">
        <v>1546</v>
      </c>
      <c r="E228" s="129">
        <v>32843</v>
      </c>
      <c r="F228" s="128">
        <v>396</v>
      </c>
      <c r="G228" s="114">
        <v>0</v>
      </c>
      <c r="H228" s="115">
        <v>173000</v>
      </c>
      <c r="I228" s="115">
        <v>173000</v>
      </c>
      <c r="J228" s="130">
        <v>0</v>
      </c>
      <c r="K228" s="130">
        <v>0</v>
      </c>
      <c r="L228" s="130">
        <v>0</v>
      </c>
      <c r="M228" s="118"/>
      <c r="N228" s="119"/>
      <c r="O228" s="120">
        <f t="shared" si="13"/>
        <v>44926</v>
      </c>
      <c r="P228" s="121">
        <f t="shared" si="14"/>
        <v>0</v>
      </c>
      <c r="Q228" s="122">
        <f t="shared" si="15"/>
        <v>0</v>
      </c>
      <c r="R228" s="122">
        <f t="shared" si="12"/>
        <v>0</v>
      </c>
      <c r="S228" s="123" t="s">
        <v>120</v>
      </c>
      <c r="U228" s="70"/>
      <c r="V228" s="124"/>
    </row>
    <row r="229" s="63" customFormat="1" ht="16.5" outlineLevel="7" spans="1:22">
      <c r="A229" s="82"/>
      <c r="B229" s="126" t="s">
        <v>192</v>
      </c>
      <c r="C229" s="127" t="s">
        <v>1550</v>
      </c>
      <c r="D229" s="128" t="s">
        <v>1552</v>
      </c>
      <c r="E229" s="129">
        <v>34973</v>
      </c>
      <c r="F229" s="128">
        <v>324</v>
      </c>
      <c r="G229" s="114">
        <v>0</v>
      </c>
      <c r="H229" s="115">
        <v>170350</v>
      </c>
      <c r="I229" s="115">
        <v>170350</v>
      </c>
      <c r="J229" s="130">
        <v>0</v>
      </c>
      <c r="K229" s="130">
        <v>0</v>
      </c>
      <c r="L229" s="130">
        <v>0</v>
      </c>
      <c r="M229" s="118"/>
      <c r="N229" s="119"/>
      <c r="O229" s="120">
        <f t="shared" si="13"/>
        <v>44865</v>
      </c>
      <c r="P229" s="121">
        <f t="shared" si="14"/>
        <v>0</v>
      </c>
      <c r="Q229" s="122">
        <f t="shared" si="15"/>
        <v>0</v>
      </c>
      <c r="R229" s="122">
        <f t="shared" si="12"/>
        <v>0</v>
      </c>
      <c r="S229" s="123" t="s">
        <v>120</v>
      </c>
      <c r="U229" s="70"/>
      <c r="V229" s="124"/>
    </row>
    <row r="230" s="63" customFormat="1" ht="16.5" outlineLevel="7" spans="1:22">
      <c r="A230" s="82"/>
      <c r="B230" s="126" t="s">
        <v>192</v>
      </c>
      <c r="C230" s="127" t="s">
        <v>1556</v>
      </c>
      <c r="D230" s="128" t="s">
        <v>1558</v>
      </c>
      <c r="E230" s="129">
        <v>44102</v>
      </c>
      <c r="F230" s="128">
        <v>144</v>
      </c>
      <c r="G230" s="114">
        <v>0</v>
      </c>
      <c r="H230" s="115">
        <v>149024.94</v>
      </c>
      <c r="I230" s="115">
        <v>65198.41</v>
      </c>
      <c r="J230" s="130">
        <v>0</v>
      </c>
      <c r="K230" s="130">
        <v>83826.53</v>
      </c>
      <c r="L230" s="130">
        <v>12418.74</v>
      </c>
      <c r="M230" s="118"/>
      <c r="N230" s="119"/>
      <c r="O230" s="120">
        <f t="shared" si="13"/>
        <v>48487</v>
      </c>
      <c r="P230" s="121">
        <f t="shared" si="14"/>
        <v>12</v>
      </c>
      <c r="Q230" s="122">
        <f t="shared" si="15"/>
        <v>12418.745</v>
      </c>
      <c r="R230" s="122">
        <f t="shared" si="12"/>
        <v>0.00500000000101863</v>
      </c>
      <c r="S230" s="123" t="s">
        <v>120</v>
      </c>
      <c r="U230" s="70"/>
      <c r="V230" s="124"/>
    </row>
    <row r="231" s="63" customFormat="1" ht="16.5" outlineLevel="7" spans="1:22">
      <c r="A231" s="82"/>
      <c r="B231" s="126" t="s">
        <v>192</v>
      </c>
      <c r="C231" s="127" t="s">
        <v>1564</v>
      </c>
      <c r="D231" s="128" t="s">
        <v>969</v>
      </c>
      <c r="E231" s="129">
        <v>44095</v>
      </c>
      <c r="F231" s="128">
        <v>144</v>
      </c>
      <c r="G231" s="114">
        <v>0</v>
      </c>
      <c r="H231" s="115">
        <v>113190.99</v>
      </c>
      <c r="I231" s="115">
        <v>49521.05</v>
      </c>
      <c r="J231" s="130">
        <v>0</v>
      </c>
      <c r="K231" s="130">
        <v>63669.94</v>
      </c>
      <c r="L231" s="130">
        <v>9432.58</v>
      </c>
      <c r="M231" s="118"/>
      <c r="N231" s="119"/>
      <c r="O231" s="120">
        <f t="shared" si="13"/>
        <v>48487</v>
      </c>
      <c r="P231" s="121">
        <f t="shared" si="14"/>
        <v>12</v>
      </c>
      <c r="Q231" s="122">
        <f t="shared" si="15"/>
        <v>9432.5825</v>
      </c>
      <c r="R231" s="122">
        <f t="shared" si="12"/>
        <v>0.00250000000050932</v>
      </c>
      <c r="S231" s="123" t="s">
        <v>120</v>
      </c>
      <c r="U231" s="70"/>
      <c r="V231" s="124"/>
    </row>
    <row r="232" s="63" customFormat="1" ht="16.5" outlineLevel="7" spans="1:22">
      <c r="A232" s="82"/>
      <c r="B232" s="126" t="s">
        <v>192</v>
      </c>
      <c r="C232" s="127" t="s">
        <v>1570</v>
      </c>
      <c r="D232" s="128" t="s">
        <v>1390</v>
      </c>
      <c r="E232" s="129">
        <v>43977</v>
      </c>
      <c r="F232" s="128">
        <v>144</v>
      </c>
      <c r="G232" s="114">
        <v>0</v>
      </c>
      <c r="H232" s="115">
        <v>7522.13</v>
      </c>
      <c r="I232" s="115">
        <v>3499.88</v>
      </c>
      <c r="J232" s="130">
        <v>0</v>
      </c>
      <c r="K232" s="130">
        <v>4022.25</v>
      </c>
      <c r="L232" s="130">
        <v>626.84</v>
      </c>
      <c r="M232" s="118"/>
      <c r="N232" s="119"/>
      <c r="O232" s="120">
        <f t="shared" si="13"/>
        <v>48365</v>
      </c>
      <c r="P232" s="121">
        <f t="shared" si="14"/>
        <v>12</v>
      </c>
      <c r="Q232" s="122">
        <f t="shared" si="15"/>
        <v>626.844166666667</v>
      </c>
      <c r="R232" s="122">
        <f t="shared" si="12"/>
        <v>0.00416666666660603</v>
      </c>
      <c r="S232" s="123" t="s">
        <v>120</v>
      </c>
      <c r="U232" s="70"/>
      <c r="V232" s="124"/>
    </row>
    <row r="233" s="63" customFormat="1" ht="16.5" outlineLevel="7" spans="1:22">
      <c r="A233" s="82"/>
      <c r="B233" s="111" t="s">
        <v>192</v>
      </c>
      <c r="C233" s="111" t="s">
        <v>1574</v>
      </c>
      <c r="D233" s="112" t="s">
        <v>1390</v>
      </c>
      <c r="E233" s="113">
        <v>43977</v>
      </c>
      <c r="F233" s="112">
        <v>144</v>
      </c>
      <c r="G233" s="114">
        <v>0</v>
      </c>
      <c r="H233" s="115">
        <v>7522.12</v>
      </c>
      <c r="I233" s="115">
        <v>3499.88</v>
      </c>
      <c r="J233" s="116">
        <v>0</v>
      </c>
      <c r="K233" s="116">
        <v>4022.24</v>
      </c>
      <c r="L233" s="116">
        <v>626.84</v>
      </c>
      <c r="M233" s="118"/>
      <c r="N233" s="119"/>
      <c r="O233" s="120">
        <f t="shared" si="13"/>
        <v>48365</v>
      </c>
      <c r="P233" s="121">
        <f t="shared" si="14"/>
        <v>12</v>
      </c>
      <c r="Q233" s="122">
        <f t="shared" si="15"/>
        <v>626.843333333333</v>
      </c>
      <c r="R233" s="122">
        <f t="shared" si="12"/>
        <v>0.0033333333333303</v>
      </c>
      <c r="S233" s="123" t="s">
        <v>120</v>
      </c>
      <c r="U233" s="70"/>
      <c r="V233" s="124"/>
    </row>
    <row r="234" s="63" customFormat="1" ht="16.5" outlineLevel="7" spans="1:22">
      <c r="A234" s="82"/>
      <c r="B234" s="111" t="s">
        <v>192</v>
      </c>
      <c r="C234" s="111" t="s">
        <v>1577</v>
      </c>
      <c r="D234" s="112" t="s">
        <v>1445</v>
      </c>
      <c r="E234" s="113">
        <v>44224</v>
      </c>
      <c r="F234" s="112">
        <v>144</v>
      </c>
      <c r="G234" s="114">
        <v>0</v>
      </c>
      <c r="H234" s="115">
        <v>280355.36</v>
      </c>
      <c r="I234" s="115">
        <v>114867.83</v>
      </c>
      <c r="J234" s="116">
        <v>0</v>
      </c>
      <c r="K234" s="116">
        <v>165487.53</v>
      </c>
      <c r="L234" s="116">
        <v>23362.94</v>
      </c>
      <c r="M234" s="118"/>
      <c r="N234" s="119"/>
      <c r="O234" s="120">
        <f t="shared" si="13"/>
        <v>48610</v>
      </c>
      <c r="P234" s="121">
        <f t="shared" si="14"/>
        <v>12</v>
      </c>
      <c r="Q234" s="122">
        <f t="shared" si="15"/>
        <v>23362.9466666667</v>
      </c>
      <c r="R234" s="122">
        <f t="shared" si="12"/>
        <v>0.00666666666802485</v>
      </c>
      <c r="S234" s="123" t="s">
        <v>120</v>
      </c>
      <c r="U234" s="70"/>
      <c r="V234" s="124"/>
    </row>
    <row r="235" s="63" customFormat="1" ht="16.5" outlineLevel="7" spans="1:22">
      <c r="A235" s="82"/>
      <c r="B235" s="126" t="s">
        <v>192</v>
      </c>
      <c r="C235" s="127" t="s">
        <v>1581</v>
      </c>
      <c r="D235" s="128" t="s">
        <v>1583</v>
      </c>
      <c r="E235" s="129">
        <v>44224</v>
      </c>
      <c r="F235" s="128">
        <v>96</v>
      </c>
      <c r="G235" s="114">
        <v>0</v>
      </c>
      <c r="H235" s="115">
        <v>609078.76</v>
      </c>
      <c r="I235" s="115">
        <v>374329.65</v>
      </c>
      <c r="J235" s="130">
        <v>0</v>
      </c>
      <c r="K235" s="130">
        <v>234749.11</v>
      </c>
      <c r="L235" s="130">
        <v>76134.84</v>
      </c>
      <c r="M235" s="118"/>
      <c r="N235" s="119"/>
      <c r="O235" s="120">
        <f t="shared" si="13"/>
        <v>47149</v>
      </c>
      <c r="P235" s="121">
        <f t="shared" si="14"/>
        <v>12</v>
      </c>
      <c r="Q235" s="122">
        <f t="shared" si="15"/>
        <v>76134.845</v>
      </c>
      <c r="R235" s="122">
        <f t="shared" si="12"/>
        <v>0.00500000000465661</v>
      </c>
      <c r="S235" s="123" t="s">
        <v>120</v>
      </c>
      <c r="U235" s="70"/>
      <c r="V235" s="124"/>
    </row>
    <row r="236" s="63" customFormat="1" ht="16.5" outlineLevel="7" spans="1:22">
      <c r="A236" s="82"/>
      <c r="B236" s="126" t="s">
        <v>192</v>
      </c>
      <c r="C236" s="127" t="s">
        <v>1589</v>
      </c>
      <c r="D236" s="128" t="s">
        <v>1591</v>
      </c>
      <c r="E236" s="129">
        <v>44224</v>
      </c>
      <c r="F236" s="128">
        <v>144</v>
      </c>
      <c r="G236" s="114">
        <v>0</v>
      </c>
      <c r="H236" s="115">
        <v>192920.36</v>
      </c>
      <c r="I236" s="115">
        <v>79043.77</v>
      </c>
      <c r="J236" s="130">
        <v>0</v>
      </c>
      <c r="K236" s="130">
        <v>113876.59</v>
      </c>
      <c r="L236" s="130">
        <v>16076.69</v>
      </c>
      <c r="M236" s="118"/>
      <c r="N236" s="119"/>
      <c r="O236" s="120">
        <f t="shared" si="13"/>
        <v>48610</v>
      </c>
      <c r="P236" s="121">
        <f t="shared" si="14"/>
        <v>12</v>
      </c>
      <c r="Q236" s="122">
        <f t="shared" si="15"/>
        <v>16076.6966666667</v>
      </c>
      <c r="R236" s="122">
        <f t="shared" si="12"/>
        <v>0.00666666666620586</v>
      </c>
      <c r="S236" s="123" t="s">
        <v>120</v>
      </c>
      <c r="U236" s="70"/>
      <c r="V236" s="124"/>
    </row>
    <row r="237" s="63" customFormat="1" ht="16.5" outlineLevel="7" spans="1:22">
      <c r="A237" s="82"/>
      <c r="B237" s="126" t="s">
        <v>192</v>
      </c>
      <c r="C237" s="127" t="s">
        <v>1596</v>
      </c>
      <c r="D237" s="128" t="s">
        <v>822</v>
      </c>
      <c r="E237" s="129">
        <v>44224</v>
      </c>
      <c r="F237" s="128">
        <v>96</v>
      </c>
      <c r="G237" s="114">
        <v>0</v>
      </c>
      <c r="H237" s="115">
        <v>34482.76</v>
      </c>
      <c r="I237" s="115">
        <v>21192.53</v>
      </c>
      <c r="J237" s="130">
        <v>0</v>
      </c>
      <c r="K237" s="130">
        <v>13290.23</v>
      </c>
      <c r="L237" s="130">
        <v>4310.35</v>
      </c>
      <c r="M237" s="118"/>
      <c r="N237" s="119"/>
      <c r="O237" s="120">
        <f t="shared" si="13"/>
        <v>47149</v>
      </c>
      <c r="P237" s="121">
        <f t="shared" si="14"/>
        <v>12</v>
      </c>
      <c r="Q237" s="122">
        <f t="shared" si="15"/>
        <v>4310.345</v>
      </c>
      <c r="R237" s="122">
        <f t="shared" si="12"/>
        <v>-0.00500000000010914</v>
      </c>
      <c r="S237" s="123" t="s">
        <v>120</v>
      </c>
      <c r="U237" s="70"/>
      <c r="V237" s="124"/>
    </row>
    <row r="238" s="63" customFormat="1" ht="16.5" outlineLevel="7" spans="1:22">
      <c r="A238" s="82"/>
      <c r="B238" s="126" t="s">
        <v>192</v>
      </c>
      <c r="C238" s="127" t="s">
        <v>1601</v>
      </c>
      <c r="D238" s="128" t="s">
        <v>822</v>
      </c>
      <c r="E238" s="129">
        <v>44224</v>
      </c>
      <c r="F238" s="128">
        <v>96</v>
      </c>
      <c r="G238" s="114">
        <v>0</v>
      </c>
      <c r="H238" s="115">
        <v>34482.75</v>
      </c>
      <c r="I238" s="115">
        <v>21192.52</v>
      </c>
      <c r="J238" s="130">
        <v>0</v>
      </c>
      <c r="K238" s="130">
        <v>13290.23</v>
      </c>
      <c r="L238" s="130">
        <v>4310.35</v>
      </c>
      <c r="M238" s="118"/>
      <c r="N238" s="119"/>
      <c r="O238" s="120">
        <f t="shared" si="13"/>
        <v>47149</v>
      </c>
      <c r="P238" s="121">
        <f t="shared" si="14"/>
        <v>12</v>
      </c>
      <c r="Q238" s="122">
        <f t="shared" si="15"/>
        <v>4310.34375</v>
      </c>
      <c r="R238" s="122">
        <f t="shared" si="12"/>
        <v>-0.0062500000003638</v>
      </c>
      <c r="S238" s="123" t="s">
        <v>120</v>
      </c>
      <c r="U238" s="70"/>
      <c r="V238" s="124"/>
    </row>
    <row r="239" s="63" customFormat="1" ht="16.5" outlineLevel="7" spans="1:22">
      <c r="A239" s="82"/>
      <c r="B239" s="126" t="s">
        <v>192</v>
      </c>
      <c r="C239" s="127" t="s">
        <v>1604</v>
      </c>
      <c r="D239" s="128" t="s">
        <v>822</v>
      </c>
      <c r="E239" s="129">
        <v>44224</v>
      </c>
      <c r="F239" s="128">
        <v>96</v>
      </c>
      <c r="G239" s="114">
        <v>0</v>
      </c>
      <c r="H239" s="115">
        <v>34482.76</v>
      </c>
      <c r="I239" s="115">
        <v>21192.53</v>
      </c>
      <c r="J239" s="130">
        <v>0</v>
      </c>
      <c r="K239" s="130">
        <v>13290.23</v>
      </c>
      <c r="L239" s="130">
        <v>4310.35</v>
      </c>
      <c r="M239" s="118"/>
      <c r="N239" s="119"/>
      <c r="O239" s="120">
        <f t="shared" si="13"/>
        <v>47149</v>
      </c>
      <c r="P239" s="121">
        <f t="shared" si="14"/>
        <v>12</v>
      </c>
      <c r="Q239" s="122">
        <f t="shared" si="15"/>
        <v>4310.345</v>
      </c>
      <c r="R239" s="122">
        <f t="shared" si="12"/>
        <v>-0.00500000000010914</v>
      </c>
      <c r="S239" s="123" t="s">
        <v>120</v>
      </c>
      <c r="U239" s="70"/>
      <c r="V239" s="124"/>
    </row>
    <row r="240" s="63" customFormat="1" ht="16.5" outlineLevel="7" spans="1:22">
      <c r="A240" s="82"/>
      <c r="B240" s="111" t="s">
        <v>192</v>
      </c>
      <c r="C240" s="111" t="s">
        <v>1609</v>
      </c>
      <c r="D240" s="112" t="s">
        <v>822</v>
      </c>
      <c r="E240" s="113">
        <v>44224</v>
      </c>
      <c r="F240" s="112">
        <v>96</v>
      </c>
      <c r="G240" s="114">
        <v>0</v>
      </c>
      <c r="H240" s="115">
        <v>34482.76</v>
      </c>
      <c r="I240" s="115">
        <v>21192.53</v>
      </c>
      <c r="J240" s="116">
        <v>0</v>
      </c>
      <c r="K240" s="116">
        <v>13290.23</v>
      </c>
      <c r="L240" s="116">
        <v>4310.35</v>
      </c>
      <c r="M240" s="118"/>
      <c r="N240" s="119"/>
      <c r="O240" s="120">
        <f t="shared" si="13"/>
        <v>47149</v>
      </c>
      <c r="P240" s="121">
        <f t="shared" si="14"/>
        <v>12</v>
      </c>
      <c r="Q240" s="122">
        <f t="shared" si="15"/>
        <v>4310.345</v>
      </c>
      <c r="R240" s="122">
        <f t="shared" si="12"/>
        <v>-0.00500000000010914</v>
      </c>
      <c r="S240" s="123" t="s">
        <v>120</v>
      </c>
      <c r="U240" s="70"/>
      <c r="V240" s="124"/>
    </row>
    <row r="241" s="63" customFormat="1" ht="16.5" outlineLevel="7" spans="1:22">
      <c r="A241" s="82"/>
      <c r="B241" s="111" t="s">
        <v>192</v>
      </c>
      <c r="C241" s="111" t="s">
        <v>1612</v>
      </c>
      <c r="D241" s="112" t="s">
        <v>822</v>
      </c>
      <c r="E241" s="113">
        <v>44224</v>
      </c>
      <c r="F241" s="112">
        <v>96</v>
      </c>
      <c r="G241" s="114">
        <v>0</v>
      </c>
      <c r="H241" s="115">
        <v>34482.76</v>
      </c>
      <c r="I241" s="115">
        <v>21192.53</v>
      </c>
      <c r="J241" s="116">
        <v>0</v>
      </c>
      <c r="K241" s="116">
        <v>13290.23</v>
      </c>
      <c r="L241" s="116">
        <v>4310.35</v>
      </c>
      <c r="M241" s="118"/>
      <c r="N241" s="119"/>
      <c r="O241" s="120">
        <f t="shared" si="13"/>
        <v>47149</v>
      </c>
      <c r="P241" s="121">
        <f t="shared" si="14"/>
        <v>12</v>
      </c>
      <c r="Q241" s="122">
        <f t="shared" si="15"/>
        <v>4310.345</v>
      </c>
      <c r="R241" s="122">
        <f t="shared" si="12"/>
        <v>-0.00500000000010914</v>
      </c>
      <c r="S241" s="123" t="s">
        <v>120</v>
      </c>
      <c r="U241" s="70"/>
      <c r="V241" s="124"/>
    </row>
    <row r="242" s="63" customFormat="1" ht="16.5" outlineLevel="7" spans="1:22">
      <c r="A242" s="82"/>
      <c r="B242" s="126" t="s">
        <v>192</v>
      </c>
      <c r="C242" s="127" t="s">
        <v>1615</v>
      </c>
      <c r="D242" s="128" t="s">
        <v>822</v>
      </c>
      <c r="E242" s="129">
        <v>44224</v>
      </c>
      <c r="F242" s="128">
        <v>96</v>
      </c>
      <c r="G242" s="114">
        <v>0</v>
      </c>
      <c r="H242" s="115">
        <v>34482.76</v>
      </c>
      <c r="I242" s="115">
        <v>21192.53</v>
      </c>
      <c r="J242" s="130">
        <v>0</v>
      </c>
      <c r="K242" s="130">
        <v>13290.23</v>
      </c>
      <c r="L242" s="130">
        <v>4310.35</v>
      </c>
      <c r="M242" s="118"/>
      <c r="N242" s="119"/>
      <c r="O242" s="120">
        <f t="shared" si="13"/>
        <v>47149</v>
      </c>
      <c r="P242" s="121">
        <f t="shared" si="14"/>
        <v>12</v>
      </c>
      <c r="Q242" s="122">
        <f t="shared" si="15"/>
        <v>4310.345</v>
      </c>
      <c r="R242" s="122">
        <f t="shared" si="12"/>
        <v>-0.00500000000010914</v>
      </c>
      <c r="S242" s="123" t="s">
        <v>120</v>
      </c>
      <c r="U242" s="70"/>
      <c r="V242" s="124"/>
    </row>
    <row r="243" s="63" customFormat="1" ht="16.5" outlineLevel="7" spans="1:22">
      <c r="A243" s="82"/>
      <c r="B243" s="126" t="s">
        <v>192</v>
      </c>
      <c r="C243" s="127" t="s">
        <v>1618</v>
      </c>
      <c r="D243" s="128" t="s">
        <v>1620</v>
      </c>
      <c r="E243" s="129">
        <v>44224</v>
      </c>
      <c r="F243" s="128">
        <v>144</v>
      </c>
      <c r="G243" s="114">
        <v>0</v>
      </c>
      <c r="H243" s="115">
        <v>1126116.82</v>
      </c>
      <c r="I243" s="115">
        <v>461395.09</v>
      </c>
      <c r="J243" s="130">
        <v>0</v>
      </c>
      <c r="K243" s="130">
        <v>664721.73</v>
      </c>
      <c r="L243" s="130">
        <v>93843.07</v>
      </c>
      <c r="M243" s="118"/>
      <c r="N243" s="119"/>
      <c r="O243" s="120">
        <f t="shared" si="13"/>
        <v>48610</v>
      </c>
      <c r="P243" s="121">
        <f t="shared" si="14"/>
        <v>12</v>
      </c>
      <c r="Q243" s="122">
        <f t="shared" si="15"/>
        <v>93843.0683333333</v>
      </c>
      <c r="R243" s="122">
        <f t="shared" si="12"/>
        <v>-0.00166666666336823</v>
      </c>
      <c r="S243" s="123" t="s">
        <v>120</v>
      </c>
      <c r="U243" s="70"/>
      <c r="V243" s="124"/>
    </row>
    <row r="244" s="63" customFormat="1" ht="16.5" outlineLevel="7" spans="1:22">
      <c r="A244" s="82"/>
      <c r="B244" s="126" t="s">
        <v>192</v>
      </c>
      <c r="C244" s="127" t="s">
        <v>1625</v>
      </c>
      <c r="D244" s="128" t="s">
        <v>1627</v>
      </c>
      <c r="E244" s="129">
        <v>44225</v>
      </c>
      <c r="F244" s="128">
        <v>96</v>
      </c>
      <c r="G244" s="114">
        <v>0</v>
      </c>
      <c r="H244" s="115">
        <v>248888.13</v>
      </c>
      <c r="I244" s="115">
        <v>152962.5</v>
      </c>
      <c r="J244" s="130">
        <v>0</v>
      </c>
      <c r="K244" s="130">
        <v>95925.63</v>
      </c>
      <c r="L244" s="130">
        <v>31111.01</v>
      </c>
      <c r="M244" s="118"/>
      <c r="N244" s="119"/>
      <c r="O244" s="120">
        <f t="shared" si="13"/>
        <v>47149</v>
      </c>
      <c r="P244" s="121">
        <f t="shared" si="14"/>
        <v>12</v>
      </c>
      <c r="Q244" s="122">
        <f t="shared" si="15"/>
        <v>31111.01625</v>
      </c>
      <c r="R244" s="122">
        <f t="shared" si="12"/>
        <v>0.00625000000218279</v>
      </c>
      <c r="S244" s="123" t="s">
        <v>120</v>
      </c>
      <c r="U244" s="70"/>
      <c r="V244" s="124"/>
    </row>
    <row r="245" s="63" customFormat="1" ht="16.5" outlineLevel="7" spans="1:22">
      <c r="A245" s="82"/>
      <c r="B245" s="126" t="s">
        <v>192</v>
      </c>
      <c r="C245" s="127" t="s">
        <v>1630</v>
      </c>
      <c r="D245" s="128" t="s">
        <v>1632</v>
      </c>
      <c r="E245" s="129">
        <v>44225</v>
      </c>
      <c r="F245" s="128">
        <v>96</v>
      </c>
      <c r="G245" s="114">
        <v>0</v>
      </c>
      <c r="H245" s="115">
        <v>322080.32</v>
      </c>
      <c r="I245" s="115">
        <v>197945.2</v>
      </c>
      <c r="J245" s="130">
        <v>0</v>
      </c>
      <c r="K245" s="130">
        <v>124135.12</v>
      </c>
      <c r="L245" s="130">
        <v>40260.04</v>
      </c>
      <c r="M245" s="118"/>
      <c r="N245" s="119"/>
      <c r="O245" s="120">
        <f t="shared" si="13"/>
        <v>47149</v>
      </c>
      <c r="P245" s="121">
        <f t="shared" si="14"/>
        <v>12</v>
      </c>
      <c r="Q245" s="122">
        <f t="shared" si="15"/>
        <v>40260.04</v>
      </c>
      <c r="R245" s="122">
        <f t="shared" si="12"/>
        <v>0</v>
      </c>
      <c r="S245" s="123" t="s">
        <v>120</v>
      </c>
      <c r="U245" s="70"/>
      <c r="V245" s="124"/>
    </row>
    <row r="246" s="63" customFormat="1" ht="16.5" outlineLevel="7" spans="1:22">
      <c r="A246" s="82"/>
      <c r="B246" s="126" t="s">
        <v>192</v>
      </c>
      <c r="C246" s="127" t="s">
        <v>1634</v>
      </c>
      <c r="D246" s="128" t="s">
        <v>1636</v>
      </c>
      <c r="E246" s="129">
        <v>44225</v>
      </c>
      <c r="F246" s="128">
        <v>96</v>
      </c>
      <c r="G246" s="114">
        <v>0</v>
      </c>
      <c r="H246" s="115">
        <v>131902.04</v>
      </c>
      <c r="I246" s="115">
        <v>81064.8</v>
      </c>
      <c r="J246" s="130">
        <v>0</v>
      </c>
      <c r="K246" s="130">
        <v>50837.24</v>
      </c>
      <c r="L246" s="130">
        <v>16487.76</v>
      </c>
      <c r="M246" s="118"/>
      <c r="N246" s="119"/>
      <c r="O246" s="120">
        <f t="shared" si="13"/>
        <v>47149</v>
      </c>
      <c r="P246" s="121">
        <f t="shared" si="14"/>
        <v>12</v>
      </c>
      <c r="Q246" s="122">
        <f t="shared" si="15"/>
        <v>16487.755</v>
      </c>
      <c r="R246" s="122">
        <f t="shared" si="12"/>
        <v>-0.00499999999738066</v>
      </c>
      <c r="S246" s="123" t="s">
        <v>120</v>
      </c>
      <c r="U246" s="70"/>
      <c r="V246" s="124"/>
    </row>
    <row r="247" s="63" customFormat="1" ht="16.5" outlineLevel="7" spans="1:22">
      <c r="A247" s="82"/>
      <c r="B247" s="111" t="s">
        <v>192</v>
      </c>
      <c r="C247" s="111" t="s">
        <v>1638</v>
      </c>
      <c r="D247" s="112" t="s">
        <v>1640</v>
      </c>
      <c r="E247" s="113">
        <v>44225</v>
      </c>
      <c r="F247" s="112">
        <v>96</v>
      </c>
      <c r="G247" s="114">
        <v>0</v>
      </c>
      <c r="H247" s="115">
        <v>188357.15</v>
      </c>
      <c r="I247" s="115">
        <v>115761.16</v>
      </c>
      <c r="J247" s="116">
        <v>0</v>
      </c>
      <c r="K247" s="116">
        <v>72595.99</v>
      </c>
      <c r="L247" s="116">
        <v>23544.64</v>
      </c>
      <c r="M247" s="118"/>
      <c r="N247" s="119"/>
      <c r="O247" s="120">
        <f t="shared" si="13"/>
        <v>47149</v>
      </c>
      <c r="P247" s="121">
        <f t="shared" si="14"/>
        <v>12</v>
      </c>
      <c r="Q247" s="122">
        <f t="shared" si="15"/>
        <v>23544.64375</v>
      </c>
      <c r="R247" s="122">
        <f t="shared" si="12"/>
        <v>0.00374999999985448</v>
      </c>
      <c r="S247" s="123" t="s">
        <v>120</v>
      </c>
      <c r="U247" s="70"/>
      <c r="V247" s="124"/>
    </row>
    <row r="248" s="63" customFormat="1" ht="16.5" outlineLevel="7" spans="1:22">
      <c r="A248" s="82"/>
      <c r="B248" s="111" t="s">
        <v>192</v>
      </c>
      <c r="C248" s="111" t="s">
        <v>1642</v>
      </c>
      <c r="D248" s="112" t="s">
        <v>1644</v>
      </c>
      <c r="E248" s="113">
        <v>44225</v>
      </c>
      <c r="F248" s="112">
        <v>96</v>
      </c>
      <c r="G248" s="114">
        <v>0</v>
      </c>
      <c r="H248" s="115">
        <v>173614.65</v>
      </c>
      <c r="I248" s="115">
        <v>106700.66</v>
      </c>
      <c r="J248" s="116">
        <v>0</v>
      </c>
      <c r="K248" s="116">
        <v>66913.99</v>
      </c>
      <c r="L248" s="116">
        <v>21701.83</v>
      </c>
      <c r="M248" s="118"/>
      <c r="N248" s="119"/>
      <c r="O248" s="120">
        <f t="shared" si="13"/>
        <v>47149</v>
      </c>
      <c r="P248" s="121">
        <f t="shared" si="14"/>
        <v>12</v>
      </c>
      <c r="Q248" s="122">
        <f t="shared" si="15"/>
        <v>21701.83125</v>
      </c>
      <c r="R248" s="122">
        <f t="shared" si="12"/>
        <v>0.00124999999752617</v>
      </c>
      <c r="S248" s="123" t="s">
        <v>120</v>
      </c>
      <c r="U248" s="70"/>
      <c r="V248" s="124"/>
    </row>
    <row r="249" s="63" customFormat="1" ht="16.5" outlineLevel="7" spans="1:22">
      <c r="A249" s="82"/>
      <c r="B249" s="126" t="s">
        <v>192</v>
      </c>
      <c r="C249" s="127" t="s">
        <v>1646</v>
      </c>
      <c r="D249" s="128" t="s">
        <v>1648</v>
      </c>
      <c r="E249" s="129">
        <v>44225</v>
      </c>
      <c r="F249" s="128">
        <v>96</v>
      </c>
      <c r="G249" s="114">
        <v>0</v>
      </c>
      <c r="H249" s="115">
        <v>211338.11</v>
      </c>
      <c r="I249" s="115">
        <v>129884.88</v>
      </c>
      <c r="J249" s="130">
        <v>0</v>
      </c>
      <c r="K249" s="130">
        <v>81453.23</v>
      </c>
      <c r="L249" s="130">
        <v>26417.27</v>
      </c>
      <c r="M249" s="118"/>
      <c r="N249" s="119"/>
      <c r="O249" s="120">
        <f t="shared" si="13"/>
        <v>47149</v>
      </c>
      <c r="P249" s="121">
        <f t="shared" si="14"/>
        <v>12</v>
      </c>
      <c r="Q249" s="122">
        <f t="shared" si="15"/>
        <v>26417.26375</v>
      </c>
      <c r="R249" s="122">
        <f t="shared" si="12"/>
        <v>-0.00625000000218279</v>
      </c>
      <c r="S249" s="123" t="s">
        <v>120</v>
      </c>
      <c r="U249" s="70"/>
      <c r="V249" s="124"/>
    </row>
    <row r="250" s="63" customFormat="1" ht="16.5" outlineLevel="7" spans="1:22">
      <c r="A250" s="82"/>
      <c r="B250" s="126" t="s">
        <v>192</v>
      </c>
      <c r="C250" s="127" t="s">
        <v>1650</v>
      </c>
      <c r="D250" s="128" t="s">
        <v>1652</v>
      </c>
      <c r="E250" s="129">
        <v>44225</v>
      </c>
      <c r="F250" s="128">
        <v>96</v>
      </c>
      <c r="G250" s="114">
        <v>0</v>
      </c>
      <c r="H250" s="115">
        <v>472453.85</v>
      </c>
      <c r="I250" s="115">
        <v>290362.26</v>
      </c>
      <c r="J250" s="130">
        <v>0</v>
      </c>
      <c r="K250" s="130">
        <v>182091.59</v>
      </c>
      <c r="L250" s="130">
        <v>59056.73</v>
      </c>
      <c r="M250" s="118"/>
      <c r="N250" s="119"/>
      <c r="O250" s="120">
        <f t="shared" si="13"/>
        <v>47149</v>
      </c>
      <c r="P250" s="121">
        <f t="shared" si="14"/>
        <v>12</v>
      </c>
      <c r="Q250" s="122">
        <f t="shared" si="15"/>
        <v>59056.73125</v>
      </c>
      <c r="R250" s="122">
        <f t="shared" si="12"/>
        <v>0.0012499999938882</v>
      </c>
      <c r="S250" s="123" t="s">
        <v>120</v>
      </c>
      <c r="U250" s="70"/>
      <c r="V250" s="124"/>
    </row>
    <row r="251" s="63" customFormat="1" ht="16.5" outlineLevel="7" spans="1:22">
      <c r="A251" s="82"/>
      <c r="B251" s="126" t="s">
        <v>192</v>
      </c>
      <c r="C251" s="127" t="s">
        <v>1654</v>
      </c>
      <c r="D251" s="128" t="s">
        <v>1656</v>
      </c>
      <c r="E251" s="129">
        <v>44225</v>
      </c>
      <c r="F251" s="128">
        <v>96</v>
      </c>
      <c r="G251" s="114">
        <v>0</v>
      </c>
      <c r="H251" s="115">
        <v>427148.4</v>
      </c>
      <c r="I251" s="115">
        <v>262518.29</v>
      </c>
      <c r="J251" s="130">
        <v>0</v>
      </c>
      <c r="K251" s="130">
        <v>164630.11</v>
      </c>
      <c r="L251" s="130">
        <v>53393.55</v>
      </c>
      <c r="M251" s="118"/>
      <c r="N251" s="119"/>
      <c r="O251" s="120">
        <f t="shared" si="13"/>
        <v>47149</v>
      </c>
      <c r="P251" s="121">
        <f t="shared" si="14"/>
        <v>12</v>
      </c>
      <c r="Q251" s="122">
        <f t="shared" si="15"/>
        <v>53393.55</v>
      </c>
      <c r="R251" s="122">
        <f t="shared" si="12"/>
        <v>0</v>
      </c>
      <c r="S251" s="123" t="s">
        <v>120</v>
      </c>
      <c r="U251" s="70"/>
      <c r="V251" s="124"/>
    </row>
    <row r="252" s="63" customFormat="1" ht="16.5" outlineLevel="7" spans="1:22">
      <c r="A252" s="82"/>
      <c r="B252" s="126" t="s">
        <v>192</v>
      </c>
      <c r="C252" s="127" t="s">
        <v>1658</v>
      </c>
      <c r="D252" s="128" t="s">
        <v>1660</v>
      </c>
      <c r="E252" s="129">
        <v>44225</v>
      </c>
      <c r="F252" s="128">
        <v>96</v>
      </c>
      <c r="G252" s="114">
        <v>0</v>
      </c>
      <c r="H252" s="115">
        <v>695152.36</v>
      </c>
      <c r="I252" s="115">
        <v>427229.05</v>
      </c>
      <c r="J252" s="130">
        <v>0</v>
      </c>
      <c r="K252" s="130">
        <v>267923.31</v>
      </c>
      <c r="L252" s="130">
        <v>86894.04</v>
      </c>
      <c r="M252" s="118"/>
      <c r="N252" s="119"/>
      <c r="O252" s="120">
        <f t="shared" si="13"/>
        <v>47149</v>
      </c>
      <c r="P252" s="121">
        <f t="shared" si="14"/>
        <v>12</v>
      </c>
      <c r="Q252" s="122">
        <f t="shared" si="15"/>
        <v>86894.045</v>
      </c>
      <c r="R252" s="122">
        <f t="shared" si="12"/>
        <v>0.00500000000465661</v>
      </c>
      <c r="S252" s="123" t="s">
        <v>120</v>
      </c>
      <c r="U252" s="70"/>
      <c r="V252" s="124"/>
    </row>
    <row r="253" s="63" customFormat="1" ht="16.5" outlineLevel="7" spans="1:22">
      <c r="A253" s="82"/>
      <c r="B253" s="126" t="s">
        <v>192</v>
      </c>
      <c r="C253" s="127" t="s">
        <v>1663</v>
      </c>
      <c r="D253" s="128" t="s">
        <v>1665</v>
      </c>
      <c r="E253" s="129">
        <v>44225</v>
      </c>
      <c r="F253" s="128">
        <v>96</v>
      </c>
      <c r="G253" s="114">
        <v>0</v>
      </c>
      <c r="H253" s="115">
        <v>487543.23</v>
      </c>
      <c r="I253" s="115">
        <v>299635.94</v>
      </c>
      <c r="J253" s="130">
        <v>0</v>
      </c>
      <c r="K253" s="130">
        <v>187907.29</v>
      </c>
      <c r="L253" s="130">
        <v>60942.91</v>
      </c>
      <c r="M253" s="118"/>
      <c r="N253" s="119"/>
      <c r="O253" s="120">
        <f t="shared" si="13"/>
        <v>47149</v>
      </c>
      <c r="P253" s="121">
        <f t="shared" si="14"/>
        <v>12</v>
      </c>
      <c r="Q253" s="122">
        <f t="shared" si="15"/>
        <v>60942.90375</v>
      </c>
      <c r="R253" s="122">
        <f t="shared" si="12"/>
        <v>-0.00625000000582077</v>
      </c>
      <c r="S253" s="123" t="s">
        <v>120</v>
      </c>
      <c r="U253" s="70"/>
      <c r="V253" s="124"/>
    </row>
    <row r="254" s="63" customFormat="1" ht="16.5" outlineLevel="7" spans="1:22">
      <c r="A254" s="82"/>
      <c r="B254" s="111" t="s">
        <v>192</v>
      </c>
      <c r="C254" s="111" t="s">
        <v>1667</v>
      </c>
      <c r="D254" s="112" t="s">
        <v>1669</v>
      </c>
      <c r="E254" s="113">
        <v>44225</v>
      </c>
      <c r="F254" s="112">
        <v>96</v>
      </c>
      <c r="G254" s="114">
        <v>0</v>
      </c>
      <c r="H254" s="115">
        <v>391977.13</v>
      </c>
      <c r="I254" s="115">
        <v>240902.61</v>
      </c>
      <c r="J254" s="116">
        <v>0</v>
      </c>
      <c r="K254" s="116">
        <v>151074.52</v>
      </c>
      <c r="L254" s="116">
        <v>48997.14</v>
      </c>
      <c r="M254" s="118"/>
      <c r="N254" s="119"/>
      <c r="O254" s="120">
        <f t="shared" si="13"/>
        <v>47149</v>
      </c>
      <c r="P254" s="121">
        <f t="shared" si="14"/>
        <v>12</v>
      </c>
      <c r="Q254" s="122">
        <f t="shared" si="15"/>
        <v>48997.14125</v>
      </c>
      <c r="R254" s="122">
        <f t="shared" si="12"/>
        <v>0.00125000000116415</v>
      </c>
      <c r="S254" s="123" t="s">
        <v>120</v>
      </c>
      <c r="U254" s="70"/>
      <c r="V254" s="124"/>
    </row>
    <row r="255" s="63" customFormat="1" ht="16.5" outlineLevel="7" spans="1:22">
      <c r="A255" s="82"/>
      <c r="B255" s="111" t="s">
        <v>192</v>
      </c>
      <c r="C255" s="111" t="s">
        <v>1672</v>
      </c>
      <c r="D255" s="112" t="s">
        <v>1674</v>
      </c>
      <c r="E255" s="113">
        <v>44464</v>
      </c>
      <c r="F255" s="112">
        <v>144</v>
      </c>
      <c r="G255" s="114">
        <v>0</v>
      </c>
      <c r="H255" s="115">
        <v>79646.02</v>
      </c>
      <c r="I255" s="115">
        <v>28207.97</v>
      </c>
      <c r="J255" s="116">
        <v>0</v>
      </c>
      <c r="K255" s="116">
        <v>51438.05</v>
      </c>
      <c r="L255" s="116">
        <v>6637.17</v>
      </c>
      <c r="M255" s="118"/>
      <c r="N255" s="119"/>
      <c r="O255" s="120">
        <f t="shared" si="13"/>
        <v>48852</v>
      </c>
      <c r="P255" s="121">
        <f t="shared" si="14"/>
        <v>12</v>
      </c>
      <c r="Q255" s="122">
        <f t="shared" si="15"/>
        <v>6637.16833333333</v>
      </c>
      <c r="R255" s="122">
        <f t="shared" si="12"/>
        <v>-0.00166666666700621</v>
      </c>
      <c r="S255" s="123" t="s">
        <v>120</v>
      </c>
      <c r="U255" s="70"/>
      <c r="V255" s="124"/>
    </row>
    <row r="256" s="63" customFormat="1" ht="16.5" outlineLevel="7" spans="1:22">
      <c r="A256" s="82"/>
      <c r="B256" s="126" t="s">
        <v>192</v>
      </c>
      <c r="C256" s="127" t="s">
        <v>1679</v>
      </c>
      <c r="D256" s="128" t="s">
        <v>1681</v>
      </c>
      <c r="E256" s="129">
        <v>44464</v>
      </c>
      <c r="F256" s="128">
        <v>144</v>
      </c>
      <c r="G256" s="114">
        <v>0</v>
      </c>
      <c r="H256" s="115">
        <v>131778.76</v>
      </c>
      <c r="I256" s="115">
        <v>46671.63</v>
      </c>
      <c r="J256" s="130">
        <v>0</v>
      </c>
      <c r="K256" s="130">
        <v>85107.13</v>
      </c>
      <c r="L256" s="130">
        <v>10981.56</v>
      </c>
      <c r="M256" s="118"/>
      <c r="N256" s="119"/>
      <c r="O256" s="120">
        <f t="shared" si="13"/>
        <v>48852</v>
      </c>
      <c r="P256" s="121">
        <f t="shared" si="14"/>
        <v>12</v>
      </c>
      <c r="Q256" s="122">
        <f t="shared" si="15"/>
        <v>10981.5633333333</v>
      </c>
      <c r="R256" s="122">
        <f t="shared" si="12"/>
        <v>0.00333333333401242</v>
      </c>
      <c r="S256" s="123" t="s">
        <v>120</v>
      </c>
      <c r="U256" s="70"/>
      <c r="V256" s="124"/>
    </row>
    <row r="257" s="63" customFormat="1" ht="16.5" outlineLevel="7" spans="1:22">
      <c r="A257" s="82"/>
      <c r="B257" s="126" t="s">
        <v>192</v>
      </c>
      <c r="C257" s="127" t="s">
        <v>1686</v>
      </c>
      <c r="D257" s="128" t="s">
        <v>1688</v>
      </c>
      <c r="E257" s="129">
        <v>44463</v>
      </c>
      <c r="F257" s="128">
        <v>144</v>
      </c>
      <c r="G257" s="114">
        <v>0</v>
      </c>
      <c r="H257" s="115">
        <v>468397.29</v>
      </c>
      <c r="I257" s="115">
        <v>147644.51</v>
      </c>
      <c r="J257" s="130">
        <v>0</v>
      </c>
      <c r="K257" s="130">
        <v>320752.78</v>
      </c>
      <c r="L257" s="130">
        <v>41387.45</v>
      </c>
      <c r="M257" s="118"/>
      <c r="N257" s="119"/>
      <c r="O257" s="120">
        <f t="shared" si="13"/>
        <v>48852</v>
      </c>
      <c r="P257" s="121">
        <f t="shared" si="14"/>
        <v>12</v>
      </c>
      <c r="Q257" s="122">
        <f t="shared" si="15"/>
        <v>39033.1075</v>
      </c>
      <c r="R257" s="122">
        <f t="shared" si="12"/>
        <v>-2354.3425</v>
      </c>
      <c r="S257" s="123" t="s">
        <v>120</v>
      </c>
      <c r="U257" s="70"/>
      <c r="V257" s="124"/>
    </row>
    <row r="258" s="63" customFormat="1" ht="16.5" outlineLevel="7" spans="1:22">
      <c r="A258" s="82"/>
      <c r="B258" s="126" t="s">
        <v>192</v>
      </c>
      <c r="C258" s="127" t="s">
        <v>1691</v>
      </c>
      <c r="D258" s="128" t="s">
        <v>1693</v>
      </c>
      <c r="E258" s="129">
        <v>44463</v>
      </c>
      <c r="F258" s="128">
        <v>144</v>
      </c>
      <c r="G258" s="114">
        <v>0</v>
      </c>
      <c r="H258" s="115">
        <v>169433.56</v>
      </c>
      <c r="I258" s="115">
        <v>50440.79</v>
      </c>
      <c r="J258" s="130">
        <v>0</v>
      </c>
      <c r="K258" s="130">
        <v>118992.77</v>
      </c>
      <c r="L258" s="130">
        <v>14573.06</v>
      </c>
      <c r="M258" s="118"/>
      <c r="N258" s="119"/>
      <c r="O258" s="120">
        <f t="shared" si="13"/>
        <v>48852</v>
      </c>
      <c r="P258" s="121">
        <f t="shared" si="14"/>
        <v>12</v>
      </c>
      <c r="Q258" s="122">
        <f t="shared" si="15"/>
        <v>14119.4633333333</v>
      </c>
      <c r="R258" s="122">
        <f t="shared" si="12"/>
        <v>-453.596666666666</v>
      </c>
      <c r="S258" s="123" t="s">
        <v>120</v>
      </c>
      <c r="U258" s="70"/>
      <c r="V258" s="124"/>
    </row>
    <row r="259" s="63" customFormat="1" ht="16.5" outlineLevel="7" spans="1:22">
      <c r="A259" s="82"/>
      <c r="B259" s="126" t="s">
        <v>192</v>
      </c>
      <c r="C259" s="127" t="s">
        <v>1695</v>
      </c>
      <c r="D259" s="128" t="s">
        <v>1697</v>
      </c>
      <c r="E259" s="129">
        <v>44463</v>
      </c>
      <c r="F259" s="128">
        <v>144</v>
      </c>
      <c r="G259" s="114">
        <v>0</v>
      </c>
      <c r="H259" s="115">
        <v>766339.69</v>
      </c>
      <c r="I259" s="115">
        <v>263943.72</v>
      </c>
      <c r="J259" s="130">
        <v>0</v>
      </c>
      <c r="K259" s="130">
        <v>502395.97</v>
      </c>
      <c r="L259" s="130">
        <v>64825.29</v>
      </c>
      <c r="M259" s="118"/>
      <c r="N259" s="119"/>
      <c r="O259" s="120">
        <f t="shared" si="13"/>
        <v>48852</v>
      </c>
      <c r="P259" s="121">
        <f t="shared" si="14"/>
        <v>12</v>
      </c>
      <c r="Q259" s="122">
        <f t="shared" si="15"/>
        <v>63861.6408333333</v>
      </c>
      <c r="R259" s="122">
        <f t="shared" si="12"/>
        <v>-963.64916666667</v>
      </c>
      <c r="S259" s="123" t="s">
        <v>120</v>
      </c>
      <c r="U259" s="70"/>
      <c r="V259" s="124"/>
    </row>
    <row r="260" s="63" customFormat="1" ht="16.5" outlineLevel="7" spans="1:22">
      <c r="A260" s="82"/>
      <c r="B260" s="126" t="s">
        <v>192</v>
      </c>
      <c r="C260" s="127" t="s">
        <v>1699</v>
      </c>
      <c r="D260" s="128" t="s">
        <v>1701</v>
      </c>
      <c r="E260" s="129">
        <v>44463</v>
      </c>
      <c r="F260" s="128">
        <v>144</v>
      </c>
      <c r="G260" s="114">
        <v>0</v>
      </c>
      <c r="H260" s="115">
        <v>131270.75</v>
      </c>
      <c r="I260" s="115">
        <v>43149.33</v>
      </c>
      <c r="J260" s="130">
        <v>0</v>
      </c>
      <c r="K260" s="130">
        <v>88121.42</v>
      </c>
      <c r="L260" s="130">
        <v>11370.51</v>
      </c>
      <c r="M260" s="118"/>
      <c r="N260" s="119"/>
      <c r="O260" s="120">
        <f t="shared" si="13"/>
        <v>48852</v>
      </c>
      <c r="P260" s="121">
        <f t="shared" si="14"/>
        <v>12</v>
      </c>
      <c r="Q260" s="122">
        <f t="shared" si="15"/>
        <v>10939.2291666667</v>
      </c>
      <c r="R260" s="122">
        <f t="shared" si="12"/>
        <v>-431.280833333334</v>
      </c>
      <c r="S260" s="123" t="s">
        <v>120</v>
      </c>
      <c r="U260" s="70"/>
      <c r="V260" s="124"/>
    </row>
    <row r="261" s="63" customFormat="1" ht="16.5" outlineLevel="7" spans="1:22">
      <c r="A261" s="82"/>
      <c r="B261" s="111" t="s">
        <v>192</v>
      </c>
      <c r="C261" s="111" t="s">
        <v>1703</v>
      </c>
      <c r="D261" s="112" t="s">
        <v>1705</v>
      </c>
      <c r="E261" s="113">
        <v>44463</v>
      </c>
      <c r="F261" s="112">
        <v>144</v>
      </c>
      <c r="G261" s="114">
        <v>0</v>
      </c>
      <c r="H261" s="115">
        <v>411698.18</v>
      </c>
      <c r="I261" s="115">
        <v>128875.89</v>
      </c>
      <c r="J261" s="116">
        <v>0</v>
      </c>
      <c r="K261" s="116">
        <v>282822.29</v>
      </c>
      <c r="L261" s="116">
        <v>35452.08</v>
      </c>
      <c r="M261" s="118"/>
      <c r="N261" s="119"/>
      <c r="O261" s="120">
        <f t="shared" si="13"/>
        <v>48852</v>
      </c>
      <c r="P261" s="121">
        <f t="shared" si="14"/>
        <v>12</v>
      </c>
      <c r="Q261" s="122">
        <f t="shared" si="15"/>
        <v>34308.1816666667</v>
      </c>
      <c r="R261" s="122">
        <f t="shared" si="12"/>
        <v>-1143.89833333333</v>
      </c>
      <c r="S261" s="123" t="s">
        <v>120</v>
      </c>
      <c r="U261" s="70"/>
      <c r="V261" s="124"/>
    </row>
    <row r="262" s="63" customFormat="1" ht="16.5" outlineLevel="7" spans="1:22">
      <c r="A262" s="82"/>
      <c r="B262" s="111" t="s">
        <v>192</v>
      </c>
      <c r="C262" s="111" t="s">
        <v>1707</v>
      </c>
      <c r="D262" s="112" t="s">
        <v>1709</v>
      </c>
      <c r="E262" s="113">
        <v>44463</v>
      </c>
      <c r="F262" s="112">
        <v>144</v>
      </c>
      <c r="G262" s="114">
        <v>0</v>
      </c>
      <c r="H262" s="115">
        <v>175284</v>
      </c>
      <c r="I262" s="115">
        <v>59168.01</v>
      </c>
      <c r="J262" s="116">
        <v>0</v>
      </c>
      <c r="K262" s="116">
        <v>116115.99</v>
      </c>
      <c r="L262" s="116">
        <v>14982.71</v>
      </c>
      <c r="M262" s="118"/>
      <c r="N262" s="119"/>
      <c r="O262" s="120">
        <f t="shared" si="13"/>
        <v>48852</v>
      </c>
      <c r="P262" s="121">
        <f t="shared" si="14"/>
        <v>12</v>
      </c>
      <c r="Q262" s="122">
        <f t="shared" si="15"/>
        <v>14607</v>
      </c>
      <c r="R262" s="122">
        <f t="shared" si="12"/>
        <v>-375.709999999999</v>
      </c>
      <c r="S262" s="123" t="s">
        <v>120</v>
      </c>
      <c r="U262" s="70"/>
      <c r="V262" s="124"/>
    </row>
    <row r="263" s="63" customFormat="1" ht="16.5" outlineLevel="7" spans="1:22">
      <c r="A263" s="82"/>
      <c r="B263" s="126" t="s">
        <v>192</v>
      </c>
      <c r="C263" s="127" t="s">
        <v>1711</v>
      </c>
      <c r="D263" s="128" t="s">
        <v>1713</v>
      </c>
      <c r="E263" s="129">
        <v>44463</v>
      </c>
      <c r="F263" s="128">
        <v>144</v>
      </c>
      <c r="G263" s="114">
        <v>0</v>
      </c>
      <c r="H263" s="115">
        <v>283389.6</v>
      </c>
      <c r="I263" s="115">
        <v>100367.16</v>
      </c>
      <c r="J263" s="130">
        <v>0</v>
      </c>
      <c r="K263" s="130">
        <v>183022.44</v>
      </c>
      <c r="L263" s="130">
        <v>23615.8</v>
      </c>
      <c r="M263" s="118"/>
      <c r="N263" s="119"/>
      <c r="O263" s="120">
        <f t="shared" si="13"/>
        <v>48852</v>
      </c>
      <c r="P263" s="121">
        <f t="shared" si="14"/>
        <v>12</v>
      </c>
      <c r="Q263" s="122">
        <f t="shared" si="15"/>
        <v>23615.8</v>
      </c>
      <c r="R263" s="122">
        <f t="shared" si="12"/>
        <v>0</v>
      </c>
      <c r="S263" s="123" t="s">
        <v>120</v>
      </c>
      <c r="U263" s="70"/>
      <c r="V263" s="124"/>
    </row>
    <row r="264" s="63" customFormat="1" ht="16.5" outlineLevel="7" spans="1:22">
      <c r="A264" s="82"/>
      <c r="B264" s="126" t="s">
        <v>192</v>
      </c>
      <c r="C264" s="127" t="s">
        <v>1716</v>
      </c>
      <c r="D264" s="128" t="s">
        <v>1718</v>
      </c>
      <c r="E264" s="129">
        <v>44463</v>
      </c>
      <c r="F264" s="128">
        <v>144</v>
      </c>
      <c r="G264" s="114">
        <v>0</v>
      </c>
      <c r="H264" s="115">
        <v>130369.91</v>
      </c>
      <c r="I264" s="115">
        <v>46172.68</v>
      </c>
      <c r="J264" s="130">
        <v>0</v>
      </c>
      <c r="K264" s="130">
        <v>84197.23</v>
      </c>
      <c r="L264" s="130">
        <v>10864.16</v>
      </c>
      <c r="M264" s="118"/>
      <c r="N264" s="119"/>
      <c r="O264" s="120">
        <f t="shared" si="13"/>
        <v>48852</v>
      </c>
      <c r="P264" s="121">
        <f t="shared" si="14"/>
        <v>12</v>
      </c>
      <c r="Q264" s="122">
        <f t="shared" si="15"/>
        <v>10864.1591666667</v>
      </c>
      <c r="R264" s="122">
        <f t="shared" ref="R264:R327" si="16">Q264-L264</f>
        <v>-0.000833333331684116</v>
      </c>
      <c r="S264" s="123" t="s">
        <v>120</v>
      </c>
      <c r="U264" s="70"/>
      <c r="V264" s="124"/>
    </row>
    <row r="265" s="63" customFormat="1" ht="16.5" outlineLevel="7" spans="1:22">
      <c r="A265" s="82"/>
      <c r="B265" s="126" t="s">
        <v>192</v>
      </c>
      <c r="C265" s="127" t="s">
        <v>1720</v>
      </c>
      <c r="D265" s="128" t="s">
        <v>1722</v>
      </c>
      <c r="E265" s="129">
        <v>44463</v>
      </c>
      <c r="F265" s="128">
        <v>144</v>
      </c>
      <c r="G265" s="114">
        <v>0</v>
      </c>
      <c r="H265" s="115">
        <v>697151.07</v>
      </c>
      <c r="I265" s="115">
        <v>246907.66</v>
      </c>
      <c r="J265" s="130">
        <v>0</v>
      </c>
      <c r="K265" s="130">
        <v>450243.41</v>
      </c>
      <c r="L265" s="130">
        <v>58095.92</v>
      </c>
      <c r="M265" s="118"/>
      <c r="N265" s="119"/>
      <c r="O265" s="120">
        <f t="shared" ref="O265:O328" si="17">IFERROR(EOMONTH(E265,F265),"")</f>
        <v>48852</v>
      </c>
      <c r="P265" s="121">
        <f t="shared" si="14"/>
        <v>12</v>
      </c>
      <c r="Q265" s="122">
        <f t="shared" si="15"/>
        <v>58095.9225</v>
      </c>
      <c r="R265" s="122">
        <f t="shared" si="16"/>
        <v>0.00250000000232831</v>
      </c>
      <c r="S265" s="123" t="s">
        <v>120</v>
      </c>
      <c r="U265" s="70"/>
      <c r="V265" s="124"/>
    </row>
    <row r="266" s="63" customFormat="1" ht="16.5" outlineLevel="7" spans="1:22">
      <c r="A266" s="82"/>
      <c r="B266" s="126" t="s">
        <v>192</v>
      </c>
      <c r="C266" s="127" t="s">
        <v>1724</v>
      </c>
      <c r="D266" s="128" t="s">
        <v>1722</v>
      </c>
      <c r="E266" s="129">
        <v>44463</v>
      </c>
      <c r="F266" s="128">
        <v>144</v>
      </c>
      <c r="G266" s="114">
        <v>0</v>
      </c>
      <c r="H266" s="115">
        <v>111427.93</v>
      </c>
      <c r="I266" s="115">
        <v>39464.05</v>
      </c>
      <c r="J266" s="130">
        <v>0</v>
      </c>
      <c r="K266" s="130">
        <v>71963.88</v>
      </c>
      <c r="L266" s="130">
        <v>9285.66</v>
      </c>
      <c r="M266" s="118"/>
      <c r="N266" s="119"/>
      <c r="O266" s="120">
        <f t="shared" si="17"/>
        <v>48852</v>
      </c>
      <c r="P266" s="121">
        <f t="shared" ref="P266:P329" si="18">IFERROR(IF(OR(AND(M266&lt;&gt;"",YEAR(M266)&lt;YEAR($L$6)),AND(O266&lt;&gt;"",YEAR(O266)&lt;YEAR($L$6))),0,IF(YEAR(E266)&gt;YEAR($L$6),0,IF(OR((IF(YEAR(E266)&lt;YEAR($L$6),1,IF(MONTH(E266)=12,99,MONTH(E266)+1))&gt;12),(IF(YEAR(E266)&lt;YEAR($L$6),1,IF(MONTH(E266)=12,99,MONTH(E266)+1))&gt;MIN(MONTH($L$6),IF(AND(M266&lt;&gt;"",YEAR(M266)=YEAR($L$6)),MONTH(M266),99),IF(AND(O266&lt;&gt;"",YEAR(O266)=YEAR($L$6)),MONTH(O266),99)))),0,MIN(MONTH($L$6),IF(AND(M266&lt;&gt;"",YEAR(M266)=YEAR($L$6)),MONTH(M266),99),IF(AND(O266&lt;&gt;"",YEAR(O266)=YEAR($L$6)),MONTH(O266),99))-IF(YEAR(E266)&lt;YEAR($L$6),1,IF(MONTH(E266)=12,99,MONTH(E266)+1))+1))),0)</f>
        <v>12</v>
      </c>
      <c r="Q266" s="122">
        <f t="shared" ref="Q266:Q329" si="19">IFERROR(IF(N266=0,(H266*(1-G266))/F266*P266,(N266*(1-G266))/F266*P266),0)</f>
        <v>9285.66083333333</v>
      </c>
      <c r="R266" s="122">
        <f t="shared" si="16"/>
        <v>0.000833333331684116</v>
      </c>
      <c r="S266" s="123" t="s">
        <v>120</v>
      </c>
      <c r="U266" s="70"/>
      <c r="V266" s="124"/>
    </row>
    <row r="267" s="63" customFormat="1" ht="16.5" outlineLevel="7" spans="1:22">
      <c r="A267" s="82"/>
      <c r="B267" s="126" t="s">
        <v>192</v>
      </c>
      <c r="C267" s="127" t="s">
        <v>1727</v>
      </c>
      <c r="D267" s="128" t="s">
        <v>1729</v>
      </c>
      <c r="E267" s="129">
        <v>44463</v>
      </c>
      <c r="F267" s="128">
        <v>144</v>
      </c>
      <c r="G267" s="114">
        <v>0</v>
      </c>
      <c r="H267" s="115">
        <v>334451.37</v>
      </c>
      <c r="I267" s="115">
        <v>118451.54</v>
      </c>
      <c r="J267" s="130">
        <v>0</v>
      </c>
      <c r="K267" s="130">
        <v>215999.83</v>
      </c>
      <c r="L267" s="130">
        <v>27870.95</v>
      </c>
      <c r="M267" s="118"/>
      <c r="N267" s="119"/>
      <c r="O267" s="120">
        <f t="shared" si="17"/>
        <v>48852</v>
      </c>
      <c r="P267" s="121">
        <f t="shared" si="18"/>
        <v>12</v>
      </c>
      <c r="Q267" s="122">
        <f t="shared" si="19"/>
        <v>27870.9475</v>
      </c>
      <c r="R267" s="122">
        <f t="shared" si="16"/>
        <v>-0.00249999999869033</v>
      </c>
      <c r="S267" s="123" t="s">
        <v>120</v>
      </c>
      <c r="U267" s="70"/>
      <c r="V267" s="124"/>
    </row>
    <row r="268" s="63" customFormat="1" ht="16.5" outlineLevel="7" spans="1:22">
      <c r="A268" s="82"/>
      <c r="B268" s="111" t="s">
        <v>192</v>
      </c>
      <c r="C268" s="111" t="s">
        <v>1731</v>
      </c>
      <c r="D268" s="112" t="s">
        <v>1733</v>
      </c>
      <c r="E268" s="113">
        <v>44463</v>
      </c>
      <c r="F268" s="112">
        <v>144</v>
      </c>
      <c r="G268" s="114">
        <v>0</v>
      </c>
      <c r="H268" s="115">
        <v>155258.13</v>
      </c>
      <c r="I268" s="115">
        <v>54987.26</v>
      </c>
      <c r="J268" s="116">
        <v>0</v>
      </c>
      <c r="K268" s="116">
        <v>100270.87</v>
      </c>
      <c r="L268" s="116">
        <v>12938.18</v>
      </c>
      <c r="M268" s="118"/>
      <c r="N268" s="119"/>
      <c r="O268" s="120">
        <f t="shared" si="17"/>
        <v>48852</v>
      </c>
      <c r="P268" s="121">
        <f t="shared" si="18"/>
        <v>12</v>
      </c>
      <c r="Q268" s="122">
        <f t="shared" si="19"/>
        <v>12938.1775</v>
      </c>
      <c r="R268" s="122">
        <f t="shared" si="16"/>
        <v>-0.00249999999869033</v>
      </c>
      <c r="S268" s="123" t="s">
        <v>120</v>
      </c>
      <c r="U268" s="70"/>
      <c r="V268" s="124"/>
    </row>
    <row r="269" s="63" customFormat="1" ht="16.5" outlineLevel="7" spans="1:22">
      <c r="A269" s="82"/>
      <c r="B269" s="111" t="s">
        <v>192</v>
      </c>
      <c r="C269" s="111" t="s">
        <v>1736</v>
      </c>
      <c r="D269" s="112" t="s">
        <v>1738</v>
      </c>
      <c r="E269" s="113">
        <v>44463</v>
      </c>
      <c r="F269" s="112">
        <v>144</v>
      </c>
      <c r="G269" s="114">
        <v>0</v>
      </c>
      <c r="H269" s="115">
        <v>388948.9</v>
      </c>
      <c r="I269" s="115">
        <v>137752.74</v>
      </c>
      <c r="J269" s="116">
        <v>0</v>
      </c>
      <c r="K269" s="116">
        <v>251196.16</v>
      </c>
      <c r="L269" s="116">
        <v>32412.41</v>
      </c>
      <c r="M269" s="118"/>
      <c r="N269" s="119"/>
      <c r="O269" s="120">
        <f t="shared" si="17"/>
        <v>48852</v>
      </c>
      <c r="P269" s="121">
        <f t="shared" si="18"/>
        <v>12</v>
      </c>
      <c r="Q269" s="122">
        <f t="shared" si="19"/>
        <v>32412.4083333333</v>
      </c>
      <c r="R269" s="122">
        <f t="shared" si="16"/>
        <v>-0.00166666666700621</v>
      </c>
      <c r="S269" s="123" t="s">
        <v>120</v>
      </c>
      <c r="U269" s="70"/>
      <c r="V269" s="124"/>
    </row>
    <row r="270" s="63" customFormat="1" ht="16.5" outlineLevel="7" spans="1:22">
      <c r="A270" s="82"/>
      <c r="B270" s="126" t="s">
        <v>192</v>
      </c>
      <c r="C270" s="127" t="s">
        <v>1741</v>
      </c>
      <c r="D270" s="128" t="s">
        <v>1743</v>
      </c>
      <c r="E270" s="129">
        <v>44463</v>
      </c>
      <c r="F270" s="128">
        <v>144</v>
      </c>
      <c r="G270" s="114">
        <v>0</v>
      </c>
      <c r="H270" s="115">
        <v>117821.9</v>
      </c>
      <c r="I270" s="115">
        <v>41728.58</v>
      </c>
      <c r="J270" s="130">
        <v>0</v>
      </c>
      <c r="K270" s="130">
        <v>76093.32</v>
      </c>
      <c r="L270" s="130">
        <v>9818.49</v>
      </c>
      <c r="M270" s="118"/>
      <c r="N270" s="119"/>
      <c r="O270" s="120">
        <f t="shared" si="17"/>
        <v>48852</v>
      </c>
      <c r="P270" s="121">
        <f t="shared" si="18"/>
        <v>12</v>
      </c>
      <c r="Q270" s="122">
        <f t="shared" si="19"/>
        <v>9818.49166666666</v>
      </c>
      <c r="R270" s="122">
        <f t="shared" si="16"/>
        <v>0.00166666666518722</v>
      </c>
      <c r="S270" s="123" t="s">
        <v>120</v>
      </c>
      <c r="U270" s="70"/>
      <c r="V270" s="124"/>
    </row>
    <row r="271" s="63" customFormat="1" ht="16.5" outlineLevel="7" spans="1:22">
      <c r="A271" s="82"/>
      <c r="B271" s="126" t="s">
        <v>192</v>
      </c>
      <c r="C271" s="127" t="s">
        <v>1745</v>
      </c>
      <c r="D271" s="128" t="s">
        <v>1747</v>
      </c>
      <c r="E271" s="129">
        <v>44463</v>
      </c>
      <c r="F271" s="128">
        <v>144</v>
      </c>
      <c r="G271" s="114">
        <v>0</v>
      </c>
      <c r="H271" s="115">
        <v>367350.42</v>
      </c>
      <c r="I271" s="115">
        <v>130103.27</v>
      </c>
      <c r="J271" s="130">
        <v>0</v>
      </c>
      <c r="K271" s="130">
        <v>237247.15</v>
      </c>
      <c r="L271" s="130">
        <v>30612.53</v>
      </c>
      <c r="M271" s="118"/>
      <c r="N271" s="119"/>
      <c r="O271" s="120">
        <f t="shared" si="17"/>
        <v>48852</v>
      </c>
      <c r="P271" s="121">
        <f t="shared" si="18"/>
        <v>12</v>
      </c>
      <c r="Q271" s="122">
        <f t="shared" si="19"/>
        <v>30612.535</v>
      </c>
      <c r="R271" s="122">
        <f t="shared" si="16"/>
        <v>0.00500000000101863</v>
      </c>
      <c r="S271" s="123" t="s">
        <v>120</v>
      </c>
      <c r="U271" s="70"/>
      <c r="V271" s="124"/>
    </row>
    <row r="272" s="63" customFormat="1" ht="16.5" outlineLevel="7" spans="1:22">
      <c r="A272" s="82"/>
      <c r="B272" s="126" t="s">
        <v>192</v>
      </c>
      <c r="C272" s="127" t="s">
        <v>1749</v>
      </c>
      <c r="D272" s="128" t="s">
        <v>1751</v>
      </c>
      <c r="E272" s="129">
        <v>44463</v>
      </c>
      <c r="F272" s="128">
        <v>144</v>
      </c>
      <c r="G272" s="114">
        <v>0</v>
      </c>
      <c r="H272" s="115">
        <v>245517.38</v>
      </c>
      <c r="I272" s="115">
        <v>86954.07</v>
      </c>
      <c r="J272" s="130">
        <v>0</v>
      </c>
      <c r="K272" s="130">
        <v>158563.31</v>
      </c>
      <c r="L272" s="130">
        <v>20459.78</v>
      </c>
      <c r="M272" s="118"/>
      <c r="N272" s="119"/>
      <c r="O272" s="120">
        <f t="shared" si="17"/>
        <v>48852</v>
      </c>
      <c r="P272" s="121">
        <f t="shared" si="18"/>
        <v>12</v>
      </c>
      <c r="Q272" s="122">
        <f t="shared" si="19"/>
        <v>20459.7816666667</v>
      </c>
      <c r="R272" s="122">
        <f t="shared" si="16"/>
        <v>0.00166666667064419</v>
      </c>
      <c r="S272" s="123" t="s">
        <v>120</v>
      </c>
      <c r="U272" s="70"/>
      <c r="V272" s="124"/>
    </row>
    <row r="273" s="63" customFormat="1" ht="16.5" outlineLevel="7" spans="1:22">
      <c r="A273" s="82"/>
      <c r="B273" s="126" t="s">
        <v>192</v>
      </c>
      <c r="C273" s="127" t="s">
        <v>1753</v>
      </c>
      <c r="D273" s="128" t="s">
        <v>1755</v>
      </c>
      <c r="E273" s="129">
        <v>44463</v>
      </c>
      <c r="F273" s="128">
        <v>144</v>
      </c>
      <c r="G273" s="114">
        <v>0</v>
      </c>
      <c r="H273" s="115">
        <v>274168.42</v>
      </c>
      <c r="I273" s="115">
        <v>97101.32</v>
      </c>
      <c r="J273" s="130">
        <v>0</v>
      </c>
      <c r="K273" s="130">
        <v>177067.1</v>
      </c>
      <c r="L273" s="130">
        <v>22847.37</v>
      </c>
      <c r="M273" s="118"/>
      <c r="N273" s="119"/>
      <c r="O273" s="120">
        <f t="shared" si="17"/>
        <v>48852</v>
      </c>
      <c r="P273" s="121">
        <f t="shared" si="18"/>
        <v>12</v>
      </c>
      <c r="Q273" s="122">
        <f t="shared" si="19"/>
        <v>22847.3683333333</v>
      </c>
      <c r="R273" s="122">
        <f t="shared" si="16"/>
        <v>-0.00166666666700621</v>
      </c>
      <c r="S273" s="123" t="s">
        <v>120</v>
      </c>
      <c r="U273" s="70"/>
      <c r="V273" s="124"/>
    </row>
    <row r="274" s="63" customFormat="1" ht="16.5" outlineLevel="7" spans="1:22">
      <c r="A274" s="82"/>
      <c r="B274" s="126" t="s">
        <v>192</v>
      </c>
      <c r="C274" s="127" t="s">
        <v>1757</v>
      </c>
      <c r="D274" s="128" t="s">
        <v>1759</v>
      </c>
      <c r="E274" s="129">
        <v>44463</v>
      </c>
      <c r="F274" s="128">
        <v>144</v>
      </c>
      <c r="G274" s="114">
        <v>0</v>
      </c>
      <c r="H274" s="115">
        <v>174778.76</v>
      </c>
      <c r="I274" s="115">
        <v>61900.82</v>
      </c>
      <c r="J274" s="130">
        <v>0</v>
      </c>
      <c r="K274" s="130">
        <v>112877.94</v>
      </c>
      <c r="L274" s="130">
        <v>14564.89</v>
      </c>
      <c r="M274" s="118"/>
      <c r="N274" s="119"/>
      <c r="O274" s="120">
        <f t="shared" si="17"/>
        <v>48852</v>
      </c>
      <c r="P274" s="121">
        <f t="shared" si="18"/>
        <v>12</v>
      </c>
      <c r="Q274" s="122">
        <f t="shared" si="19"/>
        <v>14564.8966666667</v>
      </c>
      <c r="R274" s="122">
        <f t="shared" si="16"/>
        <v>0.00666666666802485</v>
      </c>
      <c r="S274" s="123" t="s">
        <v>120</v>
      </c>
      <c r="U274" s="70"/>
      <c r="V274" s="124"/>
    </row>
    <row r="275" s="63" customFormat="1" ht="16.5" outlineLevel="7" spans="1:22">
      <c r="A275" s="82"/>
      <c r="B275" s="111" t="s">
        <v>192</v>
      </c>
      <c r="C275" s="111" t="s">
        <v>1763</v>
      </c>
      <c r="D275" s="112" t="s">
        <v>1765</v>
      </c>
      <c r="E275" s="113">
        <v>44463</v>
      </c>
      <c r="F275" s="112">
        <v>144</v>
      </c>
      <c r="G275" s="114">
        <v>0</v>
      </c>
      <c r="H275" s="115">
        <v>150442.48</v>
      </c>
      <c r="I275" s="115">
        <v>53281.7</v>
      </c>
      <c r="J275" s="116">
        <v>0</v>
      </c>
      <c r="K275" s="116">
        <v>97160.78</v>
      </c>
      <c r="L275" s="116">
        <v>12536.87</v>
      </c>
      <c r="M275" s="118"/>
      <c r="N275" s="119"/>
      <c r="O275" s="120">
        <f t="shared" si="17"/>
        <v>48852</v>
      </c>
      <c r="P275" s="121">
        <f t="shared" si="18"/>
        <v>12</v>
      </c>
      <c r="Q275" s="122">
        <f t="shared" si="19"/>
        <v>12536.8733333333</v>
      </c>
      <c r="R275" s="122">
        <f t="shared" si="16"/>
        <v>0.00333333333219343</v>
      </c>
      <c r="S275" s="123" t="s">
        <v>120</v>
      </c>
      <c r="U275" s="70"/>
      <c r="V275" s="124"/>
    </row>
    <row r="276" s="63" customFormat="1" ht="16.5" outlineLevel="7" spans="1:22">
      <c r="A276" s="82"/>
      <c r="B276" s="111" t="s">
        <v>192</v>
      </c>
      <c r="C276" s="111" t="s">
        <v>1769</v>
      </c>
      <c r="D276" s="112" t="s">
        <v>1771</v>
      </c>
      <c r="E276" s="113">
        <v>44463</v>
      </c>
      <c r="F276" s="112">
        <v>144</v>
      </c>
      <c r="G276" s="114">
        <v>0</v>
      </c>
      <c r="H276" s="115">
        <v>189105.67</v>
      </c>
      <c r="I276" s="115">
        <v>66974.93</v>
      </c>
      <c r="J276" s="116">
        <v>0</v>
      </c>
      <c r="K276" s="116">
        <v>122130.74</v>
      </c>
      <c r="L276" s="116">
        <v>15758.8</v>
      </c>
      <c r="M276" s="118"/>
      <c r="N276" s="119"/>
      <c r="O276" s="120">
        <f t="shared" si="17"/>
        <v>48852</v>
      </c>
      <c r="P276" s="121">
        <f t="shared" si="18"/>
        <v>12</v>
      </c>
      <c r="Q276" s="122">
        <f t="shared" si="19"/>
        <v>15758.8058333333</v>
      </c>
      <c r="R276" s="122">
        <f t="shared" si="16"/>
        <v>0.00583333333634073</v>
      </c>
      <c r="S276" s="123" t="s">
        <v>120</v>
      </c>
      <c r="U276" s="70"/>
      <c r="V276" s="124"/>
    </row>
    <row r="277" s="63" customFormat="1" ht="16.5" outlineLevel="7" spans="1:22">
      <c r="A277" s="82"/>
      <c r="B277" s="126" t="s">
        <v>192</v>
      </c>
      <c r="C277" s="127" t="s">
        <v>1775</v>
      </c>
      <c r="D277" s="128" t="s">
        <v>1535</v>
      </c>
      <c r="E277" s="129">
        <v>44463</v>
      </c>
      <c r="F277" s="128">
        <v>144</v>
      </c>
      <c r="G277" s="114">
        <v>0</v>
      </c>
      <c r="H277" s="115">
        <v>600890.89</v>
      </c>
      <c r="I277" s="115">
        <v>161719.62</v>
      </c>
      <c r="J277" s="130">
        <v>0</v>
      </c>
      <c r="K277" s="130">
        <v>439171.27</v>
      </c>
      <c r="L277" s="130">
        <v>40615.67</v>
      </c>
      <c r="M277" s="118"/>
      <c r="N277" s="119"/>
      <c r="O277" s="120">
        <f t="shared" si="17"/>
        <v>48852</v>
      </c>
      <c r="P277" s="121">
        <f t="shared" si="18"/>
        <v>12</v>
      </c>
      <c r="Q277" s="122">
        <f t="shared" si="19"/>
        <v>50074.2408333333</v>
      </c>
      <c r="R277" s="122">
        <f t="shared" si="16"/>
        <v>9458.57083333333</v>
      </c>
      <c r="S277" s="123" t="s">
        <v>120</v>
      </c>
      <c r="U277" s="70"/>
      <c r="V277" s="124"/>
    </row>
    <row r="278" s="63" customFormat="1" ht="16.5" outlineLevel="7" spans="1:22">
      <c r="A278" s="82"/>
      <c r="B278" s="126" t="s">
        <v>192</v>
      </c>
      <c r="C278" s="127" t="s">
        <v>1779</v>
      </c>
      <c r="D278" s="128" t="s">
        <v>1781</v>
      </c>
      <c r="E278" s="129">
        <v>44463</v>
      </c>
      <c r="F278" s="128">
        <v>144</v>
      </c>
      <c r="G278" s="114">
        <v>0</v>
      </c>
      <c r="H278" s="115">
        <v>258178.09</v>
      </c>
      <c r="I278" s="115">
        <v>91438.07</v>
      </c>
      <c r="J278" s="130">
        <v>0</v>
      </c>
      <c r="K278" s="130">
        <v>166740.02</v>
      </c>
      <c r="L278" s="130">
        <v>21514.84</v>
      </c>
      <c r="M278" s="118"/>
      <c r="N278" s="119"/>
      <c r="O278" s="120">
        <f t="shared" si="17"/>
        <v>48852</v>
      </c>
      <c r="P278" s="121">
        <f t="shared" si="18"/>
        <v>12</v>
      </c>
      <c r="Q278" s="122">
        <f t="shared" si="19"/>
        <v>21514.8408333333</v>
      </c>
      <c r="R278" s="122">
        <f t="shared" si="16"/>
        <v>0.000833333331684116</v>
      </c>
      <c r="S278" s="123" t="s">
        <v>120</v>
      </c>
      <c r="U278" s="70"/>
      <c r="V278" s="124"/>
    </row>
    <row r="279" s="63" customFormat="1" ht="16.5" outlineLevel="7" spans="1:22">
      <c r="A279" s="82"/>
      <c r="B279" s="126" t="s">
        <v>192</v>
      </c>
      <c r="C279" s="127" t="s">
        <v>1783</v>
      </c>
      <c r="D279" s="128" t="s">
        <v>1785</v>
      </c>
      <c r="E279" s="129">
        <v>44467</v>
      </c>
      <c r="F279" s="128">
        <v>144</v>
      </c>
      <c r="G279" s="114">
        <v>0</v>
      </c>
      <c r="H279" s="115">
        <v>17347.34</v>
      </c>
      <c r="I279" s="115">
        <v>6143.84</v>
      </c>
      <c r="J279" s="130">
        <v>0</v>
      </c>
      <c r="K279" s="130">
        <v>11203.5</v>
      </c>
      <c r="L279" s="130">
        <v>1445.61</v>
      </c>
      <c r="M279" s="118"/>
      <c r="N279" s="119"/>
      <c r="O279" s="120">
        <f t="shared" si="17"/>
        <v>48852</v>
      </c>
      <c r="P279" s="121">
        <f t="shared" si="18"/>
        <v>12</v>
      </c>
      <c r="Q279" s="122">
        <f t="shared" si="19"/>
        <v>1445.61166666667</v>
      </c>
      <c r="R279" s="122">
        <f t="shared" si="16"/>
        <v>0.00166666666677884</v>
      </c>
      <c r="S279" s="123" t="s">
        <v>120</v>
      </c>
      <c r="U279" s="70"/>
      <c r="V279" s="124"/>
    </row>
    <row r="280" s="63" customFormat="1" ht="16.5" outlineLevel="7" spans="1:22">
      <c r="A280" s="82"/>
      <c r="B280" s="126" t="s">
        <v>192</v>
      </c>
      <c r="C280" s="127" t="s">
        <v>1790</v>
      </c>
      <c r="D280" s="128" t="s">
        <v>1792</v>
      </c>
      <c r="E280" s="129">
        <v>44467</v>
      </c>
      <c r="F280" s="128">
        <v>144</v>
      </c>
      <c r="G280" s="114">
        <v>0</v>
      </c>
      <c r="H280" s="115">
        <v>206896.55</v>
      </c>
      <c r="I280" s="115">
        <v>73275.87</v>
      </c>
      <c r="J280" s="130">
        <v>0</v>
      </c>
      <c r="K280" s="130">
        <v>133620.68</v>
      </c>
      <c r="L280" s="130">
        <v>17241.38</v>
      </c>
      <c r="M280" s="118"/>
      <c r="N280" s="119"/>
      <c r="O280" s="120">
        <f t="shared" si="17"/>
        <v>48852</v>
      </c>
      <c r="P280" s="121">
        <f t="shared" si="18"/>
        <v>12</v>
      </c>
      <c r="Q280" s="122">
        <f t="shared" si="19"/>
        <v>17241.3791666667</v>
      </c>
      <c r="R280" s="122">
        <f t="shared" si="16"/>
        <v>-0.000833333335322095</v>
      </c>
      <c r="S280" s="123" t="s">
        <v>120</v>
      </c>
      <c r="U280" s="70"/>
      <c r="V280" s="124"/>
    </row>
    <row r="281" s="63" customFormat="1" ht="16.5" outlineLevel="7" spans="1:22">
      <c r="A281" s="82"/>
      <c r="B281" s="126" t="s">
        <v>192</v>
      </c>
      <c r="C281" s="127" t="s">
        <v>1795</v>
      </c>
      <c r="D281" s="128" t="s">
        <v>1797</v>
      </c>
      <c r="E281" s="129">
        <v>44467</v>
      </c>
      <c r="F281" s="128">
        <v>144</v>
      </c>
      <c r="G281" s="114">
        <v>0</v>
      </c>
      <c r="H281" s="115">
        <v>84070.8</v>
      </c>
      <c r="I281" s="115">
        <v>29775.08</v>
      </c>
      <c r="J281" s="130">
        <v>0</v>
      </c>
      <c r="K281" s="130">
        <v>54295.72</v>
      </c>
      <c r="L281" s="130">
        <v>7005.9</v>
      </c>
      <c r="M281" s="118"/>
      <c r="N281" s="119"/>
      <c r="O281" s="120">
        <f t="shared" si="17"/>
        <v>48852</v>
      </c>
      <c r="P281" s="121">
        <f t="shared" si="18"/>
        <v>12</v>
      </c>
      <c r="Q281" s="122">
        <f t="shared" si="19"/>
        <v>7005.9</v>
      </c>
      <c r="R281" s="122">
        <f t="shared" si="16"/>
        <v>0</v>
      </c>
      <c r="S281" s="123" t="s">
        <v>120</v>
      </c>
      <c r="U281" s="70"/>
      <c r="V281" s="124"/>
    </row>
    <row r="282" s="63" customFormat="1" ht="16.5" outlineLevel="7" spans="1:22">
      <c r="A282" s="82"/>
      <c r="B282" s="111" t="s">
        <v>192</v>
      </c>
      <c r="C282" s="111" t="s">
        <v>1803</v>
      </c>
      <c r="D282" s="112" t="s">
        <v>1805</v>
      </c>
      <c r="E282" s="113">
        <v>44516</v>
      </c>
      <c r="F282" s="112">
        <v>144</v>
      </c>
      <c r="G282" s="114">
        <v>0</v>
      </c>
      <c r="H282" s="115">
        <v>131778.76</v>
      </c>
      <c r="I282" s="115">
        <v>44841.37</v>
      </c>
      <c r="J282" s="116">
        <v>0</v>
      </c>
      <c r="K282" s="116">
        <v>86937.39</v>
      </c>
      <c r="L282" s="116">
        <v>10981.56</v>
      </c>
      <c r="M282" s="118"/>
      <c r="N282" s="119"/>
      <c r="O282" s="120">
        <f t="shared" si="17"/>
        <v>48913</v>
      </c>
      <c r="P282" s="121">
        <f t="shared" si="18"/>
        <v>12</v>
      </c>
      <c r="Q282" s="122">
        <f t="shared" si="19"/>
        <v>10981.5633333333</v>
      </c>
      <c r="R282" s="122">
        <f t="shared" si="16"/>
        <v>0.00333333333401242</v>
      </c>
      <c r="S282" s="123" t="s">
        <v>120</v>
      </c>
      <c r="U282" s="70"/>
      <c r="V282" s="124"/>
    </row>
    <row r="283" s="63" customFormat="1" ht="16.5" outlineLevel="7" spans="1:22">
      <c r="A283" s="82"/>
      <c r="B283" s="111" t="s">
        <v>192</v>
      </c>
      <c r="C283" s="111" t="s">
        <v>1808</v>
      </c>
      <c r="D283" s="112" t="s">
        <v>1810</v>
      </c>
      <c r="E283" s="113">
        <v>44526</v>
      </c>
      <c r="F283" s="112">
        <v>144</v>
      </c>
      <c r="G283" s="114">
        <v>0</v>
      </c>
      <c r="H283" s="115">
        <v>290265.5</v>
      </c>
      <c r="I283" s="115">
        <v>98770.89</v>
      </c>
      <c r="J283" s="116">
        <v>0</v>
      </c>
      <c r="K283" s="116">
        <v>191494.61</v>
      </c>
      <c r="L283" s="116">
        <v>24188.79</v>
      </c>
      <c r="M283" s="118"/>
      <c r="N283" s="119"/>
      <c r="O283" s="120">
        <f t="shared" si="17"/>
        <v>48913</v>
      </c>
      <c r="P283" s="121">
        <f t="shared" si="18"/>
        <v>12</v>
      </c>
      <c r="Q283" s="122">
        <f t="shared" si="19"/>
        <v>24188.7916666667</v>
      </c>
      <c r="R283" s="122">
        <f t="shared" si="16"/>
        <v>0.00166666666700621</v>
      </c>
      <c r="S283" s="123" t="s">
        <v>120</v>
      </c>
      <c r="U283" s="70"/>
      <c r="V283" s="124"/>
    </row>
    <row r="284" s="63" customFormat="1" ht="16.5" outlineLevel="7" spans="1:22">
      <c r="A284" s="82"/>
      <c r="B284" s="126" t="s">
        <v>192</v>
      </c>
      <c r="C284" s="127" t="s">
        <v>1815</v>
      </c>
      <c r="D284" s="128" t="s">
        <v>1817</v>
      </c>
      <c r="E284" s="129">
        <v>44539</v>
      </c>
      <c r="F284" s="128">
        <v>144</v>
      </c>
      <c r="G284" s="114">
        <v>0</v>
      </c>
      <c r="H284" s="115">
        <v>86371.67</v>
      </c>
      <c r="I284" s="115">
        <v>28790.56</v>
      </c>
      <c r="J284" s="130">
        <v>0</v>
      </c>
      <c r="K284" s="130">
        <v>57581.11</v>
      </c>
      <c r="L284" s="130">
        <v>7197.64</v>
      </c>
      <c r="M284" s="118"/>
      <c r="N284" s="119"/>
      <c r="O284" s="120">
        <f t="shared" si="17"/>
        <v>48944</v>
      </c>
      <c r="P284" s="121">
        <f t="shared" si="18"/>
        <v>12</v>
      </c>
      <c r="Q284" s="122">
        <f t="shared" si="19"/>
        <v>7197.63916666667</v>
      </c>
      <c r="R284" s="122">
        <f t="shared" si="16"/>
        <v>-0.0008333333344126</v>
      </c>
      <c r="S284" s="123" t="s">
        <v>120</v>
      </c>
      <c r="U284" s="70"/>
      <c r="V284" s="124"/>
    </row>
    <row r="285" s="63" customFormat="1" ht="16.5" outlineLevel="7" spans="1:22">
      <c r="A285" s="82"/>
      <c r="B285" s="126" t="s">
        <v>192</v>
      </c>
      <c r="C285" s="127" t="s">
        <v>1822</v>
      </c>
      <c r="D285" s="128" t="s">
        <v>1824</v>
      </c>
      <c r="E285" s="129">
        <v>44547</v>
      </c>
      <c r="F285" s="128">
        <v>144</v>
      </c>
      <c r="G285" s="114">
        <v>0</v>
      </c>
      <c r="H285" s="115">
        <v>360872.17</v>
      </c>
      <c r="I285" s="115">
        <v>120290.72</v>
      </c>
      <c r="J285" s="130">
        <v>0</v>
      </c>
      <c r="K285" s="130">
        <v>240581.45</v>
      </c>
      <c r="L285" s="130">
        <v>30072.68</v>
      </c>
      <c r="M285" s="118"/>
      <c r="N285" s="119"/>
      <c r="O285" s="120">
        <f t="shared" si="17"/>
        <v>48944</v>
      </c>
      <c r="P285" s="121">
        <f t="shared" si="18"/>
        <v>12</v>
      </c>
      <c r="Q285" s="122">
        <f t="shared" si="19"/>
        <v>30072.6808333333</v>
      </c>
      <c r="R285" s="122">
        <f t="shared" si="16"/>
        <v>0.000833333331684116</v>
      </c>
      <c r="S285" s="123" t="s">
        <v>120</v>
      </c>
      <c r="U285" s="70"/>
      <c r="V285" s="124"/>
    </row>
    <row r="286" s="63" customFormat="1" ht="16.5" outlineLevel="7" spans="1:22">
      <c r="A286" s="82"/>
      <c r="B286" s="126" t="s">
        <v>192</v>
      </c>
      <c r="C286" s="127" t="s">
        <v>1828</v>
      </c>
      <c r="D286" s="128" t="s">
        <v>1830</v>
      </c>
      <c r="E286" s="129">
        <v>44547</v>
      </c>
      <c r="F286" s="128">
        <v>144</v>
      </c>
      <c r="G286" s="114">
        <v>0</v>
      </c>
      <c r="H286" s="115">
        <v>182008.9</v>
      </c>
      <c r="I286" s="115">
        <v>60669.64</v>
      </c>
      <c r="J286" s="130">
        <v>0</v>
      </c>
      <c r="K286" s="130">
        <v>121339.26</v>
      </c>
      <c r="L286" s="130">
        <v>15167.41</v>
      </c>
      <c r="M286" s="118"/>
      <c r="N286" s="119"/>
      <c r="O286" s="120">
        <f t="shared" si="17"/>
        <v>48944</v>
      </c>
      <c r="P286" s="121">
        <f t="shared" si="18"/>
        <v>12</v>
      </c>
      <c r="Q286" s="122">
        <f t="shared" si="19"/>
        <v>15167.4083333333</v>
      </c>
      <c r="R286" s="122">
        <f t="shared" si="16"/>
        <v>-0.00166666666700621</v>
      </c>
      <c r="S286" s="123" t="s">
        <v>120</v>
      </c>
      <c r="U286" s="70"/>
      <c r="V286" s="124"/>
    </row>
    <row r="287" s="63" customFormat="1" ht="16.5" outlineLevel="7" spans="1:22">
      <c r="A287" s="82"/>
      <c r="B287" s="126" t="s">
        <v>192</v>
      </c>
      <c r="C287" s="127" t="s">
        <v>1832</v>
      </c>
      <c r="D287" s="128" t="s">
        <v>1834</v>
      </c>
      <c r="E287" s="129">
        <v>44547</v>
      </c>
      <c r="F287" s="128">
        <v>144</v>
      </c>
      <c r="G287" s="114">
        <v>0</v>
      </c>
      <c r="H287" s="115">
        <v>94368.51</v>
      </c>
      <c r="I287" s="115">
        <v>31456.16</v>
      </c>
      <c r="J287" s="130">
        <v>0</v>
      </c>
      <c r="K287" s="130">
        <v>62912.35</v>
      </c>
      <c r="L287" s="130">
        <v>7864.04</v>
      </c>
      <c r="M287" s="118"/>
      <c r="N287" s="119"/>
      <c r="O287" s="120">
        <f t="shared" si="17"/>
        <v>48944</v>
      </c>
      <c r="P287" s="121">
        <f t="shared" si="18"/>
        <v>12</v>
      </c>
      <c r="Q287" s="122">
        <f t="shared" si="19"/>
        <v>7864.0425</v>
      </c>
      <c r="R287" s="122">
        <f t="shared" si="16"/>
        <v>0.00249999999959982</v>
      </c>
      <c r="S287" s="123" t="s">
        <v>120</v>
      </c>
      <c r="U287" s="70"/>
      <c r="V287" s="124"/>
    </row>
    <row r="288" s="63" customFormat="1" ht="16.5" outlineLevel="7" spans="1:22">
      <c r="A288" s="82"/>
      <c r="B288" s="126" t="s">
        <v>192</v>
      </c>
      <c r="C288" s="127" t="s">
        <v>1836</v>
      </c>
      <c r="D288" s="128" t="s">
        <v>1834</v>
      </c>
      <c r="E288" s="129">
        <v>44547</v>
      </c>
      <c r="F288" s="128">
        <v>144</v>
      </c>
      <c r="G288" s="114">
        <v>0</v>
      </c>
      <c r="H288" s="115">
        <v>1031063.36</v>
      </c>
      <c r="I288" s="115">
        <v>343687.8</v>
      </c>
      <c r="J288" s="130">
        <v>0</v>
      </c>
      <c r="K288" s="130">
        <v>687375.56</v>
      </c>
      <c r="L288" s="130">
        <v>85921.95</v>
      </c>
      <c r="M288" s="118"/>
      <c r="N288" s="119"/>
      <c r="O288" s="120">
        <f t="shared" si="17"/>
        <v>48944</v>
      </c>
      <c r="P288" s="121">
        <f t="shared" si="18"/>
        <v>12</v>
      </c>
      <c r="Q288" s="122">
        <f t="shared" si="19"/>
        <v>85921.9466666667</v>
      </c>
      <c r="R288" s="122">
        <f t="shared" si="16"/>
        <v>-0.00333333332673647</v>
      </c>
      <c r="S288" s="123" t="s">
        <v>120</v>
      </c>
      <c r="U288" s="70"/>
      <c r="V288" s="124"/>
    </row>
    <row r="289" s="63" customFormat="1" ht="16.5" outlineLevel="7" spans="1:22">
      <c r="A289" s="82"/>
      <c r="B289" s="111" t="s">
        <v>192</v>
      </c>
      <c r="C289" s="111" t="s">
        <v>1839</v>
      </c>
      <c r="D289" s="112" t="s">
        <v>1841</v>
      </c>
      <c r="E289" s="113">
        <v>44547</v>
      </c>
      <c r="F289" s="112">
        <v>144</v>
      </c>
      <c r="G289" s="114">
        <v>0</v>
      </c>
      <c r="H289" s="115">
        <v>160688.6</v>
      </c>
      <c r="I289" s="115">
        <v>53562.88</v>
      </c>
      <c r="J289" s="116">
        <v>0</v>
      </c>
      <c r="K289" s="116">
        <v>107125.72</v>
      </c>
      <c r="L289" s="116">
        <v>13390.72</v>
      </c>
      <c r="M289" s="118"/>
      <c r="N289" s="119"/>
      <c r="O289" s="120">
        <f t="shared" si="17"/>
        <v>48944</v>
      </c>
      <c r="P289" s="121">
        <f t="shared" si="18"/>
        <v>12</v>
      </c>
      <c r="Q289" s="122">
        <f t="shared" si="19"/>
        <v>13390.7166666667</v>
      </c>
      <c r="R289" s="122">
        <f t="shared" si="16"/>
        <v>-0.00333333333219343</v>
      </c>
      <c r="S289" s="123" t="s">
        <v>120</v>
      </c>
      <c r="U289" s="70"/>
      <c r="V289" s="124"/>
    </row>
    <row r="290" s="63" customFormat="1" ht="16.5" outlineLevel="7" spans="1:22">
      <c r="A290" s="82"/>
      <c r="B290" s="111" t="s">
        <v>192</v>
      </c>
      <c r="C290" s="111" t="s">
        <v>1843</v>
      </c>
      <c r="D290" s="112" t="s">
        <v>1845</v>
      </c>
      <c r="E290" s="113">
        <v>44547</v>
      </c>
      <c r="F290" s="112">
        <v>144</v>
      </c>
      <c r="G290" s="114">
        <v>0</v>
      </c>
      <c r="H290" s="115">
        <v>173008.94</v>
      </c>
      <c r="I290" s="115">
        <v>57669.64</v>
      </c>
      <c r="J290" s="116">
        <v>0</v>
      </c>
      <c r="K290" s="116">
        <v>115339.3</v>
      </c>
      <c r="L290" s="116">
        <v>14417.41</v>
      </c>
      <c r="M290" s="118"/>
      <c r="N290" s="119"/>
      <c r="O290" s="120">
        <f t="shared" si="17"/>
        <v>48944</v>
      </c>
      <c r="P290" s="121">
        <f t="shared" si="18"/>
        <v>12</v>
      </c>
      <c r="Q290" s="122">
        <f t="shared" si="19"/>
        <v>14417.4116666667</v>
      </c>
      <c r="R290" s="122">
        <f t="shared" si="16"/>
        <v>0.00166666666700621</v>
      </c>
      <c r="S290" s="123" t="s">
        <v>120</v>
      </c>
      <c r="U290" s="70"/>
      <c r="V290" s="124"/>
    </row>
    <row r="291" s="63" customFormat="1" ht="16.5" outlineLevel="7" spans="1:22">
      <c r="A291" s="82"/>
      <c r="B291" s="126" t="s">
        <v>192</v>
      </c>
      <c r="C291" s="127" t="s">
        <v>1847</v>
      </c>
      <c r="D291" s="128" t="s">
        <v>1849</v>
      </c>
      <c r="E291" s="129">
        <v>44547</v>
      </c>
      <c r="F291" s="128">
        <v>144</v>
      </c>
      <c r="G291" s="114">
        <v>0</v>
      </c>
      <c r="H291" s="115">
        <v>310192.79</v>
      </c>
      <c r="I291" s="115">
        <v>103397.6</v>
      </c>
      <c r="J291" s="130">
        <v>0</v>
      </c>
      <c r="K291" s="130">
        <v>206795.19</v>
      </c>
      <c r="L291" s="130">
        <v>25849.4</v>
      </c>
      <c r="M291" s="118"/>
      <c r="N291" s="119"/>
      <c r="O291" s="120">
        <f t="shared" si="17"/>
        <v>48944</v>
      </c>
      <c r="P291" s="121">
        <f t="shared" si="18"/>
        <v>12</v>
      </c>
      <c r="Q291" s="122">
        <f t="shared" si="19"/>
        <v>25849.3991666667</v>
      </c>
      <c r="R291" s="122">
        <f t="shared" si="16"/>
        <v>-0.000833333338960074</v>
      </c>
      <c r="S291" s="123" t="s">
        <v>120</v>
      </c>
      <c r="U291" s="70"/>
      <c r="V291" s="124"/>
    </row>
    <row r="292" s="63" customFormat="1" ht="16.5" outlineLevel="7" spans="1:22">
      <c r="A292" s="82"/>
      <c r="B292" s="126" t="s">
        <v>192</v>
      </c>
      <c r="C292" s="127" t="s">
        <v>1851</v>
      </c>
      <c r="D292" s="128" t="s">
        <v>1853</v>
      </c>
      <c r="E292" s="129">
        <v>44547</v>
      </c>
      <c r="F292" s="128">
        <v>144</v>
      </c>
      <c r="G292" s="114">
        <v>0</v>
      </c>
      <c r="H292" s="115">
        <v>468347.42</v>
      </c>
      <c r="I292" s="115">
        <v>156115.8</v>
      </c>
      <c r="J292" s="130">
        <v>0</v>
      </c>
      <c r="K292" s="130">
        <v>312231.62</v>
      </c>
      <c r="L292" s="130">
        <v>39028.95</v>
      </c>
      <c r="M292" s="118"/>
      <c r="N292" s="119"/>
      <c r="O292" s="120">
        <f t="shared" si="17"/>
        <v>48944</v>
      </c>
      <c r="P292" s="121">
        <f t="shared" si="18"/>
        <v>12</v>
      </c>
      <c r="Q292" s="122">
        <f t="shared" si="19"/>
        <v>39028.9516666667</v>
      </c>
      <c r="R292" s="122">
        <f t="shared" si="16"/>
        <v>0.00166666667064419</v>
      </c>
      <c r="S292" s="123" t="s">
        <v>120</v>
      </c>
      <c r="U292" s="70"/>
      <c r="V292" s="124"/>
    </row>
    <row r="293" s="63" customFormat="1" ht="16.5" outlineLevel="7" spans="1:22">
      <c r="A293" s="82"/>
      <c r="B293" s="126" t="s">
        <v>192</v>
      </c>
      <c r="C293" s="127" t="s">
        <v>1855</v>
      </c>
      <c r="D293" s="128" t="s">
        <v>1857</v>
      </c>
      <c r="E293" s="129">
        <v>44547</v>
      </c>
      <c r="F293" s="128">
        <v>144</v>
      </c>
      <c r="G293" s="114">
        <v>0</v>
      </c>
      <c r="H293" s="115">
        <v>786572.68</v>
      </c>
      <c r="I293" s="115">
        <v>262190.88</v>
      </c>
      <c r="J293" s="130">
        <v>0</v>
      </c>
      <c r="K293" s="130">
        <v>524381.8</v>
      </c>
      <c r="L293" s="130">
        <v>65547.72</v>
      </c>
      <c r="M293" s="118"/>
      <c r="N293" s="119"/>
      <c r="O293" s="120">
        <f t="shared" si="17"/>
        <v>48944</v>
      </c>
      <c r="P293" s="121">
        <f t="shared" si="18"/>
        <v>12</v>
      </c>
      <c r="Q293" s="122">
        <f t="shared" si="19"/>
        <v>65547.7233333333</v>
      </c>
      <c r="R293" s="122">
        <f t="shared" si="16"/>
        <v>0.00333333334128838</v>
      </c>
      <c r="S293" s="123" t="s">
        <v>120</v>
      </c>
      <c r="U293" s="70"/>
      <c r="V293" s="124"/>
    </row>
    <row r="294" s="63" customFormat="1" ht="16.5" outlineLevel="7" spans="1:22">
      <c r="A294" s="82"/>
      <c r="B294" s="126" t="s">
        <v>192</v>
      </c>
      <c r="C294" s="127" t="s">
        <v>1861</v>
      </c>
      <c r="D294" s="128" t="s">
        <v>1863</v>
      </c>
      <c r="E294" s="129">
        <v>44547</v>
      </c>
      <c r="F294" s="128">
        <v>144</v>
      </c>
      <c r="G294" s="114">
        <v>0</v>
      </c>
      <c r="H294" s="115">
        <v>256637.17</v>
      </c>
      <c r="I294" s="115">
        <v>85545.72</v>
      </c>
      <c r="J294" s="130">
        <v>0</v>
      </c>
      <c r="K294" s="130">
        <v>171091.45</v>
      </c>
      <c r="L294" s="130">
        <v>21386.43</v>
      </c>
      <c r="M294" s="118"/>
      <c r="N294" s="119"/>
      <c r="O294" s="120">
        <f t="shared" si="17"/>
        <v>48944</v>
      </c>
      <c r="P294" s="121">
        <f t="shared" si="18"/>
        <v>12</v>
      </c>
      <c r="Q294" s="122">
        <f t="shared" si="19"/>
        <v>21386.4308333333</v>
      </c>
      <c r="R294" s="122">
        <f t="shared" si="16"/>
        <v>0.000833333335322095</v>
      </c>
      <c r="S294" s="123" t="s">
        <v>120</v>
      </c>
      <c r="U294" s="70"/>
      <c r="V294" s="124"/>
    </row>
    <row r="295" s="63" customFormat="1" ht="16.5" outlineLevel="7" spans="1:22">
      <c r="A295" s="82"/>
      <c r="B295" s="126" t="s">
        <v>192</v>
      </c>
      <c r="C295" s="127" t="s">
        <v>1867</v>
      </c>
      <c r="D295" s="128" t="s">
        <v>1869</v>
      </c>
      <c r="E295" s="129">
        <v>44789</v>
      </c>
      <c r="F295" s="128">
        <v>144</v>
      </c>
      <c r="G295" s="114">
        <v>0</v>
      </c>
      <c r="H295" s="115">
        <v>316814.17</v>
      </c>
      <c r="I295" s="115">
        <v>88003.93</v>
      </c>
      <c r="J295" s="130">
        <v>0</v>
      </c>
      <c r="K295" s="130">
        <v>228810.24</v>
      </c>
      <c r="L295" s="130">
        <v>26401.18</v>
      </c>
      <c r="M295" s="118"/>
      <c r="N295" s="119"/>
      <c r="O295" s="120">
        <f t="shared" si="17"/>
        <v>49187</v>
      </c>
      <c r="P295" s="121">
        <f t="shared" si="18"/>
        <v>12</v>
      </c>
      <c r="Q295" s="122">
        <f t="shared" si="19"/>
        <v>26401.1808333333</v>
      </c>
      <c r="R295" s="122">
        <f t="shared" si="16"/>
        <v>0.000833333331684116</v>
      </c>
      <c r="S295" s="123" t="s">
        <v>120</v>
      </c>
      <c r="U295" s="70"/>
      <c r="V295" s="124"/>
    </row>
    <row r="296" s="63" customFormat="1" ht="16.5" outlineLevel="7" spans="1:22">
      <c r="A296" s="82"/>
      <c r="B296" s="111" t="s">
        <v>192</v>
      </c>
      <c r="C296" s="111" t="s">
        <v>1875</v>
      </c>
      <c r="D296" s="112" t="s">
        <v>1877</v>
      </c>
      <c r="E296" s="113">
        <v>44789</v>
      </c>
      <c r="F296" s="112">
        <v>144</v>
      </c>
      <c r="G296" s="114">
        <v>0</v>
      </c>
      <c r="H296" s="115">
        <v>254867.26</v>
      </c>
      <c r="I296" s="115">
        <v>70796.47</v>
      </c>
      <c r="J296" s="116">
        <v>0</v>
      </c>
      <c r="K296" s="116">
        <v>184070.79</v>
      </c>
      <c r="L296" s="116">
        <v>21238.94</v>
      </c>
      <c r="M296" s="118"/>
      <c r="N296" s="119"/>
      <c r="O296" s="120">
        <f t="shared" si="17"/>
        <v>49187</v>
      </c>
      <c r="P296" s="121">
        <f t="shared" si="18"/>
        <v>12</v>
      </c>
      <c r="Q296" s="122">
        <f t="shared" si="19"/>
        <v>21238.9383333333</v>
      </c>
      <c r="R296" s="122">
        <f t="shared" si="16"/>
        <v>-0.00166666666700621</v>
      </c>
      <c r="S296" s="123" t="s">
        <v>120</v>
      </c>
      <c r="U296" s="70"/>
      <c r="V296" s="124"/>
    </row>
    <row r="297" s="63" customFormat="1" ht="16.5" outlineLevel="7" spans="1:22">
      <c r="A297" s="82"/>
      <c r="B297" s="111" t="s">
        <v>192</v>
      </c>
      <c r="C297" s="111" t="s">
        <v>1881</v>
      </c>
      <c r="D297" s="112" t="s">
        <v>1883</v>
      </c>
      <c r="E297" s="113">
        <v>44833</v>
      </c>
      <c r="F297" s="112">
        <v>144</v>
      </c>
      <c r="G297" s="114">
        <v>0</v>
      </c>
      <c r="H297" s="115">
        <v>150442.48</v>
      </c>
      <c r="I297" s="115">
        <v>40744.83</v>
      </c>
      <c r="J297" s="116">
        <v>0</v>
      </c>
      <c r="K297" s="116">
        <v>109697.65</v>
      </c>
      <c r="L297" s="116">
        <v>12536.87</v>
      </c>
      <c r="M297" s="118"/>
      <c r="N297" s="119"/>
      <c r="O297" s="120">
        <f t="shared" si="17"/>
        <v>49217</v>
      </c>
      <c r="P297" s="121">
        <f t="shared" si="18"/>
        <v>12</v>
      </c>
      <c r="Q297" s="122">
        <f t="shared" si="19"/>
        <v>12536.8733333333</v>
      </c>
      <c r="R297" s="122">
        <f t="shared" si="16"/>
        <v>0.00333333333219343</v>
      </c>
      <c r="S297" s="123" t="s">
        <v>120</v>
      </c>
      <c r="U297" s="70"/>
      <c r="V297" s="124"/>
    </row>
    <row r="298" s="63" customFormat="1" ht="16.5" outlineLevel="7" spans="1:22">
      <c r="A298" s="82"/>
      <c r="B298" s="126" t="s">
        <v>192</v>
      </c>
      <c r="C298" s="127" t="s">
        <v>1886</v>
      </c>
      <c r="D298" s="128" t="s">
        <v>1888</v>
      </c>
      <c r="E298" s="129">
        <v>44833</v>
      </c>
      <c r="F298" s="128">
        <v>144</v>
      </c>
      <c r="G298" s="114">
        <v>0</v>
      </c>
      <c r="H298" s="115">
        <v>95486.73</v>
      </c>
      <c r="I298" s="115">
        <v>25861</v>
      </c>
      <c r="J298" s="130">
        <v>0</v>
      </c>
      <c r="K298" s="130">
        <v>69625.73</v>
      </c>
      <c r="L298" s="130">
        <v>7957.23</v>
      </c>
      <c r="M298" s="118"/>
      <c r="N298" s="119"/>
      <c r="O298" s="120">
        <f t="shared" si="17"/>
        <v>49217</v>
      </c>
      <c r="P298" s="121">
        <f t="shared" si="18"/>
        <v>12</v>
      </c>
      <c r="Q298" s="122">
        <f t="shared" si="19"/>
        <v>7957.2275</v>
      </c>
      <c r="R298" s="122">
        <f t="shared" si="16"/>
        <v>-0.00250000000050932</v>
      </c>
      <c r="S298" s="123" t="s">
        <v>120</v>
      </c>
      <c r="U298" s="70"/>
      <c r="V298" s="124"/>
    </row>
    <row r="299" s="63" customFormat="1" ht="16.5" outlineLevel="7" spans="1:22">
      <c r="A299" s="82"/>
      <c r="B299" s="126" t="s">
        <v>192</v>
      </c>
      <c r="C299" s="127" t="s">
        <v>1891</v>
      </c>
      <c r="D299" s="128" t="s">
        <v>1350</v>
      </c>
      <c r="E299" s="129">
        <v>44833</v>
      </c>
      <c r="F299" s="128">
        <v>144</v>
      </c>
      <c r="G299" s="114">
        <v>0</v>
      </c>
      <c r="H299" s="115">
        <v>88318.58</v>
      </c>
      <c r="I299" s="115">
        <v>23919.61</v>
      </c>
      <c r="J299" s="130">
        <v>0</v>
      </c>
      <c r="K299" s="130">
        <v>64398.97</v>
      </c>
      <c r="L299" s="130">
        <v>7359.88</v>
      </c>
      <c r="M299" s="118"/>
      <c r="N299" s="119"/>
      <c r="O299" s="120">
        <f t="shared" si="17"/>
        <v>49217</v>
      </c>
      <c r="P299" s="121">
        <f t="shared" si="18"/>
        <v>12</v>
      </c>
      <c r="Q299" s="122">
        <f t="shared" si="19"/>
        <v>7359.88166666667</v>
      </c>
      <c r="R299" s="122">
        <f t="shared" si="16"/>
        <v>0.00166666666609672</v>
      </c>
      <c r="S299" s="123" t="s">
        <v>120</v>
      </c>
      <c r="U299" s="70"/>
      <c r="V299" s="124"/>
    </row>
    <row r="300" s="63" customFormat="1" ht="16.5" outlineLevel="7" spans="1:22">
      <c r="A300" s="82"/>
      <c r="B300" s="126" t="s">
        <v>192</v>
      </c>
      <c r="C300" s="127" t="s">
        <v>1895</v>
      </c>
      <c r="D300" s="128" t="s">
        <v>969</v>
      </c>
      <c r="E300" s="129">
        <v>44861</v>
      </c>
      <c r="F300" s="128">
        <v>144</v>
      </c>
      <c r="G300" s="114">
        <v>0</v>
      </c>
      <c r="H300" s="115">
        <v>40707.96</v>
      </c>
      <c r="I300" s="115">
        <v>10742.38</v>
      </c>
      <c r="J300" s="130">
        <v>0</v>
      </c>
      <c r="K300" s="130">
        <v>29965.58</v>
      </c>
      <c r="L300" s="130">
        <v>3392.33</v>
      </c>
      <c r="M300" s="118"/>
      <c r="N300" s="119"/>
      <c r="O300" s="120">
        <f t="shared" si="17"/>
        <v>49248</v>
      </c>
      <c r="P300" s="121">
        <f t="shared" si="18"/>
        <v>12</v>
      </c>
      <c r="Q300" s="122">
        <f t="shared" si="19"/>
        <v>3392.33</v>
      </c>
      <c r="R300" s="122">
        <f t="shared" si="16"/>
        <v>0</v>
      </c>
      <c r="S300" s="123" t="s">
        <v>120</v>
      </c>
      <c r="U300" s="70"/>
      <c r="V300" s="124"/>
    </row>
    <row r="301" s="63" customFormat="1" ht="16.5" outlineLevel="7" spans="1:22">
      <c r="A301" s="82"/>
      <c r="B301" s="126" t="s">
        <v>192</v>
      </c>
      <c r="C301" s="127" t="s">
        <v>1901</v>
      </c>
      <c r="D301" s="128" t="s">
        <v>1903</v>
      </c>
      <c r="E301" s="129">
        <v>44883</v>
      </c>
      <c r="F301" s="128">
        <v>144</v>
      </c>
      <c r="G301" s="114">
        <v>0</v>
      </c>
      <c r="H301" s="115">
        <v>80172.41</v>
      </c>
      <c r="I301" s="115">
        <v>20599.85</v>
      </c>
      <c r="J301" s="130">
        <v>0</v>
      </c>
      <c r="K301" s="130">
        <v>59572.56</v>
      </c>
      <c r="L301" s="130">
        <v>6681.04</v>
      </c>
      <c r="M301" s="118"/>
      <c r="N301" s="119"/>
      <c r="O301" s="120">
        <f t="shared" si="17"/>
        <v>49278</v>
      </c>
      <c r="P301" s="121">
        <f t="shared" si="18"/>
        <v>12</v>
      </c>
      <c r="Q301" s="122">
        <f t="shared" si="19"/>
        <v>6681.03416666667</v>
      </c>
      <c r="R301" s="122">
        <f t="shared" si="16"/>
        <v>-0.00583333333270275</v>
      </c>
      <c r="S301" s="123" t="s">
        <v>120</v>
      </c>
      <c r="U301" s="70"/>
      <c r="V301" s="124"/>
    </row>
    <row r="302" s="63" customFormat="1" ht="16.5" outlineLevel="7" spans="1:22">
      <c r="A302" s="82"/>
      <c r="B302" s="126" t="s">
        <v>192</v>
      </c>
      <c r="C302" s="127" t="s">
        <v>1909</v>
      </c>
      <c r="D302" s="128" t="s">
        <v>1911</v>
      </c>
      <c r="E302" s="129">
        <v>44883</v>
      </c>
      <c r="F302" s="128">
        <v>144</v>
      </c>
      <c r="G302" s="114">
        <v>0</v>
      </c>
      <c r="H302" s="115">
        <v>36991.13</v>
      </c>
      <c r="I302" s="115">
        <v>9504.66</v>
      </c>
      <c r="J302" s="130">
        <v>0</v>
      </c>
      <c r="K302" s="130">
        <v>27486.47</v>
      </c>
      <c r="L302" s="130">
        <v>3082.6</v>
      </c>
      <c r="M302" s="118"/>
      <c r="N302" s="119"/>
      <c r="O302" s="120">
        <f t="shared" si="17"/>
        <v>49278</v>
      </c>
      <c r="P302" s="121">
        <f t="shared" si="18"/>
        <v>12</v>
      </c>
      <c r="Q302" s="122">
        <f t="shared" si="19"/>
        <v>3082.59416666667</v>
      </c>
      <c r="R302" s="122">
        <f t="shared" si="16"/>
        <v>-0.0058333333331575</v>
      </c>
      <c r="S302" s="123" t="s">
        <v>120</v>
      </c>
      <c r="U302" s="70"/>
      <c r="V302" s="124"/>
    </row>
    <row r="303" s="63" customFormat="1" ht="16.5" outlineLevel="7" spans="1:22">
      <c r="A303" s="82"/>
      <c r="B303" s="111" t="s">
        <v>192</v>
      </c>
      <c r="C303" s="111" t="s">
        <v>1916</v>
      </c>
      <c r="D303" s="112" t="s">
        <v>1918</v>
      </c>
      <c r="E303" s="113">
        <v>44909</v>
      </c>
      <c r="F303" s="112">
        <v>144</v>
      </c>
      <c r="G303" s="114">
        <v>0</v>
      </c>
      <c r="H303" s="115">
        <v>119469.03</v>
      </c>
      <c r="I303" s="115">
        <v>29867.25</v>
      </c>
      <c r="J303" s="116">
        <v>0</v>
      </c>
      <c r="K303" s="116">
        <v>89601.78</v>
      </c>
      <c r="L303" s="116">
        <v>9955.75</v>
      </c>
      <c r="M303" s="118"/>
      <c r="N303" s="119"/>
      <c r="O303" s="120">
        <f t="shared" si="17"/>
        <v>49309</v>
      </c>
      <c r="P303" s="121">
        <f t="shared" si="18"/>
        <v>12</v>
      </c>
      <c r="Q303" s="122">
        <f t="shared" si="19"/>
        <v>9955.7525</v>
      </c>
      <c r="R303" s="122">
        <f t="shared" si="16"/>
        <v>0.00249999999869033</v>
      </c>
      <c r="S303" s="123" t="s">
        <v>120</v>
      </c>
      <c r="U303" s="70"/>
      <c r="V303" s="124"/>
    </row>
    <row r="304" s="63" customFormat="1" ht="16.5" outlineLevel="7" spans="1:22">
      <c r="A304" s="82"/>
      <c r="B304" s="126" t="s">
        <v>192</v>
      </c>
      <c r="C304" s="127" t="s">
        <v>1923</v>
      </c>
      <c r="D304" s="128" t="s">
        <v>1925</v>
      </c>
      <c r="E304" s="129">
        <v>44921</v>
      </c>
      <c r="F304" s="128">
        <v>144</v>
      </c>
      <c r="G304" s="114">
        <v>0</v>
      </c>
      <c r="H304" s="115">
        <v>1073706.81</v>
      </c>
      <c r="I304" s="115">
        <v>263161.82</v>
      </c>
      <c r="J304" s="130">
        <v>0</v>
      </c>
      <c r="K304" s="130">
        <v>810544.99</v>
      </c>
      <c r="L304" s="130">
        <v>90060.56</v>
      </c>
      <c r="M304" s="118"/>
      <c r="N304" s="119"/>
      <c r="O304" s="120">
        <f t="shared" si="17"/>
        <v>49309</v>
      </c>
      <c r="P304" s="121">
        <f t="shared" si="18"/>
        <v>12</v>
      </c>
      <c r="Q304" s="122">
        <f t="shared" si="19"/>
        <v>89475.5675</v>
      </c>
      <c r="R304" s="122">
        <f t="shared" si="16"/>
        <v>-584.992499999993</v>
      </c>
      <c r="S304" s="123" t="s">
        <v>120</v>
      </c>
      <c r="U304" s="70"/>
      <c r="V304" s="124"/>
    </row>
    <row r="305" s="63" customFormat="1" ht="16.5" outlineLevel="7" spans="1:22">
      <c r="A305" s="82"/>
      <c r="B305" s="126" t="s">
        <v>192</v>
      </c>
      <c r="C305" s="127" t="s">
        <v>1929</v>
      </c>
      <c r="D305" s="128" t="s">
        <v>1445</v>
      </c>
      <c r="E305" s="129">
        <v>45039</v>
      </c>
      <c r="F305" s="128">
        <v>144</v>
      </c>
      <c r="G305" s="114">
        <v>0</v>
      </c>
      <c r="H305" s="115">
        <v>375119.05</v>
      </c>
      <c r="I305" s="115">
        <v>83359.79</v>
      </c>
      <c r="J305" s="130">
        <v>0</v>
      </c>
      <c r="K305" s="130">
        <v>291759.26</v>
      </c>
      <c r="L305" s="130">
        <v>31259.92</v>
      </c>
      <c r="M305" s="118"/>
      <c r="N305" s="119"/>
      <c r="O305" s="120">
        <f t="shared" si="17"/>
        <v>49429</v>
      </c>
      <c r="P305" s="121">
        <f t="shared" si="18"/>
        <v>12</v>
      </c>
      <c r="Q305" s="122">
        <f t="shared" si="19"/>
        <v>31259.9208333333</v>
      </c>
      <c r="R305" s="122">
        <f t="shared" si="16"/>
        <v>0.000833333331684116</v>
      </c>
      <c r="S305" s="123" t="s">
        <v>120</v>
      </c>
      <c r="U305" s="70"/>
      <c r="V305" s="124"/>
    </row>
    <row r="306" s="63" customFormat="1" ht="16.5" outlineLevel="7" spans="1:22">
      <c r="A306" s="82"/>
      <c r="B306" s="126" t="s">
        <v>192</v>
      </c>
      <c r="C306" s="127" t="s">
        <v>1934</v>
      </c>
      <c r="D306" s="128" t="s">
        <v>1439</v>
      </c>
      <c r="E306" s="129">
        <v>45039</v>
      </c>
      <c r="F306" s="128">
        <v>144</v>
      </c>
      <c r="G306" s="114">
        <v>0</v>
      </c>
      <c r="H306" s="115">
        <v>162380.3</v>
      </c>
      <c r="I306" s="115">
        <v>36084.51</v>
      </c>
      <c r="J306" s="130">
        <v>0</v>
      </c>
      <c r="K306" s="130">
        <v>126295.79</v>
      </c>
      <c r="L306" s="130">
        <v>13531.69</v>
      </c>
      <c r="M306" s="118"/>
      <c r="N306" s="119"/>
      <c r="O306" s="120">
        <f t="shared" si="17"/>
        <v>49429</v>
      </c>
      <c r="P306" s="121">
        <f t="shared" si="18"/>
        <v>12</v>
      </c>
      <c r="Q306" s="122">
        <f t="shared" si="19"/>
        <v>13531.6916666667</v>
      </c>
      <c r="R306" s="122">
        <f t="shared" si="16"/>
        <v>0.00166666666518722</v>
      </c>
      <c r="S306" s="123" t="s">
        <v>120</v>
      </c>
      <c r="U306" s="70"/>
      <c r="V306" s="124"/>
    </row>
    <row r="307" s="63" customFormat="1" ht="16.5" outlineLevel="7" spans="1:22">
      <c r="A307" s="82"/>
      <c r="B307" s="126" t="s">
        <v>192</v>
      </c>
      <c r="C307" s="127" t="s">
        <v>1938</v>
      </c>
      <c r="D307" s="128" t="s">
        <v>1940</v>
      </c>
      <c r="E307" s="129">
        <v>45039</v>
      </c>
      <c r="F307" s="128">
        <v>144</v>
      </c>
      <c r="G307" s="114">
        <v>0</v>
      </c>
      <c r="H307" s="115">
        <v>830400.54</v>
      </c>
      <c r="I307" s="115">
        <v>184533.45</v>
      </c>
      <c r="J307" s="130">
        <v>0</v>
      </c>
      <c r="K307" s="130">
        <v>645867.09</v>
      </c>
      <c r="L307" s="130">
        <v>69200.04</v>
      </c>
      <c r="M307" s="118"/>
      <c r="N307" s="119"/>
      <c r="O307" s="120">
        <f t="shared" si="17"/>
        <v>49429</v>
      </c>
      <c r="P307" s="121">
        <f t="shared" si="18"/>
        <v>12</v>
      </c>
      <c r="Q307" s="122">
        <f t="shared" si="19"/>
        <v>69200.045</v>
      </c>
      <c r="R307" s="122">
        <f t="shared" si="16"/>
        <v>0.00500000000465661</v>
      </c>
      <c r="S307" s="123" t="s">
        <v>120</v>
      </c>
      <c r="U307" s="70"/>
      <c r="V307" s="124"/>
    </row>
    <row r="308" s="63" customFormat="1" ht="16.5" outlineLevel="7" spans="1:22">
      <c r="A308" s="82"/>
      <c r="B308" s="126" t="s">
        <v>192</v>
      </c>
      <c r="C308" s="127" t="s">
        <v>1943</v>
      </c>
      <c r="D308" s="128" t="s">
        <v>1462</v>
      </c>
      <c r="E308" s="129">
        <v>45039</v>
      </c>
      <c r="F308" s="128">
        <v>144</v>
      </c>
      <c r="G308" s="114">
        <v>0</v>
      </c>
      <c r="H308" s="115">
        <v>133604.05</v>
      </c>
      <c r="I308" s="115">
        <v>29689.79</v>
      </c>
      <c r="J308" s="130">
        <v>0</v>
      </c>
      <c r="K308" s="130">
        <v>103914.26</v>
      </c>
      <c r="L308" s="130">
        <v>11133.67</v>
      </c>
      <c r="M308" s="118"/>
      <c r="N308" s="119"/>
      <c r="O308" s="120">
        <f t="shared" si="17"/>
        <v>49429</v>
      </c>
      <c r="P308" s="121">
        <f t="shared" si="18"/>
        <v>12</v>
      </c>
      <c r="Q308" s="122">
        <f t="shared" si="19"/>
        <v>11133.6708333333</v>
      </c>
      <c r="R308" s="122">
        <f t="shared" si="16"/>
        <v>0.000833333331684116</v>
      </c>
      <c r="S308" s="123" t="s">
        <v>120</v>
      </c>
      <c r="U308" s="70"/>
      <c r="V308" s="124"/>
    </row>
    <row r="309" s="63" customFormat="1" ht="16.5" outlineLevel="7" spans="1:22">
      <c r="A309" s="82"/>
      <c r="B309" s="111" t="s">
        <v>192</v>
      </c>
      <c r="C309" s="111" t="s">
        <v>1947</v>
      </c>
      <c r="D309" s="112" t="s">
        <v>1468</v>
      </c>
      <c r="E309" s="113">
        <v>45039</v>
      </c>
      <c r="F309" s="112">
        <v>144</v>
      </c>
      <c r="G309" s="114">
        <v>0</v>
      </c>
      <c r="H309" s="115">
        <v>400812.14</v>
      </c>
      <c r="I309" s="115">
        <v>89069.36</v>
      </c>
      <c r="J309" s="116">
        <v>0</v>
      </c>
      <c r="K309" s="116">
        <v>311742.78</v>
      </c>
      <c r="L309" s="116">
        <v>33401.01</v>
      </c>
      <c r="M309" s="118"/>
      <c r="N309" s="119"/>
      <c r="O309" s="120">
        <f t="shared" si="17"/>
        <v>49429</v>
      </c>
      <c r="P309" s="121">
        <f t="shared" si="18"/>
        <v>12</v>
      </c>
      <c r="Q309" s="122">
        <f t="shared" si="19"/>
        <v>33401.0116666667</v>
      </c>
      <c r="R309" s="122">
        <f t="shared" si="16"/>
        <v>0.00166666667064419</v>
      </c>
      <c r="S309" s="123" t="s">
        <v>120</v>
      </c>
      <c r="U309" s="70"/>
      <c r="V309" s="124"/>
    </row>
    <row r="310" s="63" customFormat="1" ht="16.5" outlineLevel="7" spans="1:22">
      <c r="A310" s="82"/>
      <c r="B310" s="111" t="s">
        <v>192</v>
      </c>
      <c r="C310" s="111" t="s">
        <v>1951</v>
      </c>
      <c r="D310" s="112" t="s">
        <v>1432</v>
      </c>
      <c r="E310" s="113">
        <v>45039</v>
      </c>
      <c r="F310" s="112">
        <v>144</v>
      </c>
      <c r="G310" s="114">
        <v>0</v>
      </c>
      <c r="H310" s="115">
        <v>183551.4</v>
      </c>
      <c r="I310" s="115">
        <v>40789.2</v>
      </c>
      <c r="J310" s="116">
        <v>0</v>
      </c>
      <c r="K310" s="116">
        <v>142762.2</v>
      </c>
      <c r="L310" s="116">
        <v>15295.95</v>
      </c>
      <c r="M310" s="118"/>
      <c r="N310" s="119"/>
      <c r="O310" s="120">
        <f t="shared" si="17"/>
        <v>49429</v>
      </c>
      <c r="P310" s="121">
        <f t="shared" si="18"/>
        <v>12</v>
      </c>
      <c r="Q310" s="122">
        <f t="shared" si="19"/>
        <v>15295.95</v>
      </c>
      <c r="R310" s="122">
        <f t="shared" si="16"/>
        <v>0</v>
      </c>
      <c r="S310" s="123" t="s">
        <v>120</v>
      </c>
      <c r="U310" s="70"/>
      <c r="V310" s="124"/>
    </row>
    <row r="311" s="63" customFormat="1" ht="16.5" outlineLevel="7" spans="1:22">
      <c r="A311" s="82"/>
      <c r="B311" s="126" t="s">
        <v>192</v>
      </c>
      <c r="C311" s="127" t="s">
        <v>1955</v>
      </c>
      <c r="D311" s="128" t="s">
        <v>1081</v>
      </c>
      <c r="E311" s="129">
        <v>45039</v>
      </c>
      <c r="F311" s="128">
        <v>144</v>
      </c>
      <c r="G311" s="114">
        <v>0</v>
      </c>
      <c r="H311" s="115">
        <v>259887.91</v>
      </c>
      <c r="I311" s="115">
        <v>57752.88</v>
      </c>
      <c r="J311" s="130">
        <v>0</v>
      </c>
      <c r="K311" s="130">
        <v>202135.03</v>
      </c>
      <c r="L311" s="130">
        <v>21657.33</v>
      </c>
      <c r="M311" s="118"/>
      <c r="N311" s="119"/>
      <c r="O311" s="120">
        <f t="shared" si="17"/>
        <v>49429</v>
      </c>
      <c r="P311" s="121">
        <f t="shared" si="18"/>
        <v>12</v>
      </c>
      <c r="Q311" s="122">
        <f t="shared" si="19"/>
        <v>21657.3258333333</v>
      </c>
      <c r="R311" s="122">
        <f t="shared" si="16"/>
        <v>-0.00416666666933452</v>
      </c>
      <c r="S311" s="123" t="s">
        <v>120</v>
      </c>
      <c r="U311" s="70"/>
      <c r="V311" s="124"/>
    </row>
    <row r="312" s="63" customFormat="1" ht="16.5" outlineLevel="7" spans="1:22">
      <c r="A312" s="82"/>
      <c r="B312" s="126" t="s">
        <v>192</v>
      </c>
      <c r="C312" s="127" t="s">
        <v>1962</v>
      </c>
      <c r="D312" s="128" t="s">
        <v>1964</v>
      </c>
      <c r="E312" s="129">
        <v>45039</v>
      </c>
      <c r="F312" s="128">
        <v>144</v>
      </c>
      <c r="G312" s="114">
        <v>0</v>
      </c>
      <c r="H312" s="115">
        <v>880350.21</v>
      </c>
      <c r="I312" s="115">
        <v>195633.38</v>
      </c>
      <c r="J312" s="130">
        <v>0</v>
      </c>
      <c r="K312" s="130">
        <v>684716.83</v>
      </c>
      <c r="L312" s="130">
        <v>73362.52</v>
      </c>
      <c r="M312" s="118"/>
      <c r="N312" s="119"/>
      <c r="O312" s="120">
        <f t="shared" si="17"/>
        <v>49429</v>
      </c>
      <c r="P312" s="121">
        <f t="shared" si="18"/>
        <v>12</v>
      </c>
      <c r="Q312" s="122">
        <f t="shared" si="19"/>
        <v>73362.5175</v>
      </c>
      <c r="R312" s="122">
        <f t="shared" si="16"/>
        <v>-0.00250000000232831</v>
      </c>
      <c r="S312" s="123" t="s">
        <v>120</v>
      </c>
      <c r="U312" s="70"/>
      <c r="V312" s="124"/>
    </row>
    <row r="313" s="63" customFormat="1" ht="16.5" outlineLevel="7" spans="1:22">
      <c r="A313" s="82"/>
      <c r="B313" s="126" t="s">
        <v>192</v>
      </c>
      <c r="C313" s="127" t="s">
        <v>1967</v>
      </c>
      <c r="D313" s="128" t="s">
        <v>1969</v>
      </c>
      <c r="E313" s="129">
        <v>45068</v>
      </c>
      <c r="F313" s="128">
        <v>144</v>
      </c>
      <c r="G313" s="114">
        <v>0</v>
      </c>
      <c r="H313" s="115">
        <v>238938.04</v>
      </c>
      <c r="I313" s="115">
        <v>51438.04</v>
      </c>
      <c r="J313" s="130">
        <v>0</v>
      </c>
      <c r="K313" s="130">
        <v>187500</v>
      </c>
      <c r="L313" s="130">
        <v>19911.5</v>
      </c>
      <c r="M313" s="118"/>
      <c r="N313" s="119"/>
      <c r="O313" s="120">
        <f t="shared" si="17"/>
        <v>49460</v>
      </c>
      <c r="P313" s="121">
        <f t="shared" si="18"/>
        <v>12</v>
      </c>
      <c r="Q313" s="122">
        <f t="shared" si="19"/>
        <v>19911.5033333333</v>
      </c>
      <c r="R313" s="122">
        <f t="shared" si="16"/>
        <v>0.00333333333401242</v>
      </c>
      <c r="S313" s="123" t="s">
        <v>120</v>
      </c>
      <c r="U313" s="70"/>
      <c r="V313" s="124"/>
    </row>
    <row r="314" s="63" customFormat="1" ht="16.5" outlineLevel="7" spans="1:22">
      <c r="A314" s="82"/>
      <c r="B314" s="126" t="s">
        <v>192</v>
      </c>
      <c r="C314" s="127" t="s">
        <v>1975</v>
      </c>
      <c r="D314" s="128" t="s">
        <v>1977</v>
      </c>
      <c r="E314" s="129">
        <v>45131</v>
      </c>
      <c r="F314" s="128">
        <v>144</v>
      </c>
      <c r="G314" s="114">
        <v>0</v>
      </c>
      <c r="H314" s="115">
        <v>9292.03</v>
      </c>
      <c r="I314" s="115">
        <v>1871.32</v>
      </c>
      <c r="J314" s="130">
        <v>0</v>
      </c>
      <c r="K314" s="130">
        <v>7420.71</v>
      </c>
      <c r="L314" s="130">
        <v>774.34</v>
      </c>
      <c r="M314" s="118"/>
      <c r="N314" s="119"/>
      <c r="O314" s="120">
        <f t="shared" si="17"/>
        <v>49521</v>
      </c>
      <c r="P314" s="121">
        <f t="shared" si="18"/>
        <v>12</v>
      </c>
      <c r="Q314" s="122">
        <f t="shared" si="19"/>
        <v>774.335833333333</v>
      </c>
      <c r="R314" s="122">
        <f t="shared" si="16"/>
        <v>-0.00416666666660603</v>
      </c>
      <c r="S314" s="123" t="s">
        <v>120</v>
      </c>
      <c r="U314" s="70"/>
      <c r="V314" s="124"/>
    </row>
    <row r="315" s="63" customFormat="1" ht="16.5" outlineLevel="7" spans="1:22">
      <c r="A315" s="82"/>
      <c r="B315" s="126" t="s">
        <v>192</v>
      </c>
      <c r="C315" s="127" t="s">
        <v>1982</v>
      </c>
      <c r="D315" s="128" t="s">
        <v>1390</v>
      </c>
      <c r="E315" s="129">
        <v>45132</v>
      </c>
      <c r="F315" s="128">
        <v>144</v>
      </c>
      <c r="G315" s="114">
        <v>0</v>
      </c>
      <c r="H315" s="115">
        <v>16716.81</v>
      </c>
      <c r="I315" s="115">
        <v>3366.58</v>
      </c>
      <c r="J315" s="130">
        <v>0</v>
      </c>
      <c r="K315" s="130">
        <v>13350.23</v>
      </c>
      <c r="L315" s="130">
        <v>1393.07</v>
      </c>
      <c r="M315" s="118"/>
      <c r="N315" s="119"/>
      <c r="O315" s="120">
        <f t="shared" si="17"/>
        <v>49521</v>
      </c>
      <c r="P315" s="121">
        <f t="shared" si="18"/>
        <v>12</v>
      </c>
      <c r="Q315" s="122">
        <f t="shared" si="19"/>
        <v>1393.0675</v>
      </c>
      <c r="R315" s="122">
        <f t="shared" si="16"/>
        <v>-0.0024999999998272</v>
      </c>
      <c r="S315" s="123" t="s">
        <v>120</v>
      </c>
      <c r="U315" s="70"/>
      <c r="V315" s="124"/>
    </row>
    <row r="316" s="63" customFormat="1" ht="16.5" outlineLevel="7" spans="1:22">
      <c r="A316" s="82"/>
      <c r="B316" s="111" t="s">
        <v>192</v>
      </c>
      <c r="C316" s="111" t="s">
        <v>1989</v>
      </c>
      <c r="D316" s="112" t="s">
        <v>1390</v>
      </c>
      <c r="E316" s="113">
        <v>45132</v>
      </c>
      <c r="F316" s="112">
        <v>144</v>
      </c>
      <c r="G316" s="114">
        <v>0</v>
      </c>
      <c r="H316" s="115">
        <v>16716.82</v>
      </c>
      <c r="I316" s="115">
        <v>3366.59</v>
      </c>
      <c r="J316" s="116">
        <v>0</v>
      </c>
      <c r="K316" s="116">
        <v>13350.23</v>
      </c>
      <c r="L316" s="116">
        <v>1393.07</v>
      </c>
      <c r="M316" s="118"/>
      <c r="N316" s="119"/>
      <c r="O316" s="120">
        <f t="shared" si="17"/>
        <v>49521</v>
      </c>
      <c r="P316" s="121">
        <f t="shared" si="18"/>
        <v>12</v>
      </c>
      <c r="Q316" s="122">
        <f t="shared" si="19"/>
        <v>1393.06833333333</v>
      </c>
      <c r="R316" s="122">
        <f t="shared" si="16"/>
        <v>-0.00166666666677884</v>
      </c>
      <c r="S316" s="123" t="s">
        <v>120</v>
      </c>
      <c r="U316" s="70"/>
      <c r="V316" s="124"/>
    </row>
    <row r="317" s="63" customFormat="1" ht="16.5" outlineLevel="7" spans="1:22">
      <c r="A317" s="82"/>
      <c r="B317" s="111" t="s">
        <v>192</v>
      </c>
      <c r="C317" s="111" t="s">
        <v>1993</v>
      </c>
      <c r="D317" s="112" t="s">
        <v>1940</v>
      </c>
      <c r="E317" s="113">
        <v>45160</v>
      </c>
      <c r="F317" s="112">
        <v>144</v>
      </c>
      <c r="G317" s="114">
        <v>0</v>
      </c>
      <c r="H317" s="115">
        <v>726022.48</v>
      </c>
      <c r="I317" s="115">
        <v>141171.03</v>
      </c>
      <c r="J317" s="116">
        <v>0</v>
      </c>
      <c r="K317" s="116">
        <v>584851.45</v>
      </c>
      <c r="L317" s="116">
        <v>60501.87</v>
      </c>
      <c r="M317" s="118"/>
      <c r="N317" s="119"/>
      <c r="O317" s="120">
        <f t="shared" si="17"/>
        <v>49552</v>
      </c>
      <c r="P317" s="121">
        <f t="shared" si="18"/>
        <v>12</v>
      </c>
      <c r="Q317" s="122">
        <f t="shared" si="19"/>
        <v>60501.8733333333</v>
      </c>
      <c r="R317" s="122">
        <f t="shared" si="16"/>
        <v>0.00333333332673647</v>
      </c>
      <c r="S317" s="123" t="s">
        <v>120</v>
      </c>
      <c r="U317" s="70"/>
      <c r="V317" s="124"/>
    </row>
    <row r="318" s="63" customFormat="1" ht="16.5" outlineLevel="7" spans="1:22">
      <c r="A318" s="82"/>
      <c r="B318" s="126" t="s">
        <v>192</v>
      </c>
      <c r="C318" s="127" t="s">
        <v>1998</v>
      </c>
      <c r="D318" s="128" t="s">
        <v>1445</v>
      </c>
      <c r="E318" s="129">
        <v>45160</v>
      </c>
      <c r="F318" s="128">
        <v>144</v>
      </c>
      <c r="G318" s="114">
        <v>0</v>
      </c>
      <c r="H318" s="115">
        <v>299270.51</v>
      </c>
      <c r="I318" s="115">
        <v>58191.49</v>
      </c>
      <c r="J318" s="130">
        <v>0</v>
      </c>
      <c r="K318" s="130">
        <v>241079.02</v>
      </c>
      <c r="L318" s="130">
        <v>24939.21</v>
      </c>
      <c r="M318" s="118"/>
      <c r="N318" s="119"/>
      <c r="O318" s="120">
        <f t="shared" si="17"/>
        <v>49552</v>
      </c>
      <c r="P318" s="121">
        <f t="shared" si="18"/>
        <v>12</v>
      </c>
      <c r="Q318" s="122">
        <f t="shared" si="19"/>
        <v>24939.2091666667</v>
      </c>
      <c r="R318" s="122">
        <f t="shared" si="16"/>
        <v>-0.000833333331684116</v>
      </c>
      <c r="S318" s="123" t="s">
        <v>120</v>
      </c>
      <c r="U318" s="70"/>
      <c r="V318" s="124"/>
    </row>
    <row r="319" s="63" customFormat="1" ht="16.5" outlineLevel="7" spans="1:22">
      <c r="A319" s="82"/>
      <c r="B319" s="126" t="s">
        <v>192</v>
      </c>
      <c r="C319" s="127" t="s">
        <v>2002</v>
      </c>
      <c r="D319" s="128" t="s">
        <v>2004</v>
      </c>
      <c r="E319" s="129">
        <v>45189</v>
      </c>
      <c r="F319" s="128">
        <v>144</v>
      </c>
      <c r="G319" s="114">
        <v>0</v>
      </c>
      <c r="H319" s="115">
        <v>15575.22</v>
      </c>
      <c r="I319" s="115">
        <v>2920.35</v>
      </c>
      <c r="J319" s="130">
        <v>0</v>
      </c>
      <c r="K319" s="130">
        <v>12654.87</v>
      </c>
      <c r="L319" s="130">
        <v>1297.93</v>
      </c>
      <c r="M319" s="118"/>
      <c r="N319" s="119"/>
      <c r="O319" s="120">
        <f t="shared" si="17"/>
        <v>49582</v>
      </c>
      <c r="P319" s="121">
        <f t="shared" si="18"/>
        <v>12</v>
      </c>
      <c r="Q319" s="122">
        <f t="shared" si="19"/>
        <v>1297.935</v>
      </c>
      <c r="R319" s="122">
        <f t="shared" si="16"/>
        <v>0.00499999999988177</v>
      </c>
      <c r="S319" s="123" t="s">
        <v>120</v>
      </c>
      <c r="U319" s="70"/>
      <c r="V319" s="124"/>
    </row>
    <row r="320" s="63" customFormat="1" ht="16.5" outlineLevel="7" spans="1:22">
      <c r="A320" s="82"/>
      <c r="B320" s="126" t="s">
        <v>192</v>
      </c>
      <c r="C320" s="127" t="s">
        <v>2007</v>
      </c>
      <c r="D320" s="128" t="s">
        <v>2009</v>
      </c>
      <c r="E320" s="129">
        <v>45215</v>
      </c>
      <c r="F320" s="128">
        <v>144</v>
      </c>
      <c r="G320" s="114">
        <v>0</v>
      </c>
      <c r="H320" s="115">
        <v>27433.63</v>
      </c>
      <c r="I320" s="115">
        <v>4953.3</v>
      </c>
      <c r="J320" s="130">
        <v>0</v>
      </c>
      <c r="K320" s="130">
        <v>22480.33</v>
      </c>
      <c r="L320" s="130">
        <v>2286.14</v>
      </c>
      <c r="M320" s="118"/>
      <c r="N320" s="119"/>
      <c r="O320" s="120">
        <f t="shared" si="17"/>
        <v>49613</v>
      </c>
      <c r="P320" s="121">
        <f t="shared" si="18"/>
        <v>12</v>
      </c>
      <c r="Q320" s="122">
        <f t="shared" si="19"/>
        <v>2286.13583333333</v>
      </c>
      <c r="R320" s="122">
        <f t="shared" si="16"/>
        <v>-0.00416666666660603</v>
      </c>
      <c r="S320" s="123" t="s">
        <v>120</v>
      </c>
      <c r="U320" s="70"/>
      <c r="V320" s="124"/>
    </row>
    <row r="321" s="63" customFormat="1" ht="16.5" outlineLevel="7" spans="1:22">
      <c r="A321" s="82"/>
      <c r="B321" s="126" t="s">
        <v>192</v>
      </c>
      <c r="C321" s="127" t="s">
        <v>2016</v>
      </c>
      <c r="D321" s="128" t="s">
        <v>1445</v>
      </c>
      <c r="E321" s="129">
        <v>45280</v>
      </c>
      <c r="F321" s="128">
        <v>144</v>
      </c>
      <c r="G321" s="114">
        <v>0</v>
      </c>
      <c r="H321" s="115">
        <v>347609.25</v>
      </c>
      <c r="I321" s="115">
        <v>57934.88</v>
      </c>
      <c r="J321" s="130">
        <v>0</v>
      </c>
      <c r="K321" s="130">
        <v>289674.37</v>
      </c>
      <c r="L321" s="130">
        <v>28967.44</v>
      </c>
      <c r="M321" s="118"/>
      <c r="N321" s="119"/>
      <c r="O321" s="120">
        <f t="shared" si="17"/>
        <v>49674</v>
      </c>
      <c r="P321" s="121">
        <f t="shared" si="18"/>
        <v>12</v>
      </c>
      <c r="Q321" s="122">
        <f t="shared" si="19"/>
        <v>28967.4375</v>
      </c>
      <c r="R321" s="122">
        <f t="shared" si="16"/>
        <v>-0.00249999999869033</v>
      </c>
      <c r="S321" s="123" t="s">
        <v>120</v>
      </c>
      <c r="U321" s="70"/>
      <c r="V321" s="124"/>
    </row>
    <row r="322" s="63" customFormat="1" ht="16.5" outlineLevel="7" spans="1:22">
      <c r="A322" s="82"/>
      <c r="B322" s="126" t="s">
        <v>192</v>
      </c>
      <c r="C322" s="127" t="s">
        <v>2021</v>
      </c>
      <c r="D322" s="128" t="s">
        <v>1940</v>
      </c>
      <c r="E322" s="129">
        <v>45280</v>
      </c>
      <c r="F322" s="128">
        <v>144</v>
      </c>
      <c r="G322" s="114">
        <v>0</v>
      </c>
      <c r="H322" s="115">
        <v>927738.34</v>
      </c>
      <c r="I322" s="115">
        <v>152736.53</v>
      </c>
      <c r="J322" s="130">
        <v>0</v>
      </c>
      <c r="K322" s="130">
        <v>775001.81</v>
      </c>
      <c r="L322" s="130">
        <v>77047.42</v>
      </c>
      <c r="M322" s="118"/>
      <c r="N322" s="119"/>
      <c r="O322" s="120">
        <f t="shared" si="17"/>
        <v>49674</v>
      </c>
      <c r="P322" s="121">
        <f t="shared" si="18"/>
        <v>12</v>
      </c>
      <c r="Q322" s="122">
        <f t="shared" si="19"/>
        <v>77311.5283333333</v>
      </c>
      <c r="R322" s="122">
        <f t="shared" si="16"/>
        <v>264.108333333337</v>
      </c>
      <c r="S322" s="123" t="s">
        <v>120</v>
      </c>
      <c r="U322" s="70"/>
      <c r="V322" s="124"/>
    </row>
    <row r="323" s="63" customFormat="1" ht="16.5" outlineLevel="7" spans="1:22">
      <c r="A323" s="82"/>
      <c r="B323" s="111" t="s">
        <v>192</v>
      </c>
      <c r="C323" s="111" t="s">
        <v>2025</v>
      </c>
      <c r="D323" s="112" t="s">
        <v>1529</v>
      </c>
      <c r="E323" s="113">
        <v>45280</v>
      </c>
      <c r="F323" s="112">
        <v>144</v>
      </c>
      <c r="G323" s="114">
        <v>0</v>
      </c>
      <c r="H323" s="115">
        <v>492988.79</v>
      </c>
      <c r="I323" s="115">
        <v>82164.8</v>
      </c>
      <c r="J323" s="116">
        <v>0</v>
      </c>
      <c r="K323" s="116">
        <v>410823.99</v>
      </c>
      <c r="L323" s="116">
        <v>41082.4</v>
      </c>
      <c r="M323" s="118"/>
      <c r="N323" s="119"/>
      <c r="O323" s="120">
        <f t="shared" si="17"/>
        <v>49674</v>
      </c>
      <c r="P323" s="121">
        <f t="shared" si="18"/>
        <v>12</v>
      </c>
      <c r="Q323" s="122">
        <f t="shared" si="19"/>
        <v>41082.3991666667</v>
      </c>
      <c r="R323" s="122">
        <f t="shared" si="16"/>
        <v>-0.000833333338960074</v>
      </c>
      <c r="S323" s="123" t="s">
        <v>120</v>
      </c>
      <c r="U323" s="70"/>
      <c r="V323" s="124"/>
    </row>
    <row r="324" s="63" customFormat="1" ht="16.5" outlineLevel="7" spans="1:22">
      <c r="A324" s="82"/>
      <c r="B324" s="111" t="s">
        <v>192</v>
      </c>
      <c r="C324" s="111" t="s">
        <v>2030</v>
      </c>
      <c r="D324" s="112" t="s">
        <v>2032</v>
      </c>
      <c r="E324" s="113">
        <v>45280</v>
      </c>
      <c r="F324" s="112">
        <v>144</v>
      </c>
      <c r="G324" s="114">
        <v>0</v>
      </c>
      <c r="H324" s="115">
        <v>560987.25</v>
      </c>
      <c r="I324" s="115">
        <v>93497.88</v>
      </c>
      <c r="J324" s="116">
        <v>0</v>
      </c>
      <c r="K324" s="116">
        <v>467489.37</v>
      </c>
      <c r="L324" s="116">
        <v>46748.94</v>
      </c>
      <c r="M324" s="118"/>
      <c r="N324" s="119"/>
      <c r="O324" s="120">
        <f t="shared" si="17"/>
        <v>49674</v>
      </c>
      <c r="P324" s="121">
        <f t="shared" si="18"/>
        <v>12</v>
      </c>
      <c r="Q324" s="122">
        <f t="shared" si="19"/>
        <v>46748.9375</v>
      </c>
      <c r="R324" s="122">
        <f t="shared" si="16"/>
        <v>-0.00250000000232831</v>
      </c>
      <c r="S324" s="123" t="s">
        <v>120</v>
      </c>
      <c r="U324" s="70"/>
      <c r="V324" s="124"/>
    </row>
    <row r="325" s="63" customFormat="1" ht="16.5" outlineLevel="7" spans="1:22">
      <c r="A325" s="82"/>
      <c r="B325" s="126" t="s">
        <v>192</v>
      </c>
      <c r="C325" s="127" t="s">
        <v>2034</v>
      </c>
      <c r="D325" s="128" t="s">
        <v>1535</v>
      </c>
      <c r="E325" s="129">
        <v>45280</v>
      </c>
      <c r="F325" s="128">
        <v>144</v>
      </c>
      <c r="G325" s="114">
        <v>0</v>
      </c>
      <c r="H325" s="115">
        <v>379587.51</v>
      </c>
      <c r="I325" s="115">
        <v>57235.69</v>
      </c>
      <c r="J325" s="130">
        <v>0</v>
      </c>
      <c r="K325" s="130">
        <v>322351.82</v>
      </c>
      <c r="L325" s="130">
        <v>32235.18</v>
      </c>
      <c r="M325" s="118"/>
      <c r="N325" s="119"/>
      <c r="O325" s="120">
        <f t="shared" si="17"/>
        <v>49674</v>
      </c>
      <c r="P325" s="121">
        <f t="shared" si="18"/>
        <v>12</v>
      </c>
      <c r="Q325" s="122">
        <f t="shared" si="19"/>
        <v>31632.2925</v>
      </c>
      <c r="R325" s="122">
        <f t="shared" si="16"/>
        <v>-602.887500000001</v>
      </c>
      <c r="S325" s="123" t="s">
        <v>120</v>
      </c>
      <c r="U325" s="70"/>
      <c r="V325" s="124"/>
    </row>
    <row r="326" s="63" customFormat="1" ht="16.5" outlineLevel="7" spans="1:22">
      <c r="A326" s="82"/>
      <c r="B326" s="126" t="s">
        <v>192</v>
      </c>
      <c r="C326" s="127" t="s">
        <v>2038</v>
      </c>
      <c r="D326" s="128" t="s">
        <v>1529</v>
      </c>
      <c r="E326" s="129">
        <v>45280</v>
      </c>
      <c r="F326" s="128">
        <v>144</v>
      </c>
      <c r="G326" s="114">
        <v>0</v>
      </c>
      <c r="H326" s="115">
        <v>489969.16</v>
      </c>
      <c r="I326" s="115">
        <v>81661.52</v>
      </c>
      <c r="J326" s="130">
        <v>0</v>
      </c>
      <c r="K326" s="130">
        <v>408307.64</v>
      </c>
      <c r="L326" s="130">
        <v>40830.76</v>
      </c>
      <c r="M326" s="118"/>
      <c r="N326" s="119"/>
      <c r="O326" s="120">
        <f t="shared" si="17"/>
        <v>49674</v>
      </c>
      <c r="P326" s="121">
        <f t="shared" si="18"/>
        <v>12</v>
      </c>
      <c r="Q326" s="122">
        <f t="shared" si="19"/>
        <v>40830.7633333333</v>
      </c>
      <c r="R326" s="122">
        <f t="shared" si="16"/>
        <v>0.00333333332673647</v>
      </c>
      <c r="S326" s="123" t="s">
        <v>120</v>
      </c>
      <c r="U326" s="70"/>
      <c r="V326" s="124"/>
    </row>
    <row r="327" s="63" customFormat="1" ht="16.5" outlineLevel="7" spans="1:22">
      <c r="A327" s="82"/>
      <c r="B327" s="126" t="s">
        <v>192</v>
      </c>
      <c r="C327" s="127" t="s">
        <v>2042</v>
      </c>
      <c r="D327" s="128" t="s">
        <v>1529</v>
      </c>
      <c r="E327" s="129">
        <v>45280</v>
      </c>
      <c r="F327" s="128">
        <v>144</v>
      </c>
      <c r="G327" s="114">
        <v>0</v>
      </c>
      <c r="H327" s="115">
        <v>489969.16</v>
      </c>
      <c r="I327" s="115">
        <v>81661.52</v>
      </c>
      <c r="J327" s="130">
        <v>0</v>
      </c>
      <c r="K327" s="130">
        <v>408307.64</v>
      </c>
      <c r="L327" s="130">
        <v>40830.76</v>
      </c>
      <c r="M327" s="118"/>
      <c r="N327" s="119"/>
      <c r="O327" s="120">
        <f t="shared" si="17"/>
        <v>49674</v>
      </c>
      <c r="P327" s="121">
        <f t="shared" si="18"/>
        <v>12</v>
      </c>
      <c r="Q327" s="122">
        <f t="shared" si="19"/>
        <v>40830.7633333333</v>
      </c>
      <c r="R327" s="122">
        <f t="shared" si="16"/>
        <v>0.00333333332673647</v>
      </c>
      <c r="S327" s="123" t="s">
        <v>120</v>
      </c>
      <c r="U327" s="70"/>
      <c r="V327" s="124"/>
    </row>
    <row r="328" s="63" customFormat="1" ht="16.5" outlineLevel="7" spans="1:22">
      <c r="A328" s="82"/>
      <c r="B328" s="126" t="s">
        <v>192</v>
      </c>
      <c r="C328" s="127" t="s">
        <v>2045</v>
      </c>
      <c r="D328" s="128" t="s">
        <v>2032</v>
      </c>
      <c r="E328" s="129">
        <v>45280</v>
      </c>
      <c r="F328" s="128">
        <v>144</v>
      </c>
      <c r="G328" s="114">
        <v>0</v>
      </c>
      <c r="H328" s="115">
        <v>540655.63</v>
      </c>
      <c r="I328" s="115">
        <v>90109.28</v>
      </c>
      <c r="J328" s="130">
        <v>0</v>
      </c>
      <c r="K328" s="130">
        <v>450546.35</v>
      </c>
      <c r="L328" s="130">
        <v>45054.64</v>
      </c>
      <c r="M328" s="118"/>
      <c r="N328" s="119"/>
      <c r="O328" s="120">
        <f t="shared" si="17"/>
        <v>49674</v>
      </c>
      <c r="P328" s="121">
        <f t="shared" si="18"/>
        <v>12</v>
      </c>
      <c r="Q328" s="122">
        <f t="shared" si="19"/>
        <v>45054.6358333333</v>
      </c>
      <c r="R328" s="122">
        <f t="shared" ref="R328:R391" si="20">Q328-L328</f>
        <v>-0.00416666666569654</v>
      </c>
      <c r="S328" s="123" t="s">
        <v>120</v>
      </c>
      <c r="U328" s="70"/>
      <c r="V328" s="124"/>
    </row>
    <row r="329" s="63" customFormat="1" ht="16.5" outlineLevel="7" spans="1:22">
      <c r="A329" s="82"/>
      <c r="B329" s="126" t="s">
        <v>192</v>
      </c>
      <c r="C329" s="127" t="s">
        <v>2048</v>
      </c>
      <c r="D329" s="128" t="s">
        <v>2050</v>
      </c>
      <c r="E329" s="129">
        <v>45280</v>
      </c>
      <c r="F329" s="128">
        <v>144</v>
      </c>
      <c r="G329" s="114">
        <v>0</v>
      </c>
      <c r="H329" s="115">
        <v>72477.87</v>
      </c>
      <c r="I329" s="115">
        <v>12771.61</v>
      </c>
      <c r="J329" s="130">
        <v>0</v>
      </c>
      <c r="K329" s="130">
        <v>59706.26</v>
      </c>
      <c r="L329" s="130">
        <v>5970.63</v>
      </c>
      <c r="M329" s="118"/>
      <c r="N329" s="119"/>
      <c r="O329" s="120">
        <f t="shared" ref="O329:O392" si="21">IFERROR(EOMONTH(E329,F329),"")</f>
        <v>49674</v>
      </c>
      <c r="P329" s="121">
        <f t="shared" si="18"/>
        <v>12</v>
      </c>
      <c r="Q329" s="122">
        <f t="shared" si="19"/>
        <v>6039.8225</v>
      </c>
      <c r="R329" s="122">
        <f t="shared" si="20"/>
        <v>69.1925000000001</v>
      </c>
      <c r="S329" s="123" t="s">
        <v>120</v>
      </c>
      <c r="U329" s="70"/>
      <c r="V329" s="124"/>
    </row>
    <row r="330" s="63" customFormat="1" ht="16.5" outlineLevel="7" spans="1:22">
      <c r="A330" s="82"/>
      <c r="B330" s="111" t="s">
        <v>192</v>
      </c>
      <c r="C330" s="111" t="s">
        <v>2055</v>
      </c>
      <c r="D330" s="112" t="s">
        <v>2057</v>
      </c>
      <c r="E330" s="113">
        <v>45280</v>
      </c>
      <c r="F330" s="112">
        <v>144</v>
      </c>
      <c r="G330" s="114">
        <v>0</v>
      </c>
      <c r="H330" s="115">
        <v>247787.61</v>
      </c>
      <c r="I330" s="115">
        <v>41297.94</v>
      </c>
      <c r="J330" s="116">
        <v>0</v>
      </c>
      <c r="K330" s="116">
        <v>206489.67</v>
      </c>
      <c r="L330" s="116">
        <v>20648.97</v>
      </c>
      <c r="M330" s="118"/>
      <c r="N330" s="119"/>
      <c r="O330" s="120">
        <f t="shared" si="21"/>
        <v>49674</v>
      </c>
      <c r="P330" s="121">
        <f t="shared" ref="P330:P393" si="22">IFERROR(IF(OR(AND(M330&lt;&gt;"",YEAR(M330)&lt;YEAR($L$6)),AND(O330&lt;&gt;"",YEAR(O330)&lt;YEAR($L$6))),0,IF(YEAR(E330)&gt;YEAR($L$6),0,IF(OR((IF(YEAR(E330)&lt;YEAR($L$6),1,IF(MONTH(E330)=12,99,MONTH(E330)+1))&gt;12),(IF(YEAR(E330)&lt;YEAR($L$6),1,IF(MONTH(E330)=12,99,MONTH(E330)+1))&gt;MIN(MONTH($L$6),IF(AND(M330&lt;&gt;"",YEAR(M330)=YEAR($L$6)),MONTH(M330),99),IF(AND(O330&lt;&gt;"",YEAR(O330)=YEAR($L$6)),MONTH(O330),99)))),0,MIN(MONTH($L$6),IF(AND(M330&lt;&gt;"",YEAR(M330)=YEAR($L$6)),MONTH(M330),99),IF(AND(O330&lt;&gt;"",YEAR(O330)=YEAR($L$6)),MONTH(O330),99))-IF(YEAR(E330)&lt;YEAR($L$6),1,IF(MONTH(E330)=12,99,MONTH(E330)+1))+1))),0)</f>
        <v>12</v>
      </c>
      <c r="Q330" s="122">
        <f t="shared" ref="Q330:Q393" si="23">IFERROR(IF(N330=0,(H330*(1-G330))/F330*P330,(N330*(1-G330))/F330*P330),0)</f>
        <v>20648.9675</v>
      </c>
      <c r="R330" s="122">
        <f t="shared" si="20"/>
        <v>-0.00250000000232831</v>
      </c>
      <c r="S330" s="123" t="s">
        <v>120</v>
      </c>
      <c r="U330" s="70"/>
      <c r="V330" s="124"/>
    </row>
    <row r="331" s="63" customFormat="1" ht="16.5" outlineLevel="7" spans="1:22">
      <c r="A331" s="82"/>
      <c r="B331" s="111" t="s">
        <v>192</v>
      </c>
      <c r="C331" s="111" t="s">
        <v>2060</v>
      </c>
      <c r="D331" s="112" t="s">
        <v>2062</v>
      </c>
      <c r="E331" s="113">
        <v>45280</v>
      </c>
      <c r="F331" s="112">
        <v>144</v>
      </c>
      <c r="G331" s="114">
        <v>0</v>
      </c>
      <c r="H331" s="115">
        <v>1446238.94</v>
      </c>
      <c r="I331" s="115">
        <v>241039.82</v>
      </c>
      <c r="J331" s="116">
        <v>0</v>
      </c>
      <c r="K331" s="116">
        <v>1205199.12</v>
      </c>
      <c r="L331" s="116">
        <v>120519.91</v>
      </c>
      <c r="M331" s="118"/>
      <c r="N331" s="119"/>
      <c r="O331" s="120">
        <f t="shared" si="21"/>
        <v>49674</v>
      </c>
      <c r="P331" s="121">
        <f t="shared" si="22"/>
        <v>12</v>
      </c>
      <c r="Q331" s="122">
        <f t="shared" si="23"/>
        <v>120519.911666667</v>
      </c>
      <c r="R331" s="122">
        <f t="shared" si="20"/>
        <v>0.00166666664881632</v>
      </c>
      <c r="S331" s="123" t="s">
        <v>120</v>
      </c>
      <c r="U331" s="70"/>
      <c r="V331" s="124"/>
    </row>
    <row r="332" s="63" customFormat="1" ht="16.5" outlineLevel="7" spans="1:22">
      <c r="A332" s="82"/>
      <c r="B332" s="126" t="s">
        <v>192</v>
      </c>
      <c r="C332" s="127" t="s">
        <v>2065</v>
      </c>
      <c r="D332" s="128" t="s">
        <v>2062</v>
      </c>
      <c r="E332" s="129">
        <v>45280</v>
      </c>
      <c r="F332" s="128">
        <v>144</v>
      </c>
      <c r="G332" s="114">
        <v>0</v>
      </c>
      <c r="H332" s="115">
        <v>1446238.94</v>
      </c>
      <c r="I332" s="115">
        <v>241039.82</v>
      </c>
      <c r="J332" s="130">
        <v>0</v>
      </c>
      <c r="K332" s="130">
        <v>1205199.12</v>
      </c>
      <c r="L332" s="130">
        <v>120519.91</v>
      </c>
      <c r="M332" s="118"/>
      <c r="N332" s="119"/>
      <c r="O332" s="120">
        <f t="shared" si="21"/>
        <v>49674</v>
      </c>
      <c r="P332" s="121">
        <f t="shared" si="22"/>
        <v>12</v>
      </c>
      <c r="Q332" s="122">
        <f t="shared" si="23"/>
        <v>120519.911666667</v>
      </c>
      <c r="R332" s="122">
        <f t="shared" si="20"/>
        <v>0.00166666664881632</v>
      </c>
      <c r="S332" s="123" t="s">
        <v>120</v>
      </c>
      <c r="U332" s="70"/>
      <c r="V332" s="124"/>
    </row>
    <row r="333" s="63" customFormat="1" ht="16.5" outlineLevel="7" spans="1:22">
      <c r="A333" s="82"/>
      <c r="B333" s="126" t="s">
        <v>192</v>
      </c>
      <c r="C333" s="127" t="s">
        <v>2068</v>
      </c>
      <c r="D333" s="128" t="s">
        <v>2070</v>
      </c>
      <c r="E333" s="129">
        <v>45280</v>
      </c>
      <c r="F333" s="128">
        <v>144</v>
      </c>
      <c r="G333" s="114">
        <v>0</v>
      </c>
      <c r="H333" s="115">
        <v>707964.6</v>
      </c>
      <c r="I333" s="115">
        <v>117994.1</v>
      </c>
      <c r="J333" s="130">
        <v>0</v>
      </c>
      <c r="K333" s="130">
        <v>589970.5</v>
      </c>
      <c r="L333" s="130">
        <v>58997.05</v>
      </c>
      <c r="M333" s="118"/>
      <c r="N333" s="119"/>
      <c r="O333" s="120">
        <f t="shared" si="21"/>
        <v>49674</v>
      </c>
      <c r="P333" s="121">
        <f t="shared" si="22"/>
        <v>12</v>
      </c>
      <c r="Q333" s="122">
        <f t="shared" si="23"/>
        <v>58997.05</v>
      </c>
      <c r="R333" s="122">
        <f t="shared" si="20"/>
        <v>0</v>
      </c>
      <c r="S333" s="123" t="s">
        <v>120</v>
      </c>
      <c r="U333" s="70"/>
      <c r="V333" s="124"/>
    </row>
    <row r="334" s="63" customFormat="1" ht="16.5" outlineLevel="7" spans="1:22">
      <c r="A334" s="82"/>
      <c r="B334" s="126" t="s">
        <v>192</v>
      </c>
      <c r="C334" s="127" t="s">
        <v>2073</v>
      </c>
      <c r="D334" s="128" t="s">
        <v>2075</v>
      </c>
      <c r="E334" s="129">
        <v>45280</v>
      </c>
      <c r="F334" s="128">
        <v>144</v>
      </c>
      <c r="G334" s="114">
        <v>0</v>
      </c>
      <c r="H334" s="115">
        <v>283185.84</v>
      </c>
      <c r="I334" s="115">
        <v>47197.64</v>
      </c>
      <c r="J334" s="130">
        <v>0</v>
      </c>
      <c r="K334" s="130">
        <v>235988.2</v>
      </c>
      <c r="L334" s="130">
        <v>23598.82</v>
      </c>
      <c r="M334" s="118"/>
      <c r="N334" s="119"/>
      <c r="O334" s="120">
        <f t="shared" si="21"/>
        <v>49674</v>
      </c>
      <c r="P334" s="121">
        <f t="shared" si="22"/>
        <v>12</v>
      </c>
      <c r="Q334" s="122">
        <f t="shared" si="23"/>
        <v>23598.82</v>
      </c>
      <c r="R334" s="122">
        <f t="shared" si="20"/>
        <v>0</v>
      </c>
      <c r="S334" s="123" t="s">
        <v>120</v>
      </c>
      <c r="U334" s="70"/>
      <c r="V334" s="124"/>
    </row>
    <row r="335" s="63" customFormat="1" ht="16.5" outlineLevel="7" spans="1:22">
      <c r="A335" s="82"/>
      <c r="B335" s="126" t="s">
        <v>192</v>
      </c>
      <c r="C335" s="127" t="s">
        <v>2078</v>
      </c>
      <c r="D335" s="128" t="s">
        <v>2080</v>
      </c>
      <c r="E335" s="129">
        <v>45280</v>
      </c>
      <c r="F335" s="128">
        <v>144</v>
      </c>
      <c r="G335" s="114">
        <v>0</v>
      </c>
      <c r="H335" s="115">
        <v>309734.51</v>
      </c>
      <c r="I335" s="115">
        <v>51622.42</v>
      </c>
      <c r="J335" s="130">
        <v>0</v>
      </c>
      <c r="K335" s="130">
        <v>258112.09</v>
      </c>
      <c r="L335" s="130">
        <v>25811.21</v>
      </c>
      <c r="M335" s="118"/>
      <c r="N335" s="119"/>
      <c r="O335" s="120">
        <f t="shared" si="21"/>
        <v>49674</v>
      </c>
      <c r="P335" s="121">
        <f t="shared" si="22"/>
        <v>12</v>
      </c>
      <c r="Q335" s="122">
        <f t="shared" si="23"/>
        <v>25811.2091666667</v>
      </c>
      <c r="R335" s="122">
        <f t="shared" si="20"/>
        <v>-0.000833333331684116</v>
      </c>
      <c r="S335" s="123" t="s">
        <v>120</v>
      </c>
      <c r="U335" s="70"/>
      <c r="V335" s="124"/>
    </row>
    <row r="336" s="63" customFormat="1" ht="16.5" outlineLevel="7" spans="1:22">
      <c r="A336" s="82"/>
      <c r="B336" s="126" t="s">
        <v>192</v>
      </c>
      <c r="C336" s="127" t="s">
        <v>2083</v>
      </c>
      <c r="D336" s="128" t="s">
        <v>2085</v>
      </c>
      <c r="E336" s="129">
        <v>45280</v>
      </c>
      <c r="F336" s="128">
        <v>144</v>
      </c>
      <c r="G336" s="114">
        <v>0</v>
      </c>
      <c r="H336" s="115">
        <v>309734.51</v>
      </c>
      <c r="I336" s="115">
        <v>51622.42</v>
      </c>
      <c r="J336" s="130">
        <v>0</v>
      </c>
      <c r="K336" s="130">
        <v>258112.09</v>
      </c>
      <c r="L336" s="130">
        <v>25811.21</v>
      </c>
      <c r="M336" s="118"/>
      <c r="N336" s="119"/>
      <c r="O336" s="120">
        <f t="shared" si="21"/>
        <v>49674</v>
      </c>
      <c r="P336" s="121">
        <f t="shared" si="22"/>
        <v>12</v>
      </c>
      <c r="Q336" s="122">
        <f t="shared" si="23"/>
        <v>25811.2091666667</v>
      </c>
      <c r="R336" s="122">
        <f t="shared" si="20"/>
        <v>-0.000833333331684116</v>
      </c>
      <c r="S336" s="123" t="s">
        <v>120</v>
      </c>
      <c r="U336" s="70"/>
      <c r="V336" s="124"/>
    </row>
    <row r="337" s="63" customFormat="1" ht="16.5" outlineLevel="7" spans="1:22">
      <c r="A337" s="82"/>
      <c r="B337" s="111" t="s">
        <v>192</v>
      </c>
      <c r="C337" s="111" t="s">
        <v>2088</v>
      </c>
      <c r="D337" s="112" t="s">
        <v>2090</v>
      </c>
      <c r="E337" s="113">
        <v>45280</v>
      </c>
      <c r="F337" s="112">
        <v>144</v>
      </c>
      <c r="G337" s="114">
        <v>0</v>
      </c>
      <c r="H337" s="115">
        <v>707964.6</v>
      </c>
      <c r="I337" s="115">
        <v>117994.1</v>
      </c>
      <c r="J337" s="116">
        <v>0</v>
      </c>
      <c r="K337" s="116">
        <v>589970.5</v>
      </c>
      <c r="L337" s="116">
        <v>58997.05</v>
      </c>
      <c r="M337" s="118"/>
      <c r="N337" s="119"/>
      <c r="O337" s="120">
        <f t="shared" si="21"/>
        <v>49674</v>
      </c>
      <c r="P337" s="121">
        <f t="shared" si="22"/>
        <v>12</v>
      </c>
      <c r="Q337" s="122">
        <f t="shared" si="23"/>
        <v>58997.05</v>
      </c>
      <c r="R337" s="122">
        <f t="shared" si="20"/>
        <v>0</v>
      </c>
      <c r="S337" s="123" t="s">
        <v>120</v>
      </c>
      <c r="U337" s="70"/>
      <c r="V337" s="124"/>
    </row>
    <row r="338" s="63" customFormat="1" ht="16.5" outlineLevel="7" spans="1:22">
      <c r="A338" s="82"/>
      <c r="B338" s="111" t="s">
        <v>192</v>
      </c>
      <c r="C338" s="111" t="s">
        <v>2093</v>
      </c>
      <c r="D338" s="112" t="s">
        <v>1522</v>
      </c>
      <c r="E338" s="113">
        <v>45299</v>
      </c>
      <c r="F338" s="112">
        <v>144</v>
      </c>
      <c r="G338" s="114">
        <v>0</v>
      </c>
      <c r="H338" s="115">
        <v>388596.23</v>
      </c>
      <c r="I338" s="115">
        <v>66602.58</v>
      </c>
      <c r="J338" s="116">
        <v>0</v>
      </c>
      <c r="K338" s="116">
        <v>321993.65</v>
      </c>
      <c r="L338" s="116">
        <v>31933.26</v>
      </c>
      <c r="M338" s="118"/>
      <c r="N338" s="119"/>
      <c r="O338" s="120">
        <f t="shared" si="21"/>
        <v>49705</v>
      </c>
      <c r="P338" s="121">
        <f t="shared" si="22"/>
        <v>12</v>
      </c>
      <c r="Q338" s="122">
        <f t="shared" si="23"/>
        <v>32383.0191666667</v>
      </c>
      <c r="R338" s="122">
        <f t="shared" si="20"/>
        <v>449.759166666667</v>
      </c>
      <c r="S338" s="123" t="s">
        <v>120</v>
      </c>
      <c r="U338" s="70"/>
      <c r="V338" s="124"/>
    </row>
    <row r="339" s="63" customFormat="1" ht="16.5" outlineLevel="7" spans="1:22">
      <c r="A339" s="82"/>
      <c r="B339" s="126" t="s">
        <v>192</v>
      </c>
      <c r="C339" s="127" t="s">
        <v>2098</v>
      </c>
      <c r="D339" s="128" t="s">
        <v>1522</v>
      </c>
      <c r="E339" s="129">
        <v>45299</v>
      </c>
      <c r="F339" s="128">
        <v>144</v>
      </c>
      <c r="G339" s="114">
        <v>0</v>
      </c>
      <c r="H339" s="115">
        <v>388596.23</v>
      </c>
      <c r="I339" s="115">
        <v>66602.58</v>
      </c>
      <c r="J339" s="130">
        <v>0</v>
      </c>
      <c r="K339" s="130">
        <v>321993.65</v>
      </c>
      <c r="L339" s="130">
        <v>31933.26</v>
      </c>
      <c r="M339" s="118"/>
      <c r="N339" s="119"/>
      <c r="O339" s="120">
        <f t="shared" si="21"/>
        <v>49705</v>
      </c>
      <c r="P339" s="121">
        <f t="shared" si="22"/>
        <v>12</v>
      </c>
      <c r="Q339" s="122">
        <f t="shared" si="23"/>
        <v>32383.0191666667</v>
      </c>
      <c r="R339" s="122">
        <f t="shared" si="20"/>
        <v>449.759166666667</v>
      </c>
      <c r="S339" s="123" t="s">
        <v>120</v>
      </c>
      <c r="U339" s="70"/>
      <c r="V339" s="124"/>
    </row>
    <row r="340" s="63" customFormat="1" ht="16.5" outlineLevel="7" spans="1:22">
      <c r="A340" s="82"/>
      <c r="B340" s="126" t="s">
        <v>192</v>
      </c>
      <c r="C340" s="127" t="s">
        <v>2101</v>
      </c>
      <c r="D340" s="128" t="s">
        <v>2103</v>
      </c>
      <c r="E340" s="129">
        <v>45410</v>
      </c>
      <c r="F340" s="128">
        <v>144</v>
      </c>
      <c r="G340" s="114">
        <v>0</v>
      </c>
      <c r="H340" s="115">
        <v>6548.67</v>
      </c>
      <c r="I340" s="115">
        <v>909.54</v>
      </c>
      <c r="J340" s="130">
        <v>0</v>
      </c>
      <c r="K340" s="130">
        <v>5639.13</v>
      </c>
      <c r="L340" s="130">
        <v>545.72</v>
      </c>
      <c r="M340" s="118"/>
      <c r="N340" s="119"/>
      <c r="O340" s="120">
        <f t="shared" si="21"/>
        <v>49795</v>
      </c>
      <c r="P340" s="121">
        <f t="shared" si="22"/>
        <v>12</v>
      </c>
      <c r="Q340" s="122">
        <f t="shared" si="23"/>
        <v>545.7225</v>
      </c>
      <c r="R340" s="122">
        <f t="shared" si="20"/>
        <v>0.00249999999994088</v>
      </c>
      <c r="S340" s="123" t="s">
        <v>120</v>
      </c>
      <c r="U340" s="70"/>
      <c r="V340" s="124"/>
    </row>
    <row r="341" s="63" customFormat="1" ht="16.5" outlineLevel="7" spans="1:22">
      <c r="A341" s="82"/>
      <c r="B341" s="126" t="s">
        <v>192</v>
      </c>
      <c r="C341" s="127" t="s">
        <v>2108</v>
      </c>
      <c r="D341" s="128" t="s">
        <v>2110</v>
      </c>
      <c r="E341" s="129">
        <v>45863</v>
      </c>
      <c r="F341" s="128">
        <v>144</v>
      </c>
      <c r="G341" s="114">
        <v>0</v>
      </c>
      <c r="H341" s="115">
        <v>2743.36</v>
      </c>
      <c r="I341" s="115">
        <v>95.26</v>
      </c>
      <c r="J341" s="130">
        <v>0</v>
      </c>
      <c r="K341" s="130">
        <v>2648.1</v>
      </c>
      <c r="L341" s="130">
        <v>95.26</v>
      </c>
      <c r="M341" s="118"/>
      <c r="N341" s="119"/>
      <c r="O341" s="120">
        <f t="shared" si="21"/>
        <v>50252</v>
      </c>
      <c r="P341" s="121">
        <f t="shared" si="22"/>
        <v>5</v>
      </c>
      <c r="Q341" s="122">
        <f t="shared" si="23"/>
        <v>95.2555555555556</v>
      </c>
      <c r="R341" s="122">
        <f t="shared" si="20"/>
        <v>-0.00444444444444514</v>
      </c>
      <c r="S341" s="123" t="s">
        <v>120</v>
      </c>
      <c r="U341" s="70"/>
      <c r="V341" s="124"/>
    </row>
    <row r="342" s="63" customFormat="1" ht="16.5" outlineLevel="7" spans="1:22">
      <c r="A342" s="82"/>
      <c r="B342" s="126" t="s">
        <v>192</v>
      </c>
      <c r="C342" s="127" t="s">
        <v>2118</v>
      </c>
      <c r="D342" s="128" t="s">
        <v>2120</v>
      </c>
      <c r="E342" s="129">
        <v>45923</v>
      </c>
      <c r="F342" s="128">
        <v>144</v>
      </c>
      <c r="G342" s="114">
        <v>0</v>
      </c>
      <c r="H342" s="115">
        <v>88615.16</v>
      </c>
      <c r="I342" s="115">
        <v>1846.15</v>
      </c>
      <c r="J342" s="130">
        <v>0</v>
      </c>
      <c r="K342" s="130">
        <v>86769.01</v>
      </c>
      <c r="L342" s="130">
        <v>1846.15</v>
      </c>
      <c r="M342" s="118"/>
      <c r="N342" s="119"/>
      <c r="O342" s="120">
        <f t="shared" si="21"/>
        <v>50313</v>
      </c>
      <c r="P342" s="121">
        <f t="shared" si="22"/>
        <v>3</v>
      </c>
      <c r="Q342" s="122">
        <f t="shared" si="23"/>
        <v>1846.14916666667</v>
      </c>
      <c r="R342" s="122">
        <f t="shared" si="20"/>
        <v>-0.000833333333503106</v>
      </c>
      <c r="S342" s="123" t="s">
        <v>120</v>
      </c>
      <c r="U342" s="70"/>
      <c r="V342" s="124"/>
    </row>
    <row r="343" s="63" customFormat="1" ht="16.5" outlineLevel="7" spans="1:22">
      <c r="A343" s="82"/>
      <c r="B343" s="126" t="s">
        <v>192</v>
      </c>
      <c r="C343" s="127" t="s">
        <v>2125</v>
      </c>
      <c r="D343" s="128" t="s">
        <v>2127</v>
      </c>
      <c r="E343" s="129">
        <v>45923</v>
      </c>
      <c r="F343" s="128">
        <v>144</v>
      </c>
      <c r="G343" s="114">
        <v>0</v>
      </c>
      <c r="H343" s="115">
        <v>22646.1</v>
      </c>
      <c r="I343" s="115">
        <v>471.79</v>
      </c>
      <c r="J343" s="130">
        <v>0</v>
      </c>
      <c r="K343" s="130">
        <v>22174.31</v>
      </c>
      <c r="L343" s="130">
        <v>471.79</v>
      </c>
      <c r="M343" s="118"/>
      <c r="N343" s="119"/>
      <c r="O343" s="120">
        <f t="shared" si="21"/>
        <v>50313</v>
      </c>
      <c r="P343" s="121">
        <f t="shared" si="22"/>
        <v>3</v>
      </c>
      <c r="Q343" s="122">
        <f t="shared" si="23"/>
        <v>471.79375</v>
      </c>
      <c r="R343" s="122">
        <f t="shared" si="20"/>
        <v>0.00374999999991132</v>
      </c>
      <c r="S343" s="123" t="s">
        <v>120</v>
      </c>
      <c r="U343" s="70"/>
      <c r="V343" s="124"/>
    </row>
    <row r="344" s="63" customFormat="1" ht="16.5" outlineLevel="7" spans="1:22">
      <c r="A344" s="82"/>
      <c r="B344" s="111" t="s">
        <v>192</v>
      </c>
      <c r="C344" s="111" t="s">
        <v>2129</v>
      </c>
      <c r="D344" s="112" t="s">
        <v>2127</v>
      </c>
      <c r="E344" s="113">
        <v>45924</v>
      </c>
      <c r="F344" s="112">
        <v>144</v>
      </c>
      <c r="G344" s="114">
        <v>0</v>
      </c>
      <c r="H344" s="115">
        <v>87363.66</v>
      </c>
      <c r="I344" s="115">
        <v>1820.08</v>
      </c>
      <c r="J344" s="116">
        <v>0</v>
      </c>
      <c r="K344" s="116">
        <v>85543.58</v>
      </c>
      <c r="L344" s="116">
        <v>1820.08</v>
      </c>
      <c r="M344" s="118"/>
      <c r="N344" s="119"/>
      <c r="O344" s="120">
        <f t="shared" si="21"/>
        <v>50313</v>
      </c>
      <c r="P344" s="121">
        <f t="shared" si="22"/>
        <v>3</v>
      </c>
      <c r="Q344" s="122">
        <f t="shared" si="23"/>
        <v>1820.07625</v>
      </c>
      <c r="R344" s="122">
        <f t="shared" si="20"/>
        <v>-0.00374999999985448</v>
      </c>
      <c r="S344" s="123" t="s">
        <v>120</v>
      </c>
      <c r="U344" s="70"/>
      <c r="V344" s="124"/>
    </row>
    <row r="345" s="63" customFormat="1" ht="16.5" outlineLevel="7" spans="1:22">
      <c r="A345" s="82"/>
      <c r="B345" s="111" t="s">
        <v>192</v>
      </c>
      <c r="C345" s="111" t="s">
        <v>2136</v>
      </c>
      <c r="D345" s="112" t="s">
        <v>2138</v>
      </c>
      <c r="E345" s="113">
        <v>41940</v>
      </c>
      <c r="F345" s="112">
        <v>144</v>
      </c>
      <c r="G345" s="114">
        <v>0</v>
      </c>
      <c r="H345" s="115">
        <v>83005.12</v>
      </c>
      <c r="I345" s="115">
        <v>77240.87</v>
      </c>
      <c r="J345" s="116">
        <v>0</v>
      </c>
      <c r="K345" s="116">
        <v>5764.25</v>
      </c>
      <c r="L345" s="116">
        <v>6917.1</v>
      </c>
      <c r="M345" s="118"/>
      <c r="N345" s="119"/>
      <c r="O345" s="120">
        <f t="shared" si="21"/>
        <v>46326</v>
      </c>
      <c r="P345" s="121">
        <f t="shared" si="22"/>
        <v>12</v>
      </c>
      <c r="Q345" s="122">
        <f t="shared" si="23"/>
        <v>6917.09333333333</v>
      </c>
      <c r="R345" s="122">
        <f t="shared" si="20"/>
        <v>-0.00666666666802485</v>
      </c>
      <c r="S345" s="123" t="s">
        <v>120</v>
      </c>
      <c r="U345" s="70"/>
      <c r="V345" s="124"/>
    </row>
    <row r="346" s="63" customFormat="1" ht="16.5" outlineLevel="7" spans="1:22">
      <c r="A346" s="82"/>
      <c r="B346" s="126" t="s">
        <v>192</v>
      </c>
      <c r="C346" s="127" t="s">
        <v>2144</v>
      </c>
      <c r="D346" s="128" t="s">
        <v>2138</v>
      </c>
      <c r="E346" s="129">
        <v>41940</v>
      </c>
      <c r="F346" s="128">
        <v>144</v>
      </c>
      <c r="G346" s="114">
        <v>0</v>
      </c>
      <c r="H346" s="115">
        <v>127736.74</v>
      </c>
      <c r="I346" s="115">
        <v>118866.13</v>
      </c>
      <c r="J346" s="130">
        <v>0</v>
      </c>
      <c r="K346" s="130">
        <v>8870.61</v>
      </c>
      <c r="L346" s="130">
        <v>10644.74</v>
      </c>
      <c r="M346" s="118"/>
      <c r="N346" s="119"/>
      <c r="O346" s="120">
        <f t="shared" si="21"/>
        <v>46326</v>
      </c>
      <c r="P346" s="121">
        <f t="shared" si="22"/>
        <v>12</v>
      </c>
      <c r="Q346" s="122">
        <f t="shared" si="23"/>
        <v>10644.7283333333</v>
      </c>
      <c r="R346" s="122">
        <f t="shared" si="20"/>
        <v>-0.0116666666654055</v>
      </c>
      <c r="S346" s="123" t="s">
        <v>120</v>
      </c>
      <c r="U346" s="70"/>
      <c r="V346" s="124"/>
    </row>
    <row r="347" s="63" customFormat="1" ht="16.5" outlineLevel="7" spans="1:22">
      <c r="A347" s="82"/>
      <c r="B347" s="126" t="s">
        <v>192</v>
      </c>
      <c r="C347" s="127" t="s">
        <v>2150</v>
      </c>
      <c r="D347" s="128" t="s">
        <v>2152</v>
      </c>
      <c r="E347" s="129">
        <v>39531</v>
      </c>
      <c r="F347" s="128">
        <v>144</v>
      </c>
      <c r="G347" s="114">
        <v>0</v>
      </c>
      <c r="H347" s="115">
        <v>4145.3</v>
      </c>
      <c r="I347" s="115">
        <v>4145.3</v>
      </c>
      <c r="J347" s="130">
        <v>0</v>
      </c>
      <c r="K347" s="130">
        <v>0</v>
      </c>
      <c r="L347" s="130">
        <v>0</v>
      </c>
      <c r="M347" s="118"/>
      <c r="N347" s="119"/>
      <c r="O347" s="120">
        <f t="shared" si="21"/>
        <v>43921</v>
      </c>
      <c r="P347" s="121">
        <f t="shared" si="22"/>
        <v>0</v>
      </c>
      <c r="Q347" s="122">
        <f t="shared" si="23"/>
        <v>0</v>
      </c>
      <c r="R347" s="122">
        <f t="shared" si="20"/>
        <v>0</v>
      </c>
      <c r="S347" s="123" t="s">
        <v>120</v>
      </c>
      <c r="U347" s="70"/>
      <c r="V347" s="124"/>
    </row>
    <row r="348" s="63" customFormat="1" ht="16.5" outlineLevel="7" spans="1:22">
      <c r="A348" s="82"/>
      <c r="B348" s="126" t="s">
        <v>192</v>
      </c>
      <c r="C348" s="127" t="s">
        <v>2157</v>
      </c>
      <c r="D348" s="128" t="s">
        <v>2152</v>
      </c>
      <c r="E348" s="129">
        <v>38328</v>
      </c>
      <c r="F348" s="128">
        <v>144</v>
      </c>
      <c r="G348" s="114">
        <v>0</v>
      </c>
      <c r="H348" s="115">
        <v>255000</v>
      </c>
      <c r="I348" s="115">
        <v>255000</v>
      </c>
      <c r="J348" s="130">
        <v>0</v>
      </c>
      <c r="K348" s="130">
        <v>0</v>
      </c>
      <c r="L348" s="130">
        <v>0</v>
      </c>
      <c r="M348" s="118"/>
      <c r="N348" s="119"/>
      <c r="O348" s="120">
        <f t="shared" si="21"/>
        <v>42735</v>
      </c>
      <c r="P348" s="121">
        <f t="shared" si="22"/>
        <v>0</v>
      </c>
      <c r="Q348" s="122">
        <f t="shared" si="23"/>
        <v>0</v>
      </c>
      <c r="R348" s="122">
        <f t="shared" si="20"/>
        <v>0</v>
      </c>
      <c r="S348" s="123" t="s">
        <v>120</v>
      </c>
      <c r="U348" s="70"/>
      <c r="V348" s="124"/>
    </row>
    <row r="349" s="63" customFormat="1" ht="16.5" outlineLevel="7" spans="1:22">
      <c r="A349" s="82"/>
      <c r="B349" s="126" t="s">
        <v>192</v>
      </c>
      <c r="C349" s="127" t="s">
        <v>2163</v>
      </c>
      <c r="D349" s="128" t="s">
        <v>2165</v>
      </c>
      <c r="E349" s="129">
        <v>37955</v>
      </c>
      <c r="F349" s="128">
        <v>144</v>
      </c>
      <c r="G349" s="114">
        <v>0</v>
      </c>
      <c r="H349" s="115">
        <v>390808.5</v>
      </c>
      <c r="I349" s="115">
        <v>390808.5</v>
      </c>
      <c r="J349" s="130">
        <v>0</v>
      </c>
      <c r="K349" s="130">
        <v>0</v>
      </c>
      <c r="L349" s="130">
        <v>0</v>
      </c>
      <c r="M349" s="118"/>
      <c r="N349" s="119"/>
      <c r="O349" s="120">
        <f t="shared" si="21"/>
        <v>42338</v>
      </c>
      <c r="P349" s="121">
        <f t="shared" si="22"/>
        <v>0</v>
      </c>
      <c r="Q349" s="122">
        <f t="shared" si="23"/>
        <v>0</v>
      </c>
      <c r="R349" s="122">
        <f t="shared" si="20"/>
        <v>0</v>
      </c>
      <c r="S349" s="123" t="s">
        <v>120</v>
      </c>
      <c r="U349" s="70"/>
      <c r="V349" s="124"/>
    </row>
    <row r="350" s="63" customFormat="1" ht="16.5" outlineLevel="7" spans="1:22">
      <c r="A350" s="82"/>
      <c r="B350" s="126" t="s">
        <v>192</v>
      </c>
      <c r="C350" s="127" t="s">
        <v>2169</v>
      </c>
      <c r="D350" s="128" t="s">
        <v>2171</v>
      </c>
      <c r="E350" s="129">
        <v>42333</v>
      </c>
      <c r="F350" s="128">
        <v>144</v>
      </c>
      <c r="G350" s="114">
        <v>0</v>
      </c>
      <c r="H350" s="115">
        <v>31623.93</v>
      </c>
      <c r="I350" s="115">
        <v>26572.87</v>
      </c>
      <c r="J350" s="130">
        <v>0</v>
      </c>
      <c r="K350" s="130">
        <v>5051.06</v>
      </c>
      <c r="L350" s="130">
        <v>2635.33</v>
      </c>
      <c r="M350" s="118"/>
      <c r="N350" s="119"/>
      <c r="O350" s="120">
        <f t="shared" si="21"/>
        <v>46721</v>
      </c>
      <c r="P350" s="121">
        <f t="shared" si="22"/>
        <v>12</v>
      </c>
      <c r="Q350" s="122">
        <f t="shared" si="23"/>
        <v>2635.3275</v>
      </c>
      <c r="R350" s="122">
        <f t="shared" si="20"/>
        <v>-0.00250000000005457</v>
      </c>
      <c r="S350" s="123" t="s">
        <v>120</v>
      </c>
      <c r="U350" s="70"/>
      <c r="V350" s="124"/>
    </row>
    <row r="351" s="63" customFormat="1" ht="16.5" outlineLevel="7" spans="1:22">
      <c r="A351" s="82"/>
      <c r="B351" s="111" t="s">
        <v>192</v>
      </c>
      <c r="C351" s="111" t="s">
        <v>2176</v>
      </c>
      <c r="D351" s="112" t="s">
        <v>2178</v>
      </c>
      <c r="E351" s="113">
        <v>42789</v>
      </c>
      <c r="F351" s="112">
        <v>144</v>
      </c>
      <c r="G351" s="114">
        <v>0</v>
      </c>
      <c r="H351" s="115">
        <v>36538.46</v>
      </c>
      <c r="I351" s="115">
        <v>26896.39</v>
      </c>
      <c r="J351" s="116">
        <v>0</v>
      </c>
      <c r="K351" s="116">
        <v>9642.07</v>
      </c>
      <c r="L351" s="116">
        <v>3044.87</v>
      </c>
      <c r="M351" s="118"/>
      <c r="N351" s="119"/>
      <c r="O351" s="120">
        <f t="shared" si="21"/>
        <v>47177</v>
      </c>
      <c r="P351" s="121">
        <f t="shared" si="22"/>
        <v>12</v>
      </c>
      <c r="Q351" s="122">
        <f t="shared" si="23"/>
        <v>3044.87166666667</v>
      </c>
      <c r="R351" s="122">
        <f t="shared" si="20"/>
        <v>0.00166666666655146</v>
      </c>
      <c r="S351" s="123" t="s">
        <v>120</v>
      </c>
      <c r="U351" s="70"/>
      <c r="V351" s="124"/>
    </row>
    <row r="352" s="63" customFormat="1" ht="16.5" outlineLevel="7" spans="1:22">
      <c r="A352" s="82"/>
      <c r="B352" s="111" t="s">
        <v>192</v>
      </c>
      <c r="C352" s="111" t="s">
        <v>2184</v>
      </c>
      <c r="D352" s="112" t="s">
        <v>2152</v>
      </c>
      <c r="E352" s="113">
        <v>43083</v>
      </c>
      <c r="F352" s="112">
        <v>144</v>
      </c>
      <c r="G352" s="114">
        <v>0</v>
      </c>
      <c r="H352" s="115">
        <v>92307.69</v>
      </c>
      <c r="I352" s="115">
        <v>61538.49</v>
      </c>
      <c r="J352" s="116">
        <v>0</v>
      </c>
      <c r="K352" s="116">
        <v>30769.2</v>
      </c>
      <c r="L352" s="116">
        <v>7692.3</v>
      </c>
      <c r="M352" s="118"/>
      <c r="N352" s="119"/>
      <c r="O352" s="120">
        <f t="shared" si="21"/>
        <v>47483</v>
      </c>
      <c r="P352" s="121">
        <f t="shared" si="22"/>
        <v>12</v>
      </c>
      <c r="Q352" s="122">
        <f t="shared" si="23"/>
        <v>7692.3075</v>
      </c>
      <c r="R352" s="122">
        <f t="shared" si="20"/>
        <v>0.00749999999970896</v>
      </c>
      <c r="S352" s="123" t="s">
        <v>120</v>
      </c>
      <c r="U352" s="70"/>
      <c r="V352" s="124"/>
    </row>
    <row r="353" s="63" customFormat="1" ht="16.5" outlineLevel="7" spans="1:22">
      <c r="A353" s="82"/>
      <c r="B353" s="126" t="s">
        <v>192</v>
      </c>
      <c r="C353" s="127" t="s">
        <v>2190</v>
      </c>
      <c r="D353" s="128" t="s">
        <v>2192</v>
      </c>
      <c r="E353" s="129">
        <v>43556</v>
      </c>
      <c r="F353" s="128">
        <v>144</v>
      </c>
      <c r="G353" s="114">
        <v>0</v>
      </c>
      <c r="H353" s="115">
        <v>92307.69</v>
      </c>
      <c r="I353" s="115">
        <v>51282.09</v>
      </c>
      <c r="J353" s="130">
        <v>0</v>
      </c>
      <c r="K353" s="130">
        <v>41025.6</v>
      </c>
      <c r="L353" s="130">
        <v>7692.3</v>
      </c>
      <c r="M353" s="118"/>
      <c r="N353" s="119"/>
      <c r="O353" s="120">
        <f t="shared" si="21"/>
        <v>47968</v>
      </c>
      <c r="P353" s="121">
        <f t="shared" si="22"/>
        <v>12</v>
      </c>
      <c r="Q353" s="122">
        <f t="shared" si="23"/>
        <v>7692.3075</v>
      </c>
      <c r="R353" s="122">
        <f t="shared" si="20"/>
        <v>0.00749999999970896</v>
      </c>
      <c r="S353" s="123" t="s">
        <v>120</v>
      </c>
      <c r="U353" s="70"/>
      <c r="V353" s="124"/>
    </row>
    <row r="354" s="63" customFormat="1" ht="16.5" outlineLevel="7" spans="1:22">
      <c r="A354" s="82"/>
      <c r="B354" s="126" t="s">
        <v>192</v>
      </c>
      <c r="C354" s="127" t="s">
        <v>2195</v>
      </c>
      <c r="D354" s="128" t="s">
        <v>2197</v>
      </c>
      <c r="E354" s="129">
        <v>43556</v>
      </c>
      <c r="F354" s="128">
        <v>144</v>
      </c>
      <c r="G354" s="114">
        <v>0</v>
      </c>
      <c r="H354" s="115">
        <v>7758.62</v>
      </c>
      <c r="I354" s="115">
        <v>4310.35</v>
      </c>
      <c r="J354" s="130">
        <v>0</v>
      </c>
      <c r="K354" s="130">
        <v>3448.27</v>
      </c>
      <c r="L354" s="130">
        <v>646.55</v>
      </c>
      <c r="M354" s="118"/>
      <c r="N354" s="119"/>
      <c r="O354" s="120">
        <f t="shared" si="21"/>
        <v>47968</v>
      </c>
      <c r="P354" s="121">
        <f t="shared" si="22"/>
        <v>12</v>
      </c>
      <c r="Q354" s="122">
        <f t="shared" si="23"/>
        <v>646.551666666667</v>
      </c>
      <c r="R354" s="122">
        <f t="shared" si="20"/>
        <v>0.00166666666666515</v>
      </c>
      <c r="S354" s="123" t="s">
        <v>120</v>
      </c>
      <c r="U354" s="70"/>
      <c r="V354" s="124"/>
    </row>
    <row r="355" s="63" customFormat="1" ht="16.5" outlineLevel="7" spans="1:22">
      <c r="A355" s="82"/>
      <c r="B355" s="126" t="s">
        <v>192</v>
      </c>
      <c r="C355" s="127" t="s">
        <v>2202</v>
      </c>
      <c r="D355" s="128" t="s">
        <v>2197</v>
      </c>
      <c r="E355" s="129">
        <v>43556</v>
      </c>
      <c r="F355" s="128">
        <v>144</v>
      </c>
      <c r="G355" s="114">
        <v>0</v>
      </c>
      <c r="H355" s="115">
        <v>10344.83</v>
      </c>
      <c r="I355" s="115">
        <v>5747.15</v>
      </c>
      <c r="J355" s="130">
        <v>0</v>
      </c>
      <c r="K355" s="130">
        <v>4597.68</v>
      </c>
      <c r="L355" s="130">
        <v>862.07</v>
      </c>
      <c r="M355" s="118"/>
      <c r="N355" s="119"/>
      <c r="O355" s="120">
        <f t="shared" si="21"/>
        <v>47968</v>
      </c>
      <c r="P355" s="121">
        <f t="shared" si="22"/>
        <v>12</v>
      </c>
      <c r="Q355" s="122">
        <f t="shared" si="23"/>
        <v>862.069166666667</v>
      </c>
      <c r="R355" s="122">
        <f t="shared" si="20"/>
        <v>-0.000833333333389419</v>
      </c>
      <c r="S355" s="123" t="s">
        <v>120</v>
      </c>
      <c r="U355" s="70"/>
      <c r="V355" s="124"/>
    </row>
    <row r="356" s="63" customFormat="1" ht="16.5" outlineLevel="7" spans="1:22">
      <c r="A356" s="82"/>
      <c r="B356" s="126" t="s">
        <v>192</v>
      </c>
      <c r="C356" s="127" t="s">
        <v>2206</v>
      </c>
      <c r="D356" s="128" t="s">
        <v>2197</v>
      </c>
      <c r="E356" s="129">
        <v>43556</v>
      </c>
      <c r="F356" s="128">
        <v>144</v>
      </c>
      <c r="G356" s="114">
        <v>0</v>
      </c>
      <c r="H356" s="115">
        <v>19396.55</v>
      </c>
      <c r="I356" s="115">
        <v>10775.88</v>
      </c>
      <c r="J356" s="130">
        <v>0</v>
      </c>
      <c r="K356" s="130">
        <v>8620.67</v>
      </c>
      <c r="L356" s="130">
        <v>1616.37</v>
      </c>
      <c r="M356" s="118"/>
      <c r="N356" s="119"/>
      <c r="O356" s="120">
        <f t="shared" si="21"/>
        <v>47968</v>
      </c>
      <c r="P356" s="121">
        <f t="shared" si="22"/>
        <v>12</v>
      </c>
      <c r="Q356" s="122">
        <f t="shared" si="23"/>
        <v>1616.37916666667</v>
      </c>
      <c r="R356" s="122">
        <f t="shared" si="20"/>
        <v>0.00916666666671517</v>
      </c>
      <c r="S356" s="123" t="s">
        <v>120</v>
      </c>
      <c r="U356" s="70"/>
      <c r="V356" s="124"/>
    </row>
    <row r="357" s="63" customFormat="1" ht="16.5" outlineLevel="7" spans="1:22">
      <c r="A357" s="82"/>
      <c r="B357" s="126" t="s">
        <v>192</v>
      </c>
      <c r="C357" s="127" t="s">
        <v>2210</v>
      </c>
      <c r="D357" s="128" t="s">
        <v>2212</v>
      </c>
      <c r="E357" s="129">
        <v>37615</v>
      </c>
      <c r="F357" s="128">
        <v>144</v>
      </c>
      <c r="G357" s="114">
        <v>0</v>
      </c>
      <c r="H357" s="115">
        <v>1989</v>
      </c>
      <c r="I357" s="115">
        <v>1989</v>
      </c>
      <c r="J357" s="130">
        <v>0</v>
      </c>
      <c r="K357" s="130">
        <v>0</v>
      </c>
      <c r="L357" s="130">
        <v>0</v>
      </c>
      <c r="M357" s="118"/>
      <c r="N357" s="119"/>
      <c r="O357" s="120">
        <f t="shared" si="21"/>
        <v>42004</v>
      </c>
      <c r="P357" s="121">
        <f t="shared" si="22"/>
        <v>0</v>
      </c>
      <c r="Q357" s="122">
        <f t="shared" si="23"/>
        <v>0</v>
      </c>
      <c r="R357" s="122">
        <f t="shared" si="20"/>
        <v>0</v>
      </c>
      <c r="S357" s="123" t="s">
        <v>120</v>
      </c>
      <c r="U357" s="70"/>
      <c r="V357" s="124"/>
    </row>
    <row r="358" s="63" customFormat="1" ht="16.5" outlineLevel="7" spans="1:22">
      <c r="A358" s="82"/>
      <c r="B358" s="111" t="s">
        <v>192</v>
      </c>
      <c r="C358" s="111" t="s">
        <v>2217</v>
      </c>
      <c r="D358" s="112" t="s">
        <v>2219</v>
      </c>
      <c r="E358" s="113">
        <v>41668</v>
      </c>
      <c r="F358" s="112">
        <v>144</v>
      </c>
      <c r="G358" s="114">
        <v>0</v>
      </c>
      <c r="H358" s="115">
        <v>11919.22</v>
      </c>
      <c r="I358" s="115">
        <v>11836.44</v>
      </c>
      <c r="J358" s="116">
        <v>0</v>
      </c>
      <c r="K358" s="116">
        <v>82.78</v>
      </c>
      <c r="L358" s="116">
        <v>993.3</v>
      </c>
      <c r="M358" s="118"/>
      <c r="N358" s="119"/>
      <c r="O358" s="120">
        <f t="shared" si="21"/>
        <v>46053</v>
      </c>
      <c r="P358" s="121">
        <f t="shared" si="22"/>
        <v>12</v>
      </c>
      <c r="Q358" s="122">
        <f t="shared" si="23"/>
        <v>993.268333333333</v>
      </c>
      <c r="R358" s="122">
        <f t="shared" si="20"/>
        <v>-0.0316666666666379</v>
      </c>
      <c r="S358" s="123" t="s">
        <v>120</v>
      </c>
      <c r="U358" s="70"/>
      <c r="V358" s="124"/>
    </row>
    <row r="359" s="63" customFormat="1" ht="16.5" outlineLevel="7" spans="1:22">
      <c r="A359" s="82"/>
      <c r="B359" s="111" t="s">
        <v>192</v>
      </c>
      <c r="C359" s="111" t="s">
        <v>2223</v>
      </c>
      <c r="D359" s="112" t="s">
        <v>2225</v>
      </c>
      <c r="E359" s="113">
        <v>41668</v>
      </c>
      <c r="F359" s="112">
        <v>144</v>
      </c>
      <c r="G359" s="114">
        <v>0</v>
      </c>
      <c r="H359" s="115">
        <v>11919.22</v>
      </c>
      <c r="I359" s="115">
        <v>11836.44</v>
      </c>
      <c r="J359" s="116">
        <v>0</v>
      </c>
      <c r="K359" s="116">
        <v>82.78</v>
      </c>
      <c r="L359" s="116">
        <v>993.3</v>
      </c>
      <c r="M359" s="118"/>
      <c r="N359" s="119"/>
      <c r="O359" s="120">
        <f t="shared" si="21"/>
        <v>46053</v>
      </c>
      <c r="P359" s="121">
        <f t="shared" si="22"/>
        <v>12</v>
      </c>
      <c r="Q359" s="122">
        <f t="shared" si="23"/>
        <v>993.268333333333</v>
      </c>
      <c r="R359" s="122">
        <f t="shared" si="20"/>
        <v>-0.0316666666666379</v>
      </c>
      <c r="S359" s="123" t="s">
        <v>120</v>
      </c>
      <c r="U359" s="70"/>
      <c r="V359" s="124"/>
    </row>
    <row r="360" s="63" customFormat="1" ht="16.5" outlineLevel="7" spans="1:22">
      <c r="A360" s="82"/>
      <c r="B360" s="126" t="s">
        <v>192</v>
      </c>
      <c r="C360" s="127" t="s">
        <v>2227</v>
      </c>
      <c r="D360" s="128" t="s">
        <v>2229</v>
      </c>
      <c r="E360" s="129">
        <v>41668</v>
      </c>
      <c r="F360" s="128">
        <v>144</v>
      </c>
      <c r="G360" s="114">
        <v>0</v>
      </c>
      <c r="H360" s="115">
        <v>11919.22</v>
      </c>
      <c r="I360" s="115">
        <v>11836.44</v>
      </c>
      <c r="J360" s="130">
        <v>0</v>
      </c>
      <c r="K360" s="130">
        <v>82.78</v>
      </c>
      <c r="L360" s="130">
        <v>993.3</v>
      </c>
      <c r="M360" s="118"/>
      <c r="N360" s="119"/>
      <c r="O360" s="120">
        <f t="shared" si="21"/>
        <v>46053</v>
      </c>
      <c r="P360" s="121">
        <f t="shared" si="22"/>
        <v>12</v>
      </c>
      <c r="Q360" s="122">
        <f t="shared" si="23"/>
        <v>993.268333333333</v>
      </c>
      <c r="R360" s="122">
        <f t="shared" si="20"/>
        <v>-0.0316666666666379</v>
      </c>
      <c r="S360" s="123" t="s">
        <v>120</v>
      </c>
      <c r="U360" s="70"/>
      <c r="V360" s="124"/>
    </row>
    <row r="361" s="63" customFormat="1" ht="16.5" outlineLevel="7" spans="1:22">
      <c r="A361" s="82"/>
      <c r="B361" s="126" t="s">
        <v>192</v>
      </c>
      <c r="C361" s="127" t="s">
        <v>2231</v>
      </c>
      <c r="D361" s="128" t="s">
        <v>2229</v>
      </c>
      <c r="E361" s="129">
        <v>41668</v>
      </c>
      <c r="F361" s="128">
        <v>144</v>
      </c>
      <c r="G361" s="114">
        <v>0</v>
      </c>
      <c r="H361" s="115">
        <v>11919.22</v>
      </c>
      <c r="I361" s="115">
        <v>11836.44</v>
      </c>
      <c r="J361" s="130">
        <v>0</v>
      </c>
      <c r="K361" s="130">
        <v>82.78</v>
      </c>
      <c r="L361" s="130">
        <v>993.3</v>
      </c>
      <c r="M361" s="118"/>
      <c r="N361" s="119"/>
      <c r="O361" s="120">
        <f t="shared" si="21"/>
        <v>46053</v>
      </c>
      <c r="P361" s="121">
        <f t="shared" si="22"/>
        <v>12</v>
      </c>
      <c r="Q361" s="122">
        <f t="shared" si="23"/>
        <v>993.268333333333</v>
      </c>
      <c r="R361" s="122">
        <f t="shared" si="20"/>
        <v>-0.0316666666666379</v>
      </c>
      <c r="S361" s="123" t="s">
        <v>120</v>
      </c>
      <c r="U361" s="70"/>
      <c r="V361" s="124"/>
    </row>
    <row r="362" s="63" customFormat="1" ht="16.5" outlineLevel="7" spans="1:22">
      <c r="A362" s="82"/>
      <c r="B362" s="126" t="s">
        <v>192</v>
      </c>
      <c r="C362" s="127" t="s">
        <v>2234</v>
      </c>
      <c r="D362" s="128" t="s">
        <v>2236</v>
      </c>
      <c r="E362" s="129">
        <v>41837</v>
      </c>
      <c r="F362" s="128">
        <v>144</v>
      </c>
      <c r="G362" s="114">
        <v>0</v>
      </c>
      <c r="H362" s="115">
        <v>12955.51</v>
      </c>
      <c r="I362" s="115">
        <v>12325.74</v>
      </c>
      <c r="J362" s="130">
        <v>0</v>
      </c>
      <c r="K362" s="130">
        <v>629.77</v>
      </c>
      <c r="L362" s="130">
        <v>1079.61</v>
      </c>
      <c r="M362" s="118"/>
      <c r="N362" s="119"/>
      <c r="O362" s="120">
        <f t="shared" si="21"/>
        <v>46234</v>
      </c>
      <c r="P362" s="121">
        <f t="shared" si="22"/>
        <v>12</v>
      </c>
      <c r="Q362" s="122">
        <f t="shared" si="23"/>
        <v>1079.62583333333</v>
      </c>
      <c r="R362" s="122">
        <f t="shared" si="20"/>
        <v>0.0158333333336032</v>
      </c>
      <c r="S362" s="123" t="s">
        <v>120</v>
      </c>
      <c r="U362" s="70"/>
      <c r="V362" s="124"/>
    </row>
    <row r="363" s="63" customFormat="1" ht="16.5" outlineLevel="7" spans="1:22">
      <c r="A363" s="82"/>
      <c r="B363" s="126" t="s">
        <v>192</v>
      </c>
      <c r="C363" s="127" t="s">
        <v>2241</v>
      </c>
      <c r="D363" s="128" t="s">
        <v>2243</v>
      </c>
      <c r="E363" s="129">
        <v>43085</v>
      </c>
      <c r="F363" s="128">
        <v>144</v>
      </c>
      <c r="G363" s="114">
        <v>0</v>
      </c>
      <c r="H363" s="115">
        <v>33760.68</v>
      </c>
      <c r="I363" s="115">
        <v>22507.14</v>
      </c>
      <c r="J363" s="130">
        <v>0</v>
      </c>
      <c r="K363" s="130">
        <v>11253.54</v>
      </c>
      <c r="L363" s="130">
        <v>2813.38</v>
      </c>
      <c r="M363" s="118"/>
      <c r="N363" s="119"/>
      <c r="O363" s="120">
        <f t="shared" si="21"/>
        <v>47483</v>
      </c>
      <c r="P363" s="121">
        <f t="shared" si="22"/>
        <v>12</v>
      </c>
      <c r="Q363" s="122">
        <f t="shared" si="23"/>
        <v>2813.39</v>
      </c>
      <c r="R363" s="122">
        <f t="shared" si="20"/>
        <v>0.00999999999976353</v>
      </c>
      <c r="S363" s="123" t="s">
        <v>120</v>
      </c>
      <c r="U363" s="70"/>
      <c r="V363" s="124"/>
    </row>
    <row r="364" s="63" customFormat="1" ht="16.5" outlineLevel="7" spans="1:22">
      <c r="A364" s="82"/>
      <c r="B364" s="126" t="s">
        <v>192</v>
      </c>
      <c r="C364" s="127" t="s">
        <v>2247</v>
      </c>
      <c r="D364" s="128" t="s">
        <v>2249</v>
      </c>
      <c r="E364" s="129">
        <v>43085</v>
      </c>
      <c r="F364" s="128">
        <v>144</v>
      </c>
      <c r="G364" s="114">
        <v>0</v>
      </c>
      <c r="H364" s="115">
        <v>30097.09</v>
      </c>
      <c r="I364" s="115">
        <v>20064.76</v>
      </c>
      <c r="J364" s="130">
        <v>0</v>
      </c>
      <c r="K364" s="130">
        <v>10032.33</v>
      </c>
      <c r="L364" s="130">
        <v>2508.08</v>
      </c>
      <c r="M364" s="118"/>
      <c r="N364" s="119"/>
      <c r="O364" s="120">
        <f t="shared" si="21"/>
        <v>47483</v>
      </c>
      <c r="P364" s="121">
        <f t="shared" si="22"/>
        <v>12</v>
      </c>
      <c r="Q364" s="122">
        <f t="shared" si="23"/>
        <v>2508.09083333333</v>
      </c>
      <c r="R364" s="122">
        <f t="shared" si="20"/>
        <v>0.0108333333332666</v>
      </c>
      <c r="S364" s="123" t="s">
        <v>120</v>
      </c>
      <c r="U364" s="70"/>
      <c r="V364" s="124"/>
    </row>
    <row r="365" s="63" customFormat="1" ht="16.5" outlineLevel="7" spans="1:22">
      <c r="A365" s="82"/>
      <c r="B365" s="111" t="s">
        <v>192</v>
      </c>
      <c r="C365" s="111" t="s">
        <v>2253</v>
      </c>
      <c r="D365" s="112" t="s">
        <v>2255</v>
      </c>
      <c r="E365" s="113">
        <v>43556</v>
      </c>
      <c r="F365" s="112">
        <v>144</v>
      </c>
      <c r="G365" s="114">
        <v>0</v>
      </c>
      <c r="H365" s="115">
        <v>6029.13</v>
      </c>
      <c r="I365" s="115">
        <v>3349.53</v>
      </c>
      <c r="J365" s="116">
        <v>0</v>
      </c>
      <c r="K365" s="116">
        <v>2679.6</v>
      </c>
      <c r="L365" s="116">
        <v>502.42</v>
      </c>
      <c r="M365" s="118"/>
      <c r="N365" s="119"/>
      <c r="O365" s="120">
        <f t="shared" si="21"/>
        <v>47968</v>
      </c>
      <c r="P365" s="121">
        <f t="shared" si="22"/>
        <v>12</v>
      </c>
      <c r="Q365" s="122">
        <f t="shared" si="23"/>
        <v>502.4275</v>
      </c>
      <c r="R365" s="122">
        <f t="shared" si="20"/>
        <v>0.00749999999999318</v>
      </c>
      <c r="S365" s="123" t="s">
        <v>120</v>
      </c>
      <c r="U365" s="70"/>
      <c r="V365" s="124"/>
    </row>
    <row r="366" s="63" customFormat="1" ht="16.5" outlineLevel="7" spans="1:22">
      <c r="A366" s="82"/>
      <c r="B366" s="111" t="s">
        <v>192</v>
      </c>
      <c r="C366" s="111" t="s">
        <v>2260</v>
      </c>
      <c r="D366" s="112" t="s">
        <v>2255</v>
      </c>
      <c r="E366" s="113">
        <v>43556</v>
      </c>
      <c r="F366" s="112">
        <v>144</v>
      </c>
      <c r="G366" s="114">
        <v>0</v>
      </c>
      <c r="H366" s="115">
        <v>6029.12</v>
      </c>
      <c r="I366" s="115">
        <v>3349.52</v>
      </c>
      <c r="J366" s="116">
        <v>0</v>
      </c>
      <c r="K366" s="116">
        <v>2679.6</v>
      </c>
      <c r="L366" s="116">
        <v>502.42</v>
      </c>
      <c r="M366" s="118"/>
      <c r="N366" s="119"/>
      <c r="O366" s="120">
        <f t="shared" si="21"/>
        <v>47968</v>
      </c>
      <c r="P366" s="121">
        <f t="shared" si="22"/>
        <v>12</v>
      </c>
      <c r="Q366" s="122">
        <f t="shared" si="23"/>
        <v>502.426666666667</v>
      </c>
      <c r="R366" s="122">
        <f t="shared" si="20"/>
        <v>0.0066666666666606</v>
      </c>
      <c r="S366" s="123" t="s">
        <v>120</v>
      </c>
      <c r="U366" s="70"/>
      <c r="V366" s="124"/>
    </row>
    <row r="367" s="63" customFormat="1" ht="16.5" outlineLevel="7" spans="1:22">
      <c r="A367" s="82"/>
      <c r="B367" s="126" t="s">
        <v>192</v>
      </c>
      <c r="C367" s="127" t="s">
        <v>2263</v>
      </c>
      <c r="D367" s="128" t="s">
        <v>2265</v>
      </c>
      <c r="E367" s="129">
        <v>39042</v>
      </c>
      <c r="F367" s="128">
        <v>144</v>
      </c>
      <c r="G367" s="114">
        <v>0</v>
      </c>
      <c r="H367" s="115">
        <v>7121.47</v>
      </c>
      <c r="I367" s="115">
        <v>7121.47</v>
      </c>
      <c r="J367" s="130">
        <v>0</v>
      </c>
      <c r="K367" s="130">
        <v>0</v>
      </c>
      <c r="L367" s="130">
        <v>0</v>
      </c>
      <c r="M367" s="118"/>
      <c r="N367" s="119"/>
      <c r="O367" s="120">
        <f t="shared" si="21"/>
        <v>43434</v>
      </c>
      <c r="P367" s="121">
        <f t="shared" si="22"/>
        <v>0</v>
      </c>
      <c r="Q367" s="122">
        <f t="shared" si="23"/>
        <v>0</v>
      </c>
      <c r="R367" s="122">
        <f t="shared" si="20"/>
        <v>0</v>
      </c>
      <c r="S367" s="123" t="s">
        <v>120</v>
      </c>
      <c r="U367" s="70"/>
      <c r="V367" s="124"/>
    </row>
    <row r="368" s="63" customFormat="1" ht="16.5" outlineLevel="7" spans="1:22">
      <c r="A368" s="82"/>
      <c r="B368" s="126" t="s">
        <v>192</v>
      </c>
      <c r="C368" s="127" t="s">
        <v>2270</v>
      </c>
      <c r="D368" s="128" t="s">
        <v>2272</v>
      </c>
      <c r="E368" s="129">
        <v>38523</v>
      </c>
      <c r="F368" s="128">
        <v>204</v>
      </c>
      <c r="G368" s="114">
        <v>0</v>
      </c>
      <c r="H368" s="115">
        <v>1950</v>
      </c>
      <c r="I368" s="115">
        <v>694.79</v>
      </c>
      <c r="J368" s="130">
        <v>1255.21</v>
      </c>
      <c r="K368" s="130">
        <v>0</v>
      </c>
      <c r="L368" s="130">
        <v>0</v>
      </c>
      <c r="M368" s="118"/>
      <c r="N368" s="119"/>
      <c r="O368" s="120">
        <f t="shared" si="21"/>
        <v>44742</v>
      </c>
      <c r="P368" s="121">
        <f t="shared" si="22"/>
        <v>0</v>
      </c>
      <c r="Q368" s="122">
        <f t="shared" si="23"/>
        <v>0</v>
      </c>
      <c r="R368" s="122">
        <f t="shared" si="20"/>
        <v>0</v>
      </c>
      <c r="S368" s="123" t="s">
        <v>120</v>
      </c>
      <c r="U368" s="70"/>
      <c r="V368" s="124"/>
    </row>
    <row r="369" s="63" customFormat="1" ht="16.5" outlineLevel="7" spans="1:22">
      <c r="A369" s="82"/>
      <c r="B369" s="126" t="s">
        <v>192</v>
      </c>
      <c r="C369" s="127" t="s">
        <v>2278</v>
      </c>
      <c r="D369" s="128" t="s">
        <v>2272</v>
      </c>
      <c r="E369" s="129">
        <v>38523</v>
      </c>
      <c r="F369" s="128">
        <v>204</v>
      </c>
      <c r="G369" s="114">
        <v>0</v>
      </c>
      <c r="H369" s="115">
        <v>1950</v>
      </c>
      <c r="I369" s="115">
        <v>694.79</v>
      </c>
      <c r="J369" s="130">
        <v>1255.21</v>
      </c>
      <c r="K369" s="130">
        <v>0</v>
      </c>
      <c r="L369" s="130">
        <v>0</v>
      </c>
      <c r="M369" s="118"/>
      <c r="N369" s="119"/>
      <c r="O369" s="120">
        <f t="shared" si="21"/>
        <v>44742</v>
      </c>
      <c r="P369" s="121">
        <f t="shared" si="22"/>
        <v>0</v>
      </c>
      <c r="Q369" s="122">
        <f t="shared" si="23"/>
        <v>0</v>
      </c>
      <c r="R369" s="122">
        <f t="shared" si="20"/>
        <v>0</v>
      </c>
      <c r="S369" s="123" t="s">
        <v>120</v>
      </c>
      <c r="U369" s="70"/>
      <c r="V369" s="124"/>
    </row>
    <row r="370" s="63" customFormat="1" ht="16.5" outlineLevel="7" spans="1:22">
      <c r="A370" s="82"/>
      <c r="B370" s="126" t="s">
        <v>192</v>
      </c>
      <c r="C370" s="127" t="s">
        <v>2281</v>
      </c>
      <c r="D370" s="128" t="s">
        <v>2272</v>
      </c>
      <c r="E370" s="129">
        <v>38523</v>
      </c>
      <c r="F370" s="128">
        <v>204</v>
      </c>
      <c r="G370" s="114">
        <v>0</v>
      </c>
      <c r="H370" s="115">
        <v>1950</v>
      </c>
      <c r="I370" s="115">
        <v>694.79</v>
      </c>
      <c r="J370" s="130">
        <v>1255.21</v>
      </c>
      <c r="K370" s="130">
        <v>0</v>
      </c>
      <c r="L370" s="130">
        <v>0</v>
      </c>
      <c r="M370" s="118"/>
      <c r="N370" s="119"/>
      <c r="O370" s="120">
        <f t="shared" si="21"/>
        <v>44742</v>
      </c>
      <c r="P370" s="121">
        <f t="shared" si="22"/>
        <v>0</v>
      </c>
      <c r="Q370" s="122">
        <f t="shared" si="23"/>
        <v>0</v>
      </c>
      <c r="R370" s="122">
        <f t="shared" si="20"/>
        <v>0</v>
      </c>
      <c r="S370" s="123" t="s">
        <v>120</v>
      </c>
      <c r="U370" s="70"/>
      <c r="V370" s="124"/>
    </row>
    <row r="371" s="63" customFormat="1" ht="16.5" outlineLevel="7" spans="1:22">
      <c r="A371" s="82"/>
      <c r="B371" s="126" t="s">
        <v>192</v>
      </c>
      <c r="C371" s="127" t="s">
        <v>2284</v>
      </c>
      <c r="D371" s="128" t="s">
        <v>2272</v>
      </c>
      <c r="E371" s="129">
        <v>38523</v>
      </c>
      <c r="F371" s="128">
        <v>204</v>
      </c>
      <c r="G371" s="114">
        <v>0</v>
      </c>
      <c r="H371" s="115">
        <v>1950</v>
      </c>
      <c r="I371" s="115">
        <v>694.79</v>
      </c>
      <c r="J371" s="130">
        <v>1255.21</v>
      </c>
      <c r="K371" s="130">
        <v>0</v>
      </c>
      <c r="L371" s="130">
        <v>0</v>
      </c>
      <c r="M371" s="118"/>
      <c r="N371" s="119"/>
      <c r="O371" s="120">
        <f t="shared" si="21"/>
        <v>44742</v>
      </c>
      <c r="P371" s="121">
        <f t="shared" si="22"/>
        <v>0</v>
      </c>
      <c r="Q371" s="122">
        <f t="shared" si="23"/>
        <v>0</v>
      </c>
      <c r="R371" s="122">
        <f t="shared" si="20"/>
        <v>0</v>
      </c>
      <c r="S371" s="123" t="s">
        <v>120</v>
      </c>
      <c r="U371" s="70"/>
      <c r="V371" s="124"/>
    </row>
    <row r="372" s="63" customFormat="1" ht="16.5" outlineLevel="7" spans="1:22">
      <c r="A372" s="82"/>
      <c r="B372" s="111" t="s">
        <v>192</v>
      </c>
      <c r="C372" s="111" t="s">
        <v>2287</v>
      </c>
      <c r="D372" s="112" t="s">
        <v>2272</v>
      </c>
      <c r="E372" s="113">
        <v>38523</v>
      </c>
      <c r="F372" s="112">
        <v>204</v>
      </c>
      <c r="G372" s="114">
        <v>0</v>
      </c>
      <c r="H372" s="115">
        <v>1950</v>
      </c>
      <c r="I372" s="115">
        <v>694.79</v>
      </c>
      <c r="J372" s="116">
        <v>1255.21</v>
      </c>
      <c r="K372" s="116">
        <v>0</v>
      </c>
      <c r="L372" s="116">
        <v>0</v>
      </c>
      <c r="M372" s="118"/>
      <c r="N372" s="119"/>
      <c r="O372" s="120">
        <f t="shared" si="21"/>
        <v>44742</v>
      </c>
      <c r="P372" s="121">
        <f t="shared" si="22"/>
        <v>0</v>
      </c>
      <c r="Q372" s="122">
        <f t="shared" si="23"/>
        <v>0</v>
      </c>
      <c r="R372" s="122">
        <f t="shared" si="20"/>
        <v>0</v>
      </c>
      <c r="S372" s="123" t="s">
        <v>120</v>
      </c>
      <c r="U372" s="70"/>
      <c r="V372" s="124"/>
    </row>
    <row r="373" s="63" customFormat="1" ht="16.5" outlineLevel="7" spans="1:22">
      <c r="A373" s="82"/>
      <c r="B373" s="111" t="s">
        <v>192</v>
      </c>
      <c r="C373" s="111" t="s">
        <v>2290</v>
      </c>
      <c r="D373" s="112" t="s">
        <v>2272</v>
      </c>
      <c r="E373" s="113">
        <v>38523</v>
      </c>
      <c r="F373" s="112">
        <v>204</v>
      </c>
      <c r="G373" s="114">
        <v>0</v>
      </c>
      <c r="H373" s="115">
        <v>4900</v>
      </c>
      <c r="I373" s="115">
        <v>1776.46</v>
      </c>
      <c r="J373" s="116">
        <v>3123.54</v>
      </c>
      <c r="K373" s="116">
        <v>0</v>
      </c>
      <c r="L373" s="116">
        <v>0</v>
      </c>
      <c r="M373" s="118"/>
      <c r="N373" s="119"/>
      <c r="O373" s="120">
        <f t="shared" si="21"/>
        <v>44742</v>
      </c>
      <c r="P373" s="121">
        <f t="shared" si="22"/>
        <v>0</v>
      </c>
      <c r="Q373" s="122">
        <f t="shared" si="23"/>
        <v>0</v>
      </c>
      <c r="R373" s="122">
        <f t="shared" si="20"/>
        <v>0</v>
      </c>
      <c r="S373" s="123" t="s">
        <v>120</v>
      </c>
      <c r="U373" s="70"/>
      <c r="V373" s="124"/>
    </row>
    <row r="374" s="63" customFormat="1" ht="16.5" outlineLevel="7" spans="1:22">
      <c r="A374" s="82"/>
      <c r="B374" s="126" t="s">
        <v>192</v>
      </c>
      <c r="C374" s="127" t="s">
        <v>2294</v>
      </c>
      <c r="D374" s="128" t="s">
        <v>2272</v>
      </c>
      <c r="E374" s="129">
        <v>38523</v>
      </c>
      <c r="F374" s="128">
        <v>204</v>
      </c>
      <c r="G374" s="114">
        <v>0</v>
      </c>
      <c r="H374" s="115">
        <v>4900</v>
      </c>
      <c r="I374" s="115">
        <v>1776.46</v>
      </c>
      <c r="J374" s="130">
        <v>3123.54</v>
      </c>
      <c r="K374" s="130">
        <v>0</v>
      </c>
      <c r="L374" s="130">
        <v>0</v>
      </c>
      <c r="M374" s="118"/>
      <c r="N374" s="119"/>
      <c r="O374" s="120">
        <f t="shared" si="21"/>
        <v>44742</v>
      </c>
      <c r="P374" s="121">
        <f t="shared" si="22"/>
        <v>0</v>
      </c>
      <c r="Q374" s="122">
        <f t="shared" si="23"/>
        <v>0</v>
      </c>
      <c r="R374" s="122">
        <f t="shared" si="20"/>
        <v>0</v>
      </c>
      <c r="S374" s="123" t="s">
        <v>120</v>
      </c>
      <c r="U374" s="70"/>
      <c r="V374" s="124"/>
    </row>
    <row r="375" s="63" customFormat="1" ht="16.5" outlineLevel="7" spans="1:22">
      <c r="A375" s="82"/>
      <c r="B375" s="126" t="s">
        <v>192</v>
      </c>
      <c r="C375" s="127" t="s">
        <v>2297</v>
      </c>
      <c r="D375" s="128" t="s">
        <v>2272</v>
      </c>
      <c r="E375" s="129">
        <v>38523</v>
      </c>
      <c r="F375" s="128">
        <v>204</v>
      </c>
      <c r="G375" s="114">
        <v>0</v>
      </c>
      <c r="H375" s="115">
        <v>4900</v>
      </c>
      <c r="I375" s="115">
        <v>1776.46</v>
      </c>
      <c r="J375" s="130">
        <v>3123.54</v>
      </c>
      <c r="K375" s="130">
        <v>0</v>
      </c>
      <c r="L375" s="130">
        <v>0</v>
      </c>
      <c r="M375" s="118"/>
      <c r="N375" s="119"/>
      <c r="O375" s="120">
        <f t="shared" si="21"/>
        <v>44742</v>
      </c>
      <c r="P375" s="121">
        <f t="shared" si="22"/>
        <v>0</v>
      </c>
      <c r="Q375" s="122">
        <f t="shared" si="23"/>
        <v>0</v>
      </c>
      <c r="R375" s="122">
        <f t="shared" si="20"/>
        <v>0</v>
      </c>
      <c r="S375" s="123" t="s">
        <v>120</v>
      </c>
      <c r="U375" s="70"/>
      <c r="V375" s="124"/>
    </row>
    <row r="376" s="63" customFormat="1" ht="16.5" outlineLevel="7" spans="1:22">
      <c r="A376" s="82"/>
      <c r="B376" s="126" t="s">
        <v>192</v>
      </c>
      <c r="C376" s="127" t="s">
        <v>2300</v>
      </c>
      <c r="D376" s="128" t="s">
        <v>2302</v>
      </c>
      <c r="E376" s="129">
        <v>37955</v>
      </c>
      <c r="F376" s="128">
        <v>144</v>
      </c>
      <c r="G376" s="114">
        <v>0</v>
      </c>
      <c r="H376" s="115">
        <v>5200</v>
      </c>
      <c r="I376" s="115">
        <v>5200</v>
      </c>
      <c r="J376" s="130">
        <v>0</v>
      </c>
      <c r="K376" s="130">
        <v>0</v>
      </c>
      <c r="L376" s="130">
        <v>0</v>
      </c>
      <c r="M376" s="118"/>
      <c r="N376" s="119"/>
      <c r="O376" s="120">
        <f t="shared" si="21"/>
        <v>42338</v>
      </c>
      <c r="P376" s="121">
        <f t="shared" si="22"/>
        <v>0</v>
      </c>
      <c r="Q376" s="122">
        <f t="shared" si="23"/>
        <v>0</v>
      </c>
      <c r="R376" s="122">
        <f t="shared" si="20"/>
        <v>0</v>
      </c>
      <c r="S376" s="123" t="s">
        <v>120</v>
      </c>
      <c r="U376" s="70"/>
      <c r="V376" s="124"/>
    </row>
    <row r="377" s="63" customFormat="1" ht="16.5" outlineLevel="7" spans="1:22">
      <c r="A377" s="82"/>
      <c r="B377" s="126" t="s">
        <v>192</v>
      </c>
      <c r="C377" s="127" t="s">
        <v>2306</v>
      </c>
      <c r="D377" s="128" t="s">
        <v>2308</v>
      </c>
      <c r="E377" s="129">
        <v>37955</v>
      </c>
      <c r="F377" s="128">
        <v>228</v>
      </c>
      <c r="G377" s="114">
        <v>0</v>
      </c>
      <c r="H377" s="115">
        <v>5200</v>
      </c>
      <c r="I377" s="115">
        <v>2796.68</v>
      </c>
      <c r="J377" s="130">
        <v>2403.32</v>
      </c>
      <c r="K377" s="130">
        <v>0</v>
      </c>
      <c r="L377" s="130">
        <v>0</v>
      </c>
      <c r="M377" s="118"/>
      <c r="N377" s="119"/>
      <c r="O377" s="120">
        <f t="shared" si="21"/>
        <v>44895</v>
      </c>
      <c r="P377" s="121">
        <f t="shared" si="22"/>
        <v>0</v>
      </c>
      <c r="Q377" s="122">
        <f t="shared" si="23"/>
        <v>0</v>
      </c>
      <c r="R377" s="122">
        <f t="shared" si="20"/>
        <v>0</v>
      </c>
      <c r="S377" s="123" t="s">
        <v>120</v>
      </c>
      <c r="U377" s="70"/>
      <c r="V377" s="124"/>
    </row>
    <row r="378" s="63" customFormat="1" ht="16.5" outlineLevel="7" spans="1:22">
      <c r="A378" s="82"/>
      <c r="B378" s="126" t="s">
        <v>192</v>
      </c>
      <c r="C378" s="127" t="s">
        <v>2311</v>
      </c>
      <c r="D378" s="128" t="s">
        <v>2313</v>
      </c>
      <c r="E378" s="129">
        <v>37926</v>
      </c>
      <c r="F378" s="128">
        <v>228</v>
      </c>
      <c r="G378" s="114">
        <v>0</v>
      </c>
      <c r="H378" s="115">
        <v>4360</v>
      </c>
      <c r="I378" s="115">
        <v>552.99</v>
      </c>
      <c r="J378" s="130">
        <v>3807.01</v>
      </c>
      <c r="K378" s="130">
        <v>0</v>
      </c>
      <c r="L378" s="130">
        <v>0</v>
      </c>
      <c r="M378" s="118"/>
      <c r="N378" s="119"/>
      <c r="O378" s="120">
        <f t="shared" si="21"/>
        <v>44895</v>
      </c>
      <c r="P378" s="121">
        <f t="shared" si="22"/>
        <v>0</v>
      </c>
      <c r="Q378" s="122">
        <f t="shared" si="23"/>
        <v>0</v>
      </c>
      <c r="R378" s="122">
        <f t="shared" si="20"/>
        <v>0</v>
      </c>
      <c r="S378" s="123" t="s">
        <v>120</v>
      </c>
      <c r="U378" s="70"/>
      <c r="V378" s="124"/>
    </row>
    <row r="379" s="63" customFormat="1" ht="16.5" outlineLevel="7" spans="1:22">
      <c r="A379" s="82"/>
      <c r="B379" s="111" t="s">
        <v>192</v>
      </c>
      <c r="C379" s="111" t="s">
        <v>2320</v>
      </c>
      <c r="D379" s="112" t="s">
        <v>2302</v>
      </c>
      <c r="E379" s="113">
        <v>37771</v>
      </c>
      <c r="F379" s="112">
        <v>240</v>
      </c>
      <c r="G379" s="114">
        <v>0</v>
      </c>
      <c r="H379" s="115">
        <v>6270</v>
      </c>
      <c r="I379" s="115">
        <v>941.69</v>
      </c>
      <c r="J379" s="116">
        <v>5328.31</v>
      </c>
      <c r="K379" s="116">
        <v>0</v>
      </c>
      <c r="L379" s="116">
        <v>0</v>
      </c>
      <c r="M379" s="118"/>
      <c r="N379" s="119"/>
      <c r="O379" s="120">
        <f t="shared" si="21"/>
        <v>45077</v>
      </c>
      <c r="P379" s="121">
        <f t="shared" si="22"/>
        <v>0</v>
      </c>
      <c r="Q379" s="122">
        <f t="shared" si="23"/>
        <v>0</v>
      </c>
      <c r="R379" s="122">
        <f t="shared" si="20"/>
        <v>0</v>
      </c>
      <c r="S379" s="123" t="s">
        <v>120</v>
      </c>
      <c r="U379" s="70"/>
      <c r="V379" s="124"/>
    </row>
    <row r="380" s="63" customFormat="1" ht="16.5" outlineLevel="7" spans="1:22">
      <c r="A380" s="82"/>
      <c r="B380" s="111" t="s">
        <v>192</v>
      </c>
      <c r="C380" s="111" t="s">
        <v>2327</v>
      </c>
      <c r="D380" s="112" t="s">
        <v>2302</v>
      </c>
      <c r="E380" s="113">
        <v>37771</v>
      </c>
      <c r="F380" s="112">
        <v>144</v>
      </c>
      <c r="G380" s="114">
        <v>0</v>
      </c>
      <c r="H380" s="115">
        <v>3800</v>
      </c>
      <c r="I380" s="115">
        <v>3800</v>
      </c>
      <c r="J380" s="116">
        <v>0</v>
      </c>
      <c r="K380" s="116">
        <v>0</v>
      </c>
      <c r="L380" s="116">
        <v>0</v>
      </c>
      <c r="M380" s="118"/>
      <c r="N380" s="119"/>
      <c r="O380" s="120">
        <f t="shared" si="21"/>
        <v>42155</v>
      </c>
      <c r="P380" s="121">
        <f t="shared" si="22"/>
        <v>0</v>
      </c>
      <c r="Q380" s="122">
        <f t="shared" si="23"/>
        <v>0</v>
      </c>
      <c r="R380" s="122">
        <f t="shared" si="20"/>
        <v>0</v>
      </c>
      <c r="S380" s="123" t="s">
        <v>120</v>
      </c>
      <c r="U380" s="70"/>
      <c r="V380" s="124"/>
    </row>
    <row r="381" s="63" customFormat="1" ht="16.5" outlineLevel="7" spans="1:22">
      <c r="A381" s="82"/>
      <c r="B381" s="126" t="s">
        <v>192</v>
      </c>
      <c r="C381" s="127" t="s">
        <v>2331</v>
      </c>
      <c r="D381" s="128" t="s">
        <v>2302</v>
      </c>
      <c r="E381" s="129">
        <v>37771</v>
      </c>
      <c r="F381" s="128">
        <v>144</v>
      </c>
      <c r="G381" s="114">
        <v>0</v>
      </c>
      <c r="H381" s="115">
        <v>3800</v>
      </c>
      <c r="I381" s="115">
        <v>3800</v>
      </c>
      <c r="J381" s="130">
        <v>0</v>
      </c>
      <c r="K381" s="130">
        <v>0</v>
      </c>
      <c r="L381" s="130">
        <v>0</v>
      </c>
      <c r="M381" s="118"/>
      <c r="N381" s="119"/>
      <c r="O381" s="120">
        <f t="shared" si="21"/>
        <v>42155</v>
      </c>
      <c r="P381" s="121">
        <f t="shared" si="22"/>
        <v>0</v>
      </c>
      <c r="Q381" s="122">
        <f t="shared" si="23"/>
        <v>0</v>
      </c>
      <c r="R381" s="122">
        <f t="shared" si="20"/>
        <v>0</v>
      </c>
      <c r="S381" s="123" t="s">
        <v>120</v>
      </c>
      <c r="U381" s="70"/>
      <c r="V381" s="124"/>
    </row>
    <row r="382" s="63" customFormat="1" ht="16.5" outlineLevel="7" spans="1:22">
      <c r="A382" s="82"/>
      <c r="B382" s="126" t="s">
        <v>192</v>
      </c>
      <c r="C382" s="127" t="s">
        <v>2334</v>
      </c>
      <c r="D382" s="128" t="s">
        <v>2302</v>
      </c>
      <c r="E382" s="129">
        <v>37771</v>
      </c>
      <c r="F382" s="128">
        <v>144</v>
      </c>
      <c r="G382" s="114">
        <v>0</v>
      </c>
      <c r="H382" s="115">
        <v>3800</v>
      </c>
      <c r="I382" s="115">
        <v>3800</v>
      </c>
      <c r="J382" s="130">
        <v>0</v>
      </c>
      <c r="K382" s="130">
        <v>0</v>
      </c>
      <c r="L382" s="130">
        <v>0</v>
      </c>
      <c r="M382" s="118"/>
      <c r="N382" s="119"/>
      <c r="O382" s="120">
        <f t="shared" si="21"/>
        <v>42155</v>
      </c>
      <c r="P382" s="121">
        <f t="shared" si="22"/>
        <v>0</v>
      </c>
      <c r="Q382" s="122">
        <f t="shared" si="23"/>
        <v>0</v>
      </c>
      <c r="R382" s="122">
        <f t="shared" si="20"/>
        <v>0</v>
      </c>
      <c r="S382" s="123" t="s">
        <v>120</v>
      </c>
      <c r="U382" s="70"/>
      <c r="V382" s="124"/>
    </row>
    <row r="383" s="63" customFormat="1" ht="16.5" outlineLevel="7" spans="1:22">
      <c r="A383" s="82"/>
      <c r="B383" s="126" t="s">
        <v>192</v>
      </c>
      <c r="C383" s="127" t="s">
        <v>2339</v>
      </c>
      <c r="D383" s="128" t="s">
        <v>2302</v>
      </c>
      <c r="E383" s="129">
        <v>37771</v>
      </c>
      <c r="F383" s="128">
        <v>144</v>
      </c>
      <c r="G383" s="114">
        <v>0</v>
      </c>
      <c r="H383" s="115">
        <v>3800</v>
      </c>
      <c r="I383" s="115">
        <v>3800</v>
      </c>
      <c r="J383" s="130">
        <v>0</v>
      </c>
      <c r="K383" s="130">
        <v>0</v>
      </c>
      <c r="L383" s="130">
        <v>0</v>
      </c>
      <c r="M383" s="118"/>
      <c r="N383" s="119"/>
      <c r="O383" s="120">
        <f t="shared" si="21"/>
        <v>42155</v>
      </c>
      <c r="P383" s="121">
        <f t="shared" si="22"/>
        <v>0</v>
      </c>
      <c r="Q383" s="122">
        <f t="shared" si="23"/>
        <v>0</v>
      </c>
      <c r="R383" s="122">
        <f t="shared" si="20"/>
        <v>0</v>
      </c>
      <c r="S383" s="123" t="s">
        <v>120</v>
      </c>
      <c r="U383" s="70"/>
      <c r="V383" s="124"/>
    </row>
    <row r="384" s="63" customFormat="1" ht="16.5" outlineLevel="7" spans="1:22">
      <c r="A384" s="82"/>
      <c r="B384" s="126" t="s">
        <v>192</v>
      </c>
      <c r="C384" s="127" t="s">
        <v>2342</v>
      </c>
      <c r="D384" s="128" t="s">
        <v>2302</v>
      </c>
      <c r="E384" s="129">
        <v>37771</v>
      </c>
      <c r="F384" s="128">
        <v>144</v>
      </c>
      <c r="G384" s="114">
        <v>0</v>
      </c>
      <c r="H384" s="115">
        <v>6270</v>
      </c>
      <c r="I384" s="115">
        <v>6270</v>
      </c>
      <c r="J384" s="130">
        <v>0</v>
      </c>
      <c r="K384" s="130">
        <v>0</v>
      </c>
      <c r="L384" s="130">
        <v>0</v>
      </c>
      <c r="M384" s="118"/>
      <c r="N384" s="119"/>
      <c r="O384" s="120">
        <f t="shared" si="21"/>
        <v>42155</v>
      </c>
      <c r="P384" s="121">
        <f t="shared" si="22"/>
        <v>0</v>
      </c>
      <c r="Q384" s="122">
        <f t="shared" si="23"/>
        <v>0</v>
      </c>
      <c r="R384" s="122">
        <f t="shared" si="20"/>
        <v>0</v>
      </c>
      <c r="S384" s="123" t="s">
        <v>120</v>
      </c>
      <c r="U384" s="70"/>
      <c r="V384" s="124"/>
    </row>
    <row r="385" s="63" customFormat="1" ht="16.5" outlineLevel="7" spans="1:22">
      <c r="A385" s="82"/>
      <c r="B385" s="126" t="s">
        <v>192</v>
      </c>
      <c r="C385" s="127" t="s">
        <v>2345</v>
      </c>
      <c r="D385" s="128" t="s">
        <v>2302</v>
      </c>
      <c r="E385" s="129">
        <v>37771</v>
      </c>
      <c r="F385" s="128">
        <v>144</v>
      </c>
      <c r="G385" s="114">
        <v>0</v>
      </c>
      <c r="H385" s="115">
        <v>6270</v>
      </c>
      <c r="I385" s="115">
        <v>6270</v>
      </c>
      <c r="J385" s="130">
        <v>0</v>
      </c>
      <c r="K385" s="130">
        <v>0</v>
      </c>
      <c r="L385" s="130">
        <v>0</v>
      </c>
      <c r="M385" s="118"/>
      <c r="N385" s="119"/>
      <c r="O385" s="120">
        <f t="shared" si="21"/>
        <v>42155</v>
      </c>
      <c r="P385" s="121">
        <f t="shared" si="22"/>
        <v>0</v>
      </c>
      <c r="Q385" s="122">
        <f t="shared" si="23"/>
        <v>0</v>
      </c>
      <c r="R385" s="122">
        <f t="shared" si="20"/>
        <v>0</v>
      </c>
      <c r="S385" s="123" t="s">
        <v>120</v>
      </c>
      <c r="U385" s="70"/>
      <c r="V385" s="124"/>
    </row>
    <row r="386" s="63" customFormat="1" ht="16.5" outlineLevel="7" spans="1:22">
      <c r="A386" s="82"/>
      <c r="B386" s="111" t="s">
        <v>192</v>
      </c>
      <c r="C386" s="111" t="s">
        <v>2348</v>
      </c>
      <c r="D386" s="112" t="s">
        <v>2302</v>
      </c>
      <c r="E386" s="113">
        <v>37771</v>
      </c>
      <c r="F386" s="112">
        <v>144</v>
      </c>
      <c r="G386" s="114">
        <v>0</v>
      </c>
      <c r="H386" s="115">
        <v>2500</v>
      </c>
      <c r="I386" s="115">
        <v>2500</v>
      </c>
      <c r="J386" s="116">
        <v>0</v>
      </c>
      <c r="K386" s="116">
        <v>0</v>
      </c>
      <c r="L386" s="116">
        <v>0</v>
      </c>
      <c r="M386" s="118"/>
      <c r="N386" s="119"/>
      <c r="O386" s="120">
        <f t="shared" si="21"/>
        <v>42155</v>
      </c>
      <c r="P386" s="121">
        <f t="shared" si="22"/>
        <v>0</v>
      </c>
      <c r="Q386" s="122">
        <f t="shared" si="23"/>
        <v>0</v>
      </c>
      <c r="R386" s="122">
        <f t="shared" si="20"/>
        <v>0</v>
      </c>
      <c r="S386" s="123" t="s">
        <v>120</v>
      </c>
      <c r="U386" s="70"/>
      <c r="V386" s="124"/>
    </row>
    <row r="387" s="63" customFormat="1" ht="16.5" outlineLevel="7" spans="1:22">
      <c r="A387" s="82"/>
      <c r="B387" s="111" t="s">
        <v>192</v>
      </c>
      <c r="C387" s="111" t="s">
        <v>2352</v>
      </c>
      <c r="D387" s="112" t="s">
        <v>2302</v>
      </c>
      <c r="E387" s="113">
        <v>37771</v>
      </c>
      <c r="F387" s="112">
        <v>144</v>
      </c>
      <c r="G387" s="114">
        <v>0</v>
      </c>
      <c r="H387" s="115">
        <v>9580</v>
      </c>
      <c r="I387" s="115">
        <v>9580</v>
      </c>
      <c r="J387" s="116">
        <v>0</v>
      </c>
      <c r="K387" s="116">
        <v>0</v>
      </c>
      <c r="L387" s="116">
        <v>0</v>
      </c>
      <c r="M387" s="118"/>
      <c r="N387" s="119"/>
      <c r="O387" s="120">
        <f t="shared" si="21"/>
        <v>42155</v>
      </c>
      <c r="P387" s="121">
        <f t="shared" si="22"/>
        <v>0</v>
      </c>
      <c r="Q387" s="122">
        <f t="shared" si="23"/>
        <v>0</v>
      </c>
      <c r="R387" s="122">
        <f t="shared" si="20"/>
        <v>0</v>
      </c>
      <c r="S387" s="123" t="s">
        <v>120</v>
      </c>
      <c r="U387" s="70"/>
      <c r="V387" s="124"/>
    </row>
    <row r="388" s="63" customFormat="1" ht="16.5" outlineLevel="7" spans="1:22">
      <c r="A388" s="82"/>
      <c r="B388" s="126" t="s">
        <v>192</v>
      </c>
      <c r="C388" s="127" t="s">
        <v>2359</v>
      </c>
      <c r="D388" s="128" t="s">
        <v>2302</v>
      </c>
      <c r="E388" s="129">
        <v>37771</v>
      </c>
      <c r="F388" s="128">
        <v>144</v>
      </c>
      <c r="G388" s="114">
        <v>0</v>
      </c>
      <c r="H388" s="115">
        <v>9580</v>
      </c>
      <c r="I388" s="115">
        <v>9580</v>
      </c>
      <c r="J388" s="130">
        <v>0</v>
      </c>
      <c r="K388" s="130">
        <v>0</v>
      </c>
      <c r="L388" s="130">
        <v>0</v>
      </c>
      <c r="M388" s="118"/>
      <c r="N388" s="119"/>
      <c r="O388" s="120">
        <f t="shared" si="21"/>
        <v>42155</v>
      </c>
      <c r="P388" s="121">
        <f t="shared" si="22"/>
        <v>0</v>
      </c>
      <c r="Q388" s="122">
        <f t="shared" si="23"/>
        <v>0</v>
      </c>
      <c r="R388" s="122">
        <f t="shared" si="20"/>
        <v>0</v>
      </c>
      <c r="S388" s="123" t="s">
        <v>120</v>
      </c>
      <c r="U388" s="70"/>
      <c r="V388" s="124"/>
    </row>
    <row r="389" s="63" customFormat="1" ht="16.5" outlineLevel="7" spans="1:22">
      <c r="A389" s="82"/>
      <c r="B389" s="126" t="s">
        <v>192</v>
      </c>
      <c r="C389" s="127" t="s">
        <v>2362</v>
      </c>
      <c r="D389" s="128" t="s">
        <v>2302</v>
      </c>
      <c r="E389" s="129">
        <v>37771</v>
      </c>
      <c r="F389" s="128">
        <v>144</v>
      </c>
      <c r="G389" s="114">
        <v>0</v>
      </c>
      <c r="H389" s="115">
        <v>2500</v>
      </c>
      <c r="I389" s="115">
        <v>2500</v>
      </c>
      <c r="J389" s="130">
        <v>0</v>
      </c>
      <c r="K389" s="130">
        <v>0</v>
      </c>
      <c r="L389" s="130">
        <v>0</v>
      </c>
      <c r="M389" s="118"/>
      <c r="N389" s="119"/>
      <c r="O389" s="120">
        <f t="shared" si="21"/>
        <v>42155</v>
      </c>
      <c r="P389" s="121">
        <f t="shared" si="22"/>
        <v>0</v>
      </c>
      <c r="Q389" s="122">
        <f t="shared" si="23"/>
        <v>0</v>
      </c>
      <c r="R389" s="122">
        <f t="shared" si="20"/>
        <v>0</v>
      </c>
      <c r="S389" s="123" t="s">
        <v>120</v>
      </c>
      <c r="U389" s="70"/>
      <c r="V389" s="124"/>
    </row>
    <row r="390" s="63" customFormat="1" ht="16.5" outlineLevel="7" spans="1:22">
      <c r="A390" s="82"/>
      <c r="B390" s="126" t="s">
        <v>192</v>
      </c>
      <c r="C390" s="127" t="s">
        <v>2366</v>
      </c>
      <c r="D390" s="128" t="s">
        <v>2302</v>
      </c>
      <c r="E390" s="129">
        <v>37771</v>
      </c>
      <c r="F390" s="128">
        <v>144</v>
      </c>
      <c r="G390" s="114">
        <v>0</v>
      </c>
      <c r="H390" s="115">
        <v>6270</v>
      </c>
      <c r="I390" s="115">
        <v>6270</v>
      </c>
      <c r="J390" s="130">
        <v>0</v>
      </c>
      <c r="K390" s="130">
        <v>0</v>
      </c>
      <c r="L390" s="130">
        <v>0</v>
      </c>
      <c r="M390" s="118"/>
      <c r="N390" s="119"/>
      <c r="O390" s="120">
        <f t="shared" si="21"/>
        <v>42155</v>
      </c>
      <c r="P390" s="121">
        <f t="shared" si="22"/>
        <v>0</v>
      </c>
      <c r="Q390" s="122">
        <f t="shared" si="23"/>
        <v>0</v>
      </c>
      <c r="R390" s="122">
        <f t="shared" si="20"/>
        <v>0</v>
      </c>
      <c r="S390" s="123" t="s">
        <v>120</v>
      </c>
      <c r="U390" s="70"/>
      <c r="V390" s="124"/>
    </row>
    <row r="391" s="63" customFormat="1" ht="16.5" outlineLevel="7" spans="1:22">
      <c r="A391" s="82"/>
      <c r="B391" s="126" t="s">
        <v>192</v>
      </c>
      <c r="C391" s="127" t="s">
        <v>2369</v>
      </c>
      <c r="D391" s="128" t="s">
        <v>2302</v>
      </c>
      <c r="E391" s="129">
        <v>37771</v>
      </c>
      <c r="F391" s="128">
        <v>144</v>
      </c>
      <c r="G391" s="114">
        <v>0</v>
      </c>
      <c r="H391" s="115">
        <v>6270</v>
      </c>
      <c r="I391" s="115">
        <v>6270</v>
      </c>
      <c r="J391" s="130">
        <v>0</v>
      </c>
      <c r="K391" s="130">
        <v>0</v>
      </c>
      <c r="L391" s="130">
        <v>0</v>
      </c>
      <c r="M391" s="118"/>
      <c r="N391" s="119"/>
      <c r="O391" s="120">
        <f t="shared" si="21"/>
        <v>42155</v>
      </c>
      <c r="P391" s="121">
        <f t="shared" si="22"/>
        <v>0</v>
      </c>
      <c r="Q391" s="122">
        <f t="shared" si="23"/>
        <v>0</v>
      </c>
      <c r="R391" s="122">
        <f t="shared" si="20"/>
        <v>0</v>
      </c>
      <c r="S391" s="123" t="s">
        <v>120</v>
      </c>
      <c r="U391" s="70"/>
      <c r="V391" s="124"/>
    </row>
    <row r="392" s="63" customFormat="1" ht="16.5" outlineLevel="7" spans="1:22">
      <c r="A392" s="82"/>
      <c r="B392" s="126" t="s">
        <v>192</v>
      </c>
      <c r="C392" s="127" t="s">
        <v>2374</v>
      </c>
      <c r="D392" s="128" t="s">
        <v>2302</v>
      </c>
      <c r="E392" s="129">
        <v>37771</v>
      </c>
      <c r="F392" s="128">
        <v>144</v>
      </c>
      <c r="G392" s="114">
        <v>0</v>
      </c>
      <c r="H392" s="115">
        <v>6270</v>
      </c>
      <c r="I392" s="115">
        <v>6270</v>
      </c>
      <c r="J392" s="130">
        <v>0</v>
      </c>
      <c r="K392" s="130">
        <v>0</v>
      </c>
      <c r="L392" s="130">
        <v>0</v>
      </c>
      <c r="M392" s="118"/>
      <c r="N392" s="119"/>
      <c r="O392" s="120">
        <f t="shared" si="21"/>
        <v>42155</v>
      </c>
      <c r="P392" s="121">
        <f t="shared" si="22"/>
        <v>0</v>
      </c>
      <c r="Q392" s="122">
        <f t="shared" si="23"/>
        <v>0</v>
      </c>
      <c r="R392" s="122">
        <f t="shared" ref="R392:R455" si="24">Q392-L392</f>
        <v>0</v>
      </c>
      <c r="S392" s="123" t="s">
        <v>120</v>
      </c>
      <c r="U392" s="70"/>
      <c r="V392" s="124"/>
    </row>
    <row r="393" s="63" customFormat="1" ht="16.5" outlineLevel="7" spans="1:22">
      <c r="A393" s="82"/>
      <c r="B393" s="111" t="s">
        <v>192</v>
      </c>
      <c r="C393" s="111" t="s">
        <v>2377</v>
      </c>
      <c r="D393" s="112" t="s">
        <v>2302</v>
      </c>
      <c r="E393" s="113">
        <v>37771</v>
      </c>
      <c r="F393" s="112">
        <v>144</v>
      </c>
      <c r="G393" s="114">
        <v>0</v>
      </c>
      <c r="H393" s="115">
        <v>9580</v>
      </c>
      <c r="I393" s="115">
        <v>9580</v>
      </c>
      <c r="J393" s="116">
        <v>0</v>
      </c>
      <c r="K393" s="116">
        <v>0</v>
      </c>
      <c r="L393" s="116">
        <v>0</v>
      </c>
      <c r="M393" s="118"/>
      <c r="N393" s="119"/>
      <c r="O393" s="120">
        <f t="shared" ref="O393:O456" si="25">IFERROR(EOMONTH(E393,F393),"")</f>
        <v>42155</v>
      </c>
      <c r="P393" s="121">
        <f t="shared" si="22"/>
        <v>0</v>
      </c>
      <c r="Q393" s="122">
        <f t="shared" si="23"/>
        <v>0</v>
      </c>
      <c r="R393" s="122">
        <f t="shared" si="24"/>
        <v>0</v>
      </c>
      <c r="S393" s="123" t="s">
        <v>120</v>
      </c>
      <c r="U393" s="70"/>
      <c r="V393" s="124"/>
    </row>
    <row r="394" s="63" customFormat="1" ht="16.5" outlineLevel="7" spans="1:22">
      <c r="A394" s="82"/>
      <c r="B394" s="111" t="s">
        <v>192</v>
      </c>
      <c r="C394" s="111" t="s">
        <v>2380</v>
      </c>
      <c r="D394" s="112" t="s">
        <v>2302</v>
      </c>
      <c r="E394" s="113">
        <v>37771</v>
      </c>
      <c r="F394" s="112">
        <v>144</v>
      </c>
      <c r="G394" s="114">
        <v>0</v>
      </c>
      <c r="H394" s="115">
        <v>6270</v>
      </c>
      <c r="I394" s="115">
        <v>6270</v>
      </c>
      <c r="J394" s="116">
        <v>0</v>
      </c>
      <c r="K394" s="116">
        <v>0</v>
      </c>
      <c r="L394" s="116">
        <v>0</v>
      </c>
      <c r="M394" s="118"/>
      <c r="N394" s="119"/>
      <c r="O394" s="120">
        <f t="shared" si="25"/>
        <v>42155</v>
      </c>
      <c r="P394" s="121">
        <f t="shared" ref="P394:P457" si="26">IFERROR(IF(OR(AND(M394&lt;&gt;"",YEAR(M394)&lt;YEAR($L$6)),AND(O394&lt;&gt;"",YEAR(O394)&lt;YEAR($L$6))),0,IF(YEAR(E394)&gt;YEAR($L$6),0,IF(OR((IF(YEAR(E394)&lt;YEAR($L$6),1,IF(MONTH(E394)=12,99,MONTH(E394)+1))&gt;12),(IF(YEAR(E394)&lt;YEAR($L$6),1,IF(MONTH(E394)=12,99,MONTH(E394)+1))&gt;MIN(MONTH($L$6),IF(AND(M394&lt;&gt;"",YEAR(M394)=YEAR($L$6)),MONTH(M394),99),IF(AND(O394&lt;&gt;"",YEAR(O394)=YEAR($L$6)),MONTH(O394),99)))),0,MIN(MONTH($L$6),IF(AND(M394&lt;&gt;"",YEAR(M394)=YEAR($L$6)),MONTH(M394),99),IF(AND(O394&lt;&gt;"",YEAR(O394)=YEAR($L$6)),MONTH(O394),99))-IF(YEAR(E394)&lt;YEAR($L$6),1,IF(MONTH(E394)=12,99,MONTH(E394)+1))+1))),0)</f>
        <v>0</v>
      </c>
      <c r="Q394" s="122">
        <f t="shared" ref="Q394:Q457" si="27">IFERROR(IF(N394=0,(H394*(1-G394))/F394*P394,(N394*(1-G394))/F394*P394),0)</f>
        <v>0</v>
      </c>
      <c r="R394" s="122">
        <f t="shared" si="24"/>
        <v>0</v>
      </c>
      <c r="S394" s="123" t="s">
        <v>120</v>
      </c>
      <c r="U394" s="70"/>
      <c r="V394" s="124"/>
    </row>
    <row r="395" s="63" customFormat="1" ht="16.5" outlineLevel="7" spans="1:22">
      <c r="A395" s="82"/>
      <c r="B395" s="126" t="s">
        <v>192</v>
      </c>
      <c r="C395" s="127" t="s">
        <v>2383</v>
      </c>
      <c r="D395" s="128" t="s">
        <v>2302</v>
      </c>
      <c r="E395" s="129">
        <v>37771</v>
      </c>
      <c r="F395" s="128">
        <v>144</v>
      </c>
      <c r="G395" s="114">
        <v>0</v>
      </c>
      <c r="H395" s="115">
        <v>6270</v>
      </c>
      <c r="I395" s="115">
        <v>6270</v>
      </c>
      <c r="J395" s="130">
        <v>0</v>
      </c>
      <c r="K395" s="130">
        <v>0</v>
      </c>
      <c r="L395" s="130">
        <v>0</v>
      </c>
      <c r="M395" s="118"/>
      <c r="N395" s="119"/>
      <c r="O395" s="120">
        <f t="shared" si="25"/>
        <v>42155</v>
      </c>
      <c r="P395" s="121">
        <f t="shared" si="26"/>
        <v>0</v>
      </c>
      <c r="Q395" s="122">
        <f t="shared" si="27"/>
        <v>0</v>
      </c>
      <c r="R395" s="122">
        <f t="shared" si="24"/>
        <v>0</v>
      </c>
      <c r="S395" s="123" t="s">
        <v>120</v>
      </c>
      <c r="U395" s="70"/>
      <c r="V395" s="124"/>
    </row>
    <row r="396" s="63" customFormat="1" ht="16.5" outlineLevel="7" spans="1:22">
      <c r="A396" s="82"/>
      <c r="B396" s="126" t="s">
        <v>192</v>
      </c>
      <c r="C396" s="127" t="s">
        <v>2386</v>
      </c>
      <c r="D396" s="128" t="s">
        <v>2302</v>
      </c>
      <c r="E396" s="129">
        <v>37770</v>
      </c>
      <c r="F396" s="128">
        <v>144</v>
      </c>
      <c r="G396" s="114">
        <v>0</v>
      </c>
      <c r="H396" s="115">
        <v>3800</v>
      </c>
      <c r="I396" s="115">
        <v>3800</v>
      </c>
      <c r="J396" s="130">
        <v>0</v>
      </c>
      <c r="K396" s="130">
        <v>0</v>
      </c>
      <c r="L396" s="130">
        <v>0</v>
      </c>
      <c r="M396" s="118"/>
      <c r="N396" s="119"/>
      <c r="O396" s="120">
        <f t="shared" si="25"/>
        <v>42155</v>
      </c>
      <c r="P396" s="121">
        <f t="shared" si="26"/>
        <v>0</v>
      </c>
      <c r="Q396" s="122">
        <f t="shared" si="27"/>
        <v>0</v>
      </c>
      <c r="R396" s="122">
        <f t="shared" si="24"/>
        <v>0</v>
      </c>
      <c r="S396" s="123" t="s">
        <v>120</v>
      </c>
      <c r="U396" s="70"/>
      <c r="V396" s="124"/>
    </row>
    <row r="397" s="63" customFormat="1" ht="16.5" outlineLevel="7" spans="1:22">
      <c r="A397" s="82"/>
      <c r="B397" s="126" t="s">
        <v>192</v>
      </c>
      <c r="C397" s="127" t="s">
        <v>2389</v>
      </c>
      <c r="D397" s="128" t="s">
        <v>2302</v>
      </c>
      <c r="E397" s="129">
        <v>37770</v>
      </c>
      <c r="F397" s="128">
        <v>144</v>
      </c>
      <c r="G397" s="114">
        <v>0</v>
      </c>
      <c r="H397" s="115">
        <v>3800</v>
      </c>
      <c r="I397" s="115">
        <v>3800</v>
      </c>
      <c r="J397" s="130">
        <v>0</v>
      </c>
      <c r="K397" s="130">
        <v>0</v>
      </c>
      <c r="L397" s="130">
        <v>0</v>
      </c>
      <c r="M397" s="118"/>
      <c r="N397" s="119"/>
      <c r="O397" s="120">
        <f t="shared" si="25"/>
        <v>42155</v>
      </c>
      <c r="P397" s="121">
        <f t="shared" si="26"/>
        <v>0</v>
      </c>
      <c r="Q397" s="122">
        <f t="shared" si="27"/>
        <v>0</v>
      </c>
      <c r="R397" s="122">
        <f t="shared" si="24"/>
        <v>0</v>
      </c>
      <c r="S397" s="123" t="s">
        <v>120</v>
      </c>
      <c r="U397" s="70"/>
      <c r="V397" s="124"/>
    </row>
    <row r="398" s="63" customFormat="1" ht="16.5" outlineLevel="7" spans="1:22">
      <c r="A398" s="82"/>
      <c r="B398" s="126" t="s">
        <v>192</v>
      </c>
      <c r="C398" s="127" t="s">
        <v>2392</v>
      </c>
      <c r="D398" s="128" t="s">
        <v>2302</v>
      </c>
      <c r="E398" s="129">
        <v>37770</v>
      </c>
      <c r="F398" s="128">
        <v>144</v>
      </c>
      <c r="G398" s="114">
        <v>0</v>
      </c>
      <c r="H398" s="115">
        <v>3800</v>
      </c>
      <c r="I398" s="115">
        <v>3800</v>
      </c>
      <c r="J398" s="130">
        <v>0</v>
      </c>
      <c r="K398" s="130">
        <v>0</v>
      </c>
      <c r="L398" s="130">
        <v>0</v>
      </c>
      <c r="M398" s="118"/>
      <c r="N398" s="119"/>
      <c r="O398" s="120">
        <f t="shared" si="25"/>
        <v>42155</v>
      </c>
      <c r="P398" s="121">
        <f t="shared" si="26"/>
        <v>0</v>
      </c>
      <c r="Q398" s="122">
        <f t="shared" si="27"/>
        <v>0</v>
      </c>
      <c r="R398" s="122">
        <f t="shared" si="24"/>
        <v>0</v>
      </c>
      <c r="S398" s="123" t="s">
        <v>120</v>
      </c>
      <c r="U398" s="70"/>
      <c r="V398" s="124"/>
    </row>
    <row r="399" s="63" customFormat="1" ht="16.5" outlineLevel="7" spans="1:22">
      <c r="A399" s="82"/>
      <c r="B399" s="126" t="s">
        <v>192</v>
      </c>
      <c r="C399" s="127" t="s">
        <v>2395</v>
      </c>
      <c r="D399" s="128" t="s">
        <v>2302</v>
      </c>
      <c r="E399" s="129">
        <v>37770</v>
      </c>
      <c r="F399" s="128">
        <v>144</v>
      </c>
      <c r="G399" s="114">
        <v>0</v>
      </c>
      <c r="H399" s="115">
        <v>3800</v>
      </c>
      <c r="I399" s="115">
        <v>3800</v>
      </c>
      <c r="J399" s="130">
        <v>0</v>
      </c>
      <c r="K399" s="130">
        <v>0</v>
      </c>
      <c r="L399" s="130">
        <v>0</v>
      </c>
      <c r="M399" s="118"/>
      <c r="N399" s="119"/>
      <c r="O399" s="120">
        <f t="shared" si="25"/>
        <v>42155</v>
      </c>
      <c r="P399" s="121">
        <f t="shared" si="26"/>
        <v>0</v>
      </c>
      <c r="Q399" s="122">
        <f t="shared" si="27"/>
        <v>0</v>
      </c>
      <c r="R399" s="122">
        <f t="shared" si="24"/>
        <v>0</v>
      </c>
      <c r="S399" s="123" t="s">
        <v>120</v>
      </c>
      <c r="U399" s="70"/>
      <c r="V399" s="124"/>
    </row>
    <row r="400" s="63" customFormat="1" ht="16.5" outlineLevel="7" spans="1:22">
      <c r="A400" s="82"/>
      <c r="B400" s="111" t="s">
        <v>192</v>
      </c>
      <c r="C400" s="111" t="s">
        <v>2398</v>
      </c>
      <c r="D400" s="112" t="s">
        <v>2302</v>
      </c>
      <c r="E400" s="113">
        <v>37770</v>
      </c>
      <c r="F400" s="112">
        <v>144</v>
      </c>
      <c r="G400" s="114">
        <v>0</v>
      </c>
      <c r="H400" s="115">
        <v>3800</v>
      </c>
      <c r="I400" s="115">
        <v>3800</v>
      </c>
      <c r="J400" s="116">
        <v>0</v>
      </c>
      <c r="K400" s="116">
        <v>0</v>
      </c>
      <c r="L400" s="116">
        <v>0</v>
      </c>
      <c r="M400" s="118"/>
      <c r="N400" s="119"/>
      <c r="O400" s="120">
        <f t="shared" si="25"/>
        <v>42155</v>
      </c>
      <c r="P400" s="121">
        <f t="shared" si="26"/>
        <v>0</v>
      </c>
      <c r="Q400" s="122">
        <f t="shared" si="27"/>
        <v>0</v>
      </c>
      <c r="R400" s="122">
        <f t="shared" si="24"/>
        <v>0</v>
      </c>
      <c r="S400" s="123" t="s">
        <v>120</v>
      </c>
      <c r="U400" s="70"/>
      <c r="V400" s="124"/>
    </row>
    <row r="401" s="63" customFormat="1" ht="16.5" outlineLevel="7" spans="1:22">
      <c r="A401" s="82"/>
      <c r="B401" s="111" t="s">
        <v>192</v>
      </c>
      <c r="C401" s="111" t="s">
        <v>2401</v>
      </c>
      <c r="D401" s="112" t="s">
        <v>2302</v>
      </c>
      <c r="E401" s="113">
        <v>37770</v>
      </c>
      <c r="F401" s="112">
        <v>144</v>
      </c>
      <c r="G401" s="114">
        <v>0</v>
      </c>
      <c r="H401" s="115">
        <v>3800</v>
      </c>
      <c r="I401" s="115">
        <v>3800</v>
      </c>
      <c r="J401" s="116">
        <v>0</v>
      </c>
      <c r="K401" s="116">
        <v>0</v>
      </c>
      <c r="L401" s="116">
        <v>0</v>
      </c>
      <c r="M401" s="118"/>
      <c r="N401" s="119"/>
      <c r="O401" s="120">
        <f t="shared" si="25"/>
        <v>42155</v>
      </c>
      <c r="P401" s="121">
        <f t="shared" si="26"/>
        <v>0</v>
      </c>
      <c r="Q401" s="122">
        <f t="shared" si="27"/>
        <v>0</v>
      </c>
      <c r="R401" s="122">
        <f t="shared" si="24"/>
        <v>0</v>
      </c>
      <c r="S401" s="123" t="s">
        <v>120</v>
      </c>
      <c r="U401" s="70"/>
      <c r="V401" s="124"/>
    </row>
    <row r="402" s="63" customFormat="1" ht="16.5" outlineLevel="7" spans="1:22">
      <c r="A402" s="82"/>
      <c r="B402" s="126" t="s">
        <v>192</v>
      </c>
      <c r="C402" s="127" t="s">
        <v>2404</v>
      </c>
      <c r="D402" s="128" t="s">
        <v>2302</v>
      </c>
      <c r="E402" s="129">
        <v>37770</v>
      </c>
      <c r="F402" s="128">
        <v>144</v>
      </c>
      <c r="G402" s="114">
        <v>0</v>
      </c>
      <c r="H402" s="115">
        <v>3800</v>
      </c>
      <c r="I402" s="115">
        <v>3800</v>
      </c>
      <c r="J402" s="130">
        <v>0</v>
      </c>
      <c r="K402" s="130">
        <v>0</v>
      </c>
      <c r="L402" s="130">
        <v>0</v>
      </c>
      <c r="M402" s="118"/>
      <c r="N402" s="119"/>
      <c r="O402" s="120">
        <f t="shared" si="25"/>
        <v>42155</v>
      </c>
      <c r="P402" s="121">
        <f t="shared" si="26"/>
        <v>0</v>
      </c>
      <c r="Q402" s="122">
        <f t="shared" si="27"/>
        <v>0</v>
      </c>
      <c r="R402" s="122">
        <f t="shared" si="24"/>
        <v>0</v>
      </c>
      <c r="S402" s="123" t="s">
        <v>120</v>
      </c>
      <c r="U402" s="70"/>
      <c r="V402" s="124"/>
    </row>
    <row r="403" s="63" customFormat="1" ht="16.5" outlineLevel="7" spans="1:22">
      <c r="A403" s="82"/>
      <c r="B403" s="126" t="s">
        <v>192</v>
      </c>
      <c r="C403" s="127" t="s">
        <v>2407</v>
      </c>
      <c r="D403" s="128" t="s">
        <v>2302</v>
      </c>
      <c r="E403" s="129">
        <v>37770</v>
      </c>
      <c r="F403" s="128">
        <v>144</v>
      </c>
      <c r="G403" s="114">
        <v>0</v>
      </c>
      <c r="H403" s="115">
        <v>3800</v>
      </c>
      <c r="I403" s="115">
        <v>3800</v>
      </c>
      <c r="J403" s="130">
        <v>0</v>
      </c>
      <c r="K403" s="130">
        <v>0</v>
      </c>
      <c r="L403" s="130">
        <v>0</v>
      </c>
      <c r="M403" s="118"/>
      <c r="N403" s="119"/>
      <c r="O403" s="120">
        <f t="shared" si="25"/>
        <v>42155</v>
      </c>
      <c r="P403" s="121">
        <f t="shared" si="26"/>
        <v>0</v>
      </c>
      <c r="Q403" s="122">
        <f t="shared" si="27"/>
        <v>0</v>
      </c>
      <c r="R403" s="122">
        <f t="shared" si="24"/>
        <v>0</v>
      </c>
      <c r="S403" s="123" t="s">
        <v>120</v>
      </c>
      <c r="U403" s="70"/>
      <c r="V403" s="124"/>
    </row>
    <row r="404" s="63" customFormat="1" ht="16.5" outlineLevel="7" spans="1:22">
      <c r="A404" s="82"/>
      <c r="B404" s="126" t="s">
        <v>192</v>
      </c>
      <c r="C404" s="127" t="s">
        <v>2410</v>
      </c>
      <c r="D404" s="128" t="s">
        <v>2302</v>
      </c>
      <c r="E404" s="129">
        <v>37770</v>
      </c>
      <c r="F404" s="128">
        <v>144</v>
      </c>
      <c r="G404" s="114">
        <v>0</v>
      </c>
      <c r="H404" s="115">
        <v>6270</v>
      </c>
      <c r="I404" s="115">
        <v>6270</v>
      </c>
      <c r="J404" s="130">
        <v>0</v>
      </c>
      <c r="K404" s="130">
        <v>0</v>
      </c>
      <c r="L404" s="130">
        <v>0</v>
      </c>
      <c r="M404" s="118"/>
      <c r="N404" s="119"/>
      <c r="O404" s="120">
        <f t="shared" si="25"/>
        <v>42155</v>
      </c>
      <c r="P404" s="121">
        <f t="shared" si="26"/>
        <v>0</v>
      </c>
      <c r="Q404" s="122">
        <f t="shared" si="27"/>
        <v>0</v>
      </c>
      <c r="R404" s="122">
        <f t="shared" si="24"/>
        <v>0</v>
      </c>
      <c r="S404" s="123" t="s">
        <v>120</v>
      </c>
      <c r="U404" s="70"/>
      <c r="V404" s="124"/>
    </row>
    <row r="405" s="63" customFormat="1" ht="16.5" outlineLevel="7" spans="1:22">
      <c r="A405" s="82"/>
      <c r="B405" s="126" t="s">
        <v>192</v>
      </c>
      <c r="C405" s="127" t="s">
        <v>2413</v>
      </c>
      <c r="D405" s="128" t="s">
        <v>2302</v>
      </c>
      <c r="E405" s="129">
        <v>37770</v>
      </c>
      <c r="F405" s="128">
        <v>144</v>
      </c>
      <c r="G405" s="114">
        <v>0</v>
      </c>
      <c r="H405" s="115">
        <v>6270</v>
      </c>
      <c r="I405" s="115">
        <v>6270</v>
      </c>
      <c r="J405" s="130">
        <v>0</v>
      </c>
      <c r="K405" s="130">
        <v>0</v>
      </c>
      <c r="L405" s="130">
        <v>0</v>
      </c>
      <c r="M405" s="118"/>
      <c r="N405" s="119"/>
      <c r="O405" s="120">
        <f t="shared" si="25"/>
        <v>42155</v>
      </c>
      <c r="P405" s="121">
        <f t="shared" si="26"/>
        <v>0</v>
      </c>
      <c r="Q405" s="122">
        <f t="shared" si="27"/>
        <v>0</v>
      </c>
      <c r="R405" s="122">
        <f t="shared" si="24"/>
        <v>0</v>
      </c>
      <c r="S405" s="123" t="s">
        <v>120</v>
      </c>
      <c r="U405" s="70"/>
      <c r="V405" s="124"/>
    </row>
    <row r="406" s="63" customFormat="1" ht="16.5" outlineLevel="7" spans="1:22">
      <c r="A406" s="82"/>
      <c r="B406" s="126" t="s">
        <v>192</v>
      </c>
      <c r="C406" s="127" t="s">
        <v>2416</v>
      </c>
      <c r="D406" s="128" t="s">
        <v>2302</v>
      </c>
      <c r="E406" s="129">
        <v>37770</v>
      </c>
      <c r="F406" s="128">
        <v>144</v>
      </c>
      <c r="G406" s="114">
        <v>0</v>
      </c>
      <c r="H406" s="115">
        <v>6270</v>
      </c>
      <c r="I406" s="115">
        <v>6270</v>
      </c>
      <c r="J406" s="130">
        <v>0</v>
      </c>
      <c r="K406" s="130">
        <v>0</v>
      </c>
      <c r="L406" s="130">
        <v>0</v>
      </c>
      <c r="M406" s="118"/>
      <c r="N406" s="119"/>
      <c r="O406" s="120">
        <f t="shared" si="25"/>
        <v>42155</v>
      </c>
      <c r="P406" s="121">
        <f t="shared" si="26"/>
        <v>0</v>
      </c>
      <c r="Q406" s="122">
        <f t="shared" si="27"/>
        <v>0</v>
      </c>
      <c r="R406" s="122">
        <f t="shared" si="24"/>
        <v>0</v>
      </c>
      <c r="S406" s="123" t="s">
        <v>120</v>
      </c>
      <c r="U406" s="70"/>
      <c r="V406" s="124"/>
    </row>
    <row r="407" s="63" customFormat="1" ht="16.5" outlineLevel="7" spans="1:22">
      <c r="A407" s="82"/>
      <c r="B407" s="111" t="s">
        <v>192</v>
      </c>
      <c r="C407" s="111" t="s">
        <v>2419</v>
      </c>
      <c r="D407" s="112" t="s">
        <v>2302</v>
      </c>
      <c r="E407" s="113">
        <v>37770</v>
      </c>
      <c r="F407" s="112">
        <v>144</v>
      </c>
      <c r="G407" s="114">
        <v>0</v>
      </c>
      <c r="H407" s="115">
        <v>6270</v>
      </c>
      <c r="I407" s="115">
        <v>6270</v>
      </c>
      <c r="J407" s="116">
        <v>0</v>
      </c>
      <c r="K407" s="116">
        <v>0</v>
      </c>
      <c r="L407" s="116">
        <v>0</v>
      </c>
      <c r="M407" s="118"/>
      <c r="N407" s="119"/>
      <c r="O407" s="120">
        <f t="shared" si="25"/>
        <v>42155</v>
      </c>
      <c r="P407" s="121">
        <f t="shared" si="26"/>
        <v>0</v>
      </c>
      <c r="Q407" s="122">
        <f t="shared" si="27"/>
        <v>0</v>
      </c>
      <c r="R407" s="122">
        <f t="shared" si="24"/>
        <v>0</v>
      </c>
      <c r="S407" s="123" t="s">
        <v>120</v>
      </c>
      <c r="U407" s="70"/>
      <c r="V407" s="124"/>
    </row>
    <row r="408" s="63" customFormat="1" ht="16.5" outlineLevel="7" spans="1:22">
      <c r="A408" s="82"/>
      <c r="B408" s="111" t="s">
        <v>192</v>
      </c>
      <c r="C408" s="111" t="s">
        <v>2422</v>
      </c>
      <c r="D408" s="112" t="s">
        <v>2302</v>
      </c>
      <c r="E408" s="113">
        <v>37770</v>
      </c>
      <c r="F408" s="112">
        <v>144</v>
      </c>
      <c r="G408" s="114">
        <v>0</v>
      </c>
      <c r="H408" s="115">
        <v>6270</v>
      </c>
      <c r="I408" s="115">
        <v>6270</v>
      </c>
      <c r="J408" s="116">
        <v>0</v>
      </c>
      <c r="K408" s="116">
        <v>0</v>
      </c>
      <c r="L408" s="116">
        <v>0</v>
      </c>
      <c r="M408" s="118"/>
      <c r="N408" s="119"/>
      <c r="O408" s="120">
        <f t="shared" si="25"/>
        <v>42155</v>
      </c>
      <c r="P408" s="121">
        <f t="shared" si="26"/>
        <v>0</v>
      </c>
      <c r="Q408" s="122">
        <f t="shared" si="27"/>
        <v>0</v>
      </c>
      <c r="R408" s="122">
        <f t="shared" si="24"/>
        <v>0</v>
      </c>
      <c r="S408" s="123" t="s">
        <v>120</v>
      </c>
      <c r="U408" s="70"/>
      <c r="V408" s="124"/>
    </row>
    <row r="409" s="63" customFormat="1" ht="16.5" outlineLevel="7" spans="1:22">
      <c r="A409" s="82"/>
      <c r="B409" s="126" t="s">
        <v>192</v>
      </c>
      <c r="C409" s="127" t="s">
        <v>2425</v>
      </c>
      <c r="D409" s="128" t="s">
        <v>2302</v>
      </c>
      <c r="E409" s="129">
        <v>37770</v>
      </c>
      <c r="F409" s="128">
        <v>144</v>
      </c>
      <c r="G409" s="114">
        <v>0</v>
      </c>
      <c r="H409" s="115">
        <v>6270</v>
      </c>
      <c r="I409" s="115">
        <v>6270</v>
      </c>
      <c r="J409" s="130">
        <v>0</v>
      </c>
      <c r="K409" s="130">
        <v>0</v>
      </c>
      <c r="L409" s="130">
        <v>0</v>
      </c>
      <c r="M409" s="118"/>
      <c r="N409" s="119"/>
      <c r="O409" s="120">
        <f t="shared" si="25"/>
        <v>42155</v>
      </c>
      <c r="P409" s="121">
        <f t="shared" si="26"/>
        <v>0</v>
      </c>
      <c r="Q409" s="122">
        <f t="shared" si="27"/>
        <v>0</v>
      </c>
      <c r="R409" s="122">
        <f t="shared" si="24"/>
        <v>0</v>
      </c>
      <c r="S409" s="123" t="s">
        <v>120</v>
      </c>
      <c r="U409" s="70"/>
      <c r="V409" s="124"/>
    </row>
    <row r="410" s="63" customFormat="1" ht="16.5" outlineLevel="7" spans="1:22">
      <c r="A410" s="82"/>
      <c r="B410" s="126" t="s">
        <v>192</v>
      </c>
      <c r="C410" s="127" t="s">
        <v>2428</v>
      </c>
      <c r="D410" s="128" t="s">
        <v>2302</v>
      </c>
      <c r="E410" s="129">
        <v>37770</v>
      </c>
      <c r="F410" s="128">
        <v>144</v>
      </c>
      <c r="G410" s="114">
        <v>0</v>
      </c>
      <c r="H410" s="115">
        <v>6270</v>
      </c>
      <c r="I410" s="115">
        <v>6270</v>
      </c>
      <c r="J410" s="130">
        <v>0</v>
      </c>
      <c r="K410" s="130">
        <v>0</v>
      </c>
      <c r="L410" s="130">
        <v>0</v>
      </c>
      <c r="M410" s="118"/>
      <c r="N410" s="119"/>
      <c r="O410" s="120">
        <f t="shared" si="25"/>
        <v>42155</v>
      </c>
      <c r="P410" s="121">
        <f t="shared" si="26"/>
        <v>0</v>
      </c>
      <c r="Q410" s="122">
        <f t="shared" si="27"/>
        <v>0</v>
      </c>
      <c r="R410" s="122">
        <f t="shared" si="24"/>
        <v>0</v>
      </c>
      <c r="S410" s="123" t="s">
        <v>120</v>
      </c>
      <c r="U410" s="70"/>
      <c r="V410" s="124"/>
    </row>
    <row r="411" s="63" customFormat="1" ht="16.5" outlineLevel="7" spans="1:22">
      <c r="A411" s="82"/>
      <c r="B411" s="126" t="s">
        <v>192</v>
      </c>
      <c r="C411" s="127" t="s">
        <v>2431</v>
      </c>
      <c r="D411" s="128" t="s">
        <v>2302</v>
      </c>
      <c r="E411" s="129">
        <v>37770</v>
      </c>
      <c r="F411" s="128">
        <v>144</v>
      </c>
      <c r="G411" s="114">
        <v>0</v>
      </c>
      <c r="H411" s="115">
        <v>6270</v>
      </c>
      <c r="I411" s="115">
        <v>6270</v>
      </c>
      <c r="J411" s="130">
        <v>0</v>
      </c>
      <c r="K411" s="130">
        <v>0</v>
      </c>
      <c r="L411" s="130">
        <v>0</v>
      </c>
      <c r="M411" s="118"/>
      <c r="N411" s="119"/>
      <c r="O411" s="120">
        <f t="shared" si="25"/>
        <v>42155</v>
      </c>
      <c r="P411" s="121">
        <f t="shared" si="26"/>
        <v>0</v>
      </c>
      <c r="Q411" s="122">
        <f t="shared" si="27"/>
        <v>0</v>
      </c>
      <c r="R411" s="122">
        <f t="shared" si="24"/>
        <v>0</v>
      </c>
      <c r="S411" s="123" t="s">
        <v>120</v>
      </c>
      <c r="U411" s="70"/>
      <c r="V411" s="124"/>
    </row>
    <row r="412" s="63" customFormat="1" ht="16.5" outlineLevel="7" spans="1:22">
      <c r="A412" s="82"/>
      <c r="B412" s="126" t="s">
        <v>192</v>
      </c>
      <c r="C412" s="127" t="s">
        <v>2434</v>
      </c>
      <c r="D412" s="128" t="s">
        <v>2302</v>
      </c>
      <c r="E412" s="129">
        <v>37770</v>
      </c>
      <c r="F412" s="128">
        <v>144</v>
      </c>
      <c r="G412" s="114">
        <v>0</v>
      </c>
      <c r="H412" s="115">
        <v>6270</v>
      </c>
      <c r="I412" s="115">
        <v>6270</v>
      </c>
      <c r="J412" s="130">
        <v>0</v>
      </c>
      <c r="K412" s="130">
        <v>0</v>
      </c>
      <c r="L412" s="130">
        <v>0</v>
      </c>
      <c r="M412" s="118"/>
      <c r="N412" s="119"/>
      <c r="O412" s="120">
        <f t="shared" si="25"/>
        <v>42155</v>
      </c>
      <c r="P412" s="121">
        <f t="shared" si="26"/>
        <v>0</v>
      </c>
      <c r="Q412" s="122">
        <f t="shared" si="27"/>
        <v>0</v>
      </c>
      <c r="R412" s="122">
        <f t="shared" si="24"/>
        <v>0</v>
      </c>
      <c r="S412" s="123" t="s">
        <v>120</v>
      </c>
      <c r="U412" s="70"/>
      <c r="V412" s="124"/>
    </row>
    <row r="413" s="63" customFormat="1" ht="16.5" outlineLevel="7" spans="1:22">
      <c r="A413" s="82"/>
      <c r="B413" s="126" t="s">
        <v>192</v>
      </c>
      <c r="C413" s="127" t="s">
        <v>2437</v>
      </c>
      <c r="D413" s="128" t="s">
        <v>2302</v>
      </c>
      <c r="E413" s="129">
        <v>37770</v>
      </c>
      <c r="F413" s="128">
        <v>144</v>
      </c>
      <c r="G413" s="114">
        <v>0</v>
      </c>
      <c r="H413" s="115">
        <v>3800</v>
      </c>
      <c r="I413" s="115">
        <v>3800</v>
      </c>
      <c r="J413" s="130">
        <v>0</v>
      </c>
      <c r="K413" s="130">
        <v>0</v>
      </c>
      <c r="L413" s="130">
        <v>0</v>
      </c>
      <c r="M413" s="118"/>
      <c r="N413" s="119"/>
      <c r="O413" s="120">
        <f t="shared" si="25"/>
        <v>42155</v>
      </c>
      <c r="P413" s="121">
        <f t="shared" si="26"/>
        <v>0</v>
      </c>
      <c r="Q413" s="122">
        <f t="shared" si="27"/>
        <v>0</v>
      </c>
      <c r="R413" s="122">
        <f t="shared" si="24"/>
        <v>0</v>
      </c>
      <c r="S413" s="123" t="s">
        <v>120</v>
      </c>
      <c r="U413" s="70"/>
      <c r="V413" s="124"/>
    </row>
    <row r="414" s="63" customFormat="1" ht="16.5" outlineLevel="7" spans="1:22">
      <c r="A414" s="82"/>
      <c r="B414" s="111" t="s">
        <v>192</v>
      </c>
      <c r="C414" s="111" t="s">
        <v>2440</v>
      </c>
      <c r="D414" s="112" t="s">
        <v>2302</v>
      </c>
      <c r="E414" s="113">
        <v>37770</v>
      </c>
      <c r="F414" s="112">
        <v>144</v>
      </c>
      <c r="G414" s="114">
        <v>0</v>
      </c>
      <c r="H414" s="115">
        <v>6270</v>
      </c>
      <c r="I414" s="115">
        <v>6270</v>
      </c>
      <c r="J414" s="116">
        <v>0</v>
      </c>
      <c r="K414" s="116">
        <v>0</v>
      </c>
      <c r="L414" s="116">
        <v>0</v>
      </c>
      <c r="M414" s="118"/>
      <c r="N414" s="119"/>
      <c r="O414" s="120">
        <f t="shared" si="25"/>
        <v>42155</v>
      </c>
      <c r="P414" s="121">
        <f t="shared" si="26"/>
        <v>0</v>
      </c>
      <c r="Q414" s="122">
        <f t="shared" si="27"/>
        <v>0</v>
      </c>
      <c r="R414" s="122">
        <f t="shared" si="24"/>
        <v>0</v>
      </c>
      <c r="S414" s="123" t="s">
        <v>120</v>
      </c>
      <c r="U414" s="70"/>
      <c r="V414" s="124"/>
    </row>
    <row r="415" s="63" customFormat="1" ht="16.5" outlineLevel="7" spans="1:22">
      <c r="A415" s="82"/>
      <c r="B415" s="111" t="s">
        <v>192</v>
      </c>
      <c r="C415" s="111" t="s">
        <v>2446</v>
      </c>
      <c r="D415" s="112" t="s">
        <v>2302</v>
      </c>
      <c r="E415" s="113">
        <v>37770</v>
      </c>
      <c r="F415" s="112">
        <v>144</v>
      </c>
      <c r="G415" s="114">
        <v>0</v>
      </c>
      <c r="H415" s="115">
        <v>6270</v>
      </c>
      <c r="I415" s="115">
        <v>6270</v>
      </c>
      <c r="J415" s="116">
        <v>0</v>
      </c>
      <c r="K415" s="116">
        <v>0</v>
      </c>
      <c r="L415" s="116">
        <v>0</v>
      </c>
      <c r="M415" s="118"/>
      <c r="N415" s="119"/>
      <c r="O415" s="120">
        <f t="shared" si="25"/>
        <v>42155</v>
      </c>
      <c r="P415" s="121">
        <f t="shared" si="26"/>
        <v>0</v>
      </c>
      <c r="Q415" s="122">
        <f t="shared" si="27"/>
        <v>0</v>
      </c>
      <c r="R415" s="122">
        <f t="shared" si="24"/>
        <v>0</v>
      </c>
      <c r="S415" s="123" t="s">
        <v>120</v>
      </c>
      <c r="U415" s="70"/>
      <c r="V415" s="124"/>
    </row>
    <row r="416" s="63" customFormat="1" ht="16.5" outlineLevel="7" spans="1:22">
      <c r="A416" s="82"/>
      <c r="B416" s="126" t="s">
        <v>192</v>
      </c>
      <c r="C416" s="127" t="s">
        <v>2449</v>
      </c>
      <c r="D416" s="128" t="s">
        <v>2302</v>
      </c>
      <c r="E416" s="129">
        <v>37770</v>
      </c>
      <c r="F416" s="128">
        <v>144</v>
      </c>
      <c r="G416" s="114">
        <v>0</v>
      </c>
      <c r="H416" s="115">
        <v>6270</v>
      </c>
      <c r="I416" s="115">
        <v>6270</v>
      </c>
      <c r="J416" s="130">
        <v>0</v>
      </c>
      <c r="K416" s="130">
        <v>0</v>
      </c>
      <c r="L416" s="130">
        <v>0</v>
      </c>
      <c r="M416" s="118"/>
      <c r="N416" s="119"/>
      <c r="O416" s="120">
        <f t="shared" si="25"/>
        <v>42155</v>
      </c>
      <c r="P416" s="121">
        <f t="shared" si="26"/>
        <v>0</v>
      </c>
      <c r="Q416" s="122">
        <f t="shared" si="27"/>
        <v>0</v>
      </c>
      <c r="R416" s="122">
        <f t="shared" si="24"/>
        <v>0</v>
      </c>
      <c r="S416" s="123" t="s">
        <v>120</v>
      </c>
      <c r="U416" s="70"/>
      <c r="V416" s="124"/>
    </row>
    <row r="417" s="63" customFormat="1" ht="16.5" outlineLevel="7" spans="1:22">
      <c r="A417" s="82"/>
      <c r="B417" s="126" t="s">
        <v>192</v>
      </c>
      <c r="C417" s="127" t="s">
        <v>2452</v>
      </c>
      <c r="D417" s="128" t="s">
        <v>2302</v>
      </c>
      <c r="E417" s="129">
        <v>37770</v>
      </c>
      <c r="F417" s="128">
        <v>144</v>
      </c>
      <c r="G417" s="114">
        <v>0</v>
      </c>
      <c r="H417" s="115">
        <v>6270</v>
      </c>
      <c r="I417" s="115">
        <v>6270</v>
      </c>
      <c r="J417" s="130">
        <v>0</v>
      </c>
      <c r="K417" s="130">
        <v>0</v>
      </c>
      <c r="L417" s="130">
        <v>0</v>
      </c>
      <c r="M417" s="118"/>
      <c r="N417" s="119"/>
      <c r="O417" s="120">
        <f t="shared" si="25"/>
        <v>42155</v>
      </c>
      <c r="P417" s="121">
        <f t="shared" si="26"/>
        <v>0</v>
      </c>
      <c r="Q417" s="122">
        <f t="shared" si="27"/>
        <v>0</v>
      </c>
      <c r="R417" s="122">
        <f t="shared" si="24"/>
        <v>0</v>
      </c>
      <c r="S417" s="123" t="s">
        <v>120</v>
      </c>
      <c r="U417" s="70"/>
      <c r="V417" s="124"/>
    </row>
    <row r="418" s="63" customFormat="1" ht="16.5" outlineLevel="7" spans="1:22">
      <c r="A418" s="82"/>
      <c r="B418" s="126" t="s">
        <v>192</v>
      </c>
      <c r="C418" s="127" t="s">
        <v>2455</v>
      </c>
      <c r="D418" s="128" t="s">
        <v>2302</v>
      </c>
      <c r="E418" s="129">
        <v>37770</v>
      </c>
      <c r="F418" s="128">
        <v>144</v>
      </c>
      <c r="G418" s="114">
        <v>0</v>
      </c>
      <c r="H418" s="115">
        <v>6270</v>
      </c>
      <c r="I418" s="115">
        <v>6270</v>
      </c>
      <c r="J418" s="130">
        <v>0</v>
      </c>
      <c r="K418" s="130">
        <v>0</v>
      </c>
      <c r="L418" s="130">
        <v>0</v>
      </c>
      <c r="M418" s="118"/>
      <c r="N418" s="119"/>
      <c r="O418" s="120">
        <f t="shared" si="25"/>
        <v>42155</v>
      </c>
      <c r="P418" s="121">
        <f t="shared" si="26"/>
        <v>0</v>
      </c>
      <c r="Q418" s="122">
        <f t="shared" si="27"/>
        <v>0</v>
      </c>
      <c r="R418" s="122">
        <f t="shared" si="24"/>
        <v>0</v>
      </c>
      <c r="S418" s="123" t="s">
        <v>120</v>
      </c>
      <c r="U418" s="70"/>
      <c r="V418" s="124"/>
    </row>
    <row r="419" s="63" customFormat="1" ht="16.5" outlineLevel="7" spans="1:22">
      <c r="A419" s="82"/>
      <c r="B419" s="126" t="s">
        <v>192</v>
      </c>
      <c r="C419" s="127" t="s">
        <v>2458</v>
      </c>
      <c r="D419" s="128" t="s">
        <v>2302</v>
      </c>
      <c r="E419" s="129">
        <v>37770</v>
      </c>
      <c r="F419" s="128">
        <v>144</v>
      </c>
      <c r="G419" s="114">
        <v>0</v>
      </c>
      <c r="H419" s="115">
        <v>3800</v>
      </c>
      <c r="I419" s="115">
        <v>3800</v>
      </c>
      <c r="J419" s="130">
        <v>0</v>
      </c>
      <c r="K419" s="130">
        <v>0</v>
      </c>
      <c r="L419" s="130">
        <v>0</v>
      </c>
      <c r="M419" s="118"/>
      <c r="N419" s="119"/>
      <c r="O419" s="120">
        <f t="shared" si="25"/>
        <v>42155</v>
      </c>
      <c r="P419" s="121">
        <f t="shared" si="26"/>
        <v>0</v>
      </c>
      <c r="Q419" s="122">
        <f t="shared" si="27"/>
        <v>0</v>
      </c>
      <c r="R419" s="122">
        <f t="shared" si="24"/>
        <v>0</v>
      </c>
      <c r="S419" s="123" t="s">
        <v>120</v>
      </c>
      <c r="U419" s="70"/>
      <c r="V419" s="124"/>
    </row>
    <row r="420" s="63" customFormat="1" ht="16.5" outlineLevel="7" spans="1:22">
      <c r="A420" s="82"/>
      <c r="B420" s="126" t="s">
        <v>192</v>
      </c>
      <c r="C420" s="127" t="s">
        <v>2463</v>
      </c>
      <c r="D420" s="128" t="s">
        <v>2302</v>
      </c>
      <c r="E420" s="129">
        <v>37770</v>
      </c>
      <c r="F420" s="128">
        <v>144</v>
      </c>
      <c r="G420" s="114">
        <v>0</v>
      </c>
      <c r="H420" s="115">
        <v>3800</v>
      </c>
      <c r="I420" s="115">
        <v>3800</v>
      </c>
      <c r="J420" s="130">
        <v>0</v>
      </c>
      <c r="K420" s="130">
        <v>0</v>
      </c>
      <c r="L420" s="130">
        <v>0</v>
      </c>
      <c r="M420" s="118"/>
      <c r="N420" s="119"/>
      <c r="O420" s="120">
        <f t="shared" si="25"/>
        <v>42155</v>
      </c>
      <c r="P420" s="121">
        <f t="shared" si="26"/>
        <v>0</v>
      </c>
      <c r="Q420" s="122">
        <f t="shared" si="27"/>
        <v>0</v>
      </c>
      <c r="R420" s="122">
        <f t="shared" si="24"/>
        <v>0</v>
      </c>
      <c r="S420" s="123" t="s">
        <v>120</v>
      </c>
      <c r="U420" s="70"/>
      <c r="V420" s="124"/>
    </row>
    <row r="421" s="63" customFormat="1" ht="16.5" outlineLevel="7" spans="1:22">
      <c r="A421" s="82"/>
      <c r="B421" s="111" t="s">
        <v>192</v>
      </c>
      <c r="C421" s="111" t="s">
        <v>2466</v>
      </c>
      <c r="D421" s="112" t="s">
        <v>2302</v>
      </c>
      <c r="E421" s="113">
        <v>37615</v>
      </c>
      <c r="F421" s="112">
        <v>144</v>
      </c>
      <c r="G421" s="114">
        <v>0</v>
      </c>
      <c r="H421" s="115">
        <v>5600</v>
      </c>
      <c r="I421" s="115">
        <v>5600</v>
      </c>
      <c r="J421" s="116">
        <v>0</v>
      </c>
      <c r="K421" s="116">
        <v>0</v>
      </c>
      <c r="L421" s="116">
        <v>0</v>
      </c>
      <c r="M421" s="118"/>
      <c r="N421" s="119"/>
      <c r="O421" s="120">
        <f t="shared" si="25"/>
        <v>42004</v>
      </c>
      <c r="P421" s="121">
        <f t="shared" si="26"/>
        <v>0</v>
      </c>
      <c r="Q421" s="122">
        <f t="shared" si="27"/>
        <v>0</v>
      </c>
      <c r="R421" s="122">
        <f t="shared" si="24"/>
        <v>0</v>
      </c>
      <c r="S421" s="123" t="s">
        <v>120</v>
      </c>
      <c r="U421" s="70"/>
      <c r="V421" s="124"/>
    </row>
    <row r="422" s="63" customFormat="1" ht="16.5" outlineLevel="7" spans="1:22">
      <c r="A422" s="82"/>
      <c r="B422" s="111" t="s">
        <v>192</v>
      </c>
      <c r="C422" s="111" t="s">
        <v>2472</v>
      </c>
      <c r="D422" s="112" t="s">
        <v>2474</v>
      </c>
      <c r="E422" s="113">
        <v>37616</v>
      </c>
      <c r="F422" s="112">
        <v>144</v>
      </c>
      <c r="G422" s="114">
        <v>0</v>
      </c>
      <c r="H422" s="115">
        <v>15380</v>
      </c>
      <c r="I422" s="115">
        <v>15380</v>
      </c>
      <c r="J422" s="116">
        <v>0</v>
      </c>
      <c r="K422" s="116">
        <v>0</v>
      </c>
      <c r="L422" s="116">
        <v>0</v>
      </c>
      <c r="M422" s="118"/>
      <c r="N422" s="119"/>
      <c r="O422" s="120">
        <f t="shared" si="25"/>
        <v>42004</v>
      </c>
      <c r="P422" s="121">
        <f t="shared" si="26"/>
        <v>0</v>
      </c>
      <c r="Q422" s="122">
        <f t="shared" si="27"/>
        <v>0</v>
      </c>
      <c r="R422" s="122">
        <f t="shared" si="24"/>
        <v>0</v>
      </c>
      <c r="S422" s="123" t="s">
        <v>120</v>
      </c>
      <c r="U422" s="70"/>
      <c r="V422" s="124"/>
    </row>
    <row r="423" s="63" customFormat="1" ht="16.5" outlineLevel="7" spans="1:22">
      <c r="A423" s="82"/>
      <c r="B423" s="126" t="s">
        <v>192</v>
      </c>
      <c r="C423" s="127" t="s">
        <v>2478</v>
      </c>
      <c r="D423" s="128" t="s">
        <v>2302</v>
      </c>
      <c r="E423" s="129">
        <v>37358</v>
      </c>
      <c r="F423" s="128">
        <v>144</v>
      </c>
      <c r="G423" s="114">
        <v>0</v>
      </c>
      <c r="H423" s="115">
        <v>4952.61</v>
      </c>
      <c r="I423" s="115">
        <v>4952.61</v>
      </c>
      <c r="J423" s="130">
        <v>0</v>
      </c>
      <c r="K423" s="130">
        <v>0</v>
      </c>
      <c r="L423" s="130">
        <v>0</v>
      </c>
      <c r="M423" s="118"/>
      <c r="N423" s="119"/>
      <c r="O423" s="120">
        <f t="shared" si="25"/>
        <v>41759</v>
      </c>
      <c r="P423" s="121">
        <f t="shared" si="26"/>
        <v>0</v>
      </c>
      <c r="Q423" s="122">
        <f t="shared" si="27"/>
        <v>0</v>
      </c>
      <c r="R423" s="122">
        <f t="shared" si="24"/>
        <v>0</v>
      </c>
      <c r="S423" s="123" t="s">
        <v>120</v>
      </c>
      <c r="U423" s="70"/>
      <c r="V423" s="124"/>
    </row>
    <row r="424" s="63" customFormat="1" ht="16.5" outlineLevel="7" spans="1:22">
      <c r="A424" s="82"/>
      <c r="B424" s="126" t="s">
        <v>192</v>
      </c>
      <c r="C424" s="127" t="s">
        <v>2486</v>
      </c>
      <c r="D424" s="128" t="s">
        <v>2302</v>
      </c>
      <c r="E424" s="129">
        <v>37358</v>
      </c>
      <c r="F424" s="128">
        <v>144</v>
      </c>
      <c r="G424" s="114">
        <v>0</v>
      </c>
      <c r="H424" s="115">
        <v>6050</v>
      </c>
      <c r="I424" s="115">
        <v>6050</v>
      </c>
      <c r="J424" s="130">
        <v>0</v>
      </c>
      <c r="K424" s="130">
        <v>0</v>
      </c>
      <c r="L424" s="130">
        <v>0</v>
      </c>
      <c r="M424" s="118"/>
      <c r="N424" s="119"/>
      <c r="O424" s="120">
        <f t="shared" si="25"/>
        <v>41759</v>
      </c>
      <c r="P424" s="121">
        <f t="shared" si="26"/>
        <v>0</v>
      </c>
      <c r="Q424" s="122">
        <f t="shared" si="27"/>
        <v>0</v>
      </c>
      <c r="R424" s="122">
        <f t="shared" si="24"/>
        <v>0</v>
      </c>
      <c r="S424" s="123" t="s">
        <v>120</v>
      </c>
      <c r="U424" s="70"/>
      <c r="V424" s="124"/>
    </row>
    <row r="425" s="63" customFormat="1" ht="16.5" outlineLevel="7" spans="1:22">
      <c r="A425" s="82"/>
      <c r="B425" s="126" t="s">
        <v>192</v>
      </c>
      <c r="C425" s="127" t="s">
        <v>2491</v>
      </c>
      <c r="D425" s="128" t="s">
        <v>2493</v>
      </c>
      <c r="E425" s="129">
        <v>33970</v>
      </c>
      <c r="F425" s="128">
        <v>144</v>
      </c>
      <c r="G425" s="114">
        <v>0</v>
      </c>
      <c r="H425" s="115">
        <v>281232</v>
      </c>
      <c r="I425" s="115">
        <v>281232</v>
      </c>
      <c r="J425" s="130">
        <v>0</v>
      </c>
      <c r="K425" s="130">
        <v>0</v>
      </c>
      <c r="L425" s="130">
        <v>0</v>
      </c>
      <c r="M425" s="118"/>
      <c r="N425" s="119"/>
      <c r="O425" s="120">
        <f t="shared" si="25"/>
        <v>38383</v>
      </c>
      <c r="P425" s="121">
        <f t="shared" si="26"/>
        <v>0</v>
      </c>
      <c r="Q425" s="122">
        <f t="shared" si="27"/>
        <v>0</v>
      </c>
      <c r="R425" s="122">
        <f t="shared" si="24"/>
        <v>0</v>
      </c>
      <c r="S425" s="123" t="s">
        <v>120</v>
      </c>
      <c r="U425" s="70"/>
      <c r="V425" s="124"/>
    </row>
    <row r="426" s="63" customFormat="1" ht="16.5" outlineLevel="7" spans="1:22">
      <c r="A426" s="82"/>
      <c r="B426" s="126" t="s">
        <v>192</v>
      </c>
      <c r="C426" s="127" t="s">
        <v>2496</v>
      </c>
      <c r="D426" s="128" t="s">
        <v>2498</v>
      </c>
      <c r="E426" s="129">
        <v>42299</v>
      </c>
      <c r="F426" s="128">
        <v>144</v>
      </c>
      <c r="G426" s="114">
        <v>0</v>
      </c>
      <c r="H426" s="115">
        <v>129805.43</v>
      </c>
      <c r="I426" s="115">
        <v>109974.08</v>
      </c>
      <c r="J426" s="130">
        <v>0</v>
      </c>
      <c r="K426" s="130">
        <v>19831.35</v>
      </c>
      <c r="L426" s="130">
        <v>10817.1</v>
      </c>
      <c r="M426" s="118"/>
      <c r="N426" s="119"/>
      <c r="O426" s="120">
        <f t="shared" si="25"/>
        <v>46691</v>
      </c>
      <c r="P426" s="121">
        <f t="shared" si="26"/>
        <v>12</v>
      </c>
      <c r="Q426" s="122">
        <f t="shared" si="27"/>
        <v>10817.1191666667</v>
      </c>
      <c r="R426" s="122">
        <f t="shared" si="24"/>
        <v>0.0191666666669335</v>
      </c>
      <c r="S426" s="123" t="s">
        <v>120</v>
      </c>
      <c r="U426" s="70"/>
      <c r="V426" s="124"/>
    </row>
    <row r="427" s="63" customFormat="1" ht="16.5" outlineLevel="7" spans="1:22">
      <c r="A427" s="82"/>
      <c r="B427" s="126" t="s">
        <v>192</v>
      </c>
      <c r="C427" s="127" t="s">
        <v>2502</v>
      </c>
      <c r="D427" s="128" t="s">
        <v>2504</v>
      </c>
      <c r="E427" s="129">
        <v>43085</v>
      </c>
      <c r="F427" s="128">
        <v>144</v>
      </c>
      <c r="G427" s="114">
        <v>0</v>
      </c>
      <c r="H427" s="115">
        <v>62612.61</v>
      </c>
      <c r="I427" s="115">
        <v>41741.75</v>
      </c>
      <c r="J427" s="130">
        <v>0</v>
      </c>
      <c r="K427" s="130">
        <v>20870.86</v>
      </c>
      <c r="L427" s="130">
        <v>5217.71</v>
      </c>
      <c r="M427" s="118"/>
      <c r="N427" s="119"/>
      <c r="O427" s="120">
        <f t="shared" si="25"/>
        <v>47483</v>
      </c>
      <c r="P427" s="121">
        <f t="shared" si="26"/>
        <v>12</v>
      </c>
      <c r="Q427" s="122">
        <f t="shared" si="27"/>
        <v>5217.7175</v>
      </c>
      <c r="R427" s="122">
        <f t="shared" si="24"/>
        <v>0.00750000000061846</v>
      </c>
      <c r="S427" s="123" t="s">
        <v>120</v>
      </c>
      <c r="U427" s="70"/>
      <c r="V427" s="124"/>
    </row>
    <row r="428" s="63" customFormat="1" ht="16.5" outlineLevel="7" spans="1:22">
      <c r="A428" s="82"/>
      <c r="B428" s="111" t="s">
        <v>192</v>
      </c>
      <c r="C428" s="111" t="s">
        <v>2506</v>
      </c>
      <c r="D428" s="112" t="s">
        <v>2508</v>
      </c>
      <c r="E428" s="113">
        <v>43083</v>
      </c>
      <c r="F428" s="112">
        <v>144</v>
      </c>
      <c r="G428" s="114">
        <v>0</v>
      </c>
      <c r="H428" s="115">
        <v>11941.75</v>
      </c>
      <c r="I428" s="115">
        <v>7961.18</v>
      </c>
      <c r="J428" s="116">
        <v>0</v>
      </c>
      <c r="K428" s="116">
        <v>3980.57</v>
      </c>
      <c r="L428" s="116">
        <v>995.14</v>
      </c>
      <c r="M428" s="118"/>
      <c r="N428" s="119"/>
      <c r="O428" s="120">
        <f t="shared" si="25"/>
        <v>47483</v>
      </c>
      <c r="P428" s="121">
        <f t="shared" si="26"/>
        <v>12</v>
      </c>
      <c r="Q428" s="122">
        <f t="shared" si="27"/>
        <v>995.145833333333</v>
      </c>
      <c r="R428" s="122">
        <f t="shared" si="24"/>
        <v>0.00583333333327118</v>
      </c>
      <c r="S428" s="123" t="s">
        <v>120</v>
      </c>
      <c r="U428" s="70"/>
      <c r="V428" s="124"/>
    </row>
    <row r="429" s="63" customFormat="1" ht="16.5" outlineLevel="7" spans="1:22">
      <c r="A429" s="82"/>
      <c r="B429" s="111" t="s">
        <v>192</v>
      </c>
      <c r="C429" s="111" t="s">
        <v>2510</v>
      </c>
      <c r="D429" s="112" t="s">
        <v>2512</v>
      </c>
      <c r="E429" s="113">
        <v>27030</v>
      </c>
      <c r="F429" s="112">
        <v>588</v>
      </c>
      <c r="G429" s="114">
        <v>0</v>
      </c>
      <c r="H429" s="115">
        <v>42768</v>
      </c>
      <c r="I429" s="115">
        <v>42768</v>
      </c>
      <c r="J429" s="116">
        <v>0</v>
      </c>
      <c r="K429" s="116">
        <v>0</v>
      </c>
      <c r="L429" s="116">
        <v>0</v>
      </c>
      <c r="M429" s="118"/>
      <c r="N429" s="119"/>
      <c r="O429" s="120">
        <f t="shared" si="25"/>
        <v>44957</v>
      </c>
      <c r="P429" s="121">
        <f t="shared" si="26"/>
        <v>0</v>
      </c>
      <c r="Q429" s="122">
        <f t="shared" si="27"/>
        <v>0</v>
      </c>
      <c r="R429" s="122">
        <f t="shared" si="24"/>
        <v>0</v>
      </c>
      <c r="S429" s="123" t="s">
        <v>120</v>
      </c>
      <c r="U429" s="70"/>
      <c r="V429" s="124"/>
    </row>
    <row r="430" s="63" customFormat="1" ht="16.5" outlineLevel="7" spans="1:22">
      <c r="A430" s="82"/>
      <c r="B430" s="126" t="s">
        <v>192</v>
      </c>
      <c r="C430" s="127" t="s">
        <v>2516</v>
      </c>
      <c r="D430" s="128" t="s">
        <v>2518</v>
      </c>
      <c r="E430" s="129">
        <v>42299</v>
      </c>
      <c r="F430" s="128">
        <v>144</v>
      </c>
      <c r="G430" s="114">
        <v>0</v>
      </c>
      <c r="H430" s="115">
        <v>54805.43</v>
      </c>
      <c r="I430" s="115">
        <v>46432.34</v>
      </c>
      <c r="J430" s="130">
        <v>0</v>
      </c>
      <c r="K430" s="130">
        <v>8373.09</v>
      </c>
      <c r="L430" s="130">
        <v>4567.14</v>
      </c>
      <c r="M430" s="118"/>
      <c r="N430" s="119"/>
      <c r="O430" s="120">
        <f t="shared" si="25"/>
        <v>46691</v>
      </c>
      <c r="P430" s="121">
        <f t="shared" si="26"/>
        <v>12</v>
      </c>
      <c r="Q430" s="122">
        <f t="shared" si="27"/>
        <v>4567.11916666667</v>
      </c>
      <c r="R430" s="122">
        <f t="shared" si="24"/>
        <v>-0.0208333333339397</v>
      </c>
      <c r="S430" s="123" t="s">
        <v>120</v>
      </c>
      <c r="U430" s="70"/>
      <c r="V430" s="124"/>
    </row>
    <row r="431" s="63" customFormat="1" ht="16.5" outlineLevel="7" spans="1:22">
      <c r="A431" s="82"/>
      <c r="B431" s="126" t="s">
        <v>192</v>
      </c>
      <c r="C431" s="127" t="s">
        <v>2521</v>
      </c>
      <c r="D431" s="128" t="s">
        <v>2523</v>
      </c>
      <c r="E431" s="129">
        <v>43084</v>
      </c>
      <c r="F431" s="128">
        <v>144</v>
      </c>
      <c r="G431" s="114">
        <v>0</v>
      </c>
      <c r="H431" s="115">
        <v>41747.57</v>
      </c>
      <c r="I431" s="115">
        <v>27831.66</v>
      </c>
      <c r="J431" s="130">
        <v>0</v>
      </c>
      <c r="K431" s="130">
        <v>13915.91</v>
      </c>
      <c r="L431" s="130">
        <v>3478.98</v>
      </c>
      <c r="M431" s="118"/>
      <c r="N431" s="119"/>
      <c r="O431" s="120">
        <f t="shared" si="25"/>
        <v>47483</v>
      </c>
      <c r="P431" s="121">
        <f t="shared" si="26"/>
        <v>12</v>
      </c>
      <c r="Q431" s="122">
        <f t="shared" si="27"/>
        <v>3478.96416666667</v>
      </c>
      <c r="R431" s="122">
        <f t="shared" si="24"/>
        <v>-0.0158333333333758</v>
      </c>
      <c r="S431" s="123" t="s">
        <v>120</v>
      </c>
      <c r="U431" s="70"/>
      <c r="V431" s="124"/>
    </row>
    <row r="432" s="63" customFormat="1" ht="16.5" outlineLevel="7" spans="1:22">
      <c r="A432" s="82"/>
      <c r="B432" s="126" t="s">
        <v>192</v>
      </c>
      <c r="C432" s="127" t="s">
        <v>2526</v>
      </c>
      <c r="D432" s="128" t="s">
        <v>2528</v>
      </c>
      <c r="E432" s="129">
        <v>37615</v>
      </c>
      <c r="F432" s="128">
        <v>144</v>
      </c>
      <c r="G432" s="114">
        <v>0</v>
      </c>
      <c r="H432" s="115">
        <v>3560</v>
      </c>
      <c r="I432" s="115">
        <v>3560</v>
      </c>
      <c r="J432" s="130">
        <v>0</v>
      </c>
      <c r="K432" s="130">
        <v>0</v>
      </c>
      <c r="L432" s="130">
        <v>0</v>
      </c>
      <c r="M432" s="118"/>
      <c r="N432" s="119"/>
      <c r="O432" s="120">
        <f t="shared" si="25"/>
        <v>42004</v>
      </c>
      <c r="P432" s="121">
        <f t="shared" si="26"/>
        <v>0</v>
      </c>
      <c r="Q432" s="122">
        <f t="shared" si="27"/>
        <v>0</v>
      </c>
      <c r="R432" s="122">
        <f t="shared" si="24"/>
        <v>0</v>
      </c>
      <c r="S432" s="123" t="s">
        <v>120</v>
      </c>
      <c r="U432" s="70"/>
      <c r="V432" s="124"/>
    </row>
    <row r="433" s="63" customFormat="1" ht="16.5" outlineLevel="7" spans="1:22">
      <c r="A433" s="82"/>
      <c r="B433" s="126" t="s">
        <v>192</v>
      </c>
      <c r="C433" s="127" t="s">
        <v>2532</v>
      </c>
      <c r="D433" s="128" t="s">
        <v>2528</v>
      </c>
      <c r="E433" s="129">
        <v>37616</v>
      </c>
      <c r="F433" s="128">
        <v>144</v>
      </c>
      <c r="G433" s="114">
        <v>0</v>
      </c>
      <c r="H433" s="115">
        <v>3560</v>
      </c>
      <c r="I433" s="115">
        <v>3560</v>
      </c>
      <c r="J433" s="130">
        <v>0</v>
      </c>
      <c r="K433" s="130">
        <v>0</v>
      </c>
      <c r="L433" s="130">
        <v>0</v>
      </c>
      <c r="M433" s="118"/>
      <c r="N433" s="119"/>
      <c r="O433" s="120">
        <f t="shared" si="25"/>
        <v>42004</v>
      </c>
      <c r="P433" s="121">
        <f t="shared" si="26"/>
        <v>0</v>
      </c>
      <c r="Q433" s="122">
        <f t="shared" si="27"/>
        <v>0</v>
      </c>
      <c r="R433" s="122">
        <f t="shared" si="24"/>
        <v>0</v>
      </c>
      <c r="S433" s="123" t="s">
        <v>120</v>
      </c>
      <c r="U433" s="70"/>
      <c r="V433" s="124"/>
    </row>
    <row r="434" s="63" customFormat="1" ht="16.5" outlineLevel="7" spans="1:22">
      <c r="A434" s="82"/>
      <c r="B434" s="126" t="s">
        <v>192</v>
      </c>
      <c r="C434" s="127" t="s">
        <v>2535</v>
      </c>
      <c r="D434" s="128" t="s">
        <v>2537</v>
      </c>
      <c r="E434" s="129">
        <v>42356</v>
      </c>
      <c r="F434" s="128">
        <v>144</v>
      </c>
      <c r="G434" s="114">
        <v>0</v>
      </c>
      <c r="H434" s="115">
        <v>7000</v>
      </c>
      <c r="I434" s="115">
        <v>5833.31</v>
      </c>
      <c r="J434" s="130">
        <v>0</v>
      </c>
      <c r="K434" s="130">
        <v>1166.69</v>
      </c>
      <c r="L434" s="130">
        <v>583.34</v>
      </c>
      <c r="M434" s="118"/>
      <c r="N434" s="119"/>
      <c r="O434" s="120">
        <f t="shared" si="25"/>
        <v>46752</v>
      </c>
      <c r="P434" s="121">
        <f t="shared" si="26"/>
        <v>12</v>
      </c>
      <c r="Q434" s="122">
        <f t="shared" si="27"/>
        <v>583.333333333333</v>
      </c>
      <c r="R434" s="122">
        <f t="shared" si="24"/>
        <v>-0.0066666666666606</v>
      </c>
      <c r="S434" s="123" t="s">
        <v>120</v>
      </c>
      <c r="U434" s="70"/>
      <c r="V434" s="124"/>
    </row>
    <row r="435" s="63" customFormat="1" ht="16.5" outlineLevel="7" spans="1:22">
      <c r="A435" s="82"/>
      <c r="B435" s="111" t="s">
        <v>192</v>
      </c>
      <c r="C435" s="111" t="s">
        <v>2542</v>
      </c>
      <c r="D435" s="112" t="s">
        <v>2537</v>
      </c>
      <c r="E435" s="113">
        <v>42356</v>
      </c>
      <c r="F435" s="112">
        <v>144</v>
      </c>
      <c r="G435" s="114">
        <v>0</v>
      </c>
      <c r="H435" s="115">
        <v>7000</v>
      </c>
      <c r="I435" s="115">
        <v>5833.31</v>
      </c>
      <c r="J435" s="116">
        <v>0</v>
      </c>
      <c r="K435" s="116">
        <v>1166.69</v>
      </c>
      <c r="L435" s="116">
        <v>583.34</v>
      </c>
      <c r="M435" s="118"/>
      <c r="N435" s="119"/>
      <c r="O435" s="120">
        <f t="shared" si="25"/>
        <v>46752</v>
      </c>
      <c r="P435" s="121">
        <f t="shared" si="26"/>
        <v>12</v>
      </c>
      <c r="Q435" s="122">
        <f t="shared" si="27"/>
        <v>583.333333333333</v>
      </c>
      <c r="R435" s="122">
        <f t="shared" si="24"/>
        <v>-0.0066666666666606</v>
      </c>
      <c r="S435" s="123" t="s">
        <v>120</v>
      </c>
      <c r="U435" s="70"/>
      <c r="V435" s="124"/>
    </row>
    <row r="436" s="63" customFormat="1" ht="16.5" outlineLevel="7" spans="1:22">
      <c r="A436" s="82"/>
      <c r="B436" s="111" t="s">
        <v>192</v>
      </c>
      <c r="C436" s="111" t="s">
        <v>2545</v>
      </c>
      <c r="D436" s="112" t="s">
        <v>2547</v>
      </c>
      <c r="E436" s="113">
        <v>42356</v>
      </c>
      <c r="F436" s="112">
        <v>144</v>
      </c>
      <c r="G436" s="114">
        <v>0</v>
      </c>
      <c r="H436" s="115">
        <v>7000</v>
      </c>
      <c r="I436" s="115">
        <v>5833.31</v>
      </c>
      <c r="J436" s="116">
        <v>0</v>
      </c>
      <c r="K436" s="116">
        <v>1166.69</v>
      </c>
      <c r="L436" s="116">
        <v>583.34</v>
      </c>
      <c r="M436" s="118"/>
      <c r="N436" s="119"/>
      <c r="O436" s="120">
        <f t="shared" si="25"/>
        <v>46752</v>
      </c>
      <c r="P436" s="121">
        <f t="shared" si="26"/>
        <v>12</v>
      </c>
      <c r="Q436" s="122">
        <f t="shared" si="27"/>
        <v>583.333333333333</v>
      </c>
      <c r="R436" s="122">
        <f t="shared" si="24"/>
        <v>-0.0066666666666606</v>
      </c>
      <c r="S436" s="123" t="s">
        <v>120</v>
      </c>
      <c r="U436" s="70"/>
      <c r="V436" s="124"/>
    </row>
    <row r="437" s="63" customFormat="1" ht="16.5" outlineLevel="7" spans="1:22">
      <c r="A437" s="82"/>
      <c r="B437" s="126" t="s">
        <v>192</v>
      </c>
      <c r="C437" s="127" t="s">
        <v>2551</v>
      </c>
      <c r="D437" s="128" t="s">
        <v>2528</v>
      </c>
      <c r="E437" s="129">
        <v>43349</v>
      </c>
      <c r="F437" s="128">
        <v>144</v>
      </c>
      <c r="G437" s="114">
        <v>0</v>
      </c>
      <c r="H437" s="115">
        <v>7264.96</v>
      </c>
      <c r="I437" s="115">
        <v>4389.24</v>
      </c>
      <c r="J437" s="130">
        <v>0</v>
      </c>
      <c r="K437" s="130">
        <v>2875.72</v>
      </c>
      <c r="L437" s="130">
        <v>605.42</v>
      </c>
      <c r="M437" s="118"/>
      <c r="N437" s="119"/>
      <c r="O437" s="120">
        <f t="shared" si="25"/>
        <v>47756</v>
      </c>
      <c r="P437" s="121">
        <f t="shared" si="26"/>
        <v>12</v>
      </c>
      <c r="Q437" s="122">
        <f t="shared" si="27"/>
        <v>605.413333333333</v>
      </c>
      <c r="R437" s="122">
        <f t="shared" si="24"/>
        <v>-0.0066666666666606</v>
      </c>
      <c r="S437" s="123" t="s">
        <v>120</v>
      </c>
      <c r="U437" s="70"/>
      <c r="V437" s="124"/>
    </row>
    <row r="438" s="63" customFormat="1" ht="16.5" outlineLevel="7" spans="1:22">
      <c r="A438" s="82"/>
      <c r="B438" s="126" t="s">
        <v>192</v>
      </c>
      <c r="C438" s="127" t="s">
        <v>2557</v>
      </c>
      <c r="D438" s="128" t="s">
        <v>2559</v>
      </c>
      <c r="E438" s="129">
        <v>43448</v>
      </c>
      <c r="F438" s="128">
        <v>144</v>
      </c>
      <c r="G438" s="114">
        <v>0</v>
      </c>
      <c r="H438" s="115">
        <v>5603.45</v>
      </c>
      <c r="I438" s="115">
        <v>3268.64</v>
      </c>
      <c r="J438" s="130">
        <v>0</v>
      </c>
      <c r="K438" s="130">
        <v>2334.81</v>
      </c>
      <c r="L438" s="130">
        <v>466.96</v>
      </c>
      <c r="M438" s="118"/>
      <c r="N438" s="119"/>
      <c r="O438" s="120">
        <f t="shared" si="25"/>
        <v>47848</v>
      </c>
      <c r="P438" s="121">
        <f t="shared" si="26"/>
        <v>12</v>
      </c>
      <c r="Q438" s="122">
        <f t="shared" si="27"/>
        <v>466.954166666667</v>
      </c>
      <c r="R438" s="122">
        <f t="shared" si="24"/>
        <v>-0.00583333333332803</v>
      </c>
      <c r="S438" s="123" t="s">
        <v>120</v>
      </c>
      <c r="U438" s="70"/>
      <c r="V438" s="124"/>
    </row>
    <row r="439" s="63" customFormat="1" ht="16.5" outlineLevel="7" spans="1:22">
      <c r="A439" s="82"/>
      <c r="B439" s="126" t="s">
        <v>192</v>
      </c>
      <c r="C439" s="127" t="s">
        <v>2564</v>
      </c>
      <c r="D439" s="128" t="s">
        <v>2559</v>
      </c>
      <c r="E439" s="129">
        <v>43448</v>
      </c>
      <c r="F439" s="128">
        <v>144</v>
      </c>
      <c r="G439" s="114">
        <v>0</v>
      </c>
      <c r="H439" s="115">
        <v>5603.45</v>
      </c>
      <c r="I439" s="115">
        <v>3268.64</v>
      </c>
      <c r="J439" s="130">
        <v>0</v>
      </c>
      <c r="K439" s="130">
        <v>2334.81</v>
      </c>
      <c r="L439" s="130">
        <v>466.96</v>
      </c>
      <c r="M439" s="118"/>
      <c r="N439" s="119"/>
      <c r="O439" s="120">
        <f t="shared" si="25"/>
        <v>47848</v>
      </c>
      <c r="P439" s="121">
        <f t="shared" si="26"/>
        <v>12</v>
      </c>
      <c r="Q439" s="122">
        <f t="shared" si="27"/>
        <v>466.954166666667</v>
      </c>
      <c r="R439" s="122">
        <f t="shared" si="24"/>
        <v>-0.00583333333332803</v>
      </c>
      <c r="S439" s="123" t="s">
        <v>120</v>
      </c>
      <c r="U439" s="70"/>
      <c r="V439" s="124"/>
    </row>
    <row r="440" s="63" customFormat="1" ht="16.5" outlineLevel="7" spans="1:22">
      <c r="A440" s="82"/>
      <c r="B440" s="126" t="s">
        <v>192</v>
      </c>
      <c r="C440" s="127" t="s">
        <v>2567</v>
      </c>
      <c r="D440" s="128" t="s">
        <v>2559</v>
      </c>
      <c r="E440" s="129">
        <v>43448</v>
      </c>
      <c r="F440" s="128">
        <v>144</v>
      </c>
      <c r="G440" s="114">
        <v>0</v>
      </c>
      <c r="H440" s="115">
        <v>5603.45</v>
      </c>
      <c r="I440" s="115">
        <v>3268.64</v>
      </c>
      <c r="J440" s="130">
        <v>0</v>
      </c>
      <c r="K440" s="130">
        <v>2334.81</v>
      </c>
      <c r="L440" s="130">
        <v>466.96</v>
      </c>
      <c r="M440" s="118"/>
      <c r="N440" s="119"/>
      <c r="O440" s="120">
        <f t="shared" si="25"/>
        <v>47848</v>
      </c>
      <c r="P440" s="121">
        <f t="shared" si="26"/>
        <v>12</v>
      </c>
      <c r="Q440" s="122">
        <f t="shared" si="27"/>
        <v>466.954166666667</v>
      </c>
      <c r="R440" s="122">
        <f t="shared" si="24"/>
        <v>-0.00583333333332803</v>
      </c>
      <c r="S440" s="123" t="s">
        <v>120</v>
      </c>
      <c r="U440" s="70"/>
      <c r="V440" s="124"/>
    </row>
    <row r="441" s="63" customFormat="1" ht="16.5" outlineLevel="7" spans="1:22">
      <c r="A441" s="82"/>
      <c r="B441" s="126" t="s">
        <v>192</v>
      </c>
      <c r="C441" s="127" t="s">
        <v>2570</v>
      </c>
      <c r="D441" s="128" t="s">
        <v>2559</v>
      </c>
      <c r="E441" s="129">
        <v>43085</v>
      </c>
      <c r="F441" s="128">
        <v>144</v>
      </c>
      <c r="G441" s="114">
        <v>0</v>
      </c>
      <c r="H441" s="115">
        <v>5555.56</v>
      </c>
      <c r="I441" s="115">
        <v>3703.7</v>
      </c>
      <c r="J441" s="130">
        <v>0</v>
      </c>
      <c r="K441" s="130">
        <v>1851.86</v>
      </c>
      <c r="L441" s="130">
        <v>462.96</v>
      </c>
      <c r="M441" s="118"/>
      <c r="N441" s="119"/>
      <c r="O441" s="120">
        <f t="shared" si="25"/>
        <v>47483</v>
      </c>
      <c r="P441" s="121">
        <f t="shared" si="26"/>
        <v>12</v>
      </c>
      <c r="Q441" s="122">
        <f t="shared" si="27"/>
        <v>462.963333333333</v>
      </c>
      <c r="R441" s="122">
        <f t="shared" si="24"/>
        <v>0.00333333333338715</v>
      </c>
      <c r="S441" s="123" t="s">
        <v>120</v>
      </c>
      <c r="U441" s="70"/>
      <c r="V441" s="124"/>
    </row>
    <row r="442" s="63" customFormat="1" ht="16.5" outlineLevel="7" spans="1:22">
      <c r="A442" s="82"/>
      <c r="B442" s="111" t="s">
        <v>192</v>
      </c>
      <c r="C442" s="111" t="s">
        <v>2573</v>
      </c>
      <c r="D442" s="112" t="s">
        <v>2559</v>
      </c>
      <c r="E442" s="113">
        <v>43084</v>
      </c>
      <c r="F442" s="112">
        <v>144</v>
      </c>
      <c r="G442" s="114">
        <v>0</v>
      </c>
      <c r="H442" s="115">
        <v>5555.56</v>
      </c>
      <c r="I442" s="115">
        <v>3703.7</v>
      </c>
      <c r="J442" s="116">
        <v>0</v>
      </c>
      <c r="K442" s="116">
        <v>1851.86</v>
      </c>
      <c r="L442" s="116">
        <v>462.96</v>
      </c>
      <c r="M442" s="118"/>
      <c r="N442" s="119"/>
      <c r="O442" s="120">
        <f t="shared" si="25"/>
        <v>47483</v>
      </c>
      <c r="P442" s="121">
        <f t="shared" si="26"/>
        <v>12</v>
      </c>
      <c r="Q442" s="122">
        <f t="shared" si="27"/>
        <v>462.963333333333</v>
      </c>
      <c r="R442" s="122">
        <f t="shared" si="24"/>
        <v>0.00333333333338715</v>
      </c>
      <c r="S442" s="123" t="s">
        <v>120</v>
      </c>
      <c r="U442" s="70"/>
      <c r="V442" s="124"/>
    </row>
    <row r="443" s="63" customFormat="1" ht="16.5" outlineLevel="7" spans="1:22">
      <c r="A443" s="82"/>
      <c r="B443" s="111" t="s">
        <v>192</v>
      </c>
      <c r="C443" s="111" t="s">
        <v>2576</v>
      </c>
      <c r="D443" s="112" t="s">
        <v>2578</v>
      </c>
      <c r="E443" s="113">
        <v>43556</v>
      </c>
      <c r="F443" s="112">
        <v>144</v>
      </c>
      <c r="G443" s="114">
        <v>0</v>
      </c>
      <c r="H443" s="115">
        <v>6724.14</v>
      </c>
      <c r="I443" s="115">
        <v>3735.66</v>
      </c>
      <c r="J443" s="116">
        <v>0</v>
      </c>
      <c r="K443" s="116">
        <v>2988.48</v>
      </c>
      <c r="L443" s="116">
        <v>560.34</v>
      </c>
      <c r="M443" s="118"/>
      <c r="N443" s="119"/>
      <c r="O443" s="120">
        <f t="shared" si="25"/>
        <v>47968</v>
      </c>
      <c r="P443" s="121">
        <f t="shared" si="26"/>
        <v>12</v>
      </c>
      <c r="Q443" s="122">
        <f t="shared" si="27"/>
        <v>560.345</v>
      </c>
      <c r="R443" s="122">
        <f t="shared" si="24"/>
        <v>0.00499999999999545</v>
      </c>
      <c r="S443" s="123" t="s">
        <v>120</v>
      </c>
      <c r="U443" s="70"/>
      <c r="V443" s="124"/>
    </row>
    <row r="444" s="63" customFormat="1" ht="16.5" outlineLevel="7" spans="1:22">
      <c r="A444" s="82"/>
      <c r="B444" s="126" t="s">
        <v>192</v>
      </c>
      <c r="C444" s="127" t="s">
        <v>2583</v>
      </c>
      <c r="D444" s="128" t="s">
        <v>2585</v>
      </c>
      <c r="E444" s="129">
        <v>43423</v>
      </c>
      <c r="F444" s="128">
        <v>144</v>
      </c>
      <c r="G444" s="114">
        <v>0</v>
      </c>
      <c r="H444" s="115">
        <v>8119.66</v>
      </c>
      <c r="I444" s="115">
        <v>4792.9</v>
      </c>
      <c r="J444" s="130">
        <v>0</v>
      </c>
      <c r="K444" s="130">
        <v>3326.76</v>
      </c>
      <c r="L444" s="130">
        <v>676.63</v>
      </c>
      <c r="M444" s="118"/>
      <c r="N444" s="119"/>
      <c r="O444" s="120">
        <f t="shared" si="25"/>
        <v>47817</v>
      </c>
      <c r="P444" s="121">
        <f t="shared" si="26"/>
        <v>12</v>
      </c>
      <c r="Q444" s="122">
        <f t="shared" si="27"/>
        <v>676.638333333333</v>
      </c>
      <c r="R444" s="122">
        <f t="shared" si="24"/>
        <v>0.00833333333332575</v>
      </c>
      <c r="S444" s="123" t="s">
        <v>120</v>
      </c>
      <c r="U444" s="70"/>
      <c r="V444" s="124"/>
    </row>
    <row r="445" s="63" customFormat="1" ht="16.5" outlineLevel="7" spans="1:22">
      <c r="A445" s="82"/>
      <c r="B445" s="126" t="s">
        <v>192</v>
      </c>
      <c r="C445" s="127" t="s">
        <v>2590</v>
      </c>
      <c r="D445" s="128" t="s">
        <v>2592</v>
      </c>
      <c r="E445" s="129">
        <v>44147</v>
      </c>
      <c r="F445" s="128">
        <v>144</v>
      </c>
      <c r="G445" s="114">
        <v>0</v>
      </c>
      <c r="H445" s="115">
        <v>67415.19</v>
      </c>
      <c r="I445" s="115">
        <v>28557.81</v>
      </c>
      <c r="J445" s="130">
        <v>0</v>
      </c>
      <c r="K445" s="130">
        <v>38857.38</v>
      </c>
      <c r="L445" s="130">
        <v>5617.93</v>
      </c>
      <c r="M445" s="118"/>
      <c r="N445" s="119"/>
      <c r="O445" s="120">
        <f t="shared" si="25"/>
        <v>48548</v>
      </c>
      <c r="P445" s="121">
        <f t="shared" si="26"/>
        <v>12</v>
      </c>
      <c r="Q445" s="122">
        <f t="shared" si="27"/>
        <v>5617.9325</v>
      </c>
      <c r="R445" s="122">
        <f t="shared" si="24"/>
        <v>0.00249999999959982</v>
      </c>
      <c r="S445" s="123" t="s">
        <v>120</v>
      </c>
      <c r="U445" s="70"/>
      <c r="V445" s="124"/>
    </row>
    <row r="446" s="63" customFormat="1" ht="16.5" outlineLevel="7" spans="1:22">
      <c r="A446" s="82"/>
      <c r="B446" s="126" t="s">
        <v>192</v>
      </c>
      <c r="C446" s="127" t="s">
        <v>2596</v>
      </c>
      <c r="D446" s="128" t="s">
        <v>2598</v>
      </c>
      <c r="E446" s="129">
        <v>44224</v>
      </c>
      <c r="F446" s="128">
        <v>72</v>
      </c>
      <c r="G446" s="114">
        <v>0</v>
      </c>
      <c r="H446" s="115">
        <v>38640.78</v>
      </c>
      <c r="I446" s="115">
        <v>31663.97</v>
      </c>
      <c r="J446" s="130">
        <v>0</v>
      </c>
      <c r="K446" s="130">
        <v>6976.81</v>
      </c>
      <c r="L446" s="130">
        <v>6440.13</v>
      </c>
      <c r="M446" s="118"/>
      <c r="N446" s="119"/>
      <c r="O446" s="120">
        <f t="shared" si="25"/>
        <v>46418</v>
      </c>
      <c r="P446" s="121">
        <f t="shared" si="26"/>
        <v>12</v>
      </c>
      <c r="Q446" s="122">
        <f t="shared" si="27"/>
        <v>6440.13</v>
      </c>
      <c r="R446" s="122">
        <f t="shared" si="24"/>
        <v>0</v>
      </c>
      <c r="S446" s="123" t="s">
        <v>120</v>
      </c>
      <c r="U446" s="70"/>
      <c r="V446" s="124"/>
    </row>
    <row r="447" s="63" customFormat="1" ht="16.5" outlineLevel="7" spans="1:22">
      <c r="A447" s="82"/>
      <c r="B447" s="126" t="s">
        <v>192</v>
      </c>
      <c r="C447" s="127" t="s">
        <v>2603</v>
      </c>
      <c r="D447" s="128" t="s">
        <v>2605</v>
      </c>
      <c r="E447" s="129">
        <v>44433</v>
      </c>
      <c r="F447" s="128">
        <v>144</v>
      </c>
      <c r="G447" s="114">
        <v>0</v>
      </c>
      <c r="H447" s="115">
        <v>153414.34</v>
      </c>
      <c r="I447" s="115">
        <v>55399.63</v>
      </c>
      <c r="J447" s="130">
        <v>0</v>
      </c>
      <c r="K447" s="130">
        <v>98014.71</v>
      </c>
      <c r="L447" s="130">
        <v>12784.53</v>
      </c>
      <c r="M447" s="118"/>
      <c r="N447" s="119"/>
      <c r="O447" s="120">
        <f t="shared" si="25"/>
        <v>48822</v>
      </c>
      <c r="P447" s="121">
        <f t="shared" si="26"/>
        <v>12</v>
      </c>
      <c r="Q447" s="122">
        <f t="shared" si="27"/>
        <v>12784.5283333333</v>
      </c>
      <c r="R447" s="122">
        <f t="shared" si="24"/>
        <v>-0.0016666666688252</v>
      </c>
      <c r="S447" s="123" t="s">
        <v>120</v>
      </c>
      <c r="U447" s="70"/>
      <c r="V447" s="124"/>
    </row>
    <row r="448" s="63" customFormat="1" ht="16.5" outlineLevel="7" spans="1:22">
      <c r="A448" s="82"/>
      <c r="B448" s="126" t="s">
        <v>192</v>
      </c>
      <c r="C448" s="127" t="s">
        <v>2608</v>
      </c>
      <c r="D448" s="128" t="s">
        <v>2610</v>
      </c>
      <c r="E448" s="129">
        <v>44463</v>
      </c>
      <c r="F448" s="128">
        <v>144</v>
      </c>
      <c r="G448" s="114">
        <v>0</v>
      </c>
      <c r="H448" s="115">
        <v>39823.01</v>
      </c>
      <c r="I448" s="115">
        <v>14103.98</v>
      </c>
      <c r="J448" s="130">
        <v>0</v>
      </c>
      <c r="K448" s="130">
        <v>25719.03</v>
      </c>
      <c r="L448" s="130">
        <v>3318.59</v>
      </c>
      <c r="M448" s="118"/>
      <c r="N448" s="119"/>
      <c r="O448" s="120">
        <f t="shared" si="25"/>
        <v>48852</v>
      </c>
      <c r="P448" s="121">
        <f t="shared" si="26"/>
        <v>12</v>
      </c>
      <c r="Q448" s="122">
        <f t="shared" si="27"/>
        <v>3318.58416666667</v>
      </c>
      <c r="R448" s="122">
        <f t="shared" si="24"/>
        <v>-0.00583333333361225</v>
      </c>
      <c r="S448" s="123" t="s">
        <v>120</v>
      </c>
      <c r="U448" s="70"/>
      <c r="V448" s="124"/>
    </row>
    <row r="449" s="63" customFormat="1" ht="16.5" outlineLevel="7" spans="1:22">
      <c r="A449" s="82"/>
      <c r="B449" s="111" t="s">
        <v>192</v>
      </c>
      <c r="C449" s="111" t="s">
        <v>2614</v>
      </c>
      <c r="D449" s="112" t="s">
        <v>2610</v>
      </c>
      <c r="E449" s="113">
        <v>44463</v>
      </c>
      <c r="F449" s="112">
        <v>144</v>
      </c>
      <c r="G449" s="114">
        <v>0</v>
      </c>
      <c r="H449" s="115">
        <v>39823.01</v>
      </c>
      <c r="I449" s="115">
        <v>14103.98</v>
      </c>
      <c r="J449" s="116">
        <v>0</v>
      </c>
      <c r="K449" s="116">
        <v>25719.03</v>
      </c>
      <c r="L449" s="116">
        <v>3318.59</v>
      </c>
      <c r="M449" s="118"/>
      <c r="N449" s="119"/>
      <c r="O449" s="120">
        <f t="shared" si="25"/>
        <v>48852</v>
      </c>
      <c r="P449" s="121">
        <f t="shared" si="26"/>
        <v>12</v>
      </c>
      <c r="Q449" s="122">
        <f t="shared" si="27"/>
        <v>3318.58416666667</v>
      </c>
      <c r="R449" s="122">
        <f t="shared" si="24"/>
        <v>-0.00583333333361225</v>
      </c>
      <c r="S449" s="123" t="s">
        <v>120</v>
      </c>
      <c r="U449" s="70"/>
      <c r="V449" s="124"/>
    </row>
    <row r="450" s="63" customFormat="1" ht="16.5" outlineLevel="7" spans="1:22">
      <c r="A450" s="82"/>
      <c r="B450" s="111" t="s">
        <v>192</v>
      </c>
      <c r="C450" s="111" t="s">
        <v>2617</v>
      </c>
      <c r="D450" s="112" t="s">
        <v>2610</v>
      </c>
      <c r="E450" s="113">
        <v>44463</v>
      </c>
      <c r="F450" s="112">
        <v>144</v>
      </c>
      <c r="G450" s="114">
        <v>0</v>
      </c>
      <c r="H450" s="115">
        <v>39823.01</v>
      </c>
      <c r="I450" s="115">
        <v>14103.98</v>
      </c>
      <c r="J450" s="116">
        <v>0</v>
      </c>
      <c r="K450" s="116">
        <v>25719.03</v>
      </c>
      <c r="L450" s="116">
        <v>3318.59</v>
      </c>
      <c r="M450" s="118"/>
      <c r="N450" s="119"/>
      <c r="O450" s="120">
        <f t="shared" si="25"/>
        <v>48852</v>
      </c>
      <c r="P450" s="121">
        <f t="shared" si="26"/>
        <v>12</v>
      </c>
      <c r="Q450" s="122">
        <f t="shared" si="27"/>
        <v>3318.58416666667</v>
      </c>
      <c r="R450" s="122">
        <f t="shared" si="24"/>
        <v>-0.00583333333361225</v>
      </c>
      <c r="S450" s="123" t="s">
        <v>120</v>
      </c>
      <c r="U450" s="70"/>
      <c r="V450" s="124"/>
    </row>
    <row r="451" s="63" customFormat="1" ht="16.5" outlineLevel="7" spans="1:22">
      <c r="A451" s="82"/>
      <c r="B451" s="126" t="s">
        <v>192</v>
      </c>
      <c r="C451" s="127" t="s">
        <v>2620</v>
      </c>
      <c r="D451" s="128" t="s">
        <v>2610</v>
      </c>
      <c r="E451" s="129">
        <v>44463</v>
      </c>
      <c r="F451" s="128">
        <v>144</v>
      </c>
      <c r="G451" s="114">
        <v>0</v>
      </c>
      <c r="H451" s="115">
        <v>39823.01</v>
      </c>
      <c r="I451" s="115">
        <v>14103.98</v>
      </c>
      <c r="J451" s="130">
        <v>0</v>
      </c>
      <c r="K451" s="130">
        <v>25719.03</v>
      </c>
      <c r="L451" s="130">
        <v>3318.59</v>
      </c>
      <c r="M451" s="118"/>
      <c r="N451" s="119"/>
      <c r="O451" s="120">
        <f t="shared" si="25"/>
        <v>48852</v>
      </c>
      <c r="P451" s="121">
        <f t="shared" si="26"/>
        <v>12</v>
      </c>
      <c r="Q451" s="122">
        <f t="shared" si="27"/>
        <v>3318.58416666667</v>
      </c>
      <c r="R451" s="122">
        <f t="shared" si="24"/>
        <v>-0.00583333333361225</v>
      </c>
      <c r="S451" s="123" t="s">
        <v>120</v>
      </c>
      <c r="U451" s="70"/>
      <c r="V451" s="124"/>
    </row>
    <row r="452" s="63" customFormat="1" ht="16.5" outlineLevel="7" spans="1:22">
      <c r="A452" s="82"/>
      <c r="B452" s="126" t="s">
        <v>192</v>
      </c>
      <c r="C452" s="127" t="s">
        <v>2623</v>
      </c>
      <c r="D452" s="128" t="s">
        <v>2625</v>
      </c>
      <c r="E452" s="129">
        <v>44467</v>
      </c>
      <c r="F452" s="128">
        <v>144</v>
      </c>
      <c r="G452" s="114">
        <v>0</v>
      </c>
      <c r="H452" s="115">
        <v>13274.34</v>
      </c>
      <c r="I452" s="115">
        <v>4701.33</v>
      </c>
      <c r="J452" s="130">
        <v>0</v>
      </c>
      <c r="K452" s="130">
        <v>8573.01</v>
      </c>
      <c r="L452" s="130">
        <v>1106.2</v>
      </c>
      <c r="M452" s="118"/>
      <c r="N452" s="119"/>
      <c r="O452" s="120">
        <f t="shared" si="25"/>
        <v>48852</v>
      </c>
      <c r="P452" s="121">
        <f t="shared" si="26"/>
        <v>12</v>
      </c>
      <c r="Q452" s="122">
        <f t="shared" si="27"/>
        <v>1106.195</v>
      </c>
      <c r="R452" s="122">
        <f t="shared" si="24"/>
        <v>-0.00499999999988177</v>
      </c>
      <c r="S452" s="123" t="s">
        <v>120</v>
      </c>
      <c r="U452" s="70"/>
      <c r="V452" s="124"/>
    </row>
    <row r="453" s="63" customFormat="1" ht="16.5" outlineLevel="7" spans="1:22">
      <c r="A453" s="82"/>
      <c r="B453" s="126" t="s">
        <v>192</v>
      </c>
      <c r="C453" s="127" t="s">
        <v>2629</v>
      </c>
      <c r="D453" s="128" t="s">
        <v>2631</v>
      </c>
      <c r="E453" s="129">
        <v>45068</v>
      </c>
      <c r="F453" s="128">
        <v>144</v>
      </c>
      <c r="G453" s="114">
        <v>0</v>
      </c>
      <c r="H453" s="115">
        <v>168141.6</v>
      </c>
      <c r="I453" s="115">
        <v>36197.15</v>
      </c>
      <c r="J453" s="130">
        <v>0</v>
      </c>
      <c r="K453" s="130">
        <v>131944.45</v>
      </c>
      <c r="L453" s="130">
        <v>14011.8</v>
      </c>
      <c r="M453" s="118"/>
      <c r="N453" s="119"/>
      <c r="O453" s="120">
        <f t="shared" si="25"/>
        <v>49460</v>
      </c>
      <c r="P453" s="121">
        <f t="shared" si="26"/>
        <v>12</v>
      </c>
      <c r="Q453" s="122">
        <f t="shared" si="27"/>
        <v>14011.8</v>
      </c>
      <c r="R453" s="122">
        <f t="shared" si="24"/>
        <v>0</v>
      </c>
      <c r="S453" s="123" t="s">
        <v>120</v>
      </c>
      <c r="U453" s="70"/>
      <c r="V453" s="124"/>
    </row>
    <row r="454" s="63" customFormat="1" ht="16.5" outlineLevel="7" spans="1:22">
      <c r="A454" s="82"/>
      <c r="B454" s="126" t="s">
        <v>192</v>
      </c>
      <c r="C454" s="127" t="s">
        <v>2638</v>
      </c>
      <c r="D454" s="128" t="s">
        <v>2640</v>
      </c>
      <c r="E454" s="129">
        <v>45280</v>
      </c>
      <c r="F454" s="128">
        <v>144</v>
      </c>
      <c r="G454" s="114">
        <v>0</v>
      </c>
      <c r="H454" s="115">
        <v>21305.08</v>
      </c>
      <c r="I454" s="115">
        <v>3550.84</v>
      </c>
      <c r="J454" s="130">
        <v>0</v>
      </c>
      <c r="K454" s="130">
        <v>17754.24</v>
      </c>
      <c r="L454" s="130">
        <v>1775.42</v>
      </c>
      <c r="M454" s="118"/>
      <c r="N454" s="119"/>
      <c r="O454" s="120">
        <f t="shared" si="25"/>
        <v>49674</v>
      </c>
      <c r="P454" s="121">
        <f t="shared" si="26"/>
        <v>12</v>
      </c>
      <c r="Q454" s="122">
        <f t="shared" si="27"/>
        <v>1775.42333333333</v>
      </c>
      <c r="R454" s="122">
        <f t="shared" si="24"/>
        <v>0.0033333333333303</v>
      </c>
      <c r="S454" s="123" t="s">
        <v>120</v>
      </c>
      <c r="U454" s="70"/>
      <c r="V454" s="124"/>
    </row>
    <row r="455" s="63" customFormat="1" ht="16.5" outlineLevel="7" spans="1:22">
      <c r="A455" s="82"/>
      <c r="B455" s="126" t="s">
        <v>192</v>
      </c>
      <c r="C455" s="127" t="s">
        <v>2644</v>
      </c>
      <c r="D455" s="128" t="s">
        <v>2646</v>
      </c>
      <c r="E455" s="129">
        <v>45363</v>
      </c>
      <c r="F455" s="128">
        <v>144</v>
      </c>
      <c r="G455" s="114">
        <v>0</v>
      </c>
      <c r="H455" s="115">
        <v>46902.65</v>
      </c>
      <c r="I455" s="115">
        <v>6839.97</v>
      </c>
      <c r="J455" s="130">
        <v>0</v>
      </c>
      <c r="K455" s="130">
        <v>40062.68</v>
      </c>
      <c r="L455" s="130">
        <v>3908.55</v>
      </c>
      <c r="M455" s="118"/>
      <c r="N455" s="119"/>
      <c r="O455" s="120">
        <f t="shared" si="25"/>
        <v>49765</v>
      </c>
      <c r="P455" s="121">
        <f t="shared" si="26"/>
        <v>12</v>
      </c>
      <c r="Q455" s="122">
        <f t="shared" si="27"/>
        <v>3908.55416666667</v>
      </c>
      <c r="R455" s="122">
        <f t="shared" si="24"/>
        <v>0.00416666666660603</v>
      </c>
      <c r="S455" s="123" t="s">
        <v>120</v>
      </c>
      <c r="U455" s="70"/>
      <c r="V455" s="124"/>
    </row>
    <row r="456" s="63" customFormat="1" ht="16.5" outlineLevel="7" spans="1:22">
      <c r="A456" s="82"/>
      <c r="B456" s="111" t="s">
        <v>192</v>
      </c>
      <c r="C456" s="111" t="s">
        <v>2651</v>
      </c>
      <c r="D456" s="112" t="s">
        <v>2646</v>
      </c>
      <c r="E456" s="113">
        <v>45363</v>
      </c>
      <c r="F456" s="112">
        <v>144</v>
      </c>
      <c r="G456" s="114">
        <v>0</v>
      </c>
      <c r="H456" s="115">
        <v>46902.65</v>
      </c>
      <c r="I456" s="115">
        <v>6839.97</v>
      </c>
      <c r="J456" s="116">
        <v>0</v>
      </c>
      <c r="K456" s="116">
        <v>40062.68</v>
      </c>
      <c r="L456" s="116">
        <v>3908.55</v>
      </c>
      <c r="M456" s="118"/>
      <c r="N456" s="119"/>
      <c r="O456" s="120">
        <f t="shared" si="25"/>
        <v>49765</v>
      </c>
      <c r="P456" s="121">
        <f t="shared" si="26"/>
        <v>12</v>
      </c>
      <c r="Q456" s="122">
        <f t="shared" si="27"/>
        <v>3908.55416666667</v>
      </c>
      <c r="R456" s="122">
        <f t="shared" ref="R456:R519" si="28">Q456-L456</f>
        <v>0.00416666666660603</v>
      </c>
      <c r="S456" s="123" t="s">
        <v>120</v>
      </c>
      <c r="U456" s="70"/>
      <c r="V456" s="124"/>
    </row>
    <row r="457" s="63" customFormat="1" ht="16.5" outlineLevel="7" spans="1:22">
      <c r="A457" s="82"/>
      <c r="B457" s="111" t="s">
        <v>192</v>
      </c>
      <c r="C457" s="111" t="s">
        <v>2654</v>
      </c>
      <c r="D457" s="112" t="s">
        <v>2646</v>
      </c>
      <c r="E457" s="113">
        <v>45363</v>
      </c>
      <c r="F457" s="112">
        <v>144</v>
      </c>
      <c r="G457" s="114">
        <v>0</v>
      </c>
      <c r="H457" s="115">
        <v>46902.65</v>
      </c>
      <c r="I457" s="115">
        <v>6839.97</v>
      </c>
      <c r="J457" s="116">
        <v>0</v>
      </c>
      <c r="K457" s="116">
        <v>40062.68</v>
      </c>
      <c r="L457" s="116">
        <v>3908.55</v>
      </c>
      <c r="M457" s="118"/>
      <c r="N457" s="119"/>
      <c r="O457" s="120">
        <f t="shared" ref="O457:O520" si="29">IFERROR(EOMONTH(E457,F457),"")</f>
        <v>49765</v>
      </c>
      <c r="P457" s="121">
        <f t="shared" si="26"/>
        <v>12</v>
      </c>
      <c r="Q457" s="122">
        <f t="shared" si="27"/>
        <v>3908.55416666667</v>
      </c>
      <c r="R457" s="122">
        <f t="shared" si="28"/>
        <v>0.00416666666660603</v>
      </c>
      <c r="S457" s="123" t="s">
        <v>120</v>
      </c>
      <c r="U457" s="70"/>
      <c r="V457" s="124"/>
    </row>
    <row r="458" s="63" customFormat="1" ht="16.5" outlineLevel="7" spans="1:22">
      <c r="A458" s="82"/>
      <c r="B458" s="126" t="s">
        <v>192</v>
      </c>
      <c r="C458" s="127" t="s">
        <v>2658</v>
      </c>
      <c r="D458" s="128" t="s">
        <v>2646</v>
      </c>
      <c r="E458" s="129">
        <v>45363</v>
      </c>
      <c r="F458" s="128">
        <v>144</v>
      </c>
      <c r="G458" s="114">
        <v>0</v>
      </c>
      <c r="H458" s="115">
        <v>46902.66</v>
      </c>
      <c r="I458" s="115">
        <v>6839.97</v>
      </c>
      <c r="J458" s="130">
        <v>0</v>
      </c>
      <c r="K458" s="130">
        <v>40062.69</v>
      </c>
      <c r="L458" s="130">
        <v>3908.55</v>
      </c>
      <c r="M458" s="118"/>
      <c r="N458" s="119"/>
      <c r="O458" s="120">
        <f t="shared" si="29"/>
        <v>49765</v>
      </c>
      <c r="P458" s="121">
        <f t="shared" ref="P458:P521" si="30">IFERROR(IF(OR(AND(M458&lt;&gt;"",YEAR(M458)&lt;YEAR($L$6)),AND(O458&lt;&gt;"",YEAR(O458)&lt;YEAR($L$6))),0,IF(YEAR(E458)&gt;YEAR($L$6),0,IF(OR((IF(YEAR(E458)&lt;YEAR($L$6),1,IF(MONTH(E458)=12,99,MONTH(E458)+1))&gt;12),(IF(YEAR(E458)&lt;YEAR($L$6),1,IF(MONTH(E458)=12,99,MONTH(E458)+1))&gt;MIN(MONTH($L$6),IF(AND(M458&lt;&gt;"",YEAR(M458)=YEAR($L$6)),MONTH(M458),99),IF(AND(O458&lt;&gt;"",YEAR(O458)=YEAR($L$6)),MONTH(O458),99)))),0,MIN(MONTH($L$6),IF(AND(M458&lt;&gt;"",YEAR(M458)=YEAR($L$6)),MONTH(M458),99),IF(AND(O458&lt;&gt;"",YEAR(O458)=YEAR($L$6)),MONTH(O458),99))-IF(YEAR(E458)&lt;YEAR($L$6),1,IF(MONTH(E458)=12,99,MONTH(E458)+1))+1))),0)</f>
        <v>12</v>
      </c>
      <c r="Q458" s="122">
        <f t="shared" ref="Q458:Q521" si="31">IFERROR(IF(N458=0,(H458*(1-G458))/F458*P458,(N458*(1-G458))/F458*P458),0)</f>
        <v>3908.555</v>
      </c>
      <c r="R458" s="122">
        <f t="shared" si="28"/>
        <v>0.00500000000010914</v>
      </c>
      <c r="S458" s="123" t="s">
        <v>120</v>
      </c>
      <c r="U458" s="70"/>
      <c r="V458" s="124"/>
    </row>
    <row r="459" s="63" customFormat="1" ht="16.5" outlineLevel="7" spans="1:22">
      <c r="A459" s="82"/>
      <c r="B459" s="126" t="s">
        <v>192</v>
      </c>
      <c r="C459" s="127" t="s">
        <v>2662</v>
      </c>
      <c r="D459" s="128" t="s">
        <v>2646</v>
      </c>
      <c r="E459" s="129">
        <v>45363</v>
      </c>
      <c r="F459" s="128">
        <v>144</v>
      </c>
      <c r="G459" s="114">
        <v>0</v>
      </c>
      <c r="H459" s="115">
        <v>46902.66</v>
      </c>
      <c r="I459" s="115">
        <v>6839.97</v>
      </c>
      <c r="J459" s="130">
        <v>0</v>
      </c>
      <c r="K459" s="130">
        <v>40062.69</v>
      </c>
      <c r="L459" s="130">
        <v>3908.55</v>
      </c>
      <c r="M459" s="118"/>
      <c r="N459" s="119"/>
      <c r="O459" s="120">
        <f t="shared" si="29"/>
        <v>49765</v>
      </c>
      <c r="P459" s="121">
        <f t="shared" si="30"/>
        <v>12</v>
      </c>
      <c r="Q459" s="122">
        <f t="shared" si="31"/>
        <v>3908.555</v>
      </c>
      <c r="R459" s="122">
        <f t="shared" si="28"/>
        <v>0.00500000000010914</v>
      </c>
      <c r="S459" s="123" t="s">
        <v>120</v>
      </c>
      <c r="U459" s="70"/>
      <c r="V459" s="124"/>
    </row>
    <row r="460" s="63" customFormat="1" ht="16.5" outlineLevel="7" spans="1:22">
      <c r="A460" s="82"/>
      <c r="B460" s="126" t="s">
        <v>192</v>
      </c>
      <c r="C460" s="127" t="s">
        <v>2665</v>
      </c>
      <c r="D460" s="128" t="s">
        <v>2667</v>
      </c>
      <c r="E460" s="129">
        <v>45733</v>
      </c>
      <c r="F460" s="128">
        <v>144</v>
      </c>
      <c r="G460" s="114">
        <v>0</v>
      </c>
      <c r="H460" s="115">
        <v>44053.1</v>
      </c>
      <c r="I460" s="115">
        <v>2753.32</v>
      </c>
      <c r="J460" s="130">
        <v>0</v>
      </c>
      <c r="K460" s="130">
        <v>41299.78</v>
      </c>
      <c r="L460" s="130">
        <v>2753.32</v>
      </c>
      <c r="M460" s="118"/>
      <c r="N460" s="119"/>
      <c r="O460" s="120">
        <f t="shared" si="29"/>
        <v>50130</v>
      </c>
      <c r="P460" s="121">
        <f t="shared" si="30"/>
        <v>9</v>
      </c>
      <c r="Q460" s="122">
        <f t="shared" si="31"/>
        <v>2753.31875</v>
      </c>
      <c r="R460" s="122">
        <f t="shared" si="28"/>
        <v>-0.00125000000070941</v>
      </c>
      <c r="S460" s="123" t="s">
        <v>120</v>
      </c>
      <c r="U460" s="70"/>
      <c r="V460" s="124"/>
    </row>
    <row r="461" s="63" customFormat="1" ht="16.5" outlineLevel="7" spans="1:22">
      <c r="A461" s="82"/>
      <c r="B461" s="126" t="s">
        <v>192</v>
      </c>
      <c r="C461" s="127" t="s">
        <v>2673</v>
      </c>
      <c r="D461" s="128" t="s">
        <v>2675</v>
      </c>
      <c r="E461" s="129">
        <v>45826</v>
      </c>
      <c r="F461" s="128">
        <v>144</v>
      </c>
      <c r="G461" s="114">
        <v>0</v>
      </c>
      <c r="H461" s="115">
        <v>84955.76</v>
      </c>
      <c r="I461" s="115">
        <v>3539.82</v>
      </c>
      <c r="J461" s="130">
        <v>0</v>
      </c>
      <c r="K461" s="130">
        <v>81415.94</v>
      </c>
      <c r="L461" s="130">
        <v>3539.82</v>
      </c>
      <c r="M461" s="118"/>
      <c r="N461" s="119"/>
      <c r="O461" s="120">
        <f t="shared" si="29"/>
        <v>50221</v>
      </c>
      <c r="P461" s="121">
        <f t="shared" si="30"/>
        <v>6</v>
      </c>
      <c r="Q461" s="122">
        <f t="shared" si="31"/>
        <v>3539.82333333333</v>
      </c>
      <c r="R461" s="122">
        <f t="shared" si="28"/>
        <v>0.00333333333264818</v>
      </c>
      <c r="S461" s="123" t="s">
        <v>120</v>
      </c>
      <c r="U461" s="70"/>
      <c r="V461" s="124"/>
    </row>
    <row r="462" s="63" customFormat="1" ht="16.5" outlineLevel="7" spans="1:22">
      <c r="A462" s="82"/>
      <c r="B462" s="126" t="s">
        <v>192</v>
      </c>
      <c r="C462" s="127" t="s">
        <v>2681</v>
      </c>
      <c r="D462" s="128" t="s">
        <v>2683</v>
      </c>
      <c r="E462" s="129">
        <v>45958</v>
      </c>
      <c r="F462" s="128">
        <v>144</v>
      </c>
      <c r="G462" s="114">
        <v>0</v>
      </c>
      <c r="H462" s="115">
        <v>146460.18</v>
      </c>
      <c r="I462" s="115">
        <v>2034.17</v>
      </c>
      <c r="J462" s="130">
        <v>0</v>
      </c>
      <c r="K462" s="130">
        <v>144426.01</v>
      </c>
      <c r="L462" s="130">
        <v>2034.17</v>
      </c>
      <c r="M462" s="118"/>
      <c r="N462" s="119"/>
      <c r="O462" s="120">
        <f t="shared" si="29"/>
        <v>50344</v>
      </c>
      <c r="P462" s="121">
        <f t="shared" si="30"/>
        <v>2</v>
      </c>
      <c r="Q462" s="122">
        <f t="shared" si="31"/>
        <v>2034.16916666667</v>
      </c>
      <c r="R462" s="122">
        <f t="shared" si="28"/>
        <v>-0.000833333333503106</v>
      </c>
      <c r="S462" s="123" t="s">
        <v>120</v>
      </c>
      <c r="U462" s="70"/>
      <c r="V462" s="124"/>
    </row>
    <row r="463" s="63" customFormat="1" ht="16.5" outlineLevel="7" spans="1:22">
      <c r="A463" s="82"/>
      <c r="B463" s="111" t="s">
        <v>192</v>
      </c>
      <c r="C463" s="111" t="s">
        <v>2689</v>
      </c>
      <c r="D463" s="112" t="s">
        <v>2691</v>
      </c>
      <c r="E463" s="113">
        <v>45958</v>
      </c>
      <c r="F463" s="112">
        <v>144</v>
      </c>
      <c r="G463" s="114">
        <v>0</v>
      </c>
      <c r="H463" s="115">
        <v>698407.31</v>
      </c>
      <c r="I463" s="115">
        <v>9700.1</v>
      </c>
      <c r="J463" s="116">
        <v>0</v>
      </c>
      <c r="K463" s="116">
        <v>688707.21</v>
      </c>
      <c r="L463" s="116">
        <v>9700.1</v>
      </c>
      <c r="M463" s="118"/>
      <c r="N463" s="119"/>
      <c r="O463" s="120">
        <f t="shared" si="29"/>
        <v>50344</v>
      </c>
      <c r="P463" s="121">
        <f t="shared" si="30"/>
        <v>2</v>
      </c>
      <c r="Q463" s="122">
        <f t="shared" si="31"/>
        <v>9700.10152777778</v>
      </c>
      <c r="R463" s="122">
        <f t="shared" si="28"/>
        <v>0.00152777777839219</v>
      </c>
      <c r="S463" s="123" t="s">
        <v>120</v>
      </c>
      <c r="U463" s="70"/>
      <c r="V463" s="124"/>
    </row>
    <row r="464" s="63" customFormat="1" ht="16.5" outlineLevel="7" spans="1:22">
      <c r="A464" s="82"/>
      <c r="B464" s="111" t="s">
        <v>192</v>
      </c>
      <c r="C464" s="111" t="s">
        <v>2699</v>
      </c>
      <c r="D464" s="112" t="s">
        <v>2701</v>
      </c>
      <c r="E464" s="113">
        <v>26085</v>
      </c>
      <c r="F464" s="112">
        <v>612</v>
      </c>
      <c r="G464" s="114">
        <v>0</v>
      </c>
      <c r="H464" s="115">
        <v>33072</v>
      </c>
      <c r="I464" s="115">
        <v>33072</v>
      </c>
      <c r="J464" s="116">
        <v>0</v>
      </c>
      <c r="K464" s="116">
        <v>0</v>
      </c>
      <c r="L464" s="116">
        <v>0</v>
      </c>
      <c r="M464" s="118"/>
      <c r="N464" s="119"/>
      <c r="O464" s="120">
        <f t="shared" si="29"/>
        <v>44742</v>
      </c>
      <c r="P464" s="121">
        <f t="shared" si="30"/>
        <v>0</v>
      </c>
      <c r="Q464" s="122">
        <f t="shared" si="31"/>
        <v>0</v>
      </c>
      <c r="R464" s="122">
        <f t="shared" si="28"/>
        <v>0</v>
      </c>
      <c r="S464" s="123" t="s">
        <v>120</v>
      </c>
      <c r="U464" s="70"/>
      <c r="V464" s="124"/>
    </row>
    <row r="465" s="63" customFormat="1" ht="16.5" outlineLevel="7" spans="1:22">
      <c r="A465" s="82"/>
      <c r="B465" s="126" t="s">
        <v>192</v>
      </c>
      <c r="C465" s="127" t="s">
        <v>2705</v>
      </c>
      <c r="D465" s="128" t="s">
        <v>2707</v>
      </c>
      <c r="E465" s="129">
        <v>37256</v>
      </c>
      <c r="F465" s="128">
        <v>144</v>
      </c>
      <c r="G465" s="114">
        <v>0</v>
      </c>
      <c r="H465" s="115">
        <v>72669.72</v>
      </c>
      <c r="I465" s="115">
        <v>72669.72</v>
      </c>
      <c r="J465" s="130">
        <v>0</v>
      </c>
      <c r="K465" s="130">
        <v>0</v>
      </c>
      <c r="L465" s="130">
        <v>0</v>
      </c>
      <c r="M465" s="118"/>
      <c r="N465" s="119"/>
      <c r="O465" s="120">
        <f t="shared" si="29"/>
        <v>41639</v>
      </c>
      <c r="P465" s="121">
        <f t="shared" si="30"/>
        <v>0</v>
      </c>
      <c r="Q465" s="122">
        <f t="shared" si="31"/>
        <v>0</v>
      </c>
      <c r="R465" s="122">
        <f t="shared" si="28"/>
        <v>0</v>
      </c>
      <c r="S465" s="123" t="s">
        <v>120</v>
      </c>
      <c r="U465" s="70"/>
      <c r="V465" s="124"/>
    </row>
    <row r="466" s="63" customFormat="1" ht="16.5" outlineLevel="7" spans="1:22">
      <c r="A466" s="82"/>
      <c r="B466" s="126" t="s">
        <v>192</v>
      </c>
      <c r="C466" s="127" t="s">
        <v>2711</v>
      </c>
      <c r="D466" s="128" t="s">
        <v>2713</v>
      </c>
      <c r="E466" s="129">
        <v>43084</v>
      </c>
      <c r="F466" s="128">
        <v>144</v>
      </c>
      <c r="G466" s="114">
        <v>0</v>
      </c>
      <c r="H466" s="115">
        <v>86931.63</v>
      </c>
      <c r="I466" s="115">
        <v>57954.39</v>
      </c>
      <c r="J466" s="130">
        <v>0</v>
      </c>
      <c r="K466" s="130">
        <v>28977.24</v>
      </c>
      <c r="L466" s="130">
        <v>7244.31</v>
      </c>
      <c r="M466" s="118"/>
      <c r="N466" s="119"/>
      <c r="O466" s="120">
        <f t="shared" si="29"/>
        <v>47483</v>
      </c>
      <c r="P466" s="121">
        <f t="shared" si="30"/>
        <v>12</v>
      </c>
      <c r="Q466" s="122">
        <f t="shared" si="31"/>
        <v>7244.3025</v>
      </c>
      <c r="R466" s="122">
        <f t="shared" si="28"/>
        <v>-0.00750000000061846</v>
      </c>
      <c r="S466" s="123" t="s">
        <v>120</v>
      </c>
      <c r="U466" s="70"/>
      <c r="V466" s="124"/>
    </row>
    <row r="467" s="63" customFormat="1" ht="16.5" outlineLevel="7" spans="1:22">
      <c r="A467" s="82"/>
      <c r="B467" s="126" t="s">
        <v>192</v>
      </c>
      <c r="C467" s="127" t="s">
        <v>2718</v>
      </c>
      <c r="D467" s="128" t="s">
        <v>2713</v>
      </c>
      <c r="E467" s="129">
        <v>43084</v>
      </c>
      <c r="F467" s="128">
        <v>144</v>
      </c>
      <c r="G467" s="114">
        <v>0</v>
      </c>
      <c r="H467" s="115">
        <v>86931.62</v>
      </c>
      <c r="I467" s="115">
        <v>57954.39</v>
      </c>
      <c r="J467" s="130">
        <v>0</v>
      </c>
      <c r="K467" s="130">
        <v>28977.23</v>
      </c>
      <c r="L467" s="130">
        <v>7244.31</v>
      </c>
      <c r="M467" s="118"/>
      <c r="N467" s="119"/>
      <c r="O467" s="120">
        <f t="shared" si="29"/>
        <v>47483</v>
      </c>
      <c r="P467" s="121">
        <f t="shared" si="30"/>
        <v>12</v>
      </c>
      <c r="Q467" s="122">
        <f t="shared" si="31"/>
        <v>7244.30166666667</v>
      </c>
      <c r="R467" s="122">
        <f t="shared" si="28"/>
        <v>-0.00833333333412156</v>
      </c>
      <c r="S467" s="123" t="s">
        <v>120</v>
      </c>
      <c r="U467" s="70"/>
      <c r="V467" s="124"/>
    </row>
    <row r="468" s="63" customFormat="1" ht="16.5" outlineLevel="7" spans="1:22">
      <c r="A468" s="82"/>
      <c r="B468" s="126" t="s">
        <v>192</v>
      </c>
      <c r="C468" s="127" t="s">
        <v>2722</v>
      </c>
      <c r="D468" s="128" t="s">
        <v>2724</v>
      </c>
      <c r="E468" s="129">
        <v>43448</v>
      </c>
      <c r="F468" s="128">
        <v>144</v>
      </c>
      <c r="G468" s="114">
        <v>0</v>
      </c>
      <c r="H468" s="115">
        <v>111568.8</v>
      </c>
      <c r="I468" s="115">
        <v>65081.77</v>
      </c>
      <c r="J468" s="130">
        <v>0</v>
      </c>
      <c r="K468" s="130">
        <v>46487.03</v>
      </c>
      <c r="L468" s="130">
        <v>9297.41</v>
      </c>
      <c r="M468" s="118"/>
      <c r="N468" s="119"/>
      <c r="O468" s="120">
        <f t="shared" si="29"/>
        <v>47848</v>
      </c>
      <c r="P468" s="121">
        <f t="shared" si="30"/>
        <v>12</v>
      </c>
      <c r="Q468" s="122">
        <f t="shared" si="31"/>
        <v>9297.4</v>
      </c>
      <c r="R468" s="122">
        <f t="shared" si="28"/>
        <v>-0.0100000000002183</v>
      </c>
      <c r="S468" s="123" t="s">
        <v>120</v>
      </c>
      <c r="U468" s="70"/>
      <c r="V468" s="124"/>
    </row>
    <row r="469" s="63" customFormat="1" ht="16.5" outlineLevel="7" spans="1:22">
      <c r="A469" s="82"/>
      <c r="B469" s="126" t="s">
        <v>192</v>
      </c>
      <c r="C469" s="127" t="s">
        <v>2729</v>
      </c>
      <c r="D469" s="128" t="s">
        <v>2731</v>
      </c>
      <c r="E469" s="129">
        <v>42356</v>
      </c>
      <c r="F469" s="128">
        <v>144</v>
      </c>
      <c r="G469" s="114">
        <v>0</v>
      </c>
      <c r="H469" s="115">
        <v>6410.26</v>
      </c>
      <c r="I469" s="115">
        <v>5341.9</v>
      </c>
      <c r="J469" s="130">
        <v>0</v>
      </c>
      <c r="K469" s="130">
        <v>1068.36</v>
      </c>
      <c r="L469" s="130">
        <v>534.18</v>
      </c>
      <c r="M469" s="118"/>
      <c r="N469" s="119"/>
      <c r="O469" s="120">
        <f t="shared" si="29"/>
        <v>46752</v>
      </c>
      <c r="P469" s="121">
        <f t="shared" si="30"/>
        <v>12</v>
      </c>
      <c r="Q469" s="122">
        <f t="shared" si="31"/>
        <v>534.188333333333</v>
      </c>
      <c r="R469" s="122">
        <f t="shared" si="28"/>
        <v>0.00833333333343944</v>
      </c>
      <c r="S469" s="123" t="s">
        <v>120</v>
      </c>
      <c r="U469" s="70"/>
      <c r="V469" s="124"/>
    </row>
    <row r="470" s="63" customFormat="1" ht="16.5" outlineLevel="7" spans="1:22">
      <c r="A470" s="82"/>
      <c r="B470" s="111" t="s">
        <v>192</v>
      </c>
      <c r="C470" s="111" t="s">
        <v>2736</v>
      </c>
      <c r="D470" s="112" t="s">
        <v>2738</v>
      </c>
      <c r="E470" s="113">
        <v>41689</v>
      </c>
      <c r="F470" s="112">
        <v>144</v>
      </c>
      <c r="G470" s="114">
        <v>0</v>
      </c>
      <c r="H470" s="115">
        <v>117324.62</v>
      </c>
      <c r="I470" s="115">
        <v>115695.11</v>
      </c>
      <c r="J470" s="116">
        <v>0</v>
      </c>
      <c r="K470" s="116">
        <v>1629.51</v>
      </c>
      <c r="L470" s="116">
        <v>9777.06</v>
      </c>
      <c r="M470" s="118"/>
      <c r="N470" s="119"/>
      <c r="O470" s="120">
        <f t="shared" si="29"/>
        <v>46081</v>
      </c>
      <c r="P470" s="121">
        <f t="shared" si="30"/>
        <v>12</v>
      </c>
      <c r="Q470" s="122">
        <f t="shared" si="31"/>
        <v>9777.05166666667</v>
      </c>
      <c r="R470" s="122">
        <f t="shared" si="28"/>
        <v>-0.00833333333321207</v>
      </c>
      <c r="S470" s="123" t="s">
        <v>120</v>
      </c>
      <c r="U470" s="70"/>
      <c r="V470" s="124"/>
    </row>
    <row r="471" s="63" customFormat="1" ht="16.5" outlineLevel="7" spans="1:22">
      <c r="A471" s="82"/>
      <c r="B471" s="111" t="s">
        <v>192</v>
      </c>
      <c r="C471" s="111" t="s">
        <v>2743</v>
      </c>
      <c r="D471" s="112" t="s">
        <v>2738</v>
      </c>
      <c r="E471" s="113">
        <v>41689</v>
      </c>
      <c r="F471" s="112">
        <v>144</v>
      </c>
      <c r="G471" s="114">
        <v>0</v>
      </c>
      <c r="H471" s="115">
        <v>237606.83</v>
      </c>
      <c r="I471" s="115">
        <v>234193.69</v>
      </c>
      <c r="J471" s="116">
        <v>0</v>
      </c>
      <c r="K471" s="116">
        <v>3413.14</v>
      </c>
      <c r="L471" s="116">
        <v>20478.85</v>
      </c>
      <c r="M471" s="118"/>
      <c r="N471" s="119"/>
      <c r="O471" s="120">
        <f t="shared" si="29"/>
        <v>46081</v>
      </c>
      <c r="P471" s="121">
        <f t="shared" si="30"/>
        <v>12</v>
      </c>
      <c r="Q471" s="122">
        <f t="shared" si="31"/>
        <v>19800.5691666667</v>
      </c>
      <c r="R471" s="122">
        <f t="shared" si="28"/>
        <v>-678.280833333334</v>
      </c>
      <c r="S471" s="123" t="s">
        <v>120</v>
      </c>
      <c r="U471" s="70"/>
      <c r="V471" s="124"/>
    </row>
    <row r="472" s="63" customFormat="1" ht="16.5" outlineLevel="7" spans="1:22">
      <c r="A472" s="82"/>
      <c r="B472" s="126" t="s">
        <v>192</v>
      </c>
      <c r="C472" s="127" t="s">
        <v>2749</v>
      </c>
      <c r="D472" s="128" t="s">
        <v>2751</v>
      </c>
      <c r="E472" s="129">
        <v>41990</v>
      </c>
      <c r="F472" s="128">
        <v>144</v>
      </c>
      <c r="G472" s="114">
        <v>0</v>
      </c>
      <c r="H472" s="115">
        <v>186324.78</v>
      </c>
      <c r="I472" s="115">
        <v>170797.69</v>
      </c>
      <c r="J472" s="130">
        <v>0</v>
      </c>
      <c r="K472" s="130">
        <v>15527.09</v>
      </c>
      <c r="L472" s="130">
        <v>15527.09</v>
      </c>
      <c r="M472" s="118"/>
      <c r="N472" s="119"/>
      <c r="O472" s="120">
        <f t="shared" si="29"/>
        <v>46387</v>
      </c>
      <c r="P472" s="121">
        <f t="shared" si="30"/>
        <v>12</v>
      </c>
      <c r="Q472" s="122">
        <f t="shared" si="31"/>
        <v>15527.065</v>
      </c>
      <c r="R472" s="122">
        <f t="shared" si="28"/>
        <v>-0.0249999999996362</v>
      </c>
      <c r="S472" s="123" t="s">
        <v>120</v>
      </c>
      <c r="U472" s="70"/>
      <c r="V472" s="124"/>
    </row>
    <row r="473" s="63" customFormat="1" ht="16.5" outlineLevel="7" spans="1:22">
      <c r="A473" s="82"/>
      <c r="B473" s="126" t="s">
        <v>192</v>
      </c>
      <c r="C473" s="127" t="s">
        <v>2754</v>
      </c>
      <c r="D473" s="128" t="s">
        <v>2751</v>
      </c>
      <c r="E473" s="129">
        <v>42356</v>
      </c>
      <c r="F473" s="128">
        <v>144</v>
      </c>
      <c r="G473" s="114">
        <v>0</v>
      </c>
      <c r="H473" s="115">
        <v>4957.26</v>
      </c>
      <c r="I473" s="115">
        <v>4131.06</v>
      </c>
      <c r="J473" s="130">
        <v>0</v>
      </c>
      <c r="K473" s="130">
        <v>826.2</v>
      </c>
      <c r="L473" s="130">
        <v>413.1</v>
      </c>
      <c r="M473" s="118"/>
      <c r="N473" s="119"/>
      <c r="O473" s="120">
        <f t="shared" si="29"/>
        <v>46752</v>
      </c>
      <c r="P473" s="121">
        <f t="shared" si="30"/>
        <v>12</v>
      </c>
      <c r="Q473" s="122">
        <f t="shared" si="31"/>
        <v>413.105</v>
      </c>
      <c r="R473" s="122">
        <f t="shared" si="28"/>
        <v>0.00499999999999545</v>
      </c>
      <c r="S473" s="123" t="s">
        <v>120</v>
      </c>
      <c r="U473" s="70"/>
      <c r="V473" s="124"/>
    </row>
    <row r="474" s="63" customFormat="1" ht="16.5" outlineLevel="7" spans="1:22">
      <c r="A474" s="82"/>
      <c r="B474" s="126" t="s">
        <v>192</v>
      </c>
      <c r="C474" s="127" t="s">
        <v>2759</v>
      </c>
      <c r="D474" s="128" t="s">
        <v>2761</v>
      </c>
      <c r="E474" s="129">
        <v>42968</v>
      </c>
      <c r="F474" s="128">
        <v>144</v>
      </c>
      <c r="G474" s="114">
        <v>0</v>
      </c>
      <c r="H474" s="115">
        <v>222222.23</v>
      </c>
      <c r="I474" s="115">
        <v>154321</v>
      </c>
      <c r="J474" s="130">
        <v>0</v>
      </c>
      <c r="K474" s="130">
        <v>67901.23</v>
      </c>
      <c r="L474" s="130">
        <v>18518.52</v>
      </c>
      <c r="M474" s="118"/>
      <c r="N474" s="119"/>
      <c r="O474" s="120">
        <f t="shared" si="29"/>
        <v>47361</v>
      </c>
      <c r="P474" s="121">
        <f t="shared" si="30"/>
        <v>12</v>
      </c>
      <c r="Q474" s="122">
        <f t="shared" si="31"/>
        <v>18518.5191666667</v>
      </c>
      <c r="R474" s="122">
        <f t="shared" si="28"/>
        <v>-0.000833333331684116</v>
      </c>
      <c r="S474" s="123" t="s">
        <v>120</v>
      </c>
      <c r="U474" s="70"/>
      <c r="V474" s="124"/>
    </row>
    <row r="475" s="63" customFormat="1" ht="16.5" outlineLevel="7" spans="1:22">
      <c r="A475" s="82"/>
      <c r="B475" s="126" t="s">
        <v>192</v>
      </c>
      <c r="C475" s="127" t="s">
        <v>2766</v>
      </c>
      <c r="D475" s="128" t="s">
        <v>2761</v>
      </c>
      <c r="E475" s="129">
        <v>42968</v>
      </c>
      <c r="F475" s="128">
        <v>144</v>
      </c>
      <c r="G475" s="114">
        <v>0</v>
      </c>
      <c r="H475" s="115">
        <v>132478.64</v>
      </c>
      <c r="I475" s="115">
        <v>91999.05</v>
      </c>
      <c r="J475" s="130">
        <v>0</v>
      </c>
      <c r="K475" s="130">
        <v>40479.59</v>
      </c>
      <c r="L475" s="130">
        <v>11039.89</v>
      </c>
      <c r="M475" s="118"/>
      <c r="N475" s="119"/>
      <c r="O475" s="120">
        <f t="shared" si="29"/>
        <v>47361</v>
      </c>
      <c r="P475" s="121">
        <f t="shared" si="30"/>
        <v>12</v>
      </c>
      <c r="Q475" s="122">
        <f t="shared" si="31"/>
        <v>11039.8866666667</v>
      </c>
      <c r="R475" s="122">
        <f t="shared" si="28"/>
        <v>-0.00333333333219343</v>
      </c>
      <c r="S475" s="123" t="s">
        <v>120</v>
      </c>
      <c r="U475" s="70"/>
      <c r="V475" s="124"/>
    </row>
    <row r="476" s="63" customFormat="1" ht="16.5" outlineLevel="7" spans="1:22">
      <c r="A476" s="82"/>
      <c r="B476" s="126" t="s">
        <v>192</v>
      </c>
      <c r="C476" s="127" t="s">
        <v>2770</v>
      </c>
      <c r="D476" s="128" t="s">
        <v>2772</v>
      </c>
      <c r="E476" s="129">
        <v>43703</v>
      </c>
      <c r="F476" s="128">
        <v>144</v>
      </c>
      <c r="G476" s="114">
        <v>0</v>
      </c>
      <c r="H476" s="115">
        <v>405982.92</v>
      </c>
      <c r="I476" s="115">
        <v>214268.79</v>
      </c>
      <c r="J476" s="130">
        <v>0</v>
      </c>
      <c r="K476" s="130">
        <v>191714.13</v>
      </c>
      <c r="L476" s="130">
        <v>33831.9</v>
      </c>
      <c r="M476" s="118"/>
      <c r="N476" s="119"/>
      <c r="O476" s="120">
        <f t="shared" si="29"/>
        <v>48091</v>
      </c>
      <c r="P476" s="121">
        <f t="shared" si="30"/>
        <v>12</v>
      </c>
      <c r="Q476" s="122">
        <f t="shared" si="31"/>
        <v>33831.91</v>
      </c>
      <c r="R476" s="122">
        <f t="shared" si="28"/>
        <v>0.0100000000020373</v>
      </c>
      <c r="S476" s="123" t="s">
        <v>120</v>
      </c>
      <c r="U476" s="70"/>
      <c r="V476" s="124"/>
    </row>
    <row r="477" s="63" customFormat="1" ht="16.5" outlineLevel="7" spans="1:22">
      <c r="A477" s="82"/>
      <c r="B477" s="111" t="s">
        <v>192</v>
      </c>
      <c r="C477" s="111" t="s">
        <v>2776</v>
      </c>
      <c r="D477" s="112" t="s">
        <v>2778</v>
      </c>
      <c r="E477" s="113">
        <v>43085</v>
      </c>
      <c r="F477" s="112">
        <v>144</v>
      </c>
      <c r="G477" s="114">
        <v>0</v>
      </c>
      <c r="H477" s="115">
        <v>61111.11</v>
      </c>
      <c r="I477" s="115">
        <v>40740.69</v>
      </c>
      <c r="J477" s="116">
        <v>0</v>
      </c>
      <c r="K477" s="116">
        <v>20370.42</v>
      </c>
      <c r="L477" s="116">
        <v>5092.6</v>
      </c>
      <c r="M477" s="118"/>
      <c r="N477" s="119"/>
      <c r="O477" s="120">
        <f t="shared" si="29"/>
        <v>47483</v>
      </c>
      <c r="P477" s="121">
        <f t="shared" si="30"/>
        <v>12</v>
      </c>
      <c r="Q477" s="122">
        <f t="shared" si="31"/>
        <v>5092.5925</v>
      </c>
      <c r="R477" s="122">
        <f t="shared" si="28"/>
        <v>-0.00750000000061846</v>
      </c>
      <c r="S477" s="123" t="s">
        <v>120</v>
      </c>
      <c r="U477" s="70"/>
      <c r="V477" s="124"/>
    </row>
    <row r="478" s="63" customFormat="1" ht="16.5" outlineLevel="7" spans="1:22">
      <c r="A478" s="82"/>
      <c r="B478" s="111" t="s">
        <v>192</v>
      </c>
      <c r="C478" s="111" t="s">
        <v>2780</v>
      </c>
      <c r="D478" s="112" t="s">
        <v>2778</v>
      </c>
      <c r="E478" s="113">
        <v>43085</v>
      </c>
      <c r="F478" s="112">
        <v>144</v>
      </c>
      <c r="G478" s="114">
        <v>0</v>
      </c>
      <c r="H478" s="115">
        <v>61111.11</v>
      </c>
      <c r="I478" s="115">
        <v>40740.69</v>
      </c>
      <c r="J478" s="116">
        <v>0</v>
      </c>
      <c r="K478" s="116">
        <v>20370.42</v>
      </c>
      <c r="L478" s="116">
        <v>5092.6</v>
      </c>
      <c r="M478" s="118"/>
      <c r="N478" s="119"/>
      <c r="O478" s="120">
        <f t="shared" si="29"/>
        <v>47483</v>
      </c>
      <c r="P478" s="121">
        <f t="shared" si="30"/>
        <v>12</v>
      </c>
      <c r="Q478" s="122">
        <f t="shared" si="31"/>
        <v>5092.5925</v>
      </c>
      <c r="R478" s="122">
        <f t="shared" si="28"/>
        <v>-0.00750000000061846</v>
      </c>
      <c r="S478" s="123" t="s">
        <v>120</v>
      </c>
      <c r="U478" s="70"/>
      <c r="V478" s="124"/>
    </row>
    <row r="479" s="63" customFormat="1" ht="16.5" outlineLevel="7" spans="1:22">
      <c r="A479" s="82"/>
      <c r="B479" s="126" t="s">
        <v>192</v>
      </c>
      <c r="C479" s="127" t="s">
        <v>2783</v>
      </c>
      <c r="D479" s="128" t="s">
        <v>2778</v>
      </c>
      <c r="E479" s="129">
        <v>43085</v>
      </c>
      <c r="F479" s="128">
        <v>144</v>
      </c>
      <c r="G479" s="114">
        <v>0</v>
      </c>
      <c r="H479" s="115">
        <v>61111.11</v>
      </c>
      <c r="I479" s="115">
        <v>40740.69</v>
      </c>
      <c r="J479" s="130">
        <v>0</v>
      </c>
      <c r="K479" s="130">
        <v>20370.42</v>
      </c>
      <c r="L479" s="130">
        <v>5092.6</v>
      </c>
      <c r="M479" s="118"/>
      <c r="N479" s="119"/>
      <c r="O479" s="120">
        <f t="shared" si="29"/>
        <v>47483</v>
      </c>
      <c r="P479" s="121">
        <f t="shared" si="30"/>
        <v>12</v>
      </c>
      <c r="Q479" s="122">
        <f t="shared" si="31"/>
        <v>5092.5925</v>
      </c>
      <c r="R479" s="122">
        <f t="shared" si="28"/>
        <v>-0.00750000000061846</v>
      </c>
      <c r="S479" s="123" t="s">
        <v>120</v>
      </c>
      <c r="U479" s="70"/>
      <c r="V479" s="124"/>
    </row>
    <row r="480" s="63" customFormat="1" ht="16.5" outlineLevel="7" spans="1:22">
      <c r="A480" s="82"/>
      <c r="B480" s="126" t="s">
        <v>192</v>
      </c>
      <c r="C480" s="127" t="s">
        <v>2786</v>
      </c>
      <c r="D480" s="128" t="s">
        <v>2788</v>
      </c>
      <c r="E480" s="129">
        <v>43084</v>
      </c>
      <c r="F480" s="128">
        <v>144</v>
      </c>
      <c r="G480" s="114">
        <v>0</v>
      </c>
      <c r="H480" s="115">
        <v>30060.58</v>
      </c>
      <c r="I480" s="115">
        <v>20040.34</v>
      </c>
      <c r="J480" s="130">
        <v>0</v>
      </c>
      <c r="K480" s="130">
        <v>10020.24</v>
      </c>
      <c r="L480" s="130">
        <v>2505.06</v>
      </c>
      <c r="M480" s="118"/>
      <c r="N480" s="119"/>
      <c r="O480" s="120">
        <f t="shared" si="29"/>
        <v>47483</v>
      </c>
      <c r="P480" s="121">
        <f t="shared" si="30"/>
        <v>12</v>
      </c>
      <c r="Q480" s="122">
        <f t="shared" si="31"/>
        <v>2505.04833333333</v>
      </c>
      <c r="R480" s="122">
        <f t="shared" si="28"/>
        <v>-0.011666666666315</v>
      </c>
      <c r="S480" s="123" t="s">
        <v>120</v>
      </c>
      <c r="U480" s="70"/>
      <c r="V480" s="124"/>
    </row>
    <row r="481" s="63" customFormat="1" ht="16.5" outlineLevel="7" spans="1:22">
      <c r="A481" s="82"/>
      <c r="B481" s="126" t="s">
        <v>192</v>
      </c>
      <c r="C481" s="127" t="s">
        <v>2791</v>
      </c>
      <c r="D481" s="128" t="s">
        <v>2788</v>
      </c>
      <c r="E481" s="129">
        <v>43084</v>
      </c>
      <c r="F481" s="128">
        <v>144</v>
      </c>
      <c r="G481" s="114">
        <v>0</v>
      </c>
      <c r="H481" s="115">
        <v>30060.58</v>
      </c>
      <c r="I481" s="115">
        <v>20040.34</v>
      </c>
      <c r="J481" s="130">
        <v>0</v>
      </c>
      <c r="K481" s="130">
        <v>10020.24</v>
      </c>
      <c r="L481" s="130">
        <v>2505.06</v>
      </c>
      <c r="M481" s="118"/>
      <c r="N481" s="119"/>
      <c r="O481" s="120">
        <f t="shared" si="29"/>
        <v>47483</v>
      </c>
      <c r="P481" s="121">
        <f t="shared" si="30"/>
        <v>12</v>
      </c>
      <c r="Q481" s="122">
        <f t="shared" si="31"/>
        <v>2505.04833333333</v>
      </c>
      <c r="R481" s="122">
        <f t="shared" si="28"/>
        <v>-0.011666666666315</v>
      </c>
      <c r="S481" s="123" t="s">
        <v>120</v>
      </c>
      <c r="U481" s="70"/>
      <c r="V481" s="124"/>
    </row>
    <row r="482" s="63" customFormat="1" ht="16.5" outlineLevel="7" spans="1:22">
      <c r="A482" s="82"/>
      <c r="B482" s="126" t="s">
        <v>192</v>
      </c>
      <c r="C482" s="127" t="s">
        <v>2794</v>
      </c>
      <c r="D482" s="128" t="s">
        <v>2788</v>
      </c>
      <c r="E482" s="129">
        <v>43084</v>
      </c>
      <c r="F482" s="128">
        <v>144</v>
      </c>
      <c r="G482" s="114">
        <v>0</v>
      </c>
      <c r="H482" s="115">
        <v>30060.58</v>
      </c>
      <c r="I482" s="115">
        <v>20040.34</v>
      </c>
      <c r="J482" s="130">
        <v>0</v>
      </c>
      <c r="K482" s="130">
        <v>10020.24</v>
      </c>
      <c r="L482" s="130">
        <v>2505.06</v>
      </c>
      <c r="M482" s="118"/>
      <c r="N482" s="119"/>
      <c r="O482" s="120">
        <f t="shared" si="29"/>
        <v>47483</v>
      </c>
      <c r="P482" s="121">
        <f t="shared" si="30"/>
        <v>12</v>
      </c>
      <c r="Q482" s="122">
        <f t="shared" si="31"/>
        <v>2505.04833333333</v>
      </c>
      <c r="R482" s="122">
        <f t="shared" si="28"/>
        <v>-0.011666666666315</v>
      </c>
      <c r="S482" s="123" t="s">
        <v>120</v>
      </c>
      <c r="U482" s="70"/>
      <c r="V482" s="124"/>
    </row>
    <row r="483" s="63" customFormat="1" ht="16.5" outlineLevel="7" spans="1:22">
      <c r="A483" s="82"/>
      <c r="B483" s="126" t="s">
        <v>192</v>
      </c>
      <c r="C483" s="127" t="s">
        <v>2797</v>
      </c>
      <c r="D483" s="128" t="s">
        <v>2799</v>
      </c>
      <c r="E483" s="129">
        <v>43448</v>
      </c>
      <c r="F483" s="128">
        <v>144</v>
      </c>
      <c r="G483" s="114">
        <v>0</v>
      </c>
      <c r="H483" s="115">
        <v>67521.37</v>
      </c>
      <c r="I483" s="115">
        <v>39387.5</v>
      </c>
      <c r="J483" s="130">
        <v>0</v>
      </c>
      <c r="K483" s="130">
        <v>28133.87</v>
      </c>
      <c r="L483" s="130">
        <v>5626.78</v>
      </c>
      <c r="M483" s="118"/>
      <c r="N483" s="119"/>
      <c r="O483" s="120">
        <f t="shared" si="29"/>
        <v>47848</v>
      </c>
      <c r="P483" s="121">
        <f t="shared" si="30"/>
        <v>12</v>
      </c>
      <c r="Q483" s="122">
        <f t="shared" si="31"/>
        <v>5626.78083333333</v>
      </c>
      <c r="R483" s="122">
        <f t="shared" si="28"/>
        <v>0.000833333332593611</v>
      </c>
      <c r="S483" s="123" t="s">
        <v>120</v>
      </c>
      <c r="U483" s="70"/>
      <c r="V483" s="124"/>
    </row>
    <row r="484" s="63" customFormat="1" ht="16.5" outlineLevel="7" spans="1:22">
      <c r="A484" s="82"/>
      <c r="B484" s="111" t="s">
        <v>192</v>
      </c>
      <c r="C484" s="111" t="s">
        <v>2802</v>
      </c>
      <c r="D484" s="112" t="s">
        <v>2799</v>
      </c>
      <c r="E484" s="113">
        <v>43448</v>
      </c>
      <c r="F484" s="112">
        <v>144</v>
      </c>
      <c r="G484" s="114">
        <v>0</v>
      </c>
      <c r="H484" s="115">
        <v>67521.36</v>
      </c>
      <c r="I484" s="115">
        <v>39387.49</v>
      </c>
      <c r="J484" s="116">
        <v>0</v>
      </c>
      <c r="K484" s="116">
        <v>28133.87</v>
      </c>
      <c r="L484" s="116">
        <v>5626.78</v>
      </c>
      <c r="M484" s="118"/>
      <c r="N484" s="119"/>
      <c r="O484" s="120">
        <f t="shared" si="29"/>
        <v>47848</v>
      </c>
      <c r="P484" s="121">
        <f t="shared" si="30"/>
        <v>12</v>
      </c>
      <c r="Q484" s="122">
        <f t="shared" si="31"/>
        <v>5626.78</v>
      </c>
      <c r="R484" s="122">
        <f t="shared" si="28"/>
        <v>0</v>
      </c>
      <c r="S484" s="123" t="s">
        <v>120</v>
      </c>
      <c r="U484" s="70"/>
      <c r="V484" s="124"/>
    </row>
    <row r="485" s="63" customFormat="1" ht="16.5" outlineLevel="7" spans="1:22">
      <c r="A485" s="82"/>
      <c r="B485" s="111" t="s">
        <v>192</v>
      </c>
      <c r="C485" s="111" t="s">
        <v>2805</v>
      </c>
      <c r="D485" s="112" t="s">
        <v>2807</v>
      </c>
      <c r="E485" s="113">
        <v>43448</v>
      </c>
      <c r="F485" s="112">
        <v>144</v>
      </c>
      <c r="G485" s="114">
        <v>0</v>
      </c>
      <c r="H485" s="115">
        <v>111568.8</v>
      </c>
      <c r="I485" s="115">
        <v>65081.77</v>
      </c>
      <c r="J485" s="116">
        <v>0</v>
      </c>
      <c r="K485" s="116">
        <v>46487.03</v>
      </c>
      <c r="L485" s="116">
        <v>9297.41</v>
      </c>
      <c r="M485" s="118"/>
      <c r="N485" s="119"/>
      <c r="O485" s="120">
        <f t="shared" si="29"/>
        <v>47848</v>
      </c>
      <c r="P485" s="121">
        <f t="shared" si="30"/>
        <v>12</v>
      </c>
      <c r="Q485" s="122">
        <f t="shared" si="31"/>
        <v>9297.4</v>
      </c>
      <c r="R485" s="122">
        <f t="shared" si="28"/>
        <v>-0.0100000000002183</v>
      </c>
      <c r="S485" s="123" t="s">
        <v>120</v>
      </c>
      <c r="U485" s="70"/>
      <c r="V485" s="124"/>
    </row>
    <row r="486" s="63" customFormat="1" ht="16.5" outlineLevel="7" spans="1:22">
      <c r="A486" s="82"/>
      <c r="B486" s="126" t="s">
        <v>192</v>
      </c>
      <c r="C486" s="127" t="s">
        <v>2809</v>
      </c>
      <c r="D486" s="128" t="s">
        <v>2811</v>
      </c>
      <c r="E486" s="129">
        <v>43448</v>
      </c>
      <c r="F486" s="128">
        <v>144</v>
      </c>
      <c r="G486" s="114">
        <v>0</v>
      </c>
      <c r="H486" s="115">
        <v>111568.8</v>
      </c>
      <c r="I486" s="115">
        <v>65081.77</v>
      </c>
      <c r="J486" s="130">
        <v>0</v>
      </c>
      <c r="K486" s="130">
        <v>46487.03</v>
      </c>
      <c r="L486" s="130">
        <v>9297.41</v>
      </c>
      <c r="M486" s="118"/>
      <c r="N486" s="119"/>
      <c r="O486" s="120">
        <f t="shared" si="29"/>
        <v>47848</v>
      </c>
      <c r="P486" s="121">
        <f t="shared" si="30"/>
        <v>12</v>
      </c>
      <c r="Q486" s="122">
        <f t="shared" si="31"/>
        <v>9297.4</v>
      </c>
      <c r="R486" s="122">
        <f t="shared" si="28"/>
        <v>-0.0100000000002183</v>
      </c>
      <c r="S486" s="123" t="s">
        <v>120</v>
      </c>
      <c r="U486" s="70"/>
      <c r="V486" s="124"/>
    </row>
    <row r="487" s="63" customFormat="1" ht="16.5" outlineLevel="7" spans="1:22">
      <c r="A487" s="82"/>
      <c r="B487" s="126" t="s">
        <v>192</v>
      </c>
      <c r="C487" s="127" t="s">
        <v>2813</v>
      </c>
      <c r="D487" s="128" t="s">
        <v>2815</v>
      </c>
      <c r="E487" s="129">
        <v>43448</v>
      </c>
      <c r="F487" s="128">
        <v>144</v>
      </c>
      <c r="G487" s="114">
        <v>0</v>
      </c>
      <c r="H487" s="115">
        <v>111568.8</v>
      </c>
      <c r="I487" s="115">
        <v>65081.77</v>
      </c>
      <c r="J487" s="130">
        <v>0</v>
      </c>
      <c r="K487" s="130">
        <v>46487.03</v>
      </c>
      <c r="L487" s="130">
        <v>9297.41</v>
      </c>
      <c r="M487" s="118"/>
      <c r="N487" s="119"/>
      <c r="O487" s="120">
        <f t="shared" si="29"/>
        <v>47848</v>
      </c>
      <c r="P487" s="121">
        <f t="shared" si="30"/>
        <v>12</v>
      </c>
      <c r="Q487" s="122">
        <f t="shared" si="31"/>
        <v>9297.4</v>
      </c>
      <c r="R487" s="122">
        <f t="shared" si="28"/>
        <v>-0.0100000000002183</v>
      </c>
      <c r="S487" s="123" t="s">
        <v>120</v>
      </c>
      <c r="U487" s="70"/>
      <c r="V487" s="124"/>
    </row>
    <row r="488" s="63" customFormat="1" ht="16.5" outlineLevel="7" spans="1:22">
      <c r="A488" s="82"/>
      <c r="B488" s="126" t="s">
        <v>192</v>
      </c>
      <c r="C488" s="127" t="s">
        <v>2817</v>
      </c>
      <c r="D488" s="128" t="s">
        <v>2819</v>
      </c>
      <c r="E488" s="129">
        <v>37955</v>
      </c>
      <c r="F488" s="128">
        <v>144</v>
      </c>
      <c r="G488" s="114">
        <v>0</v>
      </c>
      <c r="H488" s="115">
        <v>7473.27</v>
      </c>
      <c r="I488" s="115">
        <v>7473.27</v>
      </c>
      <c r="J488" s="130">
        <v>0</v>
      </c>
      <c r="K488" s="130">
        <v>0</v>
      </c>
      <c r="L488" s="130">
        <v>0</v>
      </c>
      <c r="M488" s="118"/>
      <c r="N488" s="119"/>
      <c r="O488" s="120">
        <f t="shared" si="29"/>
        <v>42338</v>
      </c>
      <c r="P488" s="121">
        <f t="shared" si="30"/>
        <v>0</v>
      </c>
      <c r="Q488" s="122">
        <f t="shared" si="31"/>
        <v>0</v>
      </c>
      <c r="R488" s="122">
        <f t="shared" si="28"/>
        <v>0</v>
      </c>
      <c r="S488" s="123" t="s">
        <v>120</v>
      </c>
      <c r="U488" s="70"/>
      <c r="V488" s="124"/>
    </row>
    <row r="489" s="63" customFormat="1" ht="16.5" outlineLevel="7" spans="1:22">
      <c r="A489" s="82"/>
      <c r="B489" s="126" t="s">
        <v>192</v>
      </c>
      <c r="C489" s="127" t="s">
        <v>2823</v>
      </c>
      <c r="D489" s="128" t="s">
        <v>2819</v>
      </c>
      <c r="E489" s="129">
        <v>37955</v>
      </c>
      <c r="F489" s="128">
        <v>144</v>
      </c>
      <c r="G489" s="114">
        <v>0</v>
      </c>
      <c r="H489" s="115">
        <v>7473.26</v>
      </c>
      <c r="I489" s="115">
        <v>7473.26</v>
      </c>
      <c r="J489" s="130">
        <v>0</v>
      </c>
      <c r="K489" s="130">
        <v>0</v>
      </c>
      <c r="L489" s="130">
        <v>0</v>
      </c>
      <c r="M489" s="118"/>
      <c r="N489" s="119"/>
      <c r="O489" s="120">
        <f t="shared" si="29"/>
        <v>42338</v>
      </c>
      <c r="P489" s="121">
        <f t="shared" si="30"/>
        <v>0</v>
      </c>
      <c r="Q489" s="122">
        <f t="shared" si="31"/>
        <v>0</v>
      </c>
      <c r="R489" s="122">
        <f t="shared" si="28"/>
        <v>0</v>
      </c>
      <c r="S489" s="123" t="s">
        <v>120</v>
      </c>
      <c r="U489" s="70"/>
      <c r="V489" s="124"/>
    </row>
    <row r="490" s="63" customFormat="1" ht="16.5" outlineLevel="7" spans="1:22">
      <c r="A490" s="82"/>
      <c r="B490" s="126" t="s">
        <v>192</v>
      </c>
      <c r="C490" s="127" t="s">
        <v>2826</v>
      </c>
      <c r="D490" s="128" t="s">
        <v>2828</v>
      </c>
      <c r="E490" s="129">
        <v>42299</v>
      </c>
      <c r="F490" s="128">
        <v>144</v>
      </c>
      <c r="G490" s="114">
        <v>0</v>
      </c>
      <c r="H490" s="115">
        <v>15271.87</v>
      </c>
      <c r="I490" s="115">
        <v>12938.66</v>
      </c>
      <c r="J490" s="130">
        <v>0</v>
      </c>
      <c r="K490" s="130">
        <v>2333.21</v>
      </c>
      <c r="L490" s="130">
        <v>1272.66</v>
      </c>
      <c r="M490" s="118"/>
      <c r="N490" s="119"/>
      <c r="O490" s="120">
        <f t="shared" si="29"/>
        <v>46691</v>
      </c>
      <c r="P490" s="121">
        <f t="shared" si="30"/>
        <v>12</v>
      </c>
      <c r="Q490" s="122">
        <f t="shared" si="31"/>
        <v>1272.65583333333</v>
      </c>
      <c r="R490" s="122">
        <f t="shared" si="28"/>
        <v>-0.00416666666660603</v>
      </c>
      <c r="S490" s="123" t="s">
        <v>120</v>
      </c>
      <c r="U490" s="70"/>
      <c r="V490" s="124"/>
    </row>
    <row r="491" s="63" customFormat="1" ht="16.5" outlineLevel="7" spans="1:22">
      <c r="A491" s="82"/>
      <c r="B491" s="111" t="s">
        <v>192</v>
      </c>
      <c r="C491" s="111" t="s">
        <v>2831</v>
      </c>
      <c r="D491" s="112" t="s">
        <v>2833</v>
      </c>
      <c r="E491" s="113">
        <v>42299</v>
      </c>
      <c r="F491" s="112">
        <v>144</v>
      </c>
      <c r="G491" s="114">
        <v>0</v>
      </c>
      <c r="H491" s="115">
        <v>15271.87</v>
      </c>
      <c r="I491" s="115">
        <v>12938.66</v>
      </c>
      <c r="J491" s="116">
        <v>0</v>
      </c>
      <c r="K491" s="116">
        <v>2333.21</v>
      </c>
      <c r="L491" s="116">
        <v>1272.66</v>
      </c>
      <c r="M491" s="118"/>
      <c r="N491" s="119"/>
      <c r="O491" s="120">
        <f t="shared" si="29"/>
        <v>46691</v>
      </c>
      <c r="P491" s="121">
        <f t="shared" si="30"/>
        <v>12</v>
      </c>
      <c r="Q491" s="122">
        <f t="shared" si="31"/>
        <v>1272.65583333333</v>
      </c>
      <c r="R491" s="122">
        <f t="shared" si="28"/>
        <v>-0.00416666666660603</v>
      </c>
      <c r="S491" s="123" t="s">
        <v>120</v>
      </c>
      <c r="U491" s="70"/>
      <c r="V491" s="124"/>
    </row>
    <row r="492" s="63" customFormat="1" ht="16.5" outlineLevel="7" spans="1:22">
      <c r="A492" s="82"/>
      <c r="B492" s="111" t="s">
        <v>192</v>
      </c>
      <c r="C492" s="111" t="s">
        <v>2836</v>
      </c>
      <c r="D492" s="112" t="s">
        <v>2819</v>
      </c>
      <c r="E492" s="113">
        <v>42299</v>
      </c>
      <c r="F492" s="112">
        <v>144</v>
      </c>
      <c r="G492" s="114">
        <v>0</v>
      </c>
      <c r="H492" s="115">
        <v>15271.87</v>
      </c>
      <c r="I492" s="115">
        <v>12938.66</v>
      </c>
      <c r="J492" s="116">
        <v>0</v>
      </c>
      <c r="K492" s="116">
        <v>2333.21</v>
      </c>
      <c r="L492" s="116">
        <v>1272.66</v>
      </c>
      <c r="M492" s="118"/>
      <c r="N492" s="119"/>
      <c r="O492" s="120">
        <f t="shared" si="29"/>
        <v>46691</v>
      </c>
      <c r="P492" s="121">
        <f t="shared" si="30"/>
        <v>12</v>
      </c>
      <c r="Q492" s="122">
        <f t="shared" si="31"/>
        <v>1272.65583333333</v>
      </c>
      <c r="R492" s="122">
        <f t="shared" si="28"/>
        <v>-0.00416666666660603</v>
      </c>
      <c r="S492" s="123" t="s">
        <v>120</v>
      </c>
      <c r="U492" s="70"/>
      <c r="V492" s="124"/>
    </row>
    <row r="493" s="63" customFormat="1" ht="16.5" outlineLevel="7" spans="1:22">
      <c r="A493" s="82"/>
      <c r="B493" s="126" t="s">
        <v>192</v>
      </c>
      <c r="C493" s="127" t="s">
        <v>2839</v>
      </c>
      <c r="D493" s="128" t="s">
        <v>2819</v>
      </c>
      <c r="E493" s="129">
        <v>42299</v>
      </c>
      <c r="F493" s="128">
        <v>144</v>
      </c>
      <c r="G493" s="114">
        <v>0</v>
      </c>
      <c r="H493" s="115">
        <v>15271.87</v>
      </c>
      <c r="I493" s="115">
        <v>12938.66</v>
      </c>
      <c r="J493" s="130">
        <v>0</v>
      </c>
      <c r="K493" s="130">
        <v>2333.21</v>
      </c>
      <c r="L493" s="130">
        <v>1272.66</v>
      </c>
      <c r="M493" s="118"/>
      <c r="N493" s="119"/>
      <c r="O493" s="120">
        <f t="shared" si="29"/>
        <v>46691</v>
      </c>
      <c r="P493" s="121">
        <f t="shared" si="30"/>
        <v>12</v>
      </c>
      <c r="Q493" s="122">
        <f t="shared" si="31"/>
        <v>1272.65583333333</v>
      </c>
      <c r="R493" s="122">
        <f t="shared" si="28"/>
        <v>-0.00416666666660603</v>
      </c>
      <c r="S493" s="123" t="s">
        <v>120</v>
      </c>
      <c r="U493" s="70"/>
      <c r="V493" s="124"/>
    </row>
    <row r="494" s="63" customFormat="1" ht="16.5" outlineLevel="7" spans="1:22">
      <c r="A494" s="82"/>
      <c r="B494" s="126" t="s">
        <v>192</v>
      </c>
      <c r="C494" s="127" t="s">
        <v>2842</v>
      </c>
      <c r="D494" s="128" t="s">
        <v>2844</v>
      </c>
      <c r="E494" s="129">
        <v>43085</v>
      </c>
      <c r="F494" s="128">
        <v>144</v>
      </c>
      <c r="G494" s="114">
        <v>0</v>
      </c>
      <c r="H494" s="115">
        <v>14700.85</v>
      </c>
      <c r="I494" s="115">
        <v>9800.59</v>
      </c>
      <c r="J494" s="130">
        <v>0</v>
      </c>
      <c r="K494" s="130">
        <v>4900.26</v>
      </c>
      <c r="L494" s="130">
        <v>1225.07</v>
      </c>
      <c r="M494" s="118"/>
      <c r="N494" s="119"/>
      <c r="O494" s="120">
        <f t="shared" si="29"/>
        <v>47483</v>
      </c>
      <c r="P494" s="121">
        <f t="shared" si="30"/>
        <v>12</v>
      </c>
      <c r="Q494" s="122">
        <f t="shared" si="31"/>
        <v>1225.07083333333</v>
      </c>
      <c r="R494" s="122">
        <f t="shared" si="28"/>
        <v>0.000833333333503106</v>
      </c>
      <c r="S494" s="123" t="s">
        <v>120</v>
      </c>
      <c r="U494" s="70"/>
      <c r="V494" s="124"/>
    </row>
    <row r="495" s="63" customFormat="1" ht="16.5" outlineLevel="7" spans="1:22">
      <c r="A495" s="82"/>
      <c r="B495" s="126" t="s">
        <v>192</v>
      </c>
      <c r="C495" s="127" t="s">
        <v>2847</v>
      </c>
      <c r="D495" s="128" t="s">
        <v>2849</v>
      </c>
      <c r="E495" s="129">
        <v>43085</v>
      </c>
      <c r="F495" s="128">
        <v>144</v>
      </c>
      <c r="G495" s="114">
        <v>0</v>
      </c>
      <c r="H495" s="115">
        <v>14700.85</v>
      </c>
      <c r="I495" s="115">
        <v>9800.59</v>
      </c>
      <c r="J495" s="130">
        <v>0</v>
      </c>
      <c r="K495" s="130">
        <v>4900.26</v>
      </c>
      <c r="L495" s="130">
        <v>1225.07</v>
      </c>
      <c r="M495" s="118"/>
      <c r="N495" s="119"/>
      <c r="O495" s="120">
        <f t="shared" si="29"/>
        <v>47483</v>
      </c>
      <c r="P495" s="121">
        <f t="shared" si="30"/>
        <v>12</v>
      </c>
      <c r="Q495" s="122">
        <f t="shared" si="31"/>
        <v>1225.07083333333</v>
      </c>
      <c r="R495" s="122">
        <f t="shared" si="28"/>
        <v>0.000833333333503106</v>
      </c>
      <c r="S495" s="123" t="s">
        <v>120</v>
      </c>
      <c r="U495" s="70"/>
      <c r="V495" s="124"/>
    </row>
    <row r="496" s="63" customFormat="1" ht="16.5" outlineLevel="7" spans="1:22">
      <c r="A496" s="82"/>
      <c r="B496" s="126" t="s">
        <v>192</v>
      </c>
      <c r="C496" s="127" t="s">
        <v>2851</v>
      </c>
      <c r="D496" s="128" t="s">
        <v>2849</v>
      </c>
      <c r="E496" s="129">
        <v>43085</v>
      </c>
      <c r="F496" s="128">
        <v>144</v>
      </c>
      <c r="G496" s="114">
        <v>0</v>
      </c>
      <c r="H496" s="115">
        <v>14700.85</v>
      </c>
      <c r="I496" s="115">
        <v>9800.59</v>
      </c>
      <c r="J496" s="130">
        <v>0</v>
      </c>
      <c r="K496" s="130">
        <v>4900.26</v>
      </c>
      <c r="L496" s="130">
        <v>1225.07</v>
      </c>
      <c r="M496" s="118"/>
      <c r="N496" s="119"/>
      <c r="O496" s="120">
        <f t="shared" si="29"/>
        <v>47483</v>
      </c>
      <c r="P496" s="121">
        <f t="shared" si="30"/>
        <v>12</v>
      </c>
      <c r="Q496" s="122">
        <f t="shared" si="31"/>
        <v>1225.07083333333</v>
      </c>
      <c r="R496" s="122">
        <f t="shared" si="28"/>
        <v>0.000833333333503106</v>
      </c>
      <c r="S496" s="123" t="s">
        <v>120</v>
      </c>
      <c r="U496" s="70"/>
      <c r="V496" s="124"/>
    </row>
    <row r="497" s="63" customFormat="1" ht="16.5" outlineLevel="7" spans="1:22">
      <c r="A497" s="82"/>
      <c r="B497" s="126" t="s">
        <v>192</v>
      </c>
      <c r="C497" s="127" t="s">
        <v>2854</v>
      </c>
      <c r="D497" s="128" t="s">
        <v>2849</v>
      </c>
      <c r="E497" s="129">
        <v>43085</v>
      </c>
      <c r="F497" s="128">
        <v>144</v>
      </c>
      <c r="G497" s="114">
        <v>0</v>
      </c>
      <c r="H497" s="115">
        <v>14700.85</v>
      </c>
      <c r="I497" s="115">
        <v>9800.59</v>
      </c>
      <c r="J497" s="130">
        <v>0</v>
      </c>
      <c r="K497" s="130">
        <v>4900.26</v>
      </c>
      <c r="L497" s="130">
        <v>1225.07</v>
      </c>
      <c r="M497" s="118"/>
      <c r="N497" s="119"/>
      <c r="O497" s="120">
        <f t="shared" si="29"/>
        <v>47483</v>
      </c>
      <c r="P497" s="121">
        <f t="shared" si="30"/>
        <v>12</v>
      </c>
      <c r="Q497" s="122">
        <f t="shared" si="31"/>
        <v>1225.07083333333</v>
      </c>
      <c r="R497" s="122">
        <f t="shared" si="28"/>
        <v>0.000833333333503106</v>
      </c>
      <c r="S497" s="123" t="s">
        <v>120</v>
      </c>
      <c r="U497" s="70"/>
      <c r="V497" s="124"/>
    </row>
    <row r="498" s="63" customFormat="1" ht="16.5" outlineLevel="7" spans="1:22">
      <c r="A498" s="82"/>
      <c r="B498" s="111" t="s">
        <v>192</v>
      </c>
      <c r="C498" s="111" t="s">
        <v>2857</v>
      </c>
      <c r="D498" s="112" t="s">
        <v>2833</v>
      </c>
      <c r="E498" s="113">
        <v>43085</v>
      </c>
      <c r="F498" s="112">
        <v>144</v>
      </c>
      <c r="G498" s="114">
        <v>0</v>
      </c>
      <c r="H498" s="115">
        <v>14700.85</v>
      </c>
      <c r="I498" s="115">
        <v>9800.59</v>
      </c>
      <c r="J498" s="116">
        <v>0</v>
      </c>
      <c r="K498" s="116">
        <v>4900.26</v>
      </c>
      <c r="L498" s="116">
        <v>1225.07</v>
      </c>
      <c r="M498" s="118"/>
      <c r="N498" s="119"/>
      <c r="O498" s="120">
        <f t="shared" si="29"/>
        <v>47483</v>
      </c>
      <c r="P498" s="121">
        <f t="shared" si="30"/>
        <v>12</v>
      </c>
      <c r="Q498" s="122">
        <f t="shared" si="31"/>
        <v>1225.07083333333</v>
      </c>
      <c r="R498" s="122">
        <f t="shared" si="28"/>
        <v>0.000833333333503106</v>
      </c>
      <c r="S498" s="123" t="s">
        <v>120</v>
      </c>
      <c r="U498" s="70"/>
      <c r="V498" s="124"/>
    </row>
    <row r="499" s="63" customFormat="1" ht="16.5" outlineLevel="7" spans="1:22">
      <c r="A499" s="82"/>
      <c r="B499" s="111" t="s">
        <v>192</v>
      </c>
      <c r="C499" s="111" t="s">
        <v>2861</v>
      </c>
      <c r="D499" s="112" t="s">
        <v>2863</v>
      </c>
      <c r="E499" s="113">
        <v>43085</v>
      </c>
      <c r="F499" s="112">
        <v>144</v>
      </c>
      <c r="G499" s="114">
        <v>0</v>
      </c>
      <c r="H499" s="115">
        <v>6944.44</v>
      </c>
      <c r="I499" s="115">
        <v>4629.64</v>
      </c>
      <c r="J499" s="116">
        <v>0</v>
      </c>
      <c r="K499" s="116">
        <v>2314.8</v>
      </c>
      <c r="L499" s="116">
        <v>578.7</v>
      </c>
      <c r="M499" s="118"/>
      <c r="N499" s="119"/>
      <c r="O499" s="120">
        <f t="shared" si="29"/>
        <v>47483</v>
      </c>
      <c r="P499" s="121">
        <f t="shared" si="30"/>
        <v>12</v>
      </c>
      <c r="Q499" s="122">
        <f t="shared" si="31"/>
        <v>578.703333333333</v>
      </c>
      <c r="R499" s="122">
        <f t="shared" si="28"/>
        <v>0.0033333333333303</v>
      </c>
      <c r="S499" s="123" t="s">
        <v>120</v>
      </c>
      <c r="U499" s="70"/>
      <c r="V499" s="124"/>
    </row>
    <row r="500" s="63" customFormat="1" ht="16.5" outlineLevel="7" spans="1:22">
      <c r="A500" s="82"/>
      <c r="B500" s="126" t="s">
        <v>192</v>
      </c>
      <c r="C500" s="127" t="s">
        <v>2866</v>
      </c>
      <c r="D500" s="128" t="s">
        <v>2868</v>
      </c>
      <c r="E500" s="129">
        <v>43085</v>
      </c>
      <c r="F500" s="128">
        <v>144</v>
      </c>
      <c r="G500" s="114">
        <v>0</v>
      </c>
      <c r="H500" s="115">
        <v>6944.45</v>
      </c>
      <c r="I500" s="115">
        <v>4629.65</v>
      </c>
      <c r="J500" s="130">
        <v>0</v>
      </c>
      <c r="K500" s="130">
        <v>2314.8</v>
      </c>
      <c r="L500" s="130">
        <v>578.7</v>
      </c>
      <c r="M500" s="118"/>
      <c r="N500" s="119"/>
      <c r="O500" s="120">
        <f t="shared" si="29"/>
        <v>47483</v>
      </c>
      <c r="P500" s="121">
        <f t="shared" si="30"/>
        <v>12</v>
      </c>
      <c r="Q500" s="122">
        <f t="shared" si="31"/>
        <v>578.704166666667</v>
      </c>
      <c r="R500" s="122">
        <f t="shared" si="28"/>
        <v>0.00416666666660603</v>
      </c>
      <c r="S500" s="123" t="s">
        <v>120</v>
      </c>
      <c r="U500" s="70"/>
      <c r="V500" s="124"/>
    </row>
    <row r="501" s="63" customFormat="1" ht="16.5" outlineLevel="7" spans="1:22">
      <c r="A501" s="82"/>
      <c r="B501" s="126" t="s">
        <v>192</v>
      </c>
      <c r="C501" s="127" t="s">
        <v>2870</v>
      </c>
      <c r="D501" s="128" t="s">
        <v>2844</v>
      </c>
      <c r="E501" s="129">
        <v>43084</v>
      </c>
      <c r="F501" s="128">
        <v>144</v>
      </c>
      <c r="G501" s="114">
        <v>0</v>
      </c>
      <c r="H501" s="115">
        <v>30060.57</v>
      </c>
      <c r="I501" s="115">
        <v>20040.33</v>
      </c>
      <c r="J501" s="130">
        <v>0</v>
      </c>
      <c r="K501" s="130">
        <v>10020.24</v>
      </c>
      <c r="L501" s="130">
        <v>2505.06</v>
      </c>
      <c r="M501" s="118"/>
      <c r="N501" s="119"/>
      <c r="O501" s="120">
        <f t="shared" si="29"/>
        <v>47483</v>
      </c>
      <c r="P501" s="121">
        <f t="shared" si="30"/>
        <v>12</v>
      </c>
      <c r="Q501" s="122">
        <f t="shared" si="31"/>
        <v>2505.0475</v>
      </c>
      <c r="R501" s="122">
        <f t="shared" si="28"/>
        <v>-0.0124999999998181</v>
      </c>
      <c r="S501" s="123" t="s">
        <v>120</v>
      </c>
      <c r="U501" s="70"/>
      <c r="V501" s="124"/>
    </row>
    <row r="502" s="63" customFormat="1" ht="16.5" outlineLevel="7" spans="1:22">
      <c r="A502" s="82"/>
      <c r="B502" s="126" t="s">
        <v>192</v>
      </c>
      <c r="C502" s="127" t="s">
        <v>2873</v>
      </c>
      <c r="D502" s="128" t="s">
        <v>2844</v>
      </c>
      <c r="E502" s="129">
        <v>43084</v>
      </c>
      <c r="F502" s="128">
        <v>144</v>
      </c>
      <c r="G502" s="114">
        <v>0</v>
      </c>
      <c r="H502" s="115">
        <v>30060.57</v>
      </c>
      <c r="I502" s="115">
        <v>20040.33</v>
      </c>
      <c r="J502" s="130">
        <v>0</v>
      </c>
      <c r="K502" s="130">
        <v>10020.24</v>
      </c>
      <c r="L502" s="130">
        <v>2505.06</v>
      </c>
      <c r="M502" s="118"/>
      <c r="N502" s="119"/>
      <c r="O502" s="120">
        <f t="shared" si="29"/>
        <v>47483</v>
      </c>
      <c r="P502" s="121">
        <f t="shared" si="30"/>
        <v>12</v>
      </c>
      <c r="Q502" s="122">
        <f t="shared" si="31"/>
        <v>2505.0475</v>
      </c>
      <c r="R502" s="122">
        <f t="shared" si="28"/>
        <v>-0.0124999999998181</v>
      </c>
      <c r="S502" s="123" t="s">
        <v>120</v>
      </c>
      <c r="U502" s="70"/>
      <c r="V502" s="124"/>
    </row>
    <row r="503" s="63" customFormat="1" ht="16.5" outlineLevel="7" spans="1:22">
      <c r="A503" s="82"/>
      <c r="B503" s="126" t="s">
        <v>192</v>
      </c>
      <c r="C503" s="127" t="s">
        <v>2876</v>
      </c>
      <c r="D503" s="128" t="s">
        <v>2849</v>
      </c>
      <c r="E503" s="129">
        <v>43084</v>
      </c>
      <c r="F503" s="128">
        <v>144</v>
      </c>
      <c r="G503" s="114">
        <v>0</v>
      </c>
      <c r="H503" s="115">
        <v>30060.57</v>
      </c>
      <c r="I503" s="115">
        <v>20040.33</v>
      </c>
      <c r="J503" s="130">
        <v>0</v>
      </c>
      <c r="K503" s="130">
        <v>10020.24</v>
      </c>
      <c r="L503" s="130">
        <v>2505.06</v>
      </c>
      <c r="M503" s="118"/>
      <c r="N503" s="119"/>
      <c r="O503" s="120">
        <f t="shared" si="29"/>
        <v>47483</v>
      </c>
      <c r="P503" s="121">
        <f t="shared" si="30"/>
        <v>12</v>
      </c>
      <c r="Q503" s="122">
        <f t="shared" si="31"/>
        <v>2505.0475</v>
      </c>
      <c r="R503" s="122">
        <f t="shared" si="28"/>
        <v>-0.0124999999998181</v>
      </c>
      <c r="S503" s="123" t="s">
        <v>120</v>
      </c>
      <c r="U503" s="70"/>
      <c r="V503" s="124"/>
    </row>
    <row r="504" s="63" customFormat="1" ht="16.5" outlineLevel="7" spans="1:22">
      <c r="A504" s="82"/>
      <c r="B504" s="126" t="s">
        <v>192</v>
      </c>
      <c r="C504" s="127" t="s">
        <v>2879</v>
      </c>
      <c r="D504" s="128" t="s">
        <v>2849</v>
      </c>
      <c r="E504" s="129">
        <v>43084</v>
      </c>
      <c r="F504" s="128">
        <v>144</v>
      </c>
      <c r="G504" s="114">
        <v>0</v>
      </c>
      <c r="H504" s="115">
        <v>30060.57</v>
      </c>
      <c r="I504" s="115">
        <v>20040.33</v>
      </c>
      <c r="J504" s="130">
        <v>0</v>
      </c>
      <c r="K504" s="130">
        <v>10020.24</v>
      </c>
      <c r="L504" s="130">
        <v>2505.06</v>
      </c>
      <c r="M504" s="118"/>
      <c r="N504" s="119"/>
      <c r="O504" s="120">
        <f t="shared" si="29"/>
        <v>47483</v>
      </c>
      <c r="P504" s="121">
        <f t="shared" si="30"/>
        <v>12</v>
      </c>
      <c r="Q504" s="122">
        <f t="shared" si="31"/>
        <v>2505.0475</v>
      </c>
      <c r="R504" s="122">
        <f t="shared" si="28"/>
        <v>-0.0124999999998181</v>
      </c>
      <c r="S504" s="123" t="s">
        <v>120</v>
      </c>
      <c r="U504" s="70"/>
      <c r="V504" s="124"/>
    </row>
    <row r="505" s="63" customFormat="1" ht="16.5" outlineLevel="7" spans="1:22">
      <c r="A505" s="82"/>
      <c r="B505" s="111" t="s">
        <v>192</v>
      </c>
      <c r="C505" s="111" t="s">
        <v>2882</v>
      </c>
      <c r="D505" s="112" t="s">
        <v>2849</v>
      </c>
      <c r="E505" s="113">
        <v>43084</v>
      </c>
      <c r="F505" s="112">
        <v>144</v>
      </c>
      <c r="G505" s="114">
        <v>0</v>
      </c>
      <c r="H505" s="115">
        <v>30060.57</v>
      </c>
      <c r="I505" s="115">
        <v>20040.33</v>
      </c>
      <c r="J505" s="116">
        <v>0</v>
      </c>
      <c r="K505" s="116">
        <v>10020.24</v>
      </c>
      <c r="L505" s="116">
        <v>2505.06</v>
      </c>
      <c r="M505" s="118"/>
      <c r="N505" s="119"/>
      <c r="O505" s="120">
        <f t="shared" si="29"/>
        <v>47483</v>
      </c>
      <c r="P505" s="121">
        <f t="shared" si="30"/>
        <v>12</v>
      </c>
      <c r="Q505" s="122">
        <f t="shared" si="31"/>
        <v>2505.0475</v>
      </c>
      <c r="R505" s="122">
        <f t="shared" si="28"/>
        <v>-0.0124999999998181</v>
      </c>
      <c r="S505" s="123" t="s">
        <v>120</v>
      </c>
      <c r="U505" s="70"/>
      <c r="V505" s="124"/>
    </row>
    <row r="506" s="63" customFormat="1" ht="16.5" outlineLevel="7" spans="1:22">
      <c r="A506" s="82"/>
      <c r="B506" s="111" t="s">
        <v>192</v>
      </c>
      <c r="C506" s="111" t="s">
        <v>2885</v>
      </c>
      <c r="D506" s="112" t="s">
        <v>2849</v>
      </c>
      <c r="E506" s="113">
        <v>43084</v>
      </c>
      <c r="F506" s="112">
        <v>144</v>
      </c>
      <c r="G506" s="114">
        <v>0</v>
      </c>
      <c r="H506" s="115">
        <v>30060.57</v>
      </c>
      <c r="I506" s="115">
        <v>20040.33</v>
      </c>
      <c r="J506" s="116">
        <v>0</v>
      </c>
      <c r="K506" s="116">
        <v>10020.24</v>
      </c>
      <c r="L506" s="116">
        <v>2505.06</v>
      </c>
      <c r="M506" s="118"/>
      <c r="N506" s="119"/>
      <c r="O506" s="120">
        <f t="shared" si="29"/>
        <v>47483</v>
      </c>
      <c r="P506" s="121">
        <f t="shared" si="30"/>
        <v>12</v>
      </c>
      <c r="Q506" s="122">
        <f t="shared" si="31"/>
        <v>2505.0475</v>
      </c>
      <c r="R506" s="122">
        <f t="shared" si="28"/>
        <v>-0.0124999999998181</v>
      </c>
      <c r="S506" s="123" t="s">
        <v>120</v>
      </c>
      <c r="U506" s="70"/>
      <c r="V506" s="124"/>
    </row>
    <row r="507" s="63" customFormat="1" ht="16.5" outlineLevel="7" spans="1:22">
      <c r="A507" s="82"/>
      <c r="B507" s="126" t="s">
        <v>192</v>
      </c>
      <c r="C507" s="127" t="s">
        <v>2888</v>
      </c>
      <c r="D507" s="128" t="s">
        <v>2849</v>
      </c>
      <c r="E507" s="129">
        <v>43084</v>
      </c>
      <c r="F507" s="128">
        <v>144</v>
      </c>
      <c r="G507" s="114">
        <v>0</v>
      </c>
      <c r="H507" s="115">
        <v>30060.57</v>
      </c>
      <c r="I507" s="115">
        <v>20040.33</v>
      </c>
      <c r="J507" s="130">
        <v>0</v>
      </c>
      <c r="K507" s="130">
        <v>10020.24</v>
      </c>
      <c r="L507" s="130">
        <v>2505.06</v>
      </c>
      <c r="M507" s="118"/>
      <c r="N507" s="119"/>
      <c r="O507" s="120">
        <f t="shared" si="29"/>
        <v>47483</v>
      </c>
      <c r="P507" s="121">
        <f t="shared" si="30"/>
        <v>12</v>
      </c>
      <c r="Q507" s="122">
        <f t="shared" si="31"/>
        <v>2505.0475</v>
      </c>
      <c r="R507" s="122">
        <f t="shared" si="28"/>
        <v>-0.0124999999998181</v>
      </c>
      <c r="S507" s="123" t="s">
        <v>120</v>
      </c>
      <c r="U507" s="70"/>
      <c r="V507" s="124"/>
    </row>
    <row r="508" s="63" customFormat="1" ht="16.5" outlineLevel="7" spans="1:22">
      <c r="A508" s="82"/>
      <c r="B508" s="126" t="s">
        <v>192</v>
      </c>
      <c r="C508" s="127" t="s">
        <v>2891</v>
      </c>
      <c r="D508" s="128" t="s">
        <v>2893</v>
      </c>
      <c r="E508" s="129">
        <v>43084</v>
      </c>
      <c r="F508" s="128">
        <v>144</v>
      </c>
      <c r="G508" s="114">
        <v>0</v>
      </c>
      <c r="H508" s="115">
        <v>30060.57</v>
      </c>
      <c r="I508" s="115">
        <v>20040.33</v>
      </c>
      <c r="J508" s="130">
        <v>0</v>
      </c>
      <c r="K508" s="130">
        <v>10020.24</v>
      </c>
      <c r="L508" s="130">
        <v>2505.06</v>
      </c>
      <c r="M508" s="118"/>
      <c r="N508" s="119"/>
      <c r="O508" s="120">
        <f t="shared" si="29"/>
        <v>47483</v>
      </c>
      <c r="P508" s="121">
        <f t="shared" si="30"/>
        <v>12</v>
      </c>
      <c r="Q508" s="122">
        <f t="shared" si="31"/>
        <v>2505.0475</v>
      </c>
      <c r="R508" s="122">
        <f t="shared" si="28"/>
        <v>-0.0124999999998181</v>
      </c>
      <c r="S508" s="123" t="s">
        <v>120</v>
      </c>
      <c r="U508" s="70"/>
      <c r="V508" s="124"/>
    </row>
    <row r="509" s="63" customFormat="1" ht="16.5" outlineLevel="7" spans="1:22">
      <c r="A509" s="82"/>
      <c r="B509" s="126" t="s">
        <v>192</v>
      </c>
      <c r="C509" s="127" t="s">
        <v>2895</v>
      </c>
      <c r="D509" s="128" t="s">
        <v>2833</v>
      </c>
      <c r="E509" s="129">
        <v>43084</v>
      </c>
      <c r="F509" s="128">
        <v>144</v>
      </c>
      <c r="G509" s="114">
        <v>0</v>
      </c>
      <c r="H509" s="115">
        <v>30060.57</v>
      </c>
      <c r="I509" s="115">
        <v>20040.33</v>
      </c>
      <c r="J509" s="130">
        <v>0</v>
      </c>
      <c r="K509" s="130">
        <v>10020.24</v>
      </c>
      <c r="L509" s="130">
        <v>2505.06</v>
      </c>
      <c r="M509" s="118"/>
      <c r="N509" s="119"/>
      <c r="O509" s="120">
        <f t="shared" si="29"/>
        <v>47483</v>
      </c>
      <c r="P509" s="121">
        <f t="shared" si="30"/>
        <v>12</v>
      </c>
      <c r="Q509" s="122">
        <f t="shared" si="31"/>
        <v>2505.0475</v>
      </c>
      <c r="R509" s="122">
        <f t="shared" si="28"/>
        <v>-0.0124999999998181</v>
      </c>
      <c r="S509" s="123" t="s">
        <v>120</v>
      </c>
      <c r="U509" s="70"/>
      <c r="V509" s="124"/>
    </row>
    <row r="510" s="63" customFormat="1" ht="16.5" outlineLevel="7" spans="1:22">
      <c r="A510" s="82"/>
      <c r="B510" s="126" t="s">
        <v>192</v>
      </c>
      <c r="C510" s="127" t="s">
        <v>2899</v>
      </c>
      <c r="D510" s="128" t="s">
        <v>2833</v>
      </c>
      <c r="E510" s="129">
        <v>43084</v>
      </c>
      <c r="F510" s="128">
        <v>144</v>
      </c>
      <c r="G510" s="114">
        <v>0</v>
      </c>
      <c r="H510" s="115">
        <v>30060.57</v>
      </c>
      <c r="I510" s="115">
        <v>20040.33</v>
      </c>
      <c r="J510" s="130">
        <v>0</v>
      </c>
      <c r="K510" s="130">
        <v>10020.24</v>
      </c>
      <c r="L510" s="130">
        <v>2505.06</v>
      </c>
      <c r="M510" s="118"/>
      <c r="N510" s="119"/>
      <c r="O510" s="120">
        <f t="shared" si="29"/>
        <v>47483</v>
      </c>
      <c r="P510" s="121">
        <f t="shared" si="30"/>
        <v>12</v>
      </c>
      <c r="Q510" s="122">
        <f t="shared" si="31"/>
        <v>2505.0475</v>
      </c>
      <c r="R510" s="122">
        <f t="shared" si="28"/>
        <v>-0.0124999999998181</v>
      </c>
      <c r="S510" s="123" t="s">
        <v>120</v>
      </c>
      <c r="U510" s="70"/>
      <c r="V510" s="124"/>
    </row>
    <row r="511" s="63" customFormat="1" ht="16.5" outlineLevel="7" spans="1:22">
      <c r="A511" s="82"/>
      <c r="B511" s="126" t="s">
        <v>192</v>
      </c>
      <c r="C511" s="127" t="s">
        <v>2902</v>
      </c>
      <c r="D511" s="128" t="s">
        <v>2904</v>
      </c>
      <c r="E511" s="129">
        <v>43084</v>
      </c>
      <c r="F511" s="128">
        <v>144</v>
      </c>
      <c r="G511" s="114">
        <v>0</v>
      </c>
      <c r="H511" s="115">
        <v>30060.62</v>
      </c>
      <c r="I511" s="115">
        <v>20040.38</v>
      </c>
      <c r="J511" s="130">
        <v>0</v>
      </c>
      <c r="K511" s="130">
        <v>10020.24</v>
      </c>
      <c r="L511" s="130">
        <v>2505.06</v>
      </c>
      <c r="M511" s="118"/>
      <c r="N511" s="119"/>
      <c r="O511" s="120">
        <f t="shared" si="29"/>
        <v>47483</v>
      </c>
      <c r="P511" s="121">
        <f t="shared" si="30"/>
        <v>12</v>
      </c>
      <c r="Q511" s="122">
        <f t="shared" si="31"/>
        <v>2505.05166666667</v>
      </c>
      <c r="R511" s="122">
        <f t="shared" si="28"/>
        <v>-0.00833333333321207</v>
      </c>
      <c r="S511" s="123" t="s">
        <v>120</v>
      </c>
      <c r="U511" s="70"/>
      <c r="V511" s="124"/>
    </row>
    <row r="512" s="63" customFormat="1" ht="16.5" outlineLevel="7" spans="1:22">
      <c r="A512" s="82"/>
      <c r="B512" s="111" t="s">
        <v>192</v>
      </c>
      <c r="C512" s="111" t="s">
        <v>2906</v>
      </c>
      <c r="D512" s="112" t="s">
        <v>2908</v>
      </c>
      <c r="E512" s="113">
        <v>39373</v>
      </c>
      <c r="F512" s="112">
        <v>144</v>
      </c>
      <c r="G512" s="114">
        <v>0</v>
      </c>
      <c r="H512" s="115">
        <v>62000</v>
      </c>
      <c r="I512" s="115">
        <v>62000</v>
      </c>
      <c r="J512" s="116">
        <v>0</v>
      </c>
      <c r="K512" s="116">
        <v>0</v>
      </c>
      <c r="L512" s="116">
        <v>0</v>
      </c>
      <c r="M512" s="118"/>
      <c r="N512" s="119"/>
      <c r="O512" s="120">
        <f t="shared" si="29"/>
        <v>43769</v>
      </c>
      <c r="P512" s="121">
        <f t="shared" si="30"/>
        <v>0</v>
      </c>
      <c r="Q512" s="122">
        <f t="shared" si="31"/>
        <v>0</v>
      </c>
      <c r="R512" s="122">
        <f t="shared" si="28"/>
        <v>0</v>
      </c>
      <c r="S512" s="123" t="s">
        <v>120</v>
      </c>
      <c r="U512" s="70"/>
      <c r="V512" s="124"/>
    </row>
    <row r="513" s="63" customFormat="1" ht="16.5" outlineLevel="7" spans="1:22">
      <c r="A513" s="82"/>
      <c r="B513" s="111" t="s">
        <v>192</v>
      </c>
      <c r="C513" s="111" t="s">
        <v>2913</v>
      </c>
      <c r="D513" s="112" t="s">
        <v>2915</v>
      </c>
      <c r="E513" s="113">
        <v>43448</v>
      </c>
      <c r="F513" s="112">
        <v>144</v>
      </c>
      <c r="G513" s="114">
        <v>0</v>
      </c>
      <c r="H513" s="115">
        <v>196581.2</v>
      </c>
      <c r="I513" s="115">
        <v>114672.4</v>
      </c>
      <c r="J513" s="116">
        <v>0</v>
      </c>
      <c r="K513" s="116">
        <v>81908.8</v>
      </c>
      <c r="L513" s="116">
        <v>16381.76</v>
      </c>
      <c r="M513" s="118"/>
      <c r="N513" s="119"/>
      <c r="O513" s="120">
        <f t="shared" si="29"/>
        <v>47848</v>
      </c>
      <c r="P513" s="121">
        <f t="shared" si="30"/>
        <v>12</v>
      </c>
      <c r="Q513" s="122">
        <f t="shared" si="31"/>
        <v>16381.7666666667</v>
      </c>
      <c r="R513" s="122">
        <f t="shared" si="28"/>
        <v>0.00666666666802485</v>
      </c>
      <c r="S513" s="123" t="s">
        <v>120</v>
      </c>
      <c r="U513" s="70"/>
      <c r="V513" s="124"/>
    </row>
    <row r="514" s="63" customFormat="1" ht="16.5" outlineLevel="7" spans="1:22">
      <c r="A514" s="82"/>
      <c r="B514" s="126" t="s">
        <v>192</v>
      </c>
      <c r="C514" s="127" t="s">
        <v>2919</v>
      </c>
      <c r="D514" s="128" t="s">
        <v>2921</v>
      </c>
      <c r="E514" s="129">
        <v>38217</v>
      </c>
      <c r="F514" s="128">
        <v>144</v>
      </c>
      <c r="G514" s="114">
        <v>0</v>
      </c>
      <c r="H514" s="115">
        <v>61871.55</v>
      </c>
      <c r="I514" s="115">
        <v>61871.55</v>
      </c>
      <c r="J514" s="130">
        <v>0</v>
      </c>
      <c r="K514" s="130">
        <v>0</v>
      </c>
      <c r="L514" s="130">
        <v>0</v>
      </c>
      <c r="M514" s="118"/>
      <c r="N514" s="119"/>
      <c r="O514" s="120">
        <f t="shared" si="29"/>
        <v>42613</v>
      </c>
      <c r="P514" s="121">
        <f t="shared" si="30"/>
        <v>0</v>
      </c>
      <c r="Q514" s="122">
        <f t="shared" si="31"/>
        <v>0</v>
      </c>
      <c r="R514" s="122">
        <f t="shared" si="28"/>
        <v>0</v>
      </c>
      <c r="S514" s="123" t="s">
        <v>120</v>
      </c>
      <c r="U514" s="70"/>
      <c r="V514" s="124"/>
    </row>
    <row r="515" s="63" customFormat="1" ht="16.5" outlineLevel="7" spans="1:22">
      <c r="A515" s="82"/>
      <c r="B515" s="126" t="s">
        <v>192</v>
      </c>
      <c r="C515" s="127" t="s">
        <v>2926</v>
      </c>
      <c r="D515" s="128" t="s">
        <v>2928</v>
      </c>
      <c r="E515" s="129">
        <v>42268</v>
      </c>
      <c r="F515" s="128">
        <v>144</v>
      </c>
      <c r="G515" s="114">
        <v>0</v>
      </c>
      <c r="H515" s="115">
        <v>380000</v>
      </c>
      <c r="I515" s="115">
        <v>324583.35</v>
      </c>
      <c r="J515" s="130">
        <v>0</v>
      </c>
      <c r="K515" s="130">
        <v>55416.65</v>
      </c>
      <c r="L515" s="130">
        <v>31666.65</v>
      </c>
      <c r="M515" s="118"/>
      <c r="N515" s="119"/>
      <c r="O515" s="120">
        <f t="shared" si="29"/>
        <v>46660</v>
      </c>
      <c r="P515" s="121">
        <f t="shared" si="30"/>
        <v>12</v>
      </c>
      <c r="Q515" s="122">
        <f t="shared" si="31"/>
        <v>31666.6666666667</v>
      </c>
      <c r="R515" s="122">
        <f t="shared" si="28"/>
        <v>0.0166666666627862</v>
      </c>
      <c r="S515" s="123" t="s">
        <v>120</v>
      </c>
      <c r="U515" s="70"/>
      <c r="V515" s="124"/>
    </row>
    <row r="516" s="63" customFormat="1" ht="16.5" outlineLevel="7" spans="1:22">
      <c r="A516" s="82"/>
      <c r="B516" s="126" t="s">
        <v>192</v>
      </c>
      <c r="C516" s="127" t="s">
        <v>2932</v>
      </c>
      <c r="D516" s="128" t="s">
        <v>2934</v>
      </c>
      <c r="E516" s="129">
        <v>37802</v>
      </c>
      <c r="F516" s="128">
        <v>144</v>
      </c>
      <c r="G516" s="114">
        <v>0</v>
      </c>
      <c r="H516" s="115">
        <v>3848.35</v>
      </c>
      <c r="I516" s="115">
        <v>3848.35</v>
      </c>
      <c r="J516" s="130">
        <v>0</v>
      </c>
      <c r="K516" s="130">
        <v>0</v>
      </c>
      <c r="L516" s="130">
        <v>0</v>
      </c>
      <c r="M516" s="118"/>
      <c r="N516" s="119"/>
      <c r="O516" s="120">
        <f t="shared" si="29"/>
        <v>42185</v>
      </c>
      <c r="P516" s="121">
        <f t="shared" si="30"/>
        <v>0</v>
      </c>
      <c r="Q516" s="122">
        <f t="shared" si="31"/>
        <v>0</v>
      </c>
      <c r="R516" s="122">
        <f t="shared" si="28"/>
        <v>0</v>
      </c>
      <c r="S516" s="123" t="s">
        <v>120</v>
      </c>
      <c r="U516" s="70"/>
      <c r="V516" s="124"/>
    </row>
    <row r="517" s="63" customFormat="1" ht="16.5" outlineLevel="7" spans="1:22">
      <c r="A517" s="82"/>
      <c r="B517" s="126" t="s">
        <v>192</v>
      </c>
      <c r="C517" s="127" t="s">
        <v>2937</v>
      </c>
      <c r="D517" s="128" t="s">
        <v>2939</v>
      </c>
      <c r="E517" s="129">
        <v>38177</v>
      </c>
      <c r="F517" s="128">
        <v>144</v>
      </c>
      <c r="G517" s="114">
        <v>0</v>
      </c>
      <c r="H517" s="115">
        <v>7995</v>
      </c>
      <c r="I517" s="115">
        <v>7995</v>
      </c>
      <c r="J517" s="130">
        <v>0</v>
      </c>
      <c r="K517" s="130">
        <v>0</v>
      </c>
      <c r="L517" s="130">
        <v>0</v>
      </c>
      <c r="M517" s="118"/>
      <c r="N517" s="119"/>
      <c r="O517" s="120">
        <f t="shared" si="29"/>
        <v>42582</v>
      </c>
      <c r="P517" s="121">
        <f t="shared" si="30"/>
        <v>0</v>
      </c>
      <c r="Q517" s="122">
        <f t="shared" si="31"/>
        <v>0</v>
      </c>
      <c r="R517" s="122">
        <f t="shared" si="28"/>
        <v>0</v>
      </c>
      <c r="S517" s="123" t="s">
        <v>120</v>
      </c>
      <c r="U517" s="70"/>
      <c r="V517" s="124"/>
    </row>
    <row r="518" s="63" customFormat="1" ht="16.5" outlineLevel="7" spans="1:22">
      <c r="A518" s="82"/>
      <c r="B518" s="126" t="s">
        <v>192</v>
      </c>
      <c r="C518" s="127" t="s">
        <v>2943</v>
      </c>
      <c r="D518" s="128" t="s">
        <v>2945</v>
      </c>
      <c r="E518" s="129">
        <v>41940</v>
      </c>
      <c r="F518" s="128">
        <v>144</v>
      </c>
      <c r="G518" s="114">
        <v>0</v>
      </c>
      <c r="H518" s="115">
        <v>730539.84</v>
      </c>
      <c r="I518" s="115">
        <v>679807.89</v>
      </c>
      <c r="J518" s="130">
        <v>0</v>
      </c>
      <c r="K518" s="130">
        <v>50731.95</v>
      </c>
      <c r="L518" s="130">
        <v>60878.34</v>
      </c>
      <c r="M518" s="118"/>
      <c r="N518" s="119"/>
      <c r="O518" s="120">
        <f t="shared" si="29"/>
        <v>46326</v>
      </c>
      <c r="P518" s="121">
        <f t="shared" si="30"/>
        <v>12</v>
      </c>
      <c r="Q518" s="122">
        <f t="shared" si="31"/>
        <v>60878.32</v>
      </c>
      <c r="R518" s="122">
        <f t="shared" si="28"/>
        <v>-0.0200000000040745</v>
      </c>
      <c r="S518" s="123" t="s">
        <v>120</v>
      </c>
      <c r="U518" s="70"/>
      <c r="V518" s="124"/>
    </row>
    <row r="519" s="63" customFormat="1" ht="16.5" outlineLevel="7" spans="1:22">
      <c r="A519" s="82"/>
      <c r="B519" s="111" t="s">
        <v>192</v>
      </c>
      <c r="C519" s="111" t="s">
        <v>2951</v>
      </c>
      <c r="D519" s="112" t="s">
        <v>2945</v>
      </c>
      <c r="E519" s="113">
        <v>41940</v>
      </c>
      <c r="F519" s="112">
        <v>144</v>
      </c>
      <c r="G519" s="114">
        <v>0</v>
      </c>
      <c r="H519" s="115">
        <v>273504.28</v>
      </c>
      <c r="I519" s="115">
        <v>254510.93</v>
      </c>
      <c r="J519" s="116">
        <v>0</v>
      </c>
      <c r="K519" s="116">
        <v>18993.35</v>
      </c>
      <c r="L519" s="116">
        <v>22792.02</v>
      </c>
      <c r="M519" s="118"/>
      <c r="N519" s="119"/>
      <c r="O519" s="120">
        <f t="shared" si="29"/>
        <v>46326</v>
      </c>
      <c r="P519" s="121">
        <f t="shared" si="30"/>
        <v>12</v>
      </c>
      <c r="Q519" s="122">
        <f t="shared" si="31"/>
        <v>22792.0233333333</v>
      </c>
      <c r="R519" s="122">
        <f t="shared" si="28"/>
        <v>0.00333333333401242</v>
      </c>
      <c r="S519" s="123" t="s">
        <v>120</v>
      </c>
      <c r="U519" s="70"/>
      <c r="V519" s="124"/>
    </row>
    <row r="520" s="63" customFormat="1" ht="16.5" outlineLevel="7" spans="1:22">
      <c r="A520" s="82"/>
      <c r="B520" s="111" t="s">
        <v>192</v>
      </c>
      <c r="C520" s="111" t="s">
        <v>2955</v>
      </c>
      <c r="D520" s="112" t="s">
        <v>2957</v>
      </c>
      <c r="E520" s="113">
        <v>39925</v>
      </c>
      <c r="F520" s="112">
        <v>144</v>
      </c>
      <c r="G520" s="114">
        <v>0</v>
      </c>
      <c r="H520" s="115">
        <v>35042.73</v>
      </c>
      <c r="I520" s="115">
        <v>35042.73</v>
      </c>
      <c r="J520" s="116">
        <v>0</v>
      </c>
      <c r="K520" s="116">
        <v>0</v>
      </c>
      <c r="L520" s="116">
        <v>0</v>
      </c>
      <c r="M520" s="118"/>
      <c r="N520" s="119"/>
      <c r="O520" s="120">
        <f t="shared" si="29"/>
        <v>44316</v>
      </c>
      <c r="P520" s="121">
        <f t="shared" si="30"/>
        <v>0</v>
      </c>
      <c r="Q520" s="122">
        <f t="shared" si="31"/>
        <v>0</v>
      </c>
      <c r="R520" s="122">
        <f t="shared" ref="R520:R583" si="32">Q520-L520</f>
        <v>0</v>
      </c>
      <c r="S520" s="123" t="s">
        <v>120</v>
      </c>
      <c r="U520" s="70"/>
      <c r="V520" s="124"/>
    </row>
    <row r="521" s="63" customFormat="1" ht="16.5" outlineLevel="7" spans="1:22">
      <c r="A521" s="82"/>
      <c r="B521" s="126" t="s">
        <v>192</v>
      </c>
      <c r="C521" s="127" t="s">
        <v>2962</v>
      </c>
      <c r="D521" s="128" t="s">
        <v>2939</v>
      </c>
      <c r="E521" s="129">
        <v>41407</v>
      </c>
      <c r="F521" s="128">
        <v>144</v>
      </c>
      <c r="G521" s="114">
        <v>0</v>
      </c>
      <c r="H521" s="115">
        <v>6666.67</v>
      </c>
      <c r="I521" s="115">
        <v>6666.67</v>
      </c>
      <c r="J521" s="130">
        <v>0</v>
      </c>
      <c r="K521" s="130">
        <v>0</v>
      </c>
      <c r="L521" s="130">
        <v>231.47</v>
      </c>
      <c r="M521" s="118"/>
      <c r="N521" s="119"/>
      <c r="O521" s="120">
        <f t="shared" ref="O521:O584" si="33">IFERROR(EOMONTH(E521,F521),"")</f>
        <v>45808</v>
      </c>
      <c r="P521" s="121">
        <f t="shared" si="30"/>
        <v>5</v>
      </c>
      <c r="Q521" s="122">
        <f t="shared" si="31"/>
        <v>231.481597222222</v>
      </c>
      <c r="R521" s="122">
        <f t="shared" si="32"/>
        <v>0.0115972222222069</v>
      </c>
      <c r="S521" s="123" t="s">
        <v>120</v>
      </c>
      <c r="U521" s="70"/>
      <c r="V521" s="124"/>
    </row>
    <row r="522" s="63" customFormat="1" ht="16.5" outlineLevel="7" spans="1:22">
      <c r="A522" s="82"/>
      <c r="B522" s="126" t="s">
        <v>192</v>
      </c>
      <c r="C522" s="127" t="s">
        <v>2968</v>
      </c>
      <c r="D522" s="128" t="s">
        <v>2970</v>
      </c>
      <c r="E522" s="129">
        <v>41680</v>
      </c>
      <c r="F522" s="128">
        <v>144</v>
      </c>
      <c r="G522" s="114">
        <v>0</v>
      </c>
      <c r="H522" s="115">
        <v>200510.52</v>
      </c>
      <c r="I522" s="115">
        <v>197642.73</v>
      </c>
      <c r="J522" s="130">
        <v>0</v>
      </c>
      <c r="K522" s="130">
        <v>2867.79</v>
      </c>
      <c r="L522" s="130">
        <v>17206.74</v>
      </c>
      <c r="M522" s="118"/>
      <c r="N522" s="119"/>
      <c r="O522" s="120">
        <f t="shared" si="33"/>
        <v>46081</v>
      </c>
      <c r="P522" s="121">
        <f t="shared" ref="P522:P585" si="34">IFERROR(IF(OR(AND(M522&lt;&gt;"",YEAR(M522)&lt;YEAR($L$6)),AND(O522&lt;&gt;"",YEAR(O522)&lt;YEAR($L$6))),0,IF(YEAR(E522)&gt;YEAR($L$6),0,IF(OR((IF(YEAR(E522)&lt;YEAR($L$6),1,IF(MONTH(E522)=12,99,MONTH(E522)+1))&gt;12),(IF(YEAR(E522)&lt;YEAR($L$6),1,IF(MONTH(E522)=12,99,MONTH(E522)+1))&gt;MIN(MONTH($L$6),IF(AND(M522&lt;&gt;"",YEAR(M522)=YEAR($L$6)),MONTH(M522),99),IF(AND(O522&lt;&gt;"",YEAR(O522)=YEAR($L$6)),MONTH(O522),99)))),0,MIN(MONTH($L$6),IF(AND(M522&lt;&gt;"",YEAR(M522)=YEAR($L$6)),MONTH(M522),99),IF(AND(O522&lt;&gt;"",YEAR(O522)=YEAR($L$6)),MONTH(O522),99))-IF(YEAR(E522)&lt;YEAR($L$6),1,IF(MONTH(E522)=12,99,MONTH(E522)+1))+1))),0)</f>
        <v>12</v>
      </c>
      <c r="Q522" s="122">
        <f t="shared" ref="Q522:Q585" si="35">IFERROR(IF(N522=0,(H522*(1-G522))/F522*P522,(N522*(1-G522))/F522*P522),0)</f>
        <v>16709.21</v>
      </c>
      <c r="R522" s="122">
        <f t="shared" si="32"/>
        <v>-497.530000000002</v>
      </c>
      <c r="S522" s="123" t="s">
        <v>120</v>
      </c>
      <c r="U522" s="70"/>
      <c r="V522" s="124"/>
    </row>
    <row r="523" s="63" customFormat="1" ht="16.5" outlineLevel="7" spans="1:22">
      <c r="A523" s="82"/>
      <c r="B523" s="126" t="s">
        <v>192</v>
      </c>
      <c r="C523" s="127" t="s">
        <v>2974</v>
      </c>
      <c r="D523" s="128" t="s">
        <v>2970</v>
      </c>
      <c r="E523" s="129">
        <v>41680</v>
      </c>
      <c r="F523" s="128">
        <v>144</v>
      </c>
      <c r="G523" s="114">
        <v>0</v>
      </c>
      <c r="H523" s="115">
        <v>200510.52</v>
      </c>
      <c r="I523" s="115">
        <v>197642.73</v>
      </c>
      <c r="J523" s="130">
        <v>0</v>
      </c>
      <c r="K523" s="130">
        <v>2867.79</v>
      </c>
      <c r="L523" s="130">
        <v>17206.74</v>
      </c>
      <c r="M523" s="118"/>
      <c r="N523" s="119"/>
      <c r="O523" s="120">
        <f t="shared" si="33"/>
        <v>46081</v>
      </c>
      <c r="P523" s="121">
        <f t="shared" si="34"/>
        <v>12</v>
      </c>
      <c r="Q523" s="122">
        <f t="shared" si="35"/>
        <v>16709.21</v>
      </c>
      <c r="R523" s="122">
        <f t="shared" si="32"/>
        <v>-497.530000000002</v>
      </c>
      <c r="S523" s="123" t="s">
        <v>120</v>
      </c>
      <c r="U523" s="70"/>
      <c r="V523" s="124"/>
    </row>
    <row r="524" s="63" customFormat="1" ht="16.5" outlineLevel="7" spans="1:22">
      <c r="A524" s="82"/>
      <c r="B524" s="126" t="s">
        <v>192</v>
      </c>
      <c r="C524" s="127" t="s">
        <v>2977</v>
      </c>
      <c r="D524" s="128" t="s">
        <v>2970</v>
      </c>
      <c r="E524" s="129">
        <v>42333</v>
      </c>
      <c r="F524" s="128">
        <v>144</v>
      </c>
      <c r="G524" s="114">
        <v>0</v>
      </c>
      <c r="H524" s="115">
        <v>115546.92</v>
      </c>
      <c r="I524" s="115">
        <v>97091.52</v>
      </c>
      <c r="J524" s="130">
        <v>0</v>
      </c>
      <c r="K524" s="130">
        <v>18455.4</v>
      </c>
      <c r="L524" s="130">
        <v>9628.91</v>
      </c>
      <c r="M524" s="118"/>
      <c r="N524" s="119"/>
      <c r="O524" s="120">
        <f t="shared" si="33"/>
        <v>46721</v>
      </c>
      <c r="P524" s="121">
        <f t="shared" si="34"/>
        <v>12</v>
      </c>
      <c r="Q524" s="122">
        <f t="shared" si="35"/>
        <v>9628.91</v>
      </c>
      <c r="R524" s="122">
        <f t="shared" si="32"/>
        <v>0</v>
      </c>
      <c r="S524" s="123" t="s">
        <v>120</v>
      </c>
      <c r="U524" s="70"/>
      <c r="V524" s="124"/>
    </row>
    <row r="525" s="63" customFormat="1" ht="16.5" outlineLevel="7" spans="1:22">
      <c r="A525" s="82"/>
      <c r="B525" s="126" t="s">
        <v>192</v>
      </c>
      <c r="C525" s="127" t="s">
        <v>2982</v>
      </c>
      <c r="D525" s="128" t="s">
        <v>2939</v>
      </c>
      <c r="E525" s="129">
        <v>42936</v>
      </c>
      <c r="F525" s="128">
        <v>144</v>
      </c>
      <c r="G525" s="114">
        <v>0</v>
      </c>
      <c r="H525" s="115">
        <v>150517.2</v>
      </c>
      <c r="I525" s="115">
        <v>105571.11</v>
      </c>
      <c r="J525" s="130">
        <v>0</v>
      </c>
      <c r="K525" s="130">
        <v>44946.09</v>
      </c>
      <c r="L525" s="130">
        <v>12543.09</v>
      </c>
      <c r="M525" s="118"/>
      <c r="N525" s="119"/>
      <c r="O525" s="120">
        <f t="shared" si="33"/>
        <v>47330</v>
      </c>
      <c r="P525" s="121">
        <f t="shared" si="34"/>
        <v>12</v>
      </c>
      <c r="Q525" s="122">
        <f t="shared" si="35"/>
        <v>12543.1</v>
      </c>
      <c r="R525" s="122">
        <f t="shared" si="32"/>
        <v>0.0100000000020373</v>
      </c>
      <c r="S525" s="123" t="s">
        <v>120</v>
      </c>
      <c r="U525" s="70"/>
      <c r="V525" s="124"/>
    </row>
    <row r="526" s="63" customFormat="1" ht="16.5" outlineLevel="7" spans="1:22">
      <c r="A526" s="82"/>
      <c r="B526" s="111" t="s">
        <v>192</v>
      </c>
      <c r="C526" s="111" t="s">
        <v>2987</v>
      </c>
      <c r="D526" s="112" t="s">
        <v>2989</v>
      </c>
      <c r="E526" s="113">
        <v>42936</v>
      </c>
      <c r="F526" s="112">
        <v>144</v>
      </c>
      <c r="G526" s="114">
        <v>0</v>
      </c>
      <c r="H526" s="115">
        <v>265679.62</v>
      </c>
      <c r="I526" s="115">
        <v>186344.78</v>
      </c>
      <c r="J526" s="116">
        <v>0</v>
      </c>
      <c r="K526" s="116">
        <v>79334.84</v>
      </c>
      <c r="L526" s="116">
        <v>22139.95</v>
      </c>
      <c r="M526" s="118"/>
      <c r="N526" s="119"/>
      <c r="O526" s="120">
        <f t="shared" si="33"/>
        <v>47330</v>
      </c>
      <c r="P526" s="121">
        <f t="shared" si="34"/>
        <v>12</v>
      </c>
      <c r="Q526" s="122">
        <f t="shared" si="35"/>
        <v>22139.9683333333</v>
      </c>
      <c r="R526" s="122">
        <f t="shared" si="32"/>
        <v>0.0183333333334303</v>
      </c>
      <c r="S526" s="123" t="s">
        <v>120</v>
      </c>
      <c r="U526" s="70"/>
      <c r="V526" s="124"/>
    </row>
    <row r="527" s="63" customFormat="1" ht="16.5" outlineLevel="7" spans="1:22">
      <c r="A527" s="82"/>
      <c r="B527" s="111" t="s">
        <v>192</v>
      </c>
      <c r="C527" s="111" t="s">
        <v>2994</v>
      </c>
      <c r="D527" s="112" t="s">
        <v>2996</v>
      </c>
      <c r="E527" s="113">
        <v>42968</v>
      </c>
      <c r="F527" s="112">
        <v>144</v>
      </c>
      <c r="G527" s="114">
        <v>0</v>
      </c>
      <c r="H527" s="115">
        <v>261198.33</v>
      </c>
      <c r="I527" s="115">
        <v>181387.78</v>
      </c>
      <c r="J527" s="116">
        <v>0</v>
      </c>
      <c r="K527" s="116">
        <v>79810.55</v>
      </c>
      <c r="L527" s="116">
        <v>21766.52</v>
      </c>
      <c r="M527" s="118"/>
      <c r="N527" s="119"/>
      <c r="O527" s="120">
        <f t="shared" si="33"/>
        <v>47361</v>
      </c>
      <c r="P527" s="121">
        <f t="shared" si="34"/>
        <v>12</v>
      </c>
      <c r="Q527" s="122">
        <f t="shared" si="35"/>
        <v>21766.5275</v>
      </c>
      <c r="R527" s="122">
        <f t="shared" si="32"/>
        <v>0.00749999999970896</v>
      </c>
      <c r="S527" s="123" t="s">
        <v>120</v>
      </c>
      <c r="U527" s="70"/>
      <c r="V527" s="124"/>
    </row>
    <row r="528" s="63" customFormat="1" ht="16.5" outlineLevel="7" spans="1:22">
      <c r="A528" s="82"/>
      <c r="B528" s="126" t="s">
        <v>192</v>
      </c>
      <c r="C528" s="127" t="s">
        <v>3000</v>
      </c>
      <c r="D528" s="128" t="s">
        <v>3002</v>
      </c>
      <c r="E528" s="129">
        <v>43214</v>
      </c>
      <c r="F528" s="128">
        <v>144</v>
      </c>
      <c r="G528" s="114">
        <v>0</v>
      </c>
      <c r="H528" s="115">
        <v>286193.73</v>
      </c>
      <c r="I528" s="115">
        <v>182846.05</v>
      </c>
      <c r="J528" s="130">
        <v>0</v>
      </c>
      <c r="K528" s="130">
        <v>103347.68</v>
      </c>
      <c r="L528" s="130">
        <v>23849.47</v>
      </c>
      <c r="M528" s="118"/>
      <c r="N528" s="119"/>
      <c r="O528" s="120">
        <f t="shared" si="33"/>
        <v>47603</v>
      </c>
      <c r="P528" s="121">
        <f t="shared" si="34"/>
        <v>12</v>
      </c>
      <c r="Q528" s="122">
        <f t="shared" si="35"/>
        <v>23849.4775</v>
      </c>
      <c r="R528" s="122">
        <f t="shared" si="32"/>
        <v>0.00749999999607098</v>
      </c>
      <c r="S528" s="123" t="s">
        <v>120</v>
      </c>
      <c r="U528" s="70"/>
      <c r="V528" s="124"/>
    </row>
    <row r="529" s="63" customFormat="1" ht="16.5" outlineLevel="7" spans="1:22">
      <c r="A529" s="82"/>
      <c r="B529" s="126" t="s">
        <v>192</v>
      </c>
      <c r="C529" s="127" t="s">
        <v>3005</v>
      </c>
      <c r="D529" s="128" t="s">
        <v>3007</v>
      </c>
      <c r="E529" s="129">
        <v>32843</v>
      </c>
      <c r="F529" s="128">
        <v>396</v>
      </c>
      <c r="G529" s="114">
        <v>0</v>
      </c>
      <c r="H529" s="115">
        <v>55940</v>
      </c>
      <c r="I529" s="115">
        <v>55100.9</v>
      </c>
      <c r="J529" s="130">
        <v>839.1</v>
      </c>
      <c r="K529" s="130">
        <v>0</v>
      </c>
      <c r="L529" s="130">
        <v>0</v>
      </c>
      <c r="M529" s="118"/>
      <c r="N529" s="119"/>
      <c r="O529" s="120">
        <f t="shared" si="33"/>
        <v>44926</v>
      </c>
      <c r="P529" s="121">
        <f t="shared" si="34"/>
        <v>0</v>
      </c>
      <c r="Q529" s="122">
        <f t="shared" si="35"/>
        <v>0</v>
      </c>
      <c r="R529" s="122">
        <f t="shared" si="32"/>
        <v>0</v>
      </c>
      <c r="S529" s="123" t="s">
        <v>120</v>
      </c>
      <c r="U529" s="70"/>
      <c r="V529" s="124"/>
    </row>
    <row r="530" s="63" customFormat="1" ht="16.5" outlineLevel="7" spans="1:22">
      <c r="A530" s="82"/>
      <c r="B530" s="126" t="s">
        <v>192</v>
      </c>
      <c r="C530" s="127" t="s">
        <v>3011</v>
      </c>
      <c r="D530" s="128" t="s">
        <v>3013</v>
      </c>
      <c r="E530" s="129">
        <v>39531</v>
      </c>
      <c r="F530" s="128">
        <v>144</v>
      </c>
      <c r="G530" s="114">
        <v>0</v>
      </c>
      <c r="H530" s="115">
        <v>56899.06</v>
      </c>
      <c r="I530" s="115">
        <v>56899.06</v>
      </c>
      <c r="J530" s="130">
        <v>0</v>
      </c>
      <c r="K530" s="130">
        <v>0</v>
      </c>
      <c r="L530" s="130">
        <v>0</v>
      </c>
      <c r="M530" s="118"/>
      <c r="N530" s="119"/>
      <c r="O530" s="120">
        <f t="shared" si="33"/>
        <v>43921</v>
      </c>
      <c r="P530" s="121">
        <f t="shared" si="34"/>
        <v>0</v>
      </c>
      <c r="Q530" s="122">
        <f t="shared" si="35"/>
        <v>0</v>
      </c>
      <c r="R530" s="122">
        <f t="shared" si="32"/>
        <v>0</v>
      </c>
      <c r="S530" s="123" t="s">
        <v>120</v>
      </c>
      <c r="U530" s="70"/>
      <c r="V530" s="124"/>
    </row>
    <row r="531" s="63" customFormat="1" ht="16.5" outlineLevel="7" spans="1:22">
      <c r="A531" s="82"/>
      <c r="B531" s="126" t="s">
        <v>192</v>
      </c>
      <c r="C531" s="127" t="s">
        <v>3018</v>
      </c>
      <c r="D531" s="128" t="s">
        <v>3013</v>
      </c>
      <c r="E531" s="129">
        <v>38346</v>
      </c>
      <c r="F531" s="128">
        <v>144</v>
      </c>
      <c r="G531" s="114">
        <v>0</v>
      </c>
      <c r="H531" s="115">
        <v>31307.1</v>
      </c>
      <c r="I531" s="115">
        <v>31307.1</v>
      </c>
      <c r="J531" s="130">
        <v>0</v>
      </c>
      <c r="K531" s="130">
        <v>0</v>
      </c>
      <c r="L531" s="130">
        <v>0</v>
      </c>
      <c r="M531" s="118"/>
      <c r="N531" s="119"/>
      <c r="O531" s="120">
        <f t="shared" si="33"/>
        <v>42735</v>
      </c>
      <c r="P531" s="121">
        <f t="shared" si="34"/>
        <v>0</v>
      </c>
      <c r="Q531" s="122">
        <f t="shared" si="35"/>
        <v>0</v>
      </c>
      <c r="R531" s="122">
        <f t="shared" si="32"/>
        <v>0</v>
      </c>
      <c r="S531" s="123" t="s">
        <v>120</v>
      </c>
      <c r="U531" s="70"/>
      <c r="V531" s="124"/>
    </row>
    <row r="532" s="63" customFormat="1" ht="16.5" outlineLevel="7" spans="1:22">
      <c r="A532" s="82"/>
      <c r="B532" s="126" t="s">
        <v>192</v>
      </c>
      <c r="C532" s="127" t="s">
        <v>3024</v>
      </c>
      <c r="D532" s="128" t="s">
        <v>3013</v>
      </c>
      <c r="E532" s="129">
        <v>41680</v>
      </c>
      <c r="F532" s="128">
        <v>144</v>
      </c>
      <c r="G532" s="114">
        <v>0</v>
      </c>
      <c r="H532" s="115">
        <v>66952.72</v>
      </c>
      <c r="I532" s="115">
        <v>66022.82</v>
      </c>
      <c r="J532" s="130">
        <v>0</v>
      </c>
      <c r="K532" s="130">
        <v>929.9</v>
      </c>
      <c r="L532" s="130">
        <v>5579.38</v>
      </c>
      <c r="M532" s="118"/>
      <c r="N532" s="119"/>
      <c r="O532" s="120">
        <f t="shared" si="33"/>
        <v>46081</v>
      </c>
      <c r="P532" s="121">
        <f t="shared" si="34"/>
        <v>12</v>
      </c>
      <c r="Q532" s="122">
        <f t="shared" si="35"/>
        <v>5579.39333333333</v>
      </c>
      <c r="R532" s="122">
        <f t="shared" si="32"/>
        <v>0.0133333333333212</v>
      </c>
      <c r="S532" s="123" t="s">
        <v>120</v>
      </c>
      <c r="U532" s="70"/>
      <c r="V532" s="124"/>
    </row>
    <row r="533" s="63" customFormat="1" ht="16.5" outlineLevel="7" spans="1:22">
      <c r="A533" s="82"/>
      <c r="B533" s="111" t="s">
        <v>192</v>
      </c>
      <c r="C533" s="111" t="s">
        <v>3029</v>
      </c>
      <c r="D533" s="112" t="s">
        <v>3013</v>
      </c>
      <c r="E533" s="113">
        <v>41680</v>
      </c>
      <c r="F533" s="112">
        <v>144</v>
      </c>
      <c r="G533" s="114">
        <v>0</v>
      </c>
      <c r="H533" s="115">
        <v>68376.07</v>
      </c>
      <c r="I533" s="115">
        <v>67426.4</v>
      </c>
      <c r="J533" s="116">
        <v>0</v>
      </c>
      <c r="K533" s="116">
        <v>949.67</v>
      </c>
      <c r="L533" s="116">
        <v>5698.02</v>
      </c>
      <c r="M533" s="118"/>
      <c r="N533" s="119"/>
      <c r="O533" s="120">
        <f t="shared" si="33"/>
        <v>46081</v>
      </c>
      <c r="P533" s="121">
        <f t="shared" si="34"/>
        <v>12</v>
      </c>
      <c r="Q533" s="122">
        <f t="shared" si="35"/>
        <v>5698.00583333333</v>
      </c>
      <c r="R533" s="122">
        <f t="shared" si="32"/>
        <v>-0.0141666666668243</v>
      </c>
      <c r="S533" s="123" t="s">
        <v>120</v>
      </c>
      <c r="U533" s="70"/>
      <c r="V533" s="124"/>
    </row>
    <row r="534" s="63" customFormat="1" ht="16.5" outlineLevel="7" spans="1:22">
      <c r="A534" s="82"/>
      <c r="B534" s="111" t="s">
        <v>192</v>
      </c>
      <c r="C534" s="111" t="s">
        <v>3032</v>
      </c>
      <c r="D534" s="112" t="s">
        <v>3013</v>
      </c>
      <c r="E534" s="113">
        <v>42333</v>
      </c>
      <c r="F534" s="112">
        <v>144</v>
      </c>
      <c r="G534" s="114">
        <v>0</v>
      </c>
      <c r="H534" s="115">
        <v>83620.8</v>
      </c>
      <c r="I534" s="115">
        <v>69958.51</v>
      </c>
      <c r="J534" s="116">
        <v>0</v>
      </c>
      <c r="K534" s="116">
        <v>13662.29</v>
      </c>
      <c r="L534" s="116">
        <v>7128.15</v>
      </c>
      <c r="M534" s="118"/>
      <c r="N534" s="119"/>
      <c r="O534" s="120">
        <f t="shared" si="33"/>
        <v>46721</v>
      </c>
      <c r="P534" s="121">
        <f t="shared" si="34"/>
        <v>12</v>
      </c>
      <c r="Q534" s="122">
        <f t="shared" si="35"/>
        <v>6968.4</v>
      </c>
      <c r="R534" s="122">
        <f t="shared" si="32"/>
        <v>-159.749999999999</v>
      </c>
      <c r="S534" s="123" t="s">
        <v>120</v>
      </c>
      <c r="U534" s="70"/>
      <c r="V534" s="124"/>
    </row>
    <row r="535" s="63" customFormat="1" ht="16.5" outlineLevel="7" spans="1:22">
      <c r="A535" s="82"/>
      <c r="B535" s="126" t="s">
        <v>192</v>
      </c>
      <c r="C535" s="127" t="s">
        <v>3037</v>
      </c>
      <c r="D535" s="128" t="s">
        <v>3039</v>
      </c>
      <c r="E535" s="129">
        <v>37561</v>
      </c>
      <c r="F535" s="128">
        <v>144</v>
      </c>
      <c r="G535" s="114">
        <v>0</v>
      </c>
      <c r="H535" s="115">
        <v>1674578.13</v>
      </c>
      <c r="I535" s="115">
        <v>1674578.13</v>
      </c>
      <c r="J535" s="130">
        <v>0</v>
      </c>
      <c r="K535" s="130">
        <v>0</v>
      </c>
      <c r="L535" s="130">
        <v>0</v>
      </c>
      <c r="M535" s="118"/>
      <c r="N535" s="119"/>
      <c r="O535" s="120">
        <f t="shared" si="33"/>
        <v>41973</v>
      </c>
      <c r="P535" s="121">
        <f t="shared" si="34"/>
        <v>0</v>
      </c>
      <c r="Q535" s="122">
        <f t="shared" si="35"/>
        <v>0</v>
      </c>
      <c r="R535" s="122">
        <f t="shared" si="32"/>
        <v>0</v>
      </c>
      <c r="S535" s="123" t="s">
        <v>120</v>
      </c>
      <c r="U535" s="70"/>
      <c r="V535" s="124"/>
    </row>
    <row r="536" s="63" customFormat="1" ht="16.5" outlineLevel="7" spans="1:22">
      <c r="A536" s="82"/>
      <c r="B536" s="126" t="s">
        <v>192</v>
      </c>
      <c r="C536" s="127" t="s">
        <v>3043</v>
      </c>
      <c r="D536" s="128" t="s">
        <v>3045</v>
      </c>
      <c r="E536" s="129">
        <v>39063</v>
      </c>
      <c r="F536" s="128">
        <v>144</v>
      </c>
      <c r="G536" s="114">
        <v>0</v>
      </c>
      <c r="H536" s="115">
        <v>23523.71</v>
      </c>
      <c r="I536" s="115">
        <v>23523.71</v>
      </c>
      <c r="J536" s="130">
        <v>0</v>
      </c>
      <c r="K536" s="130">
        <v>0</v>
      </c>
      <c r="L536" s="130">
        <v>0</v>
      </c>
      <c r="M536" s="118"/>
      <c r="N536" s="119"/>
      <c r="O536" s="120">
        <f t="shared" si="33"/>
        <v>43465</v>
      </c>
      <c r="P536" s="121">
        <f t="shared" si="34"/>
        <v>0</v>
      </c>
      <c r="Q536" s="122">
        <f t="shared" si="35"/>
        <v>0</v>
      </c>
      <c r="R536" s="122">
        <f t="shared" si="32"/>
        <v>0</v>
      </c>
      <c r="S536" s="123" t="s">
        <v>120</v>
      </c>
      <c r="U536" s="70"/>
      <c r="V536" s="124"/>
    </row>
    <row r="537" s="63" customFormat="1" ht="16.5" outlineLevel="7" spans="1:22">
      <c r="A537" s="82"/>
      <c r="B537" s="126" t="s">
        <v>192</v>
      </c>
      <c r="C537" s="127" t="s">
        <v>3049</v>
      </c>
      <c r="D537" s="128" t="s">
        <v>3051</v>
      </c>
      <c r="E537" s="129">
        <v>42299</v>
      </c>
      <c r="F537" s="128">
        <v>144</v>
      </c>
      <c r="G537" s="114">
        <v>0</v>
      </c>
      <c r="H537" s="115">
        <v>320779.77</v>
      </c>
      <c r="I537" s="115">
        <v>271771.79</v>
      </c>
      <c r="J537" s="130">
        <v>0</v>
      </c>
      <c r="K537" s="130">
        <v>49007.98</v>
      </c>
      <c r="L537" s="130">
        <v>26731.62</v>
      </c>
      <c r="M537" s="118"/>
      <c r="N537" s="119"/>
      <c r="O537" s="120">
        <f t="shared" si="33"/>
        <v>46691</v>
      </c>
      <c r="P537" s="121">
        <f t="shared" si="34"/>
        <v>12</v>
      </c>
      <c r="Q537" s="122">
        <f t="shared" si="35"/>
        <v>26731.6475</v>
      </c>
      <c r="R537" s="122">
        <f t="shared" si="32"/>
        <v>0.0275000000037835</v>
      </c>
      <c r="S537" s="123" t="s">
        <v>120</v>
      </c>
      <c r="U537" s="70"/>
      <c r="V537" s="124"/>
    </row>
    <row r="538" s="63" customFormat="1" ht="16.5" outlineLevel="7" spans="1:22">
      <c r="A538" s="82"/>
      <c r="B538" s="126" t="s">
        <v>192</v>
      </c>
      <c r="C538" s="127" t="s">
        <v>3055</v>
      </c>
      <c r="D538" s="128" t="s">
        <v>3057</v>
      </c>
      <c r="E538" s="129">
        <v>43085</v>
      </c>
      <c r="F538" s="128">
        <v>144</v>
      </c>
      <c r="G538" s="114">
        <v>0</v>
      </c>
      <c r="H538" s="115">
        <v>69237.37</v>
      </c>
      <c r="I538" s="115">
        <v>46158.25</v>
      </c>
      <c r="J538" s="130">
        <v>0</v>
      </c>
      <c r="K538" s="130">
        <v>23079.12</v>
      </c>
      <c r="L538" s="130">
        <v>5769.78</v>
      </c>
      <c r="M538" s="118"/>
      <c r="N538" s="119"/>
      <c r="O538" s="120">
        <f t="shared" si="33"/>
        <v>47483</v>
      </c>
      <c r="P538" s="121">
        <f t="shared" si="34"/>
        <v>12</v>
      </c>
      <c r="Q538" s="122">
        <f t="shared" si="35"/>
        <v>5769.78083333333</v>
      </c>
      <c r="R538" s="122">
        <f t="shared" si="32"/>
        <v>0.000833333333503106</v>
      </c>
      <c r="S538" s="123" t="s">
        <v>120</v>
      </c>
      <c r="U538" s="70"/>
      <c r="V538" s="124"/>
    </row>
    <row r="539" s="63" customFormat="1" ht="16.5" outlineLevel="7" spans="1:22">
      <c r="A539" s="82"/>
      <c r="B539" s="126" t="s">
        <v>192</v>
      </c>
      <c r="C539" s="127" t="s">
        <v>3060</v>
      </c>
      <c r="D539" s="128" t="s">
        <v>3062</v>
      </c>
      <c r="E539" s="129">
        <v>37983</v>
      </c>
      <c r="F539" s="128">
        <v>144</v>
      </c>
      <c r="G539" s="114">
        <v>0</v>
      </c>
      <c r="H539" s="115">
        <v>21219.23</v>
      </c>
      <c r="I539" s="115">
        <v>21219.23</v>
      </c>
      <c r="J539" s="130">
        <v>0</v>
      </c>
      <c r="K539" s="130">
        <v>0</v>
      </c>
      <c r="L539" s="130">
        <v>0</v>
      </c>
      <c r="M539" s="118"/>
      <c r="N539" s="119"/>
      <c r="O539" s="120">
        <f t="shared" si="33"/>
        <v>42369</v>
      </c>
      <c r="P539" s="121">
        <f t="shared" si="34"/>
        <v>0</v>
      </c>
      <c r="Q539" s="122">
        <f t="shared" si="35"/>
        <v>0</v>
      </c>
      <c r="R539" s="122">
        <f t="shared" si="32"/>
        <v>0</v>
      </c>
      <c r="S539" s="123" t="s">
        <v>120</v>
      </c>
      <c r="U539" s="70"/>
      <c r="V539" s="124"/>
    </row>
    <row r="540" s="63" customFormat="1" ht="16.5" outlineLevel="7" spans="1:22">
      <c r="A540" s="82"/>
      <c r="B540" s="111" t="s">
        <v>192</v>
      </c>
      <c r="C540" s="111" t="s">
        <v>3066</v>
      </c>
      <c r="D540" s="112" t="s">
        <v>3068</v>
      </c>
      <c r="E540" s="113">
        <v>43083</v>
      </c>
      <c r="F540" s="112">
        <v>144</v>
      </c>
      <c r="G540" s="114">
        <v>0</v>
      </c>
      <c r="H540" s="115">
        <v>105976.83</v>
      </c>
      <c r="I540" s="115">
        <v>70651.21</v>
      </c>
      <c r="J540" s="116">
        <v>0</v>
      </c>
      <c r="K540" s="116">
        <v>35325.62</v>
      </c>
      <c r="L540" s="116">
        <v>8831.4</v>
      </c>
      <c r="M540" s="118"/>
      <c r="N540" s="119"/>
      <c r="O540" s="120">
        <f t="shared" si="33"/>
        <v>47483</v>
      </c>
      <c r="P540" s="121">
        <f t="shared" si="34"/>
        <v>12</v>
      </c>
      <c r="Q540" s="122">
        <f t="shared" si="35"/>
        <v>8831.4025</v>
      </c>
      <c r="R540" s="122">
        <f t="shared" si="32"/>
        <v>0.00250000000050932</v>
      </c>
      <c r="S540" s="123" t="s">
        <v>120</v>
      </c>
      <c r="U540" s="70"/>
      <c r="V540" s="124"/>
    </row>
    <row r="541" s="63" customFormat="1" ht="16.5" outlineLevel="7" spans="1:22">
      <c r="A541" s="82"/>
      <c r="B541" s="111" t="s">
        <v>192</v>
      </c>
      <c r="C541" s="111" t="s">
        <v>3071</v>
      </c>
      <c r="D541" s="112" t="s">
        <v>3073</v>
      </c>
      <c r="E541" s="113">
        <v>38679</v>
      </c>
      <c r="F541" s="112">
        <v>144</v>
      </c>
      <c r="G541" s="114">
        <v>0</v>
      </c>
      <c r="H541" s="115">
        <v>54999.86</v>
      </c>
      <c r="I541" s="115">
        <v>54999.86</v>
      </c>
      <c r="J541" s="116">
        <v>0</v>
      </c>
      <c r="K541" s="116">
        <v>0</v>
      </c>
      <c r="L541" s="116">
        <v>0</v>
      </c>
      <c r="M541" s="118"/>
      <c r="N541" s="119"/>
      <c r="O541" s="120">
        <f t="shared" si="33"/>
        <v>43069</v>
      </c>
      <c r="P541" s="121">
        <f t="shared" si="34"/>
        <v>0</v>
      </c>
      <c r="Q541" s="122">
        <f t="shared" si="35"/>
        <v>0</v>
      </c>
      <c r="R541" s="122">
        <f t="shared" si="32"/>
        <v>0</v>
      </c>
      <c r="S541" s="123" t="s">
        <v>120</v>
      </c>
      <c r="U541" s="70"/>
      <c r="V541" s="124"/>
    </row>
    <row r="542" s="63" customFormat="1" ht="16.5" outlineLevel="7" spans="1:22">
      <c r="A542" s="82"/>
      <c r="B542" s="126" t="s">
        <v>192</v>
      </c>
      <c r="C542" s="127" t="s">
        <v>3078</v>
      </c>
      <c r="D542" s="128" t="s">
        <v>3080</v>
      </c>
      <c r="E542" s="129">
        <v>41668</v>
      </c>
      <c r="F542" s="128">
        <v>144</v>
      </c>
      <c r="G542" s="114">
        <v>0</v>
      </c>
      <c r="H542" s="115">
        <v>99282.84</v>
      </c>
      <c r="I542" s="115">
        <v>98393.16</v>
      </c>
      <c r="J542" s="130">
        <v>0</v>
      </c>
      <c r="K542" s="130">
        <v>889.68</v>
      </c>
      <c r="L542" s="130">
        <v>10676.21</v>
      </c>
      <c r="M542" s="118"/>
      <c r="N542" s="119"/>
      <c r="O542" s="120">
        <f t="shared" si="33"/>
        <v>46053</v>
      </c>
      <c r="P542" s="121">
        <f t="shared" si="34"/>
        <v>12</v>
      </c>
      <c r="Q542" s="122">
        <f t="shared" si="35"/>
        <v>8273.57</v>
      </c>
      <c r="R542" s="122">
        <f t="shared" si="32"/>
        <v>-2402.64</v>
      </c>
      <c r="S542" s="123" t="s">
        <v>120</v>
      </c>
      <c r="U542" s="70"/>
      <c r="V542" s="124"/>
    </row>
    <row r="543" s="63" customFormat="1" ht="16.5" outlineLevel="7" spans="1:22">
      <c r="A543" s="82"/>
      <c r="B543" s="126" t="s">
        <v>192</v>
      </c>
      <c r="C543" s="127" t="s">
        <v>3085</v>
      </c>
      <c r="D543" s="128" t="s">
        <v>3087</v>
      </c>
      <c r="E543" s="129">
        <v>42299</v>
      </c>
      <c r="F543" s="128">
        <v>144</v>
      </c>
      <c r="G543" s="114">
        <v>0</v>
      </c>
      <c r="H543" s="115">
        <v>146557.55</v>
      </c>
      <c r="I543" s="115">
        <v>124166.8</v>
      </c>
      <c r="J543" s="130">
        <v>0</v>
      </c>
      <c r="K543" s="130">
        <v>22390.75</v>
      </c>
      <c r="L543" s="130">
        <v>12213.13</v>
      </c>
      <c r="M543" s="118"/>
      <c r="N543" s="119"/>
      <c r="O543" s="120">
        <f t="shared" si="33"/>
        <v>46691</v>
      </c>
      <c r="P543" s="121">
        <f t="shared" si="34"/>
        <v>12</v>
      </c>
      <c r="Q543" s="122">
        <f t="shared" si="35"/>
        <v>12213.1291666667</v>
      </c>
      <c r="R543" s="122">
        <f t="shared" si="32"/>
        <v>-0.000833333333503106</v>
      </c>
      <c r="S543" s="123" t="s">
        <v>120</v>
      </c>
      <c r="U543" s="70"/>
      <c r="V543" s="124"/>
    </row>
    <row r="544" s="63" customFormat="1" ht="16.5" outlineLevel="7" spans="1:22">
      <c r="A544" s="82"/>
      <c r="B544" s="126" t="s">
        <v>192</v>
      </c>
      <c r="C544" s="127" t="s">
        <v>3089</v>
      </c>
      <c r="D544" s="128" t="s">
        <v>3091</v>
      </c>
      <c r="E544" s="129">
        <v>42356</v>
      </c>
      <c r="F544" s="128">
        <v>144</v>
      </c>
      <c r="G544" s="114">
        <v>0</v>
      </c>
      <c r="H544" s="115">
        <v>283011.8</v>
      </c>
      <c r="I544" s="115">
        <v>235843.17</v>
      </c>
      <c r="J544" s="130">
        <v>0</v>
      </c>
      <c r="K544" s="130">
        <v>47168.63</v>
      </c>
      <c r="L544" s="130">
        <v>23584.31</v>
      </c>
      <c r="M544" s="118"/>
      <c r="N544" s="119"/>
      <c r="O544" s="120">
        <f t="shared" si="33"/>
        <v>46752</v>
      </c>
      <c r="P544" s="121">
        <f t="shared" si="34"/>
        <v>12</v>
      </c>
      <c r="Q544" s="122">
        <f t="shared" si="35"/>
        <v>23584.3166666667</v>
      </c>
      <c r="R544" s="122">
        <f t="shared" si="32"/>
        <v>0.00666666666438687</v>
      </c>
      <c r="S544" s="123" t="s">
        <v>120</v>
      </c>
      <c r="U544" s="70"/>
      <c r="V544" s="124"/>
    </row>
    <row r="545" s="63" customFormat="1" ht="16.5" outlineLevel="7" spans="1:22">
      <c r="A545" s="82"/>
      <c r="B545" s="126" t="s">
        <v>192</v>
      </c>
      <c r="C545" s="127" t="s">
        <v>3096</v>
      </c>
      <c r="D545" s="128" t="s">
        <v>3098</v>
      </c>
      <c r="E545" s="129">
        <v>43085</v>
      </c>
      <c r="F545" s="128">
        <v>144</v>
      </c>
      <c r="G545" s="114">
        <v>0</v>
      </c>
      <c r="H545" s="115">
        <v>71323.97</v>
      </c>
      <c r="I545" s="115">
        <v>47549.33</v>
      </c>
      <c r="J545" s="130">
        <v>0</v>
      </c>
      <c r="K545" s="130">
        <v>23774.64</v>
      </c>
      <c r="L545" s="130">
        <v>5943.66</v>
      </c>
      <c r="M545" s="118"/>
      <c r="N545" s="119"/>
      <c r="O545" s="120">
        <f t="shared" si="33"/>
        <v>47483</v>
      </c>
      <c r="P545" s="121">
        <f t="shared" si="34"/>
        <v>12</v>
      </c>
      <c r="Q545" s="122">
        <f t="shared" si="35"/>
        <v>5943.66416666667</v>
      </c>
      <c r="R545" s="122">
        <f t="shared" si="32"/>
        <v>0.00416666666660603</v>
      </c>
      <c r="S545" s="123" t="s">
        <v>120</v>
      </c>
      <c r="U545" s="70"/>
      <c r="V545" s="124"/>
    </row>
    <row r="546" s="63" customFormat="1" ht="16.5" outlineLevel="7" spans="1:22">
      <c r="A546" s="82"/>
      <c r="B546" s="126" t="s">
        <v>192</v>
      </c>
      <c r="C546" s="127" t="s">
        <v>3100</v>
      </c>
      <c r="D546" s="128" t="s">
        <v>3102</v>
      </c>
      <c r="E546" s="129">
        <v>43085</v>
      </c>
      <c r="F546" s="128">
        <v>144</v>
      </c>
      <c r="G546" s="114">
        <v>0</v>
      </c>
      <c r="H546" s="115">
        <v>87173.75</v>
      </c>
      <c r="I546" s="115">
        <v>58115.77</v>
      </c>
      <c r="J546" s="130">
        <v>0</v>
      </c>
      <c r="K546" s="130">
        <v>29057.98</v>
      </c>
      <c r="L546" s="130">
        <v>7264.49</v>
      </c>
      <c r="M546" s="118"/>
      <c r="N546" s="119"/>
      <c r="O546" s="120">
        <f t="shared" si="33"/>
        <v>47483</v>
      </c>
      <c r="P546" s="121">
        <f t="shared" si="34"/>
        <v>12</v>
      </c>
      <c r="Q546" s="122">
        <f t="shared" si="35"/>
        <v>7264.47916666667</v>
      </c>
      <c r="R546" s="122">
        <f t="shared" si="32"/>
        <v>-0.0108333333328119</v>
      </c>
      <c r="S546" s="123" t="s">
        <v>120</v>
      </c>
      <c r="U546" s="70"/>
      <c r="V546" s="124"/>
    </row>
    <row r="547" s="63" customFormat="1" ht="16.5" outlineLevel="7" spans="1:22">
      <c r="A547" s="82"/>
      <c r="B547" s="111" t="s">
        <v>192</v>
      </c>
      <c r="C547" s="111" t="s">
        <v>3105</v>
      </c>
      <c r="D547" s="112" t="s">
        <v>3107</v>
      </c>
      <c r="E547" s="113">
        <v>43085</v>
      </c>
      <c r="F547" s="112">
        <v>144</v>
      </c>
      <c r="G547" s="114">
        <v>0</v>
      </c>
      <c r="H547" s="115">
        <v>119505.79</v>
      </c>
      <c r="I547" s="115">
        <v>79670.5</v>
      </c>
      <c r="J547" s="116">
        <v>0</v>
      </c>
      <c r="K547" s="116">
        <v>39835.29</v>
      </c>
      <c r="L547" s="116">
        <v>9958.82</v>
      </c>
      <c r="M547" s="118"/>
      <c r="N547" s="119"/>
      <c r="O547" s="120">
        <f t="shared" si="33"/>
        <v>47483</v>
      </c>
      <c r="P547" s="121">
        <f t="shared" si="34"/>
        <v>12</v>
      </c>
      <c r="Q547" s="122">
        <f t="shared" si="35"/>
        <v>9958.81583333333</v>
      </c>
      <c r="R547" s="122">
        <f t="shared" si="32"/>
        <v>-0.00416666666569654</v>
      </c>
      <c r="S547" s="123" t="s">
        <v>120</v>
      </c>
      <c r="U547" s="70"/>
      <c r="V547" s="124"/>
    </row>
    <row r="548" s="63" customFormat="1" ht="16.5" outlineLevel="7" spans="1:22">
      <c r="A548" s="82"/>
      <c r="B548" s="111" t="s">
        <v>192</v>
      </c>
      <c r="C548" s="111" t="s">
        <v>3110</v>
      </c>
      <c r="D548" s="112" t="s">
        <v>3112</v>
      </c>
      <c r="E548" s="113">
        <v>43085</v>
      </c>
      <c r="F548" s="112">
        <v>144</v>
      </c>
      <c r="G548" s="114">
        <v>0</v>
      </c>
      <c r="H548" s="115">
        <v>38461.54</v>
      </c>
      <c r="I548" s="115">
        <v>25640.98</v>
      </c>
      <c r="J548" s="116">
        <v>0</v>
      </c>
      <c r="K548" s="116">
        <v>12820.56</v>
      </c>
      <c r="L548" s="116">
        <v>3205.14</v>
      </c>
      <c r="M548" s="118"/>
      <c r="N548" s="119"/>
      <c r="O548" s="120">
        <f t="shared" si="33"/>
        <v>47483</v>
      </c>
      <c r="P548" s="121">
        <f t="shared" si="34"/>
        <v>12</v>
      </c>
      <c r="Q548" s="122">
        <f t="shared" si="35"/>
        <v>3205.12833333333</v>
      </c>
      <c r="R548" s="122">
        <f t="shared" si="32"/>
        <v>-0.011666666666315</v>
      </c>
      <c r="S548" s="123" t="s">
        <v>120</v>
      </c>
      <c r="U548" s="70"/>
      <c r="V548" s="124"/>
    </row>
    <row r="549" s="63" customFormat="1" ht="16.5" outlineLevel="7" spans="1:22">
      <c r="A549" s="82"/>
      <c r="B549" s="126" t="s">
        <v>192</v>
      </c>
      <c r="C549" s="127" t="s">
        <v>3114</v>
      </c>
      <c r="D549" s="128" t="s">
        <v>3116</v>
      </c>
      <c r="E549" s="129">
        <v>42299</v>
      </c>
      <c r="F549" s="128">
        <v>144</v>
      </c>
      <c r="G549" s="114">
        <v>0</v>
      </c>
      <c r="H549" s="115">
        <v>95275.49</v>
      </c>
      <c r="I549" s="115">
        <v>80719.52</v>
      </c>
      <c r="J549" s="130">
        <v>0</v>
      </c>
      <c r="K549" s="130">
        <v>14555.97</v>
      </c>
      <c r="L549" s="130">
        <v>7939.62</v>
      </c>
      <c r="M549" s="118"/>
      <c r="N549" s="119"/>
      <c r="O549" s="120">
        <f t="shared" si="33"/>
        <v>46691</v>
      </c>
      <c r="P549" s="121">
        <f t="shared" si="34"/>
        <v>12</v>
      </c>
      <c r="Q549" s="122">
        <f t="shared" si="35"/>
        <v>7939.62416666667</v>
      </c>
      <c r="R549" s="122">
        <f t="shared" si="32"/>
        <v>0.00416666666660603</v>
      </c>
      <c r="S549" s="123" t="s">
        <v>120</v>
      </c>
      <c r="U549" s="70"/>
      <c r="V549" s="124"/>
    </row>
    <row r="550" s="63" customFormat="1" ht="16.5" outlineLevel="7" spans="1:22">
      <c r="A550" s="82"/>
      <c r="B550" s="126" t="s">
        <v>192</v>
      </c>
      <c r="C550" s="127" t="s">
        <v>3119</v>
      </c>
      <c r="D550" s="128" t="s">
        <v>3121</v>
      </c>
      <c r="E550" s="129">
        <v>43085</v>
      </c>
      <c r="F550" s="128">
        <v>144</v>
      </c>
      <c r="G550" s="114">
        <v>0</v>
      </c>
      <c r="H550" s="115">
        <v>80723.59</v>
      </c>
      <c r="I550" s="115">
        <v>53815.73</v>
      </c>
      <c r="J550" s="130">
        <v>0</v>
      </c>
      <c r="K550" s="130">
        <v>26907.86</v>
      </c>
      <c r="L550" s="130">
        <v>6726.97</v>
      </c>
      <c r="M550" s="118"/>
      <c r="N550" s="119"/>
      <c r="O550" s="120">
        <f t="shared" si="33"/>
        <v>47483</v>
      </c>
      <c r="P550" s="121">
        <f t="shared" si="34"/>
        <v>12</v>
      </c>
      <c r="Q550" s="122">
        <f t="shared" si="35"/>
        <v>6726.96583333333</v>
      </c>
      <c r="R550" s="122">
        <f t="shared" si="32"/>
        <v>-0.00416666666660603</v>
      </c>
      <c r="S550" s="123" t="s">
        <v>120</v>
      </c>
      <c r="U550" s="70"/>
      <c r="V550" s="124"/>
    </row>
    <row r="551" s="63" customFormat="1" ht="16.5" outlineLevel="7" spans="1:22">
      <c r="A551" s="82"/>
      <c r="B551" s="126" t="s">
        <v>192</v>
      </c>
      <c r="C551" s="127" t="s">
        <v>3123</v>
      </c>
      <c r="D551" s="128" t="s">
        <v>3125</v>
      </c>
      <c r="E551" s="129">
        <v>43083</v>
      </c>
      <c r="F551" s="128">
        <v>144</v>
      </c>
      <c r="G551" s="114">
        <v>0</v>
      </c>
      <c r="H551" s="115">
        <v>52205.88</v>
      </c>
      <c r="I551" s="115">
        <v>34803.9</v>
      </c>
      <c r="J551" s="130">
        <v>0</v>
      </c>
      <c r="K551" s="130">
        <v>17401.98</v>
      </c>
      <c r="L551" s="130">
        <v>4350.49</v>
      </c>
      <c r="M551" s="118"/>
      <c r="N551" s="119"/>
      <c r="O551" s="120">
        <f t="shared" si="33"/>
        <v>47483</v>
      </c>
      <c r="P551" s="121">
        <f t="shared" si="34"/>
        <v>12</v>
      </c>
      <c r="Q551" s="122">
        <f t="shared" si="35"/>
        <v>4350.49</v>
      </c>
      <c r="R551" s="122">
        <f t="shared" si="32"/>
        <v>0</v>
      </c>
      <c r="S551" s="123" t="s">
        <v>120</v>
      </c>
      <c r="U551" s="70"/>
      <c r="V551" s="124"/>
    </row>
    <row r="552" s="63" customFormat="1" ht="16.5" outlineLevel="7" spans="1:22">
      <c r="A552" s="82"/>
      <c r="B552" s="126" t="s">
        <v>192</v>
      </c>
      <c r="C552" s="127" t="s">
        <v>3129</v>
      </c>
      <c r="D552" s="128" t="s">
        <v>3131</v>
      </c>
      <c r="E552" s="129">
        <v>43544</v>
      </c>
      <c r="F552" s="128">
        <v>144</v>
      </c>
      <c r="G552" s="114">
        <v>0</v>
      </c>
      <c r="H552" s="115">
        <v>282417.08</v>
      </c>
      <c r="I552" s="115">
        <v>158859.62</v>
      </c>
      <c r="J552" s="130">
        <v>0</v>
      </c>
      <c r="K552" s="130">
        <v>123557.46</v>
      </c>
      <c r="L552" s="130">
        <v>23534.76</v>
      </c>
      <c r="M552" s="118"/>
      <c r="N552" s="119"/>
      <c r="O552" s="120">
        <f t="shared" si="33"/>
        <v>47938</v>
      </c>
      <c r="P552" s="121">
        <f t="shared" si="34"/>
        <v>12</v>
      </c>
      <c r="Q552" s="122">
        <f t="shared" si="35"/>
        <v>23534.7566666667</v>
      </c>
      <c r="R552" s="122">
        <f t="shared" si="32"/>
        <v>-0.00333333333037444</v>
      </c>
      <c r="S552" s="123" t="s">
        <v>120</v>
      </c>
      <c r="U552" s="70"/>
      <c r="V552" s="124"/>
    </row>
    <row r="553" s="63" customFormat="1" ht="16.5" outlineLevel="7" spans="1:22">
      <c r="A553" s="82"/>
      <c r="B553" s="126" t="s">
        <v>192</v>
      </c>
      <c r="C553" s="127" t="s">
        <v>3134</v>
      </c>
      <c r="D553" s="128" t="s">
        <v>2713</v>
      </c>
      <c r="E553" s="129">
        <v>44102</v>
      </c>
      <c r="F553" s="128">
        <v>144</v>
      </c>
      <c r="G553" s="114">
        <v>0</v>
      </c>
      <c r="H553" s="115">
        <v>153097.35</v>
      </c>
      <c r="I553" s="115">
        <v>66980.09</v>
      </c>
      <c r="J553" s="130">
        <v>0</v>
      </c>
      <c r="K553" s="130">
        <v>86117.26</v>
      </c>
      <c r="L553" s="130">
        <v>12758.11</v>
      </c>
      <c r="M553" s="118"/>
      <c r="N553" s="119"/>
      <c r="O553" s="120">
        <f t="shared" si="33"/>
        <v>48487</v>
      </c>
      <c r="P553" s="121">
        <f t="shared" si="34"/>
        <v>12</v>
      </c>
      <c r="Q553" s="122">
        <f t="shared" si="35"/>
        <v>12758.1125</v>
      </c>
      <c r="R553" s="122">
        <f t="shared" si="32"/>
        <v>0.00249999999869033</v>
      </c>
      <c r="S553" s="123" t="s">
        <v>120</v>
      </c>
      <c r="U553" s="70"/>
      <c r="V553" s="124"/>
    </row>
    <row r="554" s="63" customFormat="1" ht="16.5" outlineLevel="7" spans="1:22">
      <c r="A554" s="82"/>
      <c r="B554" s="111" t="s">
        <v>192</v>
      </c>
      <c r="C554" s="111" t="s">
        <v>3141</v>
      </c>
      <c r="D554" s="112" t="s">
        <v>3143</v>
      </c>
      <c r="E554" s="113">
        <v>44147</v>
      </c>
      <c r="F554" s="112">
        <v>144</v>
      </c>
      <c r="G554" s="114">
        <v>0</v>
      </c>
      <c r="H554" s="115">
        <v>202654.87</v>
      </c>
      <c r="I554" s="115">
        <v>85846.86</v>
      </c>
      <c r="J554" s="116">
        <v>0</v>
      </c>
      <c r="K554" s="116">
        <v>116808.01</v>
      </c>
      <c r="L554" s="116">
        <v>16887.9</v>
      </c>
      <c r="M554" s="118"/>
      <c r="N554" s="119"/>
      <c r="O554" s="120">
        <f t="shared" si="33"/>
        <v>48548</v>
      </c>
      <c r="P554" s="121">
        <f t="shared" si="34"/>
        <v>12</v>
      </c>
      <c r="Q554" s="122">
        <f t="shared" si="35"/>
        <v>16887.9058333333</v>
      </c>
      <c r="R554" s="122">
        <f t="shared" si="32"/>
        <v>0.00583333333270275</v>
      </c>
      <c r="S554" s="123" t="s">
        <v>120</v>
      </c>
      <c r="U554" s="70"/>
      <c r="V554" s="124"/>
    </row>
    <row r="555" s="63" customFormat="1" ht="16.5" outlineLevel="7" spans="1:22">
      <c r="A555" s="82"/>
      <c r="B555" s="111" t="s">
        <v>192</v>
      </c>
      <c r="C555" s="111" t="s">
        <v>3147</v>
      </c>
      <c r="D555" s="112" t="s">
        <v>2761</v>
      </c>
      <c r="E555" s="113">
        <v>44147</v>
      </c>
      <c r="F555" s="112">
        <v>144</v>
      </c>
      <c r="G555" s="114">
        <v>0</v>
      </c>
      <c r="H555" s="115">
        <v>55172.41</v>
      </c>
      <c r="I555" s="115">
        <v>23371.64</v>
      </c>
      <c r="J555" s="116">
        <v>0</v>
      </c>
      <c r="K555" s="116">
        <v>31800.77</v>
      </c>
      <c r="L555" s="116">
        <v>4597.7</v>
      </c>
      <c r="M555" s="118"/>
      <c r="N555" s="119"/>
      <c r="O555" s="120">
        <f t="shared" si="33"/>
        <v>48548</v>
      </c>
      <c r="P555" s="121">
        <f t="shared" si="34"/>
        <v>12</v>
      </c>
      <c r="Q555" s="122">
        <f t="shared" si="35"/>
        <v>4597.70083333333</v>
      </c>
      <c r="R555" s="122">
        <f t="shared" si="32"/>
        <v>0.000833333333503106</v>
      </c>
      <c r="S555" s="123" t="s">
        <v>120</v>
      </c>
      <c r="U555" s="70"/>
      <c r="V555" s="124"/>
    </row>
    <row r="556" s="63" customFormat="1" ht="16.5" outlineLevel="7" spans="1:22">
      <c r="A556" s="82"/>
      <c r="B556" s="126" t="s">
        <v>192</v>
      </c>
      <c r="C556" s="127" t="s">
        <v>3152</v>
      </c>
      <c r="D556" s="128" t="s">
        <v>2761</v>
      </c>
      <c r="E556" s="129">
        <v>44147</v>
      </c>
      <c r="F556" s="128">
        <v>144</v>
      </c>
      <c r="G556" s="114">
        <v>0</v>
      </c>
      <c r="H556" s="115">
        <v>81896.55</v>
      </c>
      <c r="I556" s="115">
        <v>34692.28</v>
      </c>
      <c r="J556" s="130">
        <v>0</v>
      </c>
      <c r="K556" s="130">
        <v>47204.27</v>
      </c>
      <c r="L556" s="130">
        <v>6824.71</v>
      </c>
      <c r="M556" s="118"/>
      <c r="N556" s="119"/>
      <c r="O556" s="120">
        <f t="shared" si="33"/>
        <v>48548</v>
      </c>
      <c r="P556" s="121">
        <f t="shared" si="34"/>
        <v>12</v>
      </c>
      <c r="Q556" s="122">
        <f t="shared" si="35"/>
        <v>6824.7125</v>
      </c>
      <c r="R556" s="122">
        <f t="shared" si="32"/>
        <v>0.00249999999959982</v>
      </c>
      <c r="S556" s="123" t="s">
        <v>120</v>
      </c>
      <c r="U556" s="70"/>
      <c r="V556" s="124"/>
    </row>
    <row r="557" s="63" customFormat="1" ht="16.5" outlineLevel="7" spans="1:22">
      <c r="A557" s="82"/>
      <c r="B557" s="126" t="s">
        <v>192</v>
      </c>
      <c r="C557" s="127" t="s">
        <v>3156</v>
      </c>
      <c r="D557" s="128" t="s">
        <v>2788</v>
      </c>
      <c r="E557" s="129">
        <v>44102</v>
      </c>
      <c r="F557" s="128">
        <v>144</v>
      </c>
      <c r="G557" s="114">
        <v>0</v>
      </c>
      <c r="H557" s="115">
        <v>50120.67</v>
      </c>
      <c r="I557" s="115">
        <v>21927.78</v>
      </c>
      <c r="J557" s="130">
        <v>0</v>
      </c>
      <c r="K557" s="130">
        <v>28192.89</v>
      </c>
      <c r="L557" s="130">
        <v>4176.72</v>
      </c>
      <c r="M557" s="118"/>
      <c r="N557" s="119"/>
      <c r="O557" s="120">
        <f t="shared" si="33"/>
        <v>48487</v>
      </c>
      <c r="P557" s="121">
        <f t="shared" si="34"/>
        <v>12</v>
      </c>
      <c r="Q557" s="122">
        <f t="shared" si="35"/>
        <v>4176.7225</v>
      </c>
      <c r="R557" s="122">
        <f t="shared" si="32"/>
        <v>0.00249999999959982</v>
      </c>
      <c r="S557" s="123" t="s">
        <v>120</v>
      </c>
      <c r="U557" s="70"/>
      <c r="V557" s="124"/>
    </row>
    <row r="558" s="63" customFormat="1" ht="16.5" outlineLevel="7" spans="1:22">
      <c r="A558" s="82"/>
      <c r="B558" s="126" t="s">
        <v>192</v>
      </c>
      <c r="C558" s="127" t="s">
        <v>3160</v>
      </c>
      <c r="D558" s="128" t="s">
        <v>2788</v>
      </c>
      <c r="E558" s="129">
        <v>44102</v>
      </c>
      <c r="F558" s="128">
        <v>144</v>
      </c>
      <c r="G558" s="114">
        <v>0</v>
      </c>
      <c r="H558" s="115">
        <v>50120.67</v>
      </c>
      <c r="I558" s="115">
        <v>21927.78</v>
      </c>
      <c r="J558" s="130">
        <v>0</v>
      </c>
      <c r="K558" s="130">
        <v>28192.89</v>
      </c>
      <c r="L558" s="130">
        <v>4176.72</v>
      </c>
      <c r="M558" s="118"/>
      <c r="N558" s="119"/>
      <c r="O558" s="120">
        <f t="shared" si="33"/>
        <v>48487</v>
      </c>
      <c r="P558" s="121">
        <f t="shared" si="34"/>
        <v>12</v>
      </c>
      <c r="Q558" s="122">
        <f t="shared" si="35"/>
        <v>4176.7225</v>
      </c>
      <c r="R558" s="122">
        <f t="shared" si="32"/>
        <v>0.00249999999959982</v>
      </c>
      <c r="S558" s="123" t="s">
        <v>120</v>
      </c>
      <c r="U558" s="70"/>
      <c r="V558" s="124"/>
    </row>
    <row r="559" s="63" customFormat="1" ht="16.5" outlineLevel="7" spans="1:22">
      <c r="A559" s="82"/>
      <c r="B559" s="126" t="s">
        <v>192</v>
      </c>
      <c r="C559" s="127" t="s">
        <v>3163</v>
      </c>
      <c r="D559" s="128" t="s">
        <v>2844</v>
      </c>
      <c r="E559" s="129">
        <v>44102</v>
      </c>
      <c r="F559" s="128">
        <v>144</v>
      </c>
      <c r="G559" s="114">
        <v>0</v>
      </c>
      <c r="H559" s="115">
        <v>50120.67</v>
      </c>
      <c r="I559" s="115">
        <v>21927.78</v>
      </c>
      <c r="J559" s="130">
        <v>0</v>
      </c>
      <c r="K559" s="130">
        <v>28192.89</v>
      </c>
      <c r="L559" s="130">
        <v>4176.72</v>
      </c>
      <c r="M559" s="118"/>
      <c r="N559" s="119"/>
      <c r="O559" s="120">
        <f t="shared" si="33"/>
        <v>48487</v>
      </c>
      <c r="P559" s="121">
        <f t="shared" si="34"/>
        <v>12</v>
      </c>
      <c r="Q559" s="122">
        <f t="shared" si="35"/>
        <v>4176.7225</v>
      </c>
      <c r="R559" s="122">
        <f t="shared" si="32"/>
        <v>0.00249999999959982</v>
      </c>
      <c r="S559" s="123" t="s">
        <v>120</v>
      </c>
      <c r="U559" s="70"/>
      <c r="V559" s="124"/>
    </row>
    <row r="560" s="63" customFormat="1" ht="16.5" outlineLevel="7" spans="1:22">
      <c r="A560" s="82"/>
      <c r="B560" s="126" t="s">
        <v>192</v>
      </c>
      <c r="C560" s="127" t="s">
        <v>3166</v>
      </c>
      <c r="D560" s="128" t="s">
        <v>2849</v>
      </c>
      <c r="E560" s="129">
        <v>44102</v>
      </c>
      <c r="F560" s="128">
        <v>144</v>
      </c>
      <c r="G560" s="114">
        <v>0</v>
      </c>
      <c r="H560" s="115">
        <v>50120.67</v>
      </c>
      <c r="I560" s="115">
        <v>21927.78</v>
      </c>
      <c r="J560" s="130">
        <v>0</v>
      </c>
      <c r="K560" s="130">
        <v>28192.89</v>
      </c>
      <c r="L560" s="130">
        <v>4176.72</v>
      </c>
      <c r="M560" s="118"/>
      <c r="N560" s="119"/>
      <c r="O560" s="120">
        <f t="shared" si="33"/>
        <v>48487</v>
      </c>
      <c r="P560" s="121">
        <f t="shared" si="34"/>
        <v>12</v>
      </c>
      <c r="Q560" s="122">
        <f t="shared" si="35"/>
        <v>4176.7225</v>
      </c>
      <c r="R560" s="122">
        <f t="shared" si="32"/>
        <v>0.00249999999959982</v>
      </c>
      <c r="S560" s="123" t="s">
        <v>120</v>
      </c>
      <c r="U560" s="70"/>
      <c r="V560" s="124"/>
    </row>
    <row r="561" s="63" customFormat="1" ht="16.5" outlineLevel="7" spans="1:22">
      <c r="A561" s="82"/>
      <c r="B561" s="111" t="s">
        <v>192</v>
      </c>
      <c r="C561" s="111" t="s">
        <v>3169</v>
      </c>
      <c r="D561" s="112" t="s">
        <v>2849</v>
      </c>
      <c r="E561" s="113">
        <v>44102</v>
      </c>
      <c r="F561" s="112">
        <v>144</v>
      </c>
      <c r="G561" s="114">
        <v>0</v>
      </c>
      <c r="H561" s="115">
        <v>50120.67</v>
      </c>
      <c r="I561" s="115">
        <v>21927.78</v>
      </c>
      <c r="J561" s="116">
        <v>0</v>
      </c>
      <c r="K561" s="116">
        <v>28192.89</v>
      </c>
      <c r="L561" s="116">
        <v>4176.72</v>
      </c>
      <c r="M561" s="118"/>
      <c r="N561" s="119"/>
      <c r="O561" s="120">
        <f t="shared" si="33"/>
        <v>48487</v>
      </c>
      <c r="P561" s="121">
        <f t="shared" si="34"/>
        <v>12</v>
      </c>
      <c r="Q561" s="122">
        <f t="shared" si="35"/>
        <v>4176.7225</v>
      </c>
      <c r="R561" s="122">
        <f t="shared" si="32"/>
        <v>0.00249999999959982</v>
      </c>
      <c r="S561" s="123" t="s">
        <v>120</v>
      </c>
      <c r="U561" s="70"/>
      <c r="V561" s="124"/>
    </row>
    <row r="562" s="63" customFormat="1" ht="16.5" outlineLevel="7" spans="1:22">
      <c r="A562" s="82"/>
      <c r="B562" s="111" t="s">
        <v>192</v>
      </c>
      <c r="C562" s="111" t="s">
        <v>3172</v>
      </c>
      <c r="D562" s="112" t="s">
        <v>2849</v>
      </c>
      <c r="E562" s="113">
        <v>44102</v>
      </c>
      <c r="F562" s="112">
        <v>144</v>
      </c>
      <c r="G562" s="114">
        <v>0</v>
      </c>
      <c r="H562" s="115">
        <v>50120.68</v>
      </c>
      <c r="I562" s="115">
        <v>21927.79</v>
      </c>
      <c r="J562" s="116">
        <v>0</v>
      </c>
      <c r="K562" s="116">
        <v>28192.89</v>
      </c>
      <c r="L562" s="116">
        <v>4176.73</v>
      </c>
      <c r="M562" s="118"/>
      <c r="N562" s="119"/>
      <c r="O562" s="120">
        <f t="shared" si="33"/>
        <v>48487</v>
      </c>
      <c r="P562" s="121">
        <f t="shared" si="34"/>
        <v>12</v>
      </c>
      <c r="Q562" s="122">
        <f t="shared" si="35"/>
        <v>4176.72333333333</v>
      </c>
      <c r="R562" s="122">
        <f t="shared" si="32"/>
        <v>-0.00666666666620586</v>
      </c>
      <c r="S562" s="123" t="s">
        <v>120</v>
      </c>
      <c r="U562" s="70"/>
      <c r="V562" s="124"/>
    </row>
    <row r="563" s="63" customFormat="1" ht="16.5" outlineLevel="7" spans="1:22">
      <c r="A563" s="82"/>
      <c r="B563" s="126" t="s">
        <v>192</v>
      </c>
      <c r="C563" s="127" t="s">
        <v>3175</v>
      </c>
      <c r="D563" s="128" t="s">
        <v>2849</v>
      </c>
      <c r="E563" s="129">
        <v>44102</v>
      </c>
      <c r="F563" s="128">
        <v>144</v>
      </c>
      <c r="G563" s="114">
        <v>0</v>
      </c>
      <c r="H563" s="115">
        <v>50120.68</v>
      </c>
      <c r="I563" s="115">
        <v>21927.79</v>
      </c>
      <c r="J563" s="130">
        <v>0</v>
      </c>
      <c r="K563" s="130">
        <v>28192.89</v>
      </c>
      <c r="L563" s="130">
        <v>4176.73</v>
      </c>
      <c r="M563" s="118"/>
      <c r="N563" s="119"/>
      <c r="O563" s="120">
        <f t="shared" si="33"/>
        <v>48487</v>
      </c>
      <c r="P563" s="121">
        <f t="shared" si="34"/>
        <v>12</v>
      </c>
      <c r="Q563" s="122">
        <f t="shared" si="35"/>
        <v>4176.72333333333</v>
      </c>
      <c r="R563" s="122">
        <f t="shared" si="32"/>
        <v>-0.00666666666620586</v>
      </c>
      <c r="S563" s="123" t="s">
        <v>120</v>
      </c>
      <c r="U563" s="70"/>
      <c r="V563" s="124"/>
    </row>
    <row r="564" s="63" customFormat="1" ht="16.5" outlineLevel="7" spans="1:22">
      <c r="A564" s="82"/>
      <c r="B564" s="126" t="s">
        <v>192</v>
      </c>
      <c r="C564" s="127" t="s">
        <v>3178</v>
      </c>
      <c r="D564" s="128" t="s">
        <v>2849</v>
      </c>
      <c r="E564" s="129">
        <v>44102</v>
      </c>
      <c r="F564" s="128">
        <v>144</v>
      </c>
      <c r="G564" s="114">
        <v>0</v>
      </c>
      <c r="H564" s="115">
        <v>50120.68</v>
      </c>
      <c r="I564" s="115">
        <v>21927.79</v>
      </c>
      <c r="J564" s="130">
        <v>0</v>
      </c>
      <c r="K564" s="130">
        <v>28192.89</v>
      </c>
      <c r="L564" s="130">
        <v>4176.73</v>
      </c>
      <c r="M564" s="118"/>
      <c r="N564" s="119"/>
      <c r="O564" s="120">
        <f t="shared" si="33"/>
        <v>48487</v>
      </c>
      <c r="P564" s="121">
        <f t="shared" si="34"/>
        <v>12</v>
      </c>
      <c r="Q564" s="122">
        <f t="shared" si="35"/>
        <v>4176.72333333333</v>
      </c>
      <c r="R564" s="122">
        <f t="shared" si="32"/>
        <v>-0.00666666666620586</v>
      </c>
      <c r="S564" s="123" t="s">
        <v>120</v>
      </c>
      <c r="U564" s="70"/>
      <c r="V564" s="124"/>
    </row>
    <row r="565" s="63" customFormat="1" ht="16.5" outlineLevel="7" spans="1:22">
      <c r="A565" s="82"/>
      <c r="B565" s="126" t="s">
        <v>192</v>
      </c>
      <c r="C565" s="127" t="s">
        <v>3181</v>
      </c>
      <c r="D565" s="128" t="s">
        <v>2849</v>
      </c>
      <c r="E565" s="129">
        <v>44102</v>
      </c>
      <c r="F565" s="128">
        <v>144</v>
      </c>
      <c r="G565" s="114">
        <v>0</v>
      </c>
      <c r="H565" s="115">
        <v>50120.68</v>
      </c>
      <c r="I565" s="115">
        <v>21927.79</v>
      </c>
      <c r="J565" s="130">
        <v>0</v>
      </c>
      <c r="K565" s="130">
        <v>28192.89</v>
      </c>
      <c r="L565" s="130">
        <v>4176.73</v>
      </c>
      <c r="M565" s="118"/>
      <c r="N565" s="119"/>
      <c r="O565" s="120">
        <f t="shared" si="33"/>
        <v>48487</v>
      </c>
      <c r="P565" s="121">
        <f t="shared" si="34"/>
        <v>12</v>
      </c>
      <c r="Q565" s="122">
        <f t="shared" si="35"/>
        <v>4176.72333333333</v>
      </c>
      <c r="R565" s="122">
        <f t="shared" si="32"/>
        <v>-0.00666666666620586</v>
      </c>
      <c r="S565" s="123" t="s">
        <v>120</v>
      </c>
      <c r="U565" s="70"/>
      <c r="V565" s="124"/>
    </row>
    <row r="566" s="63" customFormat="1" ht="16.5" outlineLevel="7" spans="1:22">
      <c r="A566" s="82"/>
      <c r="B566" s="126" t="s">
        <v>192</v>
      </c>
      <c r="C566" s="127" t="s">
        <v>3184</v>
      </c>
      <c r="D566" s="128" t="s">
        <v>2833</v>
      </c>
      <c r="E566" s="129">
        <v>44102</v>
      </c>
      <c r="F566" s="128">
        <v>144</v>
      </c>
      <c r="G566" s="114">
        <v>0</v>
      </c>
      <c r="H566" s="115">
        <v>50120.68</v>
      </c>
      <c r="I566" s="115">
        <v>21927.79</v>
      </c>
      <c r="J566" s="130">
        <v>0</v>
      </c>
      <c r="K566" s="130">
        <v>28192.89</v>
      </c>
      <c r="L566" s="130">
        <v>4176.73</v>
      </c>
      <c r="M566" s="118"/>
      <c r="N566" s="119"/>
      <c r="O566" s="120">
        <f t="shared" si="33"/>
        <v>48487</v>
      </c>
      <c r="P566" s="121">
        <f t="shared" si="34"/>
        <v>12</v>
      </c>
      <c r="Q566" s="122">
        <f t="shared" si="35"/>
        <v>4176.72333333333</v>
      </c>
      <c r="R566" s="122">
        <f t="shared" si="32"/>
        <v>-0.00666666666620586</v>
      </c>
      <c r="S566" s="123" t="s">
        <v>120</v>
      </c>
      <c r="U566" s="70"/>
      <c r="V566" s="124"/>
    </row>
    <row r="567" s="63" customFormat="1" ht="16.5" outlineLevel="7" spans="1:22">
      <c r="A567" s="82"/>
      <c r="B567" s="126" t="s">
        <v>192</v>
      </c>
      <c r="C567" s="127" t="s">
        <v>3188</v>
      </c>
      <c r="D567" s="128" t="s">
        <v>2904</v>
      </c>
      <c r="E567" s="129">
        <v>44102</v>
      </c>
      <c r="F567" s="128">
        <v>144</v>
      </c>
      <c r="G567" s="114">
        <v>0</v>
      </c>
      <c r="H567" s="115">
        <v>50120.68</v>
      </c>
      <c r="I567" s="115">
        <v>21927.79</v>
      </c>
      <c r="J567" s="130">
        <v>0</v>
      </c>
      <c r="K567" s="130">
        <v>28192.89</v>
      </c>
      <c r="L567" s="130">
        <v>4176.73</v>
      </c>
      <c r="M567" s="118"/>
      <c r="N567" s="119"/>
      <c r="O567" s="120">
        <f t="shared" si="33"/>
        <v>48487</v>
      </c>
      <c r="P567" s="121">
        <f t="shared" si="34"/>
        <v>12</v>
      </c>
      <c r="Q567" s="122">
        <f t="shared" si="35"/>
        <v>4176.72333333333</v>
      </c>
      <c r="R567" s="122">
        <f t="shared" si="32"/>
        <v>-0.00666666666620586</v>
      </c>
      <c r="S567" s="123" t="s">
        <v>120</v>
      </c>
      <c r="U567" s="70"/>
      <c r="V567" s="124"/>
    </row>
    <row r="568" s="63" customFormat="1" ht="16.5" outlineLevel="7" spans="1:22">
      <c r="A568" s="82"/>
      <c r="B568" s="111" t="s">
        <v>192</v>
      </c>
      <c r="C568" s="111" t="s">
        <v>3191</v>
      </c>
      <c r="D568" s="112" t="s">
        <v>2849</v>
      </c>
      <c r="E568" s="113">
        <v>44102</v>
      </c>
      <c r="F568" s="112">
        <v>144</v>
      </c>
      <c r="G568" s="114">
        <v>0</v>
      </c>
      <c r="H568" s="115">
        <v>50120.68</v>
      </c>
      <c r="I568" s="115">
        <v>21927.79</v>
      </c>
      <c r="J568" s="116">
        <v>0</v>
      </c>
      <c r="K568" s="116">
        <v>28192.89</v>
      </c>
      <c r="L568" s="116">
        <v>4176.73</v>
      </c>
      <c r="M568" s="118"/>
      <c r="N568" s="119"/>
      <c r="O568" s="120">
        <f t="shared" si="33"/>
        <v>48487</v>
      </c>
      <c r="P568" s="121">
        <f t="shared" si="34"/>
        <v>12</v>
      </c>
      <c r="Q568" s="122">
        <f t="shared" si="35"/>
        <v>4176.72333333333</v>
      </c>
      <c r="R568" s="122">
        <f t="shared" si="32"/>
        <v>-0.00666666666620586</v>
      </c>
      <c r="S568" s="123" t="s">
        <v>120</v>
      </c>
      <c r="U568" s="70"/>
      <c r="V568" s="124"/>
    </row>
    <row r="569" s="63" customFormat="1" ht="16.5" outlineLevel="7" spans="1:22">
      <c r="A569" s="82"/>
      <c r="B569" s="111" t="s">
        <v>192</v>
      </c>
      <c r="C569" s="111" t="s">
        <v>3194</v>
      </c>
      <c r="D569" s="112" t="s">
        <v>2996</v>
      </c>
      <c r="E569" s="113">
        <v>44463</v>
      </c>
      <c r="F569" s="112">
        <v>144</v>
      </c>
      <c r="G569" s="114">
        <v>0</v>
      </c>
      <c r="H569" s="115">
        <v>282758.62</v>
      </c>
      <c r="I569" s="115">
        <v>100143.69</v>
      </c>
      <c r="J569" s="116">
        <v>0</v>
      </c>
      <c r="K569" s="116">
        <v>182614.93</v>
      </c>
      <c r="L569" s="116">
        <v>23563.22</v>
      </c>
      <c r="M569" s="118"/>
      <c r="N569" s="119"/>
      <c r="O569" s="120">
        <f t="shared" si="33"/>
        <v>48852</v>
      </c>
      <c r="P569" s="121">
        <f t="shared" si="34"/>
        <v>12</v>
      </c>
      <c r="Q569" s="122">
        <f t="shared" si="35"/>
        <v>23563.2183333333</v>
      </c>
      <c r="R569" s="122">
        <f t="shared" si="32"/>
        <v>-0.00166666666700621</v>
      </c>
      <c r="S569" s="123" t="s">
        <v>120</v>
      </c>
      <c r="U569" s="70"/>
      <c r="V569" s="124"/>
    </row>
    <row r="570" s="63" customFormat="1" ht="16.5" outlineLevel="7" spans="1:22">
      <c r="A570" s="82"/>
      <c r="B570" s="126" t="s">
        <v>192</v>
      </c>
      <c r="C570" s="127" t="s">
        <v>3198</v>
      </c>
      <c r="D570" s="128" t="s">
        <v>2996</v>
      </c>
      <c r="E570" s="129">
        <v>44463</v>
      </c>
      <c r="F570" s="128">
        <v>144</v>
      </c>
      <c r="G570" s="114">
        <v>0</v>
      </c>
      <c r="H570" s="115">
        <v>282758.62</v>
      </c>
      <c r="I570" s="115">
        <v>100143.69</v>
      </c>
      <c r="J570" s="130">
        <v>0</v>
      </c>
      <c r="K570" s="130">
        <v>182614.93</v>
      </c>
      <c r="L570" s="130">
        <v>23563.22</v>
      </c>
      <c r="M570" s="118"/>
      <c r="N570" s="119"/>
      <c r="O570" s="120">
        <f t="shared" si="33"/>
        <v>48852</v>
      </c>
      <c r="P570" s="121">
        <f t="shared" si="34"/>
        <v>12</v>
      </c>
      <c r="Q570" s="122">
        <f t="shared" si="35"/>
        <v>23563.2183333333</v>
      </c>
      <c r="R570" s="122">
        <f t="shared" si="32"/>
        <v>-0.00166666666700621</v>
      </c>
      <c r="S570" s="123" t="s">
        <v>120</v>
      </c>
      <c r="U570" s="70"/>
      <c r="V570" s="124"/>
    </row>
    <row r="571" s="63" customFormat="1" ht="16.5" outlineLevel="7" spans="1:22">
      <c r="A571" s="82"/>
      <c r="B571" s="126" t="s">
        <v>192</v>
      </c>
      <c r="C571" s="127" t="s">
        <v>3201</v>
      </c>
      <c r="D571" s="128" t="s">
        <v>2996</v>
      </c>
      <c r="E571" s="129">
        <v>44463</v>
      </c>
      <c r="F571" s="128">
        <v>144</v>
      </c>
      <c r="G571" s="114">
        <v>0</v>
      </c>
      <c r="H571" s="115">
        <v>285455.19</v>
      </c>
      <c r="I571" s="115">
        <v>101098.7</v>
      </c>
      <c r="J571" s="130">
        <v>0</v>
      </c>
      <c r="K571" s="130">
        <v>184356.49</v>
      </c>
      <c r="L571" s="130">
        <v>23787.93</v>
      </c>
      <c r="M571" s="118"/>
      <c r="N571" s="119"/>
      <c r="O571" s="120">
        <f t="shared" si="33"/>
        <v>48852</v>
      </c>
      <c r="P571" s="121">
        <f t="shared" si="34"/>
        <v>12</v>
      </c>
      <c r="Q571" s="122">
        <f t="shared" si="35"/>
        <v>23787.9325</v>
      </c>
      <c r="R571" s="122">
        <f t="shared" si="32"/>
        <v>0.00249999999869033</v>
      </c>
      <c r="S571" s="123" t="s">
        <v>120</v>
      </c>
      <c r="U571" s="70"/>
      <c r="V571" s="124"/>
    </row>
    <row r="572" s="63" customFormat="1" ht="16.5" outlineLevel="7" spans="1:22">
      <c r="A572" s="82"/>
      <c r="B572" s="126" t="s">
        <v>192</v>
      </c>
      <c r="C572" s="127" t="s">
        <v>3205</v>
      </c>
      <c r="D572" s="128" t="s">
        <v>3207</v>
      </c>
      <c r="E572" s="129">
        <v>44789</v>
      </c>
      <c r="F572" s="128">
        <v>144</v>
      </c>
      <c r="G572" s="114">
        <v>0</v>
      </c>
      <c r="H572" s="115">
        <v>30088.5</v>
      </c>
      <c r="I572" s="115">
        <v>8357.92</v>
      </c>
      <c r="J572" s="130">
        <v>0</v>
      </c>
      <c r="K572" s="130">
        <v>21730.58</v>
      </c>
      <c r="L572" s="130">
        <v>2507.38</v>
      </c>
      <c r="M572" s="118"/>
      <c r="N572" s="119"/>
      <c r="O572" s="120">
        <f t="shared" si="33"/>
        <v>49187</v>
      </c>
      <c r="P572" s="121">
        <f t="shared" si="34"/>
        <v>12</v>
      </c>
      <c r="Q572" s="122">
        <f t="shared" si="35"/>
        <v>2507.375</v>
      </c>
      <c r="R572" s="122">
        <f t="shared" si="32"/>
        <v>-0.00500000000010914</v>
      </c>
      <c r="S572" s="123" t="s">
        <v>120</v>
      </c>
      <c r="U572" s="70"/>
      <c r="V572" s="124"/>
    </row>
    <row r="573" s="63" customFormat="1" ht="16.5" outlineLevel="7" spans="1:22">
      <c r="A573" s="82"/>
      <c r="B573" s="126" t="s">
        <v>192</v>
      </c>
      <c r="C573" s="127" t="s">
        <v>3214</v>
      </c>
      <c r="D573" s="128" t="s">
        <v>3216</v>
      </c>
      <c r="E573" s="129">
        <v>44798</v>
      </c>
      <c r="F573" s="128">
        <v>144</v>
      </c>
      <c r="G573" s="114">
        <v>0</v>
      </c>
      <c r="H573" s="115">
        <v>610619.47</v>
      </c>
      <c r="I573" s="115">
        <v>169616.53</v>
      </c>
      <c r="J573" s="130">
        <v>0</v>
      </c>
      <c r="K573" s="130">
        <v>441002.94</v>
      </c>
      <c r="L573" s="130">
        <v>50884.96</v>
      </c>
      <c r="M573" s="118"/>
      <c r="N573" s="119"/>
      <c r="O573" s="120">
        <f t="shared" si="33"/>
        <v>49187</v>
      </c>
      <c r="P573" s="121">
        <f t="shared" si="34"/>
        <v>12</v>
      </c>
      <c r="Q573" s="122">
        <f t="shared" si="35"/>
        <v>50884.9558333333</v>
      </c>
      <c r="R573" s="122">
        <f t="shared" si="32"/>
        <v>-0.0041666666729725</v>
      </c>
      <c r="S573" s="123" t="s">
        <v>120</v>
      </c>
      <c r="U573" s="70"/>
      <c r="V573" s="124"/>
    </row>
    <row r="574" s="63" customFormat="1" ht="16.5" outlineLevel="7" spans="1:22">
      <c r="A574" s="82"/>
      <c r="B574" s="126" t="s">
        <v>192</v>
      </c>
      <c r="C574" s="127" t="s">
        <v>3221</v>
      </c>
      <c r="D574" s="128" t="s">
        <v>2939</v>
      </c>
      <c r="E574" s="129">
        <v>44883</v>
      </c>
      <c r="F574" s="128">
        <v>144</v>
      </c>
      <c r="G574" s="114">
        <v>0</v>
      </c>
      <c r="H574" s="115">
        <v>185840.7</v>
      </c>
      <c r="I574" s="115">
        <v>47750.74</v>
      </c>
      <c r="J574" s="130">
        <v>0</v>
      </c>
      <c r="K574" s="130">
        <v>138089.96</v>
      </c>
      <c r="L574" s="130">
        <v>15486.73</v>
      </c>
      <c r="M574" s="118"/>
      <c r="N574" s="119"/>
      <c r="O574" s="120">
        <f t="shared" si="33"/>
        <v>49278</v>
      </c>
      <c r="P574" s="121">
        <f t="shared" si="34"/>
        <v>12</v>
      </c>
      <c r="Q574" s="122">
        <f t="shared" si="35"/>
        <v>15486.725</v>
      </c>
      <c r="R574" s="122">
        <f t="shared" si="32"/>
        <v>-0.00499999999919964</v>
      </c>
      <c r="S574" s="123" t="s">
        <v>120</v>
      </c>
      <c r="U574" s="70"/>
      <c r="V574" s="124"/>
    </row>
    <row r="575" s="63" customFormat="1" ht="16.5" outlineLevel="7" spans="1:22">
      <c r="A575" s="82"/>
      <c r="B575" s="111" t="s">
        <v>192</v>
      </c>
      <c r="C575" s="111" t="s">
        <v>3226</v>
      </c>
      <c r="D575" s="112" t="s">
        <v>3143</v>
      </c>
      <c r="E575" s="113">
        <v>45002</v>
      </c>
      <c r="F575" s="112">
        <v>144</v>
      </c>
      <c r="G575" s="114">
        <v>0</v>
      </c>
      <c r="H575" s="115">
        <v>101176.99</v>
      </c>
      <c r="I575" s="115">
        <v>23186.4</v>
      </c>
      <c r="J575" s="116">
        <v>0</v>
      </c>
      <c r="K575" s="116">
        <v>77990.59</v>
      </c>
      <c r="L575" s="116">
        <v>8431.42</v>
      </c>
      <c r="M575" s="118"/>
      <c r="N575" s="119"/>
      <c r="O575" s="120">
        <f t="shared" si="33"/>
        <v>49399</v>
      </c>
      <c r="P575" s="121">
        <f t="shared" si="34"/>
        <v>12</v>
      </c>
      <c r="Q575" s="122">
        <f t="shared" si="35"/>
        <v>8431.41583333333</v>
      </c>
      <c r="R575" s="122">
        <f t="shared" si="32"/>
        <v>-0.00416666666751553</v>
      </c>
      <c r="S575" s="123" t="s">
        <v>120</v>
      </c>
      <c r="U575" s="70"/>
      <c r="V575" s="124"/>
    </row>
    <row r="576" s="63" customFormat="1" ht="16.5" outlineLevel="7" spans="1:22">
      <c r="A576" s="82"/>
      <c r="B576" s="111" t="s">
        <v>192</v>
      </c>
      <c r="C576" s="111" t="s">
        <v>3232</v>
      </c>
      <c r="D576" s="112" t="s">
        <v>3143</v>
      </c>
      <c r="E576" s="113">
        <v>45002</v>
      </c>
      <c r="F576" s="112">
        <v>144</v>
      </c>
      <c r="G576" s="114">
        <v>0</v>
      </c>
      <c r="H576" s="115">
        <v>101176.99</v>
      </c>
      <c r="I576" s="115">
        <v>23186.4</v>
      </c>
      <c r="J576" s="116">
        <v>0</v>
      </c>
      <c r="K576" s="116">
        <v>77990.59</v>
      </c>
      <c r="L576" s="116">
        <v>8431.42</v>
      </c>
      <c r="M576" s="118"/>
      <c r="N576" s="119"/>
      <c r="O576" s="120">
        <f t="shared" si="33"/>
        <v>49399</v>
      </c>
      <c r="P576" s="121">
        <f t="shared" si="34"/>
        <v>12</v>
      </c>
      <c r="Q576" s="122">
        <f t="shared" si="35"/>
        <v>8431.41583333333</v>
      </c>
      <c r="R576" s="122">
        <f t="shared" si="32"/>
        <v>-0.00416666666751553</v>
      </c>
      <c r="S576" s="123" t="s">
        <v>120</v>
      </c>
      <c r="U576" s="70"/>
      <c r="V576" s="124"/>
    </row>
    <row r="577" s="63" customFormat="1" ht="16.5" outlineLevel="7" spans="1:22">
      <c r="A577" s="82"/>
      <c r="B577" s="126" t="s">
        <v>192</v>
      </c>
      <c r="C577" s="127" t="s">
        <v>3235</v>
      </c>
      <c r="D577" s="128" t="s">
        <v>3237</v>
      </c>
      <c r="E577" s="129">
        <v>45254</v>
      </c>
      <c r="F577" s="128">
        <v>144</v>
      </c>
      <c r="G577" s="114">
        <v>0</v>
      </c>
      <c r="H577" s="115">
        <v>391244.2</v>
      </c>
      <c r="I577" s="115">
        <v>83641.28</v>
      </c>
      <c r="J577" s="130">
        <v>0</v>
      </c>
      <c r="K577" s="130">
        <v>307602.92</v>
      </c>
      <c r="L577" s="130">
        <v>31018.78</v>
      </c>
      <c r="M577" s="118"/>
      <c r="N577" s="119"/>
      <c r="O577" s="120">
        <f t="shared" si="33"/>
        <v>49643</v>
      </c>
      <c r="P577" s="121">
        <f t="shared" si="34"/>
        <v>12</v>
      </c>
      <c r="Q577" s="122">
        <f t="shared" si="35"/>
        <v>32603.6833333333</v>
      </c>
      <c r="R577" s="122">
        <f t="shared" si="32"/>
        <v>1584.90333333334</v>
      </c>
      <c r="S577" s="123" t="s">
        <v>120</v>
      </c>
      <c r="U577" s="70"/>
      <c r="V577" s="124"/>
    </row>
    <row r="578" s="63" customFormat="1" ht="16.5" outlineLevel="7" spans="1:22">
      <c r="A578" s="82"/>
      <c r="B578" s="126" t="s">
        <v>192</v>
      </c>
      <c r="C578" s="127" t="s">
        <v>3239</v>
      </c>
      <c r="D578" s="128" t="s">
        <v>3241</v>
      </c>
      <c r="E578" s="129">
        <v>45280</v>
      </c>
      <c r="F578" s="128">
        <v>144</v>
      </c>
      <c r="G578" s="114">
        <v>0</v>
      </c>
      <c r="H578" s="115">
        <v>307802.38</v>
      </c>
      <c r="I578" s="115">
        <v>51300.4</v>
      </c>
      <c r="J578" s="130">
        <v>0</v>
      </c>
      <c r="K578" s="130">
        <v>256501.98</v>
      </c>
      <c r="L578" s="130">
        <v>25650.2</v>
      </c>
      <c r="M578" s="118"/>
      <c r="N578" s="119"/>
      <c r="O578" s="120">
        <f t="shared" si="33"/>
        <v>49674</v>
      </c>
      <c r="P578" s="121">
        <f t="shared" si="34"/>
        <v>12</v>
      </c>
      <c r="Q578" s="122">
        <f t="shared" si="35"/>
        <v>25650.1983333333</v>
      </c>
      <c r="R578" s="122">
        <f t="shared" si="32"/>
        <v>-0.00166666666700621</v>
      </c>
      <c r="S578" s="123" t="s">
        <v>120</v>
      </c>
      <c r="U578" s="70"/>
      <c r="V578" s="124"/>
    </row>
    <row r="579" s="63" customFormat="1" ht="16.5" outlineLevel="7" spans="1:22">
      <c r="A579" s="82"/>
      <c r="B579" s="126" t="s">
        <v>192</v>
      </c>
      <c r="C579" s="127" t="s">
        <v>3243</v>
      </c>
      <c r="D579" s="128" t="s">
        <v>3245</v>
      </c>
      <c r="E579" s="129">
        <v>45280</v>
      </c>
      <c r="F579" s="128">
        <v>144</v>
      </c>
      <c r="G579" s="114">
        <v>0</v>
      </c>
      <c r="H579" s="115">
        <v>363253</v>
      </c>
      <c r="I579" s="115">
        <v>60542.16</v>
      </c>
      <c r="J579" s="130">
        <v>0</v>
      </c>
      <c r="K579" s="130">
        <v>302710.84</v>
      </c>
      <c r="L579" s="130">
        <v>30271.08</v>
      </c>
      <c r="M579" s="118"/>
      <c r="N579" s="119"/>
      <c r="O579" s="120">
        <f t="shared" si="33"/>
        <v>49674</v>
      </c>
      <c r="P579" s="121">
        <f t="shared" si="34"/>
        <v>12</v>
      </c>
      <c r="Q579" s="122">
        <f t="shared" si="35"/>
        <v>30271.0833333333</v>
      </c>
      <c r="R579" s="122">
        <f t="shared" si="32"/>
        <v>0.00333333333401242</v>
      </c>
      <c r="S579" s="123" t="s">
        <v>120</v>
      </c>
      <c r="U579" s="70"/>
      <c r="V579" s="124"/>
    </row>
    <row r="580" s="63" customFormat="1" ht="16.5" outlineLevel="7" spans="1:22">
      <c r="A580" s="82"/>
      <c r="B580" s="126" t="s">
        <v>192</v>
      </c>
      <c r="C580" s="127" t="s">
        <v>3248</v>
      </c>
      <c r="D580" s="128" t="s">
        <v>3250</v>
      </c>
      <c r="E580" s="129">
        <v>45275</v>
      </c>
      <c r="F580" s="128">
        <v>144</v>
      </c>
      <c r="G580" s="114">
        <v>0</v>
      </c>
      <c r="H580" s="115">
        <v>120353.98</v>
      </c>
      <c r="I580" s="115">
        <v>20059</v>
      </c>
      <c r="J580" s="130">
        <v>0</v>
      </c>
      <c r="K580" s="130">
        <v>100294.98</v>
      </c>
      <c r="L580" s="130">
        <v>10029.5</v>
      </c>
      <c r="M580" s="118"/>
      <c r="N580" s="119"/>
      <c r="O580" s="120">
        <f t="shared" si="33"/>
        <v>49674</v>
      </c>
      <c r="P580" s="121">
        <f t="shared" si="34"/>
        <v>12</v>
      </c>
      <c r="Q580" s="122">
        <f t="shared" si="35"/>
        <v>10029.4983333333</v>
      </c>
      <c r="R580" s="122">
        <f t="shared" si="32"/>
        <v>-0.00166666666700621</v>
      </c>
      <c r="S580" s="123" t="s">
        <v>120</v>
      </c>
      <c r="U580" s="70"/>
      <c r="V580" s="124"/>
    </row>
    <row r="581" s="63" customFormat="1" ht="16.5" outlineLevel="7" spans="1:22">
      <c r="A581" s="82"/>
      <c r="B581" s="126" t="s">
        <v>192</v>
      </c>
      <c r="C581" s="127" t="s">
        <v>3256</v>
      </c>
      <c r="D581" s="128" t="s">
        <v>3258</v>
      </c>
      <c r="E581" s="129">
        <v>45280</v>
      </c>
      <c r="F581" s="128">
        <v>144</v>
      </c>
      <c r="G581" s="114">
        <v>0</v>
      </c>
      <c r="H581" s="115">
        <v>300884.96</v>
      </c>
      <c r="I581" s="115">
        <v>50147.5</v>
      </c>
      <c r="J581" s="130">
        <v>0</v>
      </c>
      <c r="K581" s="130">
        <v>250737.46</v>
      </c>
      <c r="L581" s="130">
        <v>25073.75</v>
      </c>
      <c r="M581" s="118"/>
      <c r="N581" s="119"/>
      <c r="O581" s="120">
        <f t="shared" si="33"/>
        <v>49674</v>
      </c>
      <c r="P581" s="121">
        <f t="shared" si="34"/>
        <v>12</v>
      </c>
      <c r="Q581" s="122">
        <f t="shared" si="35"/>
        <v>25073.7466666667</v>
      </c>
      <c r="R581" s="122">
        <f t="shared" si="32"/>
        <v>-0.00333333333401242</v>
      </c>
      <c r="S581" s="123" t="s">
        <v>120</v>
      </c>
      <c r="U581" s="70"/>
      <c r="V581" s="124"/>
    </row>
    <row r="582" s="63" customFormat="1" ht="16.5" outlineLevel="7" spans="1:22">
      <c r="A582" s="82"/>
      <c r="B582" s="111" t="s">
        <v>192</v>
      </c>
      <c r="C582" s="111" t="s">
        <v>3261</v>
      </c>
      <c r="D582" s="112" t="s">
        <v>3263</v>
      </c>
      <c r="E582" s="113">
        <v>45280</v>
      </c>
      <c r="F582" s="112">
        <v>144</v>
      </c>
      <c r="G582" s="114">
        <v>0</v>
      </c>
      <c r="H582" s="115">
        <v>283185.84</v>
      </c>
      <c r="I582" s="115">
        <v>47197.64</v>
      </c>
      <c r="J582" s="116">
        <v>0</v>
      </c>
      <c r="K582" s="116">
        <v>235988.2</v>
      </c>
      <c r="L582" s="116">
        <v>23598.82</v>
      </c>
      <c r="M582" s="118"/>
      <c r="N582" s="119"/>
      <c r="O582" s="120">
        <f t="shared" si="33"/>
        <v>49674</v>
      </c>
      <c r="P582" s="121">
        <f t="shared" si="34"/>
        <v>12</v>
      </c>
      <c r="Q582" s="122">
        <f t="shared" si="35"/>
        <v>23598.82</v>
      </c>
      <c r="R582" s="122">
        <f t="shared" si="32"/>
        <v>0</v>
      </c>
      <c r="S582" s="123" t="s">
        <v>120</v>
      </c>
      <c r="U582" s="70"/>
      <c r="V582" s="124"/>
    </row>
    <row r="583" s="63" customFormat="1" ht="16.5" outlineLevel="7" spans="1:22">
      <c r="A583" s="82"/>
      <c r="B583" s="111" t="s">
        <v>192</v>
      </c>
      <c r="C583" s="111" t="s">
        <v>3267</v>
      </c>
      <c r="D583" s="112" t="s">
        <v>3269</v>
      </c>
      <c r="E583" s="113">
        <v>40897</v>
      </c>
      <c r="F583" s="112">
        <v>120</v>
      </c>
      <c r="G583" s="114">
        <v>0</v>
      </c>
      <c r="H583" s="115">
        <v>9401.71</v>
      </c>
      <c r="I583" s="115">
        <v>9401.71</v>
      </c>
      <c r="J583" s="116">
        <v>0</v>
      </c>
      <c r="K583" s="116">
        <v>0</v>
      </c>
      <c r="L583" s="116">
        <v>0</v>
      </c>
      <c r="M583" s="118"/>
      <c r="N583" s="119"/>
      <c r="O583" s="120">
        <f t="shared" si="33"/>
        <v>44561</v>
      </c>
      <c r="P583" s="121">
        <f t="shared" si="34"/>
        <v>0</v>
      </c>
      <c r="Q583" s="122">
        <f t="shared" si="35"/>
        <v>0</v>
      </c>
      <c r="R583" s="122">
        <f t="shared" si="32"/>
        <v>0</v>
      </c>
      <c r="S583" s="123" t="s">
        <v>120</v>
      </c>
      <c r="U583" s="70"/>
      <c r="V583" s="124"/>
    </row>
    <row r="584" s="63" customFormat="1" ht="16.5" outlineLevel="7" spans="1:22">
      <c r="A584" s="82"/>
      <c r="B584" s="126" t="s">
        <v>192</v>
      </c>
      <c r="C584" s="127" t="s">
        <v>3275</v>
      </c>
      <c r="D584" s="128" t="s">
        <v>3277</v>
      </c>
      <c r="E584" s="129">
        <v>41453</v>
      </c>
      <c r="F584" s="128">
        <v>120</v>
      </c>
      <c r="G584" s="114">
        <v>0</v>
      </c>
      <c r="H584" s="115">
        <v>76068.38</v>
      </c>
      <c r="I584" s="115">
        <v>76068.38</v>
      </c>
      <c r="J584" s="130">
        <v>0</v>
      </c>
      <c r="K584" s="130">
        <v>0</v>
      </c>
      <c r="L584" s="130">
        <v>0</v>
      </c>
      <c r="M584" s="118"/>
      <c r="N584" s="119"/>
      <c r="O584" s="120">
        <f t="shared" si="33"/>
        <v>45107</v>
      </c>
      <c r="P584" s="121">
        <f t="shared" si="34"/>
        <v>0</v>
      </c>
      <c r="Q584" s="122">
        <f t="shared" si="35"/>
        <v>0</v>
      </c>
      <c r="R584" s="122">
        <f t="shared" ref="R584:R647" si="36">Q584-L584</f>
        <v>0</v>
      </c>
      <c r="S584" s="123" t="s">
        <v>120</v>
      </c>
      <c r="U584" s="70"/>
      <c r="V584" s="124"/>
    </row>
    <row r="585" s="63" customFormat="1" ht="16.5" outlineLevel="7" spans="1:22">
      <c r="A585" s="82"/>
      <c r="B585" s="126" t="s">
        <v>192</v>
      </c>
      <c r="C585" s="127" t="s">
        <v>3284</v>
      </c>
      <c r="D585" s="128" t="s">
        <v>3286</v>
      </c>
      <c r="E585" s="129">
        <v>41453</v>
      </c>
      <c r="F585" s="128">
        <v>120</v>
      </c>
      <c r="G585" s="114">
        <v>0</v>
      </c>
      <c r="H585" s="115">
        <v>7008.55</v>
      </c>
      <c r="I585" s="115">
        <v>7008.55</v>
      </c>
      <c r="J585" s="130">
        <v>0</v>
      </c>
      <c r="K585" s="130">
        <v>0</v>
      </c>
      <c r="L585" s="130">
        <v>0</v>
      </c>
      <c r="M585" s="118"/>
      <c r="N585" s="119"/>
      <c r="O585" s="120">
        <f t="shared" ref="O585:O648" si="37">IFERROR(EOMONTH(E585,F585),"")</f>
        <v>45107</v>
      </c>
      <c r="P585" s="121">
        <f t="shared" si="34"/>
        <v>0</v>
      </c>
      <c r="Q585" s="122">
        <f t="shared" si="35"/>
        <v>0</v>
      </c>
      <c r="R585" s="122">
        <f t="shared" si="36"/>
        <v>0</v>
      </c>
      <c r="S585" s="123" t="s">
        <v>120</v>
      </c>
      <c r="U585" s="70"/>
      <c r="V585" s="124"/>
    </row>
    <row r="586" s="63" customFormat="1" ht="16.5" outlineLevel="7" spans="1:22">
      <c r="A586" s="82"/>
      <c r="B586" s="126" t="s">
        <v>192</v>
      </c>
      <c r="C586" s="127" t="s">
        <v>3291</v>
      </c>
      <c r="D586" s="128" t="s">
        <v>3293</v>
      </c>
      <c r="E586" s="129">
        <v>41625</v>
      </c>
      <c r="F586" s="128">
        <v>120</v>
      </c>
      <c r="G586" s="114">
        <v>0</v>
      </c>
      <c r="H586" s="115">
        <v>64662.38</v>
      </c>
      <c r="I586" s="115">
        <v>64662.38</v>
      </c>
      <c r="J586" s="130">
        <v>0</v>
      </c>
      <c r="K586" s="130">
        <v>0</v>
      </c>
      <c r="L586" s="130">
        <v>0</v>
      </c>
      <c r="M586" s="118"/>
      <c r="N586" s="119"/>
      <c r="O586" s="120">
        <f t="shared" si="37"/>
        <v>45291</v>
      </c>
      <c r="P586" s="121">
        <f t="shared" ref="P586:P649" si="38">IFERROR(IF(OR(AND(M586&lt;&gt;"",YEAR(M586)&lt;YEAR($L$6)),AND(O586&lt;&gt;"",YEAR(O586)&lt;YEAR($L$6))),0,IF(YEAR(E586)&gt;YEAR($L$6),0,IF(OR((IF(YEAR(E586)&lt;YEAR($L$6),1,IF(MONTH(E586)=12,99,MONTH(E586)+1))&gt;12),(IF(YEAR(E586)&lt;YEAR($L$6),1,IF(MONTH(E586)=12,99,MONTH(E586)+1))&gt;MIN(MONTH($L$6),IF(AND(M586&lt;&gt;"",YEAR(M586)=YEAR($L$6)),MONTH(M586),99),IF(AND(O586&lt;&gt;"",YEAR(O586)=YEAR($L$6)),MONTH(O586),99)))),0,MIN(MONTH($L$6),IF(AND(M586&lt;&gt;"",YEAR(M586)=YEAR($L$6)),MONTH(M586),99),IF(AND(O586&lt;&gt;"",YEAR(O586)=YEAR($L$6)),MONTH(O586),99))-IF(YEAR(E586)&lt;YEAR($L$6),1,IF(MONTH(E586)=12,99,MONTH(E586)+1))+1))),0)</f>
        <v>0</v>
      </c>
      <c r="Q586" s="122">
        <f t="shared" ref="Q586:Q649" si="39">IFERROR(IF(N586=0,(H586*(1-G586))/F586*P586,(N586*(1-G586))/F586*P586),0)</f>
        <v>0</v>
      </c>
      <c r="R586" s="122">
        <f t="shared" si="36"/>
        <v>0</v>
      </c>
      <c r="S586" s="123" t="s">
        <v>120</v>
      </c>
      <c r="U586" s="70"/>
      <c r="V586" s="124"/>
    </row>
    <row r="587" s="63" customFormat="1" ht="16.5" outlineLevel="7" spans="1:22">
      <c r="A587" s="82"/>
      <c r="B587" s="126" t="s">
        <v>192</v>
      </c>
      <c r="C587" s="127" t="s">
        <v>3297</v>
      </c>
      <c r="D587" s="128" t="s">
        <v>3293</v>
      </c>
      <c r="E587" s="129">
        <v>41625</v>
      </c>
      <c r="F587" s="128">
        <v>120</v>
      </c>
      <c r="G587" s="114">
        <v>0</v>
      </c>
      <c r="H587" s="115">
        <v>64662.38</v>
      </c>
      <c r="I587" s="115">
        <v>64662.38</v>
      </c>
      <c r="J587" s="130">
        <v>0</v>
      </c>
      <c r="K587" s="130">
        <v>0</v>
      </c>
      <c r="L587" s="130">
        <v>0</v>
      </c>
      <c r="M587" s="118"/>
      <c r="N587" s="119"/>
      <c r="O587" s="120">
        <f t="shared" si="37"/>
        <v>45291</v>
      </c>
      <c r="P587" s="121">
        <f t="shared" si="38"/>
        <v>0</v>
      </c>
      <c r="Q587" s="122">
        <f t="shared" si="39"/>
        <v>0</v>
      </c>
      <c r="R587" s="122">
        <f t="shared" si="36"/>
        <v>0</v>
      </c>
      <c r="S587" s="123" t="s">
        <v>120</v>
      </c>
      <c r="U587" s="70"/>
      <c r="V587" s="124"/>
    </row>
    <row r="588" s="63" customFormat="1" ht="16.5" outlineLevel="7" spans="1:22">
      <c r="A588" s="82"/>
      <c r="B588" s="126" t="s">
        <v>192</v>
      </c>
      <c r="C588" s="127" t="s">
        <v>3300</v>
      </c>
      <c r="D588" s="128" t="s">
        <v>3302</v>
      </c>
      <c r="E588" s="129">
        <v>41625</v>
      </c>
      <c r="F588" s="128">
        <v>120</v>
      </c>
      <c r="G588" s="114">
        <v>0</v>
      </c>
      <c r="H588" s="115">
        <v>13333.33</v>
      </c>
      <c r="I588" s="115">
        <v>13333.33</v>
      </c>
      <c r="J588" s="130">
        <v>0</v>
      </c>
      <c r="K588" s="130">
        <v>0</v>
      </c>
      <c r="L588" s="130">
        <v>0</v>
      </c>
      <c r="M588" s="118"/>
      <c r="N588" s="119"/>
      <c r="O588" s="120">
        <f t="shared" si="37"/>
        <v>45291</v>
      </c>
      <c r="P588" s="121">
        <f t="shared" si="38"/>
        <v>0</v>
      </c>
      <c r="Q588" s="122">
        <f t="shared" si="39"/>
        <v>0</v>
      </c>
      <c r="R588" s="122">
        <f t="shared" si="36"/>
        <v>0</v>
      </c>
      <c r="S588" s="123" t="s">
        <v>120</v>
      </c>
      <c r="U588" s="70"/>
      <c r="V588" s="124"/>
    </row>
    <row r="589" s="63" customFormat="1" ht="16.5" outlineLevel="7" spans="1:22">
      <c r="A589" s="82"/>
      <c r="B589" s="111" t="s">
        <v>192</v>
      </c>
      <c r="C589" s="111" t="s">
        <v>3307</v>
      </c>
      <c r="D589" s="112" t="s">
        <v>3309</v>
      </c>
      <c r="E589" s="113">
        <v>41717</v>
      </c>
      <c r="F589" s="112">
        <v>120</v>
      </c>
      <c r="G589" s="114">
        <v>0</v>
      </c>
      <c r="H589" s="115">
        <v>91798.37</v>
      </c>
      <c r="I589" s="115">
        <v>91798.37</v>
      </c>
      <c r="J589" s="116">
        <v>0</v>
      </c>
      <c r="K589" s="116">
        <v>0</v>
      </c>
      <c r="L589" s="116">
        <v>0</v>
      </c>
      <c r="M589" s="118"/>
      <c r="N589" s="119"/>
      <c r="O589" s="120">
        <f t="shared" si="37"/>
        <v>45382</v>
      </c>
      <c r="P589" s="121">
        <f t="shared" si="38"/>
        <v>0</v>
      </c>
      <c r="Q589" s="122">
        <f t="shared" si="39"/>
        <v>0</v>
      </c>
      <c r="R589" s="122">
        <f t="shared" si="36"/>
        <v>0</v>
      </c>
      <c r="S589" s="123" t="s">
        <v>120</v>
      </c>
      <c r="U589" s="70"/>
      <c r="V589" s="124"/>
    </row>
    <row r="590" s="63" customFormat="1" ht="16.5" outlineLevel="7" spans="1:22">
      <c r="A590" s="82"/>
      <c r="B590" s="111" t="s">
        <v>192</v>
      </c>
      <c r="C590" s="111" t="s">
        <v>3313</v>
      </c>
      <c r="D590" s="112" t="s">
        <v>3315</v>
      </c>
      <c r="E590" s="113">
        <v>41780</v>
      </c>
      <c r="F590" s="112">
        <v>120</v>
      </c>
      <c r="G590" s="114">
        <v>0</v>
      </c>
      <c r="H590" s="115">
        <v>24532.4</v>
      </c>
      <c r="I590" s="115">
        <v>24532.4</v>
      </c>
      <c r="J590" s="116">
        <v>0</v>
      </c>
      <c r="K590" s="116">
        <v>0</v>
      </c>
      <c r="L590" s="116">
        <v>0</v>
      </c>
      <c r="M590" s="118"/>
      <c r="N590" s="119"/>
      <c r="O590" s="120">
        <f t="shared" si="37"/>
        <v>45443</v>
      </c>
      <c r="P590" s="121">
        <f t="shared" si="38"/>
        <v>0</v>
      </c>
      <c r="Q590" s="122">
        <f t="shared" si="39"/>
        <v>0</v>
      </c>
      <c r="R590" s="122">
        <f t="shared" si="36"/>
        <v>0</v>
      </c>
      <c r="S590" s="123" t="s">
        <v>120</v>
      </c>
      <c r="U590" s="70"/>
      <c r="V590" s="124"/>
    </row>
    <row r="591" s="63" customFormat="1" ht="16.5" outlineLevel="7" spans="1:22">
      <c r="A591" s="82"/>
      <c r="B591" s="126" t="s">
        <v>192</v>
      </c>
      <c r="C591" s="127" t="s">
        <v>3319</v>
      </c>
      <c r="D591" s="128" t="s">
        <v>3315</v>
      </c>
      <c r="E591" s="129">
        <v>41780</v>
      </c>
      <c r="F591" s="128">
        <v>120</v>
      </c>
      <c r="G591" s="114">
        <v>0</v>
      </c>
      <c r="H591" s="115">
        <v>24532.4</v>
      </c>
      <c r="I591" s="115">
        <v>24532.4</v>
      </c>
      <c r="J591" s="130">
        <v>0</v>
      </c>
      <c r="K591" s="130">
        <v>0</v>
      </c>
      <c r="L591" s="130">
        <v>0</v>
      </c>
      <c r="M591" s="118"/>
      <c r="N591" s="119"/>
      <c r="O591" s="120">
        <f t="shared" si="37"/>
        <v>45443</v>
      </c>
      <c r="P591" s="121">
        <f t="shared" si="38"/>
        <v>0</v>
      </c>
      <c r="Q591" s="122">
        <f t="shared" si="39"/>
        <v>0</v>
      </c>
      <c r="R591" s="122">
        <f t="shared" si="36"/>
        <v>0</v>
      </c>
      <c r="S591" s="123" t="s">
        <v>120</v>
      </c>
      <c r="U591" s="70"/>
      <c r="V591" s="124"/>
    </row>
    <row r="592" s="63" customFormat="1" ht="16.5" outlineLevel="7" spans="1:22">
      <c r="A592" s="82"/>
      <c r="B592" s="126" t="s">
        <v>192</v>
      </c>
      <c r="C592" s="127" t="s">
        <v>3322</v>
      </c>
      <c r="D592" s="128" t="s">
        <v>3315</v>
      </c>
      <c r="E592" s="129">
        <v>41780</v>
      </c>
      <c r="F592" s="128">
        <v>120</v>
      </c>
      <c r="G592" s="114">
        <v>0</v>
      </c>
      <c r="H592" s="115">
        <v>24532.4</v>
      </c>
      <c r="I592" s="115">
        <v>24532.4</v>
      </c>
      <c r="J592" s="130">
        <v>0</v>
      </c>
      <c r="K592" s="130">
        <v>0</v>
      </c>
      <c r="L592" s="130">
        <v>0</v>
      </c>
      <c r="M592" s="118"/>
      <c r="N592" s="119"/>
      <c r="O592" s="120">
        <f t="shared" si="37"/>
        <v>45443</v>
      </c>
      <c r="P592" s="121">
        <f t="shared" si="38"/>
        <v>0</v>
      </c>
      <c r="Q592" s="122">
        <f t="shared" si="39"/>
        <v>0</v>
      </c>
      <c r="R592" s="122">
        <f t="shared" si="36"/>
        <v>0</v>
      </c>
      <c r="S592" s="123" t="s">
        <v>120</v>
      </c>
      <c r="U592" s="70"/>
      <c r="V592" s="124"/>
    </row>
    <row r="593" s="63" customFormat="1" ht="16.5" outlineLevel="7" spans="1:22">
      <c r="A593" s="82"/>
      <c r="B593" s="126" t="s">
        <v>192</v>
      </c>
      <c r="C593" s="127" t="s">
        <v>3325</v>
      </c>
      <c r="D593" s="128" t="s">
        <v>3327</v>
      </c>
      <c r="E593" s="129">
        <v>28642</v>
      </c>
      <c r="F593" s="128">
        <v>504</v>
      </c>
      <c r="G593" s="114">
        <v>0</v>
      </c>
      <c r="H593" s="115">
        <v>13000</v>
      </c>
      <c r="I593" s="115">
        <v>13000</v>
      </c>
      <c r="J593" s="130">
        <v>0</v>
      </c>
      <c r="K593" s="130">
        <v>0</v>
      </c>
      <c r="L593" s="130">
        <v>0</v>
      </c>
      <c r="M593" s="118"/>
      <c r="N593" s="119"/>
      <c r="O593" s="120">
        <f t="shared" si="37"/>
        <v>44012</v>
      </c>
      <c r="P593" s="121">
        <f t="shared" si="38"/>
        <v>0</v>
      </c>
      <c r="Q593" s="122">
        <f t="shared" si="39"/>
        <v>0</v>
      </c>
      <c r="R593" s="122">
        <f t="shared" si="36"/>
        <v>0</v>
      </c>
      <c r="S593" s="123" t="s">
        <v>120</v>
      </c>
      <c r="U593" s="70"/>
      <c r="V593" s="124"/>
    </row>
    <row r="594" s="63" customFormat="1" ht="16.5" outlineLevel="7" spans="1:22">
      <c r="A594" s="82"/>
      <c r="B594" s="126" t="s">
        <v>192</v>
      </c>
      <c r="C594" s="127" t="s">
        <v>3332</v>
      </c>
      <c r="D594" s="128" t="s">
        <v>3327</v>
      </c>
      <c r="E594" s="129">
        <v>38328</v>
      </c>
      <c r="F594" s="128">
        <v>120</v>
      </c>
      <c r="G594" s="114">
        <v>0</v>
      </c>
      <c r="H594" s="115">
        <v>14230.49</v>
      </c>
      <c r="I594" s="115">
        <v>14230.49</v>
      </c>
      <c r="J594" s="130">
        <v>0</v>
      </c>
      <c r="K594" s="130">
        <v>0</v>
      </c>
      <c r="L594" s="130">
        <v>0</v>
      </c>
      <c r="M594" s="118"/>
      <c r="N594" s="119"/>
      <c r="O594" s="120">
        <f t="shared" si="37"/>
        <v>42004</v>
      </c>
      <c r="P594" s="121">
        <f t="shared" si="38"/>
        <v>0</v>
      </c>
      <c r="Q594" s="122">
        <f t="shared" si="39"/>
        <v>0</v>
      </c>
      <c r="R594" s="122">
        <f t="shared" si="36"/>
        <v>0</v>
      </c>
      <c r="S594" s="123" t="s">
        <v>120</v>
      </c>
      <c r="U594" s="70"/>
      <c r="V594" s="124"/>
    </row>
    <row r="595" s="63" customFormat="1" ht="16.5" outlineLevel="7" spans="1:22">
      <c r="A595" s="82"/>
      <c r="B595" s="126" t="s">
        <v>192</v>
      </c>
      <c r="C595" s="127" t="s">
        <v>3338</v>
      </c>
      <c r="D595" s="128" t="s">
        <v>3340</v>
      </c>
      <c r="E595" s="129">
        <v>38328</v>
      </c>
      <c r="F595" s="128">
        <v>192</v>
      </c>
      <c r="G595" s="114">
        <v>0</v>
      </c>
      <c r="H595" s="115">
        <v>49905.54</v>
      </c>
      <c r="I595" s="115">
        <v>22956.47</v>
      </c>
      <c r="J595" s="130">
        <v>26949.07</v>
      </c>
      <c r="K595" s="130">
        <v>0</v>
      </c>
      <c r="L595" s="130">
        <v>0</v>
      </c>
      <c r="M595" s="118"/>
      <c r="N595" s="119"/>
      <c r="O595" s="120">
        <f t="shared" si="37"/>
        <v>44196</v>
      </c>
      <c r="P595" s="121">
        <f t="shared" si="38"/>
        <v>0</v>
      </c>
      <c r="Q595" s="122">
        <f t="shared" si="39"/>
        <v>0</v>
      </c>
      <c r="R595" s="122">
        <f t="shared" si="36"/>
        <v>0</v>
      </c>
      <c r="S595" s="123" t="s">
        <v>120</v>
      </c>
      <c r="U595" s="70"/>
      <c r="V595" s="124"/>
    </row>
    <row r="596" s="63" customFormat="1" ht="16.5" outlineLevel="7" spans="1:22">
      <c r="A596" s="82"/>
      <c r="B596" s="111" t="s">
        <v>192</v>
      </c>
      <c r="C596" s="111" t="s">
        <v>3345</v>
      </c>
      <c r="D596" s="112" t="s">
        <v>3347</v>
      </c>
      <c r="E596" s="113">
        <v>36891</v>
      </c>
      <c r="F596" s="112">
        <v>120</v>
      </c>
      <c r="G596" s="114">
        <v>0</v>
      </c>
      <c r="H596" s="115">
        <v>29439</v>
      </c>
      <c r="I596" s="115">
        <v>29439</v>
      </c>
      <c r="J596" s="116">
        <v>0</v>
      </c>
      <c r="K596" s="116">
        <v>0</v>
      </c>
      <c r="L596" s="116">
        <v>0</v>
      </c>
      <c r="M596" s="118"/>
      <c r="N596" s="119"/>
      <c r="O596" s="120">
        <f t="shared" si="37"/>
        <v>40543</v>
      </c>
      <c r="P596" s="121">
        <f t="shared" si="38"/>
        <v>0</v>
      </c>
      <c r="Q596" s="122">
        <f t="shared" si="39"/>
        <v>0</v>
      </c>
      <c r="R596" s="122">
        <f t="shared" si="36"/>
        <v>0</v>
      </c>
      <c r="S596" s="123" t="s">
        <v>120</v>
      </c>
      <c r="U596" s="70"/>
      <c r="V596" s="124"/>
    </row>
    <row r="597" s="63" customFormat="1" ht="16.5" outlineLevel="7" spans="1:22">
      <c r="A597" s="82"/>
      <c r="B597" s="111" t="s">
        <v>192</v>
      </c>
      <c r="C597" s="111" t="s">
        <v>3351</v>
      </c>
      <c r="D597" s="112" t="s">
        <v>3315</v>
      </c>
      <c r="E597" s="113">
        <v>41611</v>
      </c>
      <c r="F597" s="112">
        <v>120</v>
      </c>
      <c r="G597" s="114">
        <v>0</v>
      </c>
      <c r="H597" s="115">
        <v>8547.01</v>
      </c>
      <c r="I597" s="115">
        <v>8547.01</v>
      </c>
      <c r="J597" s="116">
        <v>0</v>
      </c>
      <c r="K597" s="116">
        <v>0</v>
      </c>
      <c r="L597" s="116">
        <v>0</v>
      </c>
      <c r="M597" s="118"/>
      <c r="N597" s="119"/>
      <c r="O597" s="120">
        <f t="shared" si="37"/>
        <v>45291</v>
      </c>
      <c r="P597" s="121">
        <f t="shared" si="38"/>
        <v>0</v>
      </c>
      <c r="Q597" s="122">
        <f t="shared" si="39"/>
        <v>0</v>
      </c>
      <c r="R597" s="122">
        <f t="shared" si="36"/>
        <v>0</v>
      </c>
      <c r="S597" s="123" t="s">
        <v>120</v>
      </c>
      <c r="U597" s="70"/>
      <c r="V597" s="124"/>
    </row>
    <row r="598" s="63" customFormat="1" ht="16.5" outlineLevel="7" spans="1:22">
      <c r="A598" s="82"/>
      <c r="B598" s="126" t="s">
        <v>192</v>
      </c>
      <c r="C598" s="127" t="s">
        <v>3358</v>
      </c>
      <c r="D598" s="128" t="s">
        <v>3360</v>
      </c>
      <c r="E598" s="129">
        <v>41689</v>
      </c>
      <c r="F598" s="128">
        <v>120</v>
      </c>
      <c r="G598" s="114">
        <v>0</v>
      </c>
      <c r="H598" s="115">
        <v>19230.77</v>
      </c>
      <c r="I598" s="115">
        <v>19230.77</v>
      </c>
      <c r="J598" s="130">
        <v>0</v>
      </c>
      <c r="K598" s="130">
        <v>0</v>
      </c>
      <c r="L598" s="130">
        <v>0</v>
      </c>
      <c r="M598" s="118"/>
      <c r="N598" s="119"/>
      <c r="O598" s="120">
        <f t="shared" si="37"/>
        <v>45351</v>
      </c>
      <c r="P598" s="121">
        <f t="shared" si="38"/>
        <v>0</v>
      </c>
      <c r="Q598" s="122">
        <f t="shared" si="39"/>
        <v>0</v>
      </c>
      <c r="R598" s="122">
        <f t="shared" si="36"/>
        <v>0</v>
      </c>
      <c r="S598" s="123" t="s">
        <v>120</v>
      </c>
      <c r="U598" s="70"/>
      <c r="V598" s="124"/>
    </row>
    <row r="599" s="63" customFormat="1" ht="16.5" outlineLevel="7" spans="1:22">
      <c r="A599" s="82"/>
      <c r="B599" s="126" t="s">
        <v>192</v>
      </c>
      <c r="C599" s="127" t="s">
        <v>3364</v>
      </c>
      <c r="D599" s="128" t="s">
        <v>3360</v>
      </c>
      <c r="E599" s="129">
        <v>41689</v>
      </c>
      <c r="F599" s="128">
        <v>120</v>
      </c>
      <c r="G599" s="114">
        <v>0</v>
      </c>
      <c r="H599" s="115">
        <v>19230.77</v>
      </c>
      <c r="I599" s="115">
        <v>19230.77</v>
      </c>
      <c r="J599" s="130">
        <v>0</v>
      </c>
      <c r="K599" s="130">
        <v>0</v>
      </c>
      <c r="L599" s="130">
        <v>0</v>
      </c>
      <c r="M599" s="118"/>
      <c r="N599" s="119"/>
      <c r="O599" s="120">
        <f t="shared" si="37"/>
        <v>45351</v>
      </c>
      <c r="P599" s="121">
        <f t="shared" si="38"/>
        <v>0</v>
      </c>
      <c r="Q599" s="122">
        <f t="shared" si="39"/>
        <v>0</v>
      </c>
      <c r="R599" s="122">
        <f t="shared" si="36"/>
        <v>0</v>
      </c>
      <c r="S599" s="123" t="s">
        <v>120</v>
      </c>
      <c r="U599" s="70"/>
      <c r="V599" s="124"/>
    </row>
    <row r="600" s="63" customFormat="1" ht="16.5" outlineLevel="7" spans="1:22">
      <c r="A600" s="82"/>
      <c r="B600" s="126" t="s">
        <v>192</v>
      </c>
      <c r="C600" s="127" t="s">
        <v>3369</v>
      </c>
      <c r="D600" s="128" t="s">
        <v>3371</v>
      </c>
      <c r="E600" s="129">
        <v>45258</v>
      </c>
      <c r="F600" s="128">
        <v>120</v>
      </c>
      <c r="G600" s="114">
        <v>0</v>
      </c>
      <c r="H600" s="115">
        <v>4253805.31</v>
      </c>
      <c r="I600" s="115">
        <v>886209.44</v>
      </c>
      <c r="J600" s="130">
        <v>0</v>
      </c>
      <c r="K600" s="130">
        <v>3367595.87</v>
      </c>
      <c r="L600" s="130">
        <v>425380.53</v>
      </c>
      <c r="M600" s="118"/>
      <c r="N600" s="119"/>
      <c r="O600" s="120">
        <f t="shared" si="37"/>
        <v>48913</v>
      </c>
      <c r="P600" s="121">
        <f t="shared" si="38"/>
        <v>12</v>
      </c>
      <c r="Q600" s="122"/>
      <c r="R600" s="122">
        <f t="shared" si="36"/>
        <v>-425380.53</v>
      </c>
      <c r="S600" s="123" t="s">
        <v>120</v>
      </c>
      <c r="U600" s="70"/>
      <c r="V600" s="124"/>
    </row>
    <row r="601" s="63" customFormat="1" ht="16.5" outlineLevel="7" spans="1:22">
      <c r="A601" s="82"/>
      <c r="B601" s="126" t="s">
        <v>192</v>
      </c>
      <c r="C601" s="127" t="s">
        <v>3376</v>
      </c>
      <c r="D601" s="128" t="s">
        <v>3378</v>
      </c>
      <c r="E601" s="129">
        <v>45923</v>
      </c>
      <c r="F601" s="128">
        <v>120</v>
      </c>
      <c r="G601" s="114">
        <v>0</v>
      </c>
      <c r="H601" s="115">
        <v>72019.01</v>
      </c>
      <c r="I601" s="115">
        <v>1800.48</v>
      </c>
      <c r="J601" s="130">
        <v>0</v>
      </c>
      <c r="K601" s="130">
        <v>70218.53</v>
      </c>
      <c r="L601" s="130">
        <v>1800.48</v>
      </c>
      <c r="M601" s="118"/>
      <c r="N601" s="119"/>
      <c r="O601" s="120">
        <f t="shared" si="37"/>
        <v>49582</v>
      </c>
      <c r="P601" s="121">
        <f t="shared" si="38"/>
        <v>3</v>
      </c>
      <c r="Q601" s="122">
        <f t="shared" si="39"/>
        <v>1800.47525</v>
      </c>
      <c r="R601" s="122">
        <f t="shared" si="36"/>
        <v>-0.00475000000005821</v>
      </c>
      <c r="S601" s="123" t="s">
        <v>120</v>
      </c>
      <c r="U601" s="70"/>
      <c r="V601" s="124"/>
    </row>
    <row r="602" s="63" customFormat="1" ht="16.5" outlineLevel="7" spans="1:22">
      <c r="A602" s="82"/>
      <c r="B602" s="126" t="s">
        <v>192</v>
      </c>
      <c r="C602" s="127" t="s">
        <v>3380</v>
      </c>
      <c r="D602" s="128" t="s">
        <v>3378</v>
      </c>
      <c r="E602" s="129">
        <v>45923</v>
      </c>
      <c r="F602" s="128">
        <v>120</v>
      </c>
      <c r="G602" s="114">
        <v>0</v>
      </c>
      <c r="H602" s="115">
        <v>72019.01</v>
      </c>
      <c r="I602" s="115">
        <v>1800.48</v>
      </c>
      <c r="J602" s="130">
        <v>0</v>
      </c>
      <c r="K602" s="130">
        <v>70218.53</v>
      </c>
      <c r="L602" s="130">
        <v>1800.48</v>
      </c>
      <c r="M602" s="118"/>
      <c r="N602" s="119"/>
      <c r="O602" s="120">
        <f t="shared" si="37"/>
        <v>49582</v>
      </c>
      <c r="P602" s="121">
        <f t="shared" si="38"/>
        <v>3</v>
      </c>
      <c r="Q602" s="122">
        <f t="shared" si="39"/>
        <v>1800.47525</v>
      </c>
      <c r="R602" s="122">
        <f t="shared" si="36"/>
        <v>-0.00475000000005821</v>
      </c>
      <c r="S602" s="123" t="s">
        <v>120</v>
      </c>
      <c r="U602" s="70"/>
      <c r="V602" s="124"/>
    </row>
    <row r="603" s="63" customFormat="1" ht="16.5" outlineLevel="7" spans="1:22">
      <c r="A603" s="82"/>
      <c r="B603" s="111" t="s">
        <v>192</v>
      </c>
      <c r="C603" s="111" t="s">
        <v>3383</v>
      </c>
      <c r="D603" s="112" t="s">
        <v>3378</v>
      </c>
      <c r="E603" s="113">
        <v>45923</v>
      </c>
      <c r="F603" s="112">
        <v>120</v>
      </c>
      <c r="G603" s="114">
        <v>0</v>
      </c>
      <c r="H603" s="115">
        <v>72019.01</v>
      </c>
      <c r="I603" s="115">
        <v>1800.48</v>
      </c>
      <c r="J603" s="116">
        <v>0</v>
      </c>
      <c r="K603" s="116">
        <v>70218.53</v>
      </c>
      <c r="L603" s="116">
        <v>1800.48</v>
      </c>
      <c r="M603" s="118"/>
      <c r="N603" s="119"/>
      <c r="O603" s="120">
        <f t="shared" si="37"/>
        <v>49582</v>
      </c>
      <c r="P603" s="121">
        <f t="shared" si="38"/>
        <v>3</v>
      </c>
      <c r="Q603" s="122">
        <f t="shared" si="39"/>
        <v>1800.47525</v>
      </c>
      <c r="R603" s="122">
        <f t="shared" si="36"/>
        <v>-0.00475000000005821</v>
      </c>
      <c r="S603" s="123" t="s">
        <v>120</v>
      </c>
      <c r="U603" s="70"/>
      <c r="V603" s="124"/>
    </row>
    <row r="604" s="63" customFormat="1" ht="16.5" outlineLevel="7" spans="1:22">
      <c r="A604" s="82"/>
      <c r="B604" s="111" t="s">
        <v>192</v>
      </c>
      <c r="C604" s="111" t="s">
        <v>3386</v>
      </c>
      <c r="D604" s="112" t="s">
        <v>3378</v>
      </c>
      <c r="E604" s="113">
        <v>45923</v>
      </c>
      <c r="F604" s="112">
        <v>120</v>
      </c>
      <c r="G604" s="114">
        <v>0</v>
      </c>
      <c r="H604" s="115">
        <v>72019.01</v>
      </c>
      <c r="I604" s="115">
        <v>1800.48</v>
      </c>
      <c r="J604" s="116">
        <v>0</v>
      </c>
      <c r="K604" s="116">
        <v>70218.53</v>
      </c>
      <c r="L604" s="116">
        <v>1800.48</v>
      </c>
      <c r="M604" s="118"/>
      <c r="N604" s="119"/>
      <c r="O604" s="120">
        <f t="shared" si="37"/>
        <v>49582</v>
      </c>
      <c r="P604" s="121">
        <f t="shared" si="38"/>
        <v>3</v>
      </c>
      <c r="Q604" s="122">
        <f t="shared" si="39"/>
        <v>1800.47525</v>
      </c>
      <c r="R604" s="122">
        <f t="shared" si="36"/>
        <v>-0.00475000000005821</v>
      </c>
      <c r="S604" s="123" t="s">
        <v>120</v>
      </c>
      <c r="U604" s="70"/>
      <c r="V604" s="124"/>
    </row>
    <row r="605" s="63" customFormat="1" ht="16.5" outlineLevel="7" spans="1:22">
      <c r="A605" s="82"/>
      <c r="B605" s="126" t="s">
        <v>192</v>
      </c>
      <c r="C605" s="127" t="s">
        <v>3389</v>
      </c>
      <c r="D605" s="128" t="s">
        <v>3378</v>
      </c>
      <c r="E605" s="129">
        <v>45923</v>
      </c>
      <c r="F605" s="128">
        <v>120</v>
      </c>
      <c r="G605" s="114">
        <v>0</v>
      </c>
      <c r="H605" s="115">
        <v>72019.01</v>
      </c>
      <c r="I605" s="115">
        <v>1800.48</v>
      </c>
      <c r="J605" s="130">
        <v>0</v>
      </c>
      <c r="K605" s="130">
        <v>70218.53</v>
      </c>
      <c r="L605" s="130">
        <v>1800.48</v>
      </c>
      <c r="M605" s="118"/>
      <c r="N605" s="119"/>
      <c r="O605" s="120">
        <f t="shared" si="37"/>
        <v>49582</v>
      </c>
      <c r="P605" s="121">
        <f t="shared" si="38"/>
        <v>3</v>
      </c>
      <c r="Q605" s="122">
        <f t="shared" si="39"/>
        <v>1800.47525</v>
      </c>
      <c r="R605" s="122">
        <f t="shared" si="36"/>
        <v>-0.00475000000005821</v>
      </c>
      <c r="S605" s="123" t="s">
        <v>120</v>
      </c>
      <c r="U605" s="70"/>
      <c r="V605" s="124"/>
    </row>
    <row r="606" s="63" customFormat="1" ht="16.5" outlineLevel="7" spans="1:22">
      <c r="A606" s="82"/>
      <c r="B606" s="126" t="s">
        <v>192</v>
      </c>
      <c r="C606" s="127" t="s">
        <v>3392</v>
      </c>
      <c r="D606" s="128" t="s">
        <v>3378</v>
      </c>
      <c r="E606" s="129">
        <v>45924</v>
      </c>
      <c r="F606" s="128">
        <v>120</v>
      </c>
      <c r="G606" s="114">
        <v>0</v>
      </c>
      <c r="H606" s="115">
        <v>99012.14</v>
      </c>
      <c r="I606" s="115">
        <v>2475.3</v>
      </c>
      <c r="J606" s="130">
        <v>0</v>
      </c>
      <c r="K606" s="130">
        <v>96536.84</v>
      </c>
      <c r="L606" s="130">
        <v>2475.3</v>
      </c>
      <c r="M606" s="118"/>
      <c r="N606" s="119"/>
      <c r="O606" s="120">
        <f t="shared" si="37"/>
        <v>49582</v>
      </c>
      <c r="P606" s="121">
        <f t="shared" si="38"/>
        <v>3</v>
      </c>
      <c r="Q606" s="122">
        <f t="shared" si="39"/>
        <v>2475.3035</v>
      </c>
      <c r="R606" s="122">
        <f t="shared" si="36"/>
        <v>0.00349999999980355</v>
      </c>
      <c r="S606" s="123" t="s">
        <v>120</v>
      </c>
      <c r="U606" s="70"/>
      <c r="V606" s="124"/>
    </row>
    <row r="607" s="63" customFormat="1" ht="16.5" outlineLevel="7" spans="1:22">
      <c r="A607" s="82"/>
      <c r="B607" s="126" t="s">
        <v>192</v>
      </c>
      <c r="C607" s="127" t="s">
        <v>3395</v>
      </c>
      <c r="D607" s="128" t="s">
        <v>3378</v>
      </c>
      <c r="E607" s="129">
        <v>45924</v>
      </c>
      <c r="F607" s="128">
        <v>120</v>
      </c>
      <c r="G607" s="114">
        <v>0</v>
      </c>
      <c r="H607" s="115">
        <v>99012.14</v>
      </c>
      <c r="I607" s="115">
        <v>2475.3</v>
      </c>
      <c r="J607" s="130">
        <v>0</v>
      </c>
      <c r="K607" s="130">
        <v>96536.84</v>
      </c>
      <c r="L607" s="130">
        <v>2475.3</v>
      </c>
      <c r="M607" s="118"/>
      <c r="N607" s="119"/>
      <c r="O607" s="120">
        <f t="shared" si="37"/>
        <v>49582</v>
      </c>
      <c r="P607" s="121">
        <f t="shared" si="38"/>
        <v>3</v>
      </c>
      <c r="Q607" s="122">
        <f t="shared" si="39"/>
        <v>2475.3035</v>
      </c>
      <c r="R607" s="122">
        <f t="shared" si="36"/>
        <v>0.00349999999980355</v>
      </c>
      <c r="S607" s="123" t="s">
        <v>120</v>
      </c>
      <c r="U607" s="70"/>
      <c r="V607" s="124"/>
    </row>
    <row r="608" s="63" customFormat="1" ht="16.5" outlineLevel="7" spans="1:22">
      <c r="A608" s="82"/>
      <c r="B608" s="126" t="s">
        <v>192</v>
      </c>
      <c r="C608" s="127" t="s">
        <v>3398</v>
      </c>
      <c r="D608" s="128" t="s">
        <v>3378</v>
      </c>
      <c r="E608" s="129">
        <v>45924</v>
      </c>
      <c r="F608" s="128">
        <v>120</v>
      </c>
      <c r="G608" s="114">
        <v>0</v>
      </c>
      <c r="H608" s="115">
        <v>99012.14</v>
      </c>
      <c r="I608" s="115">
        <v>2475.3</v>
      </c>
      <c r="J608" s="130">
        <v>0</v>
      </c>
      <c r="K608" s="130">
        <v>96536.84</v>
      </c>
      <c r="L608" s="130">
        <v>2475.3</v>
      </c>
      <c r="M608" s="118"/>
      <c r="N608" s="119"/>
      <c r="O608" s="120">
        <f t="shared" si="37"/>
        <v>49582</v>
      </c>
      <c r="P608" s="121">
        <f t="shared" si="38"/>
        <v>3</v>
      </c>
      <c r="Q608" s="122">
        <f t="shared" si="39"/>
        <v>2475.3035</v>
      </c>
      <c r="R608" s="122">
        <f t="shared" si="36"/>
        <v>0.00349999999980355</v>
      </c>
      <c r="S608" s="123" t="s">
        <v>120</v>
      </c>
      <c r="U608" s="70"/>
      <c r="V608" s="124"/>
    </row>
    <row r="609" s="63" customFormat="1" ht="16.5" outlineLevel="7" spans="1:22">
      <c r="A609" s="82"/>
      <c r="B609" s="126" t="s">
        <v>192</v>
      </c>
      <c r="C609" s="127" t="s">
        <v>3401</v>
      </c>
      <c r="D609" s="128" t="s">
        <v>3378</v>
      </c>
      <c r="E609" s="129">
        <v>45924</v>
      </c>
      <c r="F609" s="128">
        <v>120</v>
      </c>
      <c r="G609" s="114">
        <v>0</v>
      </c>
      <c r="H609" s="115">
        <v>99012.14</v>
      </c>
      <c r="I609" s="115">
        <v>2475.3</v>
      </c>
      <c r="J609" s="130">
        <v>0</v>
      </c>
      <c r="K609" s="130">
        <v>96536.84</v>
      </c>
      <c r="L609" s="130">
        <v>2475.3</v>
      </c>
      <c r="M609" s="118"/>
      <c r="N609" s="119"/>
      <c r="O609" s="120">
        <f t="shared" si="37"/>
        <v>49582</v>
      </c>
      <c r="P609" s="121">
        <f t="shared" si="38"/>
        <v>3</v>
      </c>
      <c r="Q609" s="122">
        <f t="shared" si="39"/>
        <v>2475.3035</v>
      </c>
      <c r="R609" s="122">
        <f t="shared" si="36"/>
        <v>0.00349999999980355</v>
      </c>
      <c r="S609" s="123" t="s">
        <v>120</v>
      </c>
      <c r="U609" s="70"/>
      <c r="V609" s="124"/>
    </row>
    <row r="610" s="63" customFormat="1" ht="16.5" outlineLevel="7" spans="1:22">
      <c r="A610" s="82"/>
      <c r="B610" s="111" t="s">
        <v>192</v>
      </c>
      <c r="C610" s="111" t="s">
        <v>3404</v>
      </c>
      <c r="D610" s="112" t="s">
        <v>3378</v>
      </c>
      <c r="E610" s="113">
        <v>45924</v>
      </c>
      <c r="F610" s="112">
        <v>120</v>
      </c>
      <c r="G610" s="114">
        <v>0</v>
      </c>
      <c r="H610" s="115">
        <v>99012.14</v>
      </c>
      <c r="I610" s="115">
        <v>2475.3</v>
      </c>
      <c r="J610" s="116">
        <v>0</v>
      </c>
      <c r="K610" s="116">
        <v>96536.84</v>
      </c>
      <c r="L610" s="116">
        <v>2475.3</v>
      </c>
      <c r="M610" s="118"/>
      <c r="N610" s="119"/>
      <c r="O610" s="120">
        <f t="shared" si="37"/>
        <v>49582</v>
      </c>
      <c r="P610" s="121">
        <f t="shared" si="38"/>
        <v>3</v>
      </c>
      <c r="Q610" s="122">
        <f t="shared" si="39"/>
        <v>2475.3035</v>
      </c>
      <c r="R610" s="122">
        <f t="shared" si="36"/>
        <v>0.00349999999980355</v>
      </c>
      <c r="S610" s="123" t="s">
        <v>120</v>
      </c>
      <c r="U610" s="70"/>
      <c r="V610" s="124"/>
    </row>
    <row r="611" s="63" customFormat="1" ht="16.5" outlineLevel="7" spans="1:22">
      <c r="A611" s="82"/>
      <c r="B611" s="111" t="s">
        <v>192</v>
      </c>
      <c r="C611" s="111" t="s">
        <v>3409</v>
      </c>
      <c r="D611" s="112" t="s">
        <v>3411</v>
      </c>
      <c r="E611" s="113">
        <v>40163</v>
      </c>
      <c r="F611" s="112">
        <v>96</v>
      </c>
      <c r="G611" s="114">
        <v>0</v>
      </c>
      <c r="H611" s="115">
        <v>227358.45</v>
      </c>
      <c r="I611" s="115">
        <v>227358.45</v>
      </c>
      <c r="J611" s="116">
        <v>0</v>
      </c>
      <c r="K611" s="116">
        <v>0</v>
      </c>
      <c r="L611" s="116">
        <v>0</v>
      </c>
      <c r="M611" s="118"/>
      <c r="N611" s="119"/>
      <c r="O611" s="120">
        <f t="shared" si="37"/>
        <v>43100</v>
      </c>
      <c r="P611" s="121">
        <f t="shared" si="38"/>
        <v>0</v>
      </c>
      <c r="Q611" s="122">
        <f t="shared" si="39"/>
        <v>0</v>
      </c>
      <c r="R611" s="122">
        <f t="shared" si="36"/>
        <v>0</v>
      </c>
      <c r="S611" s="123" t="s">
        <v>120</v>
      </c>
      <c r="U611" s="70"/>
      <c r="V611" s="124"/>
    </row>
    <row r="612" s="63" customFormat="1" ht="16.5" outlineLevel="7" spans="1:22">
      <c r="A612" s="82"/>
      <c r="B612" s="126" t="s">
        <v>192</v>
      </c>
      <c r="C612" s="127" t="s">
        <v>3416</v>
      </c>
      <c r="D612" s="128" t="s">
        <v>3411</v>
      </c>
      <c r="E612" s="129">
        <v>36159</v>
      </c>
      <c r="F612" s="128">
        <v>96</v>
      </c>
      <c r="G612" s="114">
        <v>0</v>
      </c>
      <c r="H612" s="115">
        <v>84298</v>
      </c>
      <c r="I612" s="115">
        <v>84298</v>
      </c>
      <c r="J612" s="130">
        <v>0</v>
      </c>
      <c r="K612" s="130">
        <v>0</v>
      </c>
      <c r="L612" s="130">
        <v>0</v>
      </c>
      <c r="M612" s="118"/>
      <c r="N612" s="119"/>
      <c r="O612" s="120">
        <f t="shared" si="37"/>
        <v>39082</v>
      </c>
      <c r="P612" s="121">
        <f t="shared" si="38"/>
        <v>0</v>
      </c>
      <c r="Q612" s="122">
        <f t="shared" si="39"/>
        <v>0</v>
      </c>
      <c r="R612" s="122">
        <f t="shared" si="36"/>
        <v>0</v>
      </c>
      <c r="S612" s="123" t="s">
        <v>120</v>
      </c>
      <c r="U612" s="70"/>
      <c r="V612" s="124"/>
    </row>
    <row r="613" s="63" customFormat="1" ht="16.5" outlineLevel="7" spans="1:22">
      <c r="A613" s="82"/>
      <c r="B613" s="126" t="s">
        <v>192</v>
      </c>
      <c r="C613" s="127" t="s">
        <v>3421</v>
      </c>
      <c r="D613" s="128" t="s">
        <v>3411</v>
      </c>
      <c r="E613" s="129">
        <v>33573</v>
      </c>
      <c r="F613" s="128">
        <v>96</v>
      </c>
      <c r="G613" s="114">
        <v>0</v>
      </c>
      <c r="H613" s="115">
        <v>125716</v>
      </c>
      <c r="I613" s="115">
        <v>125716</v>
      </c>
      <c r="J613" s="130">
        <v>0</v>
      </c>
      <c r="K613" s="130">
        <v>0</v>
      </c>
      <c r="L613" s="130">
        <v>0</v>
      </c>
      <c r="M613" s="118"/>
      <c r="N613" s="119"/>
      <c r="O613" s="120">
        <f t="shared" si="37"/>
        <v>36525</v>
      </c>
      <c r="P613" s="121">
        <f t="shared" si="38"/>
        <v>0</v>
      </c>
      <c r="Q613" s="122">
        <f t="shared" si="39"/>
        <v>0</v>
      </c>
      <c r="R613" s="122">
        <f t="shared" si="36"/>
        <v>0</v>
      </c>
      <c r="S613" s="123" t="s">
        <v>120</v>
      </c>
      <c r="U613" s="70"/>
      <c r="V613" s="124"/>
    </row>
    <row r="614" s="63" customFormat="1" ht="16.5" outlineLevel="7" spans="1:22">
      <c r="A614" s="82"/>
      <c r="B614" s="126" t="s">
        <v>192</v>
      </c>
      <c r="C614" s="127" t="s">
        <v>3425</v>
      </c>
      <c r="D614" s="128" t="s">
        <v>3411</v>
      </c>
      <c r="E614" s="129">
        <v>39063</v>
      </c>
      <c r="F614" s="128">
        <v>96</v>
      </c>
      <c r="G614" s="114">
        <v>0</v>
      </c>
      <c r="H614" s="115">
        <v>221914.94</v>
      </c>
      <c r="I614" s="115">
        <v>221914.94</v>
      </c>
      <c r="J614" s="130">
        <v>0</v>
      </c>
      <c r="K614" s="130">
        <v>0</v>
      </c>
      <c r="L614" s="130">
        <v>0</v>
      </c>
      <c r="M614" s="118"/>
      <c r="N614" s="119"/>
      <c r="O614" s="120">
        <f t="shared" si="37"/>
        <v>42004</v>
      </c>
      <c r="P614" s="121">
        <f t="shared" si="38"/>
        <v>0</v>
      </c>
      <c r="Q614" s="122">
        <f t="shared" si="39"/>
        <v>0</v>
      </c>
      <c r="R614" s="122">
        <f t="shared" si="36"/>
        <v>0</v>
      </c>
      <c r="S614" s="123" t="s">
        <v>120</v>
      </c>
      <c r="U614" s="70"/>
      <c r="V614" s="124"/>
    </row>
    <row r="615" s="63" customFormat="1" ht="16.5" outlineLevel="7" spans="1:22">
      <c r="A615" s="82"/>
      <c r="B615" s="126" t="s">
        <v>192</v>
      </c>
      <c r="C615" s="127" t="s">
        <v>3432</v>
      </c>
      <c r="D615" s="128" t="s">
        <v>3434</v>
      </c>
      <c r="E615" s="129">
        <v>41421</v>
      </c>
      <c r="F615" s="128">
        <v>96</v>
      </c>
      <c r="G615" s="114">
        <v>0</v>
      </c>
      <c r="H615" s="115">
        <v>219448.72</v>
      </c>
      <c r="I615" s="115">
        <v>219448.72</v>
      </c>
      <c r="J615" s="130">
        <v>0</v>
      </c>
      <c r="K615" s="130">
        <v>0</v>
      </c>
      <c r="L615" s="130">
        <v>0</v>
      </c>
      <c r="M615" s="118"/>
      <c r="N615" s="119"/>
      <c r="O615" s="120">
        <f t="shared" si="37"/>
        <v>44347</v>
      </c>
      <c r="P615" s="121">
        <f t="shared" si="38"/>
        <v>0</v>
      </c>
      <c r="Q615" s="122">
        <f t="shared" si="39"/>
        <v>0</v>
      </c>
      <c r="R615" s="122">
        <f t="shared" si="36"/>
        <v>0</v>
      </c>
      <c r="S615" s="123" t="s">
        <v>120</v>
      </c>
      <c r="U615" s="70"/>
      <c r="V615" s="124"/>
    </row>
    <row r="616" s="63" customFormat="1" ht="16.5" outlineLevel="7" spans="1:22">
      <c r="A616" s="82"/>
      <c r="B616" s="126" t="s">
        <v>192</v>
      </c>
      <c r="C616" s="127" t="s">
        <v>3438</v>
      </c>
      <c r="D616" s="128" t="s">
        <v>3434</v>
      </c>
      <c r="E616" s="129">
        <v>41085</v>
      </c>
      <c r="F616" s="128">
        <v>96</v>
      </c>
      <c r="G616" s="114">
        <v>0</v>
      </c>
      <c r="H616" s="115">
        <v>228906</v>
      </c>
      <c r="I616" s="115">
        <v>228906</v>
      </c>
      <c r="J616" s="130">
        <v>0</v>
      </c>
      <c r="K616" s="130">
        <v>0</v>
      </c>
      <c r="L616" s="130">
        <v>0</v>
      </c>
      <c r="M616" s="118"/>
      <c r="N616" s="119"/>
      <c r="O616" s="120">
        <f t="shared" si="37"/>
        <v>44012</v>
      </c>
      <c r="P616" s="121">
        <f t="shared" si="38"/>
        <v>0</v>
      </c>
      <c r="Q616" s="122">
        <f t="shared" si="39"/>
        <v>0</v>
      </c>
      <c r="R616" s="122">
        <f t="shared" si="36"/>
        <v>0</v>
      </c>
      <c r="S616" s="123" t="s">
        <v>120</v>
      </c>
      <c r="U616" s="70"/>
      <c r="V616" s="124"/>
    </row>
    <row r="617" s="63" customFormat="1" ht="16.5" outlineLevel="7" spans="1:22">
      <c r="A617" s="82"/>
      <c r="B617" s="111" t="s">
        <v>192</v>
      </c>
      <c r="C617" s="111" t="s">
        <v>3442</v>
      </c>
      <c r="D617" s="112" t="s">
        <v>3411</v>
      </c>
      <c r="E617" s="113">
        <v>41680</v>
      </c>
      <c r="F617" s="112">
        <v>96</v>
      </c>
      <c r="G617" s="114">
        <v>0</v>
      </c>
      <c r="H617" s="115">
        <v>212200.16</v>
      </c>
      <c r="I617" s="115">
        <v>212200.16</v>
      </c>
      <c r="J617" s="116">
        <v>0</v>
      </c>
      <c r="K617" s="116">
        <v>0</v>
      </c>
      <c r="L617" s="116">
        <v>0</v>
      </c>
      <c r="M617" s="118"/>
      <c r="N617" s="119"/>
      <c r="O617" s="120">
        <f t="shared" si="37"/>
        <v>44620</v>
      </c>
      <c r="P617" s="121">
        <f t="shared" si="38"/>
        <v>0</v>
      </c>
      <c r="Q617" s="122">
        <f t="shared" si="39"/>
        <v>0</v>
      </c>
      <c r="R617" s="122">
        <f t="shared" si="36"/>
        <v>0</v>
      </c>
      <c r="S617" s="123" t="s">
        <v>120</v>
      </c>
      <c r="U617" s="70"/>
      <c r="V617" s="124"/>
    </row>
    <row r="618" s="63" customFormat="1" ht="16.5" outlineLevel="7" spans="1:22">
      <c r="A618" s="82"/>
      <c r="B618" s="111" t="s">
        <v>192</v>
      </c>
      <c r="C618" s="111" t="s">
        <v>3448</v>
      </c>
      <c r="D618" s="112" t="s">
        <v>3411</v>
      </c>
      <c r="E618" s="113">
        <v>41680</v>
      </c>
      <c r="F618" s="112">
        <v>96</v>
      </c>
      <c r="G618" s="114">
        <v>0</v>
      </c>
      <c r="H618" s="115">
        <v>212200.17</v>
      </c>
      <c r="I618" s="115">
        <v>212200.17</v>
      </c>
      <c r="J618" s="116">
        <v>0</v>
      </c>
      <c r="K618" s="116">
        <v>0</v>
      </c>
      <c r="L618" s="116">
        <v>0</v>
      </c>
      <c r="M618" s="118"/>
      <c r="N618" s="119"/>
      <c r="O618" s="120">
        <f t="shared" si="37"/>
        <v>44620</v>
      </c>
      <c r="P618" s="121">
        <f t="shared" si="38"/>
        <v>0</v>
      </c>
      <c r="Q618" s="122">
        <f t="shared" si="39"/>
        <v>0</v>
      </c>
      <c r="R618" s="122">
        <f t="shared" si="36"/>
        <v>0</v>
      </c>
      <c r="S618" s="123" t="s">
        <v>120</v>
      </c>
      <c r="U618" s="70"/>
      <c r="V618" s="124"/>
    </row>
    <row r="619" s="63" customFormat="1" ht="16.5" outlineLevel="7" spans="1:22">
      <c r="A619" s="82"/>
      <c r="B619" s="126" t="s">
        <v>192</v>
      </c>
      <c r="C619" s="127" t="s">
        <v>3451</v>
      </c>
      <c r="D619" s="128" t="s">
        <v>3453</v>
      </c>
      <c r="E619" s="129">
        <v>40721</v>
      </c>
      <c r="F619" s="128">
        <v>144</v>
      </c>
      <c r="G619" s="114">
        <v>0</v>
      </c>
      <c r="H619" s="115">
        <v>385457.2</v>
      </c>
      <c r="I619" s="115">
        <v>385457.2</v>
      </c>
      <c r="J619" s="130">
        <v>0</v>
      </c>
      <c r="K619" s="130">
        <v>0</v>
      </c>
      <c r="L619" s="130">
        <v>0</v>
      </c>
      <c r="M619" s="118"/>
      <c r="N619" s="119"/>
      <c r="O619" s="120">
        <f t="shared" si="37"/>
        <v>45107</v>
      </c>
      <c r="P619" s="121">
        <f t="shared" si="38"/>
        <v>0</v>
      </c>
      <c r="Q619" s="122">
        <f t="shared" si="39"/>
        <v>0</v>
      </c>
      <c r="R619" s="122">
        <f t="shared" si="36"/>
        <v>0</v>
      </c>
      <c r="S619" s="123" t="s">
        <v>120</v>
      </c>
      <c r="U619" s="70"/>
      <c r="V619" s="124"/>
    </row>
    <row r="620" s="63" customFormat="1" ht="16.5" outlineLevel="7" spans="1:22">
      <c r="A620" s="82"/>
      <c r="B620" s="126" t="s">
        <v>192</v>
      </c>
      <c r="C620" s="127" t="s">
        <v>3459</v>
      </c>
      <c r="D620" s="128" t="s">
        <v>3453</v>
      </c>
      <c r="E620" s="129">
        <v>40721</v>
      </c>
      <c r="F620" s="128">
        <v>144</v>
      </c>
      <c r="G620" s="114">
        <v>0</v>
      </c>
      <c r="H620" s="115">
        <v>385457.21</v>
      </c>
      <c r="I620" s="115">
        <v>385457.21</v>
      </c>
      <c r="J620" s="130">
        <v>0</v>
      </c>
      <c r="K620" s="130">
        <v>0</v>
      </c>
      <c r="L620" s="130">
        <v>0</v>
      </c>
      <c r="M620" s="118"/>
      <c r="N620" s="119"/>
      <c r="O620" s="120">
        <f t="shared" si="37"/>
        <v>45107</v>
      </c>
      <c r="P620" s="121">
        <f t="shared" si="38"/>
        <v>0</v>
      </c>
      <c r="Q620" s="122">
        <f t="shared" si="39"/>
        <v>0</v>
      </c>
      <c r="R620" s="122">
        <f t="shared" si="36"/>
        <v>0</v>
      </c>
      <c r="S620" s="123" t="s">
        <v>120</v>
      </c>
      <c r="U620" s="70"/>
      <c r="V620" s="124"/>
    </row>
    <row r="621" s="63" customFormat="1" ht="16.5" outlineLevel="7" spans="1:22">
      <c r="A621" s="82"/>
      <c r="B621" s="126" t="s">
        <v>192</v>
      </c>
      <c r="C621" s="127" t="s">
        <v>3462</v>
      </c>
      <c r="D621" s="128" t="s">
        <v>3464</v>
      </c>
      <c r="E621" s="129">
        <v>41080</v>
      </c>
      <c r="F621" s="128">
        <v>96</v>
      </c>
      <c r="G621" s="114">
        <v>0</v>
      </c>
      <c r="H621" s="115">
        <v>407627.44</v>
      </c>
      <c r="I621" s="115">
        <v>407627.44</v>
      </c>
      <c r="J621" s="130">
        <v>0</v>
      </c>
      <c r="K621" s="130">
        <v>0</v>
      </c>
      <c r="L621" s="130">
        <v>0</v>
      </c>
      <c r="M621" s="118"/>
      <c r="N621" s="119"/>
      <c r="O621" s="120">
        <f t="shared" si="37"/>
        <v>44012</v>
      </c>
      <c r="P621" s="121">
        <f t="shared" si="38"/>
        <v>0</v>
      </c>
      <c r="Q621" s="122">
        <f t="shared" si="39"/>
        <v>0</v>
      </c>
      <c r="R621" s="122">
        <f t="shared" si="36"/>
        <v>0</v>
      </c>
      <c r="S621" s="123" t="s">
        <v>120</v>
      </c>
      <c r="U621" s="70"/>
      <c r="V621" s="124"/>
    </row>
    <row r="622" s="63" customFormat="1" ht="16.5" outlineLevel="7" spans="1:22">
      <c r="A622" s="82"/>
      <c r="B622" s="126" t="s">
        <v>192</v>
      </c>
      <c r="C622" s="127" t="s">
        <v>3467</v>
      </c>
      <c r="D622" s="128" t="s">
        <v>3469</v>
      </c>
      <c r="E622" s="129">
        <v>41106</v>
      </c>
      <c r="F622" s="128">
        <v>96</v>
      </c>
      <c r="G622" s="114">
        <v>0</v>
      </c>
      <c r="H622" s="115">
        <v>73795.27</v>
      </c>
      <c r="I622" s="115">
        <v>73795.27</v>
      </c>
      <c r="J622" s="130">
        <v>0</v>
      </c>
      <c r="K622" s="130">
        <v>0</v>
      </c>
      <c r="L622" s="130">
        <v>0</v>
      </c>
      <c r="M622" s="118"/>
      <c r="N622" s="119"/>
      <c r="O622" s="120">
        <f t="shared" si="37"/>
        <v>44043</v>
      </c>
      <c r="P622" s="121">
        <f t="shared" si="38"/>
        <v>0</v>
      </c>
      <c r="Q622" s="122">
        <f t="shared" si="39"/>
        <v>0</v>
      </c>
      <c r="R622" s="122">
        <f t="shared" si="36"/>
        <v>0</v>
      </c>
      <c r="S622" s="123" t="s">
        <v>120</v>
      </c>
      <c r="U622" s="70"/>
      <c r="V622" s="124"/>
    </row>
    <row r="623" s="63" customFormat="1" ht="16.5" outlineLevel="7" spans="1:22">
      <c r="A623" s="82"/>
      <c r="B623" s="126" t="s">
        <v>192</v>
      </c>
      <c r="C623" s="127" t="s">
        <v>3474</v>
      </c>
      <c r="D623" s="128" t="s">
        <v>3476</v>
      </c>
      <c r="E623" s="129">
        <v>41109</v>
      </c>
      <c r="F623" s="128">
        <v>96</v>
      </c>
      <c r="G623" s="114">
        <v>0</v>
      </c>
      <c r="H623" s="115">
        <v>78257.34</v>
      </c>
      <c r="I623" s="115">
        <v>78257.34</v>
      </c>
      <c r="J623" s="130">
        <v>0</v>
      </c>
      <c r="K623" s="130">
        <v>0</v>
      </c>
      <c r="L623" s="130">
        <v>0</v>
      </c>
      <c r="M623" s="118"/>
      <c r="N623" s="119"/>
      <c r="O623" s="120">
        <f t="shared" si="37"/>
        <v>44043</v>
      </c>
      <c r="P623" s="121">
        <f t="shared" si="38"/>
        <v>0</v>
      </c>
      <c r="Q623" s="122">
        <f t="shared" si="39"/>
        <v>0</v>
      </c>
      <c r="R623" s="122">
        <f t="shared" si="36"/>
        <v>0</v>
      </c>
      <c r="S623" s="123" t="s">
        <v>120</v>
      </c>
      <c r="U623" s="70"/>
      <c r="V623" s="124"/>
    </row>
    <row r="624" s="63" customFormat="1" ht="16.5" outlineLevel="7" spans="1:22">
      <c r="A624" s="82"/>
      <c r="B624" s="111" t="s">
        <v>192</v>
      </c>
      <c r="C624" s="111" t="s">
        <v>3480</v>
      </c>
      <c r="D624" s="112" t="s">
        <v>3482</v>
      </c>
      <c r="E624" s="113">
        <v>41239</v>
      </c>
      <c r="F624" s="112">
        <v>96</v>
      </c>
      <c r="G624" s="114">
        <v>0</v>
      </c>
      <c r="H624" s="115">
        <v>59935.91</v>
      </c>
      <c r="I624" s="115">
        <v>59935.91</v>
      </c>
      <c r="J624" s="116">
        <v>0</v>
      </c>
      <c r="K624" s="116">
        <v>0</v>
      </c>
      <c r="L624" s="116">
        <v>0</v>
      </c>
      <c r="M624" s="118"/>
      <c r="N624" s="119"/>
      <c r="O624" s="120">
        <f t="shared" si="37"/>
        <v>44165</v>
      </c>
      <c r="P624" s="121">
        <f t="shared" si="38"/>
        <v>0</v>
      </c>
      <c r="Q624" s="122">
        <f t="shared" si="39"/>
        <v>0</v>
      </c>
      <c r="R624" s="122">
        <f t="shared" si="36"/>
        <v>0</v>
      </c>
      <c r="S624" s="123" t="s">
        <v>120</v>
      </c>
      <c r="U624" s="70"/>
      <c r="V624" s="124"/>
    </row>
    <row r="625" s="63" customFormat="1" ht="16.5" outlineLevel="7" spans="1:22">
      <c r="A625" s="82"/>
      <c r="B625" s="111" t="s">
        <v>192</v>
      </c>
      <c r="C625" s="111" t="s">
        <v>3486</v>
      </c>
      <c r="D625" s="112" t="s">
        <v>3482</v>
      </c>
      <c r="E625" s="113">
        <v>41239</v>
      </c>
      <c r="F625" s="112">
        <v>96</v>
      </c>
      <c r="G625" s="114">
        <v>0</v>
      </c>
      <c r="H625" s="115">
        <v>67799.16</v>
      </c>
      <c r="I625" s="115">
        <v>67799.16</v>
      </c>
      <c r="J625" s="116">
        <v>0</v>
      </c>
      <c r="K625" s="116">
        <v>0</v>
      </c>
      <c r="L625" s="116">
        <v>0</v>
      </c>
      <c r="M625" s="118"/>
      <c r="N625" s="119"/>
      <c r="O625" s="120">
        <f t="shared" si="37"/>
        <v>44165</v>
      </c>
      <c r="P625" s="121">
        <f t="shared" si="38"/>
        <v>0</v>
      </c>
      <c r="Q625" s="122">
        <f t="shared" si="39"/>
        <v>0</v>
      </c>
      <c r="R625" s="122">
        <f t="shared" si="36"/>
        <v>0</v>
      </c>
      <c r="S625" s="123" t="s">
        <v>120</v>
      </c>
      <c r="U625" s="70"/>
      <c r="V625" s="124"/>
    </row>
    <row r="626" s="63" customFormat="1" ht="16.5" outlineLevel="7" spans="1:22">
      <c r="A626" s="82"/>
      <c r="B626" s="126" t="s">
        <v>192</v>
      </c>
      <c r="C626" s="127" t="s">
        <v>3490</v>
      </c>
      <c r="D626" s="128" t="s">
        <v>3469</v>
      </c>
      <c r="E626" s="129">
        <v>41106</v>
      </c>
      <c r="F626" s="128">
        <v>96</v>
      </c>
      <c r="G626" s="114">
        <v>0</v>
      </c>
      <c r="H626" s="115">
        <v>96530.3</v>
      </c>
      <c r="I626" s="115">
        <v>96530.3</v>
      </c>
      <c r="J626" s="130">
        <v>0</v>
      </c>
      <c r="K626" s="130">
        <v>0</v>
      </c>
      <c r="L626" s="130">
        <v>0</v>
      </c>
      <c r="M626" s="118"/>
      <c r="N626" s="119"/>
      <c r="O626" s="120">
        <f t="shared" si="37"/>
        <v>44043</v>
      </c>
      <c r="P626" s="121">
        <f t="shared" si="38"/>
        <v>0</v>
      </c>
      <c r="Q626" s="122">
        <f t="shared" si="39"/>
        <v>0</v>
      </c>
      <c r="R626" s="122">
        <f t="shared" si="36"/>
        <v>0</v>
      </c>
      <c r="S626" s="123" t="s">
        <v>120</v>
      </c>
      <c r="U626" s="70"/>
      <c r="V626" s="124"/>
    </row>
    <row r="627" s="63" customFormat="1" ht="16.5" outlineLevel="7" spans="1:22">
      <c r="A627" s="82"/>
      <c r="B627" s="126" t="s">
        <v>192</v>
      </c>
      <c r="C627" s="127" t="s">
        <v>3493</v>
      </c>
      <c r="D627" s="128" t="s">
        <v>3476</v>
      </c>
      <c r="E627" s="129">
        <v>41407</v>
      </c>
      <c r="F627" s="128">
        <v>96</v>
      </c>
      <c r="G627" s="114">
        <v>0</v>
      </c>
      <c r="H627" s="115">
        <v>79611.1</v>
      </c>
      <c r="I627" s="115">
        <v>79611.1</v>
      </c>
      <c r="J627" s="130">
        <v>0</v>
      </c>
      <c r="K627" s="130">
        <v>0</v>
      </c>
      <c r="L627" s="130">
        <v>0</v>
      </c>
      <c r="M627" s="118"/>
      <c r="N627" s="119"/>
      <c r="O627" s="120">
        <f t="shared" si="37"/>
        <v>44347</v>
      </c>
      <c r="P627" s="121">
        <f t="shared" si="38"/>
        <v>0</v>
      </c>
      <c r="Q627" s="122">
        <f t="shared" si="39"/>
        <v>0</v>
      </c>
      <c r="R627" s="122">
        <f t="shared" si="36"/>
        <v>0</v>
      </c>
      <c r="S627" s="123" t="s">
        <v>120</v>
      </c>
      <c r="U627" s="70"/>
      <c r="V627" s="124"/>
    </row>
    <row r="628" s="63" customFormat="1" ht="16.5" outlineLevel="7" spans="1:22">
      <c r="A628" s="82"/>
      <c r="B628" s="126" t="s">
        <v>192</v>
      </c>
      <c r="C628" s="127" t="s">
        <v>3498</v>
      </c>
      <c r="D628" s="128" t="s">
        <v>3500</v>
      </c>
      <c r="E628" s="129">
        <v>41611</v>
      </c>
      <c r="F628" s="128">
        <v>96</v>
      </c>
      <c r="G628" s="114">
        <v>0</v>
      </c>
      <c r="H628" s="115">
        <v>281357.57</v>
      </c>
      <c r="I628" s="115">
        <v>281357.57</v>
      </c>
      <c r="J628" s="130">
        <v>0</v>
      </c>
      <c r="K628" s="130">
        <v>0</v>
      </c>
      <c r="L628" s="130">
        <v>0</v>
      </c>
      <c r="M628" s="118"/>
      <c r="N628" s="119"/>
      <c r="O628" s="120">
        <f t="shared" si="37"/>
        <v>44561</v>
      </c>
      <c r="P628" s="121">
        <f t="shared" si="38"/>
        <v>0</v>
      </c>
      <c r="Q628" s="122">
        <f t="shared" si="39"/>
        <v>0</v>
      </c>
      <c r="R628" s="122">
        <f t="shared" si="36"/>
        <v>0</v>
      </c>
      <c r="S628" s="123" t="s">
        <v>120</v>
      </c>
      <c r="U628" s="70"/>
      <c r="V628" s="124"/>
    </row>
    <row r="629" s="63" customFormat="1" ht="16.5" outlineLevel="7" spans="1:22">
      <c r="A629" s="82"/>
      <c r="B629" s="126" t="s">
        <v>192</v>
      </c>
      <c r="C629" s="127" t="s">
        <v>3503</v>
      </c>
      <c r="D629" s="128" t="s">
        <v>3476</v>
      </c>
      <c r="E629" s="129">
        <v>41680</v>
      </c>
      <c r="F629" s="128">
        <v>96</v>
      </c>
      <c r="G629" s="114">
        <v>0</v>
      </c>
      <c r="H629" s="115">
        <v>205128.2</v>
      </c>
      <c r="I629" s="115">
        <v>205128.2</v>
      </c>
      <c r="J629" s="130">
        <v>0</v>
      </c>
      <c r="K629" s="130">
        <v>0</v>
      </c>
      <c r="L629" s="130">
        <v>0</v>
      </c>
      <c r="M629" s="118"/>
      <c r="N629" s="119"/>
      <c r="O629" s="120">
        <f t="shared" si="37"/>
        <v>44620</v>
      </c>
      <c r="P629" s="121">
        <f t="shared" si="38"/>
        <v>0</v>
      </c>
      <c r="Q629" s="122">
        <f t="shared" si="39"/>
        <v>0</v>
      </c>
      <c r="R629" s="122">
        <f t="shared" si="36"/>
        <v>0</v>
      </c>
      <c r="S629" s="123" t="s">
        <v>120</v>
      </c>
      <c r="U629" s="70"/>
      <c r="V629" s="124"/>
    </row>
    <row r="630" s="63" customFormat="1" ht="16.5" outlineLevel="7" spans="1:22">
      <c r="A630" s="82"/>
      <c r="B630" s="126" t="s">
        <v>192</v>
      </c>
      <c r="C630" s="127" t="s">
        <v>3507</v>
      </c>
      <c r="D630" s="128" t="s">
        <v>3509</v>
      </c>
      <c r="E630" s="129">
        <v>39311</v>
      </c>
      <c r="F630" s="128">
        <v>96</v>
      </c>
      <c r="G630" s="114">
        <v>0</v>
      </c>
      <c r="H630" s="115">
        <v>9100654.98</v>
      </c>
      <c r="I630" s="115">
        <v>9100654.98</v>
      </c>
      <c r="J630" s="130">
        <v>0</v>
      </c>
      <c r="K630" s="130">
        <v>0</v>
      </c>
      <c r="L630" s="130">
        <v>0</v>
      </c>
      <c r="M630" s="118"/>
      <c r="N630" s="119"/>
      <c r="O630" s="120">
        <f t="shared" si="37"/>
        <v>42247</v>
      </c>
      <c r="P630" s="121">
        <f t="shared" si="38"/>
        <v>0</v>
      </c>
      <c r="Q630" s="122">
        <f t="shared" si="39"/>
        <v>0</v>
      </c>
      <c r="R630" s="122">
        <f t="shared" si="36"/>
        <v>0</v>
      </c>
      <c r="S630" s="123" t="s">
        <v>120</v>
      </c>
      <c r="U630" s="70"/>
      <c r="V630" s="124"/>
    </row>
    <row r="631" s="63" customFormat="1" ht="16.5" outlineLevel="7" spans="1:22">
      <c r="A631" s="82"/>
      <c r="B631" s="111" t="s">
        <v>192</v>
      </c>
      <c r="C631" s="111" t="s">
        <v>3513</v>
      </c>
      <c r="D631" s="112" t="s">
        <v>3515</v>
      </c>
      <c r="E631" s="113">
        <v>43277</v>
      </c>
      <c r="F631" s="112">
        <v>96</v>
      </c>
      <c r="G631" s="114">
        <v>0</v>
      </c>
      <c r="H631" s="115">
        <v>665218.3</v>
      </c>
      <c r="I631" s="115">
        <v>623642.16</v>
      </c>
      <c r="J631" s="116">
        <v>0</v>
      </c>
      <c r="K631" s="116">
        <v>41576.14</v>
      </c>
      <c r="L631" s="116">
        <v>83152.27</v>
      </c>
      <c r="M631" s="118"/>
      <c r="N631" s="119"/>
      <c r="O631" s="120">
        <f t="shared" si="37"/>
        <v>46203</v>
      </c>
      <c r="P631" s="121">
        <f t="shared" si="38"/>
        <v>12</v>
      </c>
      <c r="Q631" s="122">
        <f t="shared" si="39"/>
        <v>83152.2875</v>
      </c>
      <c r="R631" s="122">
        <f t="shared" si="36"/>
        <v>0.0175000000017462</v>
      </c>
      <c r="S631" s="123" t="s">
        <v>120</v>
      </c>
      <c r="U631" s="70"/>
      <c r="V631" s="124"/>
    </row>
    <row r="632" s="63" customFormat="1" ht="16.5" outlineLevel="7" spans="1:22">
      <c r="A632" s="82"/>
      <c r="B632" s="111" t="s">
        <v>192</v>
      </c>
      <c r="C632" s="111" t="s">
        <v>3521</v>
      </c>
      <c r="D632" s="112" t="s">
        <v>3523</v>
      </c>
      <c r="E632" s="113">
        <v>41611</v>
      </c>
      <c r="F632" s="112">
        <v>144</v>
      </c>
      <c r="G632" s="114">
        <v>0</v>
      </c>
      <c r="H632" s="115">
        <v>1137203.96</v>
      </c>
      <c r="I632" s="115">
        <v>1137203.96</v>
      </c>
      <c r="J632" s="116">
        <v>0</v>
      </c>
      <c r="K632" s="116">
        <v>0</v>
      </c>
      <c r="L632" s="116">
        <v>121245.47</v>
      </c>
      <c r="M632" s="118"/>
      <c r="N632" s="119"/>
      <c r="O632" s="120">
        <f t="shared" si="37"/>
        <v>46022</v>
      </c>
      <c r="P632" s="121">
        <f t="shared" si="38"/>
        <v>12</v>
      </c>
      <c r="Q632" s="122">
        <f t="shared" si="39"/>
        <v>94766.9966666667</v>
      </c>
      <c r="R632" s="122">
        <f t="shared" si="36"/>
        <v>-26478.4733333333</v>
      </c>
      <c r="S632" s="123" t="s">
        <v>120</v>
      </c>
      <c r="U632" s="70"/>
      <c r="V632" s="124"/>
    </row>
    <row r="633" s="63" customFormat="1" ht="16.5" outlineLevel="7" spans="1:22">
      <c r="A633" s="82"/>
      <c r="B633" s="126" t="s">
        <v>192</v>
      </c>
      <c r="C633" s="127" t="s">
        <v>3527</v>
      </c>
      <c r="D633" s="128" t="s">
        <v>3529</v>
      </c>
      <c r="E633" s="129">
        <v>34639</v>
      </c>
      <c r="F633" s="128">
        <v>96</v>
      </c>
      <c r="G633" s="114">
        <v>0</v>
      </c>
      <c r="H633" s="115">
        <v>492228.93</v>
      </c>
      <c r="I633" s="115">
        <v>292228.93</v>
      </c>
      <c r="J633" s="130">
        <v>200000</v>
      </c>
      <c r="K633" s="130">
        <v>0</v>
      </c>
      <c r="L633" s="130">
        <v>0</v>
      </c>
      <c r="M633" s="118"/>
      <c r="N633" s="119"/>
      <c r="O633" s="120">
        <f t="shared" si="37"/>
        <v>37590</v>
      </c>
      <c r="P633" s="121">
        <f t="shared" si="38"/>
        <v>0</v>
      </c>
      <c r="Q633" s="122">
        <f t="shared" si="39"/>
        <v>0</v>
      </c>
      <c r="R633" s="122">
        <f t="shared" si="36"/>
        <v>0</v>
      </c>
      <c r="S633" s="123" t="s">
        <v>120</v>
      </c>
      <c r="U633" s="70"/>
      <c r="V633" s="124"/>
    </row>
    <row r="634" s="63" customFormat="1" ht="16.5" outlineLevel="7" spans="1:22">
      <c r="A634" s="82"/>
      <c r="B634" s="126" t="s">
        <v>192</v>
      </c>
      <c r="C634" s="127" t="s">
        <v>3533</v>
      </c>
      <c r="D634" s="128" t="s">
        <v>3535</v>
      </c>
      <c r="E634" s="129">
        <v>41680</v>
      </c>
      <c r="F634" s="128">
        <v>96</v>
      </c>
      <c r="G634" s="114">
        <v>0</v>
      </c>
      <c r="H634" s="115">
        <v>587187.72</v>
      </c>
      <c r="I634" s="115">
        <v>587187.72</v>
      </c>
      <c r="J634" s="130">
        <v>0</v>
      </c>
      <c r="K634" s="130">
        <v>0</v>
      </c>
      <c r="L634" s="130">
        <v>0</v>
      </c>
      <c r="M634" s="118"/>
      <c r="N634" s="119"/>
      <c r="O634" s="120">
        <f t="shared" si="37"/>
        <v>44620</v>
      </c>
      <c r="P634" s="121">
        <f t="shared" si="38"/>
        <v>0</v>
      </c>
      <c r="Q634" s="122">
        <f t="shared" si="39"/>
        <v>0</v>
      </c>
      <c r="R634" s="122">
        <f t="shared" si="36"/>
        <v>0</v>
      </c>
      <c r="S634" s="123" t="s">
        <v>120</v>
      </c>
      <c r="U634" s="70"/>
      <c r="V634" s="124"/>
    </row>
    <row r="635" s="63" customFormat="1" ht="16.5" outlineLevel="7" spans="1:22">
      <c r="A635" s="82"/>
      <c r="B635" s="126" t="s">
        <v>192</v>
      </c>
      <c r="C635" s="127" t="s">
        <v>3538</v>
      </c>
      <c r="D635" s="128" t="s">
        <v>3540</v>
      </c>
      <c r="E635" s="129">
        <v>41680</v>
      </c>
      <c r="F635" s="128">
        <v>96</v>
      </c>
      <c r="G635" s="114">
        <v>0</v>
      </c>
      <c r="H635" s="115">
        <v>1280376.28</v>
      </c>
      <c r="I635" s="115">
        <v>1280376.28</v>
      </c>
      <c r="J635" s="130">
        <v>0</v>
      </c>
      <c r="K635" s="130">
        <v>0</v>
      </c>
      <c r="L635" s="130">
        <v>0</v>
      </c>
      <c r="M635" s="118"/>
      <c r="N635" s="119"/>
      <c r="O635" s="120">
        <f t="shared" si="37"/>
        <v>44620</v>
      </c>
      <c r="P635" s="121">
        <f t="shared" si="38"/>
        <v>0</v>
      </c>
      <c r="Q635" s="122">
        <f t="shared" si="39"/>
        <v>0</v>
      </c>
      <c r="R635" s="122">
        <f t="shared" si="36"/>
        <v>0</v>
      </c>
      <c r="S635" s="123" t="s">
        <v>120</v>
      </c>
      <c r="U635" s="70"/>
      <c r="V635" s="124"/>
    </row>
    <row r="636" s="63" customFormat="1" ht="16.5" outlineLevel="7" spans="1:22">
      <c r="A636" s="82"/>
      <c r="B636" s="126" t="s">
        <v>192</v>
      </c>
      <c r="C636" s="127" t="s">
        <v>3543</v>
      </c>
      <c r="D636" s="128" t="s">
        <v>3545</v>
      </c>
      <c r="E636" s="129">
        <v>42356</v>
      </c>
      <c r="F636" s="128">
        <v>144</v>
      </c>
      <c r="G636" s="114">
        <v>0</v>
      </c>
      <c r="H636" s="115">
        <v>23245.5</v>
      </c>
      <c r="I636" s="115">
        <v>19371.3</v>
      </c>
      <c r="J636" s="130">
        <v>0</v>
      </c>
      <c r="K636" s="130">
        <v>3874.2</v>
      </c>
      <c r="L636" s="130">
        <v>1937.1</v>
      </c>
      <c r="M636" s="118"/>
      <c r="N636" s="119"/>
      <c r="O636" s="120">
        <f t="shared" si="37"/>
        <v>46752</v>
      </c>
      <c r="P636" s="121">
        <f t="shared" si="38"/>
        <v>12</v>
      </c>
      <c r="Q636" s="122">
        <f t="shared" si="39"/>
        <v>1937.125</v>
      </c>
      <c r="R636" s="122">
        <f t="shared" si="36"/>
        <v>0.0250000000000909</v>
      </c>
      <c r="S636" s="123" t="s">
        <v>120</v>
      </c>
      <c r="U636" s="70"/>
      <c r="V636" s="124"/>
    </row>
    <row r="637" s="63" customFormat="1" ht="16.5" outlineLevel="7" spans="1:22">
      <c r="A637" s="82"/>
      <c r="B637" s="126" t="s">
        <v>192</v>
      </c>
      <c r="C637" s="127" t="s">
        <v>3548</v>
      </c>
      <c r="D637" s="128" t="s">
        <v>3550</v>
      </c>
      <c r="E637" s="129">
        <v>43063</v>
      </c>
      <c r="F637" s="128">
        <v>96</v>
      </c>
      <c r="G637" s="114">
        <v>0</v>
      </c>
      <c r="H637" s="115">
        <v>27498.63</v>
      </c>
      <c r="I637" s="115">
        <v>27498.63</v>
      </c>
      <c r="J637" s="130">
        <v>0</v>
      </c>
      <c r="K637" s="130">
        <v>0</v>
      </c>
      <c r="L637" s="130">
        <v>3150.89</v>
      </c>
      <c r="M637" s="118"/>
      <c r="N637" s="119"/>
      <c r="O637" s="120">
        <f t="shared" si="37"/>
        <v>45991</v>
      </c>
      <c r="P637" s="121">
        <f t="shared" si="38"/>
        <v>11</v>
      </c>
      <c r="Q637" s="122">
        <f t="shared" si="39"/>
        <v>3150.8846875</v>
      </c>
      <c r="R637" s="122">
        <f t="shared" si="36"/>
        <v>-0.00531249999994543</v>
      </c>
      <c r="S637" s="123" t="s">
        <v>120</v>
      </c>
      <c r="U637" s="70"/>
      <c r="V637" s="124"/>
    </row>
    <row r="638" s="63" customFormat="1" ht="16.5" outlineLevel="7" spans="1:22">
      <c r="A638" s="82"/>
      <c r="B638" s="111" t="s">
        <v>192</v>
      </c>
      <c r="C638" s="111" t="s">
        <v>3552</v>
      </c>
      <c r="D638" s="112" t="s">
        <v>3554</v>
      </c>
      <c r="E638" s="113">
        <v>43439</v>
      </c>
      <c r="F638" s="112">
        <v>96</v>
      </c>
      <c r="G638" s="114">
        <v>0</v>
      </c>
      <c r="H638" s="115">
        <v>415862.66</v>
      </c>
      <c r="I638" s="115">
        <v>362299.68</v>
      </c>
      <c r="J638" s="116">
        <v>0</v>
      </c>
      <c r="K638" s="116">
        <v>53562.98</v>
      </c>
      <c r="L638" s="116">
        <v>53562.99</v>
      </c>
      <c r="M638" s="118"/>
      <c r="N638" s="119"/>
      <c r="O638" s="120">
        <f t="shared" si="37"/>
        <v>46387</v>
      </c>
      <c r="P638" s="121">
        <f t="shared" si="38"/>
        <v>12</v>
      </c>
      <c r="Q638" s="122">
        <f t="shared" si="39"/>
        <v>51982.8325</v>
      </c>
      <c r="R638" s="122">
        <f t="shared" si="36"/>
        <v>-1580.1575</v>
      </c>
      <c r="S638" s="123" t="s">
        <v>120</v>
      </c>
      <c r="U638" s="70"/>
      <c r="V638" s="124"/>
    </row>
    <row r="639" s="63" customFormat="1" ht="16.5" outlineLevel="7" spans="1:22">
      <c r="A639" s="82"/>
      <c r="B639" s="111" t="s">
        <v>192</v>
      </c>
      <c r="C639" s="111" t="s">
        <v>3557</v>
      </c>
      <c r="D639" s="112" t="s">
        <v>3559</v>
      </c>
      <c r="E639" s="113">
        <v>42894</v>
      </c>
      <c r="F639" s="112">
        <v>96</v>
      </c>
      <c r="G639" s="114">
        <v>0</v>
      </c>
      <c r="H639" s="115">
        <v>973945.97</v>
      </c>
      <c r="I639" s="115">
        <v>973945.97</v>
      </c>
      <c r="J639" s="116">
        <v>0</v>
      </c>
      <c r="K639" s="116">
        <v>0</v>
      </c>
      <c r="L639" s="116">
        <v>132755.6</v>
      </c>
      <c r="M639" s="118"/>
      <c r="N639" s="119"/>
      <c r="O639" s="120">
        <f t="shared" si="37"/>
        <v>45838</v>
      </c>
      <c r="P639" s="121">
        <f t="shared" si="38"/>
        <v>6</v>
      </c>
      <c r="Q639" s="122">
        <f t="shared" si="39"/>
        <v>60871.623125</v>
      </c>
      <c r="R639" s="122">
        <f t="shared" si="36"/>
        <v>-71883.976875</v>
      </c>
      <c r="S639" s="123" t="s">
        <v>120</v>
      </c>
      <c r="U639" s="70"/>
      <c r="V639" s="124"/>
    </row>
    <row r="640" s="63" customFormat="1" ht="16.5" outlineLevel="7" spans="1:22">
      <c r="A640" s="82"/>
      <c r="B640" s="126" t="s">
        <v>192</v>
      </c>
      <c r="C640" s="127" t="s">
        <v>3562</v>
      </c>
      <c r="D640" s="128" t="s">
        <v>3564</v>
      </c>
      <c r="E640" s="129">
        <v>43350</v>
      </c>
      <c r="F640" s="128">
        <v>96</v>
      </c>
      <c r="G640" s="114">
        <v>0</v>
      </c>
      <c r="H640" s="115">
        <v>358895.05</v>
      </c>
      <c r="I640" s="115">
        <v>316980.52</v>
      </c>
      <c r="J640" s="130">
        <v>0</v>
      </c>
      <c r="K640" s="130">
        <v>41914.53</v>
      </c>
      <c r="L640" s="130">
        <v>55886.04</v>
      </c>
      <c r="M640" s="118"/>
      <c r="N640" s="119"/>
      <c r="O640" s="120">
        <f t="shared" si="37"/>
        <v>46295</v>
      </c>
      <c r="P640" s="121">
        <f t="shared" si="38"/>
        <v>12</v>
      </c>
      <c r="Q640" s="122">
        <f t="shared" si="39"/>
        <v>44861.88125</v>
      </c>
      <c r="R640" s="122">
        <f t="shared" si="36"/>
        <v>-11024.15875</v>
      </c>
      <c r="S640" s="123" t="s">
        <v>120</v>
      </c>
      <c r="U640" s="70"/>
      <c r="V640" s="124"/>
    </row>
    <row r="641" s="63" customFormat="1" ht="16.5" outlineLevel="7" spans="1:22">
      <c r="A641" s="82"/>
      <c r="B641" s="126" t="s">
        <v>192</v>
      </c>
      <c r="C641" s="127" t="s">
        <v>3567</v>
      </c>
      <c r="D641" s="128" t="s">
        <v>3569</v>
      </c>
      <c r="E641" s="129">
        <v>41940</v>
      </c>
      <c r="F641" s="128">
        <v>144</v>
      </c>
      <c r="G641" s="114">
        <v>0</v>
      </c>
      <c r="H641" s="115">
        <v>67900.63</v>
      </c>
      <c r="I641" s="115">
        <v>63185.28</v>
      </c>
      <c r="J641" s="130">
        <v>0</v>
      </c>
      <c r="K641" s="130">
        <v>4715.35</v>
      </c>
      <c r="L641" s="130">
        <v>5658.41</v>
      </c>
      <c r="M641" s="118"/>
      <c r="N641" s="119"/>
      <c r="O641" s="120">
        <f t="shared" si="37"/>
        <v>46326</v>
      </c>
      <c r="P641" s="121">
        <f t="shared" si="38"/>
        <v>12</v>
      </c>
      <c r="Q641" s="122">
        <f t="shared" si="39"/>
        <v>5658.38583333333</v>
      </c>
      <c r="R641" s="122">
        <f t="shared" si="36"/>
        <v>-0.0241666666697711</v>
      </c>
      <c r="S641" s="123" t="s">
        <v>120</v>
      </c>
      <c r="U641" s="70"/>
      <c r="V641" s="124"/>
    </row>
    <row r="642" s="63" customFormat="1" ht="16.5" outlineLevel="7" spans="1:22">
      <c r="A642" s="82"/>
      <c r="B642" s="126" t="s">
        <v>192</v>
      </c>
      <c r="C642" s="127" t="s">
        <v>3573</v>
      </c>
      <c r="D642" s="128" t="s">
        <v>3575</v>
      </c>
      <c r="E642" s="129">
        <v>39693</v>
      </c>
      <c r="F642" s="128">
        <v>96</v>
      </c>
      <c r="G642" s="114">
        <v>0</v>
      </c>
      <c r="H642" s="115">
        <v>150166.16</v>
      </c>
      <c r="I642" s="115">
        <v>150166.16</v>
      </c>
      <c r="J642" s="130">
        <v>0</v>
      </c>
      <c r="K642" s="130">
        <v>0</v>
      </c>
      <c r="L642" s="130">
        <v>0</v>
      </c>
      <c r="M642" s="118"/>
      <c r="N642" s="119"/>
      <c r="O642" s="120">
        <f t="shared" si="37"/>
        <v>42643</v>
      </c>
      <c r="P642" s="121">
        <f t="shared" si="38"/>
        <v>0</v>
      </c>
      <c r="Q642" s="122">
        <f t="shared" si="39"/>
        <v>0</v>
      </c>
      <c r="R642" s="122">
        <f t="shared" si="36"/>
        <v>0</v>
      </c>
      <c r="S642" s="123" t="s">
        <v>120</v>
      </c>
      <c r="U642" s="70"/>
      <c r="V642" s="124"/>
    </row>
    <row r="643" s="63" customFormat="1" ht="16.5" outlineLevel="7" spans="1:22">
      <c r="A643" s="82"/>
      <c r="B643" s="126" t="s">
        <v>192</v>
      </c>
      <c r="C643" s="127" t="s">
        <v>3578</v>
      </c>
      <c r="D643" s="128" t="s">
        <v>3580</v>
      </c>
      <c r="E643" s="129">
        <v>43752</v>
      </c>
      <c r="F643" s="128">
        <v>96</v>
      </c>
      <c r="G643" s="114">
        <v>0</v>
      </c>
      <c r="H643" s="115">
        <v>15486.73</v>
      </c>
      <c r="I643" s="115">
        <v>11937.68</v>
      </c>
      <c r="J643" s="130">
        <v>0</v>
      </c>
      <c r="K643" s="130">
        <v>3549.05</v>
      </c>
      <c r="L643" s="130">
        <v>1935.84</v>
      </c>
      <c r="M643" s="118"/>
      <c r="N643" s="119"/>
      <c r="O643" s="120">
        <f t="shared" si="37"/>
        <v>46691</v>
      </c>
      <c r="P643" s="121">
        <f t="shared" si="38"/>
        <v>12</v>
      </c>
      <c r="Q643" s="122">
        <f t="shared" si="39"/>
        <v>1935.84125</v>
      </c>
      <c r="R643" s="122">
        <f t="shared" si="36"/>
        <v>0.00125000000002728</v>
      </c>
      <c r="S643" s="123" t="s">
        <v>120</v>
      </c>
      <c r="U643" s="70"/>
      <c r="V643" s="124"/>
    </row>
    <row r="644" s="63" customFormat="1" ht="16.5" outlineLevel="7" spans="1:22">
      <c r="A644" s="82"/>
      <c r="B644" s="126" t="s">
        <v>192</v>
      </c>
      <c r="C644" s="127" t="s">
        <v>3585</v>
      </c>
      <c r="D644" s="128" t="s">
        <v>3580</v>
      </c>
      <c r="E644" s="129">
        <v>43752</v>
      </c>
      <c r="F644" s="128">
        <v>96</v>
      </c>
      <c r="G644" s="114">
        <v>0</v>
      </c>
      <c r="H644" s="115">
        <v>15486.73</v>
      </c>
      <c r="I644" s="115">
        <v>11937.68</v>
      </c>
      <c r="J644" s="130">
        <v>0</v>
      </c>
      <c r="K644" s="130">
        <v>3549.05</v>
      </c>
      <c r="L644" s="130">
        <v>1935.84</v>
      </c>
      <c r="M644" s="118"/>
      <c r="N644" s="119"/>
      <c r="O644" s="120">
        <f t="shared" si="37"/>
        <v>46691</v>
      </c>
      <c r="P644" s="121">
        <f t="shared" si="38"/>
        <v>12</v>
      </c>
      <c r="Q644" s="122">
        <f t="shared" si="39"/>
        <v>1935.84125</v>
      </c>
      <c r="R644" s="122">
        <f t="shared" si="36"/>
        <v>0.00125000000002728</v>
      </c>
      <c r="S644" s="123" t="s">
        <v>120</v>
      </c>
      <c r="U644" s="70"/>
      <c r="V644" s="124"/>
    </row>
    <row r="645" s="63" customFormat="1" ht="16.5" outlineLevel="7" spans="1:22">
      <c r="A645" s="82"/>
      <c r="B645" s="111" t="s">
        <v>192</v>
      </c>
      <c r="C645" s="111" t="s">
        <v>3588</v>
      </c>
      <c r="D645" s="112" t="s">
        <v>1170</v>
      </c>
      <c r="E645" s="113">
        <v>41940</v>
      </c>
      <c r="F645" s="112">
        <v>144</v>
      </c>
      <c r="G645" s="114">
        <v>0</v>
      </c>
      <c r="H645" s="115">
        <v>106837.6</v>
      </c>
      <c r="I645" s="115">
        <v>99418.35</v>
      </c>
      <c r="J645" s="116">
        <v>0</v>
      </c>
      <c r="K645" s="116">
        <v>7419.25</v>
      </c>
      <c r="L645" s="116">
        <v>8903.11</v>
      </c>
      <c r="M645" s="118"/>
      <c r="N645" s="119"/>
      <c r="O645" s="120">
        <f t="shared" si="37"/>
        <v>46326</v>
      </c>
      <c r="P645" s="121">
        <f t="shared" si="38"/>
        <v>12</v>
      </c>
      <c r="Q645" s="122">
        <f t="shared" si="39"/>
        <v>8903.13333333333</v>
      </c>
      <c r="R645" s="122">
        <f t="shared" si="36"/>
        <v>0.023333333328992</v>
      </c>
      <c r="S645" s="123" t="s">
        <v>120</v>
      </c>
      <c r="U645" s="70"/>
      <c r="V645" s="124"/>
    </row>
    <row r="646" s="63" customFormat="1" ht="16.5" outlineLevel="7" spans="1:22">
      <c r="A646" s="82"/>
      <c r="B646" s="111" t="s">
        <v>192</v>
      </c>
      <c r="C646" s="111" t="s">
        <v>3593</v>
      </c>
      <c r="D646" s="112" t="s">
        <v>3595</v>
      </c>
      <c r="E646" s="113">
        <v>37315</v>
      </c>
      <c r="F646" s="112">
        <v>96</v>
      </c>
      <c r="G646" s="114">
        <v>0</v>
      </c>
      <c r="H646" s="115">
        <v>2300</v>
      </c>
      <c r="I646" s="115">
        <v>2300</v>
      </c>
      <c r="J646" s="116">
        <v>0</v>
      </c>
      <c r="K646" s="116">
        <v>0</v>
      </c>
      <c r="L646" s="116">
        <v>0</v>
      </c>
      <c r="M646" s="118"/>
      <c r="N646" s="119"/>
      <c r="O646" s="120">
        <f t="shared" si="37"/>
        <v>40237</v>
      </c>
      <c r="P646" s="121">
        <f t="shared" si="38"/>
        <v>0</v>
      </c>
      <c r="Q646" s="122">
        <f t="shared" si="39"/>
        <v>0</v>
      </c>
      <c r="R646" s="122">
        <f t="shared" si="36"/>
        <v>0</v>
      </c>
      <c r="S646" s="123" t="s">
        <v>120</v>
      </c>
      <c r="U646" s="70"/>
      <c r="V646" s="124"/>
    </row>
    <row r="647" s="63" customFormat="1" ht="16.5" outlineLevel="7" spans="1:22">
      <c r="A647" s="82"/>
      <c r="B647" s="126" t="s">
        <v>192</v>
      </c>
      <c r="C647" s="127" t="s">
        <v>3599</v>
      </c>
      <c r="D647" s="128" t="s">
        <v>3601</v>
      </c>
      <c r="E647" s="129">
        <v>37315</v>
      </c>
      <c r="F647" s="128">
        <v>96</v>
      </c>
      <c r="G647" s="114">
        <v>0</v>
      </c>
      <c r="H647" s="115">
        <v>19800</v>
      </c>
      <c r="I647" s="115">
        <v>19800</v>
      </c>
      <c r="J647" s="130">
        <v>0</v>
      </c>
      <c r="K647" s="130">
        <v>0</v>
      </c>
      <c r="L647" s="130">
        <v>0</v>
      </c>
      <c r="M647" s="118"/>
      <c r="N647" s="119"/>
      <c r="O647" s="120">
        <f t="shared" si="37"/>
        <v>40237</v>
      </c>
      <c r="P647" s="121">
        <f t="shared" si="38"/>
        <v>0</v>
      </c>
      <c r="Q647" s="122">
        <f t="shared" si="39"/>
        <v>0</v>
      </c>
      <c r="R647" s="122">
        <f t="shared" si="36"/>
        <v>0</v>
      </c>
      <c r="S647" s="123" t="s">
        <v>120</v>
      </c>
      <c r="U647" s="70"/>
      <c r="V647" s="124"/>
    </row>
    <row r="648" s="63" customFormat="1" ht="16.5" outlineLevel="7" spans="1:22">
      <c r="A648" s="82"/>
      <c r="B648" s="126" t="s">
        <v>192</v>
      </c>
      <c r="C648" s="127" t="s">
        <v>3605</v>
      </c>
      <c r="D648" s="128" t="s">
        <v>3607</v>
      </c>
      <c r="E648" s="129">
        <v>37616</v>
      </c>
      <c r="F648" s="128">
        <v>96</v>
      </c>
      <c r="G648" s="114">
        <v>0</v>
      </c>
      <c r="H648" s="115">
        <v>8000</v>
      </c>
      <c r="I648" s="115">
        <v>8000</v>
      </c>
      <c r="J648" s="130">
        <v>0</v>
      </c>
      <c r="K648" s="130">
        <v>0</v>
      </c>
      <c r="L648" s="130">
        <v>0</v>
      </c>
      <c r="M648" s="118"/>
      <c r="N648" s="119"/>
      <c r="O648" s="120">
        <f t="shared" si="37"/>
        <v>40543</v>
      </c>
      <c r="P648" s="121">
        <f t="shared" si="38"/>
        <v>0</v>
      </c>
      <c r="Q648" s="122">
        <f t="shared" si="39"/>
        <v>0</v>
      </c>
      <c r="R648" s="122">
        <f t="shared" ref="R648:R711" si="40">Q648-L648</f>
        <v>0</v>
      </c>
      <c r="S648" s="123" t="s">
        <v>120</v>
      </c>
      <c r="U648" s="70"/>
      <c r="V648" s="124"/>
    </row>
    <row r="649" s="63" customFormat="1" ht="16.5" outlineLevel="7" spans="1:22">
      <c r="A649" s="82"/>
      <c r="B649" s="126" t="s">
        <v>192</v>
      </c>
      <c r="C649" s="127" t="s">
        <v>3613</v>
      </c>
      <c r="D649" s="128" t="s">
        <v>3615</v>
      </c>
      <c r="E649" s="129">
        <v>37616</v>
      </c>
      <c r="F649" s="128">
        <v>96</v>
      </c>
      <c r="G649" s="114">
        <v>0</v>
      </c>
      <c r="H649" s="115">
        <v>1169017.61</v>
      </c>
      <c r="I649" s="115">
        <v>1169017.61</v>
      </c>
      <c r="J649" s="130">
        <v>0</v>
      </c>
      <c r="K649" s="130">
        <v>0</v>
      </c>
      <c r="L649" s="130">
        <v>0</v>
      </c>
      <c r="M649" s="118"/>
      <c r="N649" s="119"/>
      <c r="O649" s="120">
        <f t="shared" ref="O649:O712" si="41">IFERROR(EOMONTH(E649,F649),"")</f>
        <v>40543</v>
      </c>
      <c r="P649" s="121">
        <f t="shared" si="38"/>
        <v>0</v>
      </c>
      <c r="Q649" s="122">
        <f t="shared" si="39"/>
        <v>0</v>
      </c>
      <c r="R649" s="122">
        <f t="shared" si="40"/>
        <v>0</v>
      </c>
      <c r="S649" s="123" t="s">
        <v>120</v>
      </c>
      <c r="U649" s="70"/>
      <c r="V649" s="124"/>
    </row>
    <row r="650" s="63" customFormat="1" ht="16.5" outlineLevel="7" spans="1:22">
      <c r="A650" s="82"/>
      <c r="B650" s="126" t="s">
        <v>192</v>
      </c>
      <c r="C650" s="127" t="s">
        <v>3619</v>
      </c>
      <c r="D650" s="128" t="s">
        <v>3595</v>
      </c>
      <c r="E650" s="129">
        <v>37785</v>
      </c>
      <c r="F650" s="128">
        <v>96</v>
      </c>
      <c r="G650" s="114">
        <v>0</v>
      </c>
      <c r="H650" s="115">
        <v>15500</v>
      </c>
      <c r="I650" s="115">
        <v>15500</v>
      </c>
      <c r="J650" s="130">
        <v>0</v>
      </c>
      <c r="K650" s="130">
        <v>0</v>
      </c>
      <c r="L650" s="130">
        <v>0</v>
      </c>
      <c r="M650" s="118"/>
      <c r="N650" s="119"/>
      <c r="O650" s="120">
        <f t="shared" si="41"/>
        <v>40724</v>
      </c>
      <c r="P650" s="121">
        <f t="shared" ref="P650:P713" si="42">IFERROR(IF(OR(AND(M650&lt;&gt;"",YEAR(M650)&lt;YEAR($L$6)),AND(O650&lt;&gt;"",YEAR(O650)&lt;YEAR($L$6))),0,IF(YEAR(E650)&gt;YEAR($L$6),0,IF(OR((IF(YEAR(E650)&lt;YEAR($L$6),1,IF(MONTH(E650)=12,99,MONTH(E650)+1))&gt;12),(IF(YEAR(E650)&lt;YEAR($L$6),1,IF(MONTH(E650)=12,99,MONTH(E650)+1))&gt;MIN(MONTH($L$6),IF(AND(M650&lt;&gt;"",YEAR(M650)=YEAR($L$6)),MONTH(M650),99),IF(AND(O650&lt;&gt;"",YEAR(O650)=YEAR($L$6)),MONTH(O650),99)))),0,MIN(MONTH($L$6),IF(AND(M650&lt;&gt;"",YEAR(M650)=YEAR($L$6)),MONTH(M650),99),IF(AND(O650&lt;&gt;"",YEAR(O650)=YEAR($L$6)),MONTH(O650),99))-IF(YEAR(E650)&lt;YEAR($L$6),1,IF(MONTH(E650)=12,99,MONTH(E650)+1))+1))),0)</f>
        <v>0</v>
      </c>
      <c r="Q650" s="122">
        <f t="shared" ref="Q650:Q713" si="43">IFERROR(IF(N650=0,(H650*(1-G650))/F650*P650,(N650*(1-G650))/F650*P650),0)</f>
        <v>0</v>
      </c>
      <c r="R650" s="122">
        <f t="shared" si="40"/>
        <v>0</v>
      </c>
      <c r="S650" s="123" t="s">
        <v>120</v>
      </c>
      <c r="U650" s="70"/>
      <c r="V650" s="124"/>
    </row>
    <row r="651" s="63" customFormat="1" ht="16.5" outlineLevel="7" spans="1:22">
      <c r="A651" s="82"/>
      <c r="B651" s="126" t="s">
        <v>192</v>
      </c>
      <c r="C651" s="127" t="s">
        <v>3623</v>
      </c>
      <c r="D651" s="128" t="s">
        <v>3625</v>
      </c>
      <c r="E651" s="129">
        <v>37798</v>
      </c>
      <c r="F651" s="128">
        <v>96</v>
      </c>
      <c r="G651" s="114">
        <v>0</v>
      </c>
      <c r="H651" s="115">
        <v>15645</v>
      </c>
      <c r="I651" s="115">
        <v>15645</v>
      </c>
      <c r="J651" s="130">
        <v>0</v>
      </c>
      <c r="K651" s="130">
        <v>0</v>
      </c>
      <c r="L651" s="130">
        <v>0</v>
      </c>
      <c r="M651" s="118"/>
      <c r="N651" s="119"/>
      <c r="O651" s="120">
        <f t="shared" si="41"/>
        <v>40724</v>
      </c>
      <c r="P651" s="121">
        <f t="shared" si="42"/>
        <v>0</v>
      </c>
      <c r="Q651" s="122">
        <f t="shared" si="43"/>
        <v>0</v>
      </c>
      <c r="R651" s="122">
        <f t="shared" si="40"/>
        <v>0</v>
      </c>
      <c r="S651" s="123" t="s">
        <v>120</v>
      </c>
      <c r="U651" s="70"/>
      <c r="V651" s="124"/>
    </row>
    <row r="652" s="63" customFormat="1" ht="16.5" outlineLevel="7" spans="1:22">
      <c r="A652" s="82"/>
      <c r="B652" s="111" t="s">
        <v>192</v>
      </c>
      <c r="C652" s="111" t="s">
        <v>3629</v>
      </c>
      <c r="D652" s="112" t="s">
        <v>3631</v>
      </c>
      <c r="E652" s="113">
        <v>37963</v>
      </c>
      <c r="F652" s="112">
        <v>96</v>
      </c>
      <c r="G652" s="114">
        <v>0</v>
      </c>
      <c r="H652" s="115">
        <v>4000</v>
      </c>
      <c r="I652" s="115">
        <v>4000</v>
      </c>
      <c r="J652" s="116">
        <v>0</v>
      </c>
      <c r="K652" s="116">
        <v>0</v>
      </c>
      <c r="L652" s="116">
        <v>0</v>
      </c>
      <c r="M652" s="118"/>
      <c r="N652" s="119"/>
      <c r="O652" s="120">
        <f t="shared" si="41"/>
        <v>40908</v>
      </c>
      <c r="P652" s="121">
        <f t="shared" si="42"/>
        <v>0</v>
      </c>
      <c r="Q652" s="122">
        <f t="shared" si="43"/>
        <v>0</v>
      </c>
      <c r="R652" s="122">
        <f t="shared" si="40"/>
        <v>0</v>
      </c>
      <c r="S652" s="123" t="s">
        <v>120</v>
      </c>
      <c r="U652" s="70"/>
      <c r="V652" s="124"/>
    </row>
    <row r="653" s="63" customFormat="1" ht="16.5" outlineLevel="7" spans="1:22">
      <c r="A653" s="82"/>
      <c r="B653" s="111" t="s">
        <v>192</v>
      </c>
      <c r="C653" s="111" t="s">
        <v>3635</v>
      </c>
      <c r="D653" s="112" t="s">
        <v>3637</v>
      </c>
      <c r="E653" s="113">
        <v>37963</v>
      </c>
      <c r="F653" s="112">
        <v>96</v>
      </c>
      <c r="G653" s="114">
        <v>0</v>
      </c>
      <c r="H653" s="115">
        <v>9200</v>
      </c>
      <c r="I653" s="115">
        <v>9200</v>
      </c>
      <c r="J653" s="116">
        <v>0</v>
      </c>
      <c r="K653" s="116">
        <v>0</v>
      </c>
      <c r="L653" s="116">
        <v>0</v>
      </c>
      <c r="M653" s="118"/>
      <c r="N653" s="119"/>
      <c r="O653" s="120">
        <f t="shared" si="41"/>
        <v>40908</v>
      </c>
      <c r="P653" s="121">
        <f t="shared" si="42"/>
        <v>0</v>
      </c>
      <c r="Q653" s="122">
        <f t="shared" si="43"/>
        <v>0</v>
      </c>
      <c r="R653" s="122">
        <f t="shared" si="40"/>
        <v>0</v>
      </c>
      <c r="S653" s="123" t="s">
        <v>120</v>
      </c>
      <c r="U653" s="70"/>
      <c r="V653" s="124"/>
    </row>
    <row r="654" s="63" customFormat="1" ht="16.5" outlineLevel="7" spans="1:22">
      <c r="A654" s="82"/>
      <c r="B654" s="126" t="s">
        <v>192</v>
      </c>
      <c r="C654" s="127" t="s">
        <v>3640</v>
      </c>
      <c r="D654" s="128" t="s">
        <v>3642</v>
      </c>
      <c r="E654" s="129">
        <v>37963</v>
      </c>
      <c r="F654" s="128">
        <v>96</v>
      </c>
      <c r="G654" s="114">
        <v>0</v>
      </c>
      <c r="H654" s="115">
        <v>3818.75</v>
      </c>
      <c r="I654" s="115">
        <v>3818.75</v>
      </c>
      <c r="J654" s="130">
        <v>0</v>
      </c>
      <c r="K654" s="130">
        <v>0</v>
      </c>
      <c r="L654" s="130">
        <v>0</v>
      </c>
      <c r="M654" s="118"/>
      <c r="N654" s="119"/>
      <c r="O654" s="120">
        <f t="shared" si="41"/>
        <v>40908</v>
      </c>
      <c r="P654" s="121">
        <f t="shared" si="42"/>
        <v>0</v>
      </c>
      <c r="Q654" s="122">
        <f t="shared" si="43"/>
        <v>0</v>
      </c>
      <c r="R654" s="122">
        <f t="shared" si="40"/>
        <v>0</v>
      </c>
      <c r="S654" s="123" t="s">
        <v>120</v>
      </c>
      <c r="U654" s="70"/>
      <c r="V654" s="124"/>
    </row>
    <row r="655" s="63" customFormat="1" ht="16.5" outlineLevel="7" spans="1:22">
      <c r="A655" s="82"/>
      <c r="B655" s="126" t="s">
        <v>192</v>
      </c>
      <c r="C655" s="127" t="s">
        <v>3645</v>
      </c>
      <c r="D655" s="128" t="s">
        <v>3642</v>
      </c>
      <c r="E655" s="129">
        <v>37963</v>
      </c>
      <c r="F655" s="128">
        <v>96</v>
      </c>
      <c r="G655" s="114">
        <v>0</v>
      </c>
      <c r="H655" s="115">
        <v>3818.75</v>
      </c>
      <c r="I655" s="115">
        <v>3818.75</v>
      </c>
      <c r="J655" s="130">
        <v>0</v>
      </c>
      <c r="K655" s="130">
        <v>0</v>
      </c>
      <c r="L655" s="130">
        <v>0</v>
      </c>
      <c r="M655" s="118"/>
      <c r="N655" s="119"/>
      <c r="O655" s="120">
        <f t="shared" si="41"/>
        <v>40908</v>
      </c>
      <c r="P655" s="121">
        <f t="shared" si="42"/>
        <v>0</v>
      </c>
      <c r="Q655" s="122">
        <f t="shared" si="43"/>
        <v>0</v>
      </c>
      <c r="R655" s="122">
        <f t="shared" si="40"/>
        <v>0</v>
      </c>
      <c r="S655" s="123" t="s">
        <v>120</v>
      </c>
      <c r="U655" s="70"/>
      <c r="V655" s="124"/>
    </row>
    <row r="656" s="63" customFormat="1" ht="16.5" outlineLevel="7" spans="1:22">
      <c r="A656" s="82"/>
      <c r="B656" s="126" t="s">
        <v>192</v>
      </c>
      <c r="C656" s="127" t="s">
        <v>3648</v>
      </c>
      <c r="D656" s="128" t="s">
        <v>1136</v>
      </c>
      <c r="E656" s="129">
        <v>42268</v>
      </c>
      <c r="F656" s="128">
        <v>144</v>
      </c>
      <c r="G656" s="114">
        <v>0</v>
      </c>
      <c r="H656" s="115">
        <v>102820.51</v>
      </c>
      <c r="I656" s="115">
        <v>87825.84</v>
      </c>
      <c r="J656" s="130">
        <v>0</v>
      </c>
      <c r="K656" s="130">
        <v>14994.67</v>
      </c>
      <c r="L656" s="130">
        <v>8568.39</v>
      </c>
      <c r="M656" s="118"/>
      <c r="N656" s="119"/>
      <c r="O656" s="120">
        <f t="shared" si="41"/>
        <v>46660</v>
      </c>
      <c r="P656" s="121">
        <f t="shared" si="42"/>
        <v>12</v>
      </c>
      <c r="Q656" s="122">
        <f t="shared" si="43"/>
        <v>8568.37583333333</v>
      </c>
      <c r="R656" s="122">
        <f t="shared" si="40"/>
        <v>-0.0141666666659148</v>
      </c>
      <c r="S656" s="123" t="s">
        <v>120</v>
      </c>
      <c r="U656" s="70"/>
      <c r="V656" s="124"/>
    </row>
    <row r="657" s="63" customFormat="1" ht="16.5" outlineLevel="7" spans="1:22">
      <c r="A657" s="82"/>
      <c r="B657" s="126" t="s">
        <v>192</v>
      </c>
      <c r="C657" s="127" t="s">
        <v>3652</v>
      </c>
      <c r="D657" s="128" t="s">
        <v>1136</v>
      </c>
      <c r="E657" s="129">
        <v>42268</v>
      </c>
      <c r="F657" s="128">
        <v>144</v>
      </c>
      <c r="G657" s="114">
        <v>0</v>
      </c>
      <c r="H657" s="115">
        <v>102820.52</v>
      </c>
      <c r="I657" s="115">
        <v>87825.84</v>
      </c>
      <c r="J657" s="130">
        <v>0</v>
      </c>
      <c r="K657" s="130">
        <v>14994.68</v>
      </c>
      <c r="L657" s="130">
        <v>8568.39</v>
      </c>
      <c r="M657" s="118"/>
      <c r="N657" s="119"/>
      <c r="O657" s="120">
        <f t="shared" si="41"/>
        <v>46660</v>
      </c>
      <c r="P657" s="121">
        <f t="shared" si="42"/>
        <v>12</v>
      </c>
      <c r="Q657" s="122">
        <f t="shared" si="43"/>
        <v>8568.37666666667</v>
      </c>
      <c r="R657" s="122">
        <f t="shared" si="40"/>
        <v>-0.0133333333324117</v>
      </c>
      <c r="S657" s="123" t="s">
        <v>120</v>
      </c>
      <c r="U657" s="70"/>
      <c r="V657" s="124"/>
    </row>
    <row r="658" s="63" customFormat="1" ht="16.5" outlineLevel="7" spans="1:22">
      <c r="A658" s="82"/>
      <c r="B658" s="126" t="s">
        <v>192</v>
      </c>
      <c r="C658" s="127" t="s">
        <v>3655</v>
      </c>
      <c r="D658" s="128" t="s">
        <v>3657</v>
      </c>
      <c r="E658" s="129">
        <v>42894</v>
      </c>
      <c r="F658" s="128">
        <v>96</v>
      </c>
      <c r="G658" s="114">
        <v>0</v>
      </c>
      <c r="H658" s="115">
        <v>158856.8</v>
      </c>
      <c r="I658" s="115">
        <v>158856.8</v>
      </c>
      <c r="J658" s="130">
        <v>0</v>
      </c>
      <c r="K658" s="130">
        <v>0</v>
      </c>
      <c r="L658" s="130">
        <v>9928.54</v>
      </c>
      <c r="M658" s="118"/>
      <c r="N658" s="119"/>
      <c r="O658" s="120">
        <f t="shared" si="41"/>
        <v>45838</v>
      </c>
      <c r="P658" s="121">
        <f t="shared" si="42"/>
        <v>6</v>
      </c>
      <c r="Q658" s="122">
        <f t="shared" si="43"/>
        <v>9928.55</v>
      </c>
      <c r="R658" s="122">
        <f t="shared" si="40"/>
        <v>0.00999999999839929</v>
      </c>
      <c r="S658" s="123" t="s">
        <v>120</v>
      </c>
      <c r="U658" s="70"/>
      <c r="V658" s="124"/>
    </row>
    <row r="659" s="63" customFormat="1" ht="16.5" outlineLevel="7" spans="1:22">
      <c r="A659" s="82"/>
      <c r="B659" s="111" t="s">
        <v>192</v>
      </c>
      <c r="C659" s="111" t="s">
        <v>3660</v>
      </c>
      <c r="D659" s="112" t="s">
        <v>3657</v>
      </c>
      <c r="E659" s="113">
        <v>42894</v>
      </c>
      <c r="F659" s="112">
        <v>96</v>
      </c>
      <c r="G659" s="114">
        <v>0</v>
      </c>
      <c r="H659" s="115">
        <v>158856.8</v>
      </c>
      <c r="I659" s="115">
        <v>158856.8</v>
      </c>
      <c r="J659" s="116">
        <v>0</v>
      </c>
      <c r="K659" s="116">
        <v>0</v>
      </c>
      <c r="L659" s="116">
        <v>9928.54</v>
      </c>
      <c r="M659" s="118"/>
      <c r="N659" s="119"/>
      <c r="O659" s="120">
        <f t="shared" si="41"/>
        <v>45838</v>
      </c>
      <c r="P659" s="121">
        <f t="shared" si="42"/>
        <v>6</v>
      </c>
      <c r="Q659" s="122">
        <f t="shared" si="43"/>
        <v>9928.55</v>
      </c>
      <c r="R659" s="122">
        <f t="shared" si="40"/>
        <v>0.00999999999839929</v>
      </c>
      <c r="S659" s="123" t="s">
        <v>120</v>
      </c>
      <c r="U659" s="70"/>
      <c r="V659" s="124"/>
    </row>
    <row r="660" s="63" customFormat="1" ht="16.5" outlineLevel="7" spans="1:22">
      <c r="A660" s="82"/>
      <c r="B660" s="111" t="s">
        <v>192</v>
      </c>
      <c r="C660" s="111" t="s">
        <v>3663</v>
      </c>
      <c r="D660" s="112" t="s">
        <v>3657</v>
      </c>
      <c r="E660" s="113">
        <v>42894</v>
      </c>
      <c r="F660" s="112">
        <v>96</v>
      </c>
      <c r="G660" s="114">
        <v>0</v>
      </c>
      <c r="H660" s="115">
        <v>158856.81</v>
      </c>
      <c r="I660" s="115">
        <v>158856.81</v>
      </c>
      <c r="J660" s="116">
        <v>0</v>
      </c>
      <c r="K660" s="116">
        <v>0</v>
      </c>
      <c r="L660" s="116">
        <v>9928.54</v>
      </c>
      <c r="M660" s="118"/>
      <c r="N660" s="119"/>
      <c r="O660" s="120">
        <f t="shared" si="41"/>
        <v>45838</v>
      </c>
      <c r="P660" s="121">
        <f t="shared" si="42"/>
        <v>6</v>
      </c>
      <c r="Q660" s="122">
        <f t="shared" si="43"/>
        <v>9928.550625</v>
      </c>
      <c r="R660" s="122">
        <f t="shared" si="40"/>
        <v>0.0106249999989814</v>
      </c>
      <c r="S660" s="123" t="s">
        <v>120</v>
      </c>
      <c r="U660" s="70"/>
      <c r="V660" s="124"/>
    </row>
    <row r="661" s="63" customFormat="1" ht="16.5" outlineLevel="7" spans="1:22">
      <c r="A661" s="82"/>
      <c r="B661" s="126" t="s">
        <v>192</v>
      </c>
      <c r="C661" s="127" t="s">
        <v>3666</v>
      </c>
      <c r="D661" s="128" t="s">
        <v>3668</v>
      </c>
      <c r="E661" s="129">
        <v>44033</v>
      </c>
      <c r="F661" s="128">
        <v>96</v>
      </c>
      <c r="G661" s="114">
        <v>0</v>
      </c>
      <c r="H661" s="115">
        <v>115982.74</v>
      </c>
      <c r="I661" s="115">
        <v>78529.97</v>
      </c>
      <c r="J661" s="130">
        <v>0</v>
      </c>
      <c r="K661" s="130">
        <v>37452.77</v>
      </c>
      <c r="L661" s="130">
        <v>14497.84</v>
      </c>
      <c r="M661" s="118"/>
      <c r="N661" s="119"/>
      <c r="O661" s="120">
        <f t="shared" si="41"/>
        <v>46965</v>
      </c>
      <c r="P661" s="121">
        <f t="shared" si="42"/>
        <v>12</v>
      </c>
      <c r="Q661" s="122">
        <f t="shared" si="43"/>
        <v>14497.8425</v>
      </c>
      <c r="R661" s="122">
        <f t="shared" si="40"/>
        <v>0.00250000000232831</v>
      </c>
      <c r="S661" s="123" t="s">
        <v>120</v>
      </c>
      <c r="U661" s="70"/>
      <c r="V661" s="124"/>
    </row>
    <row r="662" s="63" customFormat="1" ht="16.5" outlineLevel="7" spans="1:22">
      <c r="A662" s="82"/>
      <c r="B662" s="126" t="s">
        <v>192</v>
      </c>
      <c r="C662" s="127" t="s">
        <v>3672</v>
      </c>
      <c r="D662" s="128" t="s">
        <v>3674</v>
      </c>
      <c r="E662" s="129">
        <v>44175</v>
      </c>
      <c r="F662" s="128">
        <v>96</v>
      </c>
      <c r="G662" s="114">
        <v>0</v>
      </c>
      <c r="H662" s="115">
        <v>1465517.26</v>
      </c>
      <c r="I662" s="115">
        <v>915948.3</v>
      </c>
      <c r="J662" s="130">
        <v>0</v>
      </c>
      <c r="K662" s="130">
        <v>549568.96</v>
      </c>
      <c r="L662" s="130">
        <v>183189.66</v>
      </c>
      <c r="M662" s="118"/>
      <c r="N662" s="119"/>
      <c r="O662" s="120">
        <f t="shared" si="41"/>
        <v>47118</v>
      </c>
      <c r="P662" s="121">
        <f t="shared" si="42"/>
        <v>12</v>
      </c>
      <c r="Q662" s="122">
        <f t="shared" si="43"/>
        <v>183189.6575</v>
      </c>
      <c r="R662" s="122">
        <f t="shared" si="40"/>
        <v>-0.00250000000232831</v>
      </c>
      <c r="S662" s="123" t="s">
        <v>120</v>
      </c>
      <c r="U662" s="70"/>
      <c r="V662" s="124"/>
    </row>
    <row r="663" s="63" customFormat="1" ht="16.5" outlineLevel="7" spans="1:22">
      <c r="A663" s="82"/>
      <c r="B663" s="126" t="s">
        <v>192</v>
      </c>
      <c r="C663" s="127" t="s">
        <v>3679</v>
      </c>
      <c r="D663" s="128" t="s">
        <v>3681</v>
      </c>
      <c r="E663" s="129">
        <v>44225</v>
      </c>
      <c r="F663" s="128">
        <v>96</v>
      </c>
      <c r="G663" s="114">
        <v>0</v>
      </c>
      <c r="H663" s="115">
        <v>1326738.51</v>
      </c>
      <c r="I663" s="115">
        <v>815391.37</v>
      </c>
      <c r="J663" s="130">
        <v>0</v>
      </c>
      <c r="K663" s="130">
        <v>511347.14</v>
      </c>
      <c r="L663" s="130">
        <v>165842.31</v>
      </c>
      <c r="M663" s="118"/>
      <c r="N663" s="119"/>
      <c r="O663" s="120">
        <f t="shared" si="41"/>
        <v>47149</v>
      </c>
      <c r="P663" s="121">
        <f t="shared" si="42"/>
        <v>12</v>
      </c>
      <c r="Q663" s="122">
        <f t="shared" si="43"/>
        <v>165842.31375</v>
      </c>
      <c r="R663" s="122">
        <f t="shared" si="40"/>
        <v>0.00375000000349246</v>
      </c>
      <c r="S663" s="123" t="s">
        <v>120</v>
      </c>
      <c r="U663" s="70"/>
      <c r="V663" s="124"/>
    </row>
    <row r="664" s="63" customFormat="1" ht="16.5" outlineLevel="7" spans="1:22">
      <c r="A664" s="82"/>
      <c r="B664" s="126" t="s">
        <v>192</v>
      </c>
      <c r="C664" s="127" t="s">
        <v>3683</v>
      </c>
      <c r="D664" s="128" t="s">
        <v>3685</v>
      </c>
      <c r="E664" s="129">
        <v>44225</v>
      </c>
      <c r="F664" s="128">
        <v>96</v>
      </c>
      <c r="G664" s="114">
        <v>0</v>
      </c>
      <c r="H664" s="115">
        <v>429440.43</v>
      </c>
      <c r="I664" s="115">
        <v>263926.93</v>
      </c>
      <c r="J664" s="130">
        <v>0</v>
      </c>
      <c r="K664" s="130">
        <v>165513.5</v>
      </c>
      <c r="L664" s="130">
        <v>53680.06</v>
      </c>
      <c r="M664" s="118"/>
      <c r="N664" s="119"/>
      <c r="O664" s="120">
        <f t="shared" si="41"/>
        <v>47149</v>
      </c>
      <c r="P664" s="121">
        <f t="shared" si="42"/>
        <v>12</v>
      </c>
      <c r="Q664" s="122">
        <f t="shared" si="43"/>
        <v>53680.05375</v>
      </c>
      <c r="R664" s="122">
        <f t="shared" si="40"/>
        <v>-0.00624999999854481</v>
      </c>
      <c r="S664" s="123" t="s">
        <v>120</v>
      </c>
      <c r="U664" s="70"/>
      <c r="V664" s="124"/>
    </row>
    <row r="665" s="63" customFormat="1" ht="16.5" outlineLevel="7" spans="1:22">
      <c r="A665" s="82"/>
      <c r="B665" s="126" t="s">
        <v>192</v>
      </c>
      <c r="C665" s="127" t="s">
        <v>3689</v>
      </c>
      <c r="D665" s="128" t="s">
        <v>3691</v>
      </c>
      <c r="E665" s="129">
        <v>44463</v>
      </c>
      <c r="F665" s="128">
        <v>96</v>
      </c>
      <c r="G665" s="114">
        <v>0</v>
      </c>
      <c r="H665" s="115">
        <v>315508.49</v>
      </c>
      <c r="I665" s="115">
        <v>167613.88</v>
      </c>
      <c r="J665" s="130">
        <v>0</v>
      </c>
      <c r="K665" s="130">
        <v>147894.61</v>
      </c>
      <c r="L665" s="130">
        <v>39438.56</v>
      </c>
      <c r="M665" s="118"/>
      <c r="N665" s="119"/>
      <c r="O665" s="120">
        <f t="shared" si="41"/>
        <v>47391</v>
      </c>
      <c r="P665" s="121">
        <f t="shared" si="42"/>
        <v>12</v>
      </c>
      <c r="Q665" s="122">
        <f t="shared" si="43"/>
        <v>39438.56125</v>
      </c>
      <c r="R665" s="122">
        <f t="shared" si="40"/>
        <v>0.00125000000116415</v>
      </c>
      <c r="S665" s="123" t="s">
        <v>120</v>
      </c>
      <c r="U665" s="70"/>
      <c r="V665" s="124"/>
    </row>
    <row r="666" s="63" customFormat="1" ht="16.5" outlineLevel="7" spans="1:22">
      <c r="A666" s="82"/>
      <c r="B666" s="111" t="s">
        <v>192</v>
      </c>
      <c r="C666" s="111" t="s">
        <v>3694</v>
      </c>
      <c r="D666" s="112" t="s">
        <v>3696</v>
      </c>
      <c r="E666" s="113">
        <v>44463</v>
      </c>
      <c r="F666" s="112">
        <v>96</v>
      </c>
      <c r="G666" s="114">
        <v>0</v>
      </c>
      <c r="H666" s="115">
        <v>328424.73</v>
      </c>
      <c r="I666" s="115">
        <v>174475.64</v>
      </c>
      <c r="J666" s="116">
        <v>0</v>
      </c>
      <c r="K666" s="116">
        <v>153949.09</v>
      </c>
      <c r="L666" s="116">
        <v>41053.09</v>
      </c>
      <c r="M666" s="118"/>
      <c r="N666" s="119"/>
      <c r="O666" s="120">
        <f t="shared" si="41"/>
        <v>47391</v>
      </c>
      <c r="P666" s="121">
        <f t="shared" si="42"/>
        <v>12</v>
      </c>
      <c r="Q666" s="122">
        <f t="shared" si="43"/>
        <v>41053.09125</v>
      </c>
      <c r="R666" s="122">
        <f t="shared" si="40"/>
        <v>0.00125000000116415</v>
      </c>
      <c r="S666" s="123" t="s">
        <v>120</v>
      </c>
      <c r="U666" s="70"/>
      <c r="V666" s="124"/>
    </row>
    <row r="667" s="63" customFormat="1" ht="16.5" outlineLevel="7" spans="1:22">
      <c r="A667" s="82"/>
      <c r="B667" s="111" t="s">
        <v>192</v>
      </c>
      <c r="C667" s="111" t="s">
        <v>3698</v>
      </c>
      <c r="D667" s="112" t="s">
        <v>3700</v>
      </c>
      <c r="E667" s="113">
        <v>44463</v>
      </c>
      <c r="F667" s="112">
        <v>96</v>
      </c>
      <c r="G667" s="114">
        <v>0</v>
      </c>
      <c r="H667" s="115">
        <v>1730845.49</v>
      </c>
      <c r="I667" s="115">
        <v>865317.95</v>
      </c>
      <c r="J667" s="116">
        <v>0</v>
      </c>
      <c r="K667" s="116">
        <v>865527.54</v>
      </c>
      <c r="L667" s="116">
        <v>230807.34</v>
      </c>
      <c r="M667" s="118"/>
      <c r="N667" s="119"/>
      <c r="O667" s="120">
        <f t="shared" si="41"/>
        <v>47391</v>
      </c>
      <c r="P667" s="121">
        <f t="shared" si="42"/>
        <v>12</v>
      </c>
      <c r="Q667" s="122">
        <f t="shared" si="43"/>
        <v>216355.68625</v>
      </c>
      <c r="R667" s="122">
        <f t="shared" si="40"/>
        <v>-14451.65375</v>
      </c>
      <c r="S667" s="123" t="s">
        <v>120</v>
      </c>
      <c r="U667" s="70"/>
      <c r="V667" s="124"/>
    </row>
    <row r="668" s="63" customFormat="1" ht="16.5" outlineLevel="7" spans="1:22">
      <c r="A668" s="82"/>
      <c r="B668" s="126" t="s">
        <v>192</v>
      </c>
      <c r="C668" s="127" t="s">
        <v>3702</v>
      </c>
      <c r="D668" s="128" t="s">
        <v>3704</v>
      </c>
      <c r="E668" s="129">
        <v>44463</v>
      </c>
      <c r="F668" s="128">
        <v>96</v>
      </c>
      <c r="G668" s="114">
        <v>0</v>
      </c>
      <c r="H668" s="115">
        <v>508620.69</v>
      </c>
      <c r="I668" s="115">
        <v>270204.75</v>
      </c>
      <c r="J668" s="130">
        <v>0</v>
      </c>
      <c r="K668" s="130">
        <v>238415.94</v>
      </c>
      <c r="L668" s="130">
        <v>63577.59</v>
      </c>
      <c r="M668" s="118"/>
      <c r="N668" s="119"/>
      <c r="O668" s="120">
        <f t="shared" si="41"/>
        <v>47391</v>
      </c>
      <c r="P668" s="121">
        <f t="shared" si="42"/>
        <v>12</v>
      </c>
      <c r="Q668" s="122">
        <f t="shared" si="43"/>
        <v>63577.58625</v>
      </c>
      <c r="R668" s="122">
        <f t="shared" si="40"/>
        <v>-0.00374999998894054</v>
      </c>
      <c r="S668" s="123" t="s">
        <v>120</v>
      </c>
      <c r="U668" s="70"/>
      <c r="V668" s="124"/>
    </row>
    <row r="669" s="63" customFormat="1" ht="16.5" outlineLevel="7" spans="1:22">
      <c r="A669" s="82"/>
      <c r="B669" s="126" t="s">
        <v>192</v>
      </c>
      <c r="C669" s="127" t="s">
        <v>3708</v>
      </c>
      <c r="D669" s="128" t="s">
        <v>3710</v>
      </c>
      <c r="E669" s="129">
        <v>44463</v>
      </c>
      <c r="F669" s="128">
        <v>96</v>
      </c>
      <c r="G669" s="114">
        <v>0</v>
      </c>
      <c r="H669" s="115">
        <v>457618.85</v>
      </c>
      <c r="I669" s="115">
        <v>243110.02</v>
      </c>
      <c r="J669" s="130">
        <v>0</v>
      </c>
      <c r="K669" s="130">
        <v>214508.83</v>
      </c>
      <c r="L669" s="130">
        <v>57202.36</v>
      </c>
      <c r="M669" s="118"/>
      <c r="N669" s="119"/>
      <c r="O669" s="120">
        <f t="shared" si="41"/>
        <v>47391</v>
      </c>
      <c r="P669" s="121">
        <f t="shared" si="42"/>
        <v>12</v>
      </c>
      <c r="Q669" s="122">
        <f t="shared" si="43"/>
        <v>57202.35625</v>
      </c>
      <c r="R669" s="122">
        <f t="shared" si="40"/>
        <v>-0.00375000000349246</v>
      </c>
      <c r="S669" s="123" t="s">
        <v>120</v>
      </c>
      <c r="U669" s="70"/>
      <c r="V669" s="124"/>
    </row>
    <row r="670" s="63" customFormat="1" ht="16.5" outlineLevel="7" spans="1:22">
      <c r="A670" s="82"/>
      <c r="B670" s="126" t="s">
        <v>192</v>
      </c>
      <c r="C670" s="127" t="s">
        <v>3713</v>
      </c>
      <c r="D670" s="128" t="s">
        <v>3710</v>
      </c>
      <c r="E670" s="129">
        <v>44463</v>
      </c>
      <c r="F670" s="128">
        <v>96</v>
      </c>
      <c r="G670" s="114">
        <v>0</v>
      </c>
      <c r="H670" s="115">
        <v>457618.85</v>
      </c>
      <c r="I670" s="115">
        <v>243110.02</v>
      </c>
      <c r="J670" s="130">
        <v>0</v>
      </c>
      <c r="K670" s="130">
        <v>214508.83</v>
      </c>
      <c r="L670" s="130">
        <v>57202.36</v>
      </c>
      <c r="M670" s="118"/>
      <c r="N670" s="119"/>
      <c r="O670" s="120">
        <f t="shared" si="41"/>
        <v>47391</v>
      </c>
      <c r="P670" s="121">
        <f t="shared" si="42"/>
        <v>12</v>
      </c>
      <c r="Q670" s="122">
        <f t="shared" si="43"/>
        <v>57202.35625</v>
      </c>
      <c r="R670" s="122">
        <f t="shared" si="40"/>
        <v>-0.00375000000349246</v>
      </c>
      <c r="S670" s="123" t="s">
        <v>120</v>
      </c>
      <c r="U670" s="70"/>
      <c r="V670" s="124"/>
    </row>
    <row r="671" s="63" customFormat="1" ht="16.5" outlineLevel="7" spans="1:22">
      <c r="A671" s="82"/>
      <c r="B671" s="126" t="s">
        <v>192</v>
      </c>
      <c r="C671" s="127" t="s">
        <v>3716</v>
      </c>
      <c r="D671" s="128" t="s">
        <v>3718</v>
      </c>
      <c r="E671" s="129">
        <v>44547</v>
      </c>
      <c r="F671" s="128">
        <v>96</v>
      </c>
      <c r="G671" s="114">
        <v>0</v>
      </c>
      <c r="H671" s="115">
        <v>408930.21</v>
      </c>
      <c r="I671" s="115">
        <v>204465.11</v>
      </c>
      <c r="J671" s="130">
        <v>0</v>
      </c>
      <c r="K671" s="130">
        <v>204465.1</v>
      </c>
      <c r="L671" s="130">
        <v>51116.27</v>
      </c>
      <c r="M671" s="118"/>
      <c r="N671" s="119"/>
      <c r="O671" s="120">
        <f t="shared" si="41"/>
        <v>47483</v>
      </c>
      <c r="P671" s="121">
        <f t="shared" si="42"/>
        <v>12</v>
      </c>
      <c r="Q671" s="122">
        <f t="shared" si="43"/>
        <v>51116.27625</v>
      </c>
      <c r="R671" s="122">
        <f t="shared" si="40"/>
        <v>0.00625000000582077</v>
      </c>
      <c r="S671" s="123" t="s">
        <v>120</v>
      </c>
      <c r="U671" s="70"/>
      <c r="V671" s="124"/>
    </row>
    <row r="672" s="63" customFormat="1" ht="16.5" outlineLevel="7" spans="1:22">
      <c r="A672" s="82"/>
      <c r="B672" s="126" t="s">
        <v>192</v>
      </c>
      <c r="C672" s="127" t="s">
        <v>3720</v>
      </c>
      <c r="D672" s="128" t="s">
        <v>3722</v>
      </c>
      <c r="E672" s="129">
        <v>44910</v>
      </c>
      <c r="F672" s="128">
        <v>96</v>
      </c>
      <c r="G672" s="114">
        <v>0</v>
      </c>
      <c r="H672" s="115">
        <v>182605</v>
      </c>
      <c r="I672" s="115">
        <v>68476.88</v>
      </c>
      <c r="J672" s="130">
        <v>0</v>
      </c>
      <c r="K672" s="130">
        <v>114128.12</v>
      </c>
      <c r="L672" s="130">
        <v>22825.63</v>
      </c>
      <c r="M672" s="118"/>
      <c r="N672" s="119"/>
      <c r="O672" s="120">
        <f t="shared" si="41"/>
        <v>47848</v>
      </c>
      <c r="P672" s="121">
        <f t="shared" si="42"/>
        <v>12</v>
      </c>
      <c r="Q672" s="122">
        <f t="shared" si="43"/>
        <v>22825.625</v>
      </c>
      <c r="R672" s="122">
        <f t="shared" si="40"/>
        <v>-0.00500000000101863</v>
      </c>
      <c r="S672" s="123" t="s">
        <v>120</v>
      </c>
      <c r="U672" s="70"/>
      <c r="V672" s="124"/>
    </row>
    <row r="673" s="63" customFormat="1" ht="16.5" outlineLevel="7" spans="1:22">
      <c r="A673" s="82"/>
      <c r="B673" s="111" t="s">
        <v>192</v>
      </c>
      <c r="C673" s="111" t="s">
        <v>3725</v>
      </c>
      <c r="D673" s="112" t="s">
        <v>3727</v>
      </c>
      <c r="E673" s="113">
        <v>44910</v>
      </c>
      <c r="F673" s="112">
        <v>96</v>
      </c>
      <c r="G673" s="114">
        <v>0</v>
      </c>
      <c r="H673" s="115">
        <v>271298</v>
      </c>
      <c r="I673" s="115">
        <v>101736.75</v>
      </c>
      <c r="J673" s="116">
        <v>0</v>
      </c>
      <c r="K673" s="116">
        <v>169561.25</v>
      </c>
      <c r="L673" s="116">
        <v>33912.25</v>
      </c>
      <c r="M673" s="118"/>
      <c r="N673" s="119"/>
      <c r="O673" s="120">
        <f t="shared" si="41"/>
        <v>47848</v>
      </c>
      <c r="P673" s="121">
        <f t="shared" si="42"/>
        <v>12</v>
      </c>
      <c r="Q673" s="122">
        <f t="shared" si="43"/>
        <v>33912.25</v>
      </c>
      <c r="R673" s="122">
        <f t="shared" si="40"/>
        <v>0</v>
      </c>
      <c r="S673" s="123" t="s">
        <v>120</v>
      </c>
      <c r="U673" s="70"/>
      <c r="V673" s="124"/>
    </row>
    <row r="674" s="63" customFormat="1" ht="16.5" outlineLevel="7" spans="1:22">
      <c r="A674" s="82"/>
      <c r="B674" s="111" t="s">
        <v>192</v>
      </c>
      <c r="C674" s="111" t="s">
        <v>3729</v>
      </c>
      <c r="D674" s="112" t="s">
        <v>3731</v>
      </c>
      <c r="E674" s="113">
        <v>44910</v>
      </c>
      <c r="F674" s="112">
        <v>96</v>
      </c>
      <c r="G674" s="114">
        <v>0</v>
      </c>
      <c r="H674" s="115">
        <v>245212</v>
      </c>
      <c r="I674" s="115">
        <v>91954.5</v>
      </c>
      <c r="J674" s="116">
        <v>0</v>
      </c>
      <c r="K674" s="116">
        <v>153257.5</v>
      </c>
      <c r="L674" s="116">
        <v>30651.5</v>
      </c>
      <c r="M674" s="118"/>
      <c r="N674" s="119"/>
      <c r="O674" s="120">
        <f t="shared" si="41"/>
        <v>47848</v>
      </c>
      <c r="P674" s="121">
        <f t="shared" si="42"/>
        <v>12</v>
      </c>
      <c r="Q674" s="122">
        <f t="shared" si="43"/>
        <v>30651.5</v>
      </c>
      <c r="R674" s="122">
        <f t="shared" si="40"/>
        <v>0</v>
      </c>
      <c r="S674" s="123" t="s">
        <v>120</v>
      </c>
      <c r="U674" s="70"/>
      <c r="V674" s="124"/>
    </row>
    <row r="675" s="63" customFormat="1" ht="16.5" outlineLevel="7" spans="1:22">
      <c r="A675" s="82"/>
      <c r="B675" s="126" t="s">
        <v>192</v>
      </c>
      <c r="C675" s="127" t="s">
        <v>3733</v>
      </c>
      <c r="D675" s="128" t="s">
        <v>3735</v>
      </c>
      <c r="E675" s="129">
        <v>45250</v>
      </c>
      <c r="F675" s="128">
        <v>96</v>
      </c>
      <c r="G675" s="114">
        <v>0</v>
      </c>
      <c r="H675" s="115">
        <v>31858.41</v>
      </c>
      <c r="I675" s="115">
        <v>8296.46</v>
      </c>
      <c r="J675" s="130">
        <v>0</v>
      </c>
      <c r="K675" s="130">
        <v>23561.95</v>
      </c>
      <c r="L675" s="130">
        <v>3982.3</v>
      </c>
      <c r="M675" s="118"/>
      <c r="N675" s="119"/>
      <c r="O675" s="120">
        <f t="shared" si="41"/>
        <v>48182</v>
      </c>
      <c r="P675" s="121">
        <f t="shared" si="42"/>
        <v>12</v>
      </c>
      <c r="Q675" s="122">
        <f t="shared" si="43"/>
        <v>3982.30125</v>
      </c>
      <c r="R675" s="122">
        <f t="shared" si="40"/>
        <v>0.00124999999934516</v>
      </c>
      <c r="S675" s="123" t="s">
        <v>120</v>
      </c>
      <c r="U675" s="70"/>
      <c r="V675" s="124"/>
    </row>
    <row r="676" s="63" customFormat="1" ht="16.5" outlineLevel="7" spans="1:22">
      <c r="A676" s="82"/>
      <c r="B676" s="126" t="s">
        <v>192</v>
      </c>
      <c r="C676" s="127" t="s">
        <v>3740</v>
      </c>
      <c r="D676" s="128" t="s">
        <v>3742</v>
      </c>
      <c r="E676" s="129">
        <v>45280</v>
      </c>
      <c r="F676" s="128">
        <v>96</v>
      </c>
      <c r="G676" s="114">
        <v>0</v>
      </c>
      <c r="H676" s="115">
        <v>336396.04</v>
      </c>
      <c r="I676" s="115">
        <v>84099.01</v>
      </c>
      <c r="J676" s="130">
        <v>0</v>
      </c>
      <c r="K676" s="130">
        <v>252297.03</v>
      </c>
      <c r="L676" s="130">
        <v>42049.5</v>
      </c>
      <c r="M676" s="118"/>
      <c r="N676" s="119"/>
      <c r="O676" s="120">
        <f t="shared" si="41"/>
        <v>48213</v>
      </c>
      <c r="P676" s="121">
        <f t="shared" si="42"/>
        <v>12</v>
      </c>
      <c r="Q676" s="122">
        <f t="shared" si="43"/>
        <v>42049.505</v>
      </c>
      <c r="R676" s="122">
        <f t="shared" si="40"/>
        <v>0.00499999999738066</v>
      </c>
      <c r="S676" s="123" t="s">
        <v>120</v>
      </c>
      <c r="U676" s="70"/>
      <c r="V676" s="124"/>
    </row>
    <row r="677" s="63" customFormat="1" ht="16.5" outlineLevel="7" spans="1:22">
      <c r="A677" s="82"/>
      <c r="B677" s="126" t="s">
        <v>192</v>
      </c>
      <c r="C677" s="127" t="s">
        <v>3744</v>
      </c>
      <c r="D677" s="128" t="s">
        <v>3685</v>
      </c>
      <c r="E677" s="129">
        <v>45280</v>
      </c>
      <c r="F677" s="128">
        <v>96</v>
      </c>
      <c r="G677" s="114">
        <v>0</v>
      </c>
      <c r="H677" s="115">
        <v>492988.79</v>
      </c>
      <c r="I677" s="115">
        <v>123247.2</v>
      </c>
      <c r="J677" s="130">
        <v>0</v>
      </c>
      <c r="K677" s="130">
        <v>369741.59</v>
      </c>
      <c r="L677" s="130">
        <v>61623.6</v>
      </c>
      <c r="M677" s="118"/>
      <c r="N677" s="119"/>
      <c r="O677" s="120">
        <f t="shared" si="41"/>
        <v>48213</v>
      </c>
      <c r="P677" s="121">
        <f t="shared" si="42"/>
        <v>12</v>
      </c>
      <c r="Q677" s="122">
        <f t="shared" si="43"/>
        <v>61623.59875</v>
      </c>
      <c r="R677" s="122">
        <f t="shared" si="40"/>
        <v>-0.00125000000844011</v>
      </c>
      <c r="S677" s="123" t="s">
        <v>120</v>
      </c>
      <c r="U677" s="70"/>
      <c r="V677" s="124"/>
    </row>
    <row r="678" s="63" customFormat="1" ht="16.5" outlineLevel="7" spans="1:22">
      <c r="A678" s="82"/>
      <c r="B678" s="126" t="s">
        <v>192</v>
      </c>
      <c r="C678" s="127" t="s">
        <v>3749</v>
      </c>
      <c r="D678" s="128" t="s">
        <v>3751</v>
      </c>
      <c r="E678" s="129">
        <v>45280</v>
      </c>
      <c r="F678" s="128">
        <v>96</v>
      </c>
      <c r="G678" s="114">
        <v>0</v>
      </c>
      <c r="H678" s="115">
        <v>614876.02</v>
      </c>
      <c r="I678" s="115">
        <v>153719</v>
      </c>
      <c r="J678" s="130">
        <v>0</v>
      </c>
      <c r="K678" s="130">
        <v>461157.02</v>
      </c>
      <c r="L678" s="130">
        <v>76859.5</v>
      </c>
      <c r="M678" s="118"/>
      <c r="N678" s="119"/>
      <c r="O678" s="120">
        <f t="shared" si="41"/>
        <v>48213</v>
      </c>
      <c r="P678" s="121">
        <f t="shared" si="42"/>
        <v>12</v>
      </c>
      <c r="Q678" s="122">
        <f t="shared" si="43"/>
        <v>76859.5025</v>
      </c>
      <c r="R678" s="122">
        <f t="shared" si="40"/>
        <v>0.00250000000232831</v>
      </c>
      <c r="S678" s="123" t="s">
        <v>120</v>
      </c>
      <c r="U678" s="70"/>
      <c r="V678" s="124"/>
    </row>
    <row r="679" s="63" customFormat="1" ht="16.5" outlineLevel="7" spans="1:22">
      <c r="A679" s="82"/>
      <c r="B679" s="126" t="s">
        <v>192</v>
      </c>
      <c r="C679" s="127" t="s">
        <v>3753</v>
      </c>
      <c r="D679" s="128" t="s">
        <v>3685</v>
      </c>
      <c r="E679" s="129">
        <v>45280</v>
      </c>
      <c r="F679" s="128">
        <v>96</v>
      </c>
      <c r="G679" s="114">
        <v>0</v>
      </c>
      <c r="H679" s="115">
        <v>489969.16</v>
      </c>
      <c r="I679" s="115">
        <v>122492.29</v>
      </c>
      <c r="J679" s="130">
        <v>0</v>
      </c>
      <c r="K679" s="130">
        <v>367476.87</v>
      </c>
      <c r="L679" s="130">
        <v>61246.14</v>
      </c>
      <c r="M679" s="118"/>
      <c r="N679" s="119"/>
      <c r="O679" s="120">
        <f t="shared" si="41"/>
        <v>48213</v>
      </c>
      <c r="P679" s="121">
        <f t="shared" si="42"/>
        <v>12</v>
      </c>
      <c r="Q679" s="122">
        <f t="shared" si="43"/>
        <v>61246.145</v>
      </c>
      <c r="R679" s="122">
        <f t="shared" si="40"/>
        <v>0.0049999999901047</v>
      </c>
      <c r="S679" s="123" t="s">
        <v>120</v>
      </c>
      <c r="U679" s="70"/>
      <c r="V679" s="124"/>
    </row>
    <row r="680" s="63" customFormat="1" ht="16.5" outlineLevel="7" spans="1:22">
      <c r="A680" s="82"/>
      <c r="B680" s="111" t="s">
        <v>192</v>
      </c>
      <c r="C680" s="111" t="s">
        <v>3756</v>
      </c>
      <c r="D680" s="112" t="s">
        <v>3758</v>
      </c>
      <c r="E680" s="113">
        <v>45280</v>
      </c>
      <c r="F680" s="112">
        <v>96</v>
      </c>
      <c r="G680" s="114">
        <v>0</v>
      </c>
      <c r="H680" s="115">
        <v>437846.58</v>
      </c>
      <c r="I680" s="115">
        <v>109461.64</v>
      </c>
      <c r="J680" s="116">
        <v>0</v>
      </c>
      <c r="K680" s="116">
        <v>328384.94</v>
      </c>
      <c r="L680" s="116">
        <v>54730.82</v>
      </c>
      <c r="M680" s="118"/>
      <c r="N680" s="119"/>
      <c r="O680" s="120">
        <f t="shared" si="41"/>
        <v>48213</v>
      </c>
      <c r="P680" s="121">
        <f t="shared" si="42"/>
        <v>12</v>
      </c>
      <c r="Q680" s="122">
        <f t="shared" si="43"/>
        <v>54730.8225</v>
      </c>
      <c r="R680" s="122">
        <f t="shared" si="40"/>
        <v>0.00250000000960426</v>
      </c>
      <c r="S680" s="123" t="s">
        <v>120</v>
      </c>
      <c r="U680" s="70"/>
      <c r="V680" s="124"/>
    </row>
    <row r="681" s="63" customFormat="1" ht="16.5" outlineLevel="7" spans="1:22">
      <c r="A681" s="82"/>
      <c r="B681" s="111" t="s">
        <v>192</v>
      </c>
      <c r="C681" s="111" t="s">
        <v>3760</v>
      </c>
      <c r="D681" s="112" t="s">
        <v>3559</v>
      </c>
      <c r="E681" s="113">
        <v>45280</v>
      </c>
      <c r="F681" s="112">
        <v>96</v>
      </c>
      <c r="G681" s="114">
        <v>0</v>
      </c>
      <c r="H681" s="115">
        <v>1982743.36</v>
      </c>
      <c r="I681" s="115">
        <v>495685.84</v>
      </c>
      <c r="J681" s="116">
        <v>0</v>
      </c>
      <c r="K681" s="116">
        <v>1487057.52</v>
      </c>
      <c r="L681" s="116">
        <v>247842.92</v>
      </c>
      <c r="M681" s="118"/>
      <c r="N681" s="119"/>
      <c r="O681" s="120">
        <f t="shared" si="41"/>
        <v>48213</v>
      </c>
      <c r="P681" s="121">
        <f t="shared" si="42"/>
        <v>12</v>
      </c>
      <c r="Q681" s="122">
        <f t="shared" si="43"/>
        <v>247842.92</v>
      </c>
      <c r="R681" s="122">
        <f t="shared" si="40"/>
        <v>0</v>
      </c>
      <c r="S681" s="123" t="s">
        <v>120</v>
      </c>
      <c r="U681" s="70"/>
      <c r="V681" s="124"/>
    </row>
    <row r="682" s="63" customFormat="1" ht="16.5" outlineLevel="7" spans="1:22">
      <c r="A682" s="82"/>
      <c r="B682" s="126" t="s">
        <v>192</v>
      </c>
      <c r="C682" s="127" t="s">
        <v>3764</v>
      </c>
      <c r="D682" s="128" t="s">
        <v>3766</v>
      </c>
      <c r="E682" s="129">
        <v>45280</v>
      </c>
      <c r="F682" s="128">
        <v>96</v>
      </c>
      <c r="G682" s="114">
        <v>0</v>
      </c>
      <c r="H682" s="115">
        <v>513274.34</v>
      </c>
      <c r="I682" s="115">
        <v>128318.58</v>
      </c>
      <c r="J682" s="130">
        <v>0</v>
      </c>
      <c r="K682" s="130">
        <v>384955.76</v>
      </c>
      <c r="L682" s="130">
        <v>64159.29</v>
      </c>
      <c r="M682" s="118"/>
      <c r="N682" s="119"/>
      <c r="O682" s="120">
        <f t="shared" si="41"/>
        <v>48213</v>
      </c>
      <c r="P682" s="121">
        <f t="shared" si="42"/>
        <v>12</v>
      </c>
      <c r="Q682" s="122">
        <f t="shared" si="43"/>
        <v>64159.2925</v>
      </c>
      <c r="R682" s="122">
        <f t="shared" si="40"/>
        <v>0.00250000000960426</v>
      </c>
      <c r="S682" s="123" t="s">
        <v>120</v>
      </c>
      <c r="U682" s="70"/>
      <c r="V682" s="124"/>
    </row>
    <row r="683" s="63" customFormat="1" ht="16.5" outlineLevel="7" spans="1:22">
      <c r="A683" s="82"/>
      <c r="B683" s="126" t="s">
        <v>192</v>
      </c>
      <c r="C683" s="127" t="s">
        <v>3770</v>
      </c>
      <c r="D683" s="128" t="s">
        <v>3766</v>
      </c>
      <c r="E683" s="129">
        <v>45280</v>
      </c>
      <c r="F683" s="128">
        <v>96</v>
      </c>
      <c r="G683" s="114">
        <v>0</v>
      </c>
      <c r="H683" s="115">
        <v>513274.34</v>
      </c>
      <c r="I683" s="115">
        <v>128318.58</v>
      </c>
      <c r="J683" s="130">
        <v>0</v>
      </c>
      <c r="K683" s="130">
        <v>384955.76</v>
      </c>
      <c r="L683" s="130">
        <v>64159.29</v>
      </c>
      <c r="M683" s="118"/>
      <c r="N683" s="119"/>
      <c r="O683" s="120">
        <f t="shared" si="41"/>
        <v>48213</v>
      </c>
      <c r="P683" s="121">
        <f t="shared" si="42"/>
        <v>12</v>
      </c>
      <c r="Q683" s="122">
        <f t="shared" si="43"/>
        <v>64159.2925</v>
      </c>
      <c r="R683" s="122">
        <f t="shared" si="40"/>
        <v>0.00250000000960426</v>
      </c>
      <c r="S683" s="123" t="s">
        <v>120</v>
      </c>
      <c r="U683" s="70"/>
      <c r="V683" s="124"/>
    </row>
    <row r="684" s="63" customFormat="1" ht="16.5" outlineLevel="7" spans="1:22">
      <c r="A684" s="82"/>
      <c r="B684" s="126" t="s">
        <v>192</v>
      </c>
      <c r="C684" s="127" t="s">
        <v>3773</v>
      </c>
      <c r="D684" s="128" t="s">
        <v>3775</v>
      </c>
      <c r="E684" s="129">
        <v>45399</v>
      </c>
      <c r="F684" s="128">
        <v>96</v>
      </c>
      <c r="G684" s="114">
        <v>0</v>
      </c>
      <c r="H684" s="115">
        <v>1046017.7</v>
      </c>
      <c r="I684" s="115">
        <v>217920.35</v>
      </c>
      <c r="J684" s="130">
        <v>0</v>
      </c>
      <c r="K684" s="130">
        <v>828097.35</v>
      </c>
      <c r="L684" s="130">
        <v>130752.21</v>
      </c>
      <c r="M684" s="118"/>
      <c r="N684" s="119"/>
      <c r="O684" s="120">
        <f t="shared" si="41"/>
        <v>48334</v>
      </c>
      <c r="P684" s="121">
        <f t="shared" si="42"/>
        <v>12</v>
      </c>
      <c r="Q684" s="122">
        <f t="shared" si="43"/>
        <v>130752.2125</v>
      </c>
      <c r="R684" s="122">
        <f t="shared" si="40"/>
        <v>0.00249999998777639</v>
      </c>
      <c r="S684" s="123" t="s">
        <v>120</v>
      </c>
      <c r="U684" s="70"/>
      <c r="V684" s="124"/>
    </row>
    <row r="685" s="63" customFormat="1" ht="16.5" outlineLevel="7" spans="1:22">
      <c r="A685" s="82"/>
      <c r="B685" s="126" t="s">
        <v>192</v>
      </c>
      <c r="C685" s="127" t="s">
        <v>3779</v>
      </c>
      <c r="D685" s="128" t="s">
        <v>3781</v>
      </c>
      <c r="E685" s="129">
        <v>45609</v>
      </c>
      <c r="F685" s="128">
        <v>96</v>
      </c>
      <c r="G685" s="114">
        <v>0</v>
      </c>
      <c r="H685" s="115">
        <v>121030.7</v>
      </c>
      <c r="I685" s="115">
        <v>16389.58</v>
      </c>
      <c r="J685" s="130">
        <v>0</v>
      </c>
      <c r="K685" s="130">
        <v>104641.12</v>
      </c>
      <c r="L685" s="130">
        <v>15128.84</v>
      </c>
      <c r="M685" s="118"/>
      <c r="N685" s="119"/>
      <c r="O685" s="120">
        <f t="shared" si="41"/>
        <v>48548</v>
      </c>
      <c r="P685" s="121">
        <f t="shared" si="42"/>
        <v>12</v>
      </c>
      <c r="Q685" s="122">
        <f t="shared" si="43"/>
        <v>15128.8375</v>
      </c>
      <c r="R685" s="122">
        <f t="shared" si="40"/>
        <v>-0.00250000000050932</v>
      </c>
      <c r="S685" s="123" t="s">
        <v>120</v>
      </c>
      <c r="U685" s="70"/>
      <c r="V685" s="124"/>
    </row>
    <row r="686" s="63" customFormat="1" ht="16.5" outlineLevel="7" spans="1:22">
      <c r="A686" s="82"/>
      <c r="B686" s="126" t="s">
        <v>192</v>
      </c>
      <c r="C686" s="127" t="s">
        <v>3785</v>
      </c>
      <c r="D686" s="128" t="s">
        <v>3787</v>
      </c>
      <c r="E686" s="129">
        <v>45609</v>
      </c>
      <c r="F686" s="128">
        <v>96</v>
      </c>
      <c r="G686" s="114">
        <v>0</v>
      </c>
      <c r="H686" s="115">
        <v>121030.71</v>
      </c>
      <c r="I686" s="115">
        <v>16389.58</v>
      </c>
      <c r="J686" s="130">
        <v>0</v>
      </c>
      <c r="K686" s="130">
        <v>104641.13</v>
      </c>
      <c r="L686" s="130">
        <v>15128.84</v>
      </c>
      <c r="M686" s="118"/>
      <c r="N686" s="119"/>
      <c r="O686" s="120">
        <f t="shared" si="41"/>
        <v>48548</v>
      </c>
      <c r="P686" s="121">
        <f t="shared" si="42"/>
        <v>12</v>
      </c>
      <c r="Q686" s="122">
        <f t="shared" si="43"/>
        <v>15128.83875</v>
      </c>
      <c r="R686" s="122">
        <f t="shared" si="40"/>
        <v>-0.00125000000116415</v>
      </c>
      <c r="S686" s="123" t="s">
        <v>120</v>
      </c>
      <c r="U686" s="70"/>
      <c r="V686" s="124"/>
    </row>
    <row r="687" s="63" customFormat="1" ht="16.5" outlineLevel="7" spans="1:22">
      <c r="A687" s="82"/>
      <c r="B687" s="111" t="s">
        <v>192</v>
      </c>
      <c r="C687" s="111" t="s">
        <v>3789</v>
      </c>
      <c r="D687" s="112" t="s">
        <v>3791</v>
      </c>
      <c r="E687" s="113">
        <v>45733</v>
      </c>
      <c r="F687" s="112">
        <v>96</v>
      </c>
      <c r="G687" s="114">
        <v>0</v>
      </c>
      <c r="H687" s="115">
        <v>44053.1</v>
      </c>
      <c r="I687" s="115">
        <v>4129.98</v>
      </c>
      <c r="J687" s="116">
        <v>0</v>
      </c>
      <c r="K687" s="116">
        <v>39923.12</v>
      </c>
      <c r="L687" s="116">
        <v>4129.98</v>
      </c>
      <c r="M687" s="118"/>
      <c r="N687" s="119"/>
      <c r="O687" s="120">
        <f t="shared" si="41"/>
        <v>48669</v>
      </c>
      <c r="P687" s="121">
        <f t="shared" si="42"/>
        <v>9</v>
      </c>
      <c r="Q687" s="122">
        <f t="shared" si="43"/>
        <v>4129.978125</v>
      </c>
      <c r="R687" s="122">
        <f t="shared" si="40"/>
        <v>-0.00187499999992724</v>
      </c>
      <c r="S687" s="123" t="s">
        <v>120</v>
      </c>
      <c r="U687" s="70"/>
      <c r="V687" s="124"/>
    </row>
    <row r="688" s="63" customFormat="1" ht="16.5" outlineLevel="7" spans="1:22">
      <c r="A688" s="82"/>
      <c r="B688" s="111" t="s">
        <v>192</v>
      </c>
      <c r="C688" s="111" t="s">
        <v>3794</v>
      </c>
      <c r="D688" s="112" t="s">
        <v>3796</v>
      </c>
      <c r="E688" s="113">
        <v>45733</v>
      </c>
      <c r="F688" s="112">
        <v>96</v>
      </c>
      <c r="G688" s="114">
        <v>0</v>
      </c>
      <c r="H688" s="115">
        <v>44053.1</v>
      </c>
      <c r="I688" s="115">
        <v>4129.98</v>
      </c>
      <c r="J688" s="116">
        <v>0</v>
      </c>
      <c r="K688" s="116">
        <v>39923.12</v>
      </c>
      <c r="L688" s="116">
        <v>4129.98</v>
      </c>
      <c r="M688" s="118"/>
      <c r="N688" s="119"/>
      <c r="O688" s="120">
        <f t="shared" si="41"/>
        <v>48669</v>
      </c>
      <c r="P688" s="121">
        <f t="shared" si="42"/>
        <v>9</v>
      </c>
      <c r="Q688" s="122">
        <f t="shared" si="43"/>
        <v>4129.978125</v>
      </c>
      <c r="R688" s="122">
        <f t="shared" si="40"/>
        <v>-0.00187499999992724</v>
      </c>
      <c r="S688" s="123" t="s">
        <v>120</v>
      </c>
      <c r="U688" s="70"/>
      <c r="V688" s="124"/>
    </row>
    <row r="689" s="63" customFormat="1" ht="16.5" outlineLevel="7" spans="1:22">
      <c r="A689" s="82"/>
      <c r="B689" s="126" t="s">
        <v>192</v>
      </c>
      <c r="C689" s="127" t="s">
        <v>3799</v>
      </c>
      <c r="D689" s="128" t="s">
        <v>3796</v>
      </c>
      <c r="E689" s="129">
        <v>45733</v>
      </c>
      <c r="F689" s="128">
        <v>96</v>
      </c>
      <c r="G689" s="114">
        <v>0</v>
      </c>
      <c r="H689" s="115">
        <v>44053.09</v>
      </c>
      <c r="I689" s="115">
        <v>4129.98</v>
      </c>
      <c r="J689" s="130">
        <v>0</v>
      </c>
      <c r="K689" s="130">
        <v>39923.11</v>
      </c>
      <c r="L689" s="130">
        <v>4129.98</v>
      </c>
      <c r="M689" s="118"/>
      <c r="N689" s="119"/>
      <c r="O689" s="120">
        <f t="shared" si="41"/>
        <v>48669</v>
      </c>
      <c r="P689" s="121">
        <f t="shared" si="42"/>
        <v>9</v>
      </c>
      <c r="Q689" s="122">
        <f t="shared" si="43"/>
        <v>4129.9771875</v>
      </c>
      <c r="R689" s="122">
        <f t="shared" si="40"/>
        <v>-0.00281249999989086</v>
      </c>
      <c r="S689" s="123" t="s">
        <v>120</v>
      </c>
      <c r="U689" s="70"/>
      <c r="V689" s="124"/>
    </row>
    <row r="690" s="63" customFormat="1" ht="16.5" outlineLevel="7" spans="1:22">
      <c r="A690" s="82"/>
      <c r="B690" s="126" t="s">
        <v>192</v>
      </c>
      <c r="C690" s="127" t="s">
        <v>3802</v>
      </c>
      <c r="D690" s="128" t="s">
        <v>3804</v>
      </c>
      <c r="E690" s="129">
        <v>45733</v>
      </c>
      <c r="F690" s="128">
        <v>96</v>
      </c>
      <c r="G690" s="114">
        <v>0</v>
      </c>
      <c r="H690" s="115">
        <v>44053.1</v>
      </c>
      <c r="I690" s="115">
        <v>4129.98</v>
      </c>
      <c r="J690" s="130">
        <v>0</v>
      </c>
      <c r="K690" s="130">
        <v>39923.12</v>
      </c>
      <c r="L690" s="130">
        <v>4129.98</v>
      </c>
      <c r="M690" s="118"/>
      <c r="N690" s="119"/>
      <c r="O690" s="120">
        <f t="shared" si="41"/>
        <v>48669</v>
      </c>
      <c r="P690" s="121">
        <f t="shared" si="42"/>
        <v>9</v>
      </c>
      <c r="Q690" s="122">
        <f t="shared" si="43"/>
        <v>4129.978125</v>
      </c>
      <c r="R690" s="122">
        <f t="shared" si="40"/>
        <v>-0.00187499999992724</v>
      </c>
      <c r="S690" s="123" t="s">
        <v>120</v>
      </c>
      <c r="U690" s="70"/>
      <c r="V690" s="124"/>
    </row>
    <row r="691" s="63" customFormat="1" ht="16.5" outlineLevel="7" spans="1:22">
      <c r="A691" s="82"/>
      <c r="B691" s="126" t="s">
        <v>192</v>
      </c>
      <c r="C691" s="127" t="s">
        <v>3807</v>
      </c>
      <c r="D691" s="128" t="s">
        <v>3809</v>
      </c>
      <c r="E691" s="129">
        <v>45923</v>
      </c>
      <c r="F691" s="128">
        <v>96</v>
      </c>
      <c r="G691" s="114">
        <v>0</v>
      </c>
      <c r="H691" s="115">
        <v>318029.98</v>
      </c>
      <c r="I691" s="115">
        <v>9938.44</v>
      </c>
      <c r="J691" s="130">
        <v>0</v>
      </c>
      <c r="K691" s="130">
        <v>308091.54</v>
      </c>
      <c r="L691" s="130">
        <v>9938.44</v>
      </c>
      <c r="M691" s="118"/>
      <c r="N691" s="119"/>
      <c r="O691" s="120">
        <f t="shared" si="41"/>
        <v>48852</v>
      </c>
      <c r="P691" s="121">
        <f t="shared" si="42"/>
        <v>3</v>
      </c>
      <c r="Q691" s="122">
        <f t="shared" si="43"/>
        <v>9938.436875</v>
      </c>
      <c r="R691" s="122">
        <f t="shared" si="40"/>
        <v>-0.00312500000109139</v>
      </c>
      <c r="S691" s="123" t="s">
        <v>120</v>
      </c>
      <c r="U691" s="70"/>
      <c r="V691" s="124"/>
    </row>
    <row r="692" s="63" customFormat="1" ht="16.5" outlineLevel="7" spans="1:22">
      <c r="A692" s="82"/>
      <c r="B692" s="126" t="s">
        <v>192</v>
      </c>
      <c r="C692" s="127" t="s">
        <v>3810</v>
      </c>
      <c r="D692" s="128" t="s">
        <v>3812</v>
      </c>
      <c r="E692" s="129">
        <v>45923</v>
      </c>
      <c r="F692" s="128">
        <v>96</v>
      </c>
      <c r="G692" s="114">
        <v>0</v>
      </c>
      <c r="H692" s="115">
        <v>78769.03</v>
      </c>
      <c r="I692" s="115">
        <v>2461.53</v>
      </c>
      <c r="J692" s="130">
        <v>0</v>
      </c>
      <c r="K692" s="130">
        <v>76307.5</v>
      </c>
      <c r="L692" s="130">
        <v>2461.53</v>
      </c>
      <c r="M692" s="118"/>
      <c r="N692" s="119"/>
      <c r="O692" s="120">
        <f t="shared" si="41"/>
        <v>48852</v>
      </c>
      <c r="P692" s="121">
        <f t="shared" si="42"/>
        <v>3</v>
      </c>
      <c r="Q692" s="122">
        <f t="shared" si="43"/>
        <v>2461.5321875</v>
      </c>
      <c r="R692" s="122">
        <f t="shared" si="40"/>
        <v>0.00218749999976353</v>
      </c>
      <c r="S692" s="123" t="s">
        <v>120</v>
      </c>
      <c r="U692" s="70"/>
      <c r="V692" s="124"/>
    </row>
    <row r="693" s="63" customFormat="1" ht="16.5" outlineLevel="7" spans="1:22">
      <c r="A693" s="82"/>
      <c r="B693" s="126" t="s">
        <v>192</v>
      </c>
      <c r="C693" s="127" t="s">
        <v>3815</v>
      </c>
      <c r="D693" s="128" t="s">
        <v>3817</v>
      </c>
      <c r="E693" s="129">
        <v>45923</v>
      </c>
      <c r="F693" s="128">
        <v>96</v>
      </c>
      <c r="G693" s="114">
        <v>0</v>
      </c>
      <c r="H693" s="115">
        <v>669536.79</v>
      </c>
      <c r="I693" s="115">
        <v>20923.02</v>
      </c>
      <c r="J693" s="130">
        <v>0</v>
      </c>
      <c r="K693" s="130">
        <v>648613.77</v>
      </c>
      <c r="L693" s="130">
        <v>20923.02</v>
      </c>
      <c r="M693" s="118"/>
      <c r="N693" s="119"/>
      <c r="O693" s="120">
        <f t="shared" si="41"/>
        <v>48852</v>
      </c>
      <c r="P693" s="121">
        <f t="shared" si="42"/>
        <v>3</v>
      </c>
      <c r="Q693" s="122">
        <f t="shared" si="43"/>
        <v>20923.0246875</v>
      </c>
      <c r="R693" s="122">
        <f t="shared" si="40"/>
        <v>0.0046875000007276</v>
      </c>
      <c r="S693" s="123" t="s">
        <v>120</v>
      </c>
      <c r="U693" s="70"/>
      <c r="V693" s="124"/>
    </row>
    <row r="694" s="63" customFormat="1" ht="16.5" outlineLevel="7" spans="1:22">
      <c r="A694" s="82"/>
      <c r="B694" s="111" t="s">
        <v>192</v>
      </c>
      <c r="C694" s="111" t="s">
        <v>3819</v>
      </c>
      <c r="D694" s="112" t="s">
        <v>3821</v>
      </c>
      <c r="E694" s="113">
        <v>45923</v>
      </c>
      <c r="F694" s="112">
        <v>96</v>
      </c>
      <c r="G694" s="114">
        <v>0</v>
      </c>
      <c r="H694" s="115">
        <v>147691.94</v>
      </c>
      <c r="I694" s="115">
        <v>4615.37</v>
      </c>
      <c r="J694" s="116">
        <v>0</v>
      </c>
      <c r="K694" s="116">
        <v>143076.57</v>
      </c>
      <c r="L694" s="116">
        <v>4615.37</v>
      </c>
      <c r="M694" s="118"/>
      <c r="N694" s="119"/>
      <c r="O694" s="120">
        <f t="shared" si="41"/>
        <v>48852</v>
      </c>
      <c r="P694" s="121">
        <f t="shared" si="42"/>
        <v>3</v>
      </c>
      <c r="Q694" s="122">
        <f t="shared" si="43"/>
        <v>4615.373125</v>
      </c>
      <c r="R694" s="122">
        <f t="shared" si="40"/>
        <v>0.0031250000001819</v>
      </c>
      <c r="S694" s="123" t="s">
        <v>120</v>
      </c>
      <c r="U694" s="70"/>
      <c r="V694" s="124"/>
    </row>
    <row r="695" s="63" customFormat="1" ht="16.5" outlineLevel="7" spans="1:22">
      <c r="A695" s="82"/>
      <c r="B695" s="111" t="s">
        <v>192</v>
      </c>
      <c r="C695" s="111" t="s">
        <v>3823</v>
      </c>
      <c r="D695" s="112" t="s">
        <v>3825</v>
      </c>
      <c r="E695" s="113">
        <v>45923</v>
      </c>
      <c r="F695" s="112">
        <v>96</v>
      </c>
      <c r="G695" s="114">
        <v>0</v>
      </c>
      <c r="H695" s="115">
        <v>88615.16</v>
      </c>
      <c r="I695" s="115">
        <v>2769.22</v>
      </c>
      <c r="J695" s="116">
        <v>0</v>
      </c>
      <c r="K695" s="116">
        <v>85845.94</v>
      </c>
      <c r="L695" s="116">
        <v>2769.22</v>
      </c>
      <c r="M695" s="118"/>
      <c r="N695" s="119"/>
      <c r="O695" s="120">
        <f t="shared" si="41"/>
        <v>48852</v>
      </c>
      <c r="P695" s="121">
        <f t="shared" si="42"/>
        <v>3</v>
      </c>
      <c r="Q695" s="122">
        <f t="shared" si="43"/>
        <v>2769.22375</v>
      </c>
      <c r="R695" s="122">
        <f t="shared" si="40"/>
        <v>0.00375000000030923</v>
      </c>
      <c r="S695" s="123" t="s">
        <v>120</v>
      </c>
      <c r="U695" s="70"/>
      <c r="V695" s="124"/>
    </row>
    <row r="696" s="63" customFormat="1" ht="16.5" outlineLevel="7" spans="1:22">
      <c r="A696" s="82"/>
      <c r="B696" s="126" t="s">
        <v>192</v>
      </c>
      <c r="C696" s="127" t="s">
        <v>3827</v>
      </c>
      <c r="D696" s="128" t="s">
        <v>3829</v>
      </c>
      <c r="E696" s="129">
        <v>45923</v>
      </c>
      <c r="F696" s="128">
        <v>96</v>
      </c>
      <c r="G696" s="114">
        <v>0</v>
      </c>
      <c r="H696" s="115">
        <v>132922.75</v>
      </c>
      <c r="I696" s="115">
        <v>4153.84</v>
      </c>
      <c r="J696" s="130">
        <v>0</v>
      </c>
      <c r="K696" s="130">
        <v>128768.91</v>
      </c>
      <c r="L696" s="130">
        <v>4153.84</v>
      </c>
      <c r="M696" s="118"/>
      <c r="N696" s="119"/>
      <c r="O696" s="120">
        <f t="shared" si="41"/>
        <v>48852</v>
      </c>
      <c r="P696" s="121">
        <f t="shared" si="42"/>
        <v>3</v>
      </c>
      <c r="Q696" s="122">
        <f t="shared" si="43"/>
        <v>4153.8359375</v>
      </c>
      <c r="R696" s="122">
        <f t="shared" si="40"/>
        <v>-0.00406250000014552</v>
      </c>
      <c r="S696" s="123" t="s">
        <v>120</v>
      </c>
      <c r="U696" s="70"/>
      <c r="V696" s="124"/>
    </row>
    <row r="697" s="63" customFormat="1" ht="16.5" outlineLevel="7" spans="1:22">
      <c r="A697" s="82"/>
      <c r="B697" s="126" t="s">
        <v>192</v>
      </c>
      <c r="C697" s="127" t="s">
        <v>3831</v>
      </c>
      <c r="D697" s="128" t="s">
        <v>3833</v>
      </c>
      <c r="E697" s="129">
        <v>45923</v>
      </c>
      <c r="F697" s="128">
        <v>96</v>
      </c>
      <c r="G697" s="114">
        <v>0</v>
      </c>
      <c r="H697" s="115">
        <v>132922.75</v>
      </c>
      <c r="I697" s="115">
        <v>4153.84</v>
      </c>
      <c r="J697" s="130">
        <v>0</v>
      </c>
      <c r="K697" s="130">
        <v>128768.91</v>
      </c>
      <c r="L697" s="130">
        <v>4153.84</v>
      </c>
      <c r="M697" s="118"/>
      <c r="N697" s="119"/>
      <c r="O697" s="120">
        <f t="shared" si="41"/>
        <v>48852</v>
      </c>
      <c r="P697" s="121">
        <f t="shared" si="42"/>
        <v>3</v>
      </c>
      <c r="Q697" s="122">
        <f t="shared" si="43"/>
        <v>4153.8359375</v>
      </c>
      <c r="R697" s="122">
        <f t="shared" si="40"/>
        <v>-0.00406250000014552</v>
      </c>
      <c r="S697" s="123" t="s">
        <v>120</v>
      </c>
      <c r="U697" s="70"/>
      <c r="V697" s="124"/>
    </row>
    <row r="698" s="63" customFormat="1" ht="16.5" outlineLevel="7" spans="1:22">
      <c r="A698" s="82"/>
      <c r="B698" s="126" t="s">
        <v>192</v>
      </c>
      <c r="C698" s="127" t="s">
        <v>3835</v>
      </c>
      <c r="D698" s="128" t="s">
        <v>3837</v>
      </c>
      <c r="E698" s="129">
        <v>45923</v>
      </c>
      <c r="F698" s="128">
        <v>96</v>
      </c>
      <c r="G698" s="114">
        <v>0</v>
      </c>
      <c r="H698" s="115">
        <v>19692.24</v>
      </c>
      <c r="I698" s="115">
        <v>615.38</v>
      </c>
      <c r="J698" s="130">
        <v>0</v>
      </c>
      <c r="K698" s="130">
        <v>19076.86</v>
      </c>
      <c r="L698" s="130">
        <v>615.38</v>
      </c>
      <c r="M698" s="118"/>
      <c r="N698" s="119"/>
      <c r="O698" s="120">
        <f t="shared" si="41"/>
        <v>48852</v>
      </c>
      <c r="P698" s="121">
        <f t="shared" si="42"/>
        <v>3</v>
      </c>
      <c r="Q698" s="122">
        <f t="shared" si="43"/>
        <v>615.3825</v>
      </c>
      <c r="R698" s="122">
        <f t="shared" si="40"/>
        <v>0.00250000000005457</v>
      </c>
      <c r="S698" s="123" t="s">
        <v>120</v>
      </c>
      <c r="U698" s="70"/>
      <c r="V698" s="124"/>
    </row>
    <row r="699" s="63" customFormat="1" ht="16.5" outlineLevel="7" spans="1:22">
      <c r="A699" s="82"/>
      <c r="B699" s="126" t="s">
        <v>192</v>
      </c>
      <c r="C699" s="127" t="s">
        <v>3839</v>
      </c>
      <c r="D699" s="128" t="s">
        <v>3841</v>
      </c>
      <c r="E699" s="129">
        <v>45924</v>
      </c>
      <c r="F699" s="128">
        <v>96</v>
      </c>
      <c r="G699" s="114">
        <v>0</v>
      </c>
      <c r="H699" s="115">
        <v>138811.14</v>
      </c>
      <c r="I699" s="115">
        <v>4337.85</v>
      </c>
      <c r="J699" s="130">
        <v>0</v>
      </c>
      <c r="K699" s="130">
        <v>134473.29</v>
      </c>
      <c r="L699" s="130">
        <v>4337.85</v>
      </c>
      <c r="M699" s="118"/>
      <c r="N699" s="119"/>
      <c r="O699" s="120">
        <f t="shared" si="41"/>
        <v>48852</v>
      </c>
      <c r="P699" s="121">
        <f t="shared" si="42"/>
        <v>3</v>
      </c>
      <c r="Q699" s="122">
        <f t="shared" si="43"/>
        <v>4337.848125</v>
      </c>
      <c r="R699" s="122">
        <f t="shared" si="40"/>
        <v>-0.00187499999992724</v>
      </c>
      <c r="S699" s="123" t="s">
        <v>120</v>
      </c>
      <c r="U699" s="70"/>
      <c r="V699" s="124"/>
    </row>
    <row r="700" s="63" customFormat="1" ht="16.5" outlineLevel="7" spans="1:22">
      <c r="A700" s="82"/>
      <c r="B700" s="126" t="s">
        <v>192</v>
      </c>
      <c r="C700" s="127" t="s">
        <v>3842</v>
      </c>
      <c r="D700" s="128" t="s">
        <v>3812</v>
      </c>
      <c r="E700" s="129">
        <v>45924</v>
      </c>
      <c r="F700" s="128">
        <v>96</v>
      </c>
      <c r="G700" s="114">
        <v>0</v>
      </c>
      <c r="H700" s="115">
        <v>77656.58</v>
      </c>
      <c r="I700" s="115">
        <v>2426.77</v>
      </c>
      <c r="J700" s="130">
        <v>0</v>
      </c>
      <c r="K700" s="130">
        <v>75229.81</v>
      </c>
      <c r="L700" s="130">
        <v>2426.77</v>
      </c>
      <c r="M700" s="118"/>
      <c r="N700" s="119"/>
      <c r="O700" s="120">
        <f t="shared" si="41"/>
        <v>48852</v>
      </c>
      <c r="P700" s="121">
        <f t="shared" si="42"/>
        <v>3</v>
      </c>
      <c r="Q700" s="122">
        <f t="shared" si="43"/>
        <v>2426.768125</v>
      </c>
      <c r="R700" s="122">
        <f t="shared" si="40"/>
        <v>-0.00187499999992724</v>
      </c>
      <c r="S700" s="123" t="s">
        <v>120</v>
      </c>
      <c r="U700" s="70"/>
      <c r="V700" s="124"/>
    </row>
    <row r="701" s="63" customFormat="1" ht="16.5" outlineLevel="7" spans="1:22">
      <c r="A701" s="82"/>
      <c r="B701" s="111" t="s">
        <v>192</v>
      </c>
      <c r="C701" s="111" t="s">
        <v>3845</v>
      </c>
      <c r="D701" s="112" t="s">
        <v>3817</v>
      </c>
      <c r="E701" s="113">
        <v>45924</v>
      </c>
      <c r="F701" s="112">
        <v>96</v>
      </c>
      <c r="G701" s="114">
        <v>0</v>
      </c>
      <c r="H701" s="115">
        <v>660080.95</v>
      </c>
      <c r="I701" s="115">
        <v>20627.53</v>
      </c>
      <c r="J701" s="116">
        <v>0</v>
      </c>
      <c r="K701" s="116">
        <v>639453.42</v>
      </c>
      <c r="L701" s="116">
        <v>20627.53</v>
      </c>
      <c r="M701" s="118"/>
      <c r="N701" s="119"/>
      <c r="O701" s="120">
        <f t="shared" si="41"/>
        <v>48852</v>
      </c>
      <c r="P701" s="121">
        <f t="shared" si="42"/>
        <v>3</v>
      </c>
      <c r="Q701" s="122">
        <f t="shared" si="43"/>
        <v>20627.5296875</v>
      </c>
      <c r="R701" s="122">
        <f t="shared" si="40"/>
        <v>-0.000312500000291038</v>
      </c>
      <c r="S701" s="123" t="s">
        <v>120</v>
      </c>
      <c r="U701" s="70"/>
      <c r="V701" s="124"/>
    </row>
    <row r="702" s="63" customFormat="1" ht="16.5" outlineLevel="7" spans="1:22">
      <c r="A702" s="82"/>
      <c r="B702" s="111" t="s">
        <v>192</v>
      </c>
      <c r="C702" s="111" t="s">
        <v>3848</v>
      </c>
      <c r="D702" s="112" t="s">
        <v>3850</v>
      </c>
      <c r="E702" s="113">
        <v>45924</v>
      </c>
      <c r="F702" s="112">
        <v>96</v>
      </c>
      <c r="G702" s="114">
        <v>0</v>
      </c>
      <c r="H702" s="115">
        <v>145606.09</v>
      </c>
      <c r="I702" s="115">
        <v>4550.19</v>
      </c>
      <c r="J702" s="116">
        <v>0</v>
      </c>
      <c r="K702" s="116">
        <v>141055.9</v>
      </c>
      <c r="L702" s="116">
        <v>4550.19</v>
      </c>
      <c r="M702" s="118"/>
      <c r="N702" s="119"/>
      <c r="O702" s="120">
        <f t="shared" si="41"/>
        <v>48852</v>
      </c>
      <c r="P702" s="121">
        <f t="shared" si="42"/>
        <v>3</v>
      </c>
      <c r="Q702" s="122">
        <f t="shared" si="43"/>
        <v>4550.1903125</v>
      </c>
      <c r="R702" s="122">
        <f t="shared" si="40"/>
        <v>0.000312500000291038</v>
      </c>
      <c r="S702" s="123" t="s">
        <v>120</v>
      </c>
      <c r="U702" s="70"/>
      <c r="V702" s="124"/>
    </row>
    <row r="703" s="63" customFormat="1" ht="16.5" outlineLevel="7" spans="1:22">
      <c r="A703" s="82"/>
      <c r="B703" s="126" t="s">
        <v>192</v>
      </c>
      <c r="C703" s="127" t="s">
        <v>3852</v>
      </c>
      <c r="D703" s="128" t="s">
        <v>3854</v>
      </c>
      <c r="E703" s="129">
        <v>45924</v>
      </c>
      <c r="F703" s="128">
        <v>96</v>
      </c>
      <c r="G703" s="114">
        <v>0</v>
      </c>
      <c r="H703" s="115">
        <v>87363.66</v>
      </c>
      <c r="I703" s="115">
        <v>2730.11</v>
      </c>
      <c r="J703" s="130">
        <v>0</v>
      </c>
      <c r="K703" s="130">
        <v>84633.55</v>
      </c>
      <c r="L703" s="130">
        <v>2730.11</v>
      </c>
      <c r="M703" s="118"/>
      <c r="N703" s="119"/>
      <c r="O703" s="120">
        <f t="shared" si="41"/>
        <v>48852</v>
      </c>
      <c r="P703" s="121">
        <f t="shared" si="42"/>
        <v>3</v>
      </c>
      <c r="Q703" s="122">
        <f t="shared" si="43"/>
        <v>2730.114375</v>
      </c>
      <c r="R703" s="122">
        <f t="shared" si="40"/>
        <v>0.00437499999998181</v>
      </c>
      <c r="S703" s="123" t="s">
        <v>120</v>
      </c>
      <c r="U703" s="70"/>
      <c r="V703" s="124"/>
    </row>
    <row r="704" s="63" customFormat="1" ht="16.5" outlineLevel="7" spans="1:22">
      <c r="A704" s="82"/>
      <c r="B704" s="126" t="s">
        <v>192</v>
      </c>
      <c r="C704" s="127" t="s">
        <v>3856</v>
      </c>
      <c r="D704" s="128" t="s">
        <v>3858</v>
      </c>
      <c r="E704" s="129">
        <v>45924</v>
      </c>
      <c r="F704" s="128">
        <v>96</v>
      </c>
      <c r="G704" s="114">
        <v>0</v>
      </c>
      <c r="H704" s="115">
        <v>174727.31</v>
      </c>
      <c r="I704" s="115">
        <v>5460.23</v>
      </c>
      <c r="J704" s="130">
        <v>0</v>
      </c>
      <c r="K704" s="130">
        <v>169267.08</v>
      </c>
      <c r="L704" s="130">
        <v>5460.23</v>
      </c>
      <c r="M704" s="118"/>
      <c r="N704" s="119"/>
      <c r="O704" s="120">
        <f t="shared" si="41"/>
        <v>48852</v>
      </c>
      <c r="P704" s="121">
        <f t="shared" si="42"/>
        <v>3</v>
      </c>
      <c r="Q704" s="122">
        <f t="shared" si="43"/>
        <v>5460.2284375</v>
      </c>
      <c r="R704" s="122">
        <f t="shared" si="40"/>
        <v>-0.0015624999996362</v>
      </c>
      <c r="S704" s="123" t="s">
        <v>120</v>
      </c>
      <c r="U704" s="70"/>
      <c r="V704" s="124"/>
    </row>
    <row r="705" s="63" customFormat="1" ht="16.5" outlineLevel="7" spans="1:22">
      <c r="A705" s="82"/>
      <c r="B705" s="126" t="s">
        <v>192</v>
      </c>
      <c r="C705" s="127" t="s">
        <v>3860</v>
      </c>
      <c r="D705" s="128" t="s">
        <v>3858</v>
      </c>
      <c r="E705" s="129">
        <v>45924</v>
      </c>
      <c r="F705" s="128">
        <v>96</v>
      </c>
      <c r="G705" s="114">
        <v>0</v>
      </c>
      <c r="H705" s="115">
        <v>174727.31</v>
      </c>
      <c r="I705" s="115">
        <v>5460.23</v>
      </c>
      <c r="J705" s="130">
        <v>0</v>
      </c>
      <c r="K705" s="130">
        <v>169267.08</v>
      </c>
      <c r="L705" s="130">
        <v>5460.23</v>
      </c>
      <c r="M705" s="118"/>
      <c r="N705" s="119"/>
      <c r="O705" s="120">
        <f t="shared" si="41"/>
        <v>48852</v>
      </c>
      <c r="P705" s="121">
        <f t="shared" si="42"/>
        <v>3</v>
      </c>
      <c r="Q705" s="122">
        <f t="shared" si="43"/>
        <v>5460.2284375</v>
      </c>
      <c r="R705" s="122">
        <f t="shared" si="40"/>
        <v>-0.0015624999996362</v>
      </c>
      <c r="S705" s="123" t="s">
        <v>120</v>
      </c>
      <c r="U705" s="70"/>
      <c r="V705" s="124"/>
    </row>
    <row r="706" s="63" customFormat="1" ht="16.5" outlineLevel="7" spans="1:22">
      <c r="A706" s="82"/>
      <c r="B706" s="126" t="s">
        <v>193</v>
      </c>
      <c r="C706" s="127" t="s">
        <v>3865</v>
      </c>
      <c r="D706" s="128" t="s">
        <v>3867</v>
      </c>
      <c r="E706" s="129">
        <v>41302</v>
      </c>
      <c r="F706" s="128">
        <v>96</v>
      </c>
      <c r="G706" s="114">
        <v>0</v>
      </c>
      <c r="H706" s="115">
        <v>347350</v>
      </c>
      <c r="I706" s="115">
        <v>347350</v>
      </c>
      <c r="J706" s="130">
        <v>0</v>
      </c>
      <c r="K706" s="130">
        <v>0</v>
      </c>
      <c r="L706" s="130">
        <v>0</v>
      </c>
      <c r="M706" s="118"/>
      <c r="N706" s="119"/>
      <c r="O706" s="120">
        <f t="shared" si="41"/>
        <v>44227</v>
      </c>
      <c r="P706" s="121">
        <f t="shared" si="42"/>
        <v>0</v>
      </c>
      <c r="Q706" s="122">
        <f t="shared" si="43"/>
        <v>0</v>
      </c>
      <c r="R706" s="122">
        <f t="shared" si="40"/>
        <v>0</v>
      </c>
      <c r="S706" s="123" t="s">
        <v>120</v>
      </c>
      <c r="U706" s="70"/>
      <c r="V706" s="124"/>
    </row>
    <row r="707" s="63" customFormat="1" ht="16.5" outlineLevel="7" spans="1:22">
      <c r="A707" s="82"/>
      <c r="B707" s="126" t="s">
        <v>193</v>
      </c>
      <c r="C707" s="127" t="s">
        <v>3873</v>
      </c>
      <c r="D707" s="128" t="s">
        <v>3875</v>
      </c>
      <c r="E707" s="129">
        <v>43413</v>
      </c>
      <c r="F707" s="128">
        <v>96</v>
      </c>
      <c r="G707" s="114">
        <v>0</v>
      </c>
      <c r="H707" s="115">
        <v>278691.45</v>
      </c>
      <c r="I707" s="115">
        <v>246758.07</v>
      </c>
      <c r="J707" s="130">
        <v>0</v>
      </c>
      <c r="K707" s="130">
        <v>31933.38</v>
      </c>
      <c r="L707" s="130">
        <v>34836.42</v>
      </c>
      <c r="M707" s="118"/>
      <c r="N707" s="119"/>
      <c r="O707" s="120">
        <f t="shared" si="41"/>
        <v>46356</v>
      </c>
      <c r="P707" s="121">
        <f t="shared" si="42"/>
        <v>12</v>
      </c>
      <c r="Q707" s="122">
        <f t="shared" si="43"/>
        <v>34836.43125</v>
      </c>
      <c r="R707" s="122">
        <f t="shared" si="40"/>
        <v>0.0112500000032014</v>
      </c>
      <c r="S707" s="123" t="s">
        <v>120</v>
      </c>
      <c r="U707" s="70"/>
      <c r="V707" s="124"/>
    </row>
    <row r="708" s="63" customFormat="1" ht="16.5" outlineLevel="7" spans="1:22">
      <c r="A708" s="82"/>
      <c r="B708" s="111" t="s">
        <v>193</v>
      </c>
      <c r="C708" s="111" t="s">
        <v>3880</v>
      </c>
      <c r="D708" s="112" t="s">
        <v>3882</v>
      </c>
      <c r="E708" s="113">
        <v>42333</v>
      </c>
      <c r="F708" s="112">
        <v>96</v>
      </c>
      <c r="G708" s="114">
        <v>0</v>
      </c>
      <c r="H708" s="115">
        <v>40170.94</v>
      </c>
      <c r="I708" s="115">
        <v>40170.94</v>
      </c>
      <c r="J708" s="116">
        <v>0</v>
      </c>
      <c r="K708" s="116">
        <v>0</v>
      </c>
      <c r="L708" s="116">
        <v>0</v>
      </c>
      <c r="M708" s="118"/>
      <c r="N708" s="119"/>
      <c r="O708" s="120">
        <f t="shared" si="41"/>
        <v>45260</v>
      </c>
      <c r="P708" s="121">
        <f t="shared" si="42"/>
        <v>0</v>
      </c>
      <c r="Q708" s="122">
        <f t="shared" si="43"/>
        <v>0</v>
      </c>
      <c r="R708" s="122">
        <f t="shared" si="40"/>
        <v>0</v>
      </c>
      <c r="S708" s="123" t="s">
        <v>120</v>
      </c>
      <c r="U708" s="70"/>
      <c r="V708" s="124"/>
    </row>
    <row r="709" s="63" customFormat="1" ht="16.5" outlineLevel="7" spans="1:22">
      <c r="A709" s="82"/>
      <c r="B709" s="111" t="s">
        <v>193</v>
      </c>
      <c r="C709" s="111" t="s">
        <v>3889</v>
      </c>
      <c r="D709" s="112" t="s">
        <v>3882</v>
      </c>
      <c r="E709" s="113">
        <v>42333</v>
      </c>
      <c r="F709" s="112">
        <v>96</v>
      </c>
      <c r="G709" s="114">
        <v>0</v>
      </c>
      <c r="H709" s="115">
        <v>40170.94</v>
      </c>
      <c r="I709" s="115">
        <v>40170.94</v>
      </c>
      <c r="J709" s="116">
        <v>0</v>
      </c>
      <c r="K709" s="116">
        <v>0</v>
      </c>
      <c r="L709" s="116">
        <v>0</v>
      </c>
      <c r="M709" s="118"/>
      <c r="N709" s="119"/>
      <c r="O709" s="120">
        <f t="shared" si="41"/>
        <v>45260</v>
      </c>
      <c r="P709" s="121">
        <f t="shared" si="42"/>
        <v>0</v>
      </c>
      <c r="Q709" s="122">
        <f t="shared" si="43"/>
        <v>0</v>
      </c>
      <c r="R709" s="122">
        <f t="shared" si="40"/>
        <v>0</v>
      </c>
      <c r="S709" s="123" t="s">
        <v>120</v>
      </c>
      <c r="U709" s="70"/>
      <c r="V709" s="124"/>
    </row>
    <row r="710" s="63" customFormat="1" ht="16.5" outlineLevel="7" spans="1:22">
      <c r="A710" s="82"/>
      <c r="B710" s="126" t="s">
        <v>193</v>
      </c>
      <c r="C710" s="127" t="s">
        <v>3892</v>
      </c>
      <c r="D710" s="128" t="s">
        <v>3882</v>
      </c>
      <c r="E710" s="129">
        <v>42333</v>
      </c>
      <c r="F710" s="128">
        <v>96</v>
      </c>
      <c r="G710" s="114">
        <v>0</v>
      </c>
      <c r="H710" s="115">
        <v>40170.94</v>
      </c>
      <c r="I710" s="115">
        <v>40170.94</v>
      </c>
      <c r="J710" s="130">
        <v>0</v>
      </c>
      <c r="K710" s="130">
        <v>0</v>
      </c>
      <c r="L710" s="130">
        <v>0</v>
      </c>
      <c r="M710" s="118"/>
      <c r="N710" s="119"/>
      <c r="O710" s="120">
        <f t="shared" si="41"/>
        <v>45260</v>
      </c>
      <c r="P710" s="121">
        <f t="shared" si="42"/>
        <v>0</v>
      </c>
      <c r="Q710" s="122">
        <f t="shared" si="43"/>
        <v>0</v>
      </c>
      <c r="R710" s="122">
        <f t="shared" si="40"/>
        <v>0</v>
      </c>
      <c r="S710" s="123" t="s">
        <v>120</v>
      </c>
      <c r="U710" s="70"/>
      <c r="V710" s="124"/>
    </row>
    <row r="711" s="63" customFormat="1" ht="16.5" outlineLevel="7" spans="1:22">
      <c r="A711" s="82"/>
      <c r="B711" s="126" t="s">
        <v>193</v>
      </c>
      <c r="C711" s="127" t="s">
        <v>3896</v>
      </c>
      <c r="D711" s="128" t="s">
        <v>3898</v>
      </c>
      <c r="E711" s="129">
        <v>42789</v>
      </c>
      <c r="F711" s="128">
        <v>96</v>
      </c>
      <c r="G711" s="114">
        <v>0</v>
      </c>
      <c r="H711" s="115">
        <v>40930.54</v>
      </c>
      <c r="I711" s="115">
        <v>40930.54</v>
      </c>
      <c r="J711" s="130">
        <v>0</v>
      </c>
      <c r="K711" s="130">
        <v>0</v>
      </c>
      <c r="L711" s="130">
        <v>852.72</v>
      </c>
      <c r="M711" s="118"/>
      <c r="N711" s="119"/>
      <c r="O711" s="120">
        <f t="shared" si="41"/>
        <v>45716</v>
      </c>
      <c r="P711" s="121">
        <f t="shared" si="42"/>
        <v>2</v>
      </c>
      <c r="Q711" s="122">
        <f t="shared" si="43"/>
        <v>852.719583333333</v>
      </c>
      <c r="R711" s="122">
        <f t="shared" si="40"/>
        <v>-0.000416666666637866</v>
      </c>
      <c r="S711" s="123" t="s">
        <v>120</v>
      </c>
      <c r="U711" s="70"/>
      <c r="V711" s="124"/>
    </row>
    <row r="712" s="63" customFormat="1" ht="16.5" outlineLevel="7" spans="1:22">
      <c r="A712" s="82"/>
      <c r="B712" s="126" t="s">
        <v>193</v>
      </c>
      <c r="C712" s="127" t="s">
        <v>3903</v>
      </c>
      <c r="D712" s="128" t="s">
        <v>3905</v>
      </c>
      <c r="E712" s="129">
        <v>43249</v>
      </c>
      <c r="F712" s="128">
        <v>96</v>
      </c>
      <c r="G712" s="114">
        <v>0</v>
      </c>
      <c r="H712" s="115">
        <v>112208.56</v>
      </c>
      <c r="I712" s="115">
        <v>106364.37</v>
      </c>
      <c r="J712" s="130">
        <v>0</v>
      </c>
      <c r="K712" s="130">
        <v>5844.19</v>
      </c>
      <c r="L712" s="130">
        <v>14026.07</v>
      </c>
      <c r="M712" s="118"/>
      <c r="N712" s="119"/>
      <c r="O712" s="120">
        <f t="shared" si="41"/>
        <v>46173</v>
      </c>
      <c r="P712" s="121">
        <f t="shared" si="42"/>
        <v>12</v>
      </c>
      <c r="Q712" s="122">
        <f t="shared" si="43"/>
        <v>14026.07</v>
      </c>
      <c r="R712" s="122">
        <f t="shared" ref="R712:R775" si="44">Q712-L712</f>
        <v>0</v>
      </c>
      <c r="S712" s="123" t="s">
        <v>120</v>
      </c>
      <c r="U712" s="70"/>
      <c r="V712" s="124"/>
    </row>
    <row r="713" s="63" customFormat="1" ht="16.5" outlineLevel="7" spans="1:22">
      <c r="A713" s="82"/>
      <c r="B713" s="126" t="s">
        <v>193</v>
      </c>
      <c r="C713" s="127" t="s">
        <v>3911</v>
      </c>
      <c r="D713" s="128" t="s">
        <v>3905</v>
      </c>
      <c r="E713" s="129">
        <v>43249</v>
      </c>
      <c r="F713" s="128">
        <v>96</v>
      </c>
      <c r="G713" s="114">
        <v>0</v>
      </c>
      <c r="H713" s="115">
        <v>112208.55</v>
      </c>
      <c r="I713" s="115">
        <v>106364.36</v>
      </c>
      <c r="J713" s="130">
        <v>0</v>
      </c>
      <c r="K713" s="130">
        <v>5844.19</v>
      </c>
      <c r="L713" s="130">
        <v>14026.07</v>
      </c>
      <c r="M713" s="118"/>
      <c r="N713" s="119"/>
      <c r="O713" s="120">
        <f t="shared" ref="O713:O776" si="45">IFERROR(EOMONTH(E713,F713),"")</f>
        <v>46173</v>
      </c>
      <c r="P713" s="121">
        <f t="shared" si="42"/>
        <v>12</v>
      </c>
      <c r="Q713" s="122">
        <f t="shared" si="43"/>
        <v>14026.06875</v>
      </c>
      <c r="R713" s="122">
        <f t="shared" si="44"/>
        <v>-0.00125000000116415</v>
      </c>
      <c r="S713" s="123" t="s">
        <v>120</v>
      </c>
      <c r="U713" s="70"/>
      <c r="V713" s="124"/>
    </row>
    <row r="714" s="63" customFormat="1" ht="16.5" outlineLevel="7" spans="1:22">
      <c r="A714" s="82"/>
      <c r="B714" s="126" t="s">
        <v>193</v>
      </c>
      <c r="C714" s="127" t="s">
        <v>3915</v>
      </c>
      <c r="D714" s="128" t="s">
        <v>3905</v>
      </c>
      <c r="E714" s="129">
        <v>43249</v>
      </c>
      <c r="F714" s="128">
        <v>96</v>
      </c>
      <c r="G714" s="114">
        <v>0</v>
      </c>
      <c r="H714" s="115">
        <v>140399.36</v>
      </c>
      <c r="I714" s="115">
        <v>132513.77</v>
      </c>
      <c r="J714" s="130">
        <v>0</v>
      </c>
      <c r="K714" s="130">
        <v>7885.59</v>
      </c>
      <c r="L714" s="130">
        <v>18925.41</v>
      </c>
      <c r="M714" s="118"/>
      <c r="N714" s="119"/>
      <c r="O714" s="120">
        <f t="shared" si="45"/>
        <v>46173</v>
      </c>
      <c r="P714" s="121">
        <f t="shared" ref="P714:P777" si="46">IFERROR(IF(OR(AND(M714&lt;&gt;"",YEAR(M714)&lt;YEAR($L$6)),AND(O714&lt;&gt;"",YEAR(O714)&lt;YEAR($L$6))),0,IF(YEAR(E714)&gt;YEAR($L$6),0,IF(OR((IF(YEAR(E714)&lt;YEAR($L$6),1,IF(MONTH(E714)=12,99,MONTH(E714)+1))&gt;12),(IF(YEAR(E714)&lt;YEAR($L$6),1,IF(MONTH(E714)=12,99,MONTH(E714)+1))&gt;MIN(MONTH($L$6),IF(AND(M714&lt;&gt;"",YEAR(M714)=YEAR($L$6)),MONTH(M714),99),IF(AND(O714&lt;&gt;"",YEAR(O714)=YEAR($L$6)),MONTH(O714),99)))),0,MIN(MONTH($L$6),IF(AND(M714&lt;&gt;"",YEAR(M714)=YEAR($L$6)),MONTH(M714),99),IF(AND(O714&lt;&gt;"",YEAR(O714)=YEAR($L$6)),MONTH(O714),99))-IF(YEAR(E714)&lt;YEAR($L$6),1,IF(MONTH(E714)=12,99,MONTH(E714)+1))+1))),0)</f>
        <v>12</v>
      </c>
      <c r="Q714" s="122">
        <f t="shared" ref="Q714:Q777" si="47">IFERROR(IF(N714=0,(H714*(1-G714))/F714*P714,(N714*(1-G714))/F714*P714),0)</f>
        <v>17549.92</v>
      </c>
      <c r="R714" s="122">
        <f t="shared" si="44"/>
        <v>-1375.49</v>
      </c>
      <c r="S714" s="123" t="s">
        <v>120</v>
      </c>
      <c r="U714" s="70"/>
      <c r="V714" s="124"/>
    </row>
    <row r="715" s="63" customFormat="1" ht="16.5" outlineLevel="7" spans="1:22">
      <c r="A715" s="82"/>
      <c r="B715" s="111" t="s">
        <v>193</v>
      </c>
      <c r="C715" s="111" t="s">
        <v>3921</v>
      </c>
      <c r="D715" s="112" t="s">
        <v>3923</v>
      </c>
      <c r="E715" s="113">
        <v>43703</v>
      </c>
      <c r="F715" s="112">
        <v>96</v>
      </c>
      <c r="G715" s="114">
        <v>0</v>
      </c>
      <c r="H715" s="115">
        <v>115177.53</v>
      </c>
      <c r="I715" s="115">
        <v>91182.22</v>
      </c>
      <c r="J715" s="116">
        <v>0</v>
      </c>
      <c r="K715" s="116">
        <v>23995.31</v>
      </c>
      <c r="L715" s="116">
        <v>14397.18</v>
      </c>
      <c r="M715" s="118"/>
      <c r="N715" s="119"/>
      <c r="O715" s="120">
        <f t="shared" si="45"/>
        <v>46630</v>
      </c>
      <c r="P715" s="121">
        <f t="shared" si="46"/>
        <v>12</v>
      </c>
      <c r="Q715" s="122">
        <f t="shared" si="47"/>
        <v>14397.19125</v>
      </c>
      <c r="R715" s="122">
        <f t="shared" si="44"/>
        <v>0.0112499999995634</v>
      </c>
      <c r="S715" s="123" t="s">
        <v>120</v>
      </c>
      <c r="U715" s="70"/>
      <c r="V715" s="124"/>
    </row>
    <row r="716" s="63" customFormat="1" ht="16.5" outlineLevel="7" spans="1:22">
      <c r="A716" s="82"/>
      <c r="B716" s="111" t="s">
        <v>193</v>
      </c>
      <c r="C716" s="111" t="s">
        <v>3928</v>
      </c>
      <c r="D716" s="112" t="s">
        <v>3923</v>
      </c>
      <c r="E716" s="113">
        <v>43703</v>
      </c>
      <c r="F716" s="112">
        <v>96</v>
      </c>
      <c r="G716" s="114">
        <v>0</v>
      </c>
      <c r="H716" s="115">
        <v>115177.53</v>
      </c>
      <c r="I716" s="115">
        <v>91182.22</v>
      </c>
      <c r="J716" s="116">
        <v>0</v>
      </c>
      <c r="K716" s="116">
        <v>23995.31</v>
      </c>
      <c r="L716" s="116">
        <v>14397.18</v>
      </c>
      <c r="M716" s="118"/>
      <c r="N716" s="119"/>
      <c r="O716" s="120">
        <f t="shared" si="45"/>
        <v>46630</v>
      </c>
      <c r="P716" s="121">
        <f t="shared" si="46"/>
        <v>12</v>
      </c>
      <c r="Q716" s="122">
        <f t="shared" si="47"/>
        <v>14397.19125</v>
      </c>
      <c r="R716" s="122">
        <f t="shared" si="44"/>
        <v>0.0112499999995634</v>
      </c>
      <c r="S716" s="123" t="s">
        <v>120</v>
      </c>
      <c r="U716" s="70"/>
      <c r="V716" s="124"/>
    </row>
    <row r="717" s="63" customFormat="1" ht="16.5" outlineLevel="7" spans="1:22">
      <c r="A717" s="82"/>
      <c r="B717" s="126" t="s">
        <v>193</v>
      </c>
      <c r="C717" s="127" t="s">
        <v>3932</v>
      </c>
      <c r="D717" s="128" t="s">
        <v>3923</v>
      </c>
      <c r="E717" s="129">
        <v>43703</v>
      </c>
      <c r="F717" s="128">
        <v>96</v>
      </c>
      <c r="G717" s="114">
        <v>0</v>
      </c>
      <c r="H717" s="115">
        <v>115177.53</v>
      </c>
      <c r="I717" s="115">
        <v>91182.22</v>
      </c>
      <c r="J717" s="130">
        <v>0</v>
      </c>
      <c r="K717" s="130">
        <v>23995.31</v>
      </c>
      <c r="L717" s="130">
        <v>14397.18</v>
      </c>
      <c r="M717" s="118"/>
      <c r="N717" s="119"/>
      <c r="O717" s="120">
        <f t="shared" si="45"/>
        <v>46630</v>
      </c>
      <c r="P717" s="121">
        <f t="shared" si="46"/>
        <v>12</v>
      </c>
      <c r="Q717" s="122">
        <f t="shared" si="47"/>
        <v>14397.19125</v>
      </c>
      <c r="R717" s="122">
        <f t="shared" si="44"/>
        <v>0.0112499999995634</v>
      </c>
      <c r="S717" s="123" t="s">
        <v>120</v>
      </c>
      <c r="U717" s="70"/>
      <c r="V717" s="124"/>
    </row>
    <row r="718" s="63" customFormat="1" ht="16.5" outlineLevel="7" spans="1:22">
      <c r="A718" s="82"/>
      <c r="B718" s="126" t="s">
        <v>193</v>
      </c>
      <c r="C718" s="127" t="s">
        <v>3936</v>
      </c>
      <c r="D718" s="128" t="s">
        <v>3938</v>
      </c>
      <c r="E718" s="129">
        <v>43249</v>
      </c>
      <c r="F718" s="128">
        <v>96</v>
      </c>
      <c r="G718" s="114">
        <v>0</v>
      </c>
      <c r="H718" s="115">
        <v>40170.94</v>
      </c>
      <c r="I718" s="115">
        <v>38078.71</v>
      </c>
      <c r="J718" s="130">
        <v>0</v>
      </c>
      <c r="K718" s="130">
        <v>2092.23</v>
      </c>
      <c r="L718" s="130">
        <v>5021.36</v>
      </c>
      <c r="M718" s="118"/>
      <c r="N718" s="119"/>
      <c r="O718" s="120">
        <f t="shared" si="45"/>
        <v>46173</v>
      </c>
      <c r="P718" s="121">
        <f t="shared" si="46"/>
        <v>12</v>
      </c>
      <c r="Q718" s="122">
        <f t="shared" si="47"/>
        <v>5021.3675</v>
      </c>
      <c r="R718" s="122">
        <f t="shared" si="44"/>
        <v>0.00750000000061846</v>
      </c>
      <c r="S718" s="123" t="s">
        <v>120</v>
      </c>
      <c r="U718" s="70"/>
      <c r="V718" s="124"/>
    </row>
    <row r="719" s="63" customFormat="1" ht="16.5" outlineLevel="7" spans="1:22">
      <c r="A719" s="82"/>
      <c r="B719" s="126" t="s">
        <v>193</v>
      </c>
      <c r="C719" s="127" t="s">
        <v>3943</v>
      </c>
      <c r="D719" s="128" t="s">
        <v>3945</v>
      </c>
      <c r="E719" s="129">
        <v>43249</v>
      </c>
      <c r="F719" s="128">
        <v>96</v>
      </c>
      <c r="G719" s="114">
        <v>0</v>
      </c>
      <c r="H719" s="115">
        <v>34188.03</v>
      </c>
      <c r="I719" s="115">
        <v>32407.4</v>
      </c>
      <c r="J719" s="130">
        <v>0</v>
      </c>
      <c r="K719" s="130">
        <v>1780.63</v>
      </c>
      <c r="L719" s="130">
        <v>4273.5</v>
      </c>
      <c r="M719" s="118"/>
      <c r="N719" s="119"/>
      <c r="O719" s="120">
        <f t="shared" si="45"/>
        <v>46173</v>
      </c>
      <c r="P719" s="121">
        <f t="shared" si="46"/>
        <v>12</v>
      </c>
      <c r="Q719" s="122">
        <f t="shared" si="47"/>
        <v>4273.50375</v>
      </c>
      <c r="R719" s="122">
        <f t="shared" si="44"/>
        <v>0.00374999999985448</v>
      </c>
      <c r="S719" s="123" t="s">
        <v>120</v>
      </c>
      <c r="U719" s="70"/>
      <c r="V719" s="124"/>
    </row>
    <row r="720" s="63" customFormat="1" ht="16.5" outlineLevel="7" spans="1:22">
      <c r="A720" s="82"/>
      <c r="B720" s="126" t="s">
        <v>193</v>
      </c>
      <c r="C720" s="127" t="s">
        <v>3951</v>
      </c>
      <c r="D720" s="128" t="s">
        <v>3953</v>
      </c>
      <c r="E720" s="129">
        <v>38699</v>
      </c>
      <c r="F720" s="128">
        <v>96</v>
      </c>
      <c r="G720" s="114">
        <v>0</v>
      </c>
      <c r="H720" s="115">
        <v>64000</v>
      </c>
      <c r="I720" s="115">
        <v>64000</v>
      </c>
      <c r="J720" s="130">
        <v>0</v>
      </c>
      <c r="K720" s="130">
        <v>0</v>
      </c>
      <c r="L720" s="130">
        <v>0</v>
      </c>
      <c r="M720" s="118"/>
      <c r="N720" s="119"/>
      <c r="O720" s="120">
        <f t="shared" si="45"/>
        <v>41639</v>
      </c>
      <c r="P720" s="121">
        <f t="shared" si="46"/>
        <v>0</v>
      </c>
      <c r="Q720" s="122">
        <f t="shared" si="47"/>
        <v>0</v>
      </c>
      <c r="R720" s="122">
        <f t="shared" si="44"/>
        <v>0</v>
      </c>
      <c r="S720" s="123" t="s">
        <v>120</v>
      </c>
      <c r="U720" s="70"/>
      <c r="V720" s="124"/>
    </row>
    <row r="721" s="63" customFormat="1" ht="16.5" outlineLevel="7" spans="1:22">
      <c r="A721" s="82"/>
      <c r="B721" s="126" t="s">
        <v>193</v>
      </c>
      <c r="C721" s="127" t="s">
        <v>3957</v>
      </c>
      <c r="D721" s="128" t="s">
        <v>3959</v>
      </c>
      <c r="E721" s="129">
        <v>42268</v>
      </c>
      <c r="F721" s="128">
        <v>96</v>
      </c>
      <c r="G721" s="114">
        <v>0</v>
      </c>
      <c r="H721" s="115">
        <v>76068.38</v>
      </c>
      <c r="I721" s="115">
        <v>76068.38</v>
      </c>
      <c r="J721" s="130">
        <v>0</v>
      </c>
      <c r="K721" s="130">
        <v>0</v>
      </c>
      <c r="L721" s="130">
        <v>0</v>
      </c>
      <c r="M721" s="118"/>
      <c r="N721" s="119"/>
      <c r="O721" s="120">
        <f t="shared" si="45"/>
        <v>45199</v>
      </c>
      <c r="P721" s="121">
        <f t="shared" si="46"/>
        <v>0</v>
      </c>
      <c r="Q721" s="122">
        <f t="shared" si="47"/>
        <v>0</v>
      </c>
      <c r="R721" s="122">
        <f t="shared" si="44"/>
        <v>0</v>
      </c>
      <c r="S721" s="123" t="s">
        <v>120</v>
      </c>
      <c r="U721" s="70"/>
      <c r="V721" s="124"/>
    </row>
    <row r="722" s="63" customFormat="1" ht="16.5" outlineLevel="7" spans="1:22">
      <c r="A722" s="82"/>
      <c r="B722" s="111" t="s">
        <v>193</v>
      </c>
      <c r="C722" s="111" t="s">
        <v>3964</v>
      </c>
      <c r="D722" s="112" t="s">
        <v>3966</v>
      </c>
      <c r="E722" s="113">
        <v>41080</v>
      </c>
      <c r="F722" s="112">
        <v>96</v>
      </c>
      <c r="G722" s="114">
        <v>0</v>
      </c>
      <c r="H722" s="115">
        <v>29059.83</v>
      </c>
      <c r="I722" s="115">
        <v>29059.83</v>
      </c>
      <c r="J722" s="116">
        <v>0</v>
      </c>
      <c r="K722" s="116">
        <v>0</v>
      </c>
      <c r="L722" s="116">
        <v>0</v>
      </c>
      <c r="M722" s="118"/>
      <c r="N722" s="119"/>
      <c r="O722" s="120">
        <f t="shared" si="45"/>
        <v>44012</v>
      </c>
      <c r="P722" s="121">
        <f t="shared" si="46"/>
        <v>0</v>
      </c>
      <c r="Q722" s="122">
        <f t="shared" si="47"/>
        <v>0</v>
      </c>
      <c r="R722" s="122">
        <f t="shared" si="44"/>
        <v>0</v>
      </c>
      <c r="S722" s="123" t="s">
        <v>120</v>
      </c>
      <c r="U722" s="70"/>
      <c r="V722" s="124"/>
    </row>
    <row r="723" s="63" customFormat="1" ht="16.5" outlineLevel="7" spans="1:22">
      <c r="A723" s="82"/>
      <c r="B723" s="111" t="s">
        <v>193</v>
      </c>
      <c r="C723" s="111" t="s">
        <v>3971</v>
      </c>
      <c r="D723" s="112" t="s">
        <v>3973</v>
      </c>
      <c r="E723" s="113">
        <v>44095</v>
      </c>
      <c r="F723" s="112">
        <v>96</v>
      </c>
      <c r="G723" s="114">
        <v>0</v>
      </c>
      <c r="H723" s="115">
        <v>50862.07</v>
      </c>
      <c r="I723" s="115">
        <v>33378.23</v>
      </c>
      <c r="J723" s="116">
        <v>0</v>
      </c>
      <c r="K723" s="116">
        <v>17483.84</v>
      </c>
      <c r="L723" s="116">
        <v>6357.76</v>
      </c>
      <c r="M723" s="118"/>
      <c r="N723" s="119"/>
      <c r="O723" s="120">
        <f t="shared" si="45"/>
        <v>47026</v>
      </c>
      <c r="P723" s="121">
        <f t="shared" si="46"/>
        <v>12</v>
      </c>
      <c r="Q723" s="122">
        <f t="shared" si="47"/>
        <v>6357.75875</v>
      </c>
      <c r="R723" s="122">
        <f t="shared" si="44"/>
        <v>-0.00124999999934516</v>
      </c>
      <c r="S723" s="123" t="s">
        <v>120</v>
      </c>
      <c r="U723" s="70"/>
      <c r="V723" s="124"/>
    </row>
    <row r="724" s="63" customFormat="1" ht="16.5" outlineLevel="7" spans="1:22">
      <c r="A724" s="82"/>
      <c r="B724" s="126" t="s">
        <v>193</v>
      </c>
      <c r="C724" s="127" t="s">
        <v>3978</v>
      </c>
      <c r="D724" s="128" t="s">
        <v>3898</v>
      </c>
      <c r="E724" s="129">
        <v>44467</v>
      </c>
      <c r="F724" s="128">
        <v>96</v>
      </c>
      <c r="G724" s="114">
        <v>0</v>
      </c>
      <c r="H724" s="115">
        <v>29115.04</v>
      </c>
      <c r="I724" s="115">
        <v>15467.37</v>
      </c>
      <c r="J724" s="130">
        <v>0</v>
      </c>
      <c r="K724" s="130">
        <v>13647.67</v>
      </c>
      <c r="L724" s="130">
        <v>3639.38</v>
      </c>
      <c r="M724" s="118"/>
      <c r="N724" s="119"/>
      <c r="O724" s="120">
        <f t="shared" si="45"/>
        <v>47391</v>
      </c>
      <c r="P724" s="121">
        <f t="shared" si="46"/>
        <v>12</v>
      </c>
      <c r="Q724" s="122">
        <f t="shared" si="47"/>
        <v>3639.38</v>
      </c>
      <c r="R724" s="122">
        <f t="shared" si="44"/>
        <v>0</v>
      </c>
      <c r="S724" s="123" t="s">
        <v>120</v>
      </c>
      <c r="U724" s="70"/>
      <c r="V724" s="124"/>
    </row>
    <row r="725" s="63" customFormat="1" ht="16.5" outlineLevel="7" spans="1:22">
      <c r="A725" s="82"/>
      <c r="B725" s="126" t="s">
        <v>193</v>
      </c>
      <c r="C725" s="127" t="s">
        <v>3985</v>
      </c>
      <c r="D725" s="128" t="s">
        <v>3898</v>
      </c>
      <c r="E725" s="129">
        <v>44467</v>
      </c>
      <c r="F725" s="128">
        <v>96</v>
      </c>
      <c r="G725" s="114">
        <v>0</v>
      </c>
      <c r="H725" s="115">
        <v>29115.05</v>
      </c>
      <c r="I725" s="115">
        <v>15467.37</v>
      </c>
      <c r="J725" s="130">
        <v>0</v>
      </c>
      <c r="K725" s="130">
        <v>13647.68</v>
      </c>
      <c r="L725" s="130">
        <v>3639.38</v>
      </c>
      <c r="M725" s="118"/>
      <c r="N725" s="119"/>
      <c r="O725" s="120">
        <f t="shared" si="45"/>
        <v>47391</v>
      </c>
      <c r="P725" s="121">
        <f t="shared" si="46"/>
        <v>12</v>
      </c>
      <c r="Q725" s="122">
        <f t="shared" si="47"/>
        <v>3639.38125</v>
      </c>
      <c r="R725" s="122">
        <f t="shared" si="44"/>
        <v>0.00124999999979991</v>
      </c>
      <c r="S725" s="123" t="s">
        <v>120</v>
      </c>
      <c r="U725" s="70"/>
      <c r="V725" s="124"/>
    </row>
    <row r="726" s="63" customFormat="1" ht="16.5" outlineLevel="7" spans="1:22">
      <c r="A726" s="82"/>
      <c r="B726" s="126" t="s">
        <v>193</v>
      </c>
      <c r="C726" s="127" t="s">
        <v>3988</v>
      </c>
      <c r="D726" s="128" t="s">
        <v>3990</v>
      </c>
      <c r="E726" s="129">
        <v>44516</v>
      </c>
      <c r="F726" s="128">
        <v>96</v>
      </c>
      <c r="G726" s="114">
        <v>0</v>
      </c>
      <c r="H726" s="115">
        <v>69115.05</v>
      </c>
      <c r="I726" s="115">
        <v>35277.47</v>
      </c>
      <c r="J726" s="130">
        <v>0</v>
      </c>
      <c r="K726" s="130">
        <v>33837.58</v>
      </c>
      <c r="L726" s="130">
        <v>8639.38</v>
      </c>
      <c r="M726" s="118"/>
      <c r="N726" s="119"/>
      <c r="O726" s="120">
        <f t="shared" si="45"/>
        <v>47452</v>
      </c>
      <c r="P726" s="121">
        <f t="shared" si="46"/>
        <v>12</v>
      </c>
      <c r="Q726" s="122">
        <f t="shared" si="47"/>
        <v>8639.38125</v>
      </c>
      <c r="R726" s="122">
        <f t="shared" si="44"/>
        <v>0.00125000000116415</v>
      </c>
      <c r="S726" s="123" t="s">
        <v>120</v>
      </c>
      <c r="U726" s="70"/>
      <c r="V726" s="124"/>
    </row>
    <row r="727" s="63" customFormat="1" ht="16.5" outlineLevel="7" spans="1:22">
      <c r="A727" s="82"/>
      <c r="B727" s="126" t="s">
        <v>193</v>
      </c>
      <c r="C727" s="127" t="s">
        <v>3996</v>
      </c>
      <c r="D727" s="128" t="s">
        <v>3898</v>
      </c>
      <c r="E727" s="129">
        <v>44729</v>
      </c>
      <c r="F727" s="128">
        <v>96</v>
      </c>
      <c r="G727" s="114">
        <v>0</v>
      </c>
      <c r="H727" s="115">
        <v>47566.37</v>
      </c>
      <c r="I727" s="115">
        <v>20810.29</v>
      </c>
      <c r="J727" s="130">
        <v>0</v>
      </c>
      <c r="K727" s="130">
        <v>26756.08</v>
      </c>
      <c r="L727" s="130">
        <v>5945.79</v>
      </c>
      <c r="M727" s="118"/>
      <c r="N727" s="119"/>
      <c r="O727" s="120">
        <f t="shared" si="45"/>
        <v>47664</v>
      </c>
      <c r="P727" s="121">
        <f t="shared" si="46"/>
        <v>12</v>
      </c>
      <c r="Q727" s="122">
        <f t="shared" si="47"/>
        <v>5945.79625</v>
      </c>
      <c r="R727" s="122">
        <f t="shared" si="44"/>
        <v>0.0062500000003638</v>
      </c>
      <c r="S727" s="123" t="s">
        <v>120</v>
      </c>
      <c r="U727" s="70"/>
      <c r="V727" s="124"/>
    </row>
    <row r="728" s="63" customFormat="1" ht="16.5" outlineLevel="7" spans="1:22">
      <c r="A728" s="82"/>
      <c r="B728" s="126" t="s">
        <v>193</v>
      </c>
      <c r="C728" s="127" t="s">
        <v>4002</v>
      </c>
      <c r="D728" s="128" t="s">
        <v>3898</v>
      </c>
      <c r="E728" s="129">
        <v>44729</v>
      </c>
      <c r="F728" s="128">
        <v>96</v>
      </c>
      <c r="G728" s="114">
        <v>0</v>
      </c>
      <c r="H728" s="115">
        <v>47566.37</v>
      </c>
      <c r="I728" s="115">
        <v>20810.29</v>
      </c>
      <c r="J728" s="130">
        <v>0</v>
      </c>
      <c r="K728" s="130">
        <v>26756.08</v>
      </c>
      <c r="L728" s="130">
        <v>5945.79</v>
      </c>
      <c r="M728" s="118"/>
      <c r="N728" s="119"/>
      <c r="O728" s="120">
        <f t="shared" si="45"/>
        <v>47664</v>
      </c>
      <c r="P728" s="121">
        <f t="shared" si="46"/>
        <v>12</v>
      </c>
      <c r="Q728" s="122">
        <f t="shared" si="47"/>
        <v>5945.79625</v>
      </c>
      <c r="R728" s="122">
        <f t="shared" si="44"/>
        <v>0.0062500000003638</v>
      </c>
      <c r="S728" s="123" t="s">
        <v>120</v>
      </c>
      <c r="U728" s="70"/>
      <c r="V728" s="124"/>
    </row>
    <row r="729" s="63" customFormat="1" ht="16.5" outlineLevel="7" spans="1:22">
      <c r="A729" s="82"/>
      <c r="B729" s="111" t="s">
        <v>193</v>
      </c>
      <c r="C729" s="111" t="s">
        <v>4006</v>
      </c>
      <c r="D729" s="112" t="s">
        <v>4008</v>
      </c>
      <c r="E729" s="113">
        <v>44798</v>
      </c>
      <c r="F729" s="112">
        <v>96</v>
      </c>
      <c r="G729" s="114">
        <v>0</v>
      </c>
      <c r="H729" s="115">
        <v>74955.75</v>
      </c>
      <c r="I729" s="115">
        <v>31231.57</v>
      </c>
      <c r="J729" s="116">
        <v>0</v>
      </c>
      <c r="K729" s="116">
        <v>43724.18</v>
      </c>
      <c r="L729" s="116">
        <v>9369.47</v>
      </c>
      <c r="M729" s="118"/>
      <c r="N729" s="119"/>
      <c r="O729" s="120">
        <f t="shared" si="45"/>
        <v>47726</v>
      </c>
      <c r="P729" s="121">
        <f t="shared" si="46"/>
        <v>12</v>
      </c>
      <c r="Q729" s="122">
        <f t="shared" si="47"/>
        <v>9369.46875</v>
      </c>
      <c r="R729" s="122">
        <f t="shared" si="44"/>
        <v>-0.00124999999934516</v>
      </c>
      <c r="S729" s="123" t="s">
        <v>120</v>
      </c>
      <c r="U729" s="70"/>
      <c r="V729" s="124"/>
    </row>
    <row r="730" s="63" customFormat="1" ht="16.5" outlineLevel="7" spans="1:22">
      <c r="A730" s="82"/>
      <c r="B730" s="111" t="s">
        <v>193</v>
      </c>
      <c r="C730" s="111" t="s">
        <v>4016</v>
      </c>
      <c r="D730" s="112" t="s">
        <v>4018</v>
      </c>
      <c r="E730" s="113">
        <v>44883</v>
      </c>
      <c r="F730" s="112">
        <v>96</v>
      </c>
      <c r="G730" s="114">
        <v>0</v>
      </c>
      <c r="H730" s="115">
        <v>43362.83</v>
      </c>
      <c r="I730" s="115">
        <v>16712.75</v>
      </c>
      <c r="J730" s="116">
        <v>0</v>
      </c>
      <c r="K730" s="116">
        <v>26650.08</v>
      </c>
      <c r="L730" s="116">
        <v>5420.35</v>
      </c>
      <c r="M730" s="118"/>
      <c r="N730" s="119"/>
      <c r="O730" s="120">
        <f t="shared" si="45"/>
        <v>47817</v>
      </c>
      <c r="P730" s="121">
        <f t="shared" si="46"/>
        <v>12</v>
      </c>
      <c r="Q730" s="122">
        <f t="shared" si="47"/>
        <v>5420.35375</v>
      </c>
      <c r="R730" s="122">
        <f t="shared" si="44"/>
        <v>0.00374999999985448</v>
      </c>
      <c r="S730" s="123" t="s">
        <v>120</v>
      </c>
      <c r="U730" s="70"/>
      <c r="V730" s="124"/>
    </row>
    <row r="731" s="63" customFormat="1" ht="16.5" outlineLevel="7" spans="1:22">
      <c r="A731" s="82"/>
      <c r="B731" s="126" t="s">
        <v>192</v>
      </c>
      <c r="C731" s="127" t="s">
        <v>4026</v>
      </c>
      <c r="D731" s="128" t="s">
        <v>4028</v>
      </c>
      <c r="E731" s="129">
        <v>36885</v>
      </c>
      <c r="F731" s="128">
        <v>72</v>
      </c>
      <c r="G731" s="114">
        <v>0</v>
      </c>
      <c r="H731" s="115">
        <v>20000</v>
      </c>
      <c r="I731" s="115">
        <v>20000</v>
      </c>
      <c r="J731" s="130">
        <v>0</v>
      </c>
      <c r="K731" s="130">
        <v>0</v>
      </c>
      <c r="L731" s="130">
        <v>0</v>
      </c>
      <c r="M731" s="118"/>
      <c r="N731" s="119"/>
      <c r="O731" s="120">
        <f t="shared" si="45"/>
        <v>39082</v>
      </c>
      <c r="P731" s="121">
        <f t="shared" si="46"/>
        <v>0</v>
      </c>
      <c r="Q731" s="122">
        <f t="shared" si="47"/>
        <v>0</v>
      </c>
      <c r="R731" s="122">
        <f t="shared" si="44"/>
        <v>0</v>
      </c>
      <c r="S731" s="123" t="s">
        <v>120</v>
      </c>
      <c r="U731" s="70"/>
      <c r="V731" s="124"/>
    </row>
    <row r="732" s="63" customFormat="1" ht="16.5" outlineLevel="7" spans="1:22">
      <c r="A732" s="82"/>
      <c r="B732" s="126" t="s">
        <v>192</v>
      </c>
      <c r="C732" s="127" t="s">
        <v>4031</v>
      </c>
      <c r="D732" s="128" t="s">
        <v>4033</v>
      </c>
      <c r="E732" s="129">
        <v>37008</v>
      </c>
      <c r="F732" s="128">
        <v>72</v>
      </c>
      <c r="G732" s="114">
        <v>0</v>
      </c>
      <c r="H732" s="115">
        <v>20500</v>
      </c>
      <c r="I732" s="115">
        <v>20500</v>
      </c>
      <c r="J732" s="130">
        <v>0</v>
      </c>
      <c r="K732" s="130">
        <v>0</v>
      </c>
      <c r="L732" s="130">
        <v>0</v>
      </c>
      <c r="M732" s="118"/>
      <c r="N732" s="119"/>
      <c r="O732" s="120">
        <f t="shared" si="45"/>
        <v>39202</v>
      </c>
      <c r="P732" s="121">
        <f t="shared" si="46"/>
        <v>0</v>
      </c>
      <c r="Q732" s="122">
        <f t="shared" si="47"/>
        <v>0</v>
      </c>
      <c r="R732" s="122">
        <f t="shared" si="44"/>
        <v>0</v>
      </c>
      <c r="S732" s="123" t="s">
        <v>120</v>
      </c>
      <c r="U732" s="70"/>
      <c r="V732" s="124"/>
    </row>
    <row r="733" s="63" customFormat="1" ht="16.5" outlineLevel="7" spans="1:22">
      <c r="A733" s="82"/>
      <c r="B733" s="126" t="s">
        <v>192</v>
      </c>
      <c r="C733" s="127" t="s">
        <v>4035</v>
      </c>
      <c r="D733" s="128" t="s">
        <v>4037</v>
      </c>
      <c r="E733" s="129">
        <v>40446</v>
      </c>
      <c r="F733" s="128">
        <v>72</v>
      </c>
      <c r="G733" s="114">
        <v>0</v>
      </c>
      <c r="H733" s="115">
        <v>1250894.76</v>
      </c>
      <c r="I733" s="115">
        <v>1250894.76</v>
      </c>
      <c r="J733" s="130">
        <v>0</v>
      </c>
      <c r="K733" s="130">
        <v>0</v>
      </c>
      <c r="L733" s="130">
        <v>0</v>
      </c>
      <c r="M733" s="118"/>
      <c r="N733" s="119"/>
      <c r="O733" s="120">
        <f t="shared" si="45"/>
        <v>42643</v>
      </c>
      <c r="P733" s="121">
        <f t="shared" si="46"/>
        <v>0</v>
      </c>
      <c r="Q733" s="122">
        <f t="shared" si="47"/>
        <v>0</v>
      </c>
      <c r="R733" s="122">
        <f t="shared" si="44"/>
        <v>0</v>
      </c>
      <c r="S733" s="123" t="s">
        <v>120</v>
      </c>
      <c r="U733" s="70"/>
      <c r="V733" s="124"/>
    </row>
    <row r="734" s="63" customFormat="1" ht="16.5" outlineLevel="7" spans="1:22">
      <c r="A734" s="82"/>
      <c r="B734" s="126" t="s">
        <v>192</v>
      </c>
      <c r="C734" s="127" t="s">
        <v>4043</v>
      </c>
      <c r="D734" s="128" t="s">
        <v>4045</v>
      </c>
      <c r="E734" s="129">
        <v>37616</v>
      </c>
      <c r="F734" s="128">
        <v>72</v>
      </c>
      <c r="G734" s="114">
        <v>0</v>
      </c>
      <c r="H734" s="115">
        <v>110000</v>
      </c>
      <c r="I734" s="115">
        <v>110000</v>
      </c>
      <c r="J734" s="130">
        <v>0</v>
      </c>
      <c r="K734" s="130">
        <v>0</v>
      </c>
      <c r="L734" s="130">
        <v>0</v>
      </c>
      <c r="M734" s="118"/>
      <c r="N734" s="119"/>
      <c r="O734" s="120">
        <f t="shared" si="45"/>
        <v>39813</v>
      </c>
      <c r="P734" s="121">
        <f t="shared" si="46"/>
        <v>0</v>
      </c>
      <c r="Q734" s="122">
        <f t="shared" si="47"/>
        <v>0</v>
      </c>
      <c r="R734" s="122">
        <f t="shared" si="44"/>
        <v>0</v>
      </c>
      <c r="S734" s="123" t="s">
        <v>120</v>
      </c>
      <c r="U734" s="70"/>
      <c r="V734" s="124"/>
    </row>
    <row r="735" s="63" customFormat="1" ht="16.5" outlineLevel="7" spans="1:22">
      <c r="A735" s="82"/>
      <c r="B735" s="126" t="s">
        <v>192</v>
      </c>
      <c r="C735" s="127" t="s">
        <v>4049</v>
      </c>
      <c r="D735" s="128" t="s">
        <v>4051</v>
      </c>
      <c r="E735" s="129">
        <v>37008</v>
      </c>
      <c r="F735" s="128">
        <v>72</v>
      </c>
      <c r="G735" s="114">
        <v>0</v>
      </c>
      <c r="H735" s="115">
        <v>1300</v>
      </c>
      <c r="I735" s="115">
        <v>1300</v>
      </c>
      <c r="J735" s="130">
        <v>0</v>
      </c>
      <c r="K735" s="130">
        <v>0</v>
      </c>
      <c r="L735" s="130">
        <v>0</v>
      </c>
      <c r="M735" s="118"/>
      <c r="N735" s="119"/>
      <c r="O735" s="120">
        <f t="shared" si="45"/>
        <v>39202</v>
      </c>
      <c r="P735" s="121">
        <f t="shared" si="46"/>
        <v>0</v>
      </c>
      <c r="Q735" s="122">
        <f t="shared" si="47"/>
        <v>0</v>
      </c>
      <c r="R735" s="122">
        <f t="shared" si="44"/>
        <v>0</v>
      </c>
      <c r="S735" s="123" t="s">
        <v>120</v>
      </c>
      <c r="U735" s="70"/>
      <c r="V735" s="124"/>
    </row>
    <row r="736" s="63" customFormat="1" ht="16.5" outlineLevel="7" spans="1:22">
      <c r="A736" s="82"/>
      <c r="B736" s="111" t="s">
        <v>192</v>
      </c>
      <c r="C736" s="111" t="s">
        <v>4053</v>
      </c>
      <c r="D736" s="112" t="s">
        <v>4055</v>
      </c>
      <c r="E736" s="113">
        <v>41990</v>
      </c>
      <c r="F736" s="112">
        <v>72</v>
      </c>
      <c r="G736" s="114">
        <v>0</v>
      </c>
      <c r="H736" s="115">
        <v>64880.54</v>
      </c>
      <c r="I736" s="115">
        <v>64880.54</v>
      </c>
      <c r="J736" s="116">
        <v>0</v>
      </c>
      <c r="K736" s="116">
        <v>0</v>
      </c>
      <c r="L736" s="116">
        <v>0</v>
      </c>
      <c r="M736" s="118"/>
      <c r="N736" s="119"/>
      <c r="O736" s="120">
        <f t="shared" si="45"/>
        <v>44196</v>
      </c>
      <c r="P736" s="121">
        <f t="shared" si="46"/>
        <v>0</v>
      </c>
      <c r="Q736" s="122">
        <f t="shared" si="47"/>
        <v>0</v>
      </c>
      <c r="R736" s="122">
        <f t="shared" si="44"/>
        <v>0</v>
      </c>
      <c r="S736" s="123" t="s">
        <v>120</v>
      </c>
      <c r="U736" s="70"/>
      <c r="V736" s="124"/>
    </row>
    <row r="737" s="63" customFormat="1" ht="16.5" outlineLevel="7" spans="1:22">
      <c r="A737" s="82"/>
      <c r="B737" s="111" t="s">
        <v>192</v>
      </c>
      <c r="C737" s="111" t="s">
        <v>4060</v>
      </c>
      <c r="D737" s="112" t="s">
        <v>4055</v>
      </c>
      <c r="E737" s="113">
        <v>42719</v>
      </c>
      <c r="F737" s="112">
        <v>72</v>
      </c>
      <c r="G737" s="114">
        <v>0</v>
      </c>
      <c r="H737" s="115">
        <v>115384.62</v>
      </c>
      <c r="I737" s="115">
        <v>115384.62</v>
      </c>
      <c r="J737" s="116">
        <v>0</v>
      </c>
      <c r="K737" s="116">
        <v>0</v>
      </c>
      <c r="L737" s="116">
        <v>0</v>
      </c>
      <c r="M737" s="118"/>
      <c r="N737" s="119"/>
      <c r="O737" s="120">
        <f t="shared" si="45"/>
        <v>44926</v>
      </c>
      <c r="P737" s="121">
        <f t="shared" si="46"/>
        <v>0</v>
      </c>
      <c r="Q737" s="122">
        <f t="shared" si="47"/>
        <v>0</v>
      </c>
      <c r="R737" s="122">
        <f t="shared" si="44"/>
        <v>0</v>
      </c>
      <c r="S737" s="123" t="s">
        <v>120</v>
      </c>
      <c r="U737" s="70"/>
      <c r="V737" s="124"/>
    </row>
    <row r="738" s="63" customFormat="1" ht="16.5" outlineLevel="7" spans="1:22">
      <c r="A738" s="82"/>
      <c r="B738" s="126" t="s">
        <v>192</v>
      </c>
      <c r="C738" s="127" t="s">
        <v>4065</v>
      </c>
      <c r="D738" s="128" t="s">
        <v>4067</v>
      </c>
      <c r="E738" s="129">
        <v>38701</v>
      </c>
      <c r="F738" s="128">
        <v>72</v>
      </c>
      <c r="G738" s="114">
        <v>0</v>
      </c>
      <c r="H738" s="115">
        <v>36350</v>
      </c>
      <c r="I738" s="115">
        <v>36350</v>
      </c>
      <c r="J738" s="130">
        <v>0</v>
      </c>
      <c r="K738" s="130">
        <v>0</v>
      </c>
      <c r="L738" s="130">
        <v>0</v>
      </c>
      <c r="M738" s="118"/>
      <c r="N738" s="119"/>
      <c r="O738" s="120">
        <f t="shared" si="45"/>
        <v>40908</v>
      </c>
      <c r="P738" s="121">
        <f t="shared" si="46"/>
        <v>0</v>
      </c>
      <c r="Q738" s="122">
        <f t="shared" si="47"/>
        <v>0</v>
      </c>
      <c r="R738" s="122">
        <f t="shared" si="44"/>
        <v>0</v>
      </c>
      <c r="S738" s="123" t="s">
        <v>120</v>
      </c>
      <c r="U738" s="70"/>
      <c r="V738" s="124"/>
    </row>
    <row r="739" s="63" customFormat="1" ht="16.5" outlineLevel="7" spans="1:22">
      <c r="A739" s="82"/>
      <c r="B739" s="126" t="s">
        <v>192</v>
      </c>
      <c r="C739" s="127" t="s">
        <v>4071</v>
      </c>
      <c r="D739" s="128" t="s">
        <v>4073</v>
      </c>
      <c r="E739" s="129">
        <v>43262</v>
      </c>
      <c r="F739" s="128">
        <v>72</v>
      </c>
      <c r="G739" s="114">
        <v>0</v>
      </c>
      <c r="H739" s="115">
        <v>7521.37</v>
      </c>
      <c r="I739" s="115">
        <v>7521.37</v>
      </c>
      <c r="J739" s="130">
        <v>0</v>
      </c>
      <c r="K739" s="130">
        <v>0</v>
      </c>
      <c r="L739" s="130">
        <v>0</v>
      </c>
      <c r="M739" s="118"/>
      <c r="N739" s="119"/>
      <c r="O739" s="120">
        <f t="shared" si="45"/>
        <v>45473</v>
      </c>
      <c r="P739" s="121">
        <f t="shared" si="46"/>
        <v>0</v>
      </c>
      <c r="Q739" s="122">
        <f t="shared" si="47"/>
        <v>0</v>
      </c>
      <c r="R739" s="122">
        <f t="shared" si="44"/>
        <v>0</v>
      </c>
      <c r="S739" s="123" t="s">
        <v>120</v>
      </c>
      <c r="U739" s="70"/>
      <c r="V739" s="124"/>
    </row>
    <row r="740" s="63" customFormat="1" ht="16.5" outlineLevel="7" spans="1:22">
      <c r="A740" s="82"/>
      <c r="B740" s="126" t="s">
        <v>192</v>
      </c>
      <c r="C740" s="127" t="s">
        <v>4078</v>
      </c>
      <c r="D740" s="128" t="s">
        <v>4080</v>
      </c>
      <c r="E740" s="129">
        <v>41611</v>
      </c>
      <c r="F740" s="128">
        <v>72</v>
      </c>
      <c r="G740" s="114">
        <v>0</v>
      </c>
      <c r="H740" s="115">
        <v>4273.5</v>
      </c>
      <c r="I740" s="115">
        <v>4273.5</v>
      </c>
      <c r="J740" s="130">
        <v>0</v>
      </c>
      <c r="K740" s="130">
        <v>0</v>
      </c>
      <c r="L740" s="130">
        <v>0</v>
      </c>
      <c r="M740" s="118"/>
      <c r="N740" s="119"/>
      <c r="O740" s="120">
        <f t="shared" si="45"/>
        <v>43830</v>
      </c>
      <c r="P740" s="121">
        <f t="shared" si="46"/>
        <v>0</v>
      </c>
      <c r="Q740" s="122">
        <f t="shared" si="47"/>
        <v>0</v>
      </c>
      <c r="R740" s="122">
        <f t="shared" si="44"/>
        <v>0</v>
      </c>
      <c r="S740" s="123" t="s">
        <v>120</v>
      </c>
      <c r="U740" s="70"/>
      <c r="V740" s="124"/>
    </row>
    <row r="741" s="63" customFormat="1" ht="16.5" outlineLevel="7" spans="1:22">
      <c r="A741" s="82"/>
      <c r="B741" s="126" t="s">
        <v>192</v>
      </c>
      <c r="C741" s="127" t="s">
        <v>4087</v>
      </c>
      <c r="D741" s="128" t="s">
        <v>4089</v>
      </c>
      <c r="E741" s="129">
        <v>42333</v>
      </c>
      <c r="F741" s="128">
        <v>72</v>
      </c>
      <c r="G741" s="114">
        <v>0</v>
      </c>
      <c r="H741" s="115">
        <v>1880.34</v>
      </c>
      <c r="I741" s="115">
        <v>1880.34</v>
      </c>
      <c r="J741" s="130">
        <v>0</v>
      </c>
      <c r="K741" s="130">
        <v>0</v>
      </c>
      <c r="L741" s="130">
        <v>0</v>
      </c>
      <c r="M741" s="118"/>
      <c r="N741" s="119"/>
      <c r="O741" s="120">
        <f t="shared" si="45"/>
        <v>44530</v>
      </c>
      <c r="P741" s="121">
        <f t="shared" si="46"/>
        <v>0</v>
      </c>
      <c r="Q741" s="122">
        <f t="shared" si="47"/>
        <v>0</v>
      </c>
      <c r="R741" s="122">
        <f t="shared" si="44"/>
        <v>0</v>
      </c>
      <c r="S741" s="123" t="s">
        <v>120</v>
      </c>
      <c r="U741" s="70"/>
      <c r="V741" s="124"/>
    </row>
    <row r="742" s="63" customFormat="1" ht="16.5" outlineLevel="7" spans="1:22">
      <c r="A742" s="82"/>
      <c r="B742" s="126" t="s">
        <v>192</v>
      </c>
      <c r="C742" s="127" t="s">
        <v>4094</v>
      </c>
      <c r="D742" s="128" t="s">
        <v>4089</v>
      </c>
      <c r="E742" s="129">
        <v>42356</v>
      </c>
      <c r="F742" s="128">
        <v>72</v>
      </c>
      <c r="G742" s="114">
        <v>0</v>
      </c>
      <c r="H742" s="115">
        <v>1880.34</v>
      </c>
      <c r="I742" s="115">
        <v>1880.34</v>
      </c>
      <c r="J742" s="130">
        <v>0</v>
      </c>
      <c r="K742" s="130">
        <v>0</v>
      </c>
      <c r="L742" s="130">
        <v>0</v>
      </c>
      <c r="M742" s="118"/>
      <c r="N742" s="119"/>
      <c r="O742" s="120">
        <f t="shared" si="45"/>
        <v>44561</v>
      </c>
      <c r="P742" s="121">
        <f t="shared" si="46"/>
        <v>0</v>
      </c>
      <c r="Q742" s="122">
        <f t="shared" si="47"/>
        <v>0</v>
      </c>
      <c r="R742" s="122">
        <f t="shared" si="44"/>
        <v>0</v>
      </c>
      <c r="S742" s="123" t="s">
        <v>120</v>
      </c>
      <c r="U742" s="70"/>
      <c r="V742" s="124"/>
    </row>
    <row r="743" s="63" customFormat="1" ht="16.5" outlineLevel="7" spans="1:22">
      <c r="A743" s="82"/>
      <c r="B743" s="111" t="s">
        <v>192</v>
      </c>
      <c r="C743" s="111" t="s">
        <v>4098</v>
      </c>
      <c r="D743" s="112" t="s">
        <v>4100</v>
      </c>
      <c r="E743" s="113">
        <v>42356</v>
      </c>
      <c r="F743" s="112">
        <v>72</v>
      </c>
      <c r="G743" s="114">
        <v>0</v>
      </c>
      <c r="H743" s="115">
        <v>2051.28</v>
      </c>
      <c r="I743" s="115">
        <v>2051.28</v>
      </c>
      <c r="J743" s="116">
        <v>0</v>
      </c>
      <c r="K743" s="116">
        <v>0</v>
      </c>
      <c r="L743" s="116">
        <v>0</v>
      </c>
      <c r="M743" s="118"/>
      <c r="N743" s="119"/>
      <c r="O743" s="120">
        <f t="shared" si="45"/>
        <v>44561</v>
      </c>
      <c r="P743" s="121">
        <f t="shared" si="46"/>
        <v>0</v>
      </c>
      <c r="Q743" s="122">
        <f t="shared" si="47"/>
        <v>0</v>
      </c>
      <c r="R743" s="122">
        <f t="shared" si="44"/>
        <v>0</v>
      </c>
      <c r="S743" s="123" t="s">
        <v>120</v>
      </c>
      <c r="U743" s="70"/>
      <c r="V743" s="124"/>
    </row>
    <row r="744" s="63" customFormat="1" ht="16.5" outlineLevel="7" spans="1:22">
      <c r="A744" s="82"/>
      <c r="B744" s="111" t="s">
        <v>192</v>
      </c>
      <c r="C744" s="111" t="s">
        <v>4105</v>
      </c>
      <c r="D744" s="112" t="s">
        <v>2751</v>
      </c>
      <c r="E744" s="113">
        <v>33604</v>
      </c>
      <c r="F744" s="112">
        <v>72</v>
      </c>
      <c r="G744" s="114">
        <v>0</v>
      </c>
      <c r="H744" s="115">
        <v>9000</v>
      </c>
      <c r="I744" s="115">
        <v>9000</v>
      </c>
      <c r="J744" s="116">
        <v>0</v>
      </c>
      <c r="K744" s="116">
        <v>0</v>
      </c>
      <c r="L744" s="116">
        <v>0</v>
      </c>
      <c r="M744" s="118"/>
      <c r="N744" s="119"/>
      <c r="O744" s="120">
        <f t="shared" si="45"/>
        <v>35826</v>
      </c>
      <c r="P744" s="121">
        <f t="shared" si="46"/>
        <v>0</v>
      </c>
      <c r="Q744" s="122">
        <f t="shared" si="47"/>
        <v>0</v>
      </c>
      <c r="R744" s="122">
        <f t="shared" si="44"/>
        <v>0</v>
      </c>
      <c r="S744" s="123" t="s">
        <v>120</v>
      </c>
      <c r="U744" s="70"/>
      <c r="V744" s="124"/>
    </row>
    <row r="745" s="63" customFormat="1" ht="16.5" outlineLevel="7" spans="1:22">
      <c r="A745" s="82"/>
      <c r="B745" s="126" t="s">
        <v>192</v>
      </c>
      <c r="C745" s="127" t="s">
        <v>4109</v>
      </c>
      <c r="D745" s="128" t="s">
        <v>4111</v>
      </c>
      <c r="E745" s="129">
        <v>42333</v>
      </c>
      <c r="F745" s="128">
        <v>72</v>
      </c>
      <c r="G745" s="114">
        <v>0</v>
      </c>
      <c r="H745" s="115">
        <v>23076.92</v>
      </c>
      <c r="I745" s="115">
        <v>23076.92</v>
      </c>
      <c r="J745" s="130">
        <v>0</v>
      </c>
      <c r="K745" s="130">
        <v>0</v>
      </c>
      <c r="L745" s="130">
        <v>0</v>
      </c>
      <c r="M745" s="118"/>
      <c r="N745" s="119"/>
      <c r="O745" s="120">
        <f t="shared" si="45"/>
        <v>44530</v>
      </c>
      <c r="P745" s="121">
        <f t="shared" si="46"/>
        <v>0</v>
      </c>
      <c r="Q745" s="122">
        <f t="shared" si="47"/>
        <v>0</v>
      </c>
      <c r="R745" s="122">
        <f t="shared" si="44"/>
        <v>0</v>
      </c>
      <c r="S745" s="123" t="s">
        <v>120</v>
      </c>
      <c r="U745" s="70"/>
      <c r="V745" s="124"/>
    </row>
    <row r="746" s="63" customFormat="1" ht="16.5" outlineLevel="7" spans="1:22">
      <c r="A746" s="82"/>
      <c r="B746" s="126" t="s">
        <v>192</v>
      </c>
      <c r="C746" s="127" t="s">
        <v>4116</v>
      </c>
      <c r="D746" s="128" t="s">
        <v>3595</v>
      </c>
      <c r="E746" s="129">
        <v>42356</v>
      </c>
      <c r="F746" s="128">
        <v>72</v>
      </c>
      <c r="G746" s="114">
        <v>0</v>
      </c>
      <c r="H746" s="115">
        <v>7521.37</v>
      </c>
      <c r="I746" s="115">
        <v>7521.37</v>
      </c>
      <c r="J746" s="130">
        <v>0</v>
      </c>
      <c r="K746" s="130">
        <v>0</v>
      </c>
      <c r="L746" s="130">
        <v>0</v>
      </c>
      <c r="M746" s="118"/>
      <c r="N746" s="119"/>
      <c r="O746" s="120">
        <f t="shared" si="45"/>
        <v>44561</v>
      </c>
      <c r="P746" s="121">
        <f t="shared" si="46"/>
        <v>0</v>
      </c>
      <c r="Q746" s="122">
        <f t="shared" si="47"/>
        <v>0</v>
      </c>
      <c r="R746" s="122">
        <f t="shared" si="44"/>
        <v>0</v>
      </c>
      <c r="S746" s="123" t="s">
        <v>120</v>
      </c>
      <c r="U746" s="70"/>
      <c r="V746" s="124"/>
    </row>
    <row r="747" s="63" customFormat="1" ht="16.5" outlineLevel="7" spans="1:22">
      <c r="A747" s="82"/>
      <c r="B747" s="126" t="s">
        <v>192</v>
      </c>
      <c r="C747" s="127" t="s">
        <v>4122</v>
      </c>
      <c r="D747" s="128" t="s">
        <v>4124</v>
      </c>
      <c r="E747" s="129">
        <v>39982</v>
      </c>
      <c r="F747" s="128">
        <v>72</v>
      </c>
      <c r="G747" s="114">
        <v>0</v>
      </c>
      <c r="H747" s="115">
        <v>29059.83</v>
      </c>
      <c r="I747" s="115">
        <v>29059.83</v>
      </c>
      <c r="J747" s="130">
        <v>0</v>
      </c>
      <c r="K747" s="130">
        <v>0</v>
      </c>
      <c r="L747" s="130">
        <v>0</v>
      </c>
      <c r="M747" s="118"/>
      <c r="N747" s="119"/>
      <c r="O747" s="120">
        <f t="shared" si="45"/>
        <v>42185</v>
      </c>
      <c r="P747" s="121">
        <f t="shared" si="46"/>
        <v>0</v>
      </c>
      <c r="Q747" s="122">
        <f t="shared" si="47"/>
        <v>0</v>
      </c>
      <c r="R747" s="122">
        <f t="shared" si="44"/>
        <v>0</v>
      </c>
      <c r="S747" s="123" t="s">
        <v>120</v>
      </c>
      <c r="U747" s="70"/>
      <c r="V747" s="124"/>
    </row>
    <row r="748" s="63" customFormat="1" ht="16.5" outlineLevel="7" spans="1:22">
      <c r="A748" s="82"/>
      <c r="B748" s="126" t="s">
        <v>192</v>
      </c>
      <c r="C748" s="127" t="s">
        <v>4128</v>
      </c>
      <c r="D748" s="128" t="s">
        <v>4130</v>
      </c>
      <c r="E748" s="129">
        <v>42907</v>
      </c>
      <c r="F748" s="128">
        <v>72</v>
      </c>
      <c r="G748" s="114">
        <v>0</v>
      </c>
      <c r="H748" s="115">
        <v>42247.86</v>
      </c>
      <c r="I748" s="115">
        <v>42247.86</v>
      </c>
      <c r="J748" s="130">
        <v>0</v>
      </c>
      <c r="K748" s="130">
        <v>0</v>
      </c>
      <c r="L748" s="130">
        <v>0</v>
      </c>
      <c r="M748" s="118"/>
      <c r="N748" s="119"/>
      <c r="O748" s="120">
        <f t="shared" si="45"/>
        <v>45107</v>
      </c>
      <c r="P748" s="121">
        <f t="shared" si="46"/>
        <v>0</v>
      </c>
      <c r="Q748" s="122">
        <f t="shared" si="47"/>
        <v>0</v>
      </c>
      <c r="R748" s="122">
        <f t="shared" si="44"/>
        <v>0</v>
      </c>
      <c r="S748" s="123" t="s">
        <v>120</v>
      </c>
      <c r="U748" s="70"/>
      <c r="V748" s="124"/>
    </row>
    <row r="749" s="63" customFormat="1" ht="16.5" outlineLevel="7" spans="1:22">
      <c r="A749" s="82"/>
      <c r="B749" s="126" t="s">
        <v>192</v>
      </c>
      <c r="C749" s="127" t="s">
        <v>4135</v>
      </c>
      <c r="D749" s="128" t="s">
        <v>4137</v>
      </c>
      <c r="E749" s="129">
        <v>39406</v>
      </c>
      <c r="F749" s="128">
        <v>72</v>
      </c>
      <c r="G749" s="114">
        <v>0</v>
      </c>
      <c r="H749" s="115">
        <v>8162.39</v>
      </c>
      <c r="I749" s="115">
        <v>8162.39</v>
      </c>
      <c r="J749" s="130">
        <v>0</v>
      </c>
      <c r="K749" s="130">
        <v>0</v>
      </c>
      <c r="L749" s="130">
        <v>0</v>
      </c>
      <c r="M749" s="118"/>
      <c r="N749" s="119"/>
      <c r="O749" s="120">
        <f t="shared" si="45"/>
        <v>41608</v>
      </c>
      <c r="P749" s="121">
        <f t="shared" si="46"/>
        <v>0</v>
      </c>
      <c r="Q749" s="122">
        <f t="shared" si="47"/>
        <v>0</v>
      </c>
      <c r="R749" s="122">
        <f t="shared" si="44"/>
        <v>0</v>
      </c>
      <c r="S749" s="123" t="s">
        <v>120</v>
      </c>
      <c r="U749" s="70"/>
      <c r="V749" s="124"/>
    </row>
    <row r="750" s="63" customFormat="1" ht="16.5" outlineLevel="7" spans="1:22">
      <c r="A750" s="82"/>
      <c r="B750" s="111" t="s">
        <v>192</v>
      </c>
      <c r="C750" s="111" t="s">
        <v>4142</v>
      </c>
      <c r="D750" s="112" t="s">
        <v>4144</v>
      </c>
      <c r="E750" s="113">
        <v>37983</v>
      </c>
      <c r="F750" s="112">
        <v>72</v>
      </c>
      <c r="G750" s="114">
        <v>0</v>
      </c>
      <c r="H750" s="115">
        <v>1654.5</v>
      </c>
      <c r="I750" s="115">
        <v>1654.5</v>
      </c>
      <c r="J750" s="116">
        <v>0</v>
      </c>
      <c r="K750" s="116">
        <v>0</v>
      </c>
      <c r="L750" s="116">
        <v>0</v>
      </c>
      <c r="M750" s="118"/>
      <c r="N750" s="119"/>
      <c r="O750" s="120">
        <f t="shared" si="45"/>
        <v>40178</v>
      </c>
      <c r="P750" s="121">
        <f t="shared" si="46"/>
        <v>0</v>
      </c>
      <c r="Q750" s="122">
        <f t="shared" si="47"/>
        <v>0</v>
      </c>
      <c r="R750" s="122">
        <f t="shared" si="44"/>
        <v>0</v>
      </c>
      <c r="S750" s="123" t="s">
        <v>120</v>
      </c>
      <c r="U750" s="70"/>
      <c r="V750" s="124"/>
    </row>
    <row r="751" s="63" customFormat="1" ht="16.5" outlineLevel="7" spans="1:22">
      <c r="A751" s="82"/>
      <c r="B751" s="111" t="s">
        <v>192</v>
      </c>
      <c r="C751" s="111" t="s">
        <v>4149</v>
      </c>
      <c r="D751" s="112" t="s">
        <v>4151</v>
      </c>
      <c r="E751" s="113">
        <v>43349</v>
      </c>
      <c r="F751" s="112">
        <v>72</v>
      </c>
      <c r="G751" s="114">
        <v>0</v>
      </c>
      <c r="H751" s="115">
        <v>1837.61</v>
      </c>
      <c r="I751" s="115">
        <v>1837.61</v>
      </c>
      <c r="J751" s="116">
        <v>0</v>
      </c>
      <c r="K751" s="116">
        <v>0</v>
      </c>
      <c r="L751" s="116">
        <v>0</v>
      </c>
      <c r="M751" s="118"/>
      <c r="N751" s="119"/>
      <c r="O751" s="120">
        <f t="shared" si="45"/>
        <v>45565</v>
      </c>
      <c r="P751" s="121">
        <f t="shared" si="46"/>
        <v>0</v>
      </c>
      <c r="Q751" s="122">
        <f t="shared" si="47"/>
        <v>0</v>
      </c>
      <c r="R751" s="122">
        <f t="shared" si="44"/>
        <v>0</v>
      </c>
      <c r="S751" s="123" t="s">
        <v>120</v>
      </c>
      <c r="U751" s="70"/>
      <c r="V751" s="124"/>
    </row>
    <row r="752" s="63" customFormat="1" ht="16.5" outlineLevel="7" spans="1:22">
      <c r="A752" s="82"/>
      <c r="B752" s="126" t="s">
        <v>192</v>
      </c>
      <c r="C752" s="127" t="s">
        <v>4156</v>
      </c>
      <c r="D752" s="128" t="s">
        <v>4151</v>
      </c>
      <c r="E752" s="129">
        <v>43349</v>
      </c>
      <c r="F752" s="128">
        <v>72</v>
      </c>
      <c r="G752" s="114">
        <v>0</v>
      </c>
      <c r="H752" s="115">
        <v>1837.6</v>
      </c>
      <c r="I752" s="115">
        <v>1837.6</v>
      </c>
      <c r="J752" s="130">
        <v>0</v>
      </c>
      <c r="K752" s="130">
        <v>0</v>
      </c>
      <c r="L752" s="130">
        <v>0</v>
      </c>
      <c r="M752" s="118"/>
      <c r="N752" s="119"/>
      <c r="O752" s="120">
        <f t="shared" si="45"/>
        <v>45565</v>
      </c>
      <c r="P752" s="121">
        <f t="shared" si="46"/>
        <v>0</v>
      </c>
      <c r="Q752" s="122">
        <f t="shared" si="47"/>
        <v>0</v>
      </c>
      <c r="R752" s="122">
        <f t="shared" si="44"/>
        <v>0</v>
      </c>
      <c r="S752" s="123" t="s">
        <v>120</v>
      </c>
      <c r="U752" s="70"/>
      <c r="V752" s="124"/>
    </row>
    <row r="753" s="63" customFormat="1" ht="16.5" outlineLevel="7" spans="1:22">
      <c r="A753" s="82"/>
      <c r="B753" s="126" t="s">
        <v>192</v>
      </c>
      <c r="C753" s="127" t="s">
        <v>4159</v>
      </c>
      <c r="D753" s="128" t="s">
        <v>4161</v>
      </c>
      <c r="E753" s="129">
        <v>42719</v>
      </c>
      <c r="F753" s="128">
        <v>72</v>
      </c>
      <c r="G753" s="114">
        <v>0</v>
      </c>
      <c r="H753" s="115">
        <v>35042.74</v>
      </c>
      <c r="I753" s="115">
        <v>35042.74</v>
      </c>
      <c r="J753" s="130">
        <v>0</v>
      </c>
      <c r="K753" s="130">
        <v>0</v>
      </c>
      <c r="L753" s="130">
        <v>0</v>
      </c>
      <c r="M753" s="118"/>
      <c r="N753" s="119"/>
      <c r="O753" s="120">
        <f t="shared" si="45"/>
        <v>44926</v>
      </c>
      <c r="P753" s="121">
        <f t="shared" si="46"/>
        <v>0</v>
      </c>
      <c r="Q753" s="122">
        <f t="shared" si="47"/>
        <v>0</v>
      </c>
      <c r="R753" s="122">
        <f t="shared" si="44"/>
        <v>0</v>
      </c>
      <c r="S753" s="123" t="s">
        <v>120</v>
      </c>
      <c r="U753" s="70"/>
      <c r="V753" s="124"/>
    </row>
    <row r="754" s="63" customFormat="1" ht="16.5" outlineLevel="7" spans="1:22">
      <c r="A754" s="82"/>
      <c r="B754" s="126" t="s">
        <v>192</v>
      </c>
      <c r="C754" s="127" t="s">
        <v>4166</v>
      </c>
      <c r="D754" s="128" t="s">
        <v>4168</v>
      </c>
      <c r="E754" s="129">
        <v>39405</v>
      </c>
      <c r="F754" s="128">
        <v>72</v>
      </c>
      <c r="G754" s="114">
        <v>0</v>
      </c>
      <c r="H754" s="115">
        <v>12764.88</v>
      </c>
      <c r="I754" s="115">
        <v>12764.88</v>
      </c>
      <c r="J754" s="130">
        <v>0</v>
      </c>
      <c r="K754" s="130">
        <v>0</v>
      </c>
      <c r="L754" s="130">
        <v>0</v>
      </c>
      <c r="M754" s="118"/>
      <c r="N754" s="119"/>
      <c r="O754" s="120">
        <f t="shared" si="45"/>
        <v>41608</v>
      </c>
      <c r="P754" s="121">
        <f t="shared" si="46"/>
        <v>0</v>
      </c>
      <c r="Q754" s="122">
        <f t="shared" si="47"/>
        <v>0</v>
      </c>
      <c r="R754" s="122">
        <f t="shared" si="44"/>
        <v>0</v>
      </c>
      <c r="S754" s="123" t="s">
        <v>120</v>
      </c>
      <c r="U754" s="70"/>
      <c r="V754" s="124"/>
    </row>
    <row r="755" s="63" customFormat="1" ht="16.5" outlineLevel="7" spans="1:22">
      <c r="A755" s="82"/>
      <c r="B755" s="126" t="s">
        <v>192</v>
      </c>
      <c r="C755" s="127" t="s">
        <v>4173</v>
      </c>
      <c r="D755" s="128" t="s">
        <v>4168</v>
      </c>
      <c r="E755" s="129">
        <v>39405</v>
      </c>
      <c r="F755" s="128">
        <v>72</v>
      </c>
      <c r="G755" s="114">
        <v>0</v>
      </c>
      <c r="H755" s="115">
        <v>12764.87</v>
      </c>
      <c r="I755" s="115">
        <v>12764.87</v>
      </c>
      <c r="J755" s="130">
        <v>0</v>
      </c>
      <c r="K755" s="130">
        <v>0</v>
      </c>
      <c r="L755" s="130">
        <v>0</v>
      </c>
      <c r="M755" s="118"/>
      <c r="N755" s="119"/>
      <c r="O755" s="120">
        <f t="shared" si="45"/>
        <v>41608</v>
      </c>
      <c r="P755" s="121">
        <f t="shared" si="46"/>
        <v>0</v>
      </c>
      <c r="Q755" s="122">
        <f t="shared" si="47"/>
        <v>0</v>
      </c>
      <c r="R755" s="122">
        <f t="shared" si="44"/>
        <v>0</v>
      </c>
      <c r="S755" s="123" t="s">
        <v>120</v>
      </c>
      <c r="U755" s="70"/>
      <c r="V755" s="124"/>
    </row>
    <row r="756" s="63" customFormat="1" ht="16.5" outlineLevel="7" spans="1:22">
      <c r="A756" s="82"/>
      <c r="B756" s="126" t="s">
        <v>192</v>
      </c>
      <c r="C756" s="127" t="s">
        <v>4176</v>
      </c>
      <c r="D756" s="128" t="s">
        <v>4178</v>
      </c>
      <c r="E756" s="129">
        <v>38670</v>
      </c>
      <c r="F756" s="128">
        <v>72</v>
      </c>
      <c r="G756" s="114">
        <v>0</v>
      </c>
      <c r="H756" s="115">
        <v>14000</v>
      </c>
      <c r="I756" s="115">
        <v>14000</v>
      </c>
      <c r="J756" s="130">
        <v>0</v>
      </c>
      <c r="K756" s="130">
        <v>0</v>
      </c>
      <c r="L756" s="130">
        <v>0</v>
      </c>
      <c r="M756" s="118"/>
      <c r="N756" s="119"/>
      <c r="O756" s="120">
        <f t="shared" si="45"/>
        <v>40877</v>
      </c>
      <c r="P756" s="121">
        <f t="shared" si="46"/>
        <v>0</v>
      </c>
      <c r="Q756" s="122">
        <f t="shared" si="47"/>
        <v>0</v>
      </c>
      <c r="R756" s="122">
        <f t="shared" si="44"/>
        <v>0</v>
      </c>
      <c r="S756" s="123" t="s">
        <v>120</v>
      </c>
      <c r="U756" s="70"/>
      <c r="V756" s="124"/>
    </row>
    <row r="757" s="63" customFormat="1" ht="16.5" outlineLevel="7" spans="1:22">
      <c r="A757" s="82"/>
      <c r="B757" s="111" t="s">
        <v>192</v>
      </c>
      <c r="C757" s="111" t="s">
        <v>4183</v>
      </c>
      <c r="D757" s="112" t="s">
        <v>4185</v>
      </c>
      <c r="E757" s="113">
        <v>41689</v>
      </c>
      <c r="F757" s="112">
        <v>72</v>
      </c>
      <c r="G757" s="114">
        <v>0</v>
      </c>
      <c r="H757" s="115">
        <v>164957.26</v>
      </c>
      <c r="I757" s="115">
        <v>164957.26</v>
      </c>
      <c r="J757" s="116">
        <v>0</v>
      </c>
      <c r="K757" s="116">
        <v>0</v>
      </c>
      <c r="L757" s="116">
        <v>0</v>
      </c>
      <c r="M757" s="118"/>
      <c r="N757" s="119"/>
      <c r="O757" s="120">
        <f t="shared" si="45"/>
        <v>43890</v>
      </c>
      <c r="P757" s="121">
        <f t="shared" si="46"/>
        <v>0</v>
      </c>
      <c r="Q757" s="122">
        <f t="shared" si="47"/>
        <v>0</v>
      </c>
      <c r="R757" s="122">
        <f t="shared" si="44"/>
        <v>0</v>
      </c>
      <c r="S757" s="123" t="s">
        <v>120</v>
      </c>
      <c r="U757" s="70"/>
      <c r="V757" s="124"/>
    </row>
    <row r="758" s="63" customFormat="1" ht="16.5" outlineLevel="7" spans="1:22">
      <c r="A758" s="82"/>
      <c r="B758" s="111" t="s">
        <v>192</v>
      </c>
      <c r="C758" s="111" t="s">
        <v>4190</v>
      </c>
      <c r="D758" s="112" t="s">
        <v>4192</v>
      </c>
      <c r="E758" s="113">
        <v>43063</v>
      </c>
      <c r="F758" s="112">
        <v>72</v>
      </c>
      <c r="G758" s="114">
        <v>0</v>
      </c>
      <c r="H758" s="115">
        <v>6752.14</v>
      </c>
      <c r="I758" s="115">
        <v>6752.14</v>
      </c>
      <c r="J758" s="116">
        <v>0</v>
      </c>
      <c r="K758" s="116">
        <v>0</v>
      </c>
      <c r="L758" s="116">
        <v>0</v>
      </c>
      <c r="M758" s="118"/>
      <c r="N758" s="119"/>
      <c r="O758" s="120">
        <f t="shared" si="45"/>
        <v>45260</v>
      </c>
      <c r="P758" s="121">
        <f t="shared" si="46"/>
        <v>0</v>
      </c>
      <c r="Q758" s="122">
        <f t="shared" si="47"/>
        <v>0</v>
      </c>
      <c r="R758" s="122">
        <f t="shared" si="44"/>
        <v>0</v>
      </c>
      <c r="S758" s="123" t="s">
        <v>120</v>
      </c>
      <c r="U758" s="70"/>
      <c r="V758" s="124"/>
    </row>
    <row r="759" s="63" customFormat="1" ht="16.5" outlineLevel="7" spans="1:22">
      <c r="A759" s="82"/>
      <c r="B759" s="126" t="s">
        <v>192</v>
      </c>
      <c r="C759" s="127" t="s">
        <v>4197</v>
      </c>
      <c r="D759" s="128" t="s">
        <v>4199</v>
      </c>
      <c r="E759" s="129">
        <v>41380</v>
      </c>
      <c r="F759" s="128">
        <v>72</v>
      </c>
      <c r="G759" s="114">
        <v>0</v>
      </c>
      <c r="H759" s="115">
        <v>64102.56</v>
      </c>
      <c r="I759" s="115">
        <v>64102.56</v>
      </c>
      <c r="J759" s="130">
        <v>0</v>
      </c>
      <c r="K759" s="130">
        <v>0</v>
      </c>
      <c r="L759" s="130">
        <v>0</v>
      </c>
      <c r="M759" s="118"/>
      <c r="N759" s="119"/>
      <c r="O759" s="120">
        <f t="shared" si="45"/>
        <v>43585</v>
      </c>
      <c r="P759" s="121">
        <f t="shared" si="46"/>
        <v>0</v>
      </c>
      <c r="Q759" s="122">
        <f t="shared" si="47"/>
        <v>0</v>
      </c>
      <c r="R759" s="122">
        <f t="shared" si="44"/>
        <v>0</v>
      </c>
      <c r="S759" s="123" t="s">
        <v>120</v>
      </c>
      <c r="U759" s="70"/>
      <c r="V759" s="124"/>
    </row>
    <row r="760" s="63" customFormat="1" ht="16.5" outlineLevel="7" spans="1:22">
      <c r="A760" s="82"/>
      <c r="B760" s="126" t="s">
        <v>192</v>
      </c>
      <c r="C760" s="127" t="s">
        <v>4204</v>
      </c>
      <c r="D760" s="128" t="s">
        <v>4206</v>
      </c>
      <c r="E760" s="129">
        <v>43081</v>
      </c>
      <c r="F760" s="128">
        <v>72</v>
      </c>
      <c r="G760" s="114">
        <v>0</v>
      </c>
      <c r="H760" s="115">
        <v>16709.92</v>
      </c>
      <c r="I760" s="115">
        <v>16709.92</v>
      </c>
      <c r="J760" s="130">
        <v>0</v>
      </c>
      <c r="K760" s="130">
        <v>0</v>
      </c>
      <c r="L760" s="130">
        <v>0</v>
      </c>
      <c r="M760" s="118"/>
      <c r="N760" s="119"/>
      <c r="O760" s="120">
        <f t="shared" si="45"/>
        <v>45291</v>
      </c>
      <c r="P760" s="121">
        <f t="shared" si="46"/>
        <v>0</v>
      </c>
      <c r="Q760" s="122">
        <f t="shared" si="47"/>
        <v>0</v>
      </c>
      <c r="R760" s="122">
        <f t="shared" si="44"/>
        <v>0</v>
      </c>
      <c r="S760" s="123" t="s">
        <v>120</v>
      </c>
      <c r="U760" s="70"/>
      <c r="V760" s="124"/>
    </row>
    <row r="761" s="63" customFormat="1" ht="16.5" outlineLevel="7" spans="1:22">
      <c r="A761" s="82"/>
      <c r="B761" s="126" t="s">
        <v>192</v>
      </c>
      <c r="C761" s="127" t="s">
        <v>4211</v>
      </c>
      <c r="D761" s="128" t="s">
        <v>4213</v>
      </c>
      <c r="E761" s="129">
        <v>43081</v>
      </c>
      <c r="F761" s="128">
        <v>72</v>
      </c>
      <c r="G761" s="114">
        <v>0</v>
      </c>
      <c r="H761" s="115">
        <v>111111.11</v>
      </c>
      <c r="I761" s="115">
        <v>111111.11</v>
      </c>
      <c r="J761" s="130">
        <v>0</v>
      </c>
      <c r="K761" s="130">
        <v>0</v>
      </c>
      <c r="L761" s="130">
        <v>0</v>
      </c>
      <c r="M761" s="118"/>
      <c r="N761" s="119"/>
      <c r="O761" s="120">
        <f t="shared" si="45"/>
        <v>45291</v>
      </c>
      <c r="P761" s="121">
        <f t="shared" si="46"/>
        <v>0</v>
      </c>
      <c r="Q761" s="122">
        <f t="shared" si="47"/>
        <v>0</v>
      </c>
      <c r="R761" s="122">
        <f t="shared" si="44"/>
        <v>0</v>
      </c>
      <c r="S761" s="123" t="s">
        <v>120</v>
      </c>
      <c r="U761" s="70"/>
      <c r="V761" s="124"/>
    </row>
    <row r="762" s="63" customFormat="1" ht="16.5" outlineLevel="7" spans="1:22">
      <c r="A762" s="82"/>
      <c r="B762" s="126" t="s">
        <v>192</v>
      </c>
      <c r="C762" s="127" t="s">
        <v>4216</v>
      </c>
      <c r="D762" s="128" t="s">
        <v>4218</v>
      </c>
      <c r="E762" s="129">
        <v>43803</v>
      </c>
      <c r="F762" s="128">
        <v>72</v>
      </c>
      <c r="G762" s="114">
        <v>0</v>
      </c>
      <c r="H762" s="115">
        <v>52459.7</v>
      </c>
      <c r="I762" s="115">
        <v>52459.7</v>
      </c>
      <c r="J762" s="130">
        <v>0</v>
      </c>
      <c r="K762" s="130">
        <v>0</v>
      </c>
      <c r="L762" s="130">
        <v>8743.27</v>
      </c>
      <c r="M762" s="118"/>
      <c r="N762" s="119"/>
      <c r="O762" s="120">
        <f t="shared" si="45"/>
        <v>46022</v>
      </c>
      <c r="P762" s="121">
        <f t="shared" si="46"/>
        <v>12</v>
      </c>
      <c r="Q762" s="122">
        <f t="shared" si="47"/>
        <v>8743.28333333333</v>
      </c>
      <c r="R762" s="122">
        <f t="shared" si="44"/>
        <v>0.0133333333324117</v>
      </c>
      <c r="S762" s="123" t="s">
        <v>120</v>
      </c>
      <c r="U762" s="70"/>
      <c r="V762" s="124"/>
    </row>
    <row r="763" s="63" customFormat="1" ht="16.5" outlineLevel="7" spans="1:22">
      <c r="A763" s="82"/>
      <c r="B763" s="126" t="s">
        <v>192</v>
      </c>
      <c r="C763" s="127" t="s">
        <v>4222</v>
      </c>
      <c r="D763" s="128" t="s">
        <v>4224</v>
      </c>
      <c r="E763" s="129">
        <v>40569</v>
      </c>
      <c r="F763" s="128">
        <v>72</v>
      </c>
      <c r="G763" s="114">
        <v>0</v>
      </c>
      <c r="H763" s="115">
        <v>26068.38</v>
      </c>
      <c r="I763" s="115">
        <v>26068.38</v>
      </c>
      <c r="J763" s="130">
        <v>0</v>
      </c>
      <c r="K763" s="130">
        <v>0</v>
      </c>
      <c r="L763" s="130">
        <v>0</v>
      </c>
      <c r="M763" s="118"/>
      <c r="N763" s="119"/>
      <c r="O763" s="120">
        <f t="shared" si="45"/>
        <v>42766</v>
      </c>
      <c r="P763" s="121">
        <f t="shared" si="46"/>
        <v>0</v>
      </c>
      <c r="Q763" s="122">
        <f t="shared" si="47"/>
        <v>0</v>
      </c>
      <c r="R763" s="122">
        <f t="shared" si="44"/>
        <v>0</v>
      </c>
      <c r="S763" s="123" t="s">
        <v>120</v>
      </c>
      <c r="U763" s="70"/>
      <c r="V763" s="124"/>
    </row>
    <row r="764" s="63" customFormat="1" ht="16.5" outlineLevel="7" spans="1:22">
      <c r="A764" s="82"/>
      <c r="B764" s="111" t="s">
        <v>192</v>
      </c>
      <c r="C764" s="111" t="s">
        <v>4229</v>
      </c>
      <c r="D764" s="112" t="s">
        <v>4231</v>
      </c>
      <c r="E764" s="113">
        <v>40446</v>
      </c>
      <c r="F764" s="112">
        <v>72</v>
      </c>
      <c r="G764" s="114">
        <v>0</v>
      </c>
      <c r="H764" s="115">
        <v>68034.19</v>
      </c>
      <c r="I764" s="115">
        <v>68034.19</v>
      </c>
      <c r="J764" s="116">
        <v>0</v>
      </c>
      <c r="K764" s="116">
        <v>0</v>
      </c>
      <c r="L764" s="116">
        <v>0</v>
      </c>
      <c r="M764" s="118"/>
      <c r="N764" s="119"/>
      <c r="O764" s="120">
        <f t="shared" si="45"/>
        <v>42643</v>
      </c>
      <c r="P764" s="121">
        <f t="shared" si="46"/>
        <v>0</v>
      </c>
      <c r="Q764" s="122">
        <f t="shared" si="47"/>
        <v>0</v>
      </c>
      <c r="R764" s="122">
        <f t="shared" si="44"/>
        <v>0</v>
      </c>
      <c r="S764" s="123" t="s">
        <v>120</v>
      </c>
      <c r="U764" s="70"/>
      <c r="V764" s="124"/>
    </row>
    <row r="765" s="63" customFormat="1" ht="16.5" outlineLevel="7" spans="1:22">
      <c r="A765" s="82"/>
      <c r="B765" s="111" t="s">
        <v>192</v>
      </c>
      <c r="C765" s="111" t="s">
        <v>4236</v>
      </c>
      <c r="D765" s="112" t="s">
        <v>4238</v>
      </c>
      <c r="E765" s="113">
        <v>26451</v>
      </c>
      <c r="F765" s="112">
        <v>72</v>
      </c>
      <c r="G765" s="114">
        <v>0</v>
      </c>
      <c r="H765" s="115">
        <v>12760</v>
      </c>
      <c r="I765" s="115">
        <v>12760</v>
      </c>
      <c r="J765" s="116">
        <v>0</v>
      </c>
      <c r="K765" s="116">
        <v>0</v>
      </c>
      <c r="L765" s="116">
        <v>0</v>
      </c>
      <c r="M765" s="118"/>
      <c r="N765" s="119"/>
      <c r="O765" s="120">
        <f t="shared" si="45"/>
        <v>28671</v>
      </c>
      <c r="P765" s="121">
        <f t="shared" si="46"/>
        <v>0</v>
      </c>
      <c r="Q765" s="122">
        <f t="shared" si="47"/>
        <v>0</v>
      </c>
      <c r="R765" s="122">
        <f t="shared" si="44"/>
        <v>0</v>
      </c>
      <c r="S765" s="123" t="s">
        <v>120</v>
      </c>
      <c r="U765" s="70"/>
      <c r="V765" s="124"/>
    </row>
    <row r="766" s="63" customFormat="1" ht="16.5" outlineLevel="7" spans="1:22">
      <c r="A766" s="82"/>
      <c r="B766" s="126" t="s">
        <v>192</v>
      </c>
      <c r="C766" s="127" t="s">
        <v>4242</v>
      </c>
      <c r="D766" s="128" t="s">
        <v>4244</v>
      </c>
      <c r="E766" s="129">
        <v>39062</v>
      </c>
      <c r="F766" s="128">
        <v>72</v>
      </c>
      <c r="G766" s="114">
        <v>0</v>
      </c>
      <c r="H766" s="115">
        <v>8409.97</v>
      </c>
      <c r="I766" s="115">
        <v>8409.97</v>
      </c>
      <c r="J766" s="130">
        <v>0</v>
      </c>
      <c r="K766" s="130">
        <v>0</v>
      </c>
      <c r="L766" s="130">
        <v>0</v>
      </c>
      <c r="M766" s="118"/>
      <c r="N766" s="119"/>
      <c r="O766" s="120">
        <f t="shared" si="45"/>
        <v>41274</v>
      </c>
      <c r="P766" s="121">
        <f t="shared" si="46"/>
        <v>0</v>
      </c>
      <c r="Q766" s="122">
        <f t="shared" si="47"/>
        <v>0</v>
      </c>
      <c r="R766" s="122">
        <f t="shared" si="44"/>
        <v>0</v>
      </c>
      <c r="S766" s="123" t="s">
        <v>120</v>
      </c>
      <c r="U766" s="70"/>
      <c r="V766" s="124"/>
    </row>
    <row r="767" s="63" customFormat="1" ht="16.5" outlineLevel="7" spans="1:22">
      <c r="A767" s="82"/>
      <c r="B767" s="126" t="s">
        <v>192</v>
      </c>
      <c r="C767" s="127" t="s">
        <v>4250</v>
      </c>
      <c r="D767" s="128" t="s">
        <v>4252</v>
      </c>
      <c r="E767" s="129">
        <v>37955</v>
      </c>
      <c r="F767" s="128">
        <v>72</v>
      </c>
      <c r="G767" s="114">
        <v>0</v>
      </c>
      <c r="H767" s="115">
        <v>2900</v>
      </c>
      <c r="I767" s="115">
        <v>2900</v>
      </c>
      <c r="J767" s="130">
        <v>0</v>
      </c>
      <c r="K767" s="130">
        <v>0</v>
      </c>
      <c r="L767" s="130">
        <v>0</v>
      </c>
      <c r="M767" s="118"/>
      <c r="N767" s="119"/>
      <c r="O767" s="120">
        <f t="shared" si="45"/>
        <v>40147</v>
      </c>
      <c r="P767" s="121">
        <f t="shared" si="46"/>
        <v>0</v>
      </c>
      <c r="Q767" s="122">
        <f t="shared" si="47"/>
        <v>0</v>
      </c>
      <c r="R767" s="122">
        <f t="shared" si="44"/>
        <v>0</v>
      </c>
      <c r="S767" s="123" t="s">
        <v>120</v>
      </c>
      <c r="U767" s="70"/>
      <c r="V767" s="124"/>
    </row>
    <row r="768" s="63" customFormat="1" ht="16.5" outlineLevel="7" spans="1:22">
      <c r="A768" s="82"/>
      <c r="B768" s="126" t="s">
        <v>192</v>
      </c>
      <c r="C768" s="127" t="s">
        <v>4256</v>
      </c>
      <c r="D768" s="128" t="s">
        <v>4258</v>
      </c>
      <c r="E768" s="129">
        <v>41080</v>
      </c>
      <c r="F768" s="128">
        <v>72</v>
      </c>
      <c r="G768" s="114">
        <v>0</v>
      </c>
      <c r="H768" s="115">
        <v>107692.31</v>
      </c>
      <c r="I768" s="115">
        <v>107692.31</v>
      </c>
      <c r="J768" s="130">
        <v>0</v>
      </c>
      <c r="K768" s="130">
        <v>0</v>
      </c>
      <c r="L768" s="130">
        <v>0</v>
      </c>
      <c r="M768" s="118"/>
      <c r="N768" s="119"/>
      <c r="O768" s="120">
        <f t="shared" si="45"/>
        <v>43281</v>
      </c>
      <c r="P768" s="121">
        <f t="shared" si="46"/>
        <v>0</v>
      </c>
      <c r="Q768" s="122">
        <f t="shared" si="47"/>
        <v>0</v>
      </c>
      <c r="R768" s="122">
        <f t="shared" si="44"/>
        <v>0</v>
      </c>
      <c r="S768" s="123" t="s">
        <v>120</v>
      </c>
      <c r="U768" s="70"/>
      <c r="V768" s="124"/>
    </row>
    <row r="769" s="63" customFormat="1" ht="16.5" outlineLevel="7" spans="1:22">
      <c r="A769" s="82"/>
      <c r="B769" s="126" t="s">
        <v>192</v>
      </c>
      <c r="C769" s="127" t="s">
        <v>4263</v>
      </c>
      <c r="D769" s="128" t="s">
        <v>4265</v>
      </c>
      <c r="E769" s="129">
        <v>41164</v>
      </c>
      <c r="F769" s="128">
        <v>72</v>
      </c>
      <c r="G769" s="114">
        <v>0</v>
      </c>
      <c r="H769" s="115">
        <v>67724.36</v>
      </c>
      <c r="I769" s="115">
        <v>67724.36</v>
      </c>
      <c r="J769" s="130">
        <v>0</v>
      </c>
      <c r="K769" s="130">
        <v>0</v>
      </c>
      <c r="L769" s="130">
        <v>0</v>
      </c>
      <c r="M769" s="118"/>
      <c r="N769" s="119"/>
      <c r="O769" s="120">
        <f t="shared" si="45"/>
        <v>43373</v>
      </c>
      <c r="P769" s="121">
        <f t="shared" si="46"/>
        <v>0</v>
      </c>
      <c r="Q769" s="122">
        <f t="shared" si="47"/>
        <v>0</v>
      </c>
      <c r="R769" s="122">
        <f t="shared" si="44"/>
        <v>0</v>
      </c>
      <c r="S769" s="123" t="s">
        <v>120</v>
      </c>
      <c r="U769" s="70"/>
      <c r="V769" s="124"/>
    </row>
    <row r="770" s="63" customFormat="1" ht="16.5" outlineLevel="7" spans="1:22">
      <c r="A770" s="82"/>
      <c r="B770" s="126" t="s">
        <v>192</v>
      </c>
      <c r="C770" s="127" t="s">
        <v>4269</v>
      </c>
      <c r="D770" s="128" t="s">
        <v>4271</v>
      </c>
      <c r="E770" s="129">
        <v>41421</v>
      </c>
      <c r="F770" s="128">
        <v>72</v>
      </c>
      <c r="G770" s="114">
        <v>0</v>
      </c>
      <c r="H770" s="115">
        <v>1111.11</v>
      </c>
      <c r="I770" s="115">
        <v>1111.11</v>
      </c>
      <c r="J770" s="130">
        <v>0</v>
      </c>
      <c r="K770" s="130">
        <v>0</v>
      </c>
      <c r="L770" s="130">
        <v>0</v>
      </c>
      <c r="M770" s="118"/>
      <c r="N770" s="119"/>
      <c r="O770" s="120">
        <f t="shared" si="45"/>
        <v>43616</v>
      </c>
      <c r="P770" s="121">
        <f t="shared" si="46"/>
        <v>0</v>
      </c>
      <c r="Q770" s="122">
        <f t="shared" si="47"/>
        <v>0</v>
      </c>
      <c r="R770" s="122">
        <f t="shared" si="44"/>
        <v>0</v>
      </c>
      <c r="S770" s="123" t="s">
        <v>120</v>
      </c>
      <c r="U770" s="70"/>
      <c r="V770" s="124"/>
    </row>
    <row r="771" s="63" customFormat="1" ht="16.5" outlineLevel="7" spans="1:22">
      <c r="A771" s="82"/>
      <c r="B771" s="111" t="s">
        <v>192</v>
      </c>
      <c r="C771" s="111" t="s">
        <v>4277</v>
      </c>
      <c r="D771" s="112" t="s">
        <v>4279</v>
      </c>
      <c r="E771" s="113">
        <v>41962</v>
      </c>
      <c r="F771" s="112">
        <v>72</v>
      </c>
      <c r="G771" s="114">
        <v>0</v>
      </c>
      <c r="H771" s="115">
        <v>15934.62</v>
      </c>
      <c r="I771" s="115">
        <v>15934.62</v>
      </c>
      <c r="J771" s="116">
        <v>0</v>
      </c>
      <c r="K771" s="116">
        <v>0</v>
      </c>
      <c r="L771" s="116">
        <v>0</v>
      </c>
      <c r="M771" s="118"/>
      <c r="N771" s="119"/>
      <c r="O771" s="120">
        <f t="shared" si="45"/>
        <v>44165</v>
      </c>
      <c r="P771" s="121">
        <f t="shared" si="46"/>
        <v>0</v>
      </c>
      <c r="Q771" s="122">
        <f t="shared" si="47"/>
        <v>0</v>
      </c>
      <c r="R771" s="122">
        <f t="shared" si="44"/>
        <v>0</v>
      </c>
      <c r="S771" s="123" t="s">
        <v>120</v>
      </c>
      <c r="U771" s="70"/>
      <c r="V771" s="124"/>
    </row>
    <row r="772" s="63" customFormat="1" ht="16.5" outlineLevel="7" spans="1:22">
      <c r="A772" s="82"/>
      <c r="B772" s="111" t="s">
        <v>192</v>
      </c>
      <c r="C772" s="111" t="s">
        <v>4283</v>
      </c>
      <c r="D772" s="112" t="s">
        <v>4285</v>
      </c>
      <c r="E772" s="113">
        <v>43448</v>
      </c>
      <c r="F772" s="112">
        <v>72</v>
      </c>
      <c r="G772" s="114">
        <v>0</v>
      </c>
      <c r="H772" s="115">
        <v>194529.91</v>
      </c>
      <c r="I772" s="115">
        <v>194529.91</v>
      </c>
      <c r="J772" s="116">
        <v>0</v>
      </c>
      <c r="K772" s="116">
        <v>0</v>
      </c>
      <c r="L772" s="116">
        <v>0</v>
      </c>
      <c r="M772" s="118"/>
      <c r="N772" s="119"/>
      <c r="O772" s="120">
        <f t="shared" si="45"/>
        <v>45657</v>
      </c>
      <c r="P772" s="121">
        <f t="shared" si="46"/>
        <v>0</v>
      </c>
      <c r="Q772" s="122">
        <f t="shared" si="47"/>
        <v>0</v>
      </c>
      <c r="R772" s="122">
        <f t="shared" si="44"/>
        <v>0</v>
      </c>
      <c r="S772" s="123" t="s">
        <v>120</v>
      </c>
      <c r="U772" s="70"/>
      <c r="V772" s="124"/>
    </row>
    <row r="773" s="63" customFormat="1" ht="16.5" outlineLevel="7" spans="1:22">
      <c r="A773" s="82"/>
      <c r="B773" s="126" t="s">
        <v>192</v>
      </c>
      <c r="C773" s="127" t="s">
        <v>4290</v>
      </c>
      <c r="D773" s="128" t="s">
        <v>3595</v>
      </c>
      <c r="E773" s="129">
        <v>41380</v>
      </c>
      <c r="F773" s="128">
        <v>72</v>
      </c>
      <c r="G773" s="114">
        <v>0</v>
      </c>
      <c r="H773" s="115">
        <v>3846.15</v>
      </c>
      <c r="I773" s="115">
        <v>3846.15</v>
      </c>
      <c r="J773" s="130">
        <v>0</v>
      </c>
      <c r="K773" s="130">
        <v>0</v>
      </c>
      <c r="L773" s="130">
        <v>0</v>
      </c>
      <c r="M773" s="118"/>
      <c r="N773" s="119"/>
      <c r="O773" s="120">
        <f t="shared" si="45"/>
        <v>43585</v>
      </c>
      <c r="P773" s="121">
        <f t="shared" si="46"/>
        <v>0</v>
      </c>
      <c r="Q773" s="122">
        <f t="shared" si="47"/>
        <v>0</v>
      </c>
      <c r="R773" s="122">
        <f t="shared" si="44"/>
        <v>0</v>
      </c>
      <c r="S773" s="123" t="s">
        <v>120</v>
      </c>
      <c r="U773" s="70"/>
      <c r="V773" s="124"/>
    </row>
    <row r="774" s="63" customFormat="1" ht="16.5" outlineLevel="7" spans="1:22">
      <c r="A774" s="82"/>
      <c r="B774" s="126" t="s">
        <v>192</v>
      </c>
      <c r="C774" s="127" t="s">
        <v>4295</v>
      </c>
      <c r="D774" s="128" t="s">
        <v>4297</v>
      </c>
      <c r="E774" s="129">
        <v>37374</v>
      </c>
      <c r="F774" s="128">
        <v>72</v>
      </c>
      <c r="G774" s="114">
        <v>0</v>
      </c>
      <c r="H774" s="115">
        <v>2200</v>
      </c>
      <c r="I774" s="115">
        <v>2200</v>
      </c>
      <c r="J774" s="130">
        <v>0</v>
      </c>
      <c r="K774" s="130">
        <v>0</v>
      </c>
      <c r="L774" s="130">
        <v>0</v>
      </c>
      <c r="M774" s="118"/>
      <c r="N774" s="119"/>
      <c r="O774" s="120">
        <f t="shared" si="45"/>
        <v>39568</v>
      </c>
      <c r="P774" s="121">
        <f t="shared" si="46"/>
        <v>0</v>
      </c>
      <c r="Q774" s="122">
        <f t="shared" si="47"/>
        <v>0</v>
      </c>
      <c r="R774" s="122">
        <f t="shared" si="44"/>
        <v>0</v>
      </c>
      <c r="S774" s="123" t="s">
        <v>120</v>
      </c>
      <c r="U774" s="70"/>
      <c r="V774" s="124"/>
    </row>
    <row r="775" s="63" customFormat="1" ht="16.5" outlineLevel="7" spans="1:22">
      <c r="A775" s="82"/>
      <c r="B775" s="126" t="s">
        <v>192</v>
      </c>
      <c r="C775" s="127" t="s">
        <v>4301</v>
      </c>
      <c r="D775" s="128" t="s">
        <v>4303</v>
      </c>
      <c r="E775" s="129">
        <v>36524</v>
      </c>
      <c r="F775" s="128">
        <v>72</v>
      </c>
      <c r="G775" s="114">
        <v>0</v>
      </c>
      <c r="H775" s="115">
        <v>14610</v>
      </c>
      <c r="I775" s="115">
        <v>14610</v>
      </c>
      <c r="J775" s="130">
        <v>0</v>
      </c>
      <c r="K775" s="130">
        <v>0</v>
      </c>
      <c r="L775" s="130">
        <v>0</v>
      </c>
      <c r="M775" s="118"/>
      <c r="N775" s="119"/>
      <c r="O775" s="120">
        <f t="shared" si="45"/>
        <v>38717</v>
      </c>
      <c r="P775" s="121">
        <f t="shared" si="46"/>
        <v>0</v>
      </c>
      <c r="Q775" s="122">
        <f t="shared" si="47"/>
        <v>0</v>
      </c>
      <c r="R775" s="122">
        <f t="shared" si="44"/>
        <v>0</v>
      </c>
      <c r="S775" s="123" t="s">
        <v>120</v>
      </c>
      <c r="U775" s="70"/>
      <c r="V775" s="124"/>
    </row>
    <row r="776" s="63" customFormat="1" ht="16.5" outlineLevel="7" spans="1:22">
      <c r="A776" s="82"/>
      <c r="B776" s="126" t="s">
        <v>192</v>
      </c>
      <c r="C776" s="127" t="s">
        <v>4307</v>
      </c>
      <c r="D776" s="128" t="s">
        <v>4309</v>
      </c>
      <c r="E776" s="129">
        <v>42814</v>
      </c>
      <c r="F776" s="128">
        <v>72</v>
      </c>
      <c r="G776" s="114">
        <v>0</v>
      </c>
      <c r="H776" s="115">
        <v>23931.62</v>
      </c>
      <c r="I776" s="115">
        <v>23931.62</v>
      </c>
      <c r="J776" s="130">
        <v>0</v>
      </c>
      <c r="K776" s="130">
        <v>0</v>
      </c>
      <c r="L776" s="130">
        <v>0</v>
      </c>
      <c r="M776" s="118"/>
      <c r="N776" s="119"/>
      <c r="O776" s="120">
        <f t="shared" si="45"/>
        <v>45016</v>
      </c>
      <c r="P776" s="121">
        <f t="shared" si="46"/>
        <v>0</v>
      </c>
      <c r="Q776" s="122">
        <f t="shared" si="47"/>
        <v>0</v>
      </c>
      <c r="R776" s="122">
        <f t="shared" ref="R776:R839" si="48">Q776-L776</f>
        <v>0</v>
      </c>
      <c r="S776" s="123" t="s">
        <v>120</v>
      </c>
      <c r="U776" s="70"/>
      <c r="V776" s="124"/>
    </row>
    <row r="777" s="63" customFormat="1" ht="16.5" outlineLevel="7" spans="1:22">
      <c r="A777" s="82"/>
      <c r="B777" s="126" t="s">
        <v>192</v>
      </c>
      <c r="C777" s="127" t="s">
        <v>4314</v>
      </c>
      <c r="D777" s="128" t="s">
        <v>4316</v>
      </c>
      <c r="E777" s="129">
        <v>43752</v>
      </c>
      <c r="F777" s="128">
        <v>72</v>
      </c>
      <c r="G777" s="114">
        <v>0</v>
      </c>
      <c r="H777" s="115">
        <v>415669.51</v>
      </c>
      <c r="I777" s="115">
        <v>415669.51</v>
      </c>
      <c r="J777" s="130">
        <v>0</v>
      </c>
      <c r="K777" s="130">
        <v>0</v>
      </c>
      <c r="L777" s="130">
        <v>57731.87</v>
      </c>
      <c r="M777" s="118"/>
      <c r="N777" s="119"/>
      <c r="O777" s="120">
        <f t="shared" ref="O777:O840" si="49">IFERROR(EOMONTH(E777,F777),"")</f>
        <v>45961</v>
      </c>
      <c r="P777" s="121">
        <f t="shared" si="46"/>
        <v>10</v>
      </c>
      <c r="Q777" s="122">
        <f t="shared" si="47"/>
        <v>57731.8763888889</v>
      </c>
      <c r="R777" s="122">
        <f t="shared" si="48"/>
        <v>0.00638888888352085</v>
      </c>
      <c r="S777" s="123" t="s">
        <v>120</v>
      </c>
      <c r="U777" s="70"/>
      <c r="V777" s="124"/>
    </row>
    <row r="778" s="63" customFormat="1" ht="16.5" outlineLevel="7" spans="1:22">
      <c r="A778" s="82"/>
      <c r="B778" s="111" t="s">
        <v>192</v>
      </c>
      <c r="C778" s="111" t="s">
        <v>4320</v>
      </c>
      <c r="D778" s="112" t="s">
        <v>4322</v>
      </c>
      <c r="E778" s="113">
        <v>43752</v>
      </c>
      <c r="F778" s="112">
        <v>72</v>
      </c>
      <c r="G778" s="114">
        <v>0</v>
      </c>
      <c r="H778" s="115">
        <v>415669.51</v>
      </c>
      <c r="I778" s="115">
        <v>415669.51</v>
      </c>
      <c r="J778" s="116">
        <v>0</v>
      </c>
      <c r="K778" s="116">
        <v>0</v>
      </c>
      <c r="L778" s="116">
        <v>57731.87</v>
      </c>
      <c r="M778" s="118"/>
      <c r="N778" s="119"/>
      <c r="O778" s="120">
        <f t="shared" si="49"/>
        <v>45961</v>
      </c>
      <c r="P778" s="121">
        <f t="shared" ref="P778:P841" si="50">IFERROR(IF(OR(AND(M778&lt;&gt;"",YEAR(M778)&lt;YEAR($L$6)),AND(O778&lt;&gt;"",YEAR(O778)&lt;YEAR($L$6))),0,IF(YEAR(E778)&gt;YEAR($L$6),0,IF(OR((IF(YEAR(E778)&lt;YEAR($L$6),1,IF(MONTH(E778)=12,99,MONTH(E778)+1))&gt;12),(IF(YEAR(E778)&lt;YEAR($L$6),1,IF(MONTH(E778)=12,99,MONTH(E778)+1))&gt;MIN(MONTH($L$6),IF(AND(M778&lt;&gt;"",YEAR(M778)=YEAR($L$6)),MONTH(M778),99),IF(AND(O778&lt;&gt;"",YEAR(O778)=YEAR($L$6)),MONTH(O778),99)))),0,MIN(MONTH($L$6),IF(AND(M778&lt;&gt;"",YEAR(M778)=YEAR($L$6)),MONTH(M778),99),IF(AND(O778&lt;&gt;"",YEAR(O778)=YEAR($L$6)),MONTH(O778),99))-IF(YEAR(E778)&lt;YEAR($L$6),1,IF(MONTH(E778)=12,99,MONTH(E778)+1))+1))),0)</f>
        <v>10</v>
      </c>
      <c r="Q778" s="122">
        <f t="shared" ref="Q778:Q841" si="51">IFERROR(IF(N778=0,(H778*(1-G778))/F778*P778,(N778*(1-G778))/F778*P778),0)</f>
        <v>57731.8763888889</v>
      </c>
      <c r="R778" s="122">
        <f t="shared" si="48"/>
        <v>0.00638888888352085</v>
      </c>
      <c r="S778" s="123" t="s">
        <v>120</v>
      </c>
      <c r="U778" s="70"/>
      <c r="V778" s="124"/>
    </row>
    <row r="779" s="63" customFormat="1" ht="16.5" outlineLevel="7" spans="1:22">
      <c r="A779" s="82"/>
      <c r="B779" s="111" t="s">
        <v>192</v>
      </c>
      <c r="C779" s="111" t="s">
        <v>4324</v>
      </c>
      <c r="D779" s="112" t="s">
        <v>4326</v>
      </c>
      <c r="E779" s="113">
        <v>43752</v>
      </c>
      <c r="F779" s="112">
        <v>72</v>
      </c>
      <c r="G779" s="114">
        <v>0</v>
      </c>
      <c r="H779" s="115">
        <v>415669.5</v>
      </c>
      <c r="I779" s="115">
        <v>415669.5</v>
      </c>
      <c r="J779" s="116">
        <v>0</v>
      </c>
      <c r="K779" s="116">
        <v>0</v>
      </c>
      <c r="L779" s="116">
        <v>57731.87</v>
      </c>
      <c r="M779" s="118"/>
      <c r="N779" s="119"/>
      <c r="O779" s="120">
        <f t="shared" si="49"/>
        <v>45961</v>
      </c>
      <c r="P779" s="121">
        <f t="shared" si="50"/>
        <v>10</v>
      </c>
      <c r="Q779" s="122">
        <f t="shared" si="51"/>
        <v>57731.875</v>
      </c>
      <c r="R779" s="122">
        <f t="shared" si="48"/>
        <v>0.00499999999738066</v>
      </c>
      <c r="S779" s="123" t="s">
        <v>120</v>
      </c>
      <c r="U779" s="70"/>
      <c r="V779" s="124"/>
    </row>
    <row r="780" s="63" customFormat="1" ht="16.5" outlineLevel="7" spans="1:22">
      <c r="A780" s="82"/>
      <c r="B780" s="126" t="s">
        <v>192</v>
      </c>
      <c r="C780" s="127" t="s">
        <v>4328</v>
      </c>
      <c r="D780" s="128" t="s">
        <v>4330</v>
      </c>
      <c r="E780" s="129">
        <v>39791</v>
      </c>
      <c r="F780" s="128">
        <v>72</v>
      </c>
      <c r="G780" s="114">
        <v>0</v>
      </c>
      <c r="H780" s="115">
        <v>8461.54</v>
      </c>
      <c r="I780" s="115">
        <v>8461.54</v>
      </c>
      <c r="J780" s="130">
        <v>0</v>
      </c>
      <c r="K780" s="130">
        <v>0</v>
      </c>
      <c r="L780" s="130">
        <v>0</v>
      </c>
      <c r="M780" s="118"/>
      <c r="N780" s="119"/>
      <c r="O780" s="120">
        <f t="shared" si="49"/>
        <v>42004</v>
      </c>
      <c r="P780" s="121">
        <f t="shared" si="50"/>
        <v>0</v>
      </c>
      <c r="Q780" s="122">
        <f t="shared" si="51"/>
        <v>0</v>
      </c>
      <c r="R780" s="122">
        <f t="shared" si="48"/>
        <v>0</v>
      </c>
      <c r="S780" s="123" t="s">
        <v>120</v>
      </c>
      <c r="U780" s="70"/>
      <c r="V780" s="124"/>
    </row>
    <row r="781" s="63" customFormat="1" ht="16.5" outlineLevel="7" spans="1:22">
      <c r="A781" s="82"/>
      <c r="B781" s="126" t="s">
        <v>192</v>
      </c>
      <c r="C781" s="127" t="s">
        <v>4335</v>
      </c>
      <c r="D781" s="128" t="s">
        <v>4337</v>
      </c>
      <c r="E781" s="129">
        <v>38346</v>
      </c>
      <c r="F781" s="128">
        <v>72</v>
      </c>
      <c r="G781" s="114">
        <v>0</v>
      </c>
      <c r="H781" s="115">
        <v>17500</v>
      </c>
      <c r="I781" s="115">
        <v>17500</v>
      </c>
      <c r="J781" s="130">
        <v>0</v>
      </c>
      <c r="K781" s="130">
        <v>0</v>
      </c>
      <c r="L781" s="130">
        <v>0</v>
      </c>
      <c r="M781" s="118"/>
      <c r="N781" s="119"/>
      <c r="O781" s="120">
        <f t="shared" si="49"/>
        <v>40543</v>
      </c>
      <c r="P781" s="121">
        <f t="shared" si="50"/>
        <v>0</v>
      </c>
      <c r="Q781" s="122">
        <f t="shared" si="51"/>
        <v>0</v>
      </c>
      <c r="R781" s="122">
        <f t="shared" si="48"/>
        <v>0</v>
      </c>
      <c r="S781" s="123" t="s">
        <v>120</v>
      </c>
      <c r="U781" s="70"/>
      <c r="V781" s="124"/>
    </row>
    <row r="782" s="63" customFormat="1" ht="16.5" outlineLevel="7" spans="1:22">
      <c r="A782" s="82"/>
      <c r="B782" s="126" t="s">
        <v>192</v>
      </c>
      <c r="C782" s="127" t="s">
        <v>4342</v>
      </c>
      <c r="D782" s="128" t="s">
        <v>4344</v>
      </c>
      <c r="E782" s="129">
        <v>42268</v>
      </c>
      <c r="F782" s="128">
        <v>72</v>
      </c>
      <c r="G782" s="114">
        <v>0</v>
      </c>
      <c r="H782" s="115">
        <v>18418.8</v>
      </c>
      <c r="I782" s="115">
        <v>18418.8</v>
      </c>
      <c r="J782" s="130">
        <v>0</v>
      </c>
      <c r="K782" s="130">
        <v>0</v>
      </c>
      <c r="L782" s="130">
        <v>0</v>
      </c>
      <c r="M782" s="118"/>
      <c r="N782" s="119"/>
      <c r="O782" s="120">
        <f t="shared" si="49"/>
        <v>44469</v>
      </c>
      <c r="P782" s="121">
        <f t="shared" si="50"/>
        <v>0</v>
      </c>
      <c r="Q782" s="122">
        <f t="shared" si="51"/>
        <v>0</v>
      </c>
      <c r="R782" s="122">
        <f t="shared" si="48"/>
        <v>0</v>
      </c>
      <c r="S782" s="123" t="s">
        <v>120</v>
      </c>
      <c r="U782" s="70"/>
      <c r="V782" s="124"/>
    </row>
    <row r="783" s="63" customFormat="1" ht="16.5" outlineLevel="7" spans="1:22">
      <c r="A783" s="82"/>
      <c r="B783" s="126" t="s">
        <v>192</v>
      </c>
      <c r="C783" s="127" t="s">
        <v>4352</v>
      </c>
      <c r="D783" s="128" t="s">
        <v>4354</v>
      </c>
      <c r="E783" s="129">
        <v>37615</v>
      </c>
      <c r="F783" s="128">
        <v>240</v>
      </c>
      <c r="G783" s="114">
        <v>0</v>
      </c>
      <c r="H783" s="115">
        <v>997696.79</v>
      </c>
      <c r="I783" s="115">
        <v>997696.79</v>
      </c>
      <c r="J783" s="130">
        <v>0</v>
      </c>
      <c r="K783" s="130">
        <v>0</v>
      </c>
      <c r="L783" s="130">
        <v>0</v>
      </c>
      <c r="M783" s="118"/>
      <c r="N783" s="119"/>
      <c r="O783" s="120">
        <f t="shared" si="49"/>
        <v>44926</v>
      </c>
      <c r="P783" s="121">
        <f t="shared" si="50"/>
        <v>0</v>
      </c>
      <c r="Q783" s="122">
        <f t="shared" si="51"/>
        <v>0</v>
      </c>
      <c r="R783" s="122">
        <f t="shared" si="48"/>
        <v>0</v>
      </c>
      <c r="S783" s="123" t="s">
        <v>120</v>
      </c>
      <c r="U783" s="70"/>
      <c r="V783" s="124"/>
    </row>
    <row r="784" s="63" customFormat="1" ht="16.5" outlineLevel="7" spans="1:22">
      <c r="A784" s="82"/>
      <c r="B784" s="126" t="s">
        <v>192</v>
      </c>
      <c r="C784" s="127" t="s">
        <v>4358</v>
      </c>
      <c r="D784" s="128" t="s">
        <v>4360</v>
      </c>
      <c r="E784" s="129">
        <v>43439</v>
      </c>
      <c r="F784" s="128">
        <v>72</v>
      </c>
      <c r="G784" s="114">
        <v>0</v>
      </c>
      <c r="H784" s="115">
        <v>410782.08</v>
      </c>
      <c r="I784" s="115">
        <v>410782.08</v>
      </c>
      <c r="J784" s="130">
        <v>0</v>
      </c>
      <c r="K784" s="130">
        <v>0</v>
      </c>
      <c r="L784" s="130">
        <v>0</v>
      </c>
      <c r="M784" s="118"/>
      <c r="N784" s="119"/>
      <c r="O784" s="120">
        <f t="shared" si="49"/>
        <v>45657</v>
      </c>
      <c r="P784" s="121">
        <f t="shared" si="50"/>
        <v>0</v>
      </c>
      <c r="Q784" s="122">
        <f t="shared" si="51"/>
        <v>0</v>
      </c>
      <c r="R784" s="122">
        <f t="shared" si="48"/>
        <v>0</v>
      </c>
      <c r="S784" s="123" t="s">
        <v>120</v>
      </c>
      <c r="U784" s="70"/>
      <c r="V784" s="124"/>
    </row>
    <row r="785" s="63" customFormat="1" ht="16.5" outlineLevel="7" spans="1:22">
      <c r="A785" s="82"/>
      <c r="B785" s="111" t="s">
        <v>192</v>
      </c>
      <c r="C785" s="111" t="s">
        <v>4365</v>
      </c>
      <c r="D785" s="112" t="s">
        <v>4367</v>
      </c>
      <c r="E785" s="113">
        <v>26816</v>
      </c>
      <c r="F785" s="112">
        <v>72</v>
      </c>
      <c r="G785" s="114">
        <v>0</v>
      </c>
      <c r="H785" s="115">
        <v>14250</v>
      </c>
      <c r="I785" s="115">
        <v>14250</v>
      </c>
      <c r="J785" s="116">
        <v>0</v>
      </c>
      <c r="K785" s="116">
        <v>0</v>
      </c>
      <c r="L785" s="116">
        <v>0</v>
      </c>
      <c r="M785" s="118"/>
      <c r="N785" s="119"/>
      <c r="O785" s="120">
        <f t="shared" si="49"/>
        <v>29036</v>
      </c>
      <c r="P785" s="121">
        <f t="shared" si="50"/>
        <v>0</v>
      </c>
      <c r="Q785" s="122">
        <f t="shared" si="51"/>
        <v>0</v>
      </c>
      <c r="R785" s="122">
        <f t="shared" si="48"/>
        <v>0</v>
      </c>
      <c r="S785" s="123" t="s">
        <v>120</v>
      </c>
      <c r="U785" s="70"/>
      <c r="V785" s="124"/>
    </row>
    <row r="786" s="63" customFormat="1" ht="16.5" outlineLevel="7" spans="1:22">
      <c r="A786" s="82"/>
      <c r="B786" s="111" t="s">
        <v>192</v>
      </c>
      <c r="C786" s="111" t="s">
        <v>4371</v>
      </c>
      <c r="D786" s="112" t="s">
        <v>4373</v>
      </c>
      <c r="E786" s="113">
        <v>41680</v>
      </c>
      <c r="F786" s="112">
        <v>72</v>
      </c>
      <c r="G786" s="114">
        <v>0</v>
      </c>
      <c r="H786" s="115">
        <v>59829.06</v>
      </c>
      <c r="I786" s="115">
        <v>59829.06</v>
      </c>
      <c r="J786" s="116">
        <v>0</v>
      </c>
      <c r="K786" s="116">
        <v>0</v>
      </c>
      <c r="L786" s="116">
        <v>0</v>
      </c>
      <c r="M786" s="118"/>
      <c r="N786" s="119"/>
      <c r="O786" s="120">
        <f t="shared" si="49"/>
        <v>43890</v>
      </c>
      <c r="P786" s="121">
        <f t="shared" si="50"/>
        <v>0</v>
      </c>
      <c r="Q786" s="122">
        <f t="shared" si="51"/>
        <v>0</v>
      </c>
      <c r="R786" s="122">
        <f t="shared" si="48"/>
        <v>0</v>
      </c>
      <c r="S786" s="123" t="s">
        <v>120</v>
      </c>
      <c r="U786" s="70"/>
      <c r="V786" s="124"/>
    </row>
    <row r="787" s="63" customFormat="1" ht="16.5" outlineLevel="7" spans="1:22">
      <c r="A787" s="82"/>
      <c r="B787" s="126" t="s">
        <v>192</v>
      </c>
      <c r="C787" s="127" t="s">
        <v>4376</v>
      </c>
      <c r="D787" s="128" t="s">
        <v>4378</v>
      </c>
      <c r="E787" s="129">
        <v>41611</v>
      </c>
      <c r="F787" s="128">
        <v>72</v>
      </c>
      <c r="G787" s="114">
        <v>0</v>
      </c>
      <c r="H787" s="115">
        <v>221528.5</v>
      </c>
      <c r="I787" s="115">
        <v>221528.5</v>
      </c>
      <c r="J787" s="130">
        <v>0</v>
      </c>
      <c r="K787" s="130">
        <v>0</v>
      </c>
      <c r="L787" s="130">
        <v>0</v>
      </c>
      <c r="M787" s="118"/>
      <c r="N787" s="119"/>
      <c r="O787" s="120">
        <f t="shared" si="49"/>
        <v>43830</v>
      </c>
      <c r="P787" s="121">
        <f t="shared" si="50"/>
        <v>0</v>
      </c>
      <c r="Q787" s="122">
        <f t="shared" si="51"/>
        <v>0</v>
      </c>
      <c r="R787" s="122">
        <f t="shared" si="48"/>
        <v>0</v>
      </c>
      <c r="S787" s="123" t="s">
        <v>120</v>
      </c>
      <c r="U787" s="70"/>
      <c r="V787" s="124"/>
    </row>
    <row r="788" s="63" customFormat="1" ht="16.5" outlineLevel="7" spans="1:22">
      <c r="A788" s="82"/>
      <c r="B788" s="126" t="s">
        <v>192</v>
      </c>
      <c r="C788" s="127" t="s">
        <v>4381</v>
      </c>
      <c r="D788" s="128" t="s">
        <v>4383</v>
      </c>
      <c r="E788" s="129">
        <v>41680</v>
      </c>
      <c r="F788" s="128">
        <v>72</v>
      </c>
      <c r="G788" s="114">
        <v>0</v>
      </c>
      <c r="H788" s="115">
        <v>272674.79</v>
      </c>
      <c r="I788" s="115">
        <v>272674.79</v>
      </c>
      <c r="J788" s="130">
        <v>0</v>
      </c>
      <c r="K788" s="130">
        <v>0</v>
      </c>
      <c r="L788" s="130">
        <v>0</v>
      </c>
      <c r="M788" s="118"/>
      <c r="N788" s="119"/>
      <c r="O788" s="120">
        <f t="shared" si="49"/>
        <v>43890</v>
      </c>
      <c r="P788" s="121">
        <f t="shared" si="50"/>
        <v>0</v>
      </c>
      <c r="Q788" s="122">
        <f t="shared" si="51"/>
        <v>0</v>
      </c>
      <c r="R788" s="122">
        <f t="shared" si="48"/>
        <v>0</v>
      </c>
      <c r="S788" s="123" t="s">
        <v>120</v>
      </c>
      <c r="U788" s="70"/>
      <c r="V788" s="124"/>
    </row>
    <row r="789" s="63" customFormat="1" ht="16.5" outlineLevel="7" spans="1:22">
      <c r="A789" s="82"/>
      <c r="B789" s="126" t="s">
        <v>192</v>
      </c>
      <c r="C789" s="127" t="s">
        <v>4386</v>
      </c>
      <c r="D789" s="128" t="s">
        <v>4388</v>
      </c>
      <c r="E789" s="129">
        <v>41680</v>
      </c>
      <c r="F789" s="128">
        <v>72</v>
      </c>
      <c r="G789" s="114">
        <v>0</v>
      </c>
      <c r="H789" s="115">
        <v>9658.13</v>
      </c>
      <c r="I789" s="115">
        <v>9658.13</v>
      </c>
      <c r="J789" s="130">
        <v>0</v>
      </c>
      <c r="K789" s="130">
        <v>0</v>
      </c>
      <c r="L789" s="130">
        <v>0</v>
      </c>
      <c r="M789" s="118"/>
      <c r="N789" s="119"/>
      <c r="O789" s="120">
        <f t="shared" si="49"/>
        <v>43890</v>
      </c>
      <c r="P789" s="121">
        <f t="shared" si="50"/>
        <v>0</v>
      </c>
      <c r="Q789" s="122">
        <f t="shared" si="51"/>
        <v>0</v>
      </c>
      <c r="R789" s="122">
        <f t="shared" si="48"/>
        <v>0</v>
      </c>
      <c r="S789" s="123" t="s">
        <v>120</v>
      </c>
      <c r="U789" s="70"/>
      <c r="V789" s="124"/>
    </row>
    <row r="790" s="63" customFormat="1" ht="16.5" outlineLevel="7" spans="1:22">
      <c r="A790" s="82"/>
      <c r="B790" s="126" t="s">
        <v>192</v>
      </c>
      <c r="C790" s="127" t="s">
        <v>4393</v>
      </c>
      <c r="D790" s="128" t="s">
        <v>4388</v>
      </c>
      <c r="E790" s="129">
        <v>41837</v>
      </c>
      <c r="F790" s="128">
        <v>72</v>
      </c>
      <c r="G790" s="114">
        <v>0</v>
      </c>
      <c r="H790" s="115">
        <v>13821.76</v>
      </c>
      <c r="I790" s="115">
        <v>13821.76</v>
      </c>
      <c r="J790" s="130">
        <v>0</v>
      </c>
      <c r="K790" s="130">
        <v>0</v>
      </c>
      <c r="L790" s="130">
        <v>0</v>
      </c>
      <c r="M790" s="118"/>
      <c r="N790" s="119"/>
      <c r="O790" s="120">
        <f t="shared" si="49"/>
        <v>44043</v>
      </c>
      <c r="P790" s="121">
        <f t="shared" si="50"/>
        <v>0</v>
      </c>
      <c r="Q790" s="122">
        <f t="shared" si="51"/>
        <v>0</v>
      </c>
      <c r="R790" s="122">
        <f t="shared" si="48"/>
        <v>0</v>
      </c>
      <c r="S790" s="123" t="s">
        <v>120</v>
      </c>
      <c r="U790" s="70"/>
      <c r="V790" s="124"/>
    </row>
    <row r="791" s="63" customFormat="1" ht="16.5" outlineLevel="7" spans="1:22">
      <c r="A791" s="82"/>
      <c r="B791" s="126" t="s">
        <v>192</v>
      </c>
      <c r="C791" s="127" t="s">
        <v>4398</v>
      </c>
      <c r="D791" s="128" t="s">
        <v>4388</v>
      </c>
      <c r="E791" s="129">
        <v>41837</v>
      </c>
      <c r="F791" s="128">
        <v>72</v>
      </c>
      <c r="G791" s="114">
        <v>0</v>
      </c>
      <c r="H791" s="115">
        <v>13821.76</v>
      </c>
      <c r="I791" s="115">
        <v>13821.76</v>
      </c>
      <c r="J791" s="130">
        <v>0</v>
      </c>
      <c r="K791" s="130">
        <v>0</v>
      </c>
      <c r="L791" s="130">
        <v>0</v>
      </c>
      <c r="M791" s="118"/>
      <c r="N791" s="119"/>
      <c r="O791" s="120">
        <f t="shared" si="49"/>
        <v>44043</v>
      </c>
      <c r="P791" s="121">
        <f t="shared" si="50"/>
        <v>0</v>
      </c>
      <c r="Q791" s="122">
        <f t="shared" si="51"/>
        <v>0</v>
      </c>
      <c r="R791" s="122">
        <f t="shared" si="48"/>
        <v>0</v>
      </c>
      <c r="S791" s="123" t="s">
        <v>120</v>
      </c>
      <c r="U791" s="70"/>
      <c r="V791" s="124"/>
    </row>
    <row r="792" s="63" customFormat="1" ht="16.5" outlineLevel="7" spans="1:22">
      <c r="A792" s="82"/>
      <c r="B792" s="111" t="s">
        <v>192</v>
      </c>
      <c r="C792" s="111" t="s">
        <v>4401</v>
      </c>
      <c r="D792" s="112" t="s">
        <v>4388</v>
      </c>
      <c r="E792" s="113">
        <v>41837</v>
      </c>
      <c r="F792" s="112">
        <v>72</v>
      </c>
      <c r="G792" s="114">
        <v>0</v>
      </c>
      <c r="H792" s="115">
        <v>13821.75</v>
      </c>
      <c r="I792" s="115">
        <v>13821.75</v>
      </c>
      <c r="J792" s="116">
        <v>0</v>
      </c>
      <c r="K792" s="116">
        <v>0</v>
      </c>
      <c r="L792" s="116">
        <v>0</v>
      </c>
      <c r="M792" s="118"/>
      <c r="N792" s="119"/>
      <c r="O792" s="120">
        <f t="shared" si="49"/>
        <v>44043</v>
      </c>
      <c r="P792" s="121">
        <f t="shared" si="50"/>
        <v>0</v>
      </c>
      <c r="Q792" s="122">
        <f t="shared" si="51"/>
        <v>0</v>
      </c>
      <c r="R792" s="122">
        <f t="shared" si="48"/>
        <v>0</v>
      </c>
      <c r="S792" s="123" t="s">
        <v>120</v>
      </c>
      <c r="U792" s="70"/>
      <c r="V792" s="124"/>
    </row>
    <row r="793" s="63" customFormat="1" ht="16.5" outlineLevel="7" spans="1:22">
      <c r="A793" s="82"/>
      <c r="B793" s="111" t="s">
        <v>192</v>
      </c>
      <c r="C793" s="111" t="s">
        <v>4404</v>
      </c>
      <c r="D793" s="112" t="s">
        <v>4406</v>
      </c>
      <c r="E793" s="113">
        <v>42356</v>
      </c>
      <c r="F793" s="112">
        <v>72</v>
      </c>
      <c r="G793" s="114">
        <v>0</v>
      </c>
      <c r="H793" s="115">
        <v>18461.54</v>
      </c>
      <c r="I793" s="115">
        <v>18461.54</v>
      </c>
      <c r="J793" s="116">
        <v>0</v>
      </c>
      <c r="K793" s="116">
        <v>0</v>
      </c>
      <c r="L793" s="116">
        <v>0</v>
      </c>
      <c r="M793" s="118"/>
      <c r="N793" s="119"/>
      <c r="O793" s="120">
        <f t="shared" si="49"/>
        <v>44561</v>
      </c>
      <c r="P793" s="121">
        <f t="shared" si="50"/>
        <v>0</v>
      </c>
      <c r="Q793" s="122">
        <f t="shared" si="51"/>
        <v>0</v>
      </c>
      <c r="R793" s="122">
        <f t="shared" si="48"/>
        <v>0</v>
      </c>
      <c r="S793" s="123" t="s">
        <v>120</v>
      </c>
      <c r="U793" s="70"/>
      <c r="V793" s="124"/>
    </row>
    <row r="794" s="63" customFormat="1" ht="16.5" outlineLevel="7" spans="1:22">
      <c r="A794" s="82"/>
      <c r="B794" s="126" t="s">
        <v>192</v>
      </c>
      <c r="C794" s="127" t="s">
        <v>4412</v>
      </c>
      <c r="D794" s="128" t="s">
        <v>4414</v>
      </c>
      <c r="E794" s="129">
        <v>38953</v>
      </c>
      <c r="F794" s="128">
        <v>72</v>
      </c>
      <c r="G794" s="114">
        <v>0</v>
      </c>
      <c r="H794" s="115">
        <v>7800</v>
      </c>
      <c r="I794" s="115">
        <v>7800</v>
      </c>
      <c r="J794" s="130">
        <v>0</v>
      </c>
      <c r="K794" s="130">
        <v>0</v>
      </c>
      <c r="L794" s="130">
        <v>0</v>
      </c>
      <c r="M794" s="118"/>
      <c r="N794" s="119"/>
      <c r="O794" s="120">
        <f t="shared" si="49"/>
        <v>41152</v>
      </c>
      <c r="P794" s="121">
        <f t="shared" si="50"/>
        <v>0</v>
      </c>
      <c r="Q794" s="122">
        <f t="shared" si="51"/>
        <v>0</v>
      </c>
      <c r="R794" s="122">
        <f t="shared" si="48"/>
        <v>0</v>
      </c>
      <c r="S794" s="123" t="s">
        <v>120</v>
      </c>
      <c r="U794" s="70"/>
      <c r="V794" s="124"/>
    </row>
    <row r="795" s="63" customFormat="1" ht="16.5" outlineLevel="7" spans="1:22">
      <c r="A795" s="82"/>
      <c r="B795" s="126" t="s">
        <v>192</v>
      </c>
      <c r="C795" s="127" t="s">
        <v>4419</v>
      </c>
      <c r="D795" s="128" t="s">
        <v>3607</v>
      </c>
      <c r="E795" s="129">
        <v>41421</v>
      </c>
      <c r="F795" s="128">
        <v>72</v>
      </c>
      <c r="G795" s="114">
        <v>0</v>
      </c>
      <c r="H795" s="115">
        <v>5128.21</v>
      </c>
      <c r="I795" s="115">
        <v>5128.21</v>
      </c>
      <c r="J795" s="130">
        <v>0</v>
      </c>
      <c r="K795" s="130">
        <v>0</v>
      </c>
      <c r="L795" s="130">
        <v>0</v>
      </c>
      <c r="M795" s="118"/>
      <c r="N795" s="119"/>
      <c r="O795" s="120">
        <f t="shared" si="49"/>
        <v>43616</v>
      </c>
      <c r="P795" s="121">
        <f t="shared" si="50"/>
        <v>0</v>
      </c>
      <c r="Q795" s="122">
        <f t="shared" si="51"/>
        <v>0</v>
      </c>
      <c r="R795" s="122">
        <f t="shared" si="48"/>
        <v>0</v>
      </c>
      <c r="S795" s="123" t="s">
        <v>120</v>
      </c>
      <c r="U795" s="70"/>
      <c r="V795" s="124"/>
    </row>
    <row r="796" s="63" customFormat="1" ht="16.5" outlineLevel="7" spans="1:22">
      <c r="A796" s="82"/>
      <c r="B796" s="126" t="s">
        <v>192</v>
      </c>
      <c r="C796" s="127" t="s">
        <v>4425</v>
      </c>
      <c r="D796" s="128" t="s">
        <v>3607</v>
      </c>
      <c r="E796" s="129">
        <v>41421</v>
      </c>
      <c r="F796" s="128">
        <v>72</v>
      </c>
      <c r="G796" s="114">
        <v>0</v>
      </c>
      <c r="H796" s="115">
        <v>5128.2</v>
      </c>
      <c r="I796" s="115">
        <v>5128.2</v>
      </c>
      <c r="J796" s="130">
        <v>0</v>
      </c>
      <c r="K796" s="130">
        <v>0</v>
      </c>
      <c r="L796" s="130">
        <v>0</v>
      </c>
      <c r="M796" s="118"/>
      <c r="N796" s="119"/>
      <c r="O796" s="120">
        <f t="shared" si="49"/>
        <v>43616</v>
      </c>
      <c r="P796" s="121">
        <f t="shared" si="50"/>
        <v>0</v>
      </c>
      <c r="Q796" s="122">
        <f t="shared" si="51"/>
        <v>0</v>
      </c>
      <c r="R796" s="122">
        <f t="shared" si="48"/>
        <v>0</v>
      </c>
      <c r="S796" s="123" t="s">
        <v>120</v>
      </c>
      <c r="U796" s="70"/>
      <c r="V796" s="124"/>
    </row>
    <row r="797" s="63" customFormat="1" ht="16.5" outlineLevel="7" spans="1:22">
      <c r="A797" s="82"/>
      <c r="B797" s="126" t="s">
        <v>192</v>
      </c>
      <c r="C797" s="127" t="s">
        <v>4429</v>
      </c>
      <c r="D797" s="128" t="s">
        <v>4431</v>
      </c>
      <c r="E797" s="129">
        <v>41680</v>
      </c>
      <c r="F797" s="128">
        <v>72</v>
      </c>
      <c r="G797" s="114">
        <v>0</v>
      </c>
      <c r="H797" s="115">
        <v>252136.75</v>
      </c>
      <c r="I797" s="115">
        <v>252136.75</v>
      </c>
      <c r="J797" s="130">
        <v>0</v>
      </c>
      <c r="K797" s="130">
        <v>0</v>
      </c>
      <c r="L797" s="130">
        <v>0</v>
      </c>
      <c r="M797" s="118"/>
      <c r="N797" s="119"/>
      <c r="O797" s="120">
        <f t="shared" si="49"/>
        <v>43890</v>
      </c>
      <c r="P797" s="121">
        <f t="shared" si="50"/>
        <v>0</v>
      </c>
      <c r="Q797" s="122">
        <f t="shared" si="51"/>
        <v>0</v>
      </c>
      <c r="R797" s="122">
        <f t="shared" si="48"/>
        <v>0</v>
      </c>
      <c r="S797" s="123" t="s">
        <v>120</v>
      </c>
      <c r="U797" s="70"/>
      <c r="V797" s="124"/>
    </row>
    <row r="798" s="63" customFormat="1" ht="16.5" outlineLevel="7" spans="1:22">
      <c r="A798" s="82"/>
      <c r="B798" s="126" t="s">
        <v>192</v>
      </c>
      <c r="C798" s="127" t="s">
        <v>4436</v>
      </c>
      <c r="D798" s="128" t="s">
        <v>4438</v>
      </c>
      <c r="E798" s="129">
        <v>39373</v>
      </c>
      <c r="F798" s="128">
        <v>72</v>
      </c>
      <c r="G798" s="114">
        <v>0</v>
      </c>
      <c r="H798" s="115">
        <v>2358.97</v>
      </c>
      <c r="I798" s="115">
        <v>2358.97</v>
      </c>
      <c r="J798" s="130">
        <v>0</v>
      </c>
      <c r="K798" s="130">
        <v>0</v>
      </c>
      <c r="L798" s="130">
        <v>0</v>
      </c>
      <c r="M798" s="118"/>
      <c r="N798" s="119"/>
      <c r="O798" s="120">
        <f t="shared" si="49"/>
        <v>41578</v>
      </c>
      <c r="P798" s="121">
        <f t="shared" si="50"/>
        <v>0</v>
      </c>
      <c r="Q798" s="122">
        <f t="shared" si="51"/>
        <v>0</v>
      </c>
      <c r="R798" s="122">
        <f t="shared" si="48"/>
        <v>0</v>
      </c>
      <c r="S798" s="123" t="s">
        <v>120</v>
      </c>
      <c r="U798" s="70"/>
      <c r="V798" s="124"/>
    </row>
    <row r="799" s="63" customFormat="1" ht="16.5" outlineLevel="7" spans="1:22">
      <c r="A799" s="82"/>
      <c r="B799" s="111" t="s">
        <v>192</v>
      </c>
      <c r="C799" s="111" t="s">
        <v>4443</v>
      </c>
      <c r="D799" s="112" t="s">
        <v>4445</v>
      </c>
      <c r="E799" s="113">
        <v>41611</v>
      </c>
      <c r="F799" s="112">
        <v>72</v>
      </c>
      <c r="G799" s="114">
        <v>0</v>
      </c>
      <c r="H799" s="115">
        <v>2564.1</v>
      </c>
      <c r="I799" s="115">
        <v>2564.1</v>
      </c>
      <c r="J799" s="116">
        <v>0</v>
      </c>
      <c r="K799" s="116">
        <v>0</v>
      </c>
      <c r="L799" s="116">
        <v>0</v>
      </c>
      <c r="M799" s="118"/>
      <c r="N799" s="119"/>
      <c r="O799" s="120">
        <f t="shared" si="49"/>
        <v>43830</v>
      </c>
      <c r="P799" s="121">
        <f t="shared" si="50"/>
        <v>0</v>
      </c>
      <c r="Q799" s="122">
        <f t="shared" si="51"/>
        <v>0</v>
      </c>
      <c r="R799" s="122">
        <f t="shared" si="48"/>
        <v>0</v>
      </c>
      <c r="S799" s="123" t="s">
        <v>120</v>
      </c>
      <c r="U799" s="70"/>
      <c r="V799" s="124"/>
    </row>
    <row r="800" s="63" customFormat="1" ht="16.5" outlineLevel="7" spans="1:22">
      <c r="A800" s="82"/>
      <c r="B800" s="111" t="s">
        <v>192</v>
      </c>
      <c r="C800" s="111" t="s">
        <v>4451</v>
      </c>
      <c r="D800" s="112" t="s">
        <v>4388</v>
      </c>
      <c r="E800" s="113">
        <v>42333</v>
      </c>
      <c r="F800" s="112">
        <v>72</v>
      </c>
      <c r="G800" s="114">
        <v>0</v>
      </c>
      <c r="H800" s="115">
        <v>11196.57</v>
      </c>
      <c r="I800" s="115">
        <v>11196.57</v>
      </c>
      <c r="J800" s="116">
        <v>0</v>
      </c>
      <c r="K800" s="116">
        <v>0</v>
      </c>
      <c r="L800" s="116">
        <v>0</v>
      </c>
      <c r="M800" s="118"/>
      <c r="N800" s="119"/>
      <c r="O800" s="120">
        <f t="shared" si="49"/>
        <v>44530</v>
      </c>
      <c r="P800" s="121">
        <f t="shared" si="50"/>
        <v>0</v>
      </c>
      <c r="Q800" s="122">
        <f t="shared" si="51"/>
        <v>0</v>
      </c>
      <c r="R800" s="122">
        <f t="shared" si="48"/>
        <v>0</v>
      </c>
      <c r="S800" s="123" t="s">
        <v>120</v>
      </c>
      <c r="U800" s="70"/>
      <c r="V800" s="124"/>
    </row>
    <row r="801" s="63" customFormat="1" ht="16.5" outlineLevel="7" spans="1:22">
      <c r="A801" s="82"/>
      <c r="B801" s="126" t="s">
        <v>192</v>
      </c>
      <c r="C801" s="127" t="s">
        <v>4456</v>
      </c>
      <c r="D801" s="128" t="s">
        <v>4388</v>
      </c>
      <c r="E801" s="129">
        <v>42789</v>
      </c>
      <c r="F801" s="128">
        <v>72</v>
      </c>
      <c r="G801" s="114">
        <v>0</v>
      </c>
      <c r="H801" s="115">
        <v>7796.11</v>
      </c>
      <c r="I801" s="115">
        <v>7796.11</v>
      </c>
      <c r="J801" s="130">
        <v>0</v>
      </c>
      <c r="K801" s="130">
        <v>0</v>
      </c>
      <c r="L801" s="130">
        <v>0</v>
      </c>
      <c r="M801" s="118"/>
      <c r="N801" s="119"/>
      <c r="O801" s="120">
        <f t="shared" si="49"/>
        <v>44985</v>
      </c>
      <c r="P801" s="121">
        <f t="shared" si="50"/>
        <v>0</v>
      </c>
      <c r="Q801" s="122">
        <f t="shared" si="51"/>
        <v>0</v>
      </c>
      <c r="R801" s="122">
        <f t="shared" si="48"/>
        <v>0</v>
      </c>
      <c r="S801" s="123" t="s">
        <v>120</v>
      </c>
      <c r="U801" s="70"/>
      <c r="V801" s="124"/>
    </row>
    <row r="802" s="63" customFormat="1" ht="16.5" outlineLevel="7" spans="1:22">
      <c r="A802" s="82"/>
      <c r="B802" s="126" t="s">
        <v>192</v>
      </c>
      <c r="C802" s="127" t="s">
        <v>4460</v>
      </c>
      <c r="D802" s="128" t="s">
        <v>4388</v>
      </c>
      <c r="E802" s="129">
        <v>42789</v>
      </c>
      <c r="F802" s="128">
        <v>72</v>
      </c>
      <c r="G802" s="114">
        <v>0</v>
      </c>
      <c r="H802" s="115">
        <v>7796.11</v>
      </c>
      <c r="I802" s="115">
        <v>7796.11</v>
      </c>
      <c r="J802" s="130">
        <v>0</v>
      </c>
      <c r="K802" s="130">
        <v>0</v>
      </c>
      <c r="L802" s="130">
        <v>0</v>
      </c>
      <c r="M802" s="118"/>
      <c r="N802" s="119"/>
      <c r="O802" s="120">
        <f t="shared" si="49"/>
        <v>44985</v>
      </c>
      <c r="P802" s="121">
        <f t="shared" si="50"/>
        <v>0</v>
      </c>
      <c r="Q802" s="122">
        <f t="shared" si="51"/>
        <v>0</v>
      </c>
      <c r="R802" s="122">
        <f t="shared" si="48"/>
        <v>0</v>
      </c>
      <c r="S802" s="123" t="s">
        <v>120</v>
      </c>
      <c r="U802" s="70"/>
      <c r="V802" s="124"/>
    </row>
    <row r="803" s="63" customFormat="1" ht="16.5" outlineLevel="7" spans="1:22">
      <c r="A803" s="82"/>
      <c r="B803" s="126" t="s">
        <v>192</v>
      </c>
      <c r="C803" s="127" t="s">
        <v>4464</v>
      </c>
      <c r="D803" s="128" t="s">
        <v>4388</v>
      </c>
      <c r="E803" s="129">
        <v>42789</v>
      </c>
      <c r="F803" s="128">
        <v>72</v>
      </c>
      <c r="G803" s="114">
        <v>0</v>
      </c>
      <c r="H803" s="115">
        <v>7796.11</v>
      </c>
      <c r="I803" s="115">
        <v>7796.11</v>
      </c>
      <c r="J803" s="130">
        <v>0</v>
      </c>
      <c r="K803" s="130">
        <v>0</v>
      </c>
      <c r="L803" s="130">
        <v>0</v>
      </c>
      <c r="M803" s="118"/>
      <c r="N803" s="119"/>
      <c r="O803" s="120">
        <f t="shared" si="49"/>
        <v>44985</v>
      </c>
      <c r="P803" s="121">
        <f t="shared" si="50"/>
        <v>0</v>
      </c>
      <c r="Q803" s="122">
        <f t="shared" si="51"/>
        <v>0</v>
      </c>
      <c r="R803" s="122">
        <f t="shared" si="48"/>
        <v>0</v>
      </c>
      <c r="S803" s="123" t="s">
        <v>120</v>
      </c>
      <c r="U803" s="70"/>
      <c r="V803" s="124"/>
    </row>
    <row r="804" s="63" customFormat="1" ht="16.5" outlineLevel="7" spans="1:22">
      <c r="A804" s="82"/>
      <c r="B804" s="126" t="s">
        <v>192</v>
      </c>
      <c r="C804" s="127" t="s">
        <v>4468</v>
      </c>
      <c r="D804" s="128" t="s">
        <v>4388</v>
      </c>
      <c r="E804" s="129">
        <v>42789</v>
      </c>
      <c r="F804" s="128">
        <v>72</v>
      </c>
      <c r="G804" s="114">
        <v>0</v>
      </c>
      <c r="H804" s="115">
        <v>7796.11</v>
      </c>
      <c r="I804" s="115">
        <v>7796.11</v>
      </c>
      <c r="J804" s="130">
        <v>0</v>
      </c>
      <c r="K804" s="130">
        <v>0</v>
      </c>
      <c r="L804" s="130">
        <v>0</v>
      </c>
      <c r="M804" s="118"/>
      <c r="N804" s="119"/>
      <c r="O804" s="120">
        <f t="shared" si="49"/>
        <v>44985</v>
      </c>
      <c r="P804" s="121">
        <f t="shared" si="50"/>
        <v>0</v>
      </c>
      <c r="Q804" s="122">
        <f t="shared" si="51"/>
        <v>0</v>
      </c>
      <c r="R804" s="122">
        <f t="shared" si="48"/>
        <v>0</v>
      </c>
      <c r="S804" s="123" t="s">
        <v>120</v>
      </c>
      <c r="U804" s="70"/>
      <c r="V804" s="124"/>
    </row>
    <row r="805" s="63" customFormat="1" ht="16.5" outlineLevel="7" spans="1:22">
      <c r="A805" s="82"/>
      <c r="B805" s="126" t="s">
        <v>192</v>
      </c>
      <c r="C805" s="127" t="s">
        <v>4472</v>
      </c>
      <c r="D805" s="128" t="s">
        <v>4388</v>
      </c>
      <c r="E805" s="129">
        <v>42789</v>
      </c>
      <c r="F805" s="128">
        <v>72</v>
      </c>
      <c r="G805" s="114">
        <v>0</v>
      </c>
      <c r="H805" s="115">
        <v>7796.11</v>
      </c>
      <c r="I805" s="115">
        <v>7796.11</v>
      </c>
      <c r="J805" s="130">
        <v>0</v>
      </c>
      <c r="K805" s="130">
        <v>0</v>
      </c>
      <c r="L805" s="130">
        <v>0</v>
      </c>
      <c r="M805" s="118"/>
      <c r="N805" s="119"/>
      <c r="O805" s="120">
        <f t="shared" si="49"/>
        <v>44985</v>
      </c>
      <c r="P805" s="121">
        <f t="shared" si="50"/>
        <v>0</v>
      </c>
      <c r="Q805" s="122">
        <f t="shared" si="51"/>
        <v>0</v>
      </c>
      <c r="R805" s="122">
        <f t="shared" si="48"/>
        <v>0</v>
      </c>
      <c r="S805" s="123" t="s">
        <v>120</v>
      </c>
      <c r="U805" s="70"/>
      <c r="V805" s="124"/>
    </row>
    <row r="806" s="63" customFormat="1" ht="16.5" outlineLevel="7" spans="1:22">
      <c r="A806" s="82"/>
      <c r="B806" s="111" t="s">
        <v>192</v>
      </c>
      <c r="C806" s="111" t="s">
        <v>4476</v>
      </c>
      <c r="D806" s="112" t="s">
        <v>4388</v>
      </c>
      <c r="E806" s="113">
        <v>42789</v>
      </c>
      <c r="F806" s="112">
        <v>72</v>
      </c>
      <c r="G806" s="114">
        <v>0</v>
      </c>
      <c r="H806" s="115">
        <v>7796.1</v>
      </c>
      <c r="I806" s="115">
        <v>7796.1</v>
      </c>
      <c r="J806" s="116">
        <v>0</v>
      </c>
      <c r="K806" s="116">
        <v>0</v>
      </c>
      <c r="L806" s="116">
        <v>0</v>
      </c>
      <c r="M806" s="118"/>
      <c r="N806" s="119"/>
      <c r="O806" s="120">
        <f t="shared" si="49"/>
        <v>44985</v>
      </c>
      <c r="P806" s="121">
        <f t="shared" si="50"/>
        <v>0</v>
      </c>
      <c r="Q806" s="122">
        <f t="shared" si="51"/>
        <v>0</v>
      </c>
      <c r="R806" s="122">
        <f t="shared" si="48"/>
        <v>0</v>
      </c>
      <c r="S806" s="123" t="s">
        <v>120</v>
      </c>
      <c r="U806" s="70"/>
      <c r="V806" s="124"/>
    </row>
    <row r="807" s="63" customFormat="1" ht="16.5" outlineLevel="7" spans="1:22">
      <c r="A807" s="82"/>
      <c r="B807" s="111" t="s">
        <v>192</v>
      </c>
      <c r="C807" s="111" t="s">
        <v>4480</v>
      </c>
      <c r="D807" s="112" t="s">
        <v>4388</v>
      </c>
      <c r="E807" s="113">
        <v>43143</v>
      </c>
      <c r="F807" s="112">
        <v>72</v>
      </c>
      <c r="G807" s="114">
        <v>0</v>
      </c>
      <c r="H807" s="115">
        <v>21683.78</v>
      </c>
      <c r="I807" s="115">
        <v>21683.78</v>
      </c>
      <c r="J807" s="116">
        <v>0</v>
      </c>
      <c r="K807" s="116">
        <v>0</v>
      </c>
      <c r="L807" s="116">
        <v>0</v>
      </c>
      <c r="M807" s="118"/>
      <c r="N807" s="119"/>
      <c r="O807" s="120">
        <f t="shared" si="49"/>
        <v>45351</v>
      </c>
      <c r="P807" s="121">
        <f t="shared" si="50"/>
        <v>0</v>
      </c>
      <c r="Q807" s="122">
        <f t="shared" si="51"/>
        <v>0</v>
      </c>
      <c r="R807" s="122">
        <f t="shared" si="48"/>
        <v>0</v>
      </c>
      <c r="S807" s="123" t="s">
        <v>120</v>
      </c>
      <c r="U807" s="70"/>
      <c r="V807" s="124"/>
    </row>
    <row r="808" s="63" customFormat="1" ht="16.5" outlineLevel="7" spans="1:22">
      <c r="A808" s="82"/>
      <c r="B808" s="126" t="s">
        <v>192</v>
      </c>
      <c r="C808" s="127" t="s">
        <v>4484</v>
      </c>
      <c r="D808" s="128" t="s">
        <v>4486</v>
      </c>
      <c r="E808" s="129">
        <v>43556</v>
      </c>
      <c r="F808" s="128">
        <v>72</v>
      </c>
      <c r="G808" s="114">
        <v>0</v>
      </c>
      <c r="H808" s="115">
        <v>15810.35</v>
      </c>
      <c r="I808" s="115">
        <v>15810.35</v>
      </c>
      <c r="J808" s="130">
        <v>0</v>
      </c>
      <c r="K808" s="130">
        <v>0</v>
      </c>
      <c r="L808" s="130">
        <v>878.35</v>
      </c>
      <c r="M808" s="118"/>
      <c r="N808" s="119"/>
      <c r="O808" s="120">
        <f t="shared" si="49"/>
        <v>45777</v>
      </c>
      <c r="P808" s="121">
        <f t="shared" si="50"/>
        <v>4</v>
      </c>
      <c r="Q808" s="122">
        <f t="shared" si="51"/>
        <v>878.352777777778</v>
      </c>
      <c r="R808" s="122">
        <f t="shared" si="48"/>
        <v>0.00277777777773736</v>
      </c>
      <c r="S808" s="123" t="s">
        <v>120</v>
      </c>
      <c r="U808" s="70"/>
      <c r="V808" s="124"/>
    </row>
    <row r="809" s="63" customFormat="1" ht="16.5" outlineLevel="7" spans="1:22">
      <c r="A809" s="82"/>
      <c r="B809" s="126" t="s">
        <v>192</v>
      </c>
      <c r="C809" s="127" t="s">
        <v>4490</v>
      </c>
      <c r="D809" s="128" t="s">
        <v>4492</v>
      </c>
      <c r="E809" s="129">
        <v>38604</v>
      </c>
      <c r="F809" s="128">
        <v>72</v>
      </c>
      <c r="G809" s="114">
        <v>0</v>
      </c>
      <c r="H809" s="115">
        <v>37000</v>
      </c>
      <c r="I809" s="115">
        <v>37000</v>
      </c>
      <c r="J809" s="130">
        <v>0</v>
      </c>
      <c r="K809" s="130">
        <v>0</v>
      </c>
      <c r="L809" s="130">
        <v>0</v>
      </c>
      <c r="M809" s="118"/>
      <c r="N809" s="119"/>
      <c r="O809" s="120">
        <f t="shared" si="49"/>
        <v>40816</v>
      </c>
      <c r="P809" s="121">
        <f t="shared" si="50"/>
        <v>0</v>
      </c>
      <c r="Q809" s="122">
        <f t="shared" si="51"/>
        <v>0</v>
      </c>
      <c r="R809" s="122">
        <f t="shared" si="48"/>
        <v>0</v>
      </c>
      <c r="S809" s="123" t="s">
        <v>120</v>
      </c>
      <c r="U809" s="70"/>
      <c r="V809" s="124"/>
    </row>
    <row r="810" s="63" customFormat="1" ht="16.5" outlineLevel="7" spans="1:22">
      <c r="A810" s="82"/>
      <c r="B810" s="126" t="s">
        <v>192</v>
      </c>
      <c r="C810" s="127" t="s">
        <v>4497</v>
      </c>
      <c r="D810" s="128" t="s">
        <v>4499</v>
      </c>
      <c r="E810" s="129">
        <v>41962</v>
      </c>
      <c r="F810" s="128">
        <v>72</v>
      </c>
      <c r="G810" s="114">
        <v>0</v>
      </c>
      <c r="H810" s="115">
        <v>66024.5</v>
      </c>
      <c r="I810" s="115">
        <v>66024.5</v>
      </c>
      <c r="J810" s="130">
        <v>0</v>
      </c>
      <c r="K810" s="130">
        <v>0</v>
      </c>
      <c r="L810" s="130">
        <v>0</v>
      </c>
      <c r="M810" s="118"/>
      <c r="N810" s="119"/>
      <c r="O810" s="120">
        <f t="shared" si="49"/>
        <v>44165</v>
      </c>
      <c r="P810" s="121">
        <f t="shared" si="50"/>
        <v>0</v>
      </c>
      <c r="Q810" s="122">
        <f t="shared" si="51"/>
        <v>0</v>
      </c>
      <c r="R810" s="122">
        <f t="shared" si="48"/>
        <v>0</v>
      </c>
      <c r="S810" s="123" t="s">
        <v>120</v>
      </c>
      <c r="U810" s="70"/>
      <c r="V810" s="124"/>
    </row>
    <row r="811" s="63" customFormat="1" ht="16.5" outlineLevel="7" spans="1:22">
      <c r="A811" s="82"/>
      <c r="B811" s="126" t="s">
        <v>192</v>
      </c>
      <c r="C811" s="127" t="s">
        <v>4503</v>
      </c>
      <c r="D811" s="128" t="s">
        <v>4505</v>
      </c>
      <c r="E811" s="129">
        <v>43063</v>
      </c>
      <c r="F811" s="128">
        <v>72</v>
      </c>
      <c r="G811" s="114">
        <v>0</v>
      </c>
      <c r="H811" s="115">
        <v>8547.01</v>
      </c>
      <c r="I811" s="115">
        <v>8547.01</v>
      </c>
      <c r="J811" s="130">
        <v>0</v>
      </c>
      <c r="K811" s="130">
        <v>0</v>
      </c>
      <c r="L811" s="130">
        <v>0</v>
      </c>
      <c r="M811" s="118"/>
      <c r="N811" s="119"/>
      <c r="O811" s="120">
        <f t="shared" si="49"/>
        <v>45260</v>
      </c>
      <c r="P811" s="121">
        <f t="shared" si="50"/>
        <v>0</v>
      </c>
      <c r="Q811" s="122">
        <f t="shared" si="51"/>
        <v>0</v>
      </c>
      <c r="R811" s="122">
        <f t="shared" si="48"/>
        <v>0</v>
      </c>
      <c r="S811" s="123" t="s">
        <v>120</v>
      </c>
      <c r="U811" s="70"/>
      <c r="V811" s="124"/>
    </row>
    <row r="812" s="63" customFormat="1" ht="16.5" outlineLevel="7" spans="1:22">
      <c r="A812" s="82"/>
      <c r="B812" s="126" t="s">
        <v>192</v>
      </c>
      <c r="C812" s="127" t="s">
        <v>4510</v>
      </c>
      <c r="D812" s="128" t="s">
        <v>4512</v>
      </c>
      <c r="E812" s="129">
        <v>41211</v>
      </c>
      <c r="F812" s="128">
        <v>72</v>
      </c>
      <c r="G812" s="114">
        <v>0</v>
      </c>
      <c r="H812" s="115">
        <v>3846.15</v>
      </c>
      <c r="I812" s="115">
        <v>3846.15</v>
      </c>
      <c r="J812" s="130">
        <v>0</v>
      </c>
      <c r="K812" s="130">
        <v>0</v>
      </c>
      <c r="L812" s="130">
        <v>0</v>
      </c>
      <c r="M812" s="118"/>
      <c r="N812" s="119"/>
      <c r="O812" s="120">
        <f t="shared" si="49"/>
        <v>43404</v>
      </c>
      <c r="P812" s="121">
        <f t="shared" si="50"/>
        <v>0</v>
      </c>
      <c r="Q812" s="122">
        <f t="shared" si="51"/>
        <v>0</v>
      </c>
      <c r="R812" s="122">
        <f t="shared" si="48"/>
        <v>0</v>
      </c>
      <c r="S812" s="123" t="s">
        <v>120</v>
      </c>
      <c r="U812" s="70"/>
      <c r="V812" s="124"/>
    </row>
    <row r="813" s="63" customFormat="1" ht="16.5" outlineLevel="7" spans="1:22">
      <c r="A813" s="82"/>
      <c r="B813" s="111" t="s">
        <v>192</v>
      </c>
      <c r="C813" s="111" t="s">
        <v>4517</v>
      </c>
      <c r="D813" s="112" t="s">
        <v>4519</v>
      </c>
      <c r="E813" s="113">
        <v>41611</v>
      </c>
      <c r="F813" s="112">
        <v>72</v>
      </c>
      <c r="G813" s="114">
        <v>0</v>
      </c>
      <c r="H813" s="115">
        <v>4529.91</v>
      </c>
      <c r="I813" s="115">
        <v>4529.91</v>
      </c>
      <c r="J813" s="116">
        <v>0</v>
      </c>
      <c r="K813" s="116">
        <v>0</v>
      </c>
      <c r="L813" s="116">
        <v>0</v>
      </c>
      <c r="M813" s="118"/>
      <c r="N813" s="119"/>
      <c r="O813" s="120">
        <f t="shared" si="49"/>
        <v>43830</v>
      </c>
      <c r="P813" s="121">
        <f t="shared" si="50"/>
        <v>0</v>
      </c>
      <c r="Q813" s="122">
        <f t="shared" si="51"/>
        <v>0</v>
      </c>
      <c r="R813" s="122">
        <f t="shared" si="48"/>
        <v>0</v>
      </c>
      <c r="S813" s="123" t="s">
        <v>120</v>
      </c>
      <c r="U813" s="70"/>
      <c r="V813" s="124"/>
    </row>
    <row r="814" s="63" customFormat="1" ht="16.5" outlineLevel="7" spans="1:22">
      <c r="A814" s="82"/>
      <c r="B814" s="111" t="s">
        <v>192</v>
      </c>
      <c r="C814" s="111" t="s">
        <v>4524</v>
      </c>
      <c r="D814" s="112" t="s">
        <v>4526</v>
      </c>
      <c r="E814" s="113">
        <v>39468</v>
      </c>
      <c r="F814" s="112">
        <v>72</v>
      </c>
      <c r="G814" s="114">
        <v>0</v>
      </c>
      <c r="H814" s="115">
        <v>29829.06</v>
      </c>
      <c r="I814" s="115">
        <v>29829.06</v>
      </c>
      <c r="J814" s="116">
        <v>0</v>
      </c>
      <c r="K814" s="116">
        <v>0</v>
      </c>
      <c r="L814" s="116">
        <v>0</v>
      </c>
      <c r="M814" s="118"/>
      <c r="N814" s="119"/>
      <c r="O814" s="120">
        <f t="shared" si="49"/>
        <v>41670</v>
      </c>
      <c r="P814" s="121">
        <f t="shared" si="50"/>
        <v>0</v>
      </c>
      <c r="Q814" s="122">
        <f t="shared" si="51"/>
        <v>0</v>
      </c>
      <c r="R814" s="122">
        <f t="shared" si="48"/>
        <v>0</v>
      </c>
      <c r="S814" s="123" t="s">
        <v>120</v>
      </c>
      <c r="U814" s="70"/>
      <c r="V814" s="124"/>
    </row>
    <row r="815" s="63" customFormat="1" ht="16.5" outlineLevel="7" spans="1:22">
      <c r="A815" s="82"/>
      <c r="B815" s="126" t="s">
        <v>192</v>
      </c>
      <c r="C815" s="127" t="s">
        <v>4530</v>
      </c>
      <c r="D815" s="128" t="s">
        <v>4532</v>
      </c>
      <c r="E815" s="129">
        <v>40511</v>
      </c>
      <c r="F815" s="128">
        <v>72</v>
      </c>
      <c r="G815" s="114">
        <v>0</v>
      </c>
      <c r="H815" s="115">
        <v>8376.07</v>
      </c>
      <c r="I815" s="115">
        <v>8376.07</v>
      </c>
      <c r="J815" s="130">
        <v>0</v>
      </c>
      <c r="K815" s="130">
        <v>0</v>
      </c>
      <c r="L815" s="130">
        <v>0</v>
      </c>
      <c r="M815" s="118"/>
      <c r="N815" s="119"/>
      <c r="O815" s="120">
        <f t="shared" si="49"/>
        <v>42704</v>
      </c>
      <c r="P815" s="121">
        <f t="shared" si="50"/>
        <v>0</v>
      </c>
      <c r="Q815" s="122">
        <f t="shared" si="51"/>
        <v>0</v>
      </c>
      <c r="R815" s="122">
        <f t="shared" si="48"/>
        <v>0</v>
      </c>
      <c r="S815" s="123" t="s">
        <v>120</v>
      </c>
      <c r="U815" s="70"/>
      <c r="V815" s="124"/>
    </row>
    <row r="816" s="63" customFormat="1" ht="16.5" outlineLevel="7" spans="1:22">
      <c r="A816" s="82"/>
      <c r="B816" s="126" t="s">
        <v>192</v>
      </c>
      <c r="C816" s="127" t="s">
        <v>4537</v>
      </c>
      <c r="D816" s="128" t="s">
        <v>4526</v>
      </c>
      <c r="E816" s="129">
        <v>35400</v>
      </c>
      <c r="F816" s="128">
        <v>72</v>
      </c>
      <c r="G816" s="114">
        <v>0</v>
      </c>
      <c r="H816" s="115">
        <v>7836</v>
      </c>
      <c r="I816" s="115">
        <v>7836</v>
      </c>
      <c r="J816" s="130">
        <v>0</v>
      </c>
      <c r="K816" s="130">
        <v>0</v>
      </c>
      <c r="L816" s="130">
        <v>0</v>
      </c>
      <c r="M816" s="118"/>
      <c r="N816" s="119"/>
      <c r="O816" s="120">
        <f t="shared" si="49"/>
        <v>37621</v>
      </c>
      <c r="P816" s="121">
        <f t="shared" si="50"/>
        <v>0</v>
      </c>
      <c r="Q816" s="122">
        <f t="shared" si="51"/>
        <v>0</v>
      </c>
      <c r="R816" s="122">
        <f t="shared" si="48"/>
        <v>0</v>
      </c>
      <c r="S816" s="123" t="s">
        <v>120</v>
      </c>
      <c r="U816" s="70"/>
      <c r="V816" s="124"/>
    </row>
    <row r="817" s="63" customFormat="1" ht="16.5" outlineLevel="7" spans="1:22">
      <c r="A817" s="82"/>
      <c r="B817" s="126" t="s">
        <v>192</v>
      </c>
      <c r="C817" s="127" t="s">
        <v>4542</v>
      </c>
      <c r="D817" s="128" t="s">
        <v>4544</v>
      </c>
      <c r="E817" s="129">
        <v>43423</v>
      </c>
      <c r="F817" s="128">
        <v>72</v>
      </c>
      <c r="G817" s="114">
        <v>0</v>
      </c>
      <c r="H817" s="115">
        <v>6273.5</v>
      </c>
      <c r="I817" s="115">
        <v>6273.5</v>
      </c>
      <c r="J817" s="130">
        <v>0</v>
      </c>
      <c r="K817" s="130">
        <v>0</v>
      </c>
      <c r="L817" s="130">
        <v>0</v>
      </c>
      <c r="M817" s="118"/>
      <c r="N817" s="119"/>
      <c r="O817" s="120">
        <f t="shared" si="49"/>
        <v>45626</v>
      </c>
      <c r="P817" s="121">
        <f t="shared" si="50"/>
        <v>0</v>
      </c>
      <c r="Q817" s="122">
        <f t="shared" si="51"/>
        <v>0</v>
      </c>
      <c r="R817" s="122">
        <f t="shared" si="48"/>
        <v>0</v>
      </c>
      <c r="S817" s="123" t="s">
        <v>120</v>
      </c>
      <c r="U817" s="70"/>
      <c r="V817" s="124"/>
    </row>
    <row r="818" s="63" customFormat="1" ht="16.5" outlineLevel="7" spans="1:22">
      <c r="A818" s="82"/>
      <c r="B818" s="126" t="s">
        <v>192</v>
      </c>
      <c r="C818" s="127" t="s">
        <v>4549</v>
      </c>
      <c r="D818" s="128" t="s">
        <v>4551</v>
      </c>
      <c r="E818" s="129">
        <v>25720</v>
      </c>
      <c r="F818" s="128">
        <v>72</v>
      </c>
      <c r="G818" s="114">
        <v>0</v>
      </c>
      <c r="H818" s="115">
        <v>33082</v>
      </c>
      <c r="I818" s="115">
        <v>33082</v>
      </c>
      <c r="J818" s="130">
        <v>0</v>
      </c>
      <c r="K818" s="130">
        <v>0</v>
      </c>
      <c r="L818" s="130">
        <v>0</v>
      </c>
      <c r="M818" s="118"/>
      <c r="N818" s="119"/>
      <c r="O818" s="120">
        <f t="shared" si="49"/>
        <v>27941</v>
      </c>
      <c r="P818" s="121">
        <f t="shared" si="50"/>
        <v>0</v>
      </c>
      <c r="Q818" s="122">
        <f t="shared" si="51"/>
        <v>0</v>
      </c>
      <c r="R818" s="122">
        <f t="shared" si="48"/>
        <v>0</v>
      </c>
      <c r="S818" s="123" t="s">
        <v>120</v>
      </c>
      <c r="U818" s="70"/>
      <c r="V818" s="124"/>
    </row>
    <row r="819" s="63" customFormat="1" ht="16.5" outlineLevel="7" spans="1:22">
      <c r="A819" s="82"/>
      <c r="B819" s="126" t="s">
        <v>192</v>
      </c>
      <c r="C819" s="127" t="s">
        <v>4554</v>
      </c>
      <c r="D819" s="128" t="s">
        <v>4519</v>
      </c>
      <c r="E819" s="129">
        <v>38217</v>
      </c>
      <c r="F819" s="128">
        <v>72</v>
      </c>
      <c r="G819" s="114">
        <v>0</v>
      </c>
      <c r="H819" s="115">
        <v>67408.85</v>
      </c>
      <c r="I819" s="115">
        <v>67408.85</v>
      </c>
      <c r="J819" s="130">
        <v>0</v>
      </c>
      <c r="K819" s="130">
        <v>0</v>
      </c>
      <c r="L819" s="130">
        <v>0</v>
      </c>
      <c r="M819" s="118"/>
      <c r="N819" s="119"/>
      <c r="O819" s="120">
        <f t="shared" si="49"/>
        <v>40421</v>
      </c>
      <c r="P819" s="121">
        <f t="shared" si="50"/>
        <v>0</v>
      </c>
      <c r="Q819" s="122">
        <f t="shared" si="51"/>
        <v>0</v>
      </c>
      <c r="R819" s="122">
        <f t="shared" si="48"/>
        <v>0</v>
      </c>
      <c r="S819" s="123" t="s">
        <v>120</v>
      </c>
      <c r="U819" s="70"/>
      <c r="V819" s="124"/>
    </row>
    <row r="820" s="63" customFormat="1" ht="16.5" outlineLevel="7" spans="1:22">
      <c r="A820" s="82"/>
      <c r="B820" s="111" t="s">
        <v>192</v>
      </c>
      <c r="C820" s="111" t="s">
        <v>4560</v>
      </c>
      <c r="D820" s="112" t="s">
        <v>4562</v>
      </c>
      <c r="E820" s="113">
        <v>42268</v>
      </c>
      <c r="F820" s="112">
        <v>72</v>
      </c>
      <c r="G820" s="114">
        <v>0</v>
      </c>
      <c r="H820" s="115">
        <v>83333.33</v>
      </c>
      <c r="I820" s="115">
        <v>83333.33</v>
      </c>
      <c r="J820" s="116">
        <v>0</v>
      </c>
      <c r="K820" s="116">
        <v>0</v>
      </c>
      <c r="L820" s="116">
        <v>0</v>
      </c>
      <c r="M820" s="118"/>
      <c r="N820" s="119"/>
      <c r="O820" s="120">
        <f t="shared" si="49"/>
        <v>44469</v>
      </c>
      <c r="P820" s="121">
        <f t="shared" si="50"/>
        <v>0</v>
      </c>
      <c r="Q820" s="122">
        <f t="shared" si="51"/>
        <v>0</v>
      </c>
      <c r="R820" s="122">
        <f t="shared" si="48"/>
        <v>0</v>
      </c>
      <c r="S820" s="123" t="s">
        <v>120</v>
      </c>
      <c r="U820" s="70"/>
      <c r="V820" s="124"/>
    </row>
    <row r="821" s="63" customFormat="1" ht="16.5" outlineLevel="7" spans="1:22">
      <c r="A821" s="82"/>
      <c r="B821" s="111" t="s">
        <v>192</v>
      </c>
      <c r="C821" s="111" t="s">
        <v>4568</v>
      </c>
      <c r="D821" s="112" t="s">
        <v>4570</v>
      </c>
      <c r="E821" s="113">
        <v>42333</v>
      </c>
      <c r="F821" s="112">
        <v>72</v>
      </c>
      <c r="G821" s="114">
        <v>0</v>
      </c>
      <c r="H821" s="115">
        <v>79487.18</v>
      </c>
      <c r="I821" s="115">
        <v>79487.18</v>
      </c>
      <c r="J821" s="116">
        <v>0</v>
      </c>
      <c r="K821" s="116">
        <v>0</v>
      </c>
      <c r="L821" s="116">
        <v>0</v>
      </c>
      <c r="M821" s="118"/>
      <c r="N821" s="119"/>
      <c r="O821" s="120">
        <f t="shared" si="49"/>
        <v>44530</v>
      </c>
      <c r="P821" s="121">
        <f t="shared" si="50"/>
        <v>0</v>
      </c>
      <c r="Q821" s="122">
        <f t="shared" si="51"/>
        <v>0</v>
      </c>
      <c r="R821" s="122">
        <f t="shared" si="48"/>
        <v>0</v>
      </c>
      <c r="S821" s="123" t="s">
        <v>120</v>
      </c>
      <c r="U821" s="70"/>
      <c r="V821" s="124"/>
    </row>
    <row r="822" s="63" customFormat="1" ht="16.5" outlineLevel="7" spans="1:22">
      <c r="A822" s="82"/>
      <c r="B822" s="126" t="s">
        <v>192</v>
      </c>
      <c r="C822" s="127" t="s">
        <v>4575</v>
      </c>
      <c r="D822" s="128" t="s">
        <v>4577</v>
      </c>
      <c r="E822" s="129">
        <v>43249</v>
      </c>
      <c r="F822" s="128">
        <v>72</v>
      </c>
      <c r="G822" s="114">
        <v>0</v>
      </c>
      <c r="H822" s="115">
        <v>3760.68</v>
      </c>
      <c r="I822" s="115">
        <v>3760.68</v>
      </c>
      <c r="J822" s="130">
        <v>0</v>
      </c>
      <c r="K822" s="130">
        <v>0</v>
      </c>
      <c r="L822" s="130">
        <v>0</v>
      </c>
      <c r="M822" s="118"/>
      <c r="N822" s="119"/>
      <c r="O822" s="120">
        <f t="shared" si="49"/>
        <v>45443</v>
      </c>
      <c r="P822" s="121">
        <f t="shared" si="50"/>
        <v>0</v>
      </c>
      <c r="Q822" s="122">
        <f t="shared" si="51"/>
        <v>0</v>
      </c>
      <c r="R822" s="122">
        <f t="shared" si="48"/>
        <v>0</v>
      </c>
      <c r="S822" s="123" t="s">
        <v>120</v>
      </c>
      <c r="U822" s="70"/>
      <c r="V822" s="124"/>
    </row>
    <row r="823" s="63" customFormat="1" ht="16.5" outlineLevel="7" spans="1:22">
      <c r="A823" s="82"/>
      <c r="B823" s="126" t="s">
        <v>192</v>
      </c>
      <c r="C823" s="127" t="s">
        <v>4582</v>
      </c>
      <c r="D823" s="128" t="s">
        <v>4577</v>
      </c>
      <c r="E823" s="129">
        <v>43249</v>
      </c>
      <c r="F823" s="128">
        <v>72</v>
      </c>
      <c r="G823" s="114">
        <v>0</v>
      </c>
      <c r="H823" s="115">
        <v>3760.68</v>
      </c>
      <c r="I823" s="115">
        <v>3760.68</v>
      </c>
      <c r="J823" s="130">
        <v>0</v>
      </c>
      <c r="K823" s="130">
        <v>0</v>
      </c>
      <c r="L823" s="130">
        <v>0</v>
      </c>
      <c r="M823" s="118"/>
      <c r="N823" s="119"/>
      <c r="O823" s="120">
        <f t="shared" si="49"/>
        <v>45443</v>
      </c>
      <c r="P823" s="121">
        <f t="shared" si="50"/>
        <v>0</v>
      </c>
      <c r="Q823" s="122">
        <f t="shared" si="51"/>
        <v>0</v>
      </c>
      <c r="R823" s="122">
        <f t="shared" si="48"/>
        <v>0</v>
      </c>
      <c r="S823" s="123" t="s">
        <v>120</v>
      </c>
      <c r="U823" s="70"/>
      <c r="V823" s="124"/>
    </row>
    <row r="824" s="63" customFormat="1" ht="16.5" outlineLevel="7" spans="1:22">
      <c r="A824" s="82"/>
      <c r="B824" s="126" t="s">
        <v>192</v>
      </c>
      <c r="C824" s="127" t="s">
        <v>4585</v>
      </c>
      <c r="D824" s="128" t="s">
        <v>4577</v>
      </c>
      <c r="E824" s="129">
        <v>43249</v>
      </c>
      <c r="F824" s="128">
        <v>72</v>
      </c>
      <c r="G824" s="114">
        <v>0</v>
      </c>
      <c r="H824" s="115">
        <v>3760.69</v>
      </c>
      <c r="I824" s="115">
        <v>3760.69</v>
      </c>
      <c r="J824" s="130">
        <v>0</v>
      </c>
      <c r="K824" s="130">
        <v>0</v>
      </c>
      <c r="L824" s="130">
        <v>0</v>
      </c>
      <c r="M824" s="118"/>
      <c r="N824" s="119"/>
      <c r="O824" s="120">
        <f t="shared" si="49"/>
        <v>45443</v>
      </c>
      <c r="P824" s="121">
        <f t="shared" si="50"/>
        <v>0</v>
      </c>
      <c r="Q824" s="122">
        <f t="shared" si="51"/>
        <v>0</v>
      </c>
      <c r="R824" s="122">
        <f t="shared" si="48"/>
        <v>0</v>
      </c>
      <c r="S824" s="123" t="s">
        <v>120</v>
      </c>
      <c r="U824" s="70"/>
      <c r="V824" s="124"/>
    </row>
    <row r="825" s="63" customFormat="1" ht="16.5" outlineLevel="7" spans="1:22">
      <c r="A825" s="82"/>
      <c r="B825" s="126" t="s">
        <v>192</v>
      </c>
      <c r="C825" s="127" t="s">
        <v>4588</v>
      </c>
      <c r="D825" s="128" t="s">
        <v>4590</v>
      </c>
      <c r="E825" s="129">
        <v>38860</v>
      </c>
      <c r="F825" s="128">
        <v>72</v>
      </c>
      <c r="G825" s="114">
        <v>0</v>
      </c>
      <c r="H825" s="115">
        <v>176300</v>
      </c>
      <c r="I825" s="115">
        <v>176300</v>
      </c>
      <c r="J825" s="130">
        <v>0</v>
      </c>
      <c r="K825" s="130">
        <v>0</v>
      </c>
      <c r="L825" s="130">
        <v>0</v>
      </c>
      <c r="M825" s="118"/>
      <c r="N825" s="119"/>
      <c r="O825" s="120">
        <f t="shared" si="49"/>
        <v>41060</v>
      </c>
      <c r="P825" s="121">
        <f t="shared" si="50"/>
        <v>0</v>
      </c>
      <c r="Q825" s="122">
        <f t="shared" si="51"/>
        <v>0</v>
      </c>
      <c r="R825" s="122">
        <f t="shared" si="48"/>
        <v>0</v>
      </c>
      <c r="S825" s="123" t="s">
        <v>120</v>
      </c>
      <c r="U825" s="70"/>
      <c r="V825" s="124"/>
    </row>
    <row r="826" s="63" customFormat="1" ht="16.5" outlineLevel="7" spans="1:22">
      <c r="A826" s="82"/>
      <c r="B826" s="126" t="s">
        <v>192</v>
      </c>
      <c r="C826" s="127" t="s">
        <v>4595</v>
      </c>
      <c r="D826" s="128" t="s">
        <v>4597</v>
      </c>
      <c r="E826" s="129">
        <v>41689</v>
      </c>
      <c r="F826" s="128">
        <v>72</v>
      </c>
      <c r="G826" s="114">
        <v>0</v>
      </c>
      <c r="H826" s="115">
        <v>5641.03</v>
      </c>
      <c r="I826" s="115">
        <v>5641.03</v>
      </c>
      <c r="J826" s="130">
        <v>0</v>
      </c>
      <c r="K826" s="130">
        <v>0</v>
      </c>
      <c r="L826" s="130">
        <v>0</v>
      </c>
      <c r="M826" s="118"/>
      <c r="N826" s="119"/>
      <c r="O826" s="120">
        <f t="shared" si="49"/>
        <v>43890</v>
      </c>
      <c r="P826" s="121">
        <f t="shared" si="50"/>
        <v>0</v>
      </c>
      <c r="Q826" s="122">
        <f t="shared" si="51"/>
        <v>0</v>
      </c>
      <c r="R826" s="122">
        <f t="shared" si="48"/>
        <v>0</v>
      </c>
      <c r="S826" s="123" t="s">
        <v>120</v>
      </c>
      <c r="U826" s="70"/>
      <c r="V826" s="124"/>
    </row>
    <row r="827" s="63" customFormat="1" ht="16.5" outlineLevel="7" spans="1:22">
      <c r="A827" s="82"/>
      <c r="B827" s="111" t="s">
        <v>192</v>
      </c>
      <c r="C827" s="111" t="s">
        <v>4602</v>
      </c>
      <c r="D827" s="112" t="s">
        <v>4604</v>
      </c>
      <c r="E827" s="113">
        <v>41421</v>
      </c>
      <c r="F827" s="112">
        <v>72</v>
      </c>
      <c r="G827" s="114">
        <v>0</v>
      </c>
      <c r="H827" s="115">
        <v>13675.21</v>
      </c>
      <c r="I827" s="115">
        <v>13675.21</v>
      </c>
      <c r="J827" s="116">
        <v>0</v>
      </c>
      <c r="K827" s="116">
        <v>0</v>
      </c>
      <c r="L827" s="116">
        <v>0</v>
      </c>
      <c r="M827" s="118"/>
      <c r="N827" s="119"/>
      <c r="O827" s="120">
        <f t="shared" si="49"/>
        <v>43616</v>
      </c>
      <c r="P827" s="121">
        <f t="shared" si="50"/>
        <v>0</v>
      </c>
      <c r="Q827" s="122">
        <f t="shared" si="51"/>
        <v>0</v>
      </c>
      <c r="R827" s="122">
        <f t="shared" si="48"/>
        <v>0</v>
      </c>
      <c r="S827" s="123" t="s">
        <v>120</v>
      </c>
      <c r="U827" s="70"/>
      <c r="V827" s="124"/>
    </row>
    <row r="828" s="63" customFormat="1" ht="16.5" outlineLevel="7" spans="1:22">
      <c r="A828" s="82"/>
      <c r="B828" s="111" t="s">
        <v>192</v>
      </c>
      <c r="C828" s="111" t="s">
        <v>4609</v>
      </c>
      <c r="D828" s="112" t="s">
        <v>4611</v>
      </c>
      <c r="E828" s="113">
        <v>41962</v>
      </c>
      <c r="F828" s="112">
        <v>72</v>
      </c>
      <c r="G828" s="114">
        <v>0</v>
      </c>
      <c r="H828" s="115">
        <v>46042.74</v>
      </c>
      <c r="I828" s="115">
        <v>46042.74</v>
      </c>
      <c r="J828" s="116">
        <v>0</v>
      </c>
      <c r="K828" s="116">
        <v>0</v>
      </c>
      <c r="L828" s="116">
        <v>0</v>
      </c>
      <c r="M828" s="118"/>
      <c r="N828" s="119"/>
      <c r="O828" s="120">
        <f t="shared" si="49"/>
        <v>44165</v>
      </c>
      <c r="P828" s="121">
        <f t="shared" si="50"/>
        <v>0</v>
      </c>
      <c r="Q828" s="122">
        <f t="shared" si="51"/>
        <v>0</v>
      </c>
      <c r="R828" s="122">
        <f t="shared" si="48"/>
        <v>0</v>
      </c>
      <c r="S828" s="123" t="s">
        <v>120</v>
      </c>
      <c r="U828" s="70"/>
      <c r="V828" s="124"/>
    </row>
    <row r="829" s="63" customFormat="1" ht="16.5" outlineLevel="7" spans="1:22">
      <c r="A829" s="82"/>
      <c r="B829" s="126" t="s">
        <v>192</v>
      </c>
      <c r="C829" s="127" t="s">
        <v>4614</v>
      </c>
      <c r="D829" s="128" t="s">
        <v>4616</v>
      </c>
      <c r="E829" s="129">
        <v>42894</v>
      </c>
      <c r="F829" s="128">
        <v>72</v>
      </c>
      <c r="G829" s="114">
        <v>0</v>
      </c>
      <c r="H829" s="115">
        <v>117948.72</v>
      </c>
      <c r="I829" s="115">
        <v>117948.72</v>
      </c>
      <c r="J829" s="130">
        <v>0</v>
      </c>
      <c r="K829" s="130">
        <v>0</v>
      </c>
      <c r="L829" s="130">
        <v>0</v>
      </c>
      <c r="M829" s="118"/>
      <c r="N829" s="119"/>
      <c r="O829" s="120">
        <f t="shared" si="49"/>
        <v>45107</v>
      </c>
      <c r="P829" s="121">
        <f t="shared" si="50"/>
        <v>0</v>
      </c>
      <c r="Q829" s="122">
        <f t="shared" si="51"/>
        <v>0</v>
      </c>
      <c r="R829" s="122">
        <f t="shared" si="48"/>
        <v>0</v>
      </c>
      <c r="S829" s="123" t="s">
        <v>120</v>
      </c>
      <c r="U829" s="70"/>
      <c r="V829" s="124"/>
    </row>
    <row r="830" s="63" customFormat="1" ht="16.5" outlineLevel="7" spans="1:22">
      <c r="A830" s="82"/>
      <c r="B830" s="126" t="s">
        <v>192</v>
      </c>
      <c r="C830" s="127" t="s">
        <v>4619</v>
      </c>
      <c r="D830" s="128" t="s">
        <v>4621</v>
      </c>
      <c r="E830" s="129">
        <v>43262</v>
      </c>
      <c r="F830" s="128">
        <v>72</v>
      </c>
      <c r="G830" s="114">
        <v>0</v>
      </c>
      <c r="H830" s="115">
        <v>225735.33</v>
      </c>
      <c r="I830" s="115">
        <v>225735.33</v>
      </c>
      <c r="J830" s="130">
        <v>0</v>
      </c>
      <c r="K830" s="130">
        <v>0</v>
      </c>
      <c r="L830" s="130">
        <v>0</v>
      </c>
      <c r="M830" s="118"/>
      <c r="N830" s="119"/>
      <c r="O830" s="120">
        <f t="shared" si="49"/>
        <v>45473</v>
      </c>
      <c r="P830" s="121">
        <f t="shared" si="50"/>
        <v>0</v>
      </c>
      <c r="Q830" s="122">
        <f t="shared" si="51"/>
        <v>0</v>
      </c>
      <c r="R830" s="122">
        <f t="shared" si="48"/>
        <v>0</v>
      </c>
      <c r="S830" s="123" t="s">
        <v>120</v>
      </c>
      <c r="U830" s="70"/>
      <c r="V830" s="124"/>
    </row>
    <row r="831" s="63" customFormat="1" ht="16.5" outlineLevel="7" spans="1:22">
      <c r="A831" s="82"/>
      <c r="B831" s="126" t="s">
        <v>192</v>
      </c>
      <c r="C831" s="127" t="s">
        <v>4625</v>
      </c>
      <c r="D831" s="128" t="s">
        <v>4627</v>
      </c>
      <c r="E831" s="129">
        <v>43350</v>
      </c>
      <c r="F831" s="128">
        <v>72</v>
      </c>
      <c r="G831" s="114">
        <v>0</v>
      </c>
      <c r="H831" s="115">
        <v>76495.73</v>
      </c>
      <c r="I831" s="115">
        <v>76495.73</v>
      </c>
      <c r="J831" s="130">
        <v>0</v>
      </c>
      <c r="K831" s="130">
        <v>0</v>
      </c>
      <c r="L831" s="130">
        <v>0</v>
      </c>
      <c r="M831" s="118"/>
      <c r="N831" s="119"/>
      <c r="O831" s="120">
        <f t="shared" si="49"/>
        <v>45565</v>
      </c>
      <c r="P831" s="121">
        <f t="shared" si="50"/>
        <v>0</v>
      </c>
      <c r="Q831" s="122">
        <f t="shared" si="51"/>
        <v>0</v>
      </c>
      <c r="R831" s="122">
        <f t="shared" si="48"/>
        <v>0</v>
      </c>
      <c r="S831" s="123" t="s">
        <v>120</v>
      </c>
      <c r="U831" s="70"/>
      <c r="V831" s="124"/>
    </row>
    <row r="832" s="63" customFormat="1" ht="16.5" outlineLevel="7" spans="1:22">
      <c r="A832" s="82"/>
      <c r="B832" s="126" t="s">
        <v>192</v>
      </c>
      <c r="C832" s="127" t="s">
        <v>4632</v>
      </c>
      <c r="D832" s="128" t="s">
        <v>4634</v>
      </c>
      <c r="E832" s="129">
        <v>39069</v>
      </c>
      <c r="F832" s="128">
        <v>72</v>
      </c>
      <c r="G832" s="114">
        <v>0</v>
      </c>
      <c r="H832" s="115">
        <v>7800</v>
      </c>
      <c r="I832" s="115">
        <v>7800</v>
      </c>
      <c r="J832" s="130">
        <v>0</v>
      </c>
      <c r="K832" s="130">
        <v>0</v>
      </c>
      <c r="L832" s="130">
        <v>0</v>
      </c>
      <c r="M832" s="118"/>
      <c r="N832" s="119"/>
      <c r="O832" s="120">
        <f t="shared" si="49"/>
        <v>41274</v>
      </c>
      <c r="P832" s="121">
        <f t="shared" si="50"/>
        <v>0</v>
      </c>
      <c r="Q832" s="122">
        <f t="shared" si="51"/>
        <v>0</v>
      </c>
      <c r="R832" s="122">
        <f t="shared" si="48"/>
        <v>0</v>
      </c>
      <c r="S832" s="123" t="s">
        <v>120</v>
      </c>
      <c r="U832" s="70"/>
      <c r="V832" s="124"/>
    </row>
    <row r="833" s="63" customFormat="1" ht="16.5" outlineLevel="7" spans="1:22">
      <c r="A833" s="82"/>
      <c r="B833" s="126" t="s">
        <v>192</v>
      </c>
      <c r="C833" s="127" t="s">
        <v>4639</v>
      </c>
      <c r="D833" s="128" t="s">
        <v>4641</v>
      </c>
      <c r="E833" s="129">
        <v>41680</v>
      </c>
      <c r="F833" s="128">
        <v>72</v>
      </c>
      <c r="G833" s="114">
        <v>0</v>
      </c>
      <c r="H833" s="115">
        <v>18306.12</v>
      </c>
      <c r="I833" s="115">
        <v>18306.12</v>
      </c>
      <c r="J833" s="130">
        <v>0</v>
      </c>
      <c r="K833" s="130">
        <v>0</v>
      </c>
      <c r="L833" s="130">
        <v>0</v>
      </c>
      <c r="M833" s="118"/>
      <c r="N833" s="119"/>
      <c r="O833" s="120">
        <f t="shared" si="49"/>
        <v>43890</v>
      </c>
      <c r="P833" s="121">
        <f t="shared" si="50"/>
        <v>0</v>
      </c>
      <c r="Q833" s="122">
        <f t="shared" si="51"/>
        <v>0</v>
      </c>
      <c r="R833" s="122">
        <f t="shared" si="48"/>
        <v>0</v>
      </c>
      <c r="S833" s="123" t="s">
        <v>120</v>
      </c>
      <c r="U833" s="70"/>
      <c r="V833" s="124"/>
    </row>
    <row r="834" s="63" customFormat="1" ht="16.5" outlineLevel="7" spans="1:22">
      <c r="A834" s="82"/>
      <c r="B834" s="111" t="s">
        <v>192</v>
      </c>
      <c r="C834" s="111" t="s">
        <v>4645</v>
      </c>
      <c r="D834" s="112" t="s">
        <v>4647</v>
      </c>
      <c r="E834" s="113">
        <v>42286</v>
      </c>
      <c r="F834" s="112">
        <v>72</v>
      </c>
      <c r="G834" s="114">
        <v>0</v>
      </c>
      <c r="H834" s="115">
        <v>282051.28</v>
      </c>
      <c r="I834" s="115">
        <v>282051.28</v>
      </c>
      <c r="J834" s="116">
        <v>0</v>
      </c>
      <c r="K834" s="116">
        <v>0</v>
      </c>
      <c r="L834" s="116">
        <v>0</v>
      </c>
      <c r="M834" s="118"/>
      <c r="N834" s="119"/>
      <c r="O834" s="120">
        <f t="shared" si="49"/>
        <v>44500</v>
      </c>
      <c r="P834" s="121">
        <f t="shared" si="50"/>
        <v>0</v>
      </c>
      <c r="Q834" s="122">
        <f t="shared" si="51"/>
        <v>0</v>
      </c>
      <c r="R834" s="122">
        <f t="shared" si="48"/>
        <v>0</v>
      </c>
      <c r="S834" s="123" t="s">
        <v>120</v>
      </c>
      <c r="U834" s="70"/>
      <c r="V834" s="124"/>
    </row>
    <row r="835" s="63" customFormat="1" ht="16.5" outlineLevel="7" spans="1:22">
      <c r="A835" s="82"/>
      <c r="B835" s="111" t="s">
        <v>192</v>
      </c>
      <c r="C835" s="111" t="s">
        <v>4652</v>
      </c>
      <c r="D835" s="112" t="s">
        <v>4654</v>
      </c>
      <c r="E835" s="113">
        <v>41836</v>
      </c>
      <c r="F835" s="112">
        <v>72</v>
      </c>
      <c r="G835" s="114">
        <v>0</v>
      </c>
      <c r="H835" s="115">
        <v>33009.71</v>
      </c>
      <c r="I835" s="115">
        <v>33009.71</v>
      </c>
      <c r="J835" s="116">
        <v>0</v>
      </c>
      <c r="K835" s="116">
        <v>0</v>
      </c>
      <c r="L835" s="116">
        <v>0</v>
      </c>
      <c r="M835" s="118"/>
      <c r="N835" s="119"/>
      <c r="O835" s="120">
        <f t="shared" si="49"/>
        <v>44043</v>
      </c>
      <c r="P835" s="121">
        <f t="shared" si="50"/>
        <v>0</v>
      </c>
      <c r="Q835" s="122">
        <f t="shared" si="51"/>
        <v>0</v>
      </c>
      <c r="R835" s="122">
        <f t="shared" si="48"/>
        <v>0</v>
      </c>
      <c r="S835" s="123" t="s">
        <v>120</v>
      </c>
      <c r="U835" s="70"/>
      <c r="V835" s="124"/>
    </row>
    <row r="836" s="63" customFormat="1" ht="16.5" outlineLevel="7" spans="1:22">
      <c r="A836" s="82"/>
      <c r="B836" s="126" t="s">
        <v>192</v>
      </c>
      <c r="C836" s="127" t="s">
        <v>4659</v>
      </c>
      <c r="D836" s="128" t="s">
        <v>4654</v>
      </c>
      <c r="E836" s="129">
        <v>28277</v>
      </c>
      <c r="F836" s="128">
        <v>72</v>
      </c>
      <c r="G836" s="114">
        <v>0</v>
      </c>
      <c r="H836" s="115">
        <v>115126.5</v>
      </c>
      <c r="I836" s="115">
        <v>115126.5</v>
      </c>
      <c r="J836" s="130">
        <v>0</v>
      </c>
      <c r="K836" s="130">
        <v>0</v>
      </c>
      <c r="L836" s="130">
        <v>0</v>
      </c>
      <c r="M836" s="118"/>
      <c r="N836" s="119"/>
      <c r="O836" s="120">
        <f t="shared" si="49"/>
        <v>30497</v>
      </c>
      <c r="P836" s="121">
        <f t="shared" si="50"/>
        <v>0</v>
      </c>
      <c r="Q836" s="122">
        <f t="shared" si="51"/>
        <v>0</v>
      </c>
      <c r="R836" s="122">
        <f t="shared" si="48"/>
        <v>0</v>
      </c>
      <c r="S836" s="123" t="s">
        <v>120</v>
      </c>
      <c r="U836" s="70"/>
      <c r="V836" s="124"/>
    </row>
    <row r="837" s="63" customFormat="1" ht="16.5" outlineLevel="7" spans="1:22">
      <c r="A837" s="82"/>
      <c r="B837" s="126" t="s">
        <v>192</v>
      </c>
      <c r="C837" s="127" t="s">
        <v>4664</v>
      </c>
      <c r="D837" s="128" t="s">
        <v>4654</v>
      </c>
      <c r="E837" s="129">
        <v>26451</v>
      </c>
      <c r="F837" s="128">
        <v>72</v>
      </c>
      <c r="G837" s="114">
        <v>0</v>
      </c>
      <c r="H837" s="115">
        <v>96782</v>
      </c>
      <c r="I837" s="115">
        <v>96782</v>
      </c>
      <c r="J837" s="130">
        <v>0</v>
      </c>
      <c r="K837" s="130">
        <v>0</v>
      </c>
      <c r="L837" s="130">
        <v>0</v>
      </c>
      <c r="M837" s="118"/>
      <c r="N837" s="119"/>
      <c r="O837" s="120">
        <f t="shared" si="49"/>
        <v>28671</v>
      </c>
      <c r="P837" s="121">
        <f t="shared" si="50"/>
        <v>0</v>
      </c>
      <c r="Q837" s="122">
        <f t="shared" si="51"/>
        <v>0</v>
      </c>
      <c r="R837" s="122">
        <f t="shared" si="48"/>
        <v>0</v>
      </c>
      <c r="S837" s="123" t="s">
        <v>120</v>
      </c>
      <c r="U837" s="70"/>
      <c r="V837" s="124"/>
    </row>
    <row r="838" s="63" customFormat="1" ht="16.5" outlineLevel="7" spans="1:22">
      <c r="A838" s="82"/>
      <c r="B838" s="126" t="s">
        <v>192</v>
      </c>
      <c r="C838" s="127" t="s">
        <v>4668</v>
      </c>
      <c r="D838" s="128" t="s">
        <v>4670</v>
      </c>
      <c r="E838" s="129">
        <v>37927</v>
      </c>
      <c r="F838" s="128">
        <v>72</v>
      </c>
      <c r="G838" s="114">
        <v>0</v>
      </c>
      <c r="H838" s="115">
        <v>4200</v>
      </c>
      <c r="I838" s="115">
        <v>4200</v>
      </c>
      <c r="J838" s="130">
        <v>0</v>
      </c>
      <c r="K838" s="130">
        <v>0</v>
      </c>
      <c r="L838" s="130">
        <v>0</v>
      </c>
      <c r="M838" s="118"/>
      <c r="N838" s="119"/>
      <c r="O838" s="120">
        <f t="shared" si="49"/>
        <v>40147</v>
      </c>
      <c r="P838" s="121">
        <f t="shared" si="50"/>
        <v>0</v>
      </c>
      <c r="Q838" s="122">
        <f t="shared" si="51"/>
        <v>0</v>
      </c>
      <c r="R838" s="122">
        <f t="shared" si="48"/>
        <v>0</v>
      </c>
      <c r="S838" s="123" t="s">
        <v>120</v>
      </c>
      <c r="U838" s="70"/>
      <c r="V838" s="124"/>
    </row>
    <row r="839" s="63" customFormat="1" ht="16.5" outlineLevel="7" spans="1:22">
      <c r="A839" s="82"/>
      <c r="B839" s="126" t="s">
        <v>192</v>
      </c>
      <c r="C839" s="127" t="s">
        <v>4674</v>
      </c>
      <c r="D839" s="128" t="s">
        <v>4676</v>
      </c>
      <c r="E839" s="129">
        <v>40163</v>
      </c>
      <c r="F839" s="128">
        <v>72</v>
      </c>
      <c r="G839" s="114">
        <v>0</v>
      </c>
      <c r="H839" s="115">
        <v>4897.44</v>
      </c>
      <c r="I839" s="115">
        <v>4897.44</v>
      </c>
      <c r="J839" s="130">
        <v>0</v>
      </c>
      <c r="K839" s="130">
        <v>0</v>
      </c>
      <c r="L839" s="130">
        <v>0</v>
      </c>
      <c r="M839" s="118"/>
      <c r="N839" s="119"/>
      <c r="O839" s="120">
        <f t="shared" si="49"/>
        <v>42369</v>
      </c>
      <c r="P839" s="121">
        <f t="shared" si="50"/>
        <v>0</v>
      </c>
      <c r="Q839" s="122">
        <f t="shared" si="51"/>
        <v>0</v>
      </c>
      <c r="R839" s="122">
        <f t="shared" si="48"/>
        <v>0</v>
      </c>
      <c r="S839" s="123" t="s">
        <v>120</v>
      </c>
      <c r="U839" s="70"/>
      <c r="V839" s="124"/>
    </row>
    <row r="840" s="63" customFormat="1" ht="16.5" outlineLevel="7" spans="1:22">
      <c r="A840" s="82"/>
      <c r="B840" s="126" t="s">
        <v>192</v>
      </c>
      <c r="C840" s="127" t="s">
        <v>4681</v>
      </c>
      <c r="D840" s="128" t="s">
        <v>4683</v>
      </c>
      <c r="E840" s="129">
        <v>40525</v>
      </c>
      <c r="F840" s="128">
        <v>72</v>
      </c>
      <c r="G840" s="114">
        <v>0</v>
      </c>
      <c r="H840" s="115">
        <v>29923.43</v>
      </c>
      <c r="I840" s="115">
        <v>29923.43</v>
      </c>
      <c r="J840" s="130">
        <v>0</v>
      </c>
      <c r="K840" s="130">
        <v>0</v>
      </c>
      <c r="L840" s="130">
        <v>0</v>
      </c>
      <c r="M840" s="118"/>
      <c r="N840" s="119"/>
      <c r="O840" s="120">
        <f t="shared" si="49"/>
        <v>42735</v>
      </c>
      <c r="P840" s="121">
        <f t="shared" si="50"/>
        <v>0</v>
      </c>
      <c r="Q840" s="122">
        <f t="shared" si="51"/>
        <v>0</v>
      </c>
      <c r="R840" s="122">
        <f t="shared" ref="R840:R903" si="52">Q840-L840</f>
        <v>0</v>
      </c>
      <c r="S840" s="123" t="s">
        <v>120</v>
      </c>
      <c r="U840" s="70"/>
      <c r="V840" s="124"/>
    </row>
    <row r="841" s="63" customFormat="1" ht="16.5" outlineLevel="7" spans="1:22">
      <c r="A841" s="82"/>
      <c r="B841" s="111" t="s">
        <v>192</v>
      </c>
      <c r="C841" s="111" t="s">
        <v>4688</v>
      </c>
      <c r="D841" s="112" t="s">
        <v>4690</v>
      </c>
      <c r="E841" s="113">
        <v>43448</v>
      </c>
      <c r="F841" s="112">
        <v>72</v>
      </c>
      <c r="G841" s="114">
        <v>0</v>
      </c>
      <c r="H841" s="115">
        <v>7931.03</v>
      </c>
      <c r="I841" s="115">
        <v>7931.03</v>
      </c>
      <c r="J841" s="116">
        <v>0</v>
      </c>
      <c r="K841" s="116">
        <v>0</v>
      </c>
      <c r="L841" s="116">
        <v>0</v>
      </c>
      <c r="M841" s="118"/>
      <c r="N841" s="119"/>
      <c r="O841" s="120">
        <f t="shared" ref="O841:O904" si="53">IFERROR(EOMONTH(E841,F841),"")</f>
        <v>45657</v>
      </c>
      <c r="P841" s="121">
        <f t="shared" si="50"/>
        <v>0</v>
      </c>
      <c r="Q841" s="122">
        <f t="shared" si="51"/>
        <v>0</v>
      </c>
      <c r="R841" s="122">
        <f t="shared" si="52"/>
        <v>0</v>
      </c>
      <c r="S841" s="123" t="s">
        <v>120</v>
      </c>
      <c r="U841" s="70"/>
      <c r="V841" s="124"/>
    </row>
    <row r="842" s="63" customFormat="1" ht="16.5" outlineLevel="7" spans="1:22">
      <c r="A842" s="82"/>
      <c r="B842" s="111" t="s">
        <v>192</v>
      </c>
      <c r="C842" s="111" t="s">
        <v>4695</v>
      </c>
      <c r="D842" s="112" t="s">
        <v>4697</v>
      </c>
      <c r="E842" s="113">
        <v>41453</v>
      </c>
      <c r="F842" s="112">
        <v>72</v>
      </c>
      <c r="G842" s="114">
        <v>0</v>
      </c>
      <c r="H842" s="115">
        <v>16068.38</v>
      </c>
      <c r="I842" s="115">
        <v>16068.38</v>
      </c>
      <c r="J842" s="116">
        <v>0</v>
      </c>
      <c r="K842" s="116">
        <v>0</v>
      </c>
      <c r="L842" s="116">
        <v>0</v>
      </c>
      <c r="M842" s="118"/>
      <c r="N842" s="119"/>
      <c r="O842" s="120">
        <f t="shared" si="53"/>
        <v>43646</v>
      </c>
      <c r="P842" s="121">
        <f t="shared" ref="P842:P905" si="54">IFERROR(IF(OR(AND(M842&lt;&gt;"",YEAR(M842)&lt;YEAR($L$6)),AND(O842&lt;&gt;"",YEAR(O842)&lt;YEAR($L$6))),0,IF(YEAR(E842)&gt;YEAR($L$6),0,IF(OR((IF(YEAR(E842)&lt;YEAR($L$6),1,IF(MONTH(E842)=12,99,MONTH(E842)+1))&gt;12),(IF(YEAR(E842)&lt;YEAR($L$6),1,IF(MONTH(E842)=12,99,MONTH(E842)+1))&gt;MIN(MONTH($L$6),IF(AND(M842&lt;&gt;"",YEAR(M842)=YEAR($L$6)),MONTH(M842),99),IF(AND(O842&lt;&gt;"",YEAR(O842)=YEAR($L$6)),MONTH(O842),99)))),0,MIN(MONTH($L$6),IF(AND(M842&lt;&gt;"",YEAR(M842)=YEAR($L$6)),MONTH(M842),99),IF(AND(O842&lt;&gt;"",YEAR(O842)=YEAR($L$6)),MONTH(O842),99))-IF(YEAR(E842)&lt;YEAR($L$6),1,IF(MONTH(E842)=12,99,MONTH(E842)+1))+1))),0)</f>
        <v>0</v>
      </c>
      <c r="Q842" s="122">
        <f t="shared" ref="Q842:Q905" si="55">IFERROR(IF(N842=0,(H842*(1-G842))/F842*P842,(N842*(1-G842))/F842*P842),0)</f>
        <v>0</v>
      </c>
      <c r="R842" s="122">
        <f t="shared" si="52"/>
        <v>0</v>
      </c>
      <c r="S842" s="123" t="s">
        <v>120</v>
      </c>
      <c r="U842" s="70"/>
      <c r="V842" s="124"/>
    </row>
    <row r="843" s="63" customFormat="1" ht="16.5" outlineLevel="7" spans="1:22">
      <c r="A843" s="82"/>
      <c r="B843" s="126" t="s">
        <v>192</v>
      </c>
      <c r="C843" s="127" t="s">
        <v>4702</v>
      </c>
      <c r="D843" s="128" t="s">
        <v>4704</v>
      </c>
      <c r="E843" s="129">
        <v>37616</v>
      </c>
      <c r="F843" s="128">
        <v>72</v>
      </c>
      <c r="G843" s="114">
        <v>0</v>
      </c>
      <c r="H843" s="115">
        <v>58800</v>
      </c>
      <c r="I843" s="115">
        <v>58800</v>
      </c>
      <c r="J843" s="130">
        <v>0</v>
      </c>
      <c r="K843" s="130">
        <v>0</v>
      </c>
      <c r="L843" s="130">
        <v>0</v>
      </c>
      <c r="M843" s="118"/>
      <c r="N843" s="119"/>
      <c r="O843" s="120">
        <f t="shared" si="53"/>
        <v>39813</v>
      </c>
      <c r="P843" s="121">
        <f t="shared" si="54"/>
        <v>0</v>
      </c>
      <c r="Q843" s="122">
        <f t="shared" si="55"/>
        <v>0</v>
      </c>
      <c r="R843" s="122">
        <f t="shared" si="52"/>
        <v>0</v>
      </c>
      <c r="S843" s="123" t="s">
        <v>120</v>
      </c>
      <c r="U843" s="70"/>
      <c r="V843" s="124"/>
    </row>
    <row r="844" s="63" customFormat="1" ht="16.5" outlineLevel="7" spans="1:22">
      <c r="A844" s="82"/>
      <c r="B844" s="126" t="s">
        <v>192</v>
      </c>
      <c r="C844" s="127" t="s">
        <v>4708</v>
      </c>
      <c r="D844" s="128" t="s">
        <v>4710</v>
      </c>
      <c r="E844" s="129">
        <v>39373</v>
      </c>
      <c r="F844" s="128">
        <v>72</v>
      </c>
      <c r="G844" s="114">
        <v>0</v>
      </c>
      <c r="H844" s="115">
        <v>4905.66</v>
      </c>
      <c r="I844" s="115">
        <v>4905.66</v>
      </c>
      <c r="J844" s="130">
        <v>0</v>
      </c>
      <c r="K844" s="130">
        <v>0</v>
      </c>
      <c r="L844" s="130">
        <v>0</v>
      </c>
      <c r="M844" s="118"/>
      <c r="N844" s="119"/>
      <c r="O844" s="120">
        <f t="shared" si="53"/>
        <v>41578</v>
      </c>
      <c r="P844" s="121">
        <f t="shared" si="54"/>
        <v>0</v>
      </c>
      <c r="Q844" s="122">
        <f t="shared" si="55"/>
        <v>0</v>
      </c>
      <c r="R844" s="122">
        <f t="shared" si="52"/>
        <v>0</v>
      </c>
      <c r="S844" s="123" t="s">
        <v>120</v>
      </c>
      <c r="U844" s="70"/>
      <c r="V844" s="124"/>
    </row>
    <row r="845" s="63" customFormat="1" ht="16.5" outlineLevel="7" spans="1:22">
      <c r="A845" s="82"/>
      <c r="B845" s="126" t="s">
        <v>192</v>
      </c>
      <c r="C845" s="127" t="s">
        <v>4715</v>
      </c>
      <c r="D845" s="128" t="s">
        <v>4717</v>
      </c>
      <c r="E845" s="129">
        <v>38587</v>
      </c>
      <c r="F845" s="128">
        <v>72</v>
      </c>
      <c r="G845" s="114">
        <v>0</v>
      </c>
      <c r="H845" s="115">
        <v>3000</v>
      </c>
      <c r="I845" s="115">
        <v>3000</v>
      </c>
      <c r="J845" s="130">
        <v>0</v>
      </c>
      <c r="K845" s="130">
        <v>0</v>
      </c>
      <c r="L845" s="130">
        <v>0</v>
      </c>
      <c r="M845" s="118"/>
      <c r="N845" s="119"/>
      <c r="O845" s="120">
        <f t="shared" si="53"/>
        <v>40786</v>
      </c>
      <c r="P845" s="121">
        <f t="shared" si="54"/>
        <v>0</v>
      </c>
      <c r="Q845" s="122">
        <f t="shared" si="55"/>
        <v>0</v>
      </c>
      <c r="R845" s="122">
        <f t="shared" si="52"/>
        <v>0</v>
      </c>
      <c r="S845" s="123" t="s">
        <v>120</v>
      </c>
      <c r="U845" s="70"/>
      <c r="V845" s="124"/>
    </row>
    <row r="846" s="63" customFormat="1" ht="16.5" outlineLevel="7" spans="1:22">
      <c r="A846" s="82"/>
      <c r="B846" s="126" t="s">
        <v>192</v>
      </c>
      <c r="C846" s="127" t="s">
        <v>4722</v>
      </c>
      <c r="D846" s="128" t="s">
        <v>4717</v>
      </c>
      <c r="E846" s="129">
        <v>38587</v>
      </c>
      <c r="F846" s="128">
        <v>72</v>
      </c>
      <c r="G846" s="114">
        <v>0</v>
      </c>
      <c r="H846" s="115">
        <v>3600</v>
      </c>
      <c r="I846" s="115">
        <v>3600</v>
      </c>
      <c r="J846" s="130">
        <v>0</v>
      </c>
      <c r="K846" s="130">
        <v>0</v>
      </c>
      <c r="L846" s="130">
        <v>0</v>
      </c>
      <c r="M846" s="118"/>
      <c r="N846" s="119"/>
      <c r="O846" s="120">
        <f t="shared" si="53"/>
        <v>40786</v>
      </c>
      <c r="P846" s="121">
        <f t="shared" si="54"/>
        <v>0</v>
      </c>
      <c r="Q846" s="122">
        <f t="shared" si="55"/>
        <v>0</v>
      </c>
      <c r="R846" s="122">
        <f t="shared" si="52"/>
        <v>0</v>
      </c>
      <c r="S846" s="123" t="s">
        <v>120</v>
      </c>
      <c r="U846" s="70"/>
      <c r="V846" s="124"/>
    </row>
    <row r="847" s="63" customFormat="1" ht="16.5" outlineLevel="7" spans="1:22">
      <c r="A847" s="82"/>
      <c r="B847" s="126" t="s">
        <v>192</v>
      </c>
      <c r="C847" s="127" t="s">
        <v>4727</v>
      </c>
      <c r="D847" s="128" t="s">
        <v>4729</v>
      </c>
      <c r="E847" s="129">
        <v>38587</v>
      </c>
      <c r="F847" s="128">
        <v>72</v>
      </c>
      <c r="G847" s="114">
        <v>0</v>
      </c>
      <c r="H847" s="115">
        <v>3000</v>
      </c>
      <c r="I847" s="115">
        <v>3000</v>
      </c>
      <c r="J847" s="130">
        <v>0</v>
      </c>
      <c r="K847" s="130">
        <v>0</v>
      </c>
      <c r="L847" s="130">
        <v>0</v>
      </c>
      <c r="M847" s="118"/>
      <c r="N847" s="119"/>
      <c r="O847" s="120">
        <f t="shared" si="53"/>
        <v>40786</v>
      </c>
      <c r="P847" s="121">
        <f t="shared" si="54"/>
        <v>0</v>
      </c>
      <c r="Q847" s="122">
        <f t="shared" si="55"/>
        <v>0</v>
      </c>
      <c r="R847" s="122">
        <f t="shared" si="52"/>
        <v>0</v>
      </c>
      <c r="S847" s="123" t="s">
        <v>120</v>
      </c>
      <c r="U847" s="70"/>
      <c r="V847" s="124"/>
    </row>
    <row r="848" s="63" customFormat="1" ht="16.5" outlineLevel="7" spans="1:22">
      <c r="A848" s="82"/>
      <c r="B848" s="111" t="s">
        <v>192</v>
      </c>
      <c r="C848" s="111" t="s">
        <v>4733</v>
      </c>
      <c r="D848" s="112" t="s">
        <v>4735</v>
      </c>
      <c r="E848" s="113">
        <v>41407</v>
      </c>
      <c r="F848" s="112">
        <v>72</v>
      </c>
      <c r="G848" s="114">
        <v>0</v>
      </c>
      <c r="H848" s="115">
        <v>1752.14</v>
      </c>
      <c r="I848" s="115">
        <v>1752.14</v>
      </c>
      <c r="J848" s="116">
        <v>0</v>
      </c>
      <c r="K848" s="116">
        <v>0</v>
      </c>
      <c r="L848" s="116">
        <v>0</v>
      </c>
      <c r="M848" s="118"/>
      <c r="N848" s="119"/>
      <c r="O848" s="120">
        <f t="shared" si="53"/>
        <v>43616</v>
      </c>
      <c r="P848" s="121">
        <f t="shared" si="54"/>
        <v>0</v>
      </c>
      <c r="Q848" s="122">
        <f t="shared" si="55"/>
        <v>0</v>
      </c>
      <c r="R848" s="122">
        <f t="shared" si="52"/>
        <v>0</v>
      </c>
      <c r="S848" s="123" t="s">
        <v>120</v>
      </c>
      <c r="U848" s="70"/>
      <c r="V848" s="124"/>
    </row>
    <row r="849" s="63" customFormat="1" ht="16.5" outlineLevel="7" spans="1:22">
      <c r="A849" s="82"/>
      <c r="B849" s="111" t="s">
        <v>192</v>
      </c>
      <c r="C849" s="111" t="s">
        <v>4740</v>
      </c>
      <c r="D849" s="112" t="s">
        <v>4735</v>
      </c>
      <c r="E849" s="113">
        <v>41407</v>
      </c>
      <c r="F849" s="112">
        <v>72</v>
      </c>
      <c r="G849" s="114">
        <v>0</v>
      </c>
      <c r="H849" s="115">
        <v>1752.14</v>
      </c>
      <c r="I849" s="115">
        <v>1752.14</v>
      </c>
      <c r="J849" s="116">
        <v>0</v>
      </c>
      <c r="K849" s="116">
        <v>0</v>
      </c>
      <c r="L849" s="116">
        <v>0</v>
      </c>
      <c r="M849" s="118"/>
      <c r="N849" s="119"/>
      <c r="O849" s="120">
        <f t="shared" si="53"/>
        <v>43616</v>
      </c>
      <c r="P849" s="121">
        <f t="shared" si="54"/>
        <v>0</v>
      </c>
      <c r="Q849" s="122">
        <f t="shared" si="55"/>
        <v>0</v>
      </c>
      <c r="R849" s="122">
        <f t="shared" si="52"/>
        <v>0</v>
      </c>
      <c r="S849" s="123" t="s">
        <v>120</v>
      </c>
      <c r="U849" s="70"/>
      <c r="V849" s="124"/>
    </row>
    <row r="850" s="63" customFormat="1" ht="16.5" outlineLevel="7" spans="1:22">
      <c r="A850" s="82"/>
      <c r="B850" s="126" t="s">
        <v>192</v>
      </c>
      <c r="C850" s="127" t="s">
        <v>4745</v>
      </c>
      <c r="D850" s="128" t="s">
        <v>4747</v>
      </c>
      <c r="E850" s="129">
        <v>41080</v>
      </c>
      <c r="F850" s="128">
        <v>72</v>
      </c>
      <c r="G850" s="114">
        <v>0</v>
      </c>
      <c r="H850" s="115">
        <v>2820.52</v>
      </c>
      <c r="I850" s="115">
        <v>2820.52</v>
      </c>
      <c r="J850" s="130">
        <v>0</v>
      </c>
      <c r="K850" s="130">
        <v>0</v>
      </c>
      <c r="L850" s="130">
        <v>0</v>
      </c>
      <c r="M850" s="118"/>
      <c r="N850" s="119"/>
      <c r="O850" s="120">
        <f t="shared" si="53"/>
        <v>43281</v>
      </c>
      <c r="P850" s="121">
        <f t="shared" si="54"/>
        <v>0</v>
      </c>
      <c r="Q850" s="122">
        <f t="shared" si="55"/>
        <v>0</v>
      </c>
      <c r="R850" s="122">
        <f t="shared" si="52"/>
        <v>0</v>
      </c>
      <c r="S850" s="123" t="s">
        <v>120</v>
      </c>
      <c r="U850" s="70"/>
      <c r="V850" s="124"/>
    </row>
    <row r="851" s="63" customFormat="1" ht="16.5" outlineLevel="7" spans="1:22">
      <c r="A851" s="82"/>
      <c r="B851" s="126" t="s">
        <v>192</v>
      </c>
      <c r="C851" s="127" t="s">
        <v>4753</v>
      </c>
      <c r="D851" s="128" t="s">
        <v>4755</v>
      </c>
      <c r="E851" s="129">
        <v>41164</v>
      </c>
      <c r="F851" s="128">
        <v>72</v>
      </c>
      <c r="G851" s="114">
        <v>0</v>
      </c>
      <c r="H851" s="115">
        <v>82051.28</v>
      </c>
      <c r="I851" s="115">
        <v>82051.28</v>
      </c>
      <c r="J851" s="130">
        <v>0</v>
      </c>
      <c r="K851" s="130">
        <v>0</v>
      </c>
      <c r="L851" s="130">
        <v>0</v>
      </c>
      <c r="M851" s="118"/>
      <c r="N851" s="119"/>
      <c r="O851" s="120">
        <f t="shared" si="53"/>
        <v>43373</v>
      </c>
      <c r="P851" s="121">
        <f t="shared" si="54"/>
        <v>0</v>
      </c>
      <c r="Q851" s="122">
        <f t="shared" si="55"/>
        <v>0</v>
      </c>
      <c r="R851" s="122">
        <f t="shared" si="52"/>
        <v>0</v>
      </c>
      <c r="S851" s="123" t="s">
        <v>120</v>
      </c>
      <c r="U851" s="70"/>
      <c r="V851" s="124"/>
    </row>
    <row r="852" s="63" customFormat="1" ht="16.5" outlineLevel="7" spans="1:22">
      <c r="A852" s="82"/>
      <c r="B852" s="126" t="s">
        <v>192</v>
      </c>
      <c r="C852" s="127" t="s">
        <v>4758</v>
      </c>
      <c r="D852" s="128" t="s">
        <v>4755</v>
      </c>
      <c r="E852" s="129">
        <v>41164</v>
      </c>
      <c r="F852" s="128">
        <v>72</v>
      </c>
      <c r="G852" s="114">
        <v>0</v>
      </c>
      <c r="H852" s="115">
        <v>82051.28</v>
      </c>
      <c r="I852" s="115">
        <v>82051.28</v>
      </c>
      <c r="J852" s="130">
        <v>0</v>
      </c>
      <c r="K852" s="130">
        <v>0</v>
      </c>
      <c r="L852" s="130">
        <v>0</v>
      </c>
      <c r="M852" s="118"/>
      <c r="N852" s="119"/>
      <c r="O852" s="120">
        <f t="shared" si="53"/>
        <v>43373</v>
      </c>
      <c r="P852" s="121">
        <f t="shared" si="54"/>
        <v>0</v>
      </c>
      <c r="Q852" s="122">
        <f t="shared" si="55"/>
        <v>0</v>
      </c>
      <c r="R852" s="122">
        <f t="shared" si="52"/>
        <v>0</v>
      </c>
      <c r="S852" s="123" t="s">
        <v>120</v>
      </c>
      <c r="U852" s="70"/>
      <c r="V852" s="124"/>
    </row>
    <row r="853" s="63" customFormat="1" ht="16.5" outlineLevel="7" spans="1:22">
      <c r="A853" s="82"/>
      <c r="B853" s="126" t="s">
        <v>192</v>
      </c>
      <c r="C853" s="127" t="s">
        <v>4761</v>
      </c>
      <c r="D853" s="128" t="s">
        <v>4755</v>
      </c>
      <c r="E853" s="129">
        <v>41164</v>
      </c>
      <c r="F853" s="128">
        <v>72</v>
      </c>
      <c r="G853" s="114">
        <v>0</v>
      </c>
      <c r="H853" s="115">
        <v>82051.28</v>
      </c>
      <c r="I853" s="115">
        <v>82051.28</v>
      </c>
      <c r="J853" s="130">
        <v>0</v>
      </c>
      <c r="K853" s="130">
        <v>0</v>
      </c>
      <c r="L853" s="130">
        <v>0</v>
      </c>
      <c r="M853" s="118"/>
      <c r="N853" s="119"/>
      <c r="O853" s="120">
        <f t="shared" si="53"/>
        <v>43373</v>
      </c>
      <c r="P853" s="121">
        <f t="shared" si="54"/>
        <v>0</v>
      </c>
      <c r="Q853" s="122">
        <f t="shared" si="55"/>
        <v>0</v>
      </c>
      <c r="R853" s="122">
        <f t="shared" si="52"/>
        <v>0</v>
      </c>
      <c r="S853" s="123" t="s">
        <v>120</v>
      </c>
      <c r="U853" s="70"/>
      <c r="V853" s="124"/>
    </row>
    <row r="854" s="63" customFormat="1" ht="16.5" outlineLevel="7" spans="1:22">
      <c r="A854" s="82"/>
      <c r="B854" s="126" t="s">
        <v>192</v>
      </c>
      <c r="C854" s="127" t="s">
        <v>4764</v>
      </c>
      <c r="D854" s="128" t="s">
        <v>4755</v>
      </c>
      <c r="E854" s="129">
        <v>41164</v>
      </c>
      <c r="F854" s="128">
        <v>72</v>
      </c>
      <c r="G854" s="114">
        <v>0</v>
      </c>
      <c r="H854" s="115">
        <v>82051.28</v>
      </c>
      <c r="I854" s="115">
        <v>82051.28</v>
      </c>
      <c r="J854" s="130">
        <v>0</v>
      </c>
      <c r="K854" s="130">
        <v>0</v>
      </c>
      <c r="L854" s="130">
        <v>0</v>
      </c>
      <c r="M854" s="118"/>
      <c r="N854" s="119"/>
      <c r="O854" s="120">
        <f t="shared" si="53"/>
        <v>43373</v>
      </c>
      <c r="P854" s="121">
        <f t="shared" si="54"/>
        <v>0</v>
      </c>
      <c r="Q854" s="122">
        <f t="shared" si="55"/>
        <v>0</v>
      </c>
      <c r="R854" s="122">
        <f t="shared" si="52"/>
        <v>0</v>
      </c>
      <c r="S854" s="123" t="s">
        <v>120</v>
      </c>
      <c r="U854" s="70"/>
      <c r="V854" s="124"/>
    </row>
    <row r="855" s="63" customFormat="1" ht="16.5" outlineLevel="7" spans="1:22">
      <c r="A855" s="82"/>
      <c r="B855" s="111" t="s">
        <v>192</v>
      </c>
      <c r="C855" s="111" t="s">
        <v>4767</v>
      </c>
      <c r="D855" s="112" t="s">
        <v>4755</v>
      </c>
      <c r="E855" s="113">
        <v>41164</v>
      </c>
      <c r="F855" s="112">
        <v>72</v>
      </c>
      <c r="G855" s="114">
        <v>0</v>
      </c>
      <c r="H855" s="115">
        <v>82051.28</v>
      </c>
      <c r="I855" s="115">
        <v>82051.28</v>
      </c>
      <c r="J855" s="116">
        <v>0</v>
      </c>
      <c r="K855" s="116">
        <v>0</v>
      </c>
      <c r="L855" s="116">
        <v>0</v>
      </c>
      <c r="M855" s="118"/>
      <c r="N855" s="119"/>
      <c r="O855" s="120">
        <f t="shared" si="53"/>
        <v>43373</v>
      </c>
      <c r="P855" s="121">
        <f t="shared" si="54"/>
        <v>0</v>
      </c>
      <c r="Q855" s="122">
        <f t="shared" si="55"/>
        <v>0</v>
      </c>
      <c r="R855" s="122">
        <f t="shared" si="52"/>
        <v>0</v>
      </c>
      <c r="S855" s="123" t="s">
        <v>120</v>
      </c>
      <c r="U855" s="70"/>
      <c r="V855" s="124"/>
    </row>
    <row r="856" s="63" customFormat="1" ht="16.5" outlineLevel="7" spans="1:22">
      <c r="A856" s="82"/>
      <c r="B856" s="111" t="s">
        <v>192</v>
      </c>
      <c r="C856" s="111" t="s">
        <v>4770</v>
      </c>
      <c r="D856" s="112" t="s">
        <v>4772</v>
      </c>
      <c r="E856" s="113">
        <v>41680</v>
      </c>
      <c r="F856" s="112">
        <v>72</v>
      </c>
      <c r="G856" s="114">
        <v>0</v>
      </c>
      <c r="H856" s="115">
        <v>17673.31</v>
      </c>
      <c r="I856" s="115">
        <v>17673.31</v>
      </c>
      <c r="J856" s="116">
        <v>0</v>
      </c>
      <c r="K856" s="116">
        <v>0</v>
      </c>
      <c r="L856" s="116">
        <v>0</v>
      </c>
      <c r="M856" s="118"/>
      <c r="N856" s="119"/>
      <c r="O856" s="120">
        <f t="shared" si="53"/>
        <v>43890</v>
      </c>
      <c r="P856" s="121">
        <f t="shared" si="54"/>
        <v>0</v>
      </c>
      <c r="Q856" s="122">
        <f t="shared" si="55"/>
        <v>0</v>
      </c>
      <c r="R856" s="122">
        <f t="shared" si="52"/>
        <v>0</v>
      </c>
      <c r="S856" s="123" t="s">
        <v>120</v>
      </c>
      <c r="U856" s="70"/>
      <c r="V856" s="124"/>
    </row>
    <row r="857" s="63" customFormat="1" ht="16.5" outlineLevel="7" spans="1:22">
      <c r="A857" s="82"/>
      <c r="B857" s="126" t="s">
        <v>192</v>
      </c>
      <c r="C857" s="127" t="s">
        <v>4777</v>
      </c>
      <c r="D857" s="128" t="s">
        <v>4772</v>
      </c>
      <c r="E857" s="129">
        <v>41680</v>
      </c>
      <c r="F857" s="128">
        <v>72</v>
      </c>
      <c r="G857" s="114">
        <v>0</v>
      </c>
      <c r="H857" s="115">
        <v>17673.31</v>
      </c>
      <c r="I857" s="115">
        <v>17673.31</v>
      </c>
      <c r="J857" s="130">
        <v>0</v>
      </c>
      <c r="K857" s="130">
        <v>0</v>
      </c>
      <c r="L857" s="130">
        <v>0</v>
      </c>
      <c r="M857" s="118"/>
      <c r="N857" s="119"/>
      <c r="O857" s="120">
        <f t="shared" si="53"/>
        <v>43890</v>
      </c>
      <c r="P857" s="121">
        <f t="shared" si="54"/>
        <v>0</v>
      </c>
      <c r="Q857" s="122">
        <f t="shared" si="55"/>
        <v>0</v>
      </c>
      <c r="R857" s="122">
        <f t="shared" si="52"/>
        <v>0</v>
      </c>
      <c r="S857" s="123" t="s">
        <v>120</v>
      </c>
      <c r="U857" s="70"/>
      <c r="V857" s="124"/>
    </row>
    <row r="858" s="63" customFormat="1" ht="16.5" outlineLevel="7" spans="1:22">
      <c r="A858" s="82"/>
      <c r="B858" s="126" t="s">
        <v>192</v>
      </c>
      <c r="C858" s="127" t="s">
        <v>4781</v>
      </c>
      <c r="D858" s="128" t="s">
        <v>4772</v>
      </c>
      <c r="E858" s="129">
        <v>41680</v>
      </c>
      <c r="F858" s="128">
        <v>72</v>
      </c>
      <c r="G858" s="114">
        <v>0</v>
      </c>
      <c r="H858" s="115">
        <v>17673.31</v>
      </c>
      <c r="I858" s="115">
        <v>17673.31</v>
      </c>
      <c r="J858" s="130">
        <v>0</v>
      </c>
      <c r="K858" s="130">
        <v>0</v>
      </c>
      <c r="L858" s="130">
        <v>0</v>
      </c>
      <c r="M858" s="118"/>
      <c r="N858" s="119"/>
      <c r="O858" s="120">
        <f t="shared" si="53"/>
        <v>43890</v>
      </c>
      <c r="P858" s="121">
        <f t="shared" si="54"/>
        <v>0</v>
      </c>
      <c r="Q858" s="122">
        <f t="shared" si="55"/>
        <v>0</v>
      </c>
      <c r="R858" s="122">
        <f t="shared" si="52"/>
        <v>0</v>
      </c>
      <c r="S858" s="123" t="s">
        <v>120</v>
      </c>
      <c r="U858" s="70"/>
      <c r="V858" s="124"/>
    </row>
    <row r="859" s="63" customFormat="1" ht="16.5" outlineLevel="7" spans="1:22">
      <c r="A859" s="82"/>
      <c r="B859" s="126" t="s">
        <v>192</v>
      </c>
      <c r="C859" s="127" t="s">
        <v>4785</v>
      </c>
      <c r="D859" s="128" t="s">
        <v>4772</v>
      </c>
      <c r="E859" s="129">
        <v>41680</v>
      </c>
      <c r="F859" s="128">
        <v>72</v>
      </c>
      <c r="G859" s="114">
        <v>0</v>
      </c>
      <c r="H859" s="115">
        <v>17673.31</v>
      </c>
      <c r="I859" s="115">
        <v>17673.31</v>
      </c>
      <c r="J859" s="130">
        <v>0</v>
      </c>
      <c r="K859" s="130">
        <v>0</v>
      </c>
      <c r="L859" s="130">
        <v>0</v>
      </c>
      <c r="M859" s="118"/>
      <c r="N859" s="119"/>
      <c r="O859" s="120">
        <f t="shared" si="53"/>
        <v>43890</v>
      </c>
      <c r="P859" s="121">
        <f t="shared" si="54"/>
        <v>0</v>
      </c>
      <c r="Q859" s="122">
        <f t="shared" si="55"/>
        <v>0</v>
      </c>
      <c r="R859" s="122">
        <f t="shared" si="52"/>
        <v>0</v>
      </c>
      <c r="S859" s="123" t="s">
        <v>120</v>
      </c>
      <c r="U859" s="70"/>
      <c r="V859" s="124"/>
    </row>
    <row r="860" s="63" customFormat="1" ht="16.5" outlineLevel="7" spans="1:22">
      <c r="A860" s="82"/>
      <c r="B860" s="126" t="s">
        <v>192</v>
      </c>
      <c r="C860" s="127" t="s">
        <v>4789</v>
      </c>
      <c r="D860" s="128" t="s">
        <v>4772</v>
      </c>
      <c r="E860" s="129">
        <v>41680</v>
      </c>
      <c r="F860" s="128">
        <v>72</v>
      </c>
      <c r="G860" s="114">
        <v>0</v>
      </c>
      <c r="H860" s="115">
        <v>17673.31</v>
      </c>
      <c r="I860" s="115">
        <v>17673.31</v>
      </c>
      <c r="J860" s="130">
        <v>0</v>
      </c>
      <c r="K860" s="130">
        <v>0</v>
      </c>
      <c r="L860" s="130">
        <v>0</v>
      </c>
      <c r="M860" s="118"/>
      <c r="N860" s="119"/>
      <c r="O860" s="120">
        <f t="shared" si="53"/>
        <v>43890</v>
      </c>
      <c r="P860" s="121">
        <f t="shared" si="54"/>
        <v>0</v>
      </c>
      <c r="Q860" s="122">
        <f t="shared" si="55"/>
        <v>0</v>
      </c>
      <c r="R860" s="122">
        <f t="shared" si="52"/>
        <v>0</v>
      </c>
      <c r="S860" s="123" t="s">
        <v>120</v>
      </c>
      <c r="U860" s="70"/>
      <c r="V860" s="124"/>
    </row>
    <row r="861" s="63" customFormat="1" ht="16.5" outlineLevel="7" spans="1:22">
      <c r="A861" s="82"/>
      <c r="B861" s="126" t="s">
        <v>192</v>
      </c>
      <c r="C861" s="127" t="s">
        <v>4792</v>
      </c>
      <c r="D861" s="128" t="s">
        <v>4772</v>
      </c>
      <c r="E861" s="129">
        <v>41680</v>
      </c>
      <c r="F861" s="128">
        <v>72</v>
      </c>
      <c r="G861" s="114">
        <v>0</v>
      </c>
      <c r="H861" s="115">
        <v>17673.31</v>
      </c>
      <c r="I861" s="115">
        <v>17673.31</v>
      </c>
      <c r="J861" s="130">
        <v>0</v>
      </c>
      <c r="K861" s="130">
        <v>0</v>
      </c>
      <c r="L861" s="130">
        <v>0</v>
      </c>
      <c r="M861" s="118"/>
      <c r="N861" s="119"/>
      <c r="O861" s="120">
        <f t="shared" si="53"/>
        <v>43890</v>
      </c>
      <c r="P861" s="121">
        <f t="shared" si="54"/>
        <v>0</v>
      </c>
      <c r="Q861" s="122">
        <f t="shared" si="55"/>
        <v>0</v>
      </c>
      <c r="R861" s="122">
        <f t="shared" si="52"/>
        <v>0</v>
      </c>
      <c r="S861" s="123" t="s">
        <v>120</v>
      </c>
      <c r="U861" s="70"/>
      <c r="V861" s="124"/>
    </row>
    <row r="862" s="63" customFormat="1" ht="16.5" outlineLevel="7" spans="1:22">
      <c r="A862" s="82"/>
      <c r="B862" s="111" t="s">
        <v>192</v>
      </c>
      <c r="C862" s="111" t="s">
        <v>4796</v>
      </c>
      <c r="D862" s="112" t="s">
        <v>4772</v>
      </c>
      <c r="E862" s="113">
        <v>41680</v>
      </c>
      <c r="F862" s="112">
        <v>72</v>
      </c>
      <c r="G862" s="114">
        <v>0</v>
      </c>
      <c r="H862" s="115">
        <v>17673.31</v>
      </c>
      <c r="I862" s="115">
        <v>17673.31</v>
      </c>
      <c r="J862" s="116">
        <v>0</v>
      </c>
      <c r="K862" s="116">
        <v>0</v>
      </c>
      <c r="L862" s="116">
        <v>0</v>
      </c>
      <c r="M862" s="118"/>
      <c r="N862" s="119"/>
      <c r="O862" s="120">
        <f t="shared" si="53"/>
        <v>43890</v>
      </c>
      <c r="P862" s="121">
        <f t="shared" si="54"/>
        <v>0</v>
      </c>
      <c r="Q862" s="122">
        <f t="shared" si="55"/>
        <v>0</v>
      </c>
      <c r="R862" s="122">
        <f t="shared" si="52"/>
        <v>0</v>
      </c>
      <c r="S862" s="123" t="s">
        <v>120</v>
      </c>
      <c r="U862" s="70"/>
      <c r="V862" s="124"/>
    </row>
    <row r="863" s="63" customFormat="1" ht="16.5" outlineLevel="7" spans="1:22">
      <c r="A863" s="82"/>
      <c r="B863" s="126" t="s">
        <v>192</v>
      </c>
      <c r="C863" s="127" t="s">
        <v>4799</v>
      </c>
      <c r="D863" s="128" t="s">
        <v>4772</v>
      </c>
      <c r="E863" s="129">
        <v>41680</v>
      </c>
      <c r="F863" s="128">
        <v>72</v>
      </c>
      <c r="G863" s="114">
        <v>0</v>
      </c>
      <c r="H863" s="115">
        <v>17673.31</v>
      </c>
      <c r="I863" s="115">
        <v>17673.31</v>
      </c>
      <c r="J863" s="130">
        <v>0</v>
      </c>
      <c r="K863" s="130">
        <v>0</v>
      </c>
      <c r="L863" s="130">
        <v>0</v>
      </c>
      <c r="M863" s="118"/>
      <c r="N863" s="119"/>
      <c r="O863" s="120">
        <f t="shared" si="53"/>
        <v>43890</v>
      </c>
      <c r="P863" s="121">
        <f t="shared" si="54"/>
        <v>0</v>
      </c>
      <c r="Q863" s="122">
        <f t="shared" si="55"/>
        <v>0</v>
      </c>
      <c r="R863" s="122">
        <f t="shared" si="52"/>
        <v>0</v>
      </c>
      <c r="S863" s="123" t="s">
        <v>120</v>
      </c>
      <c r="U863" s="70"/>
      <c r="V863" s="124"/>
    </row>
    <row r="864" s="63" customFormat="1" ht="16.5" outlineLevel="7" spans="1:22">
      <c r="A864" s="82"/>
      <c r="B864" s="126" t="s">
        <v>192</v>
      </c>
      <c r="C864" s="127" t="s">
        <v>4802</v>
      </c>
      <c r="D864" s="128" t="s">
        <v>4772</v>
      </c>
      <c r="E864" s="129">
        <v>41680</v>
      </c>
      <c r="F864" s="128">
        <v>72</v>
      </c>
      <c r="G864" s="114">
        <v>0</v>
      </c>
      <c r="H864" s="115">
        <v>17673.35</v>
      </c>
      <c r="I864" s="115">
        <v>17673.35</v>
      </c>
      <c r="J864" s="130">
        <v>0</v>
      </c>
      <c r="K864" s="130">
        <v>0</v>
      </c>
      <c r="L864" s="130">
        <v>0</v>
      </c>
      <c r="M864" s="118"/>
      <c r="N864" s="119"/>
      <c r="O864" s="120">
        <f t="shared" si="53"/>
        <v>43890</v>
      </c>
      <c r="P864" s="121">
        <f t="shared" si="54"/>
        <v>0</v>
      </c>
      <c r="Q864" s="122">
        <f t="shared" si="55"/>
        <v>0</v>
      </c>
      <c r="R864" s="122">
        <f t="shared" si="52"/>
        <v>0</v>
      </c>
      <c r="S864" s="123" t="s">
        <v>120</v>
      </c>
      <c r="U864" s="70"/>
      <c r="V864" s="124"/>
    </row>
    <row r="865" s="63" customFormat="1" ht="16.5" outlineLevel="7" spans="1:22">
      <c r="A865" s="82"/>
      <c r="B865" s="126" t="s">
        <v>192</v>
      </c>
      <c r="C865" s="127" t="s">
        <v>4806</v>
      </c>
      <c r="D865" s="128" t="s">
        <v>4772</v>
      </c>
      <c r="E865" s="129">
        <v>41680</v>
      </c>
      <c r="F865" s="128">
        <v>72</v>
      </c>
      <c r="G865" s="114">
        <v>0</v>
      </c>
      <c r="H865" s="115">
        <v>18803.42</v>
      </c>
      <c r="I865" s="115">
        <v>18803.42</v>
      </c>
      <c r="J865" s="130">
        <v>0</v>
      </c>
      <c r="K865" s="130">
        <v>0</v>
      </c>
      <c r="L865" s="130">
        <v>0</v>
      </c>
      <c r="M865" s="118"/>
      <c r="N865" s="119"/>
      <c r="O865" s="120">
        <f t="shared" si="53"/>
        <v>43890</v>
      </c>
      <c r="P865" s="121">
        <f t="shared" si="54"/>
        <v>0</v>
      </c>
      <c r="Q865" s="122">
        <f t="shared" si="55"/>
        <v>0</v>
      </c>
      <c r="R865" s="122">
        <f t="shared" si="52"/>
        <v>0</v>
      </c>
      <c r="S865" s="123" t="s">
        <v>120</v>
      </c>
      <c r="U865" s="70"/>
      <c r="V865" s="124"/>
    </row>
    <row r="866" s="63" customFormat="1" ht="16.5" outlineLevel="7" spans="1:22">
      <c r="A866" s="82"/>
      <c r="B866" s="126" t="s">
        <v>192</v>
      </c>
      <c r="C866" s="127" t="s">
        <v>4811</v>
      </c>
      <c r="D866" s="128" t="s">
        <v>4813</v>
      </c>
      <c r="E866" s="129">
        <v>41668</v>
      </c>
      <c r="F866" s="128">
        <v>72</v>
      </c>
      <c r="G866" s="114">
        <v>0</v>
      </c>
      <c r="H866" s="115">
        <v>78273.51</v>
      </c>
      <c r="I866" s="115">
        <v>78273.51</v>
      </c>
      <c r="J866" s="130">
        <v>0</v>
      </c>
      <c r="K866" s="130">
        <v>0</v>
      </c>
      <c r="L866" s="130">
        <v>0</v>
      </c>
      <c r="M866" s="118"/>
      <c r="N866" s="119"/>
      <c r="O866" s="120">
        <f t="shared" si="53"/>
        <v>43861</v>
      </c>
      <c r="P866" s="121">
        <f t="shared" si="54"/>
        <v>0</v>
      </c>
      <c r="Q866" s="122">
        <f t="shared" si="55"/>
        <v>0</v>
      </c>
      <c r="R866" s="122">
        <f t="shared" si="52"/>
        <v>0</v>
      </c>
      <c r="S866" s="123" t="s">
        <v>120</v>
      </c>
      <c r="U866" s="70"/>
      <c r="V866" s="124"/>
    </row>
    <row r="867" s="63" customFormat="1" ht="16.5" outlineLevel="7" spans="1:22">
      <c r="A867" s="82"/>
      <c r="B867" s="126" t="s">
        <v>192</v>
      </c>
      <c r="C867" s="127" t="s">
        <v>4817</v>
      </c>
      <c r="D867" s="128" t="s">
        <v>4813</v>
      </c>
      <c r="E867" s="129">
        <v>41668</v>
      </c>
      <c r="F867" s="128">
        <v>72</v>
      </c>
      <c r="G867" s="114">
        <v>0</v>
      </c>
      <c r="H867" s="115">
        <v>78273.51</v>
      </c>
      <c r="I867" s="115">
        <v>78273.51</v>
      </c>
      <c r="J867" s="130">
        <v>0</v>
      </c>
      <c r="K867" s="130">
        <v>0</v>
      </c>
      <c r="L867" s="130">
        <v>0</v>
      </c>
      <c r="M867" s="118"/>
      <c r="N867" s="119"/>
      <c r="O867" s="120">
        <f t="shared" si="53"/>
        <v>43861</v>
      </c>
      <c r="P867" s="121">
        <f t="shared" si="54"/>
        <v>0</v>
      </c>
      <c r="Q867" s="122">
        <f t="shared" si="55"/>
        <v>0</v>
      </c>
      <c r="R867" s="122">
        <f t="shared" si="52"/>
        <v>0</v>
      </c>
      <c r="S867" s="123" t="s">
        <v>120</v>
      </c>
      <c r="U867" s="70"/>
      <c r="V867" s="124"/>
    </row>
    <row r="868" s="63" customFormat="1" ht="16.5" outlineLevel="7" spans="1:22">
      <c r="A868" s="82"/>
      <c r="B868" s="111" t="s">
        <v>192</v>
      </c>
      <c r="C868" s="111" t="s">
        <v>4821</v>
      </c>
      <c r="D868" s="112" t="s">
        <v>4813</v>
      </c>
      <c r="E868" s="113">
        <v>41668</v>
      </c>
      <c r="F868" s="112">
        <v>72</v>
      </c>
      <c r="G868" s="114">
        <v>0</v>
      </c>
      <c r="H868" s="115">
        <v>78273.51</v>
      </c>
      <c r="I868" s="115">
        <v>78273.51</v>
      </c>
      <c r="J868" s="116">
        <v>0</v>
      </c>
      <c r="K868" s="116">
        <v>0</v>
      </c>
      <c r="L868" s="116">
        <v>0</v>
      </c>
      <c r="M868" s="118"/>
      <c r="N868" s="119"/>
      <c r="O868" s="120">
        <f t="shared" si="53"/>
        <v>43861</v>
      </c>
      <c r="P868" s="121">
        <f t="shared" si="54"/>
        <v>0</v>
      </c>
      <c r="Q868" s="122">
        <f t="shared" si="55"/>
        <v>0</v>
      </c>
      <c r="R868" s="122">
        <f t="shared" si="52"/>
        <v>0</v>
      </c>
      <c r="S868" s="123" t="s">
        <v>120</v>
      </c>
      <c r="U868" s="70"/>
      <c r="V868" s="124"/>
    </row>
    <row r="869" s="63" customFormat="1" ht="16.5" outlineLevel="7" spans="1:22">
      <c r="A869" s="82"/>
      <c r="B869" s="111" t="s">
        <v>192</v>
      </c>
      <c r="C869" s="111" t="s">
        <v>4824</v>
      </c>
      <c r="D869" s="112" t="s">
        <v>4813</v>
      </c>
      <c r="E869" s="113">
        <v>41668</v>
      </c>
      <c r="F869" s="112">
        <v>72</v>
      </c>
      <c r="G869" s="114">
        <v>0</v>
      </c>
      <c r="H869" s="115">
        <v>78273.51</v>
      </c>
      <c r="I869" s="115">
        <v>78273.51</v>
      </c>
      <c r="J869" s="116">
        <v>0</v>
      </c>
      <c r="K869" s="116">
        <v>0</v>
      </c>
      <c r="L869" s="116">
        <v>0</v>
      </c>
      <c r="M869" s="118"/>
      <c r="N869" s="119"/>
      <c r="O869" s="120">
        <f t="shared" si="53"/>
        <v>43861</v>
      </c>
      <c r="P869" s="121">
        <f t="shared" si="54"/>
        <v>0</v>
      </c>
      <c r="Q869" s="122">
        <f t="shared" si="55"/>
        <v>0</v>
      </c>
      <c r="R869" s="122">
        <f t="shared" si="52"/>
        <v>0</v>
      </c>
      <c r="S869" s="123" t="s">
        <v>120</v>
      </c>
      <c r="U869" s="70"/>
      <c r="V869" s="124"/>
    </row>
    <row r="870" s="63" customFormat="1" ht="16.5" outlineLevel="7" spans="1:22">
      <c r="A870" s="82"/>
      <c r="B870" s="126" t="s">
        <v>192</v>
      </c>
      <c r="C870" s="127" t="s">
        <v>4827</v>
      </c>
      <c r="D870" s="128" t="s">
        <v>4813</v>
      </c>
      <c r="E870" s="129">
        <v>41668</v>
      </c>
      <c r="F870" s="128">
        <v>72</v>
      </c>
      <c r="G870" s="114">
        <v>0</v>
      </c>
      <c r="H870" s="115">
        <v>78273.49</v>
      </c>
      <c r="I870" s="115">
        <v>78273.49</v>
      </c>
      <c r="J870" s="130">
        <v>0</v>
      </c>
      <c r="K870" s="130">
        <v>0</v>
      </c>
      <c r="L870" s="130">
        <v>0</v>
      </c>
      <c r="M870" s="118"/>
      <c r="N870" s="119"/>
      <c r="O870" s="120">
        <f t="shared" si="53"/>
        <v>43861</v>
      </c>
      <c r="P870" s="121">
        <f t="shared" si="54"/>
        <v>0</v>
      </c>
      <c r="Q870" s="122">
        <f t="shared" si="55"/>
        <v>0</v>
      </c>
      <c r="R870" s="122">
        <f t="shared" si="52"/>
        <v>0</v>
      </c>
      <c r="S870" s="123" t="s">
        <v>120</v>
      </c>
      <c r="U870" s="70"/>
      <c r="V870" s="124"/>
    </row>
    <row r="871" s="63" customFormat="1" ht="16.5" outlineLevel="7" spans="1:22">
      <c r="A871" s="82"/>
      <c r="B871" s="126" t="s">
        <v>192</v>
      </c>
      <c r="C871" s="127" t="s">
        <v>4830</v>
      </c>
      <c r="D871" s="128" t="s">
        <v>4717</v>
      </c>
      <c r="E871" s="129">
        <v>41837</v>
      </c>
      <c r="F871" s="128">
        <v>72</v>
      </c>
      <c r="G871" s="114">
        <v>0</v>
      </c>
      <c r="H871" s="115">
        <v>2547.01</v>
      </c>
      <c r="I871" s="115">
        <v>2547.01</v>
      </c>
      <c r="J871" s="130">
        <v>0</v>
      </c>
      <c r="K871" s="130">
        <v>0</v>
      </c>
      <c r="L871" s="130">
        <v>0</v>
      </c>
      <c r="M871" s="118"/>
      <c r="N871" s="119"/>
      <c r="O871" s="120">
        <f t="shared" si="53"/>
        <v>44043</v>
      </c>
      <c r="P871" s="121">
        <f t="shared" si="54"/>
        <v>0</v>
      </c>
      <c r="Q871" s="122">
        <f t="shared" si="55"/>
        <v>0</v>
      </c>
      <c r="R871" s="122">
        <f t="shared" si="52"/>
        <v>0</v>
      </c>
      <c r="S871" s="123" t="s">
        <v>120</v>
      </c>
      <c r="U871" s="70"/>
      <c r="V871" s="124"/>
    </row>
    <row r="872" s="63" customFormat="1" ht="16.5" outlineLevel="7" spans="1:22">
      <c r="A872" s="82"/>
      <c r="B872" s="126" t="s">
        <v>192</v>
      </c>
      <c r="C872" s="127" t="s">
        <v>4836</v>
      </c>
      <c r="D872" s="128" t="s">
        <v>4717</v>
      </c>
      <c r="E872" s="129">
        <v>41837</v>
      </c>
      <c r="F872" s="128">
        <v>72</v>
      </c>
      <c r="G872" s="114">
        <v>0</v>
      </c>
      <c r="H872" s="115">
        <v>2547.01</v>
      </c>
      <c r="I872" s="115">
        <v>2547.01</v>
      </c>
      <c r="J872" s="130">
        <v>0</v>
      </c>
      <c r="K872" s="130">
        <v>0</v>
      </c>
      <c r="L872" s="130">
        <v>0</v>
      </c>
      <c r="M872" s="118"/>
      <c r="N872" s="119"/>
      <c r="O872" s="120">
        <f t="shared" si="53"/>
        <v>44043</v>
      </c>
      <c r="P872" s="121">
        <f t="shared" si="54"/>
        <v>0</v>
      </c>
      <c r="Q872" s="122">
        <f t="shared" si="55"/>
        <v>0</v>
      </c>
      <c r="R872" s="122">
        <f t="shared" si="52"/>
        <v>0</v>
      </c>
      <c r="S872" s="123" t="s">
        <v>120</v>
      </c>
      <c r="U872" s="70"/>
      <c r="V872" s="124"/>
    </row>
    <row r="873" s="63" customFormat="1" ht="16.5" outlineLevel="7" spans="1:22">
      <c r="A873" s="82"/>
      <c r="B873" s="126" t="s">
        <v>192</v>
      </c>
      <c r="C873" s="127" t="s">
        <v>4840</v>
      </c>
      <c r="D873" s="128" t="s">
        <v>4717</v>
      </c>
      <c r="E873" s="129">
        <v>41837</v>
      </c>
      <c r="F873" s="128">
        <v>72</v>
      </c>
      <c r="G873" s="114">
        <v>0</v>
      </c>
      <c r="H873" s="115">
        <v>2547.01</v>
      </c>
      <c r="I873" s="115">
        <v>2547.01</v>
      </c>
      <c r="J873" s="130">
        <v>0</v>
      </c>
      <c r="K873" s="130">
        <v>0</v>
      </c>
      <c r="L873" s="130">
        <v>0</v>
      </c>
      <c r="M873" s="118"/>
      <c r="N873" s="119"/>
      <c r="O873" s="120">
        <f t="shared" si="53"/>
        <v>44043</v>
      </c>
      <c r="P873" s="121">
        <f t="shared" si="54"/>
        <v>0</v>
      </c>
      <c r="Q873" s="122">
        <f t="shared" si="55"/>
        <v>0</v>
      </c>
      <c r="R873" s="122">
        <f t="shared" si="52"/>
        <v>0</v>
      </c>
      <c r="S873" s="123" t="s">
        <v>120</v>
      </c>
      <c r="U873" s="70"/>
      <c r="V873" s="124"/>
    </row>
    <row r="874" s="63" customFormat="1" ht="16.5" outlineLevel="7" spans="1:22">
      <c r="A874" s="82"/>
      <c r="B874" s="126" t="s">
        <v>192</v>
      </c>
      <c r="C874" s="127" t="s">
        <v>4845</v>
      </c>
      <c r="D874" s="128" t="s">
        <v>4717</v>
      </c>
      <c r="E874" s="129">
        <v>41837</v>
      </c>
      <c r="F874" s="128">
        <v>72</v>
      </c>
      <c r="G874" s="114">
        <v>0</v>
      </c>
      <c r="H874" s="115">
        <v>2547.01</v>
      </c>
      <c r="I874" s="115">
        <v>2547.01</v>
      </c>
      <c r="J874" s="130">
        <v>0</v>
      </c>
      <c r="K874" s="130">
        <v>0</v>
      </c>
      <c r="L874" s="130">
        <v>0</v>
      </c>
      <c r="M874" s="118"/>
      <c r="N874" s="119"/>
      <c r="O874" s="120">
        <f t="shared" si="53"/>
        <v>44043</v>
      </c>
      <c r="P874" s="121">
        <f t="shared" si="54"/>
        <v>0</v>
      </c>
      <c r="Q874" s="122">
        <f t="shared" si="55"/>
        <v>0</v>
      </c>
      <c r="R874" s="122">
        <f t="shared" si="52"/>
        <v>0</v>
      </c>
      <c r="S874" s="123" t="s">
        <v>120</v>
      </c>
      <c r="U874" s="70"/>
      <c r="V874" s="124"/>
    </row>
    <row r="875" s="63" customFormat="1" ht="16.5" outlineLevel="7" spans="1:22">
      <c r="A875" s="82"/>
      <c r="B875" s="111" t="s">
        <v>192</v>
      </c>
      <c r="C875" s="111" t="s">
        <v>4849</v>
      </c>
      <c r="D875" s="112" t="s">
        <v>4717</v>
      </c>
      <c r="E875" s="113">
        <v>41837</v>
      </c>
      <c r="F875" s="112">
        <v>72</v>
      </c>
      <c r="G875" s="114">
        <v>0</v>
      </c>
      <c r="H875" s="115">
        <v>2547.01</v>
      </c>
      <c r="I875" s="115">
        <v>2547.01</v>
      </c>
      <c r="J875" s="116">
        <v>0</v>
      </c>
      <c r="K875" s="116">
        <v>0</v>
      </c>
      <c r="L875" s="116">
        <v>0</v>
      </c>
      <c r="M875" s="118"/>
      <c r="N875" s="119"/>
      <c r="O875" s="120">
        <f t="shared" si="53"/>
        <v>44043</v>
      </c>
      <c r="P875" s="121">
        <f t="shared" si="54"/>
        <v>0</v>
      </c>
      <c r="Q875" s="122">
        <f t="shared" si="55"/>
        <v>0</v>
      </c>
      <c r="R875" s="122">
        <f t="shared" si="52"/>
        <v>0</v>
      </c>
      <c r="S875" s="123" t="s">
        <v>120</v>
      </c>
      <c r="U875" s="70"/>
      <c r="V875" s="124"/>
    </row>
    <row r="876" s="63" customFormat="1" ht="16.5" outlineLevel="7" spans="1:22">
      <c r="A876" s="82"/>
      <c r="B876" s="111" t="s">
        <v>192</v>
      </c>
      <c r="C876" s="111" t="s">
        <v>4852</v>
      </c>
      <c r="D876" s="112" t="s">
        <v>4772</v>
      </c>
      <c r="E876" s="113">
        <v>42727</v>
      </c>
      <c r="F876" s="112">
        <v>72</v>
      </c>
      <c r="G876" s="114">
        <v>0</v>
      </c>
      <c r="H876" s="115">
        <v>19230.77</v>
      </c>
      <c r="I876" s="115">
        <v>19230.77</v>
      </c>
      <c r="J876" s="116">
        <v>0</v>
      </c>
      <c r="K876" s="116">
        <v>0</v>
      </c>
      <c r="L876" s="116">
        <v>0</v>
      </c>
      <c r="M876" s="118"/>
      <c r="N876" s="119"/>
      <c r="O876" s="120">
        <f t="shared" si="53"/>
        <v>44926</v>
      </c>
      <c r="P876" s="121">
        <f t="shared" si="54"/>
        <v>0</v>
      </c>
      <c r="Q876" s="122">
        <f t="shared" si="55"/>
        <v>0</v>
      </c>
      <c r="R876" s="122">
        <f t="shared" si="52"/>
        <v>0</v>
      </c>
      <c r="S876" s="123" t="s">
        <v>120</v>
      </c>
      <c r="U876" s="70"/>
      <c r="V876" s="124"/>
    </row>
    <row r="877" s="63" customFormat="1" ht="16.5" outlineLevel="7" spans="1:22">
      <c r="A877" s="82"/>
      <c r="B877" s="126" t="s">
        <v>192</v>
      </c>
      <c r="C877" s="127" t="s">
        <v>4857</v>
      </c>
      <c r="D877" s="128" t="s">
        <v>4772</v>
      </c>
      <c r="E877" s="129">
        <v>42727</v>
      </c>
      <c r="F877" s="128">
        <v>72</v>
      </c>
      <c r="G877" s="114">
        <v>0</v>
      </c>
      <c r="H877" s="115">
        <v>19230.77</v>
      </c>
      <c r="I877" s="115">
        <v>19230.77</v>
      </c>
      <c r="J877" s="130">
        <v>0</v>
      </c>
      <c r="K877" s="130">
        <v>0</v>
      </c>
      <c r="L877" s="130">
        <v>0</v>
      </c>
      <c r="M877" s="118"/>
      <c r="N877" s="119"/>
      <c r="O877" s="120">
        <f t="shared" si="53"/>
        <v>44926</v>
      </c>
      <c r="P877" s="121">
        <f t="shared" si="54"/>
        <v>0</v>
      </c>
      <c r="Q877" s="122">
        <f t="shared" si="55"/>
        <v>0</v>
      </c>
      <c r="R877" s="122">
        <f t="shared" si="52"/>
        <v>0</v>
      </c>
      <c r="S877" s="123" t="s">
        <v>120</v>
      </c>
      <c r="U877" s="70"/>
      <c r="V877" s="124"/>
    </row>
    <row r="878" s="63" customFormat="1" ht="16.5" outlineLevel="7" spans="1:22">
      <c r="A878" s="82"/>
      <c r="B878" s="126" t="s">
        <v>192</v>
      </c>
      <c r="C878" s="127" t="s">
        <v>4861</v>
      </c>
      <c r="D878" s="128" t="s">
        <v>4772</v>
      </c>
      <c r="E878" s="129">
        <v>42727</v>
      </c>
      <c r="F878" s="128">
        <v>72</v>
      </c>
      <c r="G878" s="114">
        <v>0</v>
      </c>
      <c r="H878" s="115">
        <v>19230.77</v>
      </c>
      <c r="I878" s="115">
        <v>19230.77</v>
      </c>
      <c r="J878" s="130">
        <v>0</v>
      </c>
      <c r="K878" s="130">
        <v>0</v>
      </c>
      <c r="L878" s="130">
        <v>0</v>
      </c>
      <c r="M878" s="118"/>
      <c r="N878" s="119"/>
      <c r="O878" s="120">
        <f t="shared" si="53"/>
        <v>44926</v>
      </c>
      <c r="P878" s="121">
        <f t="shared" si="54"/>
        <v>0</v>
      </c>
      <c r="Q878" s="122">
        <f t="shared" si="55"/>
        <v>0</v>
      </c>
      <c r="R878" s="122">
        <f t="shared" si="52"/>
        <v>0</v>
      </c>
      <c r="S878" s="123" t="s">
        <v>120</v>
      </c>
      <c r="U878" s="70"/>
      <c r="V878" s="124"/>
    </row>
    <row r="879" s="63" customFormat="1" ht="16.5" outlineLevel="7" spans="1:22">
      <c r="A879" s="82"/>
      <c r="B879" s="126" t="s">
        <v>192</v>
      </c>
      <c r="C879" s="127" t="s">
        <v>4864</v>
      </c>
      <c r="D879" s="128" t="s">
        <v>4717</v>
      </c>
      <c r="E879" s="129">
        <v>42921</v>
      </c>
      <c r="F879" s="128">
        <v>72</v>
      </c>
      <c r="G879" s="114">
        <v>0</v>
      </c>
      <c r="H879" s="115">
        <v>2576.31</v>
      </c>
      <c r="I879" s="115">
        <v>2576.31</v>
      </c>
      <c r="J879" s="130">
        <v>0</v>
      </c>
      <c r="K879" s="130">
        <v>0</v>
      </c>
      <c r="L879" s="130">
        <v>0</v>
      </c>
      <c r="M879" s="118"/>
      <c r="N879" s="119"/>
      <c r="O879" s="120">
        <f t="shared" si="53"/>
        <v>45138</v>
      </c>
      <c r="P879" s="121">
        <f t="shared" si="54"/>
        <v>0</v>
      </c>
      <c r="Q879" s="122">
        <f t="shared" si="55"/>
        <v>0</v>
      </c>
      <c r="R879" s="122">
        <f t="shared" si="52"/>
        <v>0</v>
      </c>
      <c r="S879" s="123" t="s">
        <v>120</v>
      </c>
      <c r="U879" s="70"/>
      <c r="V879" s="124"/>
    </row>
    <row r="880" s="63" customFormat="1" ht="16.5" outlineLevel="7" spans="1:22">
      <c r="A880" s="82"/>
      <c r="B880" s="126" t="s">
        <v>192</v>
      </c>
      <c r="C880" s="127" t="s">
        <v>4870</v>
      </c>
      <c r="D880" s="128" t="s">
        <v>4717</v>
      </c>
      <c r="E880" s="129">
        <v>42921</v>
      </c>
      <c r="F880" s="128">
        <v>72</v>
      </c>
      <c r="G880" s="114">
        <v>0</v>
      </c>
      <c r="H880" s="115">
        <v>2576.31</v>
      </c>
      <c r="I880" s="115">
        <v>2576.31</v>
      </c>
      <c r="J880" s="130">
        <v>0</v>
      </c>
      <c r="K880" s="130">
        <v>0</v>
      </c>
      <c r="L880" s="130">
        <v>0</v>
      </c>
      <c r="M880" s="118"/>
      <c r="N880" s="119"/>
      <c r="O880" s="120">
        <f t="shared" si="53"/>
        <v>45138</v>
      </c>
      <c r="P880" s="121">
        <f t="shared" si="54"/>
        <v>0</v>
      </c>
      <c r="Q880" s="122">
        <f t="shared" si="55"/>
        <v>0</v>
      </c>
      <c r="R880" s="122">
        <f t="shared" si="52"/>
        <v>0</v>
      </c>
      <c r="S880" s="123" t="s">
        <v>120</v>
      </c>
      <c r="U880" s="70"/>
      <c r="V880" s="124"/>
    </row>
    <row r="881" s="63" customFormat="1" ht="16.5" outlineLevel="7" spans="1:22">
      <c r="A881" s="82"/>
      <c r="B881" s="126" t="s">
        <v>192</v>
      </c>
      <c r="C881" s="127" t="s">
        <v>4874</v>
      </c>
      <c r="D881" s="128" t="s">
        <v>4717</v>
      </c>
      <c r="E881" s="129">
        <v>42921</v>
      </c>
      <c r="F881" s="128">
        <v>72</v>
      </c>
      <c r="G881" s="114">
        <v>0</v>
      </c>
      <c r="H881" s="115">
        <v>2576.31</v>
      </c>
      <c r="I881" s="115">
        <v>2576.31</v>
      </c>
      <c r="J881" s="130">
        <v>0</v>
      </c>
      <c r="K881" s="130">
        <v>0</v>
      </c>
      <c r="L881" s="130">
        <v>0</v>
      </c>
      <c r="M881" s="118"/>
      <c r="N881" s="119"/>
      <c r="O881" s="120">
        <f t="shared" si="53"/>
        <v>45138</v>
      </c>
      <c r="P881" s="121">
        <f t="shared" si="54"/>
        <v>0</v>
      </c>
      <c r="Q881" s="122">
        <f t="shared" si="55"/>
        <v>0</v>
      </c>
      <c r="R881" s="122">
        <f t="shared" si="52"/>
        <v>0</v>
      </c>
      <c r="S881" s="123" t="s">
        <v>120</v>
      </c>
      <c r="U881" s="70"/>
      <c r="V881" s="124"/>
    </row>
    <row r="882" s="63" customFormat="1" ht="16.5" outlineLevel="7" spans="1:22">
      <c r="A882" s="82"/>
      <c r="B882" s="111" t="s">
        <v>192</v>
      </c>
      <c r="C882" s="111" t="s">
        <v>4877</v>
      </c>
      <c r="D882" s="112" t="s">
        <v>4717</v>
      </c>
      <c r="E882" s="113">
        <v>42921</v>
      </c>
      <c r="F882" s="112">
        <v>72</v>
      </c>
      <c r="G882" s="114">
        <v>0</v>
      </c>
      <c r="H882" s="115">
        <v>2576.31</v>
      </c>
      <c r="I882" s="115">
        <v>2576.31</v>
      </c>
      <c r="J882" s="116">
        <v>0</v>
      </c>
      <c r="K882" s="116">
        <v>0</v>
      </c>
      <c r="L882" s="116">
        <v>0</v>
      </c>
      <c r="M882" s="118"/>
      <c r="N882" s="119"/>
      <c r="O882" s="120">
        <f t="shared" si="53"/>
        <v>45138</v>
      </c>
      <c r="P882" s="121">
        <f t="shared" si="54"/>
        <v>0</v>
      </c>
      <c r="Q882" s="122">
        <f t="shared" si="55"/>
        <v>0</v>
      </c>
      <c r="R882" s="122">
        <f t="shared" si="52"/>
        <v>0</v>
      </c>
      <c r="S882" s="123" t="s">
        <v>120</v>
      </c>
      <c r="U882" s="70"/>
      <c r="V882" s="124"/>
    </row>
    <row r="883" s="63" customFormat="1" ht="16.5" outlineLevel="7" spans="1:22">
      <c r="A883" s="82"/>
      <c r="B883" s="111" t="s">
        <v>192</v>
      </c>
      <c r="C883" s="111" t="s">
        <v>4880</v>
      </c>
      <c r="D883" s="112" t="s">
        <v>4717</v>
      </c>
      <c r="E883" s="113">
        <v>42921</v>
      </c>
      <c r="F883" s="112">
        <v>72</v>
      </c>
      <c r="G883" s="114">
        <v>0</v>
      </c>
      <c r="H883" s="115">
        <v>2576.31</v>
      </c>
      <c r="I883" s="115">
        <v>2576.31</v>
      </c>
      <c r="J883" s="116">
        <v>0</v>
      </c>
      <c r="K883" s="116">
        <v>0</v>
      </c>
      <c r="L883" s="116">
        <v>0</v>
      </c>
      <c r="M883" s="118"/>
      <c r="N883" s="119"/>
      <c r="O883" s="120">
        <f t="shared" si="53"/>
        <v>45138</v>
      </c>
      <c r="P883" s="121">
        <f t="shared" si="54"/>
        <v>0</v>
      </c>
      <c r="Q883" s="122">
        <f t="shared" si="55"/>
        <v>0</v>
      </c>
      <c r="R883" s="122">
        <f t="shared" si="52"/>
        <v>0</v>
      </c>
      <c r="S883" s="123" t="s">
        <v>120</v>
      </c>
      <c r="U883" s="70"/>
      <c r="V883" s="124"/>
    </row>
    <row r="884" s="63" customFormat="1" ht="16.5" outlineLevel="7" spans="1:22">
      <c r="A884" s="82"/>
      <c r="B884" s="126" t="s">
        <v>192</v>
      </c>
      <c r="C884" s="127" t="s">
        <v>4883</v>
      </c>
      <c r="D884" s="128" t="s">
        <v>4717</v>
      </c>
      <c r="E884" s="129">
        <v>42921</v>
      </c>
      <c r="F884" s="128">
        <v>72</v>
      </c>
      <c r="G884" s="114">
        <v>0</v>
      </c>
      <c r="H884" s="115">
        <v>2576.31</v>
      </c>
      <c r="I884" s="115">
        <v>2576.31</v>
      </c>
      <c r="J884" s="130">
        <v>0</v>
      </c>
      <c r="K884" s="130">
        <v>0</v>
      </c>
      <c r="L884" s="130">
        <v>0</v>
      </c>
      <c r="M884" s="118"/>
      <c r="N884" s="119"/>
      <c r="O884" s="120">
        <f t="shared" si="53"/>
        <v>45138</v>
      </c>
      <c r="P884" s="121">
        <f t="shared" si="54"/>
        <v>0</v>
      </c>
      <c r="Q884" s="122">
        <f t="shared" si="55"/>
        <v>0</v>
      </c>
      <c r="R884" s="122">
        <f t="shared" si="52"/>
        <v>0</v>
      </c>
      <c r="S884" s="123" t="s">
        <v>120</v>
      </c>
      <c r="U884" s="70"/>
      <c r="V884" s="124"/>
    </row>
    <row r="885" s="63" customFormat="1" ht="16.5" outlineLevel="7" spans="1:22">
      <c r="A885" s="82"/>
      <c r="B885" s="126" t="s">
        <v>192</v>
      </c>
      <c r="C885" s="127" t="s">
        <v>4886</v>
      </c>
      <c r="D885" s="128" t="s">
        <v>4717</v>
      </c>
      <c r="E885" s="129">
        <v>42921</v>
      </c>
      <c r="F885" s="128">
        <v>72</v>
      </c>
      <c r="G885" s="114">
        <v>0</v>
      </c>
      <c r="H885" s="115">
        <v>2576.31</v>
      </c>
      <c r="I885" s="115">
        <v>2576.31</v>
      </c>
      <c r="J885" s="130">
        <v>0</v>
      </c>
      <c r="K885" s="130">
        <v>0</v>
      </c>
      <c r="L885" s="130">
        <v>0</v>
      </c>
      <c r="M885" s="118"/>
      <c r="N885" s="119"/>
      <c r="O885" s="120">
        <f t="shared" si="53"/>
        <v>45138</v>
      </c>
      <c r="P885" s="121">
        <f t="shared" si="54"/>
        <v>0</v>
      </c>
      <c r="Q885" s="122">
        <f t="shared" si="55"/>
        <v>0</v>
      </c>
      <c r="R885" s="122">
        <f t="shared" si="52"/>
        <v>0</v>
      </c>
      <c r="S885" s="123" t="s">
        <v>120</v>
      </c>
      <c r="U885" s="70"/>
      <c r="V885" s="124"/>
    </row>
    <row r="886" s="63" customFormat="1" ht="16.5" outlineLevel="7" spans="1:22">
      <c r="A886" s="82"/>
      <c r="B886" s="126" t="s">
        <v>192</v>
      </c>
      <c r="C886" s="127" t="s">
        <v>4889</v>
      </c>
      <c r="D886" s="128" t="s">
        <v>4717</v>
      </c>
      <c r="E886" s="129">
        <v>42921</v>
      </c>
      <c r="F886" s="128">
        <v>72</v>
      </c>
      <c r="G886" s="114">
        <v>0</v>
      </c>
      <c r="H886" s="115">
        <v>2576.31</v>
      </c>
      <c r="I886" s="115">
        <v>2576.31</v>
      </c>
      <c r="J886" s="130">
        <v>0</v>
      </c>
      <c r="K886" s="130">
        <v>0</v>
      </c>
      <c r="L886" s="130">
        <v>0</v>
      </c>
      <c r="M886" s="118"/>
      <c r="N886" s="119"/>
      <c r="O886" s="120">
        <f t="shared" si="53"/>
        <v>45138</v>
      </c>
      <c r="P886" s="121">
        <f t="shared" si="54"/>
        <v>0</v>
      </c>
      <c r="Q886" s="122">
        <f t="shared" si="55"/>
        <v>0</v>
      </c>
      <c r="R886" s="122">
        <f t="shared" si="52"/>
        <v>0</v>
      </c>
      <c r="S886" s="123" t="s">
        <v>120</v>
      </c>
      <c r="U886" s="70"/>
      <c r="V886" s="124"/>
    </row>
    <row r="887" s="63" customFormat="1" ht="16.5" outlineLevel="7" spans="1:22">
      <c r="A887" s="82"/>
      <c r="B887" s="126" t="s">
        <v>192</v>
      </c>
      <c r="C887" s="127" t="s">
        <v>4892</v>
      </c>
      <c r="D887" s="128" t="s">
        <v>4717</v>
      </c>
      <c r="E887" s="129">
        <v>42921</v>
      </c>
      <c r="F887" s="128">
        <v>72</v>
      </c>
      <c r="G887" s="114">
        <v>0</v>
      </c>
      <c r="H887" s="115">
        <v>2576.31</v>
      </c>
      <c r="I887" s="115">
        <v>2576.31</v>
      </c>
      <c r="J887" s="130">
        <v>0</v>
      </c>
      <c r="K887" s="130">
        <v>0</v>
      </c>
      <c r="L887" s="130">
        <v>0</v>
      </c>
      <c r="M887" s="118"/>
      <c r="N887" s="119"/>
      <c r="O887" s="120">
        <f t="shared" si="53"/>
        <v>45138</v>
      </c>
      <c r="P887" s="121">
        <f t="shared" si="54"/>
        <v>0</v>
      </c>
      <c r="Q887" s="122">
        <f t="shared" si="55"/>
        <v>0</v>
      </c>
      <c r="R887" s="122">
        <f t="shared" si="52"/>
        <v>0</v>
      </c>
      <c r="S887" s="123" t="s">
        <v>120</v>
      </c>
      <c r="U887" s="70"/>
      <c r="V887" s="124"/>
    </row>
    <row r="888" s="63" customFormat="1" ht="16.5" outlineLevel="7" spans="1:22">
      <c r="A888" s="82"/>
      <c r="B888" s="126" t="s">
        <v>192</v>
      </c>
      <c r="C888" s="127" t="s">
        <v>4895</v>
      </c>
      <c r="D888" s="128" t="s">
        <v>4717</v>
      </c>
      <c r="E888" s="129">
        <v>42921</v>
      </c>
      <c r="F888" s="128">
        <v>72</v>
      </c>
      <c r="G888" s="114">
        <v>0</v>
      </c>
      <c r="H888" s="115">
        <v>2576.31</v>
      </c>
      <c r="I888" s="115">
        <v>2576.31</v>
      </c>
      <c r="J888" s="130">
        <v>0</v>
      </c>
      <c r="K888" s="130">
        <v>0</v>
      </c>
      <c r="L888" s="130">
        <v>0</v>
      </c>
      <c r="M888" s="118"/>
      <c r="N888" s="119"/>
      <c r="O888" s="120">
        <f t="shared" si="53"/>
        <v>45138</v>
      </c>
      <c r="P888" s="121">
        <f t="shared" si="54"/>
        <v>0</v>
      </c>
      <c r="Q888" s="122">
        <f t="shared" si="55"/>
        <v>0</v>
      </c>
      <c r="R888" s="122">
        <f t="shared" si="52"/>
        <v>0</v>
      </c>
      <c r="S888" s="123" t="s">
        <v>120</v>
      </c>
      <c r="U888" s="70"/>
      <c r="V888" s="124"/>
    </row>
    <row r="889" s="63" customFormat="1" ht="16.5" outlineLevel="7" spans="1:22">
      <c r="A889" s="82"/>
      <c r="B889" s="111" t="s">
        <v>192</v>
      </c>
      <c r="C889" s="111" t="s">
        <v>4898</v>
      </c>
      <c r="D889" s="112" t="s">
        <v>4717</v>
      </c>
      <c r="E889" s="113">
        <v>42921</v>
      </c>
      <c r="F889" s="112">
        <v>72</v>
      </c>
      <c r="G889" s="114">
        <v>0</v>
      </c>
      <c r="H889" s="115">
        <v>2576.31</v>
      </c>
      <c r="I889" s="115">
        <v>2576.31</v>
      </c>
      <c r="J889" s="116">
        <v>0</v>
      </c>
      <c r="K889" s="116">
        <v>0</v>
      </c>
      <c r="L889" s="116">
        <v>0</v>
      </c>
      <c r="M889" s="118"/>
      <c r="N889" s="119"/>
      <c r="O889" s="120">
        <f t="shared" si="53"/>
        <v>45138</v>
      </c>
      <c r="P889" s="121">
        <f t="shared" si="54"/>
        <v>0</v>
      </c>
      <c r="Q889" s="122">
        <f t="shared" si="55"/>
        <v>0</v>
      </c>
      <c r="R889" s="122">
        <f t="shared" si="52"/>
        <v>0</v>
      </c>
      <c r="S889" s="123" t="s">
        <v>120</v>
      </c>
      <c r="U889" s="70"/>
      <c r="V889" s="124"/>
    </row>
    <row r="890" s="63" customFormat="1" ht="16.5" outlineLevel="7" spans="1:22">
      <c r="A890" s="82"/>
      <c r="B890" s="111" t="s">
        <v>192</v>
      </c>
      <c r="C890" s="111" t="s">
        <v>4901</v>
      </c>
      <c r="D890" s="112" t="s">
        <v>4717</v>
      </c>
      <c r="E890" s="113">
        <v>42921</v>
      </c>
      <c r="F890" s="112">
        <v>72</v>
      </c>
      <c r="G890" s="114">
        <v>0</v>
      </c>
      <c r="H890" s="115">
        <v>2576.34</v>
      </c>
      <c r="I890" s="115">
        <v>2576.34</v>
      </c>
      <c r="J890" s="116">
        <v>0</v>
      </c>
      <c r="K890" s="116">
        <v>0</v>
      </c>
      <c r="L890" s="116">
        <v>0</v>
      </c>
      <c r="M890" s="118"/>
      <c r="N890" s="119"/>
      <c r="O890" s="120">
        <f t="shared" si="53"/>
        <v>45138</v>
      </c>
      <c r="P890" s="121">
        <f t="shared" si="54"/>
        <v>0</v>
      </c>
      <c r="Q890" s="122">
        <f t="shared" si="55"/>
        <v>0</v>
      </c>
      <c r="R890" s="122">
        <f t="shared" si="52"/>
        <v>0</v>
      </c>
      <c r="S890" s="123" t="s">
        <v>120</v>
      </c>
      <c r="U890" s="70"/>
      <c r="V890" s="124"/>
    </row>
    <row r="891" s="63" customFormat="1" ht="16.5" outlineLevel="7" spans="1:22">
      <c r="A891" s="82"/>
      <c r="B891" s="126" t="s">
        <v>192</v>
      </c>
      <c r="C891" s="127" t="s">
        <v>4905</v>
      </c>
      <c r="D891" s="128" t="s">
        <v>4717</v>
      </c>
      <c r="E891" s="129">
        <v>42921</v>
      </c>
      <c r="F891" s="128">
        <v>72</v>
      </c>
      <c r="G891" s="114">
        <v>0</v>
      </c>
      <c r="H891" s="115">
        <v>2576.31</v>
      </c>
      <c r="I891" s="115">
        <v>2576.31</v>
      </c>
      <c r="J891" s="130">
        <v>0</v>
      </c>
      <c r="K891" s="130">
        <v>0</v>
      </c>
      <c r="L891" s="130">
        <v>0</v>
      </c>
      <c r="M891" s="118"/>
      <c r="N891" s="119"/>
      <c r="O891" s="120">
        <f t="shared" si="53"/>
        <v>45138</v>
      </c>
      <c r="P891" s="121">
        <f t="shared" si="54"/>
        <v>0</v>
      </c>
      <c r="Q891" s="122">
        <f t="shared" si="55"/>
        <v>0</v>
      </c>
      <c r="R891" s="122">
        <f t="shared" si="52"/>
        <v>0</v>
      </c>
      <c r="S891" s="123" t="s">
        <v>120</v>
      </c>
      <c r="U891" s="70"/>
      <c r="V891" s="124"/>
    </row>
    <row r="892" s="63" customFormat="1" ht="16.5" outlineLevel="7" spans="1:22">
      <c r="A892" s="82"/>
      <c r="B892" s="126" t="s">
        <v>192</v>
      </c>
      <c r="C892" s="127" t="s">
        <v>4909</v>
      </c>
      <c r="D892" s="128" t="s">
        <v>4717</v>
      </c>
      <c r="E892" s="129">
        <v>42921</v>
      </c>
      <c r="F892" s="128">
        <v>72</v>
      </c>
      <c r="G892" s="114">
        <v>0</v>
      </c>
      <c r="H892" s="115">
        <v>2576.31</v>
      </c>
      <c r="I892" s="115">
        <v>2576.31</v>
      </c>
      <c r="J892" s="130">
        <v>0</v>
      </c>
      <c r="K892" s="130">
        <v>0</v>
      </c>
      <c r="L892" s="130">
        <v>0</v>
      </c>
      <c r="M892" s="118"/>
      <c r="N892" s="119"/>
      <c r="O892" s="120">
        <f t="shared" si="53"/>
        <v>45138</v>
      </c>
      <c r="P892" s="121">
        <f t="shared" si="54"/>
        <v>0</v>
      </c>
      <c r="Q892" s="122">
        <f t="shared" si="55"/>
        <v>0</v>
      </c>
      <c r="R892" s="122">
        <f t="shared" si="52"/>
        <v>0</v>
      </c>
      <c r="S892" s="123" t="s">
        <v>120</v>
      </c>
      <c r="U892" s="70"/>
      <c r="V892" s="124"/>
    </row>
    <row r="893" s="63" customFormat="1" ht="16.5" outlineLevel="7" spans="1:22">
      <c r="A893" s="82"/>
      <c r="B893" s="126" t="s">
        <v>192</v>
      </c>
      <c r="C893" s="127" t="s">
        <v>4912</v>
      </c>
      <c r="D893" s="128" t="s">
        <v>4914</v>
      </c>
      <c r="E893" s="129">
        <v>43423</v>
      </c>
      <c r="F893" s="128">
        <v>72</v>
      </c>
      <c r="G893" s="114">
        <v>0</v>
      </c>
      <c r="H893" s="115">
        <v>16756.02</v>
      </c>
      <c r="I893" s="115">
        <v>16756.02</v>
      </c>
      <c r="J893" s="130">
        <v>0</v>
      </c>
      <c r="K893" s="130">
        <v>0</v>
      </c>
      <c r="L893" s="130">
        <v>0</v>
      </c>
      <c r="M893" s="118"/>
      <c r="N893" s="119"/>
      <c r="O893" s="120">
        <f t="shared" si="53"/>
        <v>45626</v>
      </c>
      <c r="P893" s="121">
        <f t="shared" si="54"/>
        <v>0</v>
      </c>
      <c r="Q893" s="122">
        <f t="shared" si="55"/>
        <v>0</v>
      </c>
      <c r="R893" s="122">
        <f t="shared" si="52"/>
        <v>0</v>
      </c>
      <c r="S893" s="123" t="s">
        <v>120</v>
      </c>
      <c r="U893" s="70"/>
      <c r="V893" s="124"/>
    </row>
    <row r="894" s="63" customFormat="1" ht="16.5" outlineLevel="7" spans="1:22">
      <c r="A894" s="82"/>
      <c r="B894" s="126" t="s">
        <v>192</v>
      </c>
      <c r="C894" s="127" t="s">
        <v>4918</v>
      </c>
      <c r="D894" s="128" t="s">
        <v>4914</v>
      </c>
      <c r="E894" s="129">
        <v>43423</v>
      </c>
      <c r="F894" s="128">
        <v>72</v>
      </c>
      <c r="G894" s="114">
        <v>0</v>
      </c>
      <c r="H894" s="115">
        <v>16756.02</v>
      </c>
      <c r="I894" s="115">
        <v>16756.02</v>
      </c>
      <c r="J894" s="130">
        <v>0</v>
      </c>
      <c r="K894" s="130">
        <v>0</v>
      </c>
      <c r="L894" s="130">
        <v>0</v>
      </c>
      <c r="M894" s="118"/>
      <c r="N894" s="119"/>
      <c r="O894" s="120">
        <f t="shared" si="53"/>
        <v>45626</v>
      </c>
      <c r="P894" s="121">
        <f t="shared" si="54"/>
        <v>0</v>
      </c>
      <c r="Q894" s="122">
        <f t="shared" si="55"/>
        <v>0</v>
      </c>
      <c r="R894" s="122">
        <f t="shared" si="52"/>
        <v>0</v>
      </c>
      <c r="S894" s="123" t="s">
        <v>120</v>
      </c>
      <c r="U894" s="70"/>
      <c r="V894" s="124"/>
    </row>
    <row r="895" s="63" customFormat="1" ht="16.5" outlineLevel="7" spans="1:22">
      <c r="A895" s="82"/>
      <c r="B895" s="126" t="s">
        <v>192</v>
      </c>
      <c r="C895" s="127" t="s">
        <v>4921</v>
      </c>
      <c r="D895" s="128" t="s">
        <v>4914</v>
      </c>
      <c r="E895" s="129">
        <v>43423</v>
      </c>
      <c r="F895" s="128">
        <v>72</v>
      </c>
      <c r="G895" s="114">
        <v>0</v>
      </c>
      <c r="H895" s="115">
        <v>16756.02</v>
      </c>
      <c r="I895" s="115">
        <v>16756.02</v>
      </c>
      <c r="J895" s="130">
        <v>0</v>
      </c>
      <c r="K895" s="130">
        <v>0</v>
      </c>
      <c r="L895" s="130">
        <v>0</v>
      </c>
      <c r="M895" s="118"/>
      <c r="N895" s="119"/>
      <c r="O895" s="120">
        <f t="shared" si="53"/>
        <v>45626</v>
      </c>
      <c r="P895" s="121">
        <f t="shared" si="54"/>
        <v>0</v>
      </c>
      <c r="Q895" s="122">
        <f t="shared" si="55"/>
        <v>0</v>
      </c>
      <c r="R895" s="122">
        <f t="shared" si="52"/>
        <v>0</v>
      </c>
      <c r="S895" s="123" t="s">
        <v>120</v>
      </c>
      <c r="U895" s="70"/>
      <c r="V895" s="124"/>
    </row>
    <row r="896" s="63" customFormat="1" ht="16.5" outlineLevel="7" spans="1:22">
      <c r="A896" s="82"/>
      <c r="B896" s="111" t="s">
        <v>192</v>
      </c>
      <c r="C896" s="111" t="s">
        <v>4924</v>
      </c>
      <c r="D896" s="112" t="s">
        <v>4914</v>
      </c>
      <c r="E896" s="113">
        <v>43423</v>
      </c>
      <c r="F896" s="112">
        <v>72</v>
      </c>
      <c r="G896" s="114">
        <v>0</v>
      </c>
      <c r="H896" s="115">
        <v>16756.02</v>
      </c>
      <c r="I896" s="115">
        <v>16756.02</v>
      </c>
      <c r="J896" s="116">
        <v>0</v>
      </c>
      <c r="K896" s="116">
        <v>0</v>
      </c>
      <c r="L896" s="116">
        <v>0</v>
      </c>
      <c r="M896" s="118"/>
      <c r="N896" s="119"/>
      <c r="O896" s="120">
        <f t="shared" si="53"/>
        <v>45626</v>
      </c>
      <c r="P896" s="121">
        <f t="shared" si="54"/>
        <v>0</v>
      </c>
      <c r="Q896" s="122">
        <f t="shared" si="55"/>
        <v>0</v>
      </c>
      <c r="R896" s="122">
        <f t="shared" si="52"/>
        <v>0</v>
      </c>
      <c r="S896" s="123" t="s">
        <v>120</v>
      </c>
      <c r="U896" s="70"/>
      <c r="V896" s="124"/>
    </row>
    <row r="897" s="63" customFormat="1" ht="16.5" outlineLevel="7" spans="1:22">
      <c r="A897" s="82"/>
      <c r="B897" s="111" t="s">
        <v>192</v>
      </c>
      <c r="C897" s="111" t="s">
        <v>4927</v>
      </c>
      <c r="D897" s="112" t="s">
        <v>4914</v>
      </c>
      <c r="E897" s="113">
        <v>43262</v>
      </c>
      <c r="F897" s="112">
        <v>72</v>
      </c>
      <c r="G897" s="114">
        <v>0</v>
      </c>
      <c r="H897" s="115">
        <v>21367.53</v>
      </c>
      <c r="I897" s="115">
        <v>21367.53</v>
      </c>
      <c r="J897" s="116">
        <v>0</v>
      </c>
      <c r="K897" s="116">
        <v>0</v>
      </c>
      <c r="L897" s="116">
        <v>0</v>
      </c>
      <c r="M897" s="118"/>
      <c r="N897" s="119"/>
      <c r="O897" s="120">
        <f t="shared" si="53"/>
        <v>45473</v>
      </c>
      <c r="P897" s="121">
        <f t="shared" si="54"/>
        <v>0</v>
      </c>
      <c r="Q897" s="122">
        <f t="shared" si="55"/>
        <v>0</v>
      </c>
      <c r="R897" s="122">
        <f t="shared" si="52"/>
        <v>0</v>
      </c>
      <c r="S897" s="123" t="s">
        <v>120</v>
      </c>
      <c r="U897" s="70"/>
      <c r="V897" s="124"/>
    </row>
    <row r="898" s="63" customFormat="1" ht="16.5" outlineLevel="7" spans="1:22">
      <c r="A898" s="82"/>
      <c r="B898" s="126" t="s">
        <v>192</v>
      </c>
      <c r="C898" s="127" t="s">
        <v>4932</v>
      </c>
      <c r="D898" s="128" t="s">
        <v>4914</v>
      </c>
      <c r="E898" s="129">
        <v>43262</v>
      </c>
      <c r="F898" s="128">
        <v>72</v>
      </c>
      <c r="G898" s="114">
        <v>0</v>
      </c>
      <c r="H898" s="115">
        <v>21367.52</v>
      </c>
      <c r="I898" s="115">
        <v>21367.52</v>
      </c>
      <c r="J898" s="130">
        <v>0</v>
      </c>
      <c r="K898" s="130">
        <v>0</v>
      </c>
      <c r="L898" s="130">
        <v>0</v>
      </c>
      <c r="M898" s="118"/>
      <c r="N898" s="119"/>
      <c r="O898" s="120">
        <f t="shared" si="53"/>
        <v>45473</v>
      </c>
      <c r="P898" s="121">
        <f t="shared" si="54"/>
        <v>0</v>
      </c>
      <c r="Q898" s="122">
        <f t="shared" si="55"/>
        <v>0</v>
      </c>
      <c r="R898" s="122">
        <f t="shared" si="52"/>
        <v>0</v>
      </c>
      <c r="S898" s="123" t="s">
        <v>120</v>
      </c>
      <c r="U898" s="70"/>
      <c r="V898" s="124"/>
    </row>
    <row r="899" s="63" customFormat="1" ht="16.5" outlineLevel="7" spans="1:22">
      <c r="A899" s="82"/>
      <c r="B899" s="126" t="s">
        <v>192</v>
      </c>
      <c r="C899" s="127" t="s">
        <v>4935</v>
      </c>
      <c r="D899" s="128" t="s">
        <v>4914</v>
      </c>
      <c r="E899" s="129">
        <v>43262</v>
      </c>
      <c r="F899" s="128">
        <v>72</v>
      </c>
      <c r="G899" s="114">
        <v>0</v>
      </c>
      <c r="H899" s="115">
        <v>21367.52</v>
      </c>
      <c r="I899" s="115">
        <v>21367.52</v>
      </c>
      <c r="J899" s="130">
        <v>0</v>
      </c>
      <c r="K899" s="130">
        <v>0</v>
      </c>
      <c r="L899" s="130">
        <v>0</v>
      </c>
      <c r="M899" s="118"/>
      <c r="N899" s="119"/>
      <c r="O899" s="120">
        <f t="shared" si="53"/>
        <v>45473</v>
      </c>
      <c r="P899" s="121">
        <f t="shared" si="54"/>
        <v>0</v>
      </c>
      <c r="Q899" s="122">
        <f t="shared" si="55"/>
        <v>0</v>
      </c>
      <c r="R899" s="122">
        <f t="shared" si="52"/>
        <v>0</v>
      </c>
      <c r="S899" s="123" t="s">
        <v>120</v>
      </c>
      <c r="U899" s="70"/>
      <c r="V899" s="124"/>
    </row>
    <row r="900" s="63" customFormat="1" ht="16.5" outlineLevel="7" spans="1:22">
      <c r="A900" s="82"/>
      <c r="B900" s="126" t="s">
        <v>192</v>
      </c>
      <c r="C900" s="127" t="s">
        <v>4939</v>
      </c>
      <c r="D900" s="128" t="s">
        <v>4914</v>
      </c>
      <c r="E900" s="129">
        <v>43262</v>
      </c>
      <c r="F900" s="128">
        <v>72</v>
      </c>
      <c r="G900" s="114">
        <v>0</v>
      </c>
      <c r="H900" s="115">
        <v>21367.52</v>
      </c>
      <c r="I900" s="115">
        <v>21367.52</v>
      </c>
      <c r="J900" s="130">
        <v>0</v>
      </c>
      <c r="K900" s="130">
        <v>0</v>
      </c>
      <c r="L900" s="130">
        <v>0</v>
      </c>
      <c r="M900" s="118"/>
      <c r="N900" s="119"/>
      <c r="O900" s="120">
        <f t="shared" si="53"/>
        <v>45473</v>
      </c>
      <c r="P900" s="121">
        <f t="shared" si="54"/>
        <v>0</v>
      </c>
      <c r="Q900" s="122">
        <f t="shared" si="55"/>
        <v>0</v>
      </c>
      <c r="R900" s="122">
        <f t="shared" si="52"/>
        <v>0</v>
      </c>
      <c r="S900" s="123" t="s">
        <v>120</v>
      </c>
      <c r="U900" s="70"/>
      <c r="V900" s="124"/>
    </row>
    <row r="901" s="63" customFormat="1" ht="16.5" outlineLevel="7" spans="1:22">
      <c r="A901" s="82"/>
      <c r="B901" s="126" t="s">
        <v>192</v>
      </c>
      <c r="C901" s="127" t="s">
        <v>4943</v>
      </c>
      <c r="D901" s="128" t="s">
        <v>4914</v>
      </c>
      <c r="E901" s="129">
        <v>43262</v>
      </c>
      <c r="F901" s="128">
        <v>72</v>
      </c>
      <c r="G901" s="114">
        <v>0</v>
      </c>
      <c r="H901" s="115">
        <v>21367.52</v>
      </c>
      <c r="I901" s="115">
        <v>21367.52</v>
      </c>
      <c r="J901" s="130">
        <v>0</v>
      </c>
      <c r="K901" s="130">
        <v>0</v>
      </c>
      <c r="L901" s="130">
        <v>0</v>
      </c>
      <c r="M901" s="118"/>
      <c r="N901" s="119"/>
      <c r="O901" s="120">
        <f t="shared" si="53"/>
        <v>45473</v>
      </c>
      <c r="P901" s="121">
        <f t="shared" si="54"/>
        <v>0</v>
      </c>
      <c r="Q901" s="122">
        <f t="shared" si="55"/>
        <v>0</v>
      </c>
      <c r="R901" s="122">
        <f t="shared" si="52"/>
        <v>0</v>
      </c>
      <c r="S901" s="123" t="s">
        <v>120</v>
      </c>
      <c r="U901" s="70"/>
      <c r="V901" s="124"/>
    </row>
    <row r="902" s="63" customFormat="1" ht="16.5" outlineLevel="7" spans="1:22">
      <c r="A902" s="82"/>
      <c r="B902" s="126" t="s">
        <v>192</v>
      </c>
      <c r="C902" s="127" t="s">
        <v>4946</v>
      </c>
      <c r="D902" s="128" t="s">
        <v>4914</v>
      </c>
      <c r="E902" s="129">
        <v>43262</v>
      </c>
      <c r="F902" s="128">
        <v>72</v>
      </c>
      <c r="G902" s="114">
        <v>0</v>
      </c>
      <c r="H902" s="115">
        <v>21367.52</v>
      </c>
      <c r="I902" s="115">
        <v>21367.52</v>
      </c>
      <c r="J902" s="130">
        <v>0</v>
      </c>
      <c r="K902" s="130">
        <v>0</v>
      </c>
      <c r="L902" s="130">
        <v>0</v>
      </c>
      <c r="M902" s="118"/>
      <c r="N902" s="119"/>
      <c r="O902" s="120">
        <f t="shared" si="53"/>
        <v>45473</v>
      </c>
      <c r="P902" s="121">
        <f t="shared" si="54"/>
        <v>0</v>
      </c>
      <c r="Q902" s="122">
        <f t="shared" si="55"/>
        <v>0</v>
      </c>
      <c r="R902" s="122">
        <f t="shared" si="52"/>
        <v>0</v>
      </c>
      <c r="S902" s="123" t="s">
        <v>120</v>
      </c>
      <c r="U902" s="70"/>
      <c r="V902" s="124"/>
    </row>
    <row r="903" s="63" customFormat="1" ht="16.5" outlineLevel="7" spans="1:22">
      <c r="A903" s="82"/>
      <c r="B903" s="111" t="s">
        <v>192</v>
      </c>
      <c r="C903" s="111" t="s">
        <v>4949</v>
      </c>
      <c r="D903" s="112" t="s">
        <v>4914</v>
      </c>
      <c r="E903" s="113">
        <v>43262</v>
      </c>
      <c r="F903" s="112">
        <v>72</v>
      </c>
      <c r="G903" s="114">
        <v>0</v>
      </c>
      <c r="H903" s="115">
        <v>21367.52</v>
      </c>
      <c r="I903" s="115">
        <v>21367.52</v>
      </c>
      <c r="J903" s="116">
        <v>0</v>
      </c>
      <c r="K903" s="116">
        <v>0</v>
      </c>
      <c r="L903" s="116">
        <v>0</v>
      </c>
      <c r="M903" s="118"/>
      <c r="N903" s="119"/>
      <c r="O903" s="120">
        <f t="shared" si="53"/>
        <v>45473</v>
      </c>
      <c r="P903" s="121">
        <f t="shared" si="54"/>
        <v>0</v>
      </c>
      <c r="Q903" s="122">
        <f t="shared" si="55"/>
        <v>0</v>
      </c>
      <c r="R903" s="122">
        <f t="shared" si="52"/>
        <v>0</v>
      </c>
      <c r="S903" s="123" t="s">
        <v>120</v>
      </c>
      <c r="U903" s="70"/>
      <c r="V903" s="124"/>
    </row>
    <row r="904" s="63" customFormat="1" ht="16.5" outlineLevel="7" spans="1:22">
      <c r="A904" s="82"/>
      <c r="B904" s="111" t="s">
        <v>192</v>
      </c>
      <c r="C904" s="111" t="s">
        <v>4953</v>
      </c>
      <c r="D904" s="112" t="s">
        <v>4914</v>
      </c>
      <c r="E904" s="113">
        <v>43262</v>
      </c>
      <c r="F904" s="112">
        <v>72</v>
      </c>
      <c r="G904" s="114">
        <v>0</v>
      </c>
      <c r="H904" s="115">
        <v>21367.52</v>
      </c>
      <c r="I904" s="115">
        <v>21367.52</v>
      </c>
      <c r="J904" s="116">
        <v>0</v>
      </c>
      <c r="K904" s="116">
        <v>0</v>
      </c>
      <c r="L904" s="116">
        <v>0</v>
      </c>
      <c r="M904" s="118"/>
      <c r="N904" s="119"/>
      <c r="O904" s="120">
        <f t="shared" si="53"/>
        <v>45473</v>
      </c>
      <c r="P904" s="121">
        <f t="shared" si="54"/>
        <v>0</v>
      </c>
      <c r="Q904" s="122">
        <f t="shared" si="55"/>
        <v>0</v>
      </c>
      <c r="R904" s="122">
        <f t="shared" ref="R904:R967" si="56">Q904-L904</f>
        <v>0</v>
      </c>
      <c r="S904" s="123" t="s">
        <v>120</v>
      </c>
      <c r="U904" s="70"/>
      <c r="V904" s="124"/>
    </row>
    <row r="905" s="63" customFormat="1" ht="16.5" outlineLevel="7" spans="1:22">
      <c r="A905" s="82"/>
      <c r="B905" s="126" t="s">
        <v>192</v>
      </c>
      <c r="C905" s="127" t="s">
        <v>4956</v>
      </c>
      <c r="D905" s="128" t="s">
        <v>4914</v>
      </c>
      <c r="E905" s="129">
        <v>43423</v>
      </c>
      <c r="F905" s="128">
        <v>72</v>
      </c>
      <c r="G905" s="114">
        <v>0</v>
      </c>
      <c r="H905" s="115">
        <v>16756.02</v>
      </c>
      <c r="I905" s="115">
        <v>16756.02</v>
      </c>
      <c r="J905" s="130">
        <v>0</v>
      </c>
      <c r="K905" s="130">
        <v>0</v>
      </c>
      <c r="L905" s="130">
        <v>0</v>
      </c>
      <c r="M905" s="118"/>
      <c r="N905" s="119"/>
      <c r="O905" s="120">
        <f t="shared" ref="O905:O968" si="57">IFERROR(EOMONTH(E905,F905),"")</f>
        <v>45626</v>
      </c>
      <c r="P905" s="121">
        <f t="shared" si="54"/>
        <v>0</v>
      </c>
      <c r="Q905" s="122">
        <f t="shared" si="55"/>
        <v>0</v>
      </c>
      <c r="R905" s="122">
        <f t="shared" si="56"/>
        <v>0</v>
      </c>
      <c r="S905" s="123" t="s">
        <v>120</v>
      </c>
      <c r="U905" s="70"/>
      <c r="V905" s="124"/>
    </row>
    <row r="906" s="63" customFormat="1" ht="16.5" outlineLevel="7" spans="1:22">
      <c r="A906" s="82"/>
      <c r="B906" s="126" t="s">
        <v>192</v>
      </c>
      <c r="C906" s="127" t="s">
        <v>4959</v>
      </c>
      <c r="D906" s="128" t="s">
        <v>4914</v>
      </c>
      <c r="E906" s="129">
        <v>43423</v>
      </c>
      <c r="F906" s="128">
        <v>72</v>
      </c>
      <c r="G906" s="114">
        <v>0</v>
      </c>
      <c r="H906" s="115">
        <v>16756.02</v>
      </c>
      <c r="I906" s="115">
        <v>16756.02</v>
      </c>
      <c r="J906" s="130">
        <v>0</v>
      </c>
      <c r="K906" s="130">
        <v>0</v>
      </c>
      <c r="L906" s="130">
        <v>0</v>
      </c>
      <c r="M906" s="118"/>
      <c r="N906" s="119"/>
      <c r="O906" s="120">
        <f t="shared" si="57"/>
        <v>45626</v>
      </c>
      <c r="P906" s="121">
        <f t="shared" ref="P906:P969" si="58">IFERROR(IF(OR(AND(M906&lt;&gt;"",YEAR(M906)&lt;YEAR($L$6)),AND(O906&lt;&gt;"",YEAR(O906)&lt;YEAR($L$6))),0,IF(YEAR(E906)&gt;YEAR($L$6),0,IF(OR((IF(YEAR(E906)&lt;YEAR($L$6),1,IF(MONTH(E906)=12,99,MONTH(E906)+1))&gt;12),(IF(YEAR(E906)&lt;YEAR($L$6),1,IF(MONTH(E906)=12,99,MONTH(E906)+1))&gt;MIN(MONTH($L$6),IF(AND(M906&lt;&gt;"",YEAR(M906)=YEAR($L$6)),MONTH(M906),99),IF(AND(O906&lt;&gt;"",YEAR(O906)=YEAR($L$6)),MONTH(O906),99)))),0,MIN(MONTH($L$6),IF(AND(M906&lt;&gt;"",YEAR(M906)=YEAR($L$6)),MONTH(M906),99),IF(AND(O906&lt;&gt;"",YEAR(O906)=YEAR($L$6)),MONTH(O906),99))-IF(YEAR(E906)&lt;YEAR($L$6),1,IF(MONTH(E906)=12,99,MONTH(E906)+1))+1))),0)</f>
        <v>0</v>
      </c>
      <c r="Q906" s="122">
        <f t="shared" ref="Q906:Q969" si="59">IFERROR(IF(N906=0,(H906*(1-G906))/F906*P906,(N906*(1-G906))/F906*P906),0)</f>
        <v>0</v>
      </c>
      <c r="R906" s="122">
        <f t="shared" si="56"/>
        <v>0</v>
      </c>
      <c r="S906" s="123" t="s">
        <v>120</v>
      </c>
      <c r="U906" s="70"/>
      <c r="V906" s="124"/>
    </row>
    <row r="907" s="63" customFormat="1" ht="16.5" outlineLevel="7" spans="1:22">
      <c r="A907" s="82"/>
      <c r="B907" s="126" t="s">
        <v>192</v>
      </c>
      <c r="C907" s="127" t="s">
        <v>4962</v>
      </c>
      <c r="D907" s="128" t="s">
        <v>4914</v>
      </c>
      <c r="E907" s="129">
        <v>43423</v>
      </c>
      <c r="F907" s="128">
        <v>72</v>
      </c>
      <c r="G907" s="114">
        <v>0</v>
      </c>
      <c r="H907" s="115">
        <v>19277.39</v>
      </c>
      <c r="I907" s="115">
        <v>19277.39</v>
      </c>
      <c r="J907" s="130">
        <v>0</v>
      </c>
      <c r="K907" s="130">
        <v>0</v>
      </c>
      <c r="L907" s="130">
        <v>0</v>
      </c>
      <c r="M907" s="118"/>
      <c r="N907" s="119"/>
      <c r="O907" s="120">
        <f t="shared" si="57"/>
        <v>45626</v>
      </c>
      <c r="P907" s="121">
        <f t="shared" si="58"/>
        <v>0</v>
      </c>
      <c r="Q907" s="122">
        <f t="shared" si="59"/>
        <v>0</v>
      </c>
      <c r="R907" s="122">
        <f t="shared" si="56"/>
        <v>0</v>
      </c>
      <c r="S907" s="123" t="s">
        <v>120</v>
      </c>
      <c r="U907" s="70"/>
      <c r="V907" s="124"/>
    </row>
    <row r="908" s="63" customFormat="1" ht="16.5" outlineLevel="7" spans="1:22">
      <c r="A908" s="82"/>
      <c r="B908" s="126" t="s">
        <v>192</v>
      </c>
      <c r="C908" s="127" t="s">
        <v>4966</v>
      </c>
      <c r="D908" s="128" t="s">
        <v>4914</v>
      </c>
      <c r="E908" s="129">
        <v>43423</v>
      </c>
      <c r="F908" s="128">
        <v>72</v>
      </c>
      <c r="G908" s="114">
        <v>0</v>
      </c>
      <c r="H908" s="115">
        <v>19277.39</v>
      </c>
      <c r="I908" s="115">
        <v>19277.39</v>
      </c>
      <c r="J908" s="130">
        <v>0</v>
      </c>
      <c r="K908" s="130">
        <v>0</v>
      </c>
      <c r="L908" s="130">
        <v>0</v>
      </c>
      <c r="M908" s="118"/>
      <c r="N908" s="119"/>
      <c r="O908" s="120">
        <f t="shared" si="57"/>
        <v>45626</v>
      </c>
      <c r="P908" s="121">
        <f t="shared" si="58"/>
        <v>0</v>
      </c>
      <c r="Q908" s="122">
        <f t="shared" si="59"/>
        <v>0</v>
      </c>
      <c r="R908" s="122">
        <f t="shared" si="56"/>
        <v>0</v>
      </c>
      <c r="S908" s="123" t="s">
        <v>120</v>
      </c>
      <c r="U908" s="70"/>
      <c r="V908" s="124"/>
    </row>
    <row r="909" s="63" customFormat="1" ht="16.5" outlineLevel="7" spans="1:22">
      <c r="A909" s="82"/>
      <c r="B909" s="126" t="s">
        <v>192</v>
      </c>
      <c r="C909" s="127" t="s">
        <v>4969</v>
      </c>
      <c r="D909" s="128" t="s">
        <v>4914</v>
      </c>
      <c r="E909" s="129">
        <v>43423</v>
      </c>
      <c r="F909" s="128">
        <v>72</v>
      </c>
      <c r="G909" s="114">
        <v>0</v>
      </c>
      <c r="H909" s="115">
        <v>19277.39</v>
      </c>
      <c r="I909" s="115">
        <v>19277.39</v>
      </c>
      <c r="J909" s="130">
        <v>0</v>
      </c>
      <c r="K909" s="130">
        <v>0</v>
      </c>
      <c r="L909" s="130">
        <v>0</v>
      </c>
      <c r="M909" s="118"/>
      <c r="N909" s="119"/>
      <c r="O909" s="120">
        <f t="shared" si="57"/>
        <v>45626</v>
      </c>
      <c r="P909" s="121">
        <f t="shared" si="58"/>
        <v>0</v>
      </c>
      <c r="Q909" s="122">
        <f t="shared" si="59"/>
        <v>0</v>
      </c>
      <c r="R909" s="122">
        <f t="shared" si="56"/>
        <v>0</v>
      </c>
      <c r="S909" s="123" t="s">
        <v>120</v>
      </c>
      <c r="U909" s="70"/>
      <c r="V909" s="124"/>
    </row>
    <row r="910" s="63" customFormat="1" ht="16.5" outlineLevel="7" spans="1:22">
      <c r="A910" s="82"/>
      <c r="B910" s="111" t="s">
        <v>192</v>
      </c>
      <c r="C910" s="111" t="s">
        <v>4972</v>
      </c>
      <c r="D910" s="112" t="s">
        <v>4914</v>
      </c>
      <c r="E910" s="113">
        <v>43423</v>
      </c>
      <c r="F910" s="112">
        <v>72</v>
      </c>
      <c r="G910" s="114">
        <v>0</v>
      </c>
      <c r="H910" s="115">
        <v>22097.91</v>
      </c>
      <c r="I910" s="115">
        <v>22097.91</v>
      </c>
      <c r="J910" s="116">
        <v>0</v>
      </c>
      <c r="K910" s="116">
        <v>0</v>
      </c>
      <c r="L910" s="116">
        <v>0</v>
      </c>
      <c r="M910" s="118"/>
      <c r="N910" s="119"/>
      <c r="O910" s="120">
        <f t="shared" si="57"/>
        <v>45626</v>
      </c>
      <c r="P910" s="121">
        <f t="shared" si="58"/>
        <v>0</v>
      </c>
      <c r="Q910" s="122">
        <f t="shared" si="59"/>
        <v>0</v>
      </c>
      <c r="R910" s="122">
        <f t="shared" si="56"/>
        <v>0</v>
      </c>
      <c r="S910" s="123" t="s">
        <v>120</v>
      </c>
      <c r="U910" s="70"/>
      <c r="V910" s="124"/>
    </row>
    <row r="911" s="63" customFormat="1" ht="16.5" outlineLevel="7" spans="1:22">
      <c r="A911" s="82"/>
      <c r="B911" s="111" t="s">
        <v>192</v>
      </c>
      <c r="C911" s="111" t="s">
        <v>4976</v>
      </c>
      <c r="D911" s="112" t="s">
        <v>4914</v>
      </c>
      <c r="E911" s="113">
        <v>43423</v>
      </c>
      <c r="F911" s="112">
        <v>72</v>
      </c>
      <c r="G911" s="114">
        <v>0</v>
      </c>
      <c r="H911" s="115">
        <v>22097.91</v>
      </c>
      <c r="I911" s="115">
        <v>22097.91</v>
      </c>
      <c r="J911" s="116">
        <v>0</v>
      </c>
      <c r="K911" s="116">
        <v>0</v>
      </c>
      <c r="L911" s="116">
        <v>0</v>
      </c>
      <c r="M911" s="118"/>
      <c r="N911" s="119"/>
      <c r="O911" s="120">
        <f t="shared" si="57"/>
        <v>45626</v>
      </c>
      <c r="P911" s="121">
        <f t="shared" si="58"/>
        <v>0</v>
      </c>
      <c r="Q911" s="122">
        <f t="shared" si="59"/>
        <v>0</v>
      </c>
      <c r="R911" s="122">
        <f t="shared" si="56"/>
        <v>0</v>
      </c>
      <c r="S911" s="123" t="s">
        <v>120</v>
      </c>
      <c r="U911" s="70"/>
      <c r="V911" s="124"/>
    </row>
    <row r="912" s="63" customFormat="1" ht="16.5" outlineLevel="7" spans="1:22">
      <c r="A912" s="82"/>
      <c r="B912" s="126" t="s">
        <v>192</v>
      </c>
      <c r="C912" s="127" t="s">
        <v>4979</v>
      </c>
      <c r="D912" s="128" t="s">
        <v>4981</v>
      </c>
      <c r="E912" s="129">
        <v>43703</v>
      </c>
      <c r="F912" s="128">
        <v>72</v>
      </c>
      <c r="G912" s="114">
        <v>0</v>
      </c>
      <c r="H912" s="115">
        <v>16979.24</v>
      </c>
      <c r="I912" s="115">
        <v>16979.24</v>
      </c>
      <c r="J912" s="130">
        <v>0</v>
      </c>
      <c r="K912" s="130">
        <v>0</v>
      </c>
      <c r="L912" s="130">
        <v>1886.59</v>
      </c>
      <c r="M912" s="118"/>
      <c r="N912" s="119"/>
      <c r="O912" s="120">
        <f t="shared" si="57"/>
        <v>45900</v>
      </c>
      <c r="P912" s="121">
        <f t="shared" si="58"/>
        <v>8</v>
      </c>
      <c r="Q912" s="122">
        <f t="shared" si="59"/>
        <v>1886.58222222222</v>
      </c>
      <c r="R912" s="122">
        <f t="shared" si="56"/>
        <v>-0.00777777777761912</v>
      </c>
      <c r="S912" s="123" t="s">
        <v>120</v>
      </c>
      <c r="U912" s="70"/>
      <c r="V912" s="124"/>
    </row>
    <row r="913" s="63" customFormat="1" ht="16.5" outlineLevel="7" spans="1:22">
      <c r="A913" s="82"/>
      <c r="B913" s="126" t="s">
        <v>192</v>
      </c>
      <c r="C913" s="127" t="s">
        <v>4986</v>
      </c>
      <c r="D913" s="128" t="s">
        <v>4981</v>
      </c>
      <c r="E913" s="129">
        <v>43703</v>
      </c>
      <c r="F913" s="128">
        <v>72</v>
      </c>
      <c r="G913" s="114">
        <v>0</v>
      </c>
      <c r="H913" s="115">
        <v>16979.24</v>
      </c>
      <c r="I913" s="115">
        <v>16979.24</v>
      </c>
      <c r="J913" s="130">
        <v>0</v>
      </c>
      <c r="K913" s="130">
        <v>0</v>
      </c>
      <c r="L913" s="130">
        <v>1886.59</v>
      </c>
      <c r="M913" s="118"/>
      <c r="N913" s="119"/>
      <c r="O913" s="120">
        <f t="shared" si="57"/>
        <v>45900</v>
      </c>
      <c r="P913" s="121">
        <f t="shared" si="58"/>
        <v>8</v>
      </c>
      <c r="Q913" s="122">
        <f t="shared" si="59"/>
        <v>1886.58222222222</v>
      </c>
      <c r="R913" s="122">
        <f t="shared" si="56"/>
        <v>-0.00777777777761912</v>
      </c>
      <c r="S913" s="123" t="s">
        <v>120</v>
      </c>
      <c r="U913" s="70"/>
      <c r="V913" s="124"/>
    </row>
    <row r="914" s="63" customFormat="1" ht="16.5" outlineLevel="7" spans="1:22">
      <c r="A914" s="82"/>
      <c r="B914" s="126" t="s">
        <v>192</v>
      </c>
      <c r="C914" s="127" t="s">
        <v>4990</v>
      </c>
      <c r="D914" s="128" t="s">
        <v>4981</v>
      </c>
      <c r="E914" s="129">
        <v>43703</v>
      </c>
      <c r="F914" s="128">
        <v>72</v>
      </c>
      <c r="G914" s="114">
        <v>0</v>
      </c>
      <c r="H914" s="115">
        <v>16979.23</v>
      </c>
      <c r="I914" s="115">
        <v>16979.23</v>
      </c>
      <c r="J914" s="130">
        <v>0</v>
      </c>
      <c r="K914" s="130">
        <v>0</v>
      </c>
      <c r="L914" s="130">
        <v>1886.59</v>
      </c>
      <c r="M914" s="118"/>
      <c r="N914" s="119"/>
      <c r="O914" s="120">
        <f t="shared" si="57"/>
        <v>45900</v>
      </c>
      <c r="P914" s="121">
        <f t="shared" si="58"/>
        <v>8</v>
      </c>
      <c r="Q914" s="122">
        <f t="shared" si="59"/>
        <v>1886.58111111111</v>
      </c>
      <c r="R914" s="122">
        <f t="shared" si="56"/>
        <v>-0.00888888888880501</v>
      </c>
      <c r="S914" s="123" t="s">
        <v>120</v>
      </c>
      <c r="U914" s="70"/>
      <c r="V914" s="124"/>
    </row>
    <row r="915" s="63" customFormat="1" ht="16.5" outlineLevel="7" spans="1:22">
      <c r="A915" s="82"/>
      <c r="B915" s="126" t="s">
        <v>192</v>
      </c>
      <c r="C915" s="127" t="s">
        <v>4993</v>
      </c>
      <c r="D915" s="128" t="s">
        <v>4717</v>
      </c>
      <c r="E915" s="129">
        <v>41990</v>
      </c>
      <c r="F915" s="128">
        <v>72</v>
      </c>
      <c r="G915" s="114">
        <v>0</v>
      </c>
      <c r="H915" s="115">
        <v>2991.45</v>
      </c>
      <c r="I915" s="115">
        <v>2991.45</v>
      </c>
      <c r="J915" s="130">
        <v>0</v>
      </c>
      <c r="K915" s="130">
        <v>0</v>
      </c>
      <c r="L915" s="130">
        <v>0</v>
      </c>
      <c r="M915" s="118"/>
      <c r="N915" s="119"/>
      <c r="O915" s="120">
        <f t="shared" si="57"/>
        <v>44196</v>
      </c>
      <c r="P915" s="121">
        <f t="shared" si="58"/>
        <v>0</v>
      </c>
      <c r="Q915" s="122">
        <f t="shared" si="59"/>
        <v>0</v>
      </c>
      <c r="R915" s="122">
        <f t="shared" si="56"/>
        <v>0</v>
      </c>
      <c r="S915" s="123" t="s">
        <v>120</v>
      </c>
      <c r="U915" s="70"/>
      <c r="V915" s="124"/>
    </row>
    <row r="916" s="63" customFormat="1" ht="16.5" outlineLevel="7" spans="1:22">
      <c r="A916" s="82"/>
      <c r="B916" s="126" t="s">
        <v>192</v>
      </c>
      <c r="C916" s="127" t="s">
        <v>4998</v>
      </c>
      <c r="D916" s="128" t="s">
        <v>5000</v>
      </c>
      <c r="E916" s="129">
        <v>42894</v>
      </c>
      <c r="F916" s="128">
        <v>72</v>
      </c>
      <c r="G916" s="114">
        <v>0</v>
      </c>
      <c r="H916" s="115">
        <v>18717.95</v>
      </c>
      <c r="I916" s="115">
        <v>18717.95</v>
      </c>
      <c r="J916" s="130">
        <v>0</v>
      </c>
      <c r="K916" s="130">
        <v>0</v>
      </c>
      <c r="L916" s="130">
        <v>0</v>
      </c>
      <c r="M916" s="118"/>
      <c r="N916" s="119"/>
      <c r="O916" s="120">
        <f t="shared" si="57"/>
        <v>45107</v>
      </c>
      <c r="P916" s="121">
        <f t="shared" si="58"/>
        <v>0</v>
      </c>
      <c r="Q916" s="122">
        <f t="shared" si="59"/>
        <v>0</v>
      </c>
      <c r="R916" s="122">
        <f t="shared" si="56"/>
        <v>0</v>
      </c>
      <c r="S916" s="123" t="s">
        <v>120</v>
      </c>
      <c r="U916" s="70"/>
      <c r="V916" s="124"/>
    </row>
    <row r="917" s="63" customFormat="1" ht="16.5" outlineLevel="7" spans="1:22">
      <c r="A917" s="82"/>
      <c r="B917" s="111" t="s">
        <v>192</v>
      </c>
      <c r="C917" s="111" t="s">
        <v>5006</v>
      </c>
      <c r="D917" s="112" t="s">
        <v>5000</v>
      </c>
      <c r="E917" s="113">
        <v>42894</v>
      </c>
      <c r="F917" s="112">
        <v>72</v>
      </c>
      <c r="G917" s="114">
        <v>0</v>
      </c>
      <c r="H917" s="115">
        <v>18717.95</v>
      </c>
      <c r="I917" s="115">
        <v>18717.95</v>
      </c>
      <c r="J917" s="116">
        <v>0</v>
      </c>
      <c r="K917" s="116">
        <v>0</v>
      </c>
      <c r="L917" s="116">
        <v>0</v>
      </c>
      <c r="M917" s="118"/>
      <c r="N917" s="119"/>
      <c r="O917" s="120">
        <f t="shared" si="57"/>
        <v>45107</v>
      </c>
      <c r="P917" s="121">
        <f t="shared" si="58"/>
        <v>0</v>
      </c>
      <c r="Q917" s="122">
        <f t="shared" si="59"/>
        <v>0</v>
      </c>
      <c r="R917" s="122">
        <f t="shared" si="56"/>
        <v>0</v>
      </c>
      <c r="S917" s="123" t="s">
        <v>120</v>
      </c>
      <c r="U917" s="70"/>
      <c r="V917" s="124"/>
    </row>
    <row r="918" s="63" customFormat="1" ht="16.5" outlineLevel="7" spans="1:22">
      <c r="A918" s="82"/>
      <c r="B918" s="111" t="s">
        <v>192</v>
      </c>
      <c r="C918" s="111" t="s">
        <v>5010</v>
      </c>
      <c r="D918" s="112" t="s">
        <v>5000</v>
      </c>
      <c r="E918" s="113">
        <v>42894</v>
      </c>
      <c r="F918" s="112">
        <v>72</v>
      </c>
      <c r="G918" s="114">
        <v>0</v>
      </c>
      <c r="H918" s="115">
        <v>18717.95</v>
      </c>
      <c r="I918" s="115">
        <v>18717.95</v>
      </c>
      <c r="J918" s="116">
        <v>0</v>
      </c>
      <c r="K918" s="116">
        <v>0</v>
      </c>
      <c r="L918" s="116">
        <v>0</v>
      </c>
      <c r="M918" s="118"/>
      <c r="N918" s="119"/>
      <c r="O918" s="120">
        <f t="shared" si="57"/>
        <v>45107</v>
      </c>
      <c r="P918" s="121">
        <f t="shared" si="58"/>
        <v>0</v>
      </c>
      <c r="Q918" s="122">
        <f t="shared" si="59"/>
        <v>0</v>
      </c>
      <c r="R918" s="122">
        <f t="shared" si="56"/>
        <v>0</v>
      </c>
      <c r="S918" s="123" t="s">
        <v>120</v>
      </c>
      <c r="U918" s="70"/>
      <c r="V918" s="124"/>
    </row>
    <row r="919" s="63" customFormat="1" ht="16.5" outlineLevel="7" spans="1:22">
      <c r="A919" s="82"/>
      <c r="B919" s="126" t="s">
        <v>192</v>
      </c>
      <c r="C919" s="127" t="s">
        <v>5014</v>
      </c>
      <c r="D919" s="128" t="s">
        <v>5000</v>
      </c>
      <c r="E919" s="129">
        <v>42894</v>
      </c>
      <c r="F919" s="128">
        <v>72</v>
      </c>
      <c r="G919" s="114">
        <v>0</v>
      </c>
      <c r="H919" s="115">
        <v>18717.95</v>
      </c>
      <c r="I919" s="115">
        <v>18717.95</v>
      </c>
      <c r="J919" s="130">
        <v>0</v>
      </c>
      <c r="K919" s="130">
        <v>0</v>
      </c>
      <c r="L919" s="130">
        <v>0</v>
      </c>
      <c r="M919" s="118"/>
      <c r="N919" s="119"/>
      <c r="O919" s="120">
        <f t="shared" si="57"/>
        <v>45107</v>
      </c>
      <c r="P919" s="121">
        <f t="shared" si="58"/>
        <v>0</v>
      </c>
      <c r="Q919" s="122">
        <f t="shared" si="59"/>
        <v>0</v>
      </c>
      <c r="R919" s="122">
        <f t="shared" si="56"/>
        <v>0</v>
      </c>
      <c r="S919" s="123" t="s">
        <v>120</v>
      </c>
      <c r="U919" s="70"/>
      <c r="V919" s="124"/>
    </row>
    <row r="920" s="63" customFormat="1" ht="16.5" outlineLevel="7" spans="1:22">
      <c r="A920" s="82"/>
      <c r="B920" s="126" t="s">
        <v>192</v>
      </c>
      <c r="C920" s="127" t="s">
        <v>5017</v>
      </c>
      <c r="D920" s="128" t="s">
        <v>5000</v>
      </c>
      <c r="E920" s="129">
        <v>42894</v>
      </c>
      <c r="F920" s="128">
        <v>72</v>
      </c>
      <c r="G920" s="114">
        <v>0</v>
      </c>
      <c r="H920" s="115">
        <v>18717.95</v>
      </c>
      <c r="I920" s="115">
        <v>18717.95</v>
      </c>
      <c r="J920" s="130">
        <v>0</v>
      </c>
      <c r="K920" s="130">
        <v>0</v>
      </c>
      <c r="L920" s="130">
        <v>0</v>
      </c>
      <c r="M920" s="118"/>
      <c r="N920" s="119"/>
      <c r="O920" s="120">
        <f t="shared" si="57"/>
        <v>45107</v>
      </c>
      <c r="P920" s="121">
        <f t="shared" si="58"/>
        <v>0</v>
      </c>
      <c r="Q920" s="122">
        <f t="shared" si="59"/>
        <v>0</v>
      </c>
      <c r="R920" s="122">
        <f t="shared" si="56"/>
        <v>0</v>
      </c>
      <c r="S920" s="123" t="s">
        <v>120</v>
      </c>
      <c r="U920" s="70"/>
      <c r="V920" s="124"/>
    </row>
    <row r="921" s="63" customFormat="1" ht="16.5" outlineLevel="7" spans="1:22">
      <c r="A921" s="82"/>
      <c r="B921" s="126" t="s">
        <v>192</v>
      </c>
      <c r="C921" s="127" t="s">
        <v>5020</v>
      </c>
      <c r="D921" s="128" t="s">
        <v>5000</v>
      </c>
      <c r="E921" s="129">
        <v>42894</v>
      </c>
      <c r="F921" s="128">
        <v>72</v>
      </c>
      <c r="G921" s="114">
        <v>0</v>
      </c>
      <c r="H921" s="115">
        <v>18717.95</v>
      </c>
      <c r="I921" s="115">
        <v>18717.95</v>
      </c>
      <c r="J921" s="130">
        <v>0</v>
      </c>
      <c r="K921" s="130">
        <v>0</v>
      </c>
      <c r="L921" s="130">
        <v>0</v>
      </c>
      <c r="M921" s="118"/>
      <c r="N921" s="119"/>
      <c r="O921" s="120">
        <f t="shared" si="57"/>
        <v>45107</v>
      </c>
      <c r="P921" s="121">
        <f t="shared" si="58"/>
        <v>0</v>
      </c>
      <c r="Q921" s="122">
        <f t="shared" si="59"/>
        <v>0</v>
      </c>
      <c r="R921" s="122">
        <f t="shared" si="56"/>
        <v>0</v>
      </c>
      <c r="S921" s="123" t="s">
        <v>120</v>
      </c>
      <c r="U921" s="70"/>
      <c r="V921" s="124"/>
    </row>
    <row r="922" s="63" customFormat="1" ht="16.5" outlineLevel="7" spans="1:22">
      <c r="A922" s="82"/>
      <c r="B922" s="126" t="s">
        <v>192</v>
      </c>
      <c r="C922" s="127" t="s">
        <v>5024</v>
      </c>
      <c r="D922" s="128" t="s">
        <v>5026</v>
      </c>
      <c r="E922" s="129">
        <v>42894</v>
      </c>
      <c r="F922" s="128">
        <v>72</v>
      </c>
      <c r="G922" s="114">
        <v>0</v>
      </c>
      <c r="H922" s="115">
        <v>116239.32</v>
      </c>
      <c r="I922" s="115">
        <v>116239.32</v>
      </c>
      <c r="J922" s="130">
        <v>0</v>
      </c>
      <c r="K922" s="130">
        <v>0</v>
      </c>
      <c r="L922" s="130">
        <v>0</v>
      </c>
      <c r="M922" s="118"/>
      <c r="N922" s="119"/>
      <c r="O922" s="120">
        <f t="shared" si="57"/>
        <v>45107</v>
      </c>
      <c r="P922" s="121">
        <f t="shared" si="58"/>
        <v>0</v>
      </c>
      <c r="Q922" s="122">
        <f t="shared" si="59"/>
        <v>0</v>
      </c>
      <c r="R922" s="122">
        <f t="shared" si="56"/>
        <v>0</v>
      </c>
      <c r="S922" s="123" t="s">
        <v>120</v>
      </c>
      <c r="U922" s="70"/>
      <c r="V922" s="124"/>
    </row>
    <row r="923" s="63" customFormat="1" ht="16.5" outlineLevel="7" spans="1:22">
      <c r="A923" s="82"/>
      <c r="B923" s="126" t="s">
        <v>192</v>
      </c>
      <c r="C923" s="127" t="s">
        <v>5029</v>
      </c>
      <c r="D923" s="128" t="s">
        <v>5026</v>
      </c>
      <c r="E923" s="129">
        <v>42894</v>
      </c>
      <c r="F923" s="128">
        <v>72</v>
      </c>
      <c r="G923" s="114">
        <v>0</v>
      </c>
      <c r="H923" s="115">
        <v>116239.32</v>
      </c>
      <c r="I923" s="115">
        <v>116239.32</v>
      </c>
      <c r="J923" s="130">
        <v>0</v>
      </c>
      <c r="K923" s="130">
        <v>0</v>
      </c>
      <c r="L923" s="130">
        <v>0</v>
      </c>
      <c r="M923" s="118"/>
      <c r="N923" s="119"/>
      <c r="O923" s="120">
        <f t="shared" si="57"/>
        <v>45107</v>
      </c>
      <c r="P923" s="121">
        <f t="shared" si="58"/>
        <v>0</v>
      </c>
      <c r="Q923" s="122">
        <f t="shared" si="59"/>
        <v>0</v>
      </c>
      <c r="R923" s="122">
        <f t="shared" si="56"/>
        <v>0</v>
      </c>
      <c r="S923" s="123" t="s">
        <v>120</v>
      </c>
      <c r="U923" s="70"/>
      <c r="V923" s="124"/>
    </row>
    <row r="924" s="63" customFormat="1" ht="16.5" outlineLevel="7" spans="1:22">
      <c r="A924" s="82"/>
      <c r="B924" s="111" t="s">
        <v>192</v>
      </c>
      <c r="C924" s="111" t="s">
        <v>5033</v>
      </c>
      <c r="D924" s="112" t="s">
        <v>5026</v>
      </c>
      <c r="E924" s="113">
        <v>42894</v>
      </c>
      <c r="F924" s="112">
        <v>72</v>
      </c>
      <c r="G924" s="114">
        <v>0</v>
      </c>
      <c r="H924" s="115">
        <v>116239.32</v>
      </c>
      <c r="I924" s="115">
        <v>116239.32</v>
      </c>
      <c r="J924" s="116">
        <v>0</v>
      </c>
      <c r="K924" s="116">
        <v>0</v>
      </c>
      <c r="L924" s="116">
        <v>0</v>
      </c>
      <c r="M924" s="118"/>
      <c r="N924" s="119"/>
      <c r="O924" s="120">
        <f t="shared" si="57"/>
        <v>45107</v>
      </c>
      <c r="P924" s="121">
        <f t="shared" si="58"/>
        <v>0</v>
      </c>
      <c r="Q924" s="122">
        <f t="shared" si="59"/>
        <v>0</v>
      </c>
      <c r="R924" s="122">
        <f t="shared" si="56"/>
        <v>0</v>
      </c>
      <c r="S924" s="123" t="s">
        <v>120</v>
      </c>
      <c r="U924" s="70"/>
      <c r="V924" s="124"/>
    </row>
    <row r="925" s="63" customFormat="1" ht="16.5" outlineLevel="7" spans="1:22">
      <c r="A925" s="82"/>
      <c r="B925" s="111" t="s">
        <v>192</v>
      </c>
      <c r="C925" s="111" t="s">
        <v>5035</v>
      </c>
      <c r="D925" s="112" t="s">
        <v>5037</v>
      </c>
      <c r="E925" s="113">
        <v>35034</v>
      </c>
      <c r="F925" s="112">
        <v>72</v>
      </c>
      <c r="G925" s="114">
        <v>0</v>
      </c>
      <c r="H925" s="115">
        <v>15750</v>
      </c>
      <c r="I925" s="115">
        <v>15750</v>
      </c>
      <c r="J925" s="116">
        <v>0</v>
      </c>
      <c r="K925" s="116">
        <v>0</v>
      </c>
      <c r="L925" s="116">
        <v>0</v>
      </c>
      <c r="M925" s="118"/>
      <c r="N925" s="119"/>
      <c r="O925" s="120">
        <f t="shared" si="57"/>
        <v>37256</v>
      </c>
      <c r="P925" s="121">
        <f t="shared" si="58"/>
        <v>0</v>
      </c>
      <c r="Q925" s="122">
        <f t="shared" si="59"/>
        <v>0</v>
      </c>
      <c r="R925" s="122">
        <f t="shared" si="56"/>
        <v>0</v>
      </c>
      <c r="S925" s="123" t="s">
        <v>120</v>
      </c>
      <c r="U925" s="70"/>
      <c r="V925" s="124"/>
    </row>
    <row r="926" s="63" customFormat="1" ht="16.5" outlineLevel="7" spans="1:22">
      <c r="A926" s="82"/>
      <c r="B926" s="126" t="s">
        <v>192</v>
      </c>
      <c r="C926" s="127" t="s">
        <v>5041</v>
      </c>
      <c r="D926" s="128" t="s">
        <v>4055</v>
      </c>
      <c r="E926" s="129">
        <v>41837</v>
      </c>
      <c r="F926" s="128">
        <v>72</v>
      </c>
      <c r="G926" s="114">
        <v>0</v>
      </c>
      <c r="H926" s="115">
        <v>516026.54</v>
      </c>
      <c r="I926" s="115">
        <v>516026.54</v>
      </c>
      <c r="J926" s="130">
        <v>0</v>
      </c>
      <c r="K926" s="130">
        <v>0</v>
      </c>
      <c r="L926" s="130">
        <v>0</v>
      </c>
      <c r="M926" s="118"/>
      <c r="N926" s="119"/>
      <c r="O926" s="120">
        <f t="shared" si="57"/>
        <v>44043</v>
      </c>
      <c r="P926" s="121">
        <f t="shared" si="58"/>
        <v>0</v>
      </c>
      <c r="Q926" s="122">
        <f t="shared" si="59"/>
        <v>0</v>
      </c>
      <c r="R926" s="122">
        <f t="shared" si="56"/>
        <v>0</v>
      </c>
      <c r="S926" s="123" t="s">
        <v>120</v>
      </c>
      <c r="U926" s="70"/>
      <c r="V926" s="124"/>
    </row>
    <row r="927" s="63" customFormat="1" ht="16.5" outlineLevel="7" spans="1:22">
      <c r="A927" s="82"/>
      <c r="B927" s="126" t="s">
        <v>192</v>
      </c>
      <c r="C927" s="127" t="s">
        <v>5047</v>
      </c>
      <c r="D927" s="128" t="s">
        <v>5049</v>
      </c>
      <c r="E927" s="129">
        <v>43803</v>
      </c>
      <c r="F927" s="128">
        <v>72</v>
      </c>
      <c r="G927" s="114">
        <v>0</v>
      </c>
      <c r="H927" s="115">
        <v>12068.97</v>
      </c>
      <c r="I927" s="115">
        <v>12068.97</v>
      </c>
      <c r="J927" s="130">
        <v>0</v>
      </c>
      <c r="K927" s="130">
        <v>0</v>
      </c>
      <c r="L927" s="130">
        <v>2011.5</v>
      </c>
      <c r="M927" s="118"/>
      <c r="N927" s="119"/>
      <c r="O927" s="120">
        <f t="shared" si="57"/>
        <v>46022</v>
      </c>
      <c r="P927" s="121">
        <f t="shared" si="58"/>
        <v>12</v>
      </c>
      <c r="Q927" s="122">
        <f t="shared" si="59"/>
        <v>2011.495</v>
      </c>
      <c r="R927" s="122">
        <f t="shared" si="56"/>
        <v>-0.00500000000010914</v>
      </c>
      <c r="S927" s="123" t="s">
        <v>120</v>
      </c>
      <c r="U927" s="70"/>
      <c r="V927" s="124"/>
    </row>
    <row r="928" s="63" customFormat="1" ht="16.5" outlineLevel="7" spans="1:22">
      <c r="A928" s="82"/>
      <c r="B928" s="126" t="s">
        <v>192</v>
      </c>
      <c r="C928" s="127" t="s">
        <v>5054</v>
      </c>
      <c r="D928" s="128" t="s">
        <v>4073</v>
      </c>
      <c r="E928" s="129">
        <v>39743</v>
      </c>
      <c r="F928" s="128">
        <v>72</v>
      </c>
      <c r="G928" s="114">
        <v>0</v>
      </c>
      <c r="H928" s="115">
        <v>16754.7</v>
      </c>
      <c r="I928" s="115">
        <v>16754.7</v>
      </c>
      <c r="J928" s="130">
        <v>0</v>
      </c>
      <c r="K928" s="130">
        <v>0</v>
      </c>
      <c r="L928" s="130">
        <v>0</v>
      </c>
      <c r="M928" s="118"/>
      <c r="N928" s="119"/>
      <c r="O928" s="120">
        <f t="shared" si="57"/>
        <v>41943</v>
      </c>
      <c r="P928" s="121">
        <f t="shared" si="58"/>
        <v>0</v>
      </c>
      <c r="Q928" s="122">
        <f t="shared" si="59"/>
        <v>0</v>
      </c>
      <c r="R928" s="122">
        <f t="shared" si="56"/>
        <v>0</v>
      </c>
      <c r="S928" s="123" t="s">
        <v>120</v>
      </c>
      <c r="U928" s="70"/>
      <c r="V928" s="124"/>
    </row>
    <row r="929" s="63" customFormat="1" ht="16.5" outlineLevel="7" spans="1:22">
      <c r="A929" s="82"/>
      <c r="B929" s="126" t="s">
        <v>192</v>
      </c>
      <c r="C929" s="127" t="s">
        <v>5059</v>
      </c>
      <c r="D929" s="128" t="s">
        <v>5061</v>
      </c>
      <c r="E929" s="129">
        <v>39678</v>
      </c>
      <c r="F929" s="128">
        <v>72</v>
      </c>
      <c r="G929" s="114">
        <v>0</v>
      </c>
      <c r="H929" s="115">
        <v>246373.23</v>
      </c>
      <c r="I929" s="115">
        <v>246373.23</v>
      </c>
      <c r="J929" s="130">
        <v>0</v>
      </c>
      <c r="K929" s="130">
        <v>0</v>
      </c>
      <c r="L929" s="130">
        <v>0</v>
      </c>
      <c r="M929" s="118"/>
      <c r="N929" s="119"/>
      <c r="O929" s="120">
        <f t="shared" si="57"/>
        <v>41882</v>
      </c>
      <c r="P929" s="121">
        <f t="shared" si="58"/>
        <v>0</v>
      </c>
      <c r="Q929" s="122">
        <f t="shared" si="59"/>
        <v>0</v>
      </c>
      <c r="R929" s="122">
        <f t="shared" si="56"/>
        <v>0</v>
      </c>
      <c r="S929" s="123" t="s">
        <v>120</v>
      </c>
      <c r="U929" s="70"/>
      <c r="V929" s="124"/>
    </row>
    <row r="930" s="63" customFormat="1" ht="16.5" outlineLevel="7" spans="1:22">
      <c r="A930" s="82"/>
      <c r="B930" s="126" t="s">
        <v>192</v>
      </c>
      <c r="C930" s="127" t="s">
        <v>5064</v>
      </c>
      <c r="D930" s="128" t="s">
        <v>5066</v>
      </c>
      <c r="E930" s="129">
        <v>41717</v>
      </c>
      <c r="F930" s="128">
        <v>72</v>
      </c>
      <c r="G930" s="114">
        <v>0</v>
      </c>
      <c r="H930" s="115">
        <v>60323.8</v>
      </c>
      <c r="I930" s="115">
        <v>60323.8</v>
      </c>
      <c r="J930" s="130">
        <v>0</v>
      </c>
      <c r="K930" s="130">
        <v>0</v>
      </c>
      <c r="L930" s="130">
        <v>0</v>
      </c>
      <c r="M930" s="118"/>
      <c r="N930" s="119"/>
      <c r="O930" s="120">
        <f t="shared" si="57"/>
        <v>43921</v>
      </c>
      <c r="P930" s="121">
        <f t="shared" si="58"/>
        <v>0</v>
      </c>
      <c r="Q930" s="122">
        <f t="shared" si="59"/>
        <v>0</v>
      </c>
      <c r="R930" s="122">
        <f t="shared" si="56"/>
        <v>0</v>
      </c>
      <c r="S930" s="123" t="s">
        <v>120</v>
      </c>
      <c r="U930" s="70"/>
      <c r="V930" s="124"/>
    </row>
    <row r="931" s="63" customFormat="1" ht="16.5" outlineLevel="7" spans="1:22">
      <c r="A931" s="82"/>
      <c r="B931" s="111" t="s">
        <v>192</v>
      </c>
      <c r="C931" s="111" t="s">
        <v>5071</v>
      </c>
      <c r="D931" s="112" t="s">
        <v>5073</v>
      </c>
      <c r="E931" s="113">
        <v>41717</v>
      </c>
      <c r="F931" s="112">
        <v>72</v>
      </c>
      <c r="G931" s="114">
        <v>0</v>
      </c>
      <c r="H931" s="115">
        <v>78632.48</v>
      </c>
      <c r="I931" s="115">
        <v>78632.48</v>
      </c>
      <c r="J931" s="116">
        <v>0</v>
      </c>
      <c r="K931" s="116">
        <v>0</v>
      </c>
      <c r="L931" s="116">
        <v>0</v>
      </c>
      <c r="M931" s="118"/>
      <c r="N931" s="119"/>
      <c r="O931" s="120">
        <f t="shared" si="57"/>
        <v>43921</v>
      </c>
      <c r="P931" s="121">
        <f t="shared" si="58"/>
        <v>0</v>
      </c>
      <c r="Q931" s="122">
        <f t="shared" si="59"/>
        <v>0</v>
      </c>
      <c r="R931" s="122">
        <f t="shared" si="56"/>
        <v>0</v>
      </c>
      <c r="S931" s="123" t="s">
        <v>120</v>
      </c>
      <c r="U931" s="70"/>
      <c r="V931" s="124"/>
    </row>
    <row r="932" s="63" customFormat="1" ht="16.5" outlineLevel="7" spans="1:22">
      <c r="A932" s="82"/>
      <c r="B932" s="111" t="s">
        <v>192</v>
      </c>
      <c r="C932" s="111" t="s">
        <v>5077</v>
      </c>
      <c r="D932" s="112" t="s">
        <v>5079</v>
      </c>
      <c r="E932" s="113">
        <v>39797</v>
      </c>
      <c r="F932" s="112">
        <v>72</v>
      </c>
      <c r="G932" s="114">
        <v>0</v>
      </c>
      <c r="H932" s="115">
        <v>10064.21</v>
      </c>
      <c r="I932" s="115">
        <v>10064.21</v>
      </c>
      <c r="J932" s="116">
        <v>0</v>
      </c>
      <c r="K932" s="116">
        <v>0</v>
      </c>
      <c r="L932" s="116">
        <v>0</v>
      </c>
      <c r="M932" s="118"/>
      <c r="N932" s="119"/>
      <c r="O932" s="120">
        <f t="shared" si="57"/>
        <v>42004</v>
      </c>
      <c r="P932" s="121">
        <f t="shared" si="58"/>
        <v>0</v>
      </c>
      <c r="Q932" s="122">
        <f t="shared" si="59"/>
        <v>0</v>
      </c>
      <c r="R932" s="122">
        <f t="shared" si="56"/>
        <v>0</v>
      </c>
      <c r="S932" s="123" t="s">
        <v>120</v>
      </c>
      <c r="U932" s="70"/>
      <c r="V932" s="124"/>
    </row>
    <row r="933" s="63" customFormat="1" ht="16.5" outlineLevel="7" spans="1:22">
      <c r="A933" s="82"/>
      <c r="B933" s="126" t="s">
        <v>192</v>
      </c>
      <c r="C933" s="127" t="s">
        <v>5083</v>
      </c>
      <c r="D933" s="128" t="s">
        <v>5079</v>
      </c>
      <c r="E933" s="129">
        <v>39797</v>
      </c>
      <c r="F933" s="128">
        <v>72</v>
      </c>
      <c r="G933" s="114">
        <v>0</v>
      </c>
      <c r="H933" s="115">
        <v>10064</v>
      </c>
      <c r="I933" s="115">
        <v>10064</v>
      </c>
      <c r="J933" s="130">
        <v>0</v>
      </c>
      <c r="K933" s="130">
        <v>0</v>
      </c>
      <c r="L933" s="130">
        <v>0</v>
      </c>
      <c r="M933" s="118"/>
      <c r="N933" s="119"/>
      <c r="O933" s="120">
        <f t="shared" si="57"/>
        <v>42004</v>
      </c>
      <c r="P933" s="121">
        <f t="shared" si="58"/>
        <v>0</v>
      </c>
      <c r="Q933" s="122">
        <f t="shared" si="59"/>
        <v>0</v>
      </c>
      <c r="R933" s="122">
        <f t="shared" si="56"/>
        <v>0</v>
      </c>
      <c r="S933" s="123" t="s">
        <v>120</v>
      </c>
      <c r="U933" s="70"/>
      <c r="V933" s="124"/>
    </row>
    <row r="934" s="63" customFormat="1" ht="16.5" outlineLevel="7" spans="1:22">
      <c r="A934" s="82"/>
      <c r="B934" s="126" t="s">
        <v>192</v>
      </c>
      <c r="C934" s="127" t="s">
        <v>5087</v>
      </c>
      <c r="D934" s="128" t="s">
        <v>5089</v>
      </c>
      <c r="E934" s="129">
        <v>39743</v>
      </c>
      <c r="F934" s="128">
        <v>72</v>
      </c>
      <c r="G934" s="114">
        <v>0</v>
      </c>
      <c r="H934" s="115">
        <v>11235.17</v>
      </c>
      <c r="I934" s="115">
        <v>11235.17</v>
      </c>
      <c r="J934" s="130">
        <v>0</v>
      </c>
      <c r="K934" s="130">
        <v>0</v>
      </c>
      <c r="L934" s="130">
        <v>0</v>
      </c>
      <c r="M934" s="118"/>
      <c r="N934" s="119"/>
      <c r="O934" s="120">
        <f t="shared" si="57"/>
        <v>41943</v>
      </c>
      <c r="P934" s="121">
        <f t="shared" si="58"/>
        <v>0</v>
      </c>
      <c r="Q934" s="122">
        <f t="shared" si="59"/>
        <v>0</v>
      </c>
      <c r="R934" s="122">
        <f t="shared" si="56"/>
        <v>0</v>
      </c>
      <c r="S934" s="123" t="s">
        <v>120</v>
      </c>
      <c r="U934" s="70"/>
      <c r="V934" s="124"/>
    </row>
    <row r="935" s="63" customFormat="1" ht="16.5" outlineLevel="7" spans="1:22">
      <c r="A935" s="82"/>
      <c r="B935" s="126" t="s">
        <v>192</v>
      </c>
      <c r="C935" s="127" t="s">
        <v>5093</v>
      </c>
      <c r="D935" s="128" t="s">
        <v>5079</v>
      </c>
      <c r="E935" s="129">
        <v>39743</v>
      </c>
      <c r="F935" s="128">
        <v>72</v>
      </c>
      <c r="G935" s="114">
        <v>0</v>
      </c>
      <c r="H935" s="115">
        <v>9914.53</v>
      </c>
      <c r="I935" s="115">
        <v>9914.53</v>
      </c>
      <c r="J935" s="130">
        <v>0</v>
      </c>
      <c r="K935" s="130">
        <v>0</v>
      </c>
      <c r="L935" s="130">
        <v>0</v>
      </c>
      <c r="M935" s="118"/>
      <c r="N935" s="119"/>
      <c r="O935" s="120">
        <f t="shared" si="57"/>
        <v>41943</v>
      </c>
      <c r="P935" s="121">
        <f t="shared" si="58"/>
        <v>0</v>
      </c>
      <c r="Q935" s="122">
        <f t="shared" si="59"/>
        <v>0</v>
      </c>
      <c r="R935" s="122">
        <f t="shared" si="56"/>
        <v>0</v>
      </c>
      <c r="S935" s="123" t="s">
        <v>120</v>
      </c>
      <c r="U935" s="70"/>
      <c r="V935" s="124"/>
    </row>
    <row r="936" s="63" customFormat="1" ht="16.5" outlineLevel="7" spans="1:22">
      <c r="A936" s="82"/>
      <c r="B936" s="126" t="s">
        <v>192</v>
      </c>
      <c r="C936" s="127" t="s">
        <v>5098</v>
      </c>
      <c r="D936" s="128" t="s">
        <v>5100</v>
      </c>
      <c r="E936" s="129">
        <v>37103</v>
      </c>
      <c r="F936" s="128">
        <v>72</v>
      </c>
      <c r="G936" s="114">
        <v>0</v>
      </c>
      <c r="H936" s="115">
        <v>26700</v>
      </c>
      <c r="I936" s="115">
        <v>26700</v>
      </c>
      <c r="J936" s="130">
        <v>0</v>
      </c>
      <c r="K936" s="130">
        <v>0</v>
      </c>
      <c r="L936" s="130">
        <v>0</v>
      </c>
      <c r="M936" s="118"/>
      <c r="N936" s="119"/>
      <c r="O936" s="120">
        <f t="shared" si="57"/>
        <v>39294</v>
      </c>
      <c r="P936" s="121">
        <f t="shared" si="58"/>
        <v>0</v>
      </c>
      <c r="Q936" s="122">
        <f t="shared" si="59"/>
        <v>0</v>
      </c>
      <c r="R936" s="122">
        <f t="shared" si="56"/>
        <v>0</v>
      </c>
      <c r="S936" s="123" t="s">
        <v>120</v>
      </c>
      <c r="U936" s="70"/>
      <c r="V936" s="124"/>
    </row>
    <row r="937" s="63" customFormat="1" ht="16.5" outlineLevel="7" spans="1:22">
      <c r="A937" s="82"/>
      <c r="B937" s="126" t="s">
        <v>192</v>
      </c>
      <c r="C937" s="127" t="s">
        <v>5105</v>
      </c>
      <c r="D937" s="128" t="s">
        <v>5107</v>
      </c>
      <c r="E937" s="129">
        <v>42268</v>
      </c>
      <c r="F937" s="128">
        <v>72</v>
      </c>
      <c r="G937" s="114">
        <v>0</v>
      </c>
      <c r="H937" s="115">
        <v>45559.83</v>
      </c>
      <c r="I937" s="115">
        <v>45559.83</v>
      </c>
      <c r="J937" s="130">
        <v>0</v>
      </c>
      <c r="K937" s="130">
        <v>0</v>
      </c>
      <c r="L937" s="130">
        <v>0</v>
      </c>
      <c r="M937" s="118"/>
      <c r="N937" s="119"/>
      <c r="O937" s="120">
        <f t="shared" si="57"/>
        <v>44469</v>
      </c>
      <c r="P937" s="121">
        <f t="shared" si="58"/>
        <v>0</v>
      </c>
      <c r="Q937" s="122">
        <f t="shared" si="59"/>
        <v>0</v>
      </c>
      <c r="R937" s="122">
        <f t="shared" si="56"/>
        <v>0</v>
      </c>
      <c r="S937" s="123" t="s">
        <v>120</v>
      </c>
      <c r="U937" s="70"/>
      <c r="V937" s="124"/>
    </row>
    <row r="938" s="63" customFormat="1" ht="16.5" outlineLevel="7" spans="1:22">
      <c r="A938" s="82"/>
      <c r="B938" s="111" t="s">
        <v>192</v>
      </c>
      <c r="C938" s="111" t="s">
        <v>5111</v>
      </c>
      <c r="D938" s="112" t="s">
        <v>5113</v>
      </c>
      <c r="E938" s="113">
        <v>36794</v>
      </c>
      <c r="F938" s="112">
        <v>72</v>
      </c>
      <c r="G938" s="114">
        <v>0</v>
      </c>
      <c r="H938" s="115">
        <v>8150.46</v>
      </c>
      <c r="I938" s="115">
        <v>8150.46</v>
      </c>
      <c r="J938" s="116">
        <v>0</v>
      </c>
      <c r="K938" s="116">
        <v>0</v>
      </c>
      <c r="L938" s="116">
        <v>0</v>
      </c>
      <c r="M938" s="118"/>
      <c r="N938" s="119"/>
      <c r="O938" s="120">
        <f t="shared" si="57"/>
        <v>38990</v>
      </c>
      <c r="P938" s="121">
        <f t="shared" si="58"/>
        <v>0</v>
      </c>
      <c r="Q938" s="122">
        <f t="shared" si="59"/>
        <v>0</v>
      </c>
      <c r="R938" s="122">
        <f t="shared" si="56"/>
        <v>0</v>
      </c>
      <c r="S938" s="123" t="s">
        <v>120</v>
      </c>
      <c r="U938" s="70"/>
      <c r="V938" s="124"/>
    </row>
    <row r="939" s="63" customFormat="1" ht="16.5" outlineLevel="7" spans="1:22">
      <c r="A939" s="82"/>
      <c r="B939" s="111" t="s">
        <v>192</v>
      </c>
      <c r="C939" s="111" t="s">
        <v>5115</v>
      </c>
      <c r="D939" s="112" t="s">
        <v>4073</v>
      </c>
      <c r="E939" s="113">
        <v>36885</v>
      </c>
      <c r="F939" s="112">
        <v>72</v>
      </c>
      <c r="G939" s="114">
        <v>0</v>
      </c>
      <c r="H939" s="115">
        <v>70000.17</v>
      </c>
      <c r="I939" s="115">
        <v>70000.17</v>
      </c>
      <c r="J939" s="116">
        <v>0</v>
      </c>
      <c r="K939" s="116">
        <v>0</v>
      </c>
      <c r="L939" s="116">
        <v>0</v>
      </c>
      <c r="M939" s="118"/>
      <c r="N939" s="119"/>
      <c r="O939" s="120">
        <f t="shared" si="57"/>
        <v>39082</v>
      </c>
      <c r="P939" s="121">
        <f t="shared" si="58"/>
        <v>0</v>
      </c>
      <c r="Q939" s="122">
        <f t="shared" si="59"/>
        <v>0</v>
      </c>
      <c r="R939" s="122">
        <f t="shared" si="56"/>
        <v>0</v>
      </c>
      <c r="S939" s="123" t="s">
        <v>120</v>
      </c>
      <c r="U939" s="70"/>
      <c r="V939" s="124"/>
    </row>
    <row r="940" s="63" customFormat="1" ht="16.5" outlineLevel="7" spans="1:22">
      <c r="A940" s="82"/>
      <c r="B940" s="126" t="s">
        <v>192</v>
      </c>
      <c r="C940" s="127" t="s">
        <v>5118</v>
      </c>
      <c r="D940" s="128" t="s">
        <v>5120</v>
      </c>
      <c r="E940" s="129">
        <v>36885</v>
      </c>
      <c r="F940" s="128">
        <v>72</v>
      </c>
      <c r="G940" s="114">
        <v>0</v>
      </c>
      <c r="H940" s="115">
        <v>3000</v>
      </c>
      <c r="I940" s="115">
        <v>3000</v>
      </c>
      <c r="J940" s="130">
        <v>0</v>
      </c>
      <c r="K940" s="130">
        <v>0</v>
      </c>
      <c r="L940" s="130">
        <v>0</v>
      </c>
      <c r="M940" s="118"/>
      <c r="N940" s="119"/>
      <c r="O940" s="120">
        <f t="shared" si="57"/>
        <v>39082</v>
      </c>
      <c r="P940" s="121">
        <f t="shared" si="58"/>
        <v>0</v>
      </c>
      <c r="Q940" s="122">
        <f t="shared" si="59"/>
        <v>0</v>
      </c>
      <c r="R940" s="122">
        <f t="shared" si="56"/>
        <v>0</v>
      </c>
      <c r="S940" s="123" t="s">
        <v>120</v>
      </c>
      <c r="U940" s="70"/>
      <c r="V940" s="124"/>
    </row>
    <row r="941" s="63" customFormat="1" ht="16.5" outlineLevel="7" spans="1:22">
      <c r="A941" s="82"/>
      <c r="B941" s="126" t="s">
        <v>192</v>
      </c>
      <c r="C941" s="127" t="s">
        <v>5123</v>
      </c>
      <c r="D941" s="128" t="s">
        <v>5125</v>
      </c>
      <c r="E941" s="129">
        <v>37494</v>
      </c>
      <c r="F941" s="128">
        <v>72</v>
      </c>
      <c r="G941" s="114">
        <v>0</v>
      </c>
      <c r="H941" s="115">
        <v>3000</v>
      </c>
      <c r="I941" s="115">
        <v>3000</v>
      </c>
      <c r="J941" s="130">
        <v>0</v>
      </c>
      <c r="K941" s="130">
        <v>0</v>
      </c>
      <c r="L941" s="130">
        <v>0</v>
      </c>
      <c r="M941" s="118"/>
      <c r="N941" s="119"/>
      <c r="O941" s="120">
        <f t="shared" si="57"/>
        <v>39691</v>
      </c>
      <c r="P941" s="121">
        <f t="shared" si="58"/>
        <v>0</v>
      </c>
      <c r="Q941" s="122">
        <f t="shared" si="59"/>
        <v>0</v>
      </c>
      <c r="R941" s="122">
        <f t="shared" si="56"/>
        <v>0</v>
      </c>
      <c r="S941" s="123" t="s">
        <v>120</v>
      </c>
      <c r="U941" s="70"/>
      <c r="V941" s="124"/>
    </row>
    <row r="942" s="63" customFormat="1" ht="16.5" outlineLevel="7" spans="1:22">
      <c r="A942" s="82"/>
      <c r="B942" s="126" t="s">
        <v>192</v>
      </c>
      <c r="C942" s="127" t="s">
        <v>5127</v>
      </c>
      <c r="D942" s="128" t="s">
        <v>5129</v>
      </c>
      <c r="E942" s="129">
        <v>37802</v>
      </c>
      <c r="F942" s="128">
        <v>72</v>
      </c>
      <c r="G942" s="114">
        <v>0</v>
      </c>
      <c r="H942" s="115">
        <v>4666</v>
      </c>
      <c r="I942" s="115">
        <v>4666</v>
      </c>
      <c r="J942" s="130">
        <v>0</v>
      </c>
      <c r="K942" s="130">
        <v>0</v>
      </c>
      <c r="L942" s="130">
        <v>0</v>
      </c>
      <c r="M942" s="118"/>
      <c r="N942" s="119"/>
      <c r="O942" s="120">
        <f t="shared" si="57"/>
        <v>39994</v>
      </c>
      <c r="P942" s="121">
        <f t="shared" si="58"/>
        <v>0</v>
      </c>
      <c r="Q942" s="122">
        <f t="shared" si="59"/>
        <v>0</v>
      </c>
      <c r="R942" s="122">
        <f t="shared" si="56"/>
        <v>0</v>
      </c>
      <c r="S942" s="123" t="s">
        <v>120</v>
      </c>
      <c r="U942" s="70"/>
      <c r="V942" s="124"/>
    </row>
    <row r="943" s="63" customFormat="1" ht="16.5" outlineLevel="7" spans="1:22">
      <c r="A943" s="82"/>
      <c r="B943" s="126" t="s">
        <v>192</v>
      </c>
      <c r="C943" s="127" t="s">
        <v>5132</v>
      </c>
      <c r="D943" s="128" t="s">
        <v>5134</v>
      </c>
      <c r="E943" s="129">
        <v>37785</v>
      </c>
      <c r="F943" s="128">
        <v>72</v>
      </c>
      <c r="G943" s="114">
        <v>0</v>
      </c>
      <c r="H943" s="115">
        <v>1500</v>
      </c>
      <c r="I943" s="115">
        <v>1500</v>
      </c>
      <c r="J943" s="130">
        <v>0</v>
      </c>
      <c r="K943" s="130">
        <v>0</v>
      </c>
      <c r="L943" s="130">
        <v>0</v>
      </c>
      <c r="M943" s="118"/>
      <c r="N943" s="119"/>
      <c r="O943" s="120">
        <f t="shared" si="57"/>
        <v>39994</v>
      </c>
      <c r="P943" s="121">
        <f t="shared" si="58"/>
        <v>0</v>
      </c>
      <c r="Q943" s="122">
        <f t="shared" si="59"/>
        <v>0</v>
      </c>
      <c r="R943" s="122">
        <f t="shared" si="56"/>
        <v>0</v>
      </c>
      <c r="S943" s="123" t="s">
        <v>120</v>
      </c>
      <c r="U943" s="70"/>
      <c r="V943" s="124"/>
    </row>
    <row r="944" s="63" customFormat="1" ht="16.5" outlineLevel="7" spans="1:22">
      <c r="A944" s="82"/>
      <c r="B944" s="126" t="s">
        <v>192</v>
      </c>
      <c r="C944" s="127" t="s">
        <v>5137</v>
      </c>
      <c r="D944" s="128" t="s">
        <v>5139</v>
      </c>
      <c r="E944" s="129">
        <v>37777</v>
      </c>
      <c r="F944" s="128">
        <v>72</v>
      </c>
      <c r="G944" s="114">
        <v>0</v>
      </c>
      <c r="H944" s="115">
        <v>17000</v>
      </c>
      <c r="I944" s="115">
        <v>17000</v>
      </c>
      <c r="J944" s="130">
        <v>0</v>
      </c>
      <c r="K944" s="130">
        <v>0</v>
      </c>
      <c r="L944" s="130">
        <v>0</v>
      </c>
      <c r="M944" s="118"/>
      <c r="N944" s="119"/>
      <c r="O944" s="120">
        <f t="shared" si="57"/>
        <v>39994</v>
      </c>
      <c r="P944" s="121">
        <f t="shared" si="58"/>
        <v>0</v>
      </c>
      <c r="Q944" s="122">
        <f t="shared" si="59"/>
        <v>0</v>
      </c>
      <c r="R944" s="122">
        <f t="shared" si="56"/>
        <v>0</v>
      </c>
      <c r="S944" s="123" t="s">
        <v>120</v>
      </c>
      <c r="U944" s="70"/>
      <c r="V944" s="124"/>
    </row>
    <row r="945" s="63" customFormat="1" ht="16.5" outlineLevel="7" spans="1:22">
      <c r="A945" s="82"/>
      <c r="B945" s="111" t="s">
        <v>192</v>
      </c>
      <c r="C945" s="111" t="s">
        <v>5142</v>
      </c>
      <c r="D945" s="112" t="s">
        <v>5144</v>
      </c>
      <c r="E945" s="113">
        <v>38980</v>
      </c>
      <c r="F945" s="112">
        <v>72</v>
      </c>
      <c r="G945" s="114">
        <v>0</v>
      </c>
      <c r="H945" s="115">
        <v>95000</v>
      </c>
      <c r="I945" s="115">
        <v>95000</v>
      </c>
      <c r="J945" s="116">
        <v>0</v>
      </c>
      <c r="K945" s="116">
        <v>0</v>
      </c>
      <c r="L945" s="116">
        <v>0</v>
      </c>
      <c r="M945" s="118"/>
      <c r="N945" s="119"/>
      <c r="O945" s="120">
        <f t="shared" si="57"/>
        <v>41182</v>
      </c>
      <c r="P945" s="121">
        <f t="shared" si="58"/>
        <v>0</v>
      </c>
      <c r="Q945" s="122">
        <f t="shared" si="59"/>
        <v>0</v>
      </c>
      <c r="R945" s="122">
        <f t="shared" si="56"/>
        <v>0</v>
      </c>
      <c r="S945" s="123" t="s">
        <v>120</v>
      </c>
      <c r="U945" s="70"/>
      <c r="V945" s="124"/>
    </row>
    <row r="946" s="63" customFormat="1" ht="16.5" outlineLevel="7" spans="1:22">
      <c r="A946" s="82"/>
      <c r="B946" s="111" t="s">
        <v>192</v>
      </c>
      <c r="C946" s="111" t="s">
        <v>5146</v>
      </c>
      <c r="D946" s="112" t="s">
        <v>5148</v>
      </c>
      <c r="E946" s="113">
        <v>39493</v>
      </c>
      <c r="F946" s="112">
        <v>72</v>
      </c>
      <c r="G946" s="114">
        <v>0</v>
      </c>
      <c r="H946" s="115">
        <v>75927.01</v>
      </c>
      <c r="I946" s="115">
        <v>75927.01</v>
      </c>
      <c r="J946" s="116">
        <v>0</v>
      </c>
      <c r="K946" s="116">
        <v>0</v>
      </c>
      <c r="L946" s="116">
        <v>0</v>
      </c>
      <c r="M946" s="118"/>
      <c r="N946" s="119"/>
      <c r="O946" s="120">
        <f t="shared" si="57"/>
        <v>41698</v>
      </c>
      <c r="P946" s="121">
        <f t="shared" si="58"/>
        <v>0</v>
      </c>
      <c r="Q946" s="122">
        <f t="shared" si="59"/>
        <v>0</v>
      </c>
      <c r="R946" s="122">
        <f t="shared" si="56"/>
        <v>0</v>
      </c>
      <c r="S946" s="123" t="s">
        <v>120</v>
      </c>
      <c r="U946" s="70"/>
      <c r="V946" s="124"/>
    </row>
    <row r="947" s="63" customFormat="1" ht="16.5" outlineLevel="7" spans="1:22">
      <c r="A947" s="82"/>
      <c r="B947" s="126" t="s">
        <v>192</v>
      </c>
      <c r="C947" s="127" t="s">
        <v>5151</v>
      </c>
      <c r="D947" s="128" t="s">
        <v>5153</v>
      </c>
      <c r="E947" s="129">
        <v>39493</v>
      </c>
      <c r="F947" s="128">
        <v>72</v>
      </c>
      <c r="G947" s="114">
        <v>0</v>
      </c>
      <c r="H947" s="115">
        <v>98957.87</v>
      </c>
      <c r="I947" s="115">
        <v>98957.87</v>
      </c>
      <c r="J947" s="130">
        <v>0</v>
      </c>
      <c r="K947" s="130">
        <v>0</v>
      </c>
      <c r="L947" s="130">
        <v>0</v>
      </c>
      <c r="M947" s="118"/>
      <c r="N947" s="119"/>
      <c r="O947" s="120">
        <f t="shared" si="57"/>
        <v>41698</v>
      </c>
      <c r="P947" s="121">
        <f t="shared" si="58"/>
        <v>0</v>
      </c>
      <c r="Q947" s="122">
        <f t="shared" si="59"/>
        <v>0</v>
      </c>
      <c r="R947" s="122">
        <f t="shared" si="56"/>
        <v>0</v>
      </c>
      <c r="S947" s="123" t="s">
        <v>120</v>
      </c>
      <c r="U947" s="70"/>
      <c r="V947" s="124"/>
    </row>
    <row r="948" s="63" customFormat="1" ht="16.5" outlineLevel="7" spans="1:22">
      <c r="A948" s="82"/>
      <c r="B948" s="126" t="s">
        <v>192</v>
      </c>
      <c r="C948" s="127" t="s">
        <v>5157</v>
      </c>
      <c r="D948" s="128" t="s">
        <v>5153</v>
      </c>
      <c r="E948" s="129">
        <v>39881</v>
      </c>
      <c r="F948" s="128">
        <v>72</v>
      </c>
      <c r="G948" s="114">
        <v>0</v>
      </c>
      <c r="H948" s="115">
        <v>170252.2</v>
      </c>
      <c r="I948" s="115">
        <v>170252.2</v>
      </c>
      <c r="J948" s="130">
        <v>0</v>
      </c>
      <c r="K948" s="130">
        <v>0</v>
      </c>
      <c r="L948" s="130">
        <v>0</v>
      </c>
      <c r="M948" s="118"/>
      <c r="N948" s="119"/>
      <c r="O948" s="120">
        <f t="shared" si="57"/>
        <v>42094</v>
      </c>
      <c r="P948" s="121">
        <f t="shared" si="58"/>
        <v>0</v>
      </c>
      <c r="Q948" s="122">
        <f t="shared" si="59"/>
        <v>0</v>
      </c>
      <c r="R948" s="122">
        <f t="shared" si="56"/>
        <v>0</v>
      </c>
      <c r="S948" s="123" t="s">
        <v>120</v>
      </c>
      <c r="U948" s="70"/>
      <c r="V948" s="124"/>
    </row>
    <row r="949" s="63" customFormat="1" ht="16.5" outlineLevel="7" spans="1:22">
      <c r="A949" s="82"/>
      <c r="B949" s="126" t="s">
        <v>192</v>
      </c>
      <c r="C949" s="127" t="s">
        <v>5161</v>
      </c>
      <c r="D949" s="128" t="s">
        <v>5163</v>
      </c>
      <c r="E949" s="129">
        <v>39986</v>
      </c>
      <c r="F949" s="128">
        <v>72</v>
      </c>
      <c r="G949" s="114">
        <v>0</v>
      </c>
      <c r="H949" s="115">
        <v>31374.22</v>
      </c>
      <c r="I949" s="115">
        <v>31374.22</v>
      </c>
      <c r="J949" s="130">
        <v>0</v>
      </c>
      <c r="K949" s="130">
        <v>0</v>
      </c>
      <c r="L949" s="130">
        <v>0</v>
      </c>
      <c r="M949" s="118"/>
      <c r="N949" s="119"/>
      <c r="O949" s="120">
        <f t="shared" si="57"/>
        <v>42185</v>
      </c>
      <c r="P949" s="121">
        <f t="shared" si="58"/>
        <v>0</v>
      </c>
      <c r="Q949" s="122">
        <f t="shared" si="59"/>
        <v>0</v>
      </c>
      <c r="R949" s="122">
        <f t="shared" si="56"/>
        <v>0</v>
      </c>
      <c r="S949" s="123" t="s">
        <v>120</v>
      </c>
      <c r="U949" s="70"/>
      <c r="V949" s="124"/>
    </row>
    <row r="950" s="63" customFormat="1" ht="16.5" outlineLevel="7" spans="1:22">
      <c r="A950" s="82"/>
      <c r="B950" s="126" t="s">
        <v>192</v>
      </c>
      <c r="C950" s="127" t="s">
        <v>5166</v>
      </c>
      <c r="D950" s="128" t="s">
        <v>5168</v>
      </c>
      <c r="E950" s="129">
        <v>42110</v>
      </c>
      <c r="F950" s="128">
        <v>72</v>
      </c>
      <c r="G950" s="114">
        <v>0</v>
      </c>
      <c r="H950" s="115">
        <v>10598.29</v>
      </c>
      <c r="I950" s="115">
        <v>10598.29</v>
      </c>
      <c r="J950" s="130">
        <v>0</v>
      </c>
      <c r="K950" s="130">
        <v>0</v>
      </c>
      <c r="L950" s="130">
        <v>0</v>
      </c>
      <c r="M950" s="118"/>
      <c r="N950" s="119"/>
      <c r="O950" s="120">
        <f t="shared" si="57"/>
        <v>44316</v>
      </c>
      <c r="P950" s="121">
        <f t="shared" si="58"/>
        <v>0</v>
      </c>
      <c r="Q950" s="122">
        <f t="shared" si="59"/>
        <v>0</v>
      </c>
      <c r="R950" s="122">
        <f t="shared" si="56"/>
        <v>0</v>
      </c>
      <c r="S950" s="123" t="s">
        <v>120</v>
      </c>
      <c r="U950" s="70"/>
      <c r="V950" s="124"/>
    </row>
    <row r="951" s="63" customFormat="1" ht="16.5" outlineLevel="7" spans="1:22">
      <c r="A951" s="82"/>
      <c r="B951" s="126" t="s">
        <v>192</v>
      </c>
      <c r="C951" s="127" t="s">
        <v>5172</v>
      </c>
      <c r="D951" s="128" t="s">
        <v>4055</v>
      </c>
      <c r="E951" s="129">
        <v>41164</v>
      </c>
      <c r="F951" s="128">
        <v>72</v>
      </c>
      <c r="G951" s="114">
        <v>0</v>
      </c>
      <c r="H951" s="115">
        <v>55555.56</v>
      </c>
      <c r="I951" s="115">
        <v>55555.56</v>
      </c>
      <c r="J951" s="130">
        <v>0</v>
      </c>
      <c r="K951" s="130">
        <v>0</v>
      </c>
      <c r="L951" s="130">
        <v>0</v>
      </c>
      <c r="M951" s="118"/>
      <c r="N951" s="119"/>
      <c r="O951" s="120">
        <f t="shared" si="57"/>
        <v>43373</v>
      </c>
      <c r="P951" s="121">
        <f t="shared" si="58"/>
        <v>0</v>
      </c>
      <c r="Q951" s="122">
        <f t="shared" si="59"/>
        <v>0</v>
      </c>
      <c r="R951" s="122">
        <f t="shared" si="56"/>
        <v>0</v>
      </c>
      <c r="S951" s="123" t="s">
        <v>120</v>
      </c>
      <c r="U951" s="70"/>
      <c r="V951" s="124"/>
    </row>
    <row r="952" s="63" customFormat="1" ht="16.5" outlineLevel="7" spans="1:22">
      <c r="A952" s="82"/>
      <c r="B952" s="111" t="s">
        <v>192</v>
      </c>
      <c r="C952" s="111" t="s">
        <v>5177</v>
      </c>
      <c r="D952" s="112" t="s">
        <v>5179</v>
      </c>
      <c r="E952" s="113">
        <v>41611</v>
      </c>
      <c r="F952" s="112">
        <v>72</v>
      </c>
      <c r="G952" s="114">
        <v>0</v>
      </c>
      <c r="H952" s="115">
        <v>4700.85</v>
      </c>
      <c r="I952" s="115">
        <v>4700.85</v>
      </c>
      <c r="J952" s="116">
        <v>0</v>
      </c>
      <c r="K952" s="116">
        <v>0</v>
      </c>
      <c r="L952" s="116">
        <v>0</v>
      </c>
      <c r="M952" s="118"/>
      <c r="N952" s="119"/>
      <c r="O952" s="120">
        <f t="shared" si="57"/>
        <v>43830</v>
      </c>
      <c r="P952" s="121">
        <f t="shared" si="58"/>
        <v>0</v>
      </c>
      <c r="Q952" s="122">
        <f t="shared" si="59"/>
        <v>0</v>
      </c>
      <c r="R952" s="122">
        <f t="shared" si="56"/>
        <v>0</v>
      </c>
      <c r="S952" s="123" t="s">
        <v>120</v>
      </c>
      <c r="U952" s="70"/>
      <c r="V952" s="124"/>
    </row>
    <row r="953" s="63" customFormat="1" ht="16.5" outlineLevel="7" spans="1:22">
      <c r="A953" s="82"/>
      <c r="B953" s="111" t="s">
        <v>192</v>
      </c>
      <c r="C953" s="111" t="s">
        <v>5183</v>
      </c>
      <c r="D953" s="112" t="s">
        <v>5185</v>
      </c>
      <c r="E953" s="113">
        <v>43349</v>
      </c>
      <c r="F953" s="112">
        <v>72</v>
      </c>
      <c r="G953" s="114">
        <v>0</v>
      </c>
      <c r="H953" s="115">
        <v>7692.31</v>
      </c>
      <c r="I953" s="115">
        <v>7692.31</v>
      </c>
      <c r="J953" s="116">
        <v>0</v>
      </c>
      <c r="K953" s="116">
        <v>0</v>
      </c>
      <c r="L953" s="116">
        <v>0</v>
      </c>
      <c r="M953" s="118"/>
      <c r="N953" s="119"/>
      <c r="O953" s="120">
        <f t="shared" si="57"/>
        <v>45565</v>
      </c>
      <c r="P953" s="121">
        <f t="shared" si="58"/>
        <v>0</v>
      </c>
      <c r="Q953" s="122">
        <f t="shared" si="59"/>
        <v>0</v>
      </c>
      <c r="R953" s="122">
        <f t="shared" si="56"/>
        <v>0</v>
      </c>
      <c r="S953" s="123" t="s">
        <v>120</v>
      </c>
      <c r="U953" s="70"/>
      <c r="V953" s="124"/>
    </row>
    <row r="954" s="63" customFormat="1" ht="16.5" outlineLevel="7" spans="1:22">
      <c r="A954" s="82"/>
      <c r="B954" s="126" t="s">
        <v>192</v>
      </c>
      <c r="C954" s="127" t="s">
        <v>5189</v>
      </c>
      <c r="D954" s="128" t="s">
        <v>5191</v>
      </c>
      <c r="E954" s="129">
        <v>41962</v>
      </c>
      <c r="F954" s="128">
        <v>72</v>
      </c>
      <c r="G954" s="114">
        <v>0</v>
      </c>
      <c r="H954" s="115">
        <v>60189.6</v>
      </c>
      <c r="I954" s="115">
        <v>60189.6</v>
      </c>
      <c r="J954" s="130">
        <v>0</v>
      </c>
      <c r="K954" s="130">
        <v>0</v>
      </c>
      <c r="L954" s="130">
        <v>0</v>
      </c>
      <c r="M954" s="118"/>
      <c r="N954" s="119"/>
      <c r="O954" s="120">
        <f t="shared" si="57"/>
        <v>44165</v>
      </c>
      <c r="P954" s="121">
        <f t="shared" si="58"/>
        <v>0</v>
      </c>
      <c r="Q954" s="122">
        <f t="shared" si="59"/>
        <v>0</v>
      </c>
      <c r="R954" s="122">
        <f t="shared" si="56"/>
        <v>0</v>
      </c>
      <c r="S954" s="123" t="s">
        <v>120</v>
      </c>
      <c r="U954" s="70"/>
      <c r="V954" s="124"/>
    </row>
    <row r="955" s="63" customFormat="1" ht="16.5" outlineLevel="7" spans="1:22">
      <c r="A955" s="82"/>
      <c r="B955" s="126" t="s">
        <v>192</v>
      </c>
      <c r="C955" s="127" t="s">
        <v>5194</v>
      </c>
      <c r="D955" s="128" t="s">
        <v>5196</v>
      </c>
      <c r="E955" s="129">
        <v>43703</v>
      </c>
      <c r="F955" s="128">
        <v>72</v>
      </c>
      <c r="G955" s="114">
        <v>0</v>
      </c>
      <c r="H955" s="115">
        <v>254700.85</v>
      </c>
      <c r="I955" s="115">
        <v>254700.85</v>
      </c>
      <c r="J955" s="130">
        <v>0</v>
      </c>
      <c r="K955" s="130">
        <v>0</v>
      </c>
      <c r="L955" s="130">
        <v>28300.1</v>
      </c>
      <c r="M955" s="118"/>
      <c r="N955" s="119"/>
      <c r="O955" s="120">
        <f t="shared" si="57"/>
        <v>45900</v>
      </c>
      <c r="P955" s="121">
        <f t="shared" si="58"/>
        <v>8</v>
      </c>
      <c r="Q955" s="122">
        <f t="shared" si="59"/>
        <v>28300.0944444444</v>
      </c>
      <c r="R955" s="122">
        <f t="shared" si="56"/>
        <v>-0.00555555555183673</v>
      </c>
      <c r="S955" s="123" t="s">
        <v>120</v>
      </c>
      <c r="U955" s="70"/>
      <c r="V955" s="124"/>
    </row>
    <row r="956" s="63" customFormat="1" ht="16.5" outlineLevel="7" spans="1:22">
      <c r="A956" s="82"/>
      <c r="B956" s="126" t="s">
        <v>192</v>
      </c>
      <c r="C956" s="127" t="s">
        <v>5201</v>
      </c>
      <c r="D956" s="128" t="s">
        <v>5203</v>
      </c>
      <c r="E956" s="129">
        <v>34060</v>
      </c>
      <c r="F956" s="128">
        <v>72</v>
      </c>
      <c r="G956" s="114">
        <v>0</v>
      </c>
      <c r="H956" s="115">
        <v>8550</v>
      </c>
      <c r="I956" s="115">
        <v>8550</v>
      </c>
      <c r="J956" s="130">
        <v>0</v>
      </c>
      <c r="K956" s="130">
        <v>0</v>
      </c>
      <c r="L956" s="130">
        <v>0</v>
      </c>
      <c r="M956" s="118"/>
      <c r="N956" s="119"/>
      <c r="O956" s="120">
        <f t="shared" si="57"/>
        <v>36280</v>
      </c>
      <c r="P956" s="121">
        <f t="shared" si="58"/>
        <v>0</v>
      </c>
      <c r="Q956" s="122">
        <f t="shared" si="59"/>
        <v>0</v>
      </c>
      <c r="R956" s="122">
        <f t="shared" si="56"/>
        <v>0</v>
      </c>
      <c r="S956" s="123" t="s">
        <v>120</v>
      </c>
      <c r="U956" s="70"/>
      <c r="V956" s="124"/>
    </row>
    <row r="957" s="63" customFormat="1" ht="16.5" outlineLevel="7" spans="1:22">
      <c r="A957" s="82"/>
      <c r="B957" s="126" t="s">
        <v>192</v>
      </c>
      <c r="C957" s="127" t="s">
        <v>5206</v>
      </c>
      <c r="D957" s="128" t="s">
        <v>5208</v>
      </c>
      <c r="E957" s="129">
        <v>36517</v>
      </c>
      <c r="F957" s="128">
        <v>72</v>
      </c>
      <c r="G957" s="114">
        <v>0</v>
      </c>
      <c r="H957" s="115">
        <v>28000</v>
      </c>
      <c r="I957" s="115">
        <v>28000</v>
      </c>
      <c r="J957" s="130">
        <v>0</v>
      </c>
      <c r="K957" s="130">
        <v>0</v>
      </c>
      <c r="L957" s="130">
        <v>0</v>
      </c>
      <c r="M957" s="118"/>
      <c r="N957" s="119"/>
      <c r="O957" s="120">
        <f t="shared" si="57"/>
        <v>38717</v>
      </c>
      <c r="P957" s="121">
        <f t="shared" si="58"/>
        <v>0</v>
      </c>
      <c r="Q957" s="122">
        <f t="shared" si="59"/>
        <v>0</v>
      </c>
      <c r="R957" s="122">
        <f t="shared" si="56"/>
        <v>0</v>
      </c>
      <c r="S957" s="123" t="s">
        <v>120</v>
      </c>
      <c r="U957" s="70"/>
      <c r="V957" s="124"/>
    </row>
    <row r="958" s="63" customFormat="1" ht="16.5" outlineLevel="7" spans="1:22">
      <c r="A958" s="82"/>
      <c r="B958" s="126" t="s">
        <v>192</v>
      </c>
      <c r="C958" s="127" t="s">
        <v>5211</v>
      </c>
      <c r="D958" s="128" t="s">
        <v>5213</v>
      </c>
      <c r="E958" s="129">
        <v>44175</v>
      </c>
      <c r="F958" s="128">
        <v>72</v>
      </c>
      <c r="G958" s="114">
        <v>0</v>
      </c>
      <c r="H958" s="115">
        <v>13100</v>
      </c>
      <c r="I958" s="115">
        <v>10916.67</v>
      </c>
      <c r="J958" s="130">
        <v>0</v>
      </c>
      <c r="K958" s="130">
        <v>2183.33</v>
      </c>
      <c r="L958" s="130">
        <v>2183.34</v>
      </c>
      <c r="M958" s="118"/>
      <c r="N958" s="119"/>
      <c r="O958" s="120">
        <f t="shared" si="57"/>
        <v>46387</v>
      </c>
      <c r="P958" s="121">
        <f t="shared" si="58"/>
        <v>12</v>
      </c>
      <c r="Q958" s="122">
        <f t="shared" si="59"/>
        <v>2183.33333333333</v>
      </c>
      <c r="R958" s="122">
        <f t="shared" si="56"/>
        <v>-0.0066666666666606</v>
      </c>
      <c r="S958" s="123" t="s">
        <v>120</v>
      </c>
      <c r="U958" s="70"/>
      <c r="V958" s="124"/>
    </row>
    <row r="959" s="63" customFormat="1" ht="16.5" outlineLevel="7" spans="1:22">
      <c r="A959" s="82"/>
      <c r="B959" s="111" t="s">
        <v>192</v>
      </c>
      <c r="C959" s="111" t="s">
        <v>5218</v>
      </c>
      <c r="D959" s="112" t="s">
        <v>5213</v>
      </c>
      <c r="E959" s="113">
        <v>44175</v>
      </c>
      <c r="F959" s="112">
        <v>72</v>
      </c>
      <c r="G959" s="114">
        <v>0</v>
      </c>
      <c r="H959" s="115">
        <v>13100</v>
      </c>
      <c r="I959" s="115">
        <v>10916.67</v>
      </c>
      <c r="J959" s="116">
        <v>0</v>
      </c>
      <c r="K959" s="116">
        <v>2183.33</v>
      </c>
      <c r="L959" s="116">
        <v>2183.34</v>
      </c>
      <c r="M959" s="118"/>
      <c r="N959" s="119"/>
      <c r="O959" s="120">
        <f t="shared" si="57"/>
        <v>46387</v>
      </c>
      <c r="P959" s="121">
        <f t="shared" si="58"/>
        <v>12</v>
      </c>
      <c r="Q959" s="122">
        <f t="shared" si="59"/>
        <v>2183.33333333333</v>
      </c>
      <c r="R959" s="122">
        <f t="shared" si="56"/>
        <v>-0.0066666666666606</v>
      </c>
      <c r="S959" s="123" t="s">
        <v>120</v>
      </c>
      <c r="U959" s="70"/>
      <c r="V959" s="124"/>
    </row>
    <row r="960" s="63" customFormat="1" ht="16.5" outlineLevel="7" spans="1:22">
      <c r="A960" s="82"/>
      <c r="B960" s="111" t="s">
        <v>192</v>
      </c>
      <c r="C960" s="111" t="s">
        <v>5221</v>
      </c>
      <c r="D960" s="112" t="s">
        <v>5213</v>
      </c>
      <c r="E960" s="113">
        <v>44175</v>
      </c>
      <c r="F960" s="112">
        <v>72</v>
      </c>
      <c r="G960" s="114">
        <v>0</v>
      </c>
      <c r="H960" s="115">
        <v>13100</v>
      </c>
      <c r="I960" s="115">
        <v>10916.67</v>
      </c>
      <c r="J960" s="116">
        <v>0</v>
      </c>
      <c r="K960" s="116">
        <v>2183.33</v>
      </c>
      <c r="L960" s="116">
        <v>2183.34</v>
      </c>
      <c r="M960" s="118"/>
      <c r="N960" s="119"/>
      <c r="O960" s="120">
        <f t="shared" si="57"/>
        <v>46387</v>
      </c>
      <c r="P960" s="121">
        <f t="shared" si="58"/>
        <v>12</v>
      </c>
      <c r="Q960" s="122">
        <f t="shared" si="59"/>
        <v>2183.33333333333</v>
      </c>
      <c r="R960" s="122">
        <f t="shared" si="56"/>
        <v>-0.0066666666666606</v>
      </c>
      <c r="S960" s="123" t="s">
        <v>120</v>
      </c>
      <c r="U960" s="70"/>
      <c r="V960" s="124"/>
    </row>
    <row r="961" s="63" customFormat="1" ht="16.5" outlineLevel="7" spans="1:22">
      <c r="A961" s="82"/>
      <c r="B961" s="126" t="s">
        <v>192</v>
      </c>
      <c r="C961" s="127" t="s">
        <v>5224</v>
      </c>
      <c r="D961" s="128" t="s">
        <v>5226</v>
      </c>
      <c r="E961" s="129">
        <v>44175</v>
      </c>
      <c r="F961" s="128">
        <v>72</v>
      </c>
      <c r="G961" s="114">
        <v>0</v>
      </c>
      <c r="H961" s="115">
        <v>5265.48</v>
      </c>
      <c r="I961" s="115">
        <v>4387.9</v>
      </c>
      <c r="J961" s="130">
        <v>0</v>
      </c>
      <c r="K961" s="130">
        <v>877.58</v>
      </c>
      <c r="L961" s="130">
        <v>877.58</v>
      </c>
      <c r="M961" s="118"/>
      <c r="N961" s="119"/>
      <c r="O961" s="120">
        <f t="shared" si="57"/>
        <v>46387</v>
      </c>
      <c r="P961" s="121">
        <f t="shared" si="58"/>
        <v>12</v>
      </c>
      <c r="Q961" s="122">
        <f t="shared" si="59"/>
        <v>877.58</v>
      </c>
      <c r="R961" s="122">
        <f t="shared" si="56"/>
        <v>0</v>
      </c>
      <c r="S961" s="123" t="s">
        <v>120</v>
      </c>
      <c r="U961" s="70"/>
      <c r="V961" s="124"/>
    </row>
    <row r="962" s="63" customFormat="1" ht="16.5" outlineLevel="7" spans="1:22">
      <c r="A962" s="82"/>
      <c r="B962" s="126" t="s">
        <v>192</v>
      </c>
      <c r="C962" s="127" t="s">
        <v>5231</v>
      </c>
      <c r="D962" s="128" t="s">
        <v>5226</v>
      </c>
      <c r="E962" s="129">
        <v>44175</v>
      </c>
      <c r="F962" s="128">
        <v>72</v>
      </c>
      <c r="G962" s="114">
        <v>0</v>
      </c>
      <c r="H962" s="115">
        <v>5265.49</v>
      </c>
      <c r="I962" s="115">
        <v>4387.91</v>
      </c>
      <c r="J962" s="130">
        <v>0</v>
      </c>
      <c r="K962" s="130">
        <v>877.58</v>
      </c>
      <c r="L962" s="130">
        <v>877.59</v>
      </c>
      <c r="M962" s="118"/>
      <c r="N962" s="119"/>
      <c r="O962" s="120">
        <f t="shared" si="57"/>
        <v>46387</v>
      </c>
      <c r="P962" s="121">
        <f t="shared" si="58"/>
        <v>12</v>
      </c>
      <c r="Q962" s="122">
        <f t="shared" si="59"/>
        <v>877.581666666667</v>
      </c>
      <c r="R962" s="122">
        <f t="shared" si="56"/>
        <v>-0.00833333333332575</v>
      </c>
      <c r="S962" s="123" t="s">
        <v>120</v>
      </c>
      <c r="U962" s="70"/>
      <c r="V962" s="124"/>
    </row>
    <row r="963" s="63" customFormat="1" ht="16.5" outlineLevel="7" spans="1:22">
      <c r="A963" s="82"/>
      <c r="B963" s="126" t="s">
        <v>192</v>
      </c>
      <c r="C963" s="127" t="s">
        <v>5234</v>
      </c>
      <c r="D963" s="128" t="s">
        <v>5226</v>
      </c>
      <c r="E963" s="129">
        <v>44175</v>
      </c>
      <c r="F963" s="128">
        <v>72</v>
      </c>
      <c r="G963" s="114">
        <v>0</v>
      </c>
      <c r="H963" s="115">
        <v>5265.49</v>
      </c>
      <c r="I963" s="115">
        <v>4387.91</v>
      </c>
      <c r="J963" s="130">
        <v>0</v>
      </c>
      <c r="K963" s="130">
        <v>877.58</v>
      </c>
      <c r="L963" s="130">
        <v>877.59</v>
      </c>
      <c r="M963" s="118"/>
      <c r="N963" s="119"/>
      <c r="O963" s="120">
        <f t="shared" si="57"/>
        <v>46387</v>
      </c>
      <c r="P963" s="121">
        <f t="shared" si="58"/>
        <v>12</v>
      </c>
      <c r="Q963" s="122">
        <f t="shared" si="59"/>
        <v>877.581666666667</v>
      </c>
      <c r="R963" s="122">
        <f t="shared" si="56"/>
        <v>-0.00833333333332575</v>
      </c>
      <c r="S963" s="123" t="s">
        <v>120</v>
      </c>
      <c r="U963" s="70"/>
      <c r="V963" s="124"/>
    </row>
    <row r="964" s="63" customFormat="1" ht="16.5" outlineLevel="7" spans="1:22">
      <c r="A964" s="82"/>
      <c r="B964" s="126" t="s">
        <v>192</v>
      </c>
      <c r="C964" s="127" t="s">
        <v>5237</v>
      </c>
      <c r="D964" s="128" t="s">
        <v>5239</v>
      </c>
      <c r="E964" s="129">
        <v>44147</v>
      </c>
      <c r="F964" s="128">
        <v>72</v>
      </c>
      <c r="G964" s="114">
        <v>0</v>
      </c>
      <c r="H964" s="115">
        <v>9734.51</v>
      </c>
      <c r="I964" s="115">
        <v>8247.3</v>
      </c>
      <c r="J964" s="130">
        <v>0</v>
      </c>
      <c r="K964" s="130">
        <v>1487.21</v>
      </c>
      <c r="L964" s="130">
        <v>1622.42</v>
      </c>
      <c r="M964" s="118"/>
      <c r="N964" s="119"/>
      <c r="O964" s="120">
        <f t="shared" si="57"/>
        <v>46356</v>
      </c>
      <c r="P964" s="121">
        <f t="shared" si="58"/>
        <v>12</v>
      </c>
      <c r="Q964" s="122">
        <f t="shared" si="59"/>
        <v>1622.41833333333</v>
      </c>
      <c r="R964" s="122">
        <f t="shared" si="56"/>
        <v>-0.00166666666655146</v>
      </c>
      <c r="S964" s="123" t="s">
        <v>120</v>
      </c>
      <c r="U964" s="70"/>
      <c r="V964" s="124"/>
    </row>
    <row r="965" s="63" customFormat="1" ht="16.5" outlineLevel="7" spans="1:22">
      <c r="A965" s="82"/>
      <c r="B965" s="126" t="s">
        <v>192</v>
      </c>
      <c r="C965" s="127" t="s">
        <v>5244</v>
      </c>
      <c r="D965" s="128" t="s">
        <v>5246</v>
      </c>
      <c r="E965" s="129">
        <v>44147</v>
      </c>
      <c r="F965" s="128">
        <v>72</v>
      </c>
      <c r="G965" s="114">
        <v>0</v>
      </c>
      <c r="H965" s="115">
        <v>4424.78</v>
      </c>
      <c r="I965" s="115">
        <v>3748.77</v>
      </c>
      <c r="J965" s="130">
        <v>0</v>
      </c>
      <c r="K965" s="130">
        <v>676.01</v>
      </c>
      <c r="L965" s="130">
        <v>737.46</v>
      </c>
      <c r="M965" s="118"/>
      <c r="N965" s="119"/>
      <c r="O965" s="120">
        <f t="shared" si="57"/>
        <v>46356</v>
      </c>
      <c r="P965" s="121">
        <f t="shared" si="58"/>
        <v>12</v>
      </c>
      <c r="Q965" s="122">
        <f t="shared" si="59"/>
        <v>737.463333333333</v>
      </c>
      <c r="R965" s="122">
        <f t="shared" si="56"/>
        <v>0.00333333333321661</v>
      </c>
      <c r="S965" s="123" t="s">
        <v>120</v>
      </c>
      <c r="U965" s="70"/>
      <c r="V965" s="124"/>
    </row>
    <row r="966" s="63" customFormat="1" ht="16.5" outlineLevel="7" spans="1:22">
      <c r="A966" s="82"/>
      <c r="B966" s="111" t="s">
        <v>192</v>
      </c>
      <c r="C966" s="111" t="s">
        <v>5251</v>
      </c>
      <c r="D966" s="112" t="s">
        <v>5253</v>
      </c>
      <c r="E966" s="113">
        <v>44147</v>
      </c>
      <c r="F966" s="112">
        <v>72</v>
      </c>
      <c r="G966" s="114">
        <v>0</v>
      </c>
      <c r="H966" s="115">
        <v>84482.76</v>
      </c>
      <c r="I966" s="115">
        <v>71575.67</v>
      </c>
      <c r="J966" s="116">
        <v>0</v>
      </c>
      <c r="K966" s="116">
        <v>12907.09</v>
      </c>
      <c r="L966" s="116">
        <v>14080.46</v>
      </c>
      <c r="M966" s="118"/>
      <c r="N966" s="119"/>
      <c r="O966" s="120">
        <f t="shared" si="57"/>
        <v>46356</v>
      </c>
      <c r="P966" s="121">
        <f t="shared" si="58"/>
        <v>12</v>
      </c>
      <c r="Q966" s="122">
        <f t="shared" si="59"/>
        <v>14080.46</v>
      </c>
      <c r="R966" s="122">
        <f t="shared" si="56"/>
        <v>0</v>
      </c>
      <c r="S966" s="123" t="s">
        <v>120</v>
      </c>
      <c r="U966" s="70"/>
      <c r="V966" s="124"/>
    </row>
    <row r="967" s="63" customFormat="1" ht="16.5" outlineLevel="7" spans="1:22">
      <c r="A967" s="82"/>
      <c r="B967" s="111" t="s">
        <v>192</v>
      </c>
      <c r="C967" s="111" t="s">
        <v>5258</v>
      </c>
      <c r="D967" s="112" t="s">
        <v>5260</v>
      </c>
      <c r="E967" s="113">
        <v>44102</v>
      </c>
      <c r="F967" s="112">
        <v>72</v>
      </c>
      <c r="G967" s="114">
        <v>0</v>
      </c>
      <c r="H967" s="115">
        <v>15929.2</v>
      </c>
      <c r="I967" s="115">
        <v>13938.05</v>
      </c>
      <c r="J967" s="116">
        <v>0</v>
      </c>
      <c r="K967" s="116">
        <v>1991.15</v>
      </c>
      <c r="L967" s="116">
        <v>2654.86</v>
      </c>
      <c r="M967" s="118"/>
      <c r="N967" s="119"/>
      <c r="O967" s="120">
        <f t="shared" si="57"/>
        <v>46295</v>
      </c>
      <c r="P967" s="121">
        <f t="shared" si="58"/>
        <v>12</v>
      </c>
      <c r="Q967" s="122">
        <f t="shared" si="59"/>
        <v>2654.86666666667</v>
      </c>
      <c r="R967" s="122">
        <f t="shared" si="56"/>
        <v>0.0066666666666606</v>
      </c>
      <c r="S967" s="123" t="s">
        <v>120</v>
      </c>
      <c r="U967" s="70"/>
      <c r="V967" s="124"/>
    </row>
    <row r="968" s="63" customFormat="1" ht="16.5" outlineLevel="7" spans="1:22">
      <c r="A968" s="82"/>
      <c r="B968" s="126" t="s">
        <v>192</v>
      </c>
      <c r="C968" s="127" t="s">
        <v>5265</v>
      </c>
      <c r="D968" s="128" t="s">
        <v>4813</v>
      </c>
      <c r="E968" s="129">
        <v>43977</v>
      </c>
      <c r="F968" s="128">
        <v>72</v>
      </c>
      <c r="G968" s="114">
        <v>0</v>
      </c>
      <c r="H968" s="115">
        <v>39655.17</v>
      </c>
      <c r="I968" s="115">
        <v>36901.34</v>
      </c>
      <c r="J968" s="130">
        <v>0</v>
      </c>
      <c r="K968" s="130">
        <v>2753.83</v>
      </c>
      <c r="L968" s="130">
        <v>6609.19</v>
      </c>
      <c r="M968" s="118"/>
      <c r="N968" s="119"/>
      <c r="O968" s="120">
        <f t="shared" si="57"/>
        <v>46173</v>
      </c>
      <c r="P968" s="121">
        <f t="shared" si="58"/>
        <v>12</v>
      </c>
      <c r="Q968" s="122">
        <f t="shared" si="59"/>
        <v>6609.195</v>
      </c>
      <c r="R968" s="122">
        <f t="shared" ref="R968:R1031" si="60">Q968-L968</f>
        <v>0.00500000000010914</v>
      </c>
      <c r="S968" s="123" t="s">
        <v>120</v>
      </c>
      <c r="U968" s="70"/>
      <c r="V968" s="124"/>
    </row>
    <row r="969" s="63" customFormat="1" ht="16.5" outlineLevel="7" spans="1:22">
      <c r="A969" s="82"/>
      <c r="B969" s="126" t="s">
        <v>192</v>
      </c>
      <c r="C969" s="127" t="s">
        <v>5271</v>
      </c>
      <c r="D969" s="128" t="s">
        <v>4813</v>
      </c>
      <c r="E969" s="129">
        <v>43977</v>
      </c>
      <c r="F969" s="128">
        <v>72</v>
      </c>
      <c r="G969" s="114">
        <v>0</v>
      </c>
      <c r="H969" s="115">
        <v>41724.14</v>
      </c>
      <c r="I969" s="115">
        <v>38826.63</v>
      </c>
      <c r="J969" s="130">
        <v>0</v>
      </c>
      <c r="K969" s="130">
        <v>2897.51</v>
      </c>
      <c r="L969" s="130">
        <v>6954.03</v>
      </c>
      <c r="M969" s="118"/>
      <c r="N969" s="119"/>
      <c r="O969" s="120">
        <f t="shared" ref="O969:O1032" si="61">IFERROR(EOMONTH(E969,F969),"")</f>
        <v>46173</v>
      </c>
      <c r="P969" s="121">
        <f t="shared" si="58"/>
        <v>12</v>
      </c>
      <c r="Q969" s="122">
        <f t="shared" si="59"/>
        <v>6954.02333333333</v>
      </c>
      <c r="R969" s="122">
        <f t="shared" si="60"/>
        <v>-0.00666666666620586</v>
      </c>
      <c r="S969" s="123" t="s">
        <v>120</v>
      </c>
      <c r="U969" s="70"/>
      <c r="V969" s="124"/>
    </row>
    <row r="970" s="63" customFormat="1" ht="16.5" outlineLevel="7" spans="1:22">
      <c r="A970" s="82"/>
      <c r="B970" s="126" t="s">
        <v>192</v>
      </c>
      <c r="C970" s="127" t="s">
        <v>5275</v>
      </c>
      <c r="D970" s="128" t="s">
        <v>4813</v>
      </c>
      <c r="E970" s="129">
        <v>43977</v>
      </c>
      <c r="F970" s="128">
        <v>72</v>
      </c>
      <c r="G970" s="114">
        <v>0</v>
      </c>
      <c r="H970" s="115">
        <v>53965.52</v>
      </c>
      <c r="I970" s="115">
        <v>50217.91</v>
      </c>
      <c r="J970" s="130">
        <v>0</v>
      </c>
      <c r="K970" s="130">
        <v>3747.61</v>
      </c>
      <c r="L970" s="130">
        <v>8994.25</v>
      </c>
      <c r="M970" s="118"/>
      <c r="N970" s="119"/>
      <c r="O970" s="120">
        <f t="shared" si="61"/>
        <v>46173</v>
      </c>
      <c r="P970" s="121">
        <f t="shared" ref="P970:P1033" si="62">IFERROR(IF(OR(AND(M970&lt;&gt;"",YEAR(M970)&lt;YEAR($L$6)),AND(O970&lt;&gt;"",YEAR(O970)&lt;YEAR($L$6))),0,IF(YEAR(E970)&gt;YEAR($L$6),0,IF(OR((IF(YEAR(E970)&lt;YEAR($L$6),1,IF(MONTH(E970)=12,99,MONTH(E970)+1))&gt;12),(IF(YEAR(E970)&lt;YEAR($L$6),1,IF(MONTH(E970)=12,99,MONTH(E970)+1))&gt;MIN(MONTH($L$6),IF(AND(M970&lt;&gt;"",YEAR(M970)=YEAR($L$6)),MONTH(M970),99),IF(AND(O970&lt;&gt;"",YEAR(O970)=YEAR($L$6)),MONTH(O970),99)))),0,MIN(MONTH($L$6),IF(AND(M970&lt;&gt;"",YEAR(M970)=YEAR($L$6)),MONTH(M970),99),IF(AND(O970&lt;&gt;"",YEAR(O970)=YEAR($L$6)),MONTH(O970),99))-IF(YEAR(E970)&lt;YEAR($L$6),1,IF(MONTH(E970)=12,99,MONTH(E970)+1))+1))),0)</f>
        <v>12</v>
      </c>
      <c r="Q970" s="122">
        <f t="shared" ref="Q970:Q1033" si="63">IFERROR(IF(N970=0,(H970*(1-G970))/F970*P970,(N970*(1-G970))/F970*P970),0)</f>
        <v>8994.25333333333</v>
      </c>
      <c r="R970" s="122">
        <f t="shared" si="60"/>
        <v>0.00333333333219343</v>
      </c>
      <c r="S970" s="123" t="s">
        <v>120</v>
      </c>
      <c r="U970" s="70"/>
      <c r="V970" s="124"/>
    </row>
    <row r="971" s="63" customFormat="1" ht="16.5" outlineLevel="7" spans="1:22">
      <c r="A971" s="82"/>
      <c r="B971" s="126" t="s">
        <v>192</v>
      </c>
      <c r="C971" s="127" t="s">
        <v>5279</v>
      </c>
      <c r="D971" s="128" t="s">
        <v>5281</v>
      </c>
      <c r="E971" s="129">
        <v>44033</v>
      </c>
      <c r="F971" s="128">
        <v>72</v>
      </c>
      <c r="G971" s="114">
        <v>0</v>
      </c>
      <c r="H971" s="115">
        <v>259592.04</v>
      </c>
      <c r="I971" s="115">
        <v>234353.92</v>
      </c>
      <c r="J971" s="130">
        <v>0</v>
      </c>
      <c r="K971" s="130">
        <v>25238.12</v>
      </c>
      <c r="L971" s="130">
        <v>43265.34</v>
      </c>
      <c r="M971" s="118"/>
      <c r="N971" s="119"/>
      <c r="O971" s="120">
        <f t="shared" si="61"/>
        <v>46234</v>
      </c>
      <c r="P971" s="121">
        <f t="shared" si="62"/>
        <v>12</v>
      </c>
      <c r="Q971" s="122">
        <f t="shared" si="63"/>
        <v>43265.34</v>
      </c>
      <c r="R971" s="122">
        <f t="shared" si="60"/>
        <v>0</v>
      </c>
      <c r="S971" s="123" t="s">
        <v>120</v>
      </c>
      <c r="U971" s="70"/>
      <c r="V971" s="124"/>
    </row>
    <row r="972" s="63" customFormat="1" ht="16.5" outlineLevel="7" spans="1:22">
      <c r="A972" s="82"/>
      <c r="B972" s="126" t="s">
        <v>192</v>
      </c>
      <c r="C972" s="127" t="s">
        <v>5284</v>
      </c>
      <c r="D972" s="128" t="s">
        <v>5286</v>
      </c>
      <c r="E972" s="129">
        <v>44033</v>
      </c>
      <c r="F972" s="128">
        <v>72</v>
      </c>
      <c r="G972" s="114">
        <v>0</v>
      </c>
      <c r="H972" s="115">
        <v>254310.33</v>
      </c>
      <c r="I972" s="115">
        <v>229585.71</v>
      </c>
      <c r="J972" s="130">
        <v>0</v>
      </c>
      <c r="K972" s="130">
        <v>24724.62</v>
      </c>
      <c r="L972" s="130">
        <v>42385.05</v>
      </c>
      <c r="M972" s="118"/>
      <c r="N972" s="119"/>
      <c r="O972" s="120">
        <f t="shared" si="61"/>
        <v>46234</v>
      </c>
      <c r="P972" s="121">
        <f t="shared" si="62"/>
        <v>12</v>
      </c>
      <c r="Q972" s="122">
        <f t="shared" si="63"/>
        <v>42385.055</v>
      </c>
      <c r="R972" s="122">
        <f t="shared" si="60"/>
        <v>0.0049999999901047</v>
      </c>
      <c r="S972" s="123" t="s">
        <v>120</v>
      </c>
      <c r="U972" s="70"/>
      <c r="V972" s="124"/>
    </row>
    <row r="973" s="63" customFormat="1" ht="16.5" outlineLevel="7" spans="1:22">
      <c r="A973" s="82"/>
      <c r="B973" s="111" t="s">
        <v>192</v>
      </c>
      <c r="C973" s="111" t="s">
        <v>5290</v>
      </c>
      <c r="D973" s="112" t="s">
        <v>5292</v>
      </c>
      <c r="E973" s="113">
        <v>44033</v>
      </c>
      <c r="F973" s="112">
        <v>72</v>
      </c>
      <c r="G973" s="114">
        <v>0</v>
      </c>
      <c r="H973" s="115">
        <v>254310.34</v>
      </c>
      <c r="I973" s="115">
        <v>229585.72</v>
      </c>
      <c r="J973" s="116">
        <v>0</v>
      </c>
      <c r="K973" s="116">
        <v>24724.62</v>
      </c>
      <c r="L973" s="116">
        <v>42385.05</v>
      </c>
      <c r="M973" s="118"/>
      <c r="N973" s="119"/>
      <c r="O973" s="120">
        <f t="shared" si="61"/>
        <v>46234</v>
      </c>
      <c r="P973" s="121">
        <f t="shared" si="62"/>
        <v>12</v>
      </c>
      <c r="Q973" s="122">
        <f t="shared" si="63"/>
        <v>42385.0566666667</v>
      </c>
      <c r="R973" s="122">
        <f t="shared" si="60"/>
        <v>0.00666666666074889</v>
      </c>
      <c r="S973" s="123" t="s">
        <v>120</v>
      </c>
      <c r="U973" s="70"/>
      <c r="V973" s="124"/>
    </row>
    <row r="974" s="63" customFormat="1" ht="16.5" outlineLevel="7" spans="1:22">
      <c r="A974" s="82"/>
      <c r="B974" s="111" t="s">
        <v>192</v>
      </c>
      <c r="C974" s="111" t="s">
        <v>5294</v>
      </c>
      <c r="D974" s="112" t="s">
        <v>5296</v>
      </c>
      <c r="E974" s="113">
        <v>44033</v>
      </c>
      <c r="F974" s="112">
        <v>72</v>
      </c>
      <c r="G974" s="114">
        <v>0</v>
      </c>
      <c r="H974" s="115">
        <v>254310.34</v>
      </c>
      <c r="I974" s="115">
        <v>229585.72</v>
      </c>
      <c r="J974" s="116">
        <v>0</v>
      </c>
      <c r="K974" s="116">
        <v>24724.62</v>
      </c>
      <c r="L974" s="116">
        <v>42385.05</v>
      </c>
      <c r="M974" s="118"/>
      <c r="N974" s="119"/>
      <c r="O974" s="120">
        <f t="shared" si="61"/>
        <v>46234</v>
      </c>
      <c r="P974" s="121">
        <f t="shared" si="62"/>
        <v>12</v>
      </c>
      <c r="Q974" s="122">
        <f t="shared" si="63"/>
        <v>42385.0566666667</v>
      </c>
      <c r="R974" s="122">
        <f t="shared" si="60"/>
        <v>0.00666666666074889</v>
      </c>
      <c r="S974" s="123" t="s">
        <v>120</v>
      </c>
      <c r="U974" s="70"/>
      <c r="V974" s="124"/>
    </row>
    <row r="975" s="63" customFormat="1" ht="16.5" outlineLevel="7" spans="1:22">
      <c r="A975" s="82"/>
      <c r="B975" s="126" t="s">
        <v>192</v>
      </c>
      <c r="C975" s="127" t="s">
        <v>5298</v>
      </c>
      <c r="D975" s="128" t="s">
        <v>5300</v>
      </c>
      <c r="E975" s="129">
        <v>44033</v>
      </c>
      <c r="F975" s="128">
        <v>72</v>
      </c>
      <c r="G975" s="114">
        <v>0</v>
      </c>
      <c r="H975" s="115">
        <v>254310.34</v>
      </c>
      <c r="I975" s="115">
        <v>229585.72</v>
      </c>
      <c r="J975" s="130">
        <v>0</v>
      </c>
      <c r="K975" s="130">
        <v>24724.62</v>
      </c>
      <c r="L975" s="130">
        <v>42385.05</v>
      </c>
      <c r="M975" s="118"/>
      <c r="N975" s="119"/>
      <c r="O975" s="120">
        <f t="shared" si="61"/>
        <v>46234</v>
      </c>
      <c r="P975" s="121">
        <f t="shared" si="62"/>
        <v>12</v>
      </c>
      <c r="Q975" s="122">
        <f t="shared" si="63"/>
        <v>42385.0566666667</v>
      </c>
      <c r="R975" s="122">
        <f t="shared" si="60"/>
        <v>0.00666666666074889</v>
      </c>
      <c r="S975" s="123" t="s">
        <v>120</v>
      </c>
      <c r="U975" s="70"/>
      <c r="V975" s="124"/>
    </row>
    <row r="976" s="63" customFormat="1" ht="16.5" outlineLevel="7" spans="1:22">
      <c r="A976" s="82"/>
      <c r="B976" s="126" t="s">
        <v>192</v>
      </c>
      <c r="C976" s="127" t="s">
        <v>5302</v>
      </c>
      <c r="D976" s="128" t="s">
        <v>5304</v>
      </c>
      <c r="E976" s="129">
        <v>44175</v>
      </c>
      <c r="F976" s="128">
        <v>72</v>
      </c>
      <c r="G976" s="114">
        <v>0</v>
      </c>
      <c r="H976" s="115">
        <v>140517.24</v>
      </c>
      <c r="I976" s="115">
        <v>117097.7</v>
      </c>
      <c r="J976" s="130">
        <v>0</v>
      </c>
      <c r="K976" s="130">
        <v>23419.54</v>
      </c>
      <c r="L976" s="130">
        <v>23419.54</v>
      </c>
      <c r="M976" s="118"/>
      <c r="N976" s="119"/>
      <c r="O976" s="120">
        <f t="shared" si="61"/>
        <v>46387</v>
      </c>
      <c r="P976" s="121">
        <f t="shared" si="62"/>
        <v>12</v>
      </c>
      <c r="Q976" s="122">
        <f t="shared" si="63"/>
        <v>23419.54</v>
      </c>
      <c r="R976" s="122">
        <f t="shared" si="60"/>
        <v>0</v>
      </c>
      <c r="S976" s="123" t="s">
        <v>120</v>
      </c>
      <c r="U976" s="70"/>
      <c r="V976" s="124"/>
    </row>
    <row r="977" s="63" customFormat="1" ht="16.5" outlineLevel="7" spans="1:22">
      <c r="A977" s="82"/>
      <c r="B977" s="126" t="s">
        <v>192</v>
      </c>
      <c r="C977" s="127" t="s">
        <v>5308</v>
      </c>
      <c r="D977" s="128" t="s">
        <v>5310</v>
      </c>
      <c r="E977" s="129">
        <v>44175</v>
      </c>
      <c r="F977" s="128">
        <v>72</v>
      </c>
      <c r="G977" s="114">
        <v>0</v>
      </c>
      <c r="H977" s="115">
        <v>95023.02</v>
      </c>
      <c r="I977" s="115">
        <v>79185.85</v>
      </c>
      <c r="J977" s="130">
        <v>0</v>
      </c>
      <c r="K977" s="130">
        <v>15837.17</v>
      </c>
      <c r="L977" s="130">
        <v>15837.17</v>
      </c>
      <c r="M977" s="118"/>
      <c r="N977" s="119"/>
      <c r="O977" s="120">
        <f t="shared" si="61"/>
        <v>46387</v>
      </c>
      <c r="P977" s="121">
        <f t="shared" si="62"/>
        <v>12</v>
      </c>
      <c r="Q977" s="122">
        <f t="shared" si="63"/>
        <v>15837.17</v>
      </c>
      <c r="R977" s="122">
        <f t="shared" si="60"/>
        <v>0</v>
      </c>
      <c r="S977" s="123" t="s">
        <v>120</v>
      </c>
      <c r="U977" s="70"/>
      <c r="V977" s="124"/>
    </row>
    <row r="978" s="63" customFormat="1" ht="16.5" outlineLevel="7" spans="1:22">
      <c r="A978" s="82"/>
      <c r="B978" s="126" t="s">
        <v>192</v>
      </c>
      <c r="C978" s="127" t="s">
        <v>5313</v>
      </c>
      <c r="D978" s="128" t="s">
        <v>5315</v>
      </c>
      <c r="E978" s="129">
        <v>44175</v>
      </c>
      <c r="F978" s="128">
        <v>72</v>
      </c>
      <c r="G978" s="114">
        <v>0</v>
      </c>
      <c r="H978" s="115">
        <v>218584.07</v>
      </c>
      <c r="I978" s="115">
        <v>182153.4</v>
      </c>
      <c r="J978" s="130">
        <v>0</v>
      </c>
      <c r="K978" s="130">
        <v>36430.67</v>
      </c>
      <c r="L978" s="130">
        <v>36430.68</v>
      </c>
      <c r="M978" s="118"/>
      <c r="N978" s="119"/>
      <c r="O978" s="120">
        <f t="shared" si="61"/>
        <v>46387</v>
      </c>
      <c r="P978" s="121">
        <f t="shared" si="62"/>
        <v>12</v>
      </c>
      <c r="Q978" s="122">
        <f t="shared" si="63"/>
        <v>36430.6783333333</v>
      </c>
      <c r="R978" s="122">
        <f t="shared" si="60"/>
        <v>-0.00166666666336823</v>
      </c>
      <c r="S978" s="123" t="s">
        <v>120</v>
      </c>
      <c r="U978" s="70"/>
      <c r="V978" s="124"/>
    </row>
    <row r="979" s="63" customFormat="1" ht="16.5" outlineLevel="7" spans="1:22">
      <c r="A979" s="82"/>
      <c r="B979" s="126" t="s">
        <v>192</v>
      </c>
      <c r="C979" s="127" t="s">
        <v>5319</v>
      </c>
      <c r="D979" s="128" t="s">
        <v>5321</v>
      </c>
      <c r="E979" s="129">
        <v>44175</v>
      </c>
      <c r="F979" s="128">
        <v>72</v>
      </c>
      <c r="G979" s="114">
        <v>0</v>
      </c>
      <c r="H979" s="115">
        <v>591371.67</v>
      </c>
      <c r="I979" s="115">
        <v>490280.23</v>
      </c>
      <c r="J979" s="130">
        <v>0</v>
      </c>
      <c r="K979" s="130">
        <v>101091.44</v>
      </c>
      <c r="L979" s="130">
        <v>101091.45</v>
      </c>
      <c r="M979" s="118"/>
      <c r="N979" s="119"/>
      <c r="O979" s="120">
        <f t="shared" si="61"/>
        <v>46387</v>
      </c>
      <c r="P979" s="121">
        <f t="shared" si="62"/>
        <v>12</v>
      </c>
      <c r="Q979" s="122">
        <f t="shared" si="63"/>
        <v>98561.945</v>
      </c>
      <c r="R979" s="122">
        <f t="shared" si="60"/>
        <v>-2529.50499999999</v>
      </c>
      <c r="S979" s="123" t="s">
        <v>120</v>
      </c>
      <c r="U979" s="70"/>
      <c r="V979" s="124"/>
    </row>
    <row r="980" s="63" customFormat="1" ht="16.5" outlineLevel="7" spans="1:22">
      <c r="A980" s="82"/>
      <c r="B980" s="111" t="s">
        <v>192</v>
      </c>
      <c r="C980" s="111" t="s">
        <v>5325</v>
      </c>
      <c r="D980" s="112" t="s">
        <v>5327</v>
      </c>
      <c r="E980" s="113">
        <v>44102</v>
      </c>
      <c r="F980" s="112">
        <v>72</v>
      </c>
      <c r="G980" s="114">
        <v>0</v>
      </c>
      <c r="H980" s="115">
        <v>198275.86</v>
      </c>
      <c r="I980" s="115">
        <v>173491.38</v>
      </c>
      <c r="J980" s="116">
        <v>0</v>
      </c>
      <c r="K980" s="116">
        <v>24784.48</v>
      </c>
      <c r="L980" s="116">
        <v>33045.98</v>
      </c>
      <c r="M980" s="118"/>
      <c r="N980" s="119"/>
      <c r="O980" s="120">
        <f t="shared" si="61"/>
        <v>46295</v>
      </c>
      <c r="P980" s="121">
        <f t="shared" si="62"/>
        <v>12</v>
      </c>
      <c r="Q980" s="122">
        <f t="shared" si="63"/>
        <v>33045.9766666667</v>
      </c>
      <c r="R980" s="122">
        <f t="shared" si="60"/>
        <v>-0.00333333333401242</v>
      </c>
      <c r="S980" s="123" t="s">
        <v>120</v>
      </c>
      <c r="U980" s="70"/>
      <c r="V980" s="124"/>
    </row>
    <row r="981" s="63" customFormat="1" ht="16.5" outlineLevel="7" spans="1:22">
      <c r="A981" s="82"/>
      <c r="B981" s="111" t="s">
        <v>192</v>
      </c>
      <c r="C981" s="111" t="s">
        <v>5331</v>
      </c>
      <c r="D981" s="112" t="s">
        <v>5333</v>
      </c>
      <c r="E981" s="113">
        <v>44308</v>
      </c>
      <c r="F981" s="112">
        <v>72</v>
      </c>
      <c r="G981" s="114">
        <v>0</v>
      </c>
      <c r="H981" s="115">
        <v>525663.72</v>
      </c>
      <c r="I981" s="115">
        <v>408849.56</v>
      </c>
      <c r="J981" s="116">
        <v>0</v>
      </c>
      <c r="K981" s="116">
        <v>116814.16</v>
      </c>
      <c r="L981" s="116">
        <v>87610.62</v>
      </c>
      <c r="M981" s="118"/>
      <c r="N981" s="119"/>
      <c r="O981" s="120">
        <f t="shared" si="61"/>
        <v>46507</v>
      </c>
      <c r="P981" s="121">
        <f t="shared" si="62"/>
        <v>12</v>
      </c>
      <c r="Q981" s="122">
        <f t="shared" si="63"/>
        <v>87610.62</v>
      </c>
      <c r="R981" s="122">
        <f t="shared" si="60"/>
        <v>0</v>
      </c>
      <c r="S981" s="123" t="s">
        <v>120</v>
      </c>
      <c r="U981" s="70"/>
      <c r="V981" s="124"/>
    </row>
    <row r="982" s="63" customFormat="1" ht="16.5" outlineLevel="7" spans="1:22">
      <c r="A982" s="82"/>
      <c r="B982" s="126" t="s">
        <v>192</v>
      </c>
      <c r="C982" s="127" t="s">
        <v>5338</v>
      </c>
      <c r="D982" s="128" t="s">
        <v>5340</v>
      </c>
      <c r="E982" s="129">
        <v>44398</v>
      </c>
      <c r="F982" s="128">
        <v>72</v>
      </c>
      <c r="G982" s="114">
        <v>0</v>
      </c>
      <c r="H982" s="115">
        <v>17504.42</v>
      </c>
      <c r="I982" s="115">
        <v>12885.2</v>
      </c>
      <c r="J982" s="130">
        <v>0</v>
      </c>
      <c r="K982" s="130">
        <v>4619.22</v>
      </c>
      <c r="L982" s="130">
        <v>2917.41</v>
      </c>
      <c r="M982" s="118"/>
      <c r="N982" s="119"/>
      <c r="O982" s="120">
        <f t="shared" si="61"/>
        <v>46599</v>
      </c>
      <c r="P982" s="121">
        <f t="shared" si="62"/>
        <v>12</v>
      </c>
      <c r="Q982" s="122">
        <f t="shared" si="63"/>
        <v>2917.40333333333</v>
      </c>
      <c r="R982" s="122">
        <f t="shared" si="60"/>
        <v>-0.00666666666711535</v>
      </c>
      <c r="S982" s="123" t="s">
        <v>120</v>
      </c>
      <c r="U982" s="70"/>
      <c r="V982" s="124"/>
    </row>
    <row r="983" s="63" customFormat="1" ht="16.5" outlineLevel="7" spans="1:22">
      <c r="A983" s="82"/>
      <c r="B983" s="126" t="s">
        <v>192</v>
      </c>
      <c r="C983" s="127" t="s">
        <v>5344</v>
      </c>
      <c r="D983" s="128" t="s">
        <v>5340</v>
      </c>
      <c r="E983" s="129">
        <v>44398</v>
      </c>
      <c r="F983" s="128">
        <v>72</v>
      </c>
      <c r="G983" s="114">
        <v>0</v>
      </c>
      <c r="H983" s="115">
        <v>17504.43</v>
      </c>
      <c r="I983" s="115">
        <v>12885.21</v>
      </c>
      <c r="J983" s="130">
        <v>0</v>
      </c>
      <c r="K983" s="130">
        <v>4619.22</v>
      </c>
      <c r="L983" s="130">
        <v>2917.41</v>
      </c>
      <c r="M983" s="118"/>
      <c r="N983" s="119"/>
      <c r="O983" s="120">
        <f t="shared" si="61"/>
        <v>46599</v>
      </c>
      <c r="P983" s="121">
        <f t="shared" si="62"/>
        <v>12</v>
      </c>
      <c r="Q983" s="122">
        <f t="shared" si="63"/>
        <v>2917.405</v>
      </c>
      <c r="R983" s="122">
        <f t="shared" si="60"/>
        <v>-0.00499999999965439</v>
      </c>
      <c r="S983" s="123" t="s">
        <v>120</v>
      </c>
      <c r="U983" s="70"/>
      <c r="V983" s="124"/>
    </row>
    <row r="984" s="63" customFormat="1" ht="16.5" outlineLevel="7" spans="1:22">
      <c r="A984" s="82"/>
      <c r="B984" s="126" t="s">
        <v>192</v>
      </c>
      <c r="C984" s="127" t="s">
        <v>5348</v>
      </c>
      <c r="D984" s="128" t="s">
        <v>5340</v>
      </c>
      <c r="E984" s="129">
        <v>44398</v>
      </c>
      <c r="F984" s="128">
        <v>72</v>
      </c>
      <c r="G984" s="114">
        <v>0</v>
      </c>
      <c r="H984" s="115">
        <v>20725.66</v>
      </c>
      <c r="I984" s="115">
        <v>15256.39</v>
      </c>
      <c r="J984" s="130">
        <v>0</v>
      </c>
      <c r="K984" s="130">
        <v>5469.27</v>
      </c>
      <c r="L984" s="130">
        <v>3454.27</v>
      </c>
      <c r="M984" s="118"/>
      <c r="N984" s="119"/>
      <c r="O984" s="120">
        <f t="shared" si="61"/>
        <v>46599</v>
      </c>
      <c r="P984" s="121">
        <f t="shared" si="62"/>
        <v>12</v>
      </c>
      <c r="Q984" s="122">
        <f t="shared" si="63"/>
        <v>3454.27666666667</v>
      </c>
      <c r="R984" s="122">
        <f t="shared" si="60"/>
        <v>0.0066666666666606</v>
      </c>
      <c r="S984" s="123" t="s">
        <v>120</v>
      </c>
      <c r="U984" s="70"/>
      <c r="V984" s="124"/>
    </row>
    <row r="985" s="63" customFormat="1" ht="16.5" outlineLevel="7" spans="1:22">
      <c r="A985" s="82"/>
      <c r="B985" s="126" t="s">
        <v>192</v>
      </c>
      <c r="C985" s="127" t="s">
        <v>5352</v>
      </c>
      <c r="D985" s="128" t="s">
        <v>5340</v>
      </c>
      <c r="E985" s="129">
        <v>44398</v>
      </c>
      <c r="F985" s="128">
        <v>72</v>
      </c>
      <c r="G985" s="114">
        <v>0</v>
      </c>
      <c r="H985" s="115">
        <v>20725.66</v>
      </c>
      <c r="I985" s="115">
        <v>15256.39</v>
      </c>
      <c r="J985" s="130">
        <v>0</v>
      </c>
      <c r="K985" s="130">
        <v>5469.27</v>
      </c>
      <c r="L985" s="130">
        <v>3454.27</v>
      </c>
      <c r="M985" s="118"/>
      <c r="N985" s="119"/>
      <c r="O985" s="120">
        <f t="shared" si="61"/>
        <v>46599</v>
      </c>
      <c r="P985" s="121">
        <f t="shared" si="62"/>
        <v>12</v>
      </c>
      <c r="Q985" s="122">
        <f t="shared" si="63"/>
        <v>3454.27666666667</v>
      </c>
      <c r="R985" s="122">
        <f t="shared" si="60"/>
        <v>0.0066666666666606</v>
      </c>
      <c r="S985" s="123" t="s">
        <v>120</v>
      </c>
      <c r="U985" s="70"/>
      <c r="V985" s="124"/>
    </row>
    <row r="986" s="63" customFormat="1" ht="16.5" outlineLevel="7" spans="1:22">
      <c r="A986" s="82"/>
      <c r="B986" s="126" t="s">
        <v>192</v>
      </c>
      <c r="C986" s="127" t="s">
        <v>5355</v>
      </c>
      <c r="D986" s="128" t="s">
        <v>5340</v>
      </c>
      <c r="E986" s="129">
        <v>44398</v>
      </c>
      <c r="F986" s="128">
        <v>72</v>
      </c>
      <c r="G986" s="114">
        <v>0</v>
      </c>
      <c r="H986" s="115">
        <v>20725.67</v>
      </c>
      <c r="I986" s="115">
        <v>15256.4</v>
      </c>
      <c r="J986" s="130">
        <v>0</v>
      </c>
      <c r="K986" s="130">
        <v>5469.27</v>
      </c>
      <c r="L986" s="130">
        <v>3454.28</v>
      </c>
      <c r="M986" s="118"/>
      <c r="N986" s="119"/>
      <c r="O986" s="120">
        <f t="shared" si="61"/>
        <v>46599</v>
      </c>
      <c r="P986" s="121">
        <f t="shared" si="62"/>
        <v>12</v>
      </c>
      <c r="Q986" s="122">
        <f t="shared" si="63"/>
        <v>3454.27833333333</v>
      </c>
      <c r="R986" s="122">
        <f t="shared" si="60"/>
        <v>-0.00166666666746096</v>
      </c>
      <c r="S986" s="123" t="s">
        <v>120</v>
      </c>
      <c r="U986" s="70"/>
      <c r="V986" s="124"/>
    </row>
    <row r="987" s="63" customFormat="1" ht="16.5" outlineLevel="7" spans="1:22">
      <c r="A987" s="82"/>
      <c r="B987" s="111" t="s">
        <v>192</v>
      </c>
      <c r="C987" s="111" t="s">
        <v>5358</v>
      </c>
      <c r="D987" s="112" t="s">
        <v>5340</v>
      </c>
      <c r="E987" s="113">
        <v>44398</v>
      </c>
      <c r="F987" s="112">
        <v>72</v>
      </c>
      <c r="G987" s="114">
        <v>0</v>
      </c>
      <c r="H987" s="115">
        <v>17504.42</v>
      </c>
      <c r="I987" s="115">
        <v>12885.2</v>
      </c>
      <c r="J987" s="116">
        <v>0</v>
      </c>
      <c r="K987" s="116">
        <v>4619.22</v>
      </c>
      <c r="L987" s="116">
        <v>2917.41</v>
      </c>
      <c r="M987" s="118"/>
      <c r="N987" s="119"/>
      <c r="O987" s="120">
        <f t="shared" si="61"/>
        <v>46599</v>
      </c>
      <c r="P987" s="121">
        <f t="shared" si="62"/>
        <v>12</v>
      </c>
      <c r="Q987" s="122">
        <f t="shared" si="63"/>
        <v>2917.40333333333</v>
      </c>
      <c r="R987" s="122">
        <f t="shared" si="60"/>
        <v>-0.00666666666711535</v>
      </c>
      <c r="S987" s="123" t="s">
        <v>120</v>
      </c>
      <c r="U987" s="70"/>
      <c r="V987" s="124"/>
    </row>
    <row r="988" s="63" customFormat="1" ht="16.5" outlineLevel="7" spans="1:22">
      <c r="A988" s="82"/>
      <c r="B988" s="111" t="s">
        <v>192</v>
      </c>
      <c r="C988" s="111" t="s">
        <v>5362</v>
      </c>
      <c r="D988" s="112" t="s">
        <v>5340</v>
      </c>
      <c r="E988" s="113">
        <v>44398</v>
      </c>
      <c r="F988" s="112">
        <v>72</v>
      </c>
      <c r="G988" s="114">
        <v>0</v>
      </c>
      <c r="H988" s="115">
        <v>17504.43</v>
      </c>
      <c r="I988" s="115">
        <v>12885.21</v>
      </c>
      <c r="J988" s="116">
        <v>0</v>
      </c>
      <c r="K988" s="116">
        <v>4619.22</v>
      </c>
      <c r="L988" s="116">
        <v>2917.41</v>
      </c>
      <c r="M988" s="118"/>
      <c r="N988" s="119"/>
      <c r="O988" s="120">
        <f t="shared" si="61"/>
        <v>46599</v>
      </c>
      <c r="P988" s="121">
        <f t="shared" si="62"/>
        <v>12</v>
      </c>
      <c r="Q988" s="122">
        <f t="shared" si="63"/>
        <v>2917.405</v>
      </c>
      <c r="R988" s="122">
        <f t="shared" si="60"/>
        <v>-0.00499999999965439</v>
      </c>
      <c r="S988" s="123" t="s">
        <v>120</v>
      </c>
      <c r="U988" s="70"/>
      <c r="V988" s="124"/>
    </row>
    <row r="989" s="63" customFormat="1" ht="16.5" outlineLevel="7" spans="1:22">
      <c r="A989" s="82"/>
      <c r="B989" s="126" t="s">
        <v>192</v>
      </c>
      <c r="C989" s="127" t="s">
        <v>5365</v>
      </c>
      <c r="D989" s="128" t="s">
        <v>5340</v>
      </c>
      <c r="E989" s="129">
        <v>44398</v>
      </c>
      <c r="F989" s="128">
        <v>72</v>
      </c>
      <c r="G989" s="114">
        <v>0</v>
      </c>
      <c r="H989" s="115">
        <v>23637.17</v>
      </c>
      <c r="I989" s="115">
        <v>17399.59</v>
      </c>
      <c r="J989" s="130">
        <v>0</v>
      </c>
      <c r="K989" s="130">
        <v>6237.58</v>
      </c>
      <c r="L989" s="130">
        <v>3939.53</v>
      </c>
      <c r="M989" s="118"/>
      <c r="N989" s="119"/>
      <c r="O989" s="120">
        <f t="shared" si="61"/>
        <v>46599</v>
      </c>
      <c r="P989" s="121">
        <f t="shared" si="62"/>
        <v>12</v>
      </c>
      <c r="Q989" s="122">
        <f t="shared" si="63"/>
        <v>3939.52833333333</v>
      </c>
      <c r="R989" s="122">
        <f t="shared" si="60"/>
        <v>-0.00166666666746096</v>
      </c>
      <c r="S989" s="123" t="s">
        <v>120</v>
      </c>
      <c r="U989" s="70"/>
      <c r="V989" s="124"/>
    </row>
    <row r="990" s="63" customFormat="1" ht="16.5" outlineLevel="7" spans="1:22">
      <c r="A990" s="82"/>
      <c r="B990" s="126" t="s">
        <v>192</v>
      </c>
      <c r="C990" s="127" t="s">
        <v>5369</v>
      </c>
      <c r="D990" s="128" t="s">
        <v>5340</v>
      </c>
      <c r="E990" s="129">
        <v>44398</v>
      </c>
      <c r="F990" s="128">
        <v>72</v>
      </c>
      <c r="G990" s="114">
        <v>0</v>
      </c>
      <c r="H990" s="115">
        <v>23548.67</v>
      </c>
      <c r="I990" s="115">
        <v>17334.44</v>
      </c>
      <c r="J990" s="130">
        <v>0</v>
      </c>
      <c r="K990" s="130">
        <v>6214.23</v>
      </c>
      <c r="L990" s="130">
        <v>3924.77</v>
      </c>
      <c r="M990" s="118"/>
      <c r="N990" s="119"/>
      <c r="O990" s="120">
        <f t="shared" si="61"/>
        <v>46599</v>
      </c>
      <c r="P990" s="121">
        <f t="shared" si="62"/>
        <v>12</v>
      </c>
      <c r="Q990" s="122">
        <f t="shared" si="63"/>
        <v>3924.77833333333</v>
      </c>
      <c r="R990" s="122">
        <f t="shared" si="60"/>
        <v>0.00833333333321207</v>
      </c>
      <c r="S990" s="123" t="s">
        <v>120</v>
      </c>
      <c r="U990" s="70"/>
      <c r="V990" s="124"/>
    </row>
    <row r="991" s="63" customFormat="1" ht="16.5" outlineLevel="7" spans="1:22">
      <c r="A991" s="82"/>
      <c r="B991" s="126" t="s">
        <v>192</v>
      </c>
      <c r="C991" s="127" t="s">
        <v>5373</v>
      </c>
      <c r="D991" s="128" t="s">
        <v>5340</v>
      </c>
      <c r="E991" s="129">
        <v>44398</v>
      </c>
      <c r="F991" s="128">
        <v>72</v>
      </c>
      <c r="G991" s="114">
        <v>0</v>
      </c>
      <c r="H991" s="115">
        <v>22486.73</v>
      </c>
      <c r="I991" s="115">
        <v>16552.74</v>
      </c>
      <c r="J991" s="130">
        <v>0</v>
      </c>
      <c r="K991" s="130">
        <v>5933.99</v>
      </c>
      <c r="L991" s="130">
        <v>3747.79</v>
      </c>
      <c r="M991" s="118"/>
      <c r="N991" s="119"/>
      <c r="O991" s="120">
        <f t="shared" si="61"/>
        <v>46599</v>
      </c>
      <c r="P991" s="121">
        <f t="shared" si="62"/>
        <v>12</v>
      </c>
      <c r="Q991" s="122">
        <f t="shared" si="63"/>
        <v>3747.78833333333</v>
      </c>
      <c r="R991" s="122">
        <f t="shared" si="60"/>
        <v>-0.00166666666700621</v>
      </c>
      <c r="S991" s="123" t="s">
        <v>120</v>
      </c>
      <c r="U991" s="70"/>
      <c r="V991" s="124"/>
    </row>
    <row r="992" s="63" customFormat="1" ht="16.5" outlineLevel="7" spans="1:22">
      <c r="A992" s="82"/>
      <c r="B992" s="126" t="s">
        <v>192</v>
      </c>
      <c r="C992" s="127" t="s">
        <v>5377</v>
      </c>
      <c r="D992" s="128" t="s">
        <v>5340</v>
      </c>
      <c r="E992" s="129">
        <v>44398</v>
      </c>
      <c r="F992" s="128">
        <v>72</v>
      </c>
      <c r="G992" s="114">
        <v>0</v>
      </c>
      <c r="H992" s="115">
        <v>17601.77</v>
      </c>
      <c r="I992" s="115">
        <v>12956.86</v>
      </c>
      <c r="J992" s="130">
        <v>0</v>
      </c>
      <c r="K992" s="130">
        <v>4644.91</v>
      </c>
      <c r="L992" s="130">
        <v>2933.62</v>
      </c>
      <c r="M992" s="118"/>
      <c r="N992" s="119"/>
      <c r="O992" s="120">
        <f t="shared" si="61"/>
        <v>46599</v>
      </c>
      <c r="P992" s="121">
        <f t="shared" si="62"/>
        <v>12</v>
      </c>
      <c r="Q992" s="122">
        <f t="shared" si="63"/>
        <v>2933.62833333333</v>
      </c>
      <c r="R992" s="122">
        <f t="shared" si="60"/>
        <v>0.00833333333366681</v>
      </c>
      <c r="S992" s="123" t="s">
        <v>120</v>
      </c>
      <c r="U992" s="70"/>
      <c r="V992" s="124"/>
    </row>
    <row r="993" s="63" customFormat="1" ht="16.5" outlineLevel="7" spans="1:22">
      <c r="A993" s="82"/>
      <c r="B993" s="126" t="s">
        <v>192</v>
      </c>
      <c r="C993" s="127" t="s">
        <v>5381</v>
      </c>
      <c r="D993" s="128" t="s">
        <v>5340</v>
      </c>
      <c r="E993" s="129">
        <v>44399</v>
      </c>
      <c r="F993" s="128">
        <v>72</v>
      </c>
      <c r="G993" s="114">
        <v>0</v>
      </c>
      <c r="H993" s="115">
        <v>17601.77</v>
      </c>
      <c r="I993" s="115">
        <v>12956.86</v>
      </c>
      <c r="J993" s="130">
        <v>0</v>
      </c>
      <c r="K993" s="130">
        <v>4644.91</v>
      </c>
      <c r="L993" s="130">
        <v>2933.62</v>
      </c>
      <c r="M993" s="118"/>
      <c r="N993" s="119"/>
      <c r="O993" s="120">
        <f t="shared" si="61"/>
        <v>46599</v>
      </c>
      <c r="P993" s="121">
        <f t="shared" si="62"/>
        <v>12</v>
      </c>
      <c r="Q993" s="122">
        <f t="shared" si="63"/>
        <v>2933.62833333333</v>
      </c>
      <c r="R993" s="122">
        <f t="shared" si="60"/>
        <v>0.00833333333366681</v>
      </c>
      <c r="S993" s="123" t="s">
        <v>120</v>
      </c>
      <c r="U993" s="70"/>
      <c r="V993" s="124"/>
    </row>
    <row r="994" s="63" customFormat="1" ht="16.5" outlineLevel="7" spans="1:22">
      <c r="A994" s="82"/>
      <c r="B994" s="111" t="s">
        <v>192</v>
      </c>
      <c r="C994" s="111" t="s">
        <v>5386</v>
      </c>
      <c r="D994" s="112" t="s">
        <v>5340</v>
      </c>
      <c r="E994" s="113">
        <v>44399</v>
      </c>
      <c r="F994" s="112">
        <v>72</v>
      </c>
      <c r="G994" s="114">
        <v>0</v>
      </c>
      <c r="H994" s="115">
        <v>17601.77</v>
      </c>
      <c r="I994" s="115">
        <v>12956.86</v>
      </c>
      <c r="J994" s="116">
        <v>0</v>
      </c>
      <c r="K994" s="116">
        <v>4644.91</v>
      </c>
      <c r="L994" s="116">
        <v>2933.62</v>
      </c>
      <c r="M994" s="118"/>
      <c r="N994" s="119"/>
      <c r="O994" s="120">
        <f t="shared" si="61"/>
        <v>46599</v>
      </c>
      <c r="P994" s="121">
        <f t="shared" si="62"/>
        <v>12</v>
      </c>
      <c r="Q994" s="122">
        <f t="shared" si="63"/>
        <v>2933.62833333333</v>
      </c>
      <c r="R994" s="122">
        <f t="shared" si="60"/>
        <v>0.00833333333366681</v>
      </c>
      <c r="S994" s="123" t="s">
        <v>120</v>
      </c>
      <c r="U994" s="70"/>
      <c r="V994" s="124"/>
    </row>
    <row r="995" s="63" customFormat="1" ht="16.5" outlineLevel="7" spans="1:22">
      <c r="A995" s="82"/>
      <c r="B995" s="111" t="s">
        <v>192</v>
      </c>
      <c r="C995" s="111" t="s">
        <v>5389</v>
      </c>
      <c r="D995" s="112" t="s">
        <v>5340</v>
      </c>
      <c r="E995" s="113">
        <v>44399</v>
      </c>
      <c r="F995" s="112">
        <v>72</v>
      </c>
      <c r="G995" s="114">
        <v>0</v>
      </c>
      <c r="H995" s="115">
        <v>17601.77</v>
      </c>
      <c r="I995" s="115">
        <v>12956.86</v>
      </c>
      <c r="J995" s="116">
        <v>0</v>
      </c>
      <c r="K995" s="116">
        <v>4644.91</v>
      </c>
      <c r="L995" s="116">
        <v>2933.62</v>
      </c>
      <c r="M995" s="118"/>
      <c r="N995" s="119"/>
      <c r="O995" s="120">
        <f t="shared" si="61"/>
        <v>46599</v>
      </c>
      <c r="P995" s="121">
        <f t="shared" si="62"/>
        <v>12</v>
      </c>
      <c r="Q995" s="122">
        <f t="shared" si="63"/>
        <v>2933.62833333333</v>
      </c>
      <c r="R995" s="122">
        <f t="shared" si="60"/>
        <v>0.00833333333366681</v>
      </c>
      <c r="S995" s="123" t="s">
        <v>120</v>
      </c>
      <c r="U995" s="70"/>
      <c r="V995" s="124"/>
    </row>
    <row r="996" s="63" customFormat="1" ht="16.5" outlineLevel="7" spans="1:22">
      <c r="A996" s="82"/>
      <c r="B996" s="126" t="s">
        <v>192</v>
      </c>
      <c r="C996" s="127" t="s">
        <v>5392</v>
      </c>
      <c r="D996" s="128" t="s">
        <v>5340</v>
      </c>
      <c r="E996" s="129">
        <v>44399</v>
      </c>
      <c r="F996" s="128">
        <v>72</v>
      </c>
      <c r="G996" s="114">
        <v>0</v>
      </c>
      <c r="H996" s="115">
        <v>17601.77</v>
      </c>
      <c r="I996" s="115">
        <v>12956.86</v>
      </c>
      <c r="J996" s="130">
        <v>0</v>
      </c>
      <c r="K996" s="130">
        <v>4644.91</v>
      </c>
      <c r="L996" s="130">
        <v>2933.62</v>
      </c>
      <c r="M996" s="118"/>
      <c r="N996" s="119"/>
      <c r="O996" s="120">
        <f t="shared" si="61"/>
        <v>46599</v>
      </c>
      <c r="P996" s="121">
        <f t="shared" si="62"/>
        <v>12</v>
      </c>
      <c r="Q996" s="122">
        <f t="shared" si="63"/>
        <v>2933.62833333333</v>
      </c>
      <c r="R996" s="122">
        <f t="shared" si="60"/>
        <v>0.00833333333366681</v>
      </c>
      <c r="S996" s="123" t="s">
        <v>120</v>
      </c>
      <c r="U996" s="70"/>
      <c r="V996" s="124"/>
    </row>
    <row r="997" s="63" customFormat="1" ht="16.5" outlineLevel="7" spans="1:22">
      <c r="A997" s="82"/>
      <c r="B997" s="126" t="s">
        <v>192</v>
      </c>
      <c r="C997" s="127" t="s">
        <v>5395</v>
      </c>
      <c r="D997" s="128" t="s">
        <v>5340</v>
      </c>
      <c r="E997" s="129">
        <v>44399</v>
      </c>
      <c r="F997" s="128">
        <v>72</v>
      </c>
      <c r="G997" s="114">
        <v>0</v>
      </c>
      <c r="H997" s="115">
        <v>17600</v>
      </c>
      <c r="I997" s="115">
        <v>12955.55</v>
      </c>
      <c r="J997" s="130">
        <v>0</v>
      </c>
      <c r="K997" s="130">
        <v>4644.45</v>
      </c>
      <c r="L997" s="130">
        <v>2933.33</v>
      </c>
      <c r="M997" s="118"/>
      <c r="N997" s="119"/>
      <c r="O997" s="120">
        <f t="shared" si="61"/>
        <v>46599</v>
      </c>
      <c r="P997" s="121">
        <f t="shared" si="62"/>
        <v>12</v>
      </c>
      <c r="Q997" s="122">
        <f t="shared" si="63"/>
        <v>2933.33333333333</v>
      </c>
      <c r="R997" s="122">
        <f t="shared" si="60"/>
        <v>0.00333333333355768</v>
      </c>
      <c r="S997" s="123" t="s">
        <v>120</v>
      </c>
      <c r="U997" s="70"/>
      <c r="V997" s="124"/>
    </row>
    <row r="998" s="63" customFormat="1" ht="16.5" outlineLevel="7" spans="1:22">
      <c r="A998" s="82"/>
      <c r="B998" s="126" t="s">
        <v>192</v>
      </c>
      <c r="C998" s="127" t="s">
        <v>5398</v>
      </c>
      <c r="D998" s="128" t="s">
        <v>5340</v>
      </c>
      <c r="E998" s="129">
        <v>44399</v>
      </c>
      <c r="F998" s="128">
        <v>72</v>
      </c>
      <c r="G998" s="114">
        <v>0</v>
      </c>
      <c r="H998" s="115">
        <v>17600</v>
      </c>
      <c r="I998" s="115">
        <v>12955.55</v>
      </c>
      <c r="J998" s="130">
        <v>0</v>
      </c>
      <c r="K998" s="130">
        <v>4644.45</v>
      </c>
      <c r="L998" s="130">
        <v>2933.33</v>
      </c>
      <c r="M998" s="118"/>
      <c r="N998" s="119"/>
      <c r="O998" s="120">
        <f t="shared" si="61"/>
        <v>46599</v>
      </c>
      <c r="P998" s="121">
        <f t="shared" si="62"/>
        <v>12</v>
      </c>
      <c r="Q998" s="122">
        <f t="shared" si="63"/>
        <v>2933.33333333333</v>
      </c>
      <c r="R998" s="122">
        <f t="shared" si="60"/>
        <v>0.00333333333355768</v>
      </c>
      <c r="S998" s="123" t="s">
        <v>120</v>
      </c>
      <c r="U998" s="70"/>
      <c r="V998" s="124"/>
    </row>
    <row r="999" s="63" customFormat="1" ht="16.5" outlineLevel="7" spans="1:22">
      <c r="A999" s="82"/>
      <c r="B999" s="126" t="s">
        <v>192</v>
      </c>
      <c r="C999" s="127" t="s">
        <v>5401</v>
      </c>
      <c r="D999" s="128" t="s">
        <v>5340</v>
      </c>
      <c r="E999" s="129">
        <v>44399</v>
      </c>
      <c r="F999" s="128">
        <v>72</v>
      </c>
      <c r="G999" s="114">
        <v>0</v>
      </c>
      <c r="H999" s="115">
        <v>17600</v>
      </c>
      <c r="I999" s="115">
        <v>12955.55</v>
      </c>
      <c r="J999" s="130">
        <v>0</v>
      </c>
      <c r="K999" s="130">
        <v>4644.45</v>
      </c>
      <c r="L999" s="130">
        <v>2933.33</v>
      </c>
      <c r="M999" s="118"/>
      <c r="N999" s="119"/>
      <c r="O999" s="120">
        <f t="shared" si="61"/>
        <v>46599</v>
      </c>
      <c r="P999" s="121">
        <f t="shared" si="62"/>
        <v>12</v>
      </c>
      <c r="Q999" s="122">
        <f t="shared" si="63"/>
        <v>2933.33333333333</v>
      </c>
      <c r="R999" s="122">
        <f t="shared" si="60"/>
        <v>0.00333333333355768</v>
      </c>
      <c r="S999" s="123" t="s">
        <v>120</v>
      </c>
      <c r="U999" s="70"/>
      <c r="V999" s="124"/>
    </row>
    <row r="1000" s="63" customFormat="1" ht="16.5" outlineLevel="7" spans="1:22">
      <c r="A1000" s="82"/>
      <c r="B1000" s="126" t="s">
        <v>192</v>
      </c>
      <c r="C1000" s="127" t="s">
        <v>5404</v>
      </c>
      <c r="D1000" s="128" t="s">
        <v>5340</v>
      </c>
      <c r="E1000" s="129">
        <v>44399</v>
      </c>
      <c r="F1000" s="128">
        <v>72</v>
      </c>
      <c r="G1000" s="114">
        <v>0</v>
      </c>
      <c r="H1000" s="115">
        <v>17600</v>
      </c>
      <c r="I1000" s="115">
        <v>12955.55</v>
      </c>
      <c r="J1000" s="130">
        <v>0</v>
      </c>
      <c r="K1000" s="130">
        <v>4644.45</v>
      </c>
      <c r="L1000" s="130">
        <v>2933.33</v>
      </c>
      <c r="M1000" s="118"/>
      <c r="N1000" s="119"/>
      <c r="O1000" s="120">
        <f t="shared" si="61"/>
        <v>46599</v>
      </c>
      <c r="P1000" s="121">
        <f t="shared" si="62"/>
        <v>12</v>
      </c>
      <c r="Q1000" s="122">
        <f t="shared" si="63"/>
        <v>2933.33333333333</v>
      </c>
      <c r="R1000" s="122">
        <f t="shared" si="60"/>
        <v>0.00333333333355768</v>
      </c>
      <c r="S1000" s="123" t="s">
        <v>120</v>
      </c>
      <c r="U1000" s="70"/>
      <c r="V1000" s="124"/>
    </row>
    <row r="1001" s="63" customFormat="1" ht="16.5" outlineLevel="7" spans="1:22">
      <c r="A1001" s="82"/>
      <c r="B1001" s="111" t="s">
        <v>192</v>
      </c>
      <c r="C1001" s="111" t="s">
        <v>5407</v>
      </c>
      <c r="D1001" s="112" t="s">
        <v>5340</v>
      </c>
      <c r="E1001" s="113">
        <v>44399</v>
      </c>
      <c r="F1001" s="112">
        <v>72</v>
      </c>
      <c r="G1001" s="114">
        <v>0</v>
      </c>
      <c r="H1001" s="115">
        <v>17600</v>
      </c>
      <c r="I1001" s="115">
        <v>12955.55</v>
      </c>
      <c r="J1001" s="116">
        <v>0</v>
      </c>
      <c r="K1001" s="116">
        <v>4644.45</v>
      </c>
      <c r="L1001" s="116">
        <v>2933.33</v>
      </c>
      <c r="M1001" s="118"/>
      <c r="N1001" s="119"/>
      <c r="O1001" s="120">
        <f t="shared" si="61"/>
        <v>46599</v>
      </c>
      <c r="P1001" s="121">
        <f t="shared" si="62"/>
        <v>12</v>
      </c>
      <c r="Q1001" s="122">
        <f t="shared" si="63"/>
        <v>2933.33333333333</v>
      </c>
      <c r="R1001" s="122">
        <f t="shared" si="60"/>
        <v>0.00333333333355768</v>
      </c>
      <c r="S1001" s="123" t="s">
        <v>120</v>
      </c>
      <c r="U1001" s="70"/>
      <c r="V1001" s="124"/>
    </row>
    <row r="1002" s="63" customFormat="1" ht="16.5" outlineLevel="7" spans="1:22">
      <c r="A1002" s="82"/>
      <c r="B1002" s="111" t="s">
        <v>192</v>
      </c>
      <c r="C1002" s="111" t="s">
        <v>5410</v>
      </c>
      <c r="D1002" s="112" t="s">
        <v>5412</v>
      </c>
      <c r="E1002" s="113">
        <v>44464</v>
      </c>
      <c r="F1002" s="112">
        <v>72</v>
      </c>
      <c r="G1002" s="114">
        <v>0</v>
      </c>
      <c r="H1002" s="115">
        <v>85486.74</v>
      </c>
      <c r="I1002" s="115">
        <v>60553.11</v>
      </c>
      <c r="J1002" s="116">
        <v>0</v>
      </c>
      <c r="K1002" s="116">
        <v>24933.63</v>
      </c>
      <c r="L1002" s="116">
        <v>14247.79</v>
      </c>
      <c r="M1002" s="118"/>
      <c r="N1002" s="119"/>
      <c r="O1002" s="120">
        <f t="shared" si="61"/>
        <v>46660</v>
      </c>
      <c r="P1002" s="121">
        <f t="shared" si="62"/>
        <v>12</v>
      </c>
      <c r="Q1002" s="122">
        <f t="shared" si="63"/>
        <v>14247.79</v>
      </c>
      <c r="R1002" s="122">
        <f t="shared" si="60"/>
        <v>0</v>
      </c>
      <c r="S1002" s="123" t="s">
        <v>120</v>
      </c>
      <c r="U1002" s="70"/>
      <c r="V1002" s="124"/>
    </row>
    <row r="1003" s="63" customFormat="1" ht="16.5" outlineLevel="7" spans="1:22">
      <c r="A1003" s="82"/>
      <c r="B1003" s="126" t="s">
        <v>192</v>
      </c>
      <c r="C1003" s="127" t="s">
        <v>5415</v>
      </c>
      <c r="D1003" s="128" t="s">
        <v>5417</v>
      </c>
      <c r="E1003" s="129">
        <v>44463</v>
      </c>
      <c r="F1003" s="128">
        <v>72</v>
      </c>
      <c r="G1003" s="114">
        <v>0</v>
      </c>
      <c r="H1003" s="115">
        <v>155773.5</v>
      </c>
      <c r="I1003" s="115">
        <v>110339.56</v>
      </c>
      <c r="J1003" s="130">
        <v>0</v>
      </c>
      <c r="K1003" s="130">
        <v>45433.94</v>
      </c>
      <c r="L1003" s="130">
        <v>25962.25</v>
      </c>
      <c r="M1003" s="118"/>
      <c r="N1003" s="119"/>
      <c r="O1003" s="120">
        <f t="shared" si="61"/>
        <v>46660</v>
      </c>
      <c r="P1003" s="121">
        <f t="shared" si="62"/>
        <v>12</v>
      </c>
      <c r="Q1003" s="122">
        <f t="shared" si="63"/>
        <v>25962.25</v>
      </c>
      <c r="R1003" s="122">
        <f t="shared" si="60"/>
        <v>0</v>
      </c>
      <c r="S1003" s="123" t="s">
        <v>120</v>
      </c>
      <c r="U1003" s="70"/>
      <c r="V1003" s="124"/>
    </row>
    <row r="1004" s="63" customFormat="1" ht="16.5" outlineLevel="7" spans="1:22">
      <c r="A1004" s="82"/>
      <c r="B1004" s="126" t="s">
        <v>192</v>
      </c>
      <c r="C1004" s="127" t="s">
        <v>5420</v>
      </c>
      <c r="D1004" s="128" t="s">
        <v>5417</v>
      </c>
      <c r="E1004" s="129">
        <v>44463</v>
      </c>
      <c r="F1004" s="128">
        <v>72</v>
      </c>
      <c r="G1004" s="114">
        <v>0</v>
      </c>
      <c r="H1004" s="115">
        <v>155773.5</v>
      </c>
      <c r="I1004" s="115">
        <v>110339.56</v>
      </c>
      <c r="J1004" s="130">
        <v>0</v>
      </c>
      <c r="K1004" s="130">
        <v>45433.94</v>
      </c>
      <c r="L1004" s="130">
        <v>25962.25</v>
      </c>
      <c r="M1004" s="118"/>
      <c r="N1004" s="119"/>
      <c r="O1004" s="120">
        <f t="shared" si="61"/>
        <v>46660</v>
      </c>
      <c r="P1004" s="121">
        <f t="shared" si="62"/>
        <v>12</v>
      </c>
      <c r="Q1004" s="122">
        <f t="shared" si="63"/>
        <v>25962.25</v>
      </c>
      <c r="R1004" s="122">
        <f t="shared" si="60"/>
        <v>0</v>
      </c>
      <c r="S1004" s="123" t="s">
        <v>120</v>
      </c>
      <c r="U1004" s="70"/>
      <c r="V1004" s="124"/>
    </row>
    <row r="1005" s="63" customFormat="1" ht="16.5" outlineLevel="7" spans="1:22">
      <c r="A1005" s="82"/>
      <c r="B1005" s="126" t="s">
        <v>192</v>
      </c>
      <c r="C1005" s="127" t="s">
        <v>5424</v>
      </c>
      <c r="D1005" s="128" t="s">
        <v>4055</v>
      </c>
      <c r="E1005" s="129">
        <v>44463</v>
      </c>
      <c r="F1005" s="128">
        <v>72</v>
      </c>
      <c r="G1005" s="114">
        <v>0</v>
      </c>
      <c r="H1005" s="115">
        <v>1195633.42</v>
      </c>
      <c r="I1005" s="115">
        <v>846907.01</v>
      </c>
      <c r="J1005" s="130">
        <v>0</v>
      </c>
      <c r="K1005" s="130">
        <v>348726.41</v>
      </c>
      <c r="L1005" s="130">
        <v>199272.24</v>
      </c>
      <c r="M1005" s="118"/>
      <c r="N1005" s="119"/>
      <c r="O1005" s="120">
        <f t="shared" si="61"/>
        <v>46660</v>
      </c>
      <c r="P1005" s="121">
        <f t="shared" si="62"/>
        <v>12</v>
      </c>
      <c r="Q1005" s="122">
        <f t="shared" si="63"/>
        <v>199272.236666667</v>
      </c>
      <c r="R1005" s="122">
        <f t="shared" si="60"/>
        <v>-0.0033333333558403</v>
      </c>
      <c r="S1005" s="123" t="s">
        <v>120</v>
      </c>
      <c r="U1005" s="70"/>
      <c r="V1005" s="124"/>
    </row>
    <row r="1006" s="63" customFormat="1" ht="16.5" outlineLevel="7" spans="1:22">
      <c r="A1006" s="82"/>
      <c r="B1006" s="126" t="s">
        <v>192</v>
      </c>
      <c r="C1006" s="127" t="s">
        <v>5428</v>
      </c>
      <c r="D1006" s="128" t="s">
        <v>5430</v>
      </c>
      <c r="E1006" s="129">
        <v>44467</v>
      </c>
      <c r="F1006" s="128">
        <v>72</v>
      </c>
      <c r="G1006" s="114">
        <v>0</v>
      </c>
      <c r="H1006" s="115">
        <v>83185.84</v>
      </c>
      <c r="I1006" s="115">
        <v>58923.31</v>
      </c>
      <c r="J1006" s="130">
        <v>0</v>
      </c>
      <c r="K1006" s="130">
        <v>24262.53</v>
      </c>
      <c r="L1006" s="130">
        <v>13864.31</v>
      </c>
      <c r="M1006" s="118"/>
      <c r="N1006" s="119"/>
      <c r="O1006" s="120">
        <f t="shared" si="61"/>
        <v>46660</v>
      </c>
      <c r="P1006" s="121">
        <f t="shared" si="62"/>
        <v>12</v>
      </c>
      <c r="Q1006" s="122">
        <f t="shared" si="63"/>
        <v>13864.3066666667</v>
      </c>
      <c r="R1006" s="122">
        <f t="shared" si="60"/>
        <v>-0.00333333333219343</v>
      </c>
      <c r="S1006" s="123" t="s">
        <v>120</v>
      </c>
      <c r="U1006" s="70"/>
      <c r="V1006" s="124"/>
    </row>
    <row r="1007" s="63" customFormat="1" ht="16.5" outlineLevel="7" spans="1:22">
      <c r="A1007" s="82"/>
      <c r="B1007" s="126" t="s">
        <v>192</v>
      </c>
      <c r="C1007" s="127" t="s">
        <v>5435</v>
      </c>
      <c r="D1007" s="128" t="s">
        <v>5437</v>
      </c>
      <c r="E1007" s="129">
        <v>44516</v>
      </c>
      <c r="F1007" s="128">
        <v>72</v>
      </c>
      <c r="G1007" s="114">
        <v>0</v>
      </c>
      <c r="H1007" s="115">
        <v>86725.66</v>
      </c>
      <c r="I1007" s="115">
        <v>59021.63</v>
      </c>
      <c r="J1007" s="130">
        <v>0</v>
      </c>
      <c r="K1007" s="130">
        <v>27704.03</v>
      </c>
      <c r="L1007" s="130">
        <v>14454.27</v>
      </c>
      <c r="M1007" s="118"/>
      <c r="N1007" s="119"/>
      <c r="O1007" s="120">
        <f t="shared" si="61"/>
        <v>46721</v>
      </c>
      <c r="P1007" s="121">
        <f t="shared" si="62"/>
        <v>12</v>
      </c>
      <c r="Q1007" s="122">
        <f t="shared" si="63"/>
        <v>14454.2766666667</v>
      </c>
      <c r="R1007" s="122">
        <f t="shared" si="60"/>
        <v>0.00666666666802485</v>
      </c>
      <c r="S1007" s="123" t="s">
        <v>120</v>
      </c>
      <c r="U1007" s="70"/>
      <c r="V1007" s="124"/>
    </row>
    <row r="1008" s="63" customFormat="1" ht="16.5" outlineLevel="7" spans="1:22">
      <c r="A1008" s="82"/>
      <c r="B1008" s="111" t="s">
        <v>192</v>
      </c>
      <c r="C1008" s="111" t="s">
        <v>5441</v>
      </c>
      <c r="D1008" s="112" t="s">
        <v>5443</v>
      </c>
      <c r="E1008" s="113">
        <v>44539</v>
      </c>
      <c r="F1008" s="112">
        <v>72</v>
      </c>
      <c r="G1008" s="114">
        <v>0</v>
      </c>
      <c r="H1008" s="115">
        <v>331858.4</v>
      </c>
      <c r="I1008" s="115">
        <v>221238.93</v>
      </c>
      <c r="J1008" s="116">
        <v>0</v>
      </c>
      <c r="K1008" s="116">
        <v>110619.47</v>
      </c>
      <c r="L1008" s="116">
        <v>55309.73</v>
      </c>
      <c r="M1008" s="118"/>
      <c r="N1008" s="119"/>
      <c r="O1008" s="120">
        <f t="shared" si="61"/>
        <v>46752</v>
      </c>
      <c r="P1008" s="121">
        <f t="shared" si="62"/>
        <v>12</v>
      </c>
      <c r="Q1008" s="122">
        <f t="shared" si="63"/>
        <v>55309.7333333333</v>
      </c>
      <c r="R1008" s="122">
        <f t="shared" si="60"/>
        <v>0.00333333333401242</v>
      </c>
      <c r="S1008" s="123" t="s">
        <v>120</v>
      </c>
      <c r="U1008" s="70"/>
      <c r="V1008" s="124"/>
    </row>
    <row r="1009" s="63" customFormat="1" ht="16.5" outlineLevel="7" spans="1:22">
      <c r="A1009" s="82"/>
      <c r="B1009" s="111" t="s">
        <v>192</v>
      </c>
      <c r="C1009" s="111" t="s">
        <v>5446</v>
      </c>
      <c r="D1009" s="112" t="s">
        <v>5448</v>
      </c>
      <c r="E1009" s="113">
        <v>44539</v>
      </c>
      <c r="F1009" s="112">
        <v>72</v>
      </c>
      <c r="G1009" s="114">
        <v>0</v>
      </c>
      <c r="H1009" s="115">
        <v>123938.84</v>
      </c>
      <c r="I1009" s="115">
        <v>82625.89</v>
      </c>
      <c r="J1009" s="116">
        <v>0</v>
      </c>
      <c r="K1009" s="116">
        <v>41312.95</v>
      </c>
      <c r="L1009" s="116">
        <v>20656.47</v>
      </c>
      <c r="M1009" s="118"/>
      <c r="N1009" s="119"/>
      <c r="O1009" s="120">
        <f t="shared" si="61"/>
        <v>46752</v>
      </c>
      <c r="P1009" s="121">
        <f t="shared" si="62"/>
        <v>12</v>
      </c>
      <c r="Q1009" s="122">
        <f t="shared" si="63"/>
        <v>20656.4733333333</v>
      </c>
      <c r="R1009" s="122">
        <f t="shared" si="60"/>
        <v>0.00333333333037444</v>
      </c>
      <c r="S1009" s="123" t="s">
        <v>120</v>
      </c>
      <c r="U1009" s="70"/>
      <c r="V1009" s="124"/>
    </row>
    <row r="1010" s="63" customFormat="1" ht="16.5" outlineLevel="7" spans="1:22">
      <c r="A1010" s="82"/>
      <c r="B1010" s="126" t="s">
        <v>192</v>
      </c>
      <c r="C1010" s="127" t="s">
        <v>5452</v>
      </c>
      <c r="D1010" s="128" t="s">
        <v>5454</v>
      </c>
      <c r="E1010" s="129">
        <v>44544</v>
      </c>
      <c r="F1010" s="128">
        <v>72</v>
      </c>
      <c r="G1010" s="114">
        <v>0</v>
      </c>
      <c r="H1010" s="115">
        <v>255000</v>
      </c>
      <c r="I1010" s="115">
        <v>170000</v>
      </c>
      <c r="J1010" s="130">
        <v>0</v>
      </c>
      <c r="K1010" s="130">
        <v>85000</v>
      </c>
      <c r="L1010" s="130">
        <v>42500</v>
      </c>
      <c r="M1010" s="118"/>
      <c r="N1010" s="119"/>
      <c r="O1010" s="120">
        <f t="shared" si="61"/>
        <v>46752</v>
      </c>
      <c r="P1010" s="121">
        <f t="shared" si="62"/>
        <v>12</v>
      </c>
      <c r="Q1010" s="122">
        <f t="shared" si="63"/>
        <v>42500</v>
      </c>
      <c r="R1010" s="122">
        <f t="shared" si="60"/>
        <v>0</v>
      </c>
      <c r="S1010" s="123" t="s">
        <v>120</v>
      </c>
      <c r="U1010" s="70"/>
      <c r="V1010" s="124"/>
    </row>
    <row r="1011" s="63" customFormat="1" ht="16.5" outlineLevel="7" spans="1:22">
      <c r="A1011" s="82"/>
      <c r="B1011" s="126" t="s">
        <v>192</v>
      </c>
      <c r="C1011" s="127" t="s">
        <v>5458</v>
      </c>
      <c r="D1011" s="128" t="s">
        <v>5460</v>
      </c>
      <c r="E1011" s="129">
        <v>44544</v>
      </c>
      <c r="F1011" s="128">
        <v>72</v>
      </c>
      <c r="G1011" s="114">
        <v>0</v>
      </c>
      <c r="H1011" s="115">
        <v>171858.4</v>
      </c>
      <c r="I1011" s="115">
        <v>114572.27</v>
      </c>
      <c r="J1011" s="130">
        <v>0</v>
      </c>
      <c r="K1011" s="130">
        <v>57286.13</v>
      </c>
      <c r="L1011" s="130">
        <v>28643.06</v>
      </c>
      <c r="M1011" s="118"/>
      <c r="N1011" s="119"/>
      <c r="O1011" s="120">
        <f t="shared" si="61"/>
        <v>46752</v>
      </c>
      <c r="P1011" s="121">
        <f t="shared" si="62"/>
        <v>12</v>
      </c>
      <c r="Q1011" s="122">
        <f t="shared" si="63"/>
        <v>28643.0666666667</v>
      </c>
      <c r="R1011" s="122">
        <f t="shared" si="60"/>
        <v>0.00666666666438687</v>
      </c>
      <c r="S1011" s="123" t="s">
        <v>120</v>
      </c>
      <c r="U1011" s="70"/>
      <c r="V1011" s="124"/>
    </row>
    <row r="1012" s="63" customFormat="1" ht="16.5" outlineLevel="7" spans="1:22">
      <c r="A1012" s="82"/>
      <c r="B1012" s="126" t="s">
        <v>192</v>
      </c>
      <c r="C1012" s="127" t="s">
        <v>5464</v>
      </c>
      <c r="D1012" s="128" t="s">
        <v>5466</v>
      </c>
      <c r="E1012" s="129">
        <v>44544</v>
      </c>
      <c r="F1012" s="128">
        <v>72</v>
      </c>
      <c r="G1012" s="114">
        <v>0</v>
      </c>
      <c r="H1012" s="115">
        <v>331858.4</v>
      </c>
      <c r="I1012" s="115">
        <v>221238.93</v>
      </c>
      <c r="J1012" s="130">
        <v>0</v>
      </c>
      <c r="K1012" s="130">
        <v>110619.47</v>
      </c>
      <c r="L1012" s="130">
        <v>55309.73</v>
      </c>
      <c r="M1012" s="118"/>
      <c r="N1012" s="119"/>
      <c r="O1012" s="120">
        <f t="shared" si="61"/>
        <v>46752</v>
      </c>
      <c r="P1012" s="121">
        <f t="shared" si="62"/>
        <v>12</v>
      </c>
      <c r="Q1012" s="122">
        <f t="shared" si="63"/>
        <v>55309.7333333333</v>
      </c>
      <c r="R1012" s="122">
        <f t="shared" si="60"/>
        <v>0.00333333333401242</v>
      </c>
      <c r="S1012" s="123" t="s">
        <v>120</v>
      </c>
      <c r="U1012" s="70"/>
      <c r="V1012" s="124"/>
    </row>
    <row r="1013" s="63" customFormat="1" ht="16.5" outlineLevel="7" spans="1:22">
      <c r="A1013" s="82"/>
      <c r="B1013" s="126" t="s">
        <v>192</v>
      </c>
      <c r="C1013" s="127" t="s">
        <v>5469</v>
      </c>
      <c r="D1013" s="128" t="s">
        <v>5471</v>
      </c>
      <c r="E1013" s="129">
        <v>44544</v>
      </c>
      <c r="F1013" s="128">
        <v>72</v>
      </c>
      <c r="G1013" s="114">
        <v>0</v>
      </c>
      <c r="H1013" s="115">
        <v>369911.5</v>
      </c>
      <c r="I1013" s="115">
        <v>246607.67</v>
      </c>
      <c r="J1013" s="130">
        <v>0</v>
      </c>
      <c r="K1013" s="130">
        <v>123303.83</v>
      </c>
      <c r="L1013" s="130">
        <v>61651.91</v>
      </c>
      <c r="M1013" s="118"/>
      <c r="N1013" s="119"/>
      <c r="O1013" s="120">
        <f t="shared" si="61"/>
        <v>46752</v>
      </c>
      <c r="P1013" s="121">
        <f t="shared" si="62"/>
        <v>12</v>
      </c>
      <c r="Q1013" s="122">
        <f t="shared" si="63"/>
        <v>61651.9166666667</v>
      </c>
      <c r="R1013" s="122">
        <f t="shared" si="60"/>
        <v>0.00666666666802485</v>
      </c>
      <c r="S1013" s="123" t="s">
        <v>120</v>
      </c>
      <c r="U1013" s="70"/>
      <c r="V1013" s="124"/>
    </row>
    <row r="1014" s="63" customFormat="1" ht="16.5" outlineLevel="7" spans="1:22">
      <c r="A1014" s="82"/>
      <c r="B1014" s="126" t="s">
        <v>192</v>
      </c>
      <c r="C1014" s="127" t="s">
        <v>5474</v>
      </c>
      <c r="D1014" s="128" t="s">
        <v>5476</v>
      </c>
      <c r="E1014" s="129">
        <v>44544</v>
      </c>
      <c r="F1014" s="128">
        <v>72</v>
      </c>
      <c r="G1014" s="114">
        <v>0</v>
      </c>
      <c r="H1014" s="115">
        <v>145427.73</v>
      </c>
      <c r="I1014" s="115">
        <v>96951.82</v>
      </c>
      <c r="J1014" s="130">
        <v>0</v>
      </c>
      <c r="K1014" s="130">
        <v>48475.91</v>
      </c>
      <c r="L1014" s="130">
        <v>24237.95</v>
      </c>
      <c r="M1014" s="118"/>
      <c r="N1014" s="119"/>
      <c r="O1014" s="120">
        <f t="shared" si="61"/>
        <v>46752</v>
      </c>
      <c r="P1014" s="121">
        <f t="shared" si="62"/>
        <v>12</v>
      </c>
      <c r="Q1014" s="122">
        <f t="shared" si="63"/>
        <v>24237.955</v>
      </c>
      <c r="R1014" s="122">
        <f t="shared" si="60"/>
        <v>0.00500000000101863</v>
      </c>
      <c r="S1014" s="123" t="s">
        <v>120</v>
      </c>
      <c r="U1014" s="70"/>
      <c r="V1014" s="124"/>
    </row>
    <row r="1015" s="63" customFormat="1" ht="16.5" outlineLevel="7" spans="1:22">
      <c r="A1015" s="82"/>
      <c r="B1015" s="111" t="s">
        <v>192</v>
      </c>
      <c r="C1015" s="111" t="s">
        <v>5480</v>
      </c>
      <c r="D1015" s="112" t="s">
        <v>5482</v>
      </c>
      <c r="E1015" s="113">
        <v>44544</v>
      </c>
      <c r="F1015" s="112">
        <v>72</v>
      </c>
      <c r="G1015" s="114">
        <v>0</v>
      </c>
      <c r="H1015" s="115">
        <v>145427.73</v>
      </c>
      <c r="I1015" s="115">
        <v>96951.82</v>
      </c>
      <c r="J1015" s="116">
        <v>0</v>
      </c>
      <c r="K1015" s="116">
        <v>48475.91</v>
      </c>
      <c r="L1015" s="116">
        <v>24237.95</v>
      </c>
      <c r="M1015" s="118"/>
      <c r="N1015" s="119"/>
      <c r="O1015" s="120">
        <f t="shared" si="61"/>
        <v>46752</v>
      </c>
      <c r="P1015" s="121">
        <f t="shared" si="62"/>
        <v>12</v>
      </c>
      <c r="Q1015" s="122">
        <f t="shared" si="63"/>
        <v>24237.955</v>
      </c>
      <c r="R1015" s="122">
        <f t="shared" si="60"/>
        <v>0.00500000000101863</v>
      </c>
      <c r="S1015" s="123" t="s">
        <v>120</v>
      </c>
      <c r="U1015" s="70"/>
      <c r="V1015" s="124"/>
    </row>
    <row r="1016" s="63" customFormat="1" ht="16.5" outlineLevel="7" spans="1:22">
      <c r="A1016" s="82"/>
      <c r="B1016" s="111" t="s">
        <v>192</v>
      </c>
      <c r="C1016" s="111" t="s">
        <v>5484</v>
      </c>
      <c r="D1016" s="112" t="s">
        <v>5486</v>
      </c>
      <c r="E1016" s="113">
        <v>44544</v>
      </c>
      <c r="F1016" s="112">
        <v>72</v>
      </c>
      <c r="G1016" s="114">
        <v>0</v>
      </c>
      <c r="H1016" s="115">
        <v>145427.73</v>
      </c>
      <c r="I1016" s="115">
        <v>96951.82</v>
      </c>
      <c r="J1016" s="116">
        <v>0</v>
      </c>
      <c r="K1016" s="116">
        <v>48475.91</v>
      </c>
      <c r="L1016" s="116">
        <v>24237.95</v>
      </c>
      <c r="M1016" s="118"/>
      <c r="N1016" s="119"/>
      <c r="O1016" s="120">
        <f t="shared" si="61"/>
        <v>46752</v>
      </c>
      <c r="P1016" s="121">
        <f t="shared" si="62"/>
        <v>12</v>
      </c>
      <c r="Q1016" s="122">
        <f t="shared" si="63"/>
        <v>24237.955</v>
      </c>
      <c r="R1016" s="122">
        <f t="shared" si="60"/>
        <v>0.00500000000101863</v>
      </c>
      <c r="S1016" s="123" t="s">
        <v>120</v>
      </c>
      <c r="U1016" s="70"/>
      <c r="V1016" s="124"/>
    </row>
    <row r="1017" s="63" customFormat="1" ht="16.5" outlineLevel="7" spans="1:22">
      <c r="A1017" s="82"/>
      <c r="B1017" s="126" t="s">
        <v>192</v>
      </c>
      <c r="C1017" s="127" t="s">
        <v>5488</v>
      </c>
      <c r="D1017" s="128" t="s">
        <v>5490</v>
      </c>
      <c r="E1017" s="129">
        <v>44544</v>
      </c>
      <c r="F1017" s="128">
        <v>72</v>
      </c>
      <c r="G1017" s="114">
        <v>0</v>
      </c>
      <c r="H1017" s="115">
        <v>145427.73</v>
      </c>
      <c r="I1017" s="115">
        <v>96951.82</v>
      </c>
      <c r="J1017" s="130">
        <v>0</v>
      </c>
      <c r="K1017" s="130">
        <v>48475.91</v>
      </c>
      <c r="L1017" s="130">
        <v>24237.95</v>
      </c>
      <c r="M1017" s="118"/>
      <c r="N1017" s="119"/>
      <c r="O1017" s="120">
        <f t="shared" si="61"/>
        <v>46752</v>
      </c>
      <c r="P1017" s="121">
        <f t="shared" si="62"/>
        <v>12</v>
      </c>
      <c r="Q1017" s="122">
        <f t="shared" si="63"/>
        <v>24237.955</v>
      </c>
      <c r="R1017" s="122">
        <f t="shared" si="60"/>
        <v>0.00500000000101863</v>
      </c>
      <c r="S1017" s="123" t="s">
        <v>120</v>
      </c>
      <c r="U1017" s="70"/>
      <c r="V1017" s="124"/>
    </row>
    <row r="1018" s="63" customFormat="1" ht="16.5" outlineLevel="7" spans="1:22">
      <c r="A1018" s="82"/>
      <c r="B1018" s="126" t="s">
        <v>192</v>
      </c>
      <c r="C1018" s="127" t="s">
        <v>5492</v>
      </c>
      <c r="D1018" s="128" t="s">
        <v>5494</v>
      </c>
      <c r="E1018" s="129">
        <v>44544</v>
      </c>
      <c r="F1018" s="128">
        <v>72</v>
      </c>
      <c r="G1018" s="114">
        <v>0</v>
      </c>
      <c r="H1018" s="115">
        <v>145427.74</v>
      </c>
      <c r="I1018" s="115">
        <v>96951.83</v>
      </c>
      <c r="J1018" s="130">
        <v>0</v>
      </c>
      <c r="K1018" s="130">
        <v>48475.91</v>
      </c>
      <c r="L1018" s="130">
        <v>24237.95</v>
      </c>
      <c r="M1018" s="118"/>
      <c r="N1018" s="119"/>
      <c r="O1018" s="120">
        <f t="shared" si="61"/>
        <v>46752</v>
      </c>
      <c r="P1018" s="121">
        <f t="shared" si="62"/>
        <v>12</v>
      </c>
      <c r="Q1018" s="122">
        <f t="shared" si="63"/>
        <v>24237.9566666667</v>
      </c>
      <c r="R1018" s="122">
        <f t="shared" si="60"/>
        <v>0.00666666666438687</v>
      </c>
      <c r="S1018" s="123" t="s">
        <v>120</v>
      </c>
      <c r="U1018" s="70"/>
      <c r="V1018" s="124"/>
    </row>
    <row r="1019" s="63" customFormat="1" ht="16.5" outlineLevel="7" spans="1:22">
      <c r="A1019" s="82"/>
      <c r="B1019" s="126" t="s">
        <v>192</v>
      </c>
      <c r="C1019" s="127" t="s">
        <v>5496</v>
      </c>
      <c r="D1019" s="128" t="s">
        <v>5498</v>
      </c>
      <c r="E1019" s="129">
        <v>44544</v>
      </c>
      <c r="F1019" s="128">
        <v>72</v>
      </c>
      <c r="G1019" s="114">
        <v>0</v>
      </c>
      <c r="H1019" s="115">
        <v>145427.74</v>
      </c>
      <c r="I1019" s="115">
        <v>96951.83</v>
      </c>
      <c r="J1019" s="130">
        <v>0</v>
      </c>
      <c r="K1019" s="130">
        <v>48475.91</v>
      </c>
      <c r="L1019" s="130">
        <v>24237.95</v>
      </c>
      <c r="M1019" s="118"/>
      <c r="N1019" s="119"/>
      <c r="O1019" s="120">
        <f t="shared" si="61"/>
        <v>46752</v>
      </c>
      <c r="P1019" s="121">
        <f t="shared" si="62"/>
        <v>12</v>
      </c>
      <c r="Q1019" s="122">
        <f t="shared" si="63"/>
        <v>24237.9566666667</v>
      </c>
      <c r="R1019" s="122">
        <f t="shared" si="60"/>
        <v>0.00666666666438687</v>
      </c>
      <c r="S1019" s="123" t="s">
        <v>120</v>
      </c>
      <c r="U1019" s="70"/>
      <c r="V1019" s="124"/>
    </row>
    <row r="1020" s="63" customFormat="1" ht="16.5" outlineLevel="7" spans="1:22">
      <c r="A1020" s="82"/>
      <c r="B1020" s="126" t="s">
        <v>192</v>
      </c>
      <c r="C1020" s="127" t="s">
        <v>5500</v>
      </c>
      <c r="D1020" s="128" t="s">
        <v>5502</v>
      </c>
      <c r="E1020" s="129">
        <v>44544</v>
      </c>
      <c r="F1020" s="128">
        <v>72</v>
      </c>
      <c r="G1020" s="114">
        <v>0</v>
      </c>
      <c r="H1020" s="115">
        <v>49522.99</v>
      </c>
      <c r="I1020" s="115">
        <v>33015.32</v>
      </c>
      <c r="J1020" s="130">
        <v>0</v>
      </c>
      <c r="K1020" s="130">
        <v>16507.67</v>
      </c>
      <c r="L1020" s="130">
        <v>8253.83</v>
      </c>
      <c r="M1020" s="118"/>
      <c r="N1020" s="119"/>
      <c r="O1020" s="120">
        <f t="shared" si="61"/>
        <v>46752</v>
      </c>
      <c r="P1020" s="121">
        <f t="shared" si="62"/>
        <v>12</v>
      </c>
      <c r="Q1020" s="122">
        <f t="shared" si="63"/>
        <v>8253.83166666667</v>
      </c>
      <c r="R1020" s="122">
        <f t="shared" si="60"/>
        <v>0.00166666666518722</v>
      </c>
      <c r="S1020" s="123" t="s">
        <v>120</v>
      </c>
      <c r="U1020" s="70"/>
      <c r="V1020" s="124"/>
    </row>
    <row r="1021" s="63" customFormat="1" ht="16.5" outlineLevel="7" spans="1:22">
      <c r="A1021" s="82"/>
      <c r="B1021" s="126" t="s">
        <v>192</v>
      </c>
      <c r="C1021" s="127" t="s">
        <v>5505</v>
      </c>
      <c r="D1021" s="128" t="s">
        <v>5507</v>
      </c>
      <c r="E1021" s="129">
        <v>44544</v>
      </c>
      <c r="F1021" s="128">
        <v>72</v>
      </c>
      <c r="G1021" s="114">
        <v>0</v>
      </c>
      <c r="H1021" s="115">
        <v>140840.7</v>
      </c>
      <c r="I1021" s="115">
        <v>93893.8</v>
      </c>
      <c r="J1021" s="130">
        <v>0</v>
      </c>
      <c r="K1021" s="130">
        <v>46946.9</v>
      </c>
      <c r="L1021" s="130">
        <v>23473.45</v>
      </c>
      <c r="M1021" s="118"/>
      <c r="N1021" s="119"/>
      <c r="O1021" s="120">
        <f t="shared" si="61"/>
        <v>46752</v>
      </c>
      <c r="P1021" s="121">
        <f t="shared" si="62"/>
        <v>12</v>
      </c>
      <c r="Q1021" s="122">
        <f t="shared" si="63"/>
        <v>23473.45</v>
      </c>
      <c r="R1021" s="122">
        <f t="shared" si="60"/>
        <v>0</v>
      </c>
      <c r="S1021" s="123" t="s">
        <v>120</v>
      </c>
      <c r="U1021" s="70"/>
      <c r="V1021" s="124"/>
    </row>
    <row r="1022" s="63" customFormat="1" ht="16.5" outlineLevel="7" spans="1:22">
      <c r="A1022" s="82"/>
      <c r="B1022" s="111" t="s">
        <v>192</v>
      </c>
      <c r="C1022" s="111" t="s">
        <v>5510</v>
      </c>
      <c r="D1022" s="112" t="s">
        <v>5512</v>
      </c>
      <c r="E1022" s="113">
        <v>44545</v>
      </c>
      <c r="F1022" s="112">
        <v>72</v>
      </c>
      <c r="G1022" s="114">
        <v>0</v>
      </c>
      <c r="H1022" s="115">
        <v>88120.37</v>
      </c>
      <c r="I1022" s="115">
        <v>58746.92</v>
      </c>
      <c r="J1022" s="116">
        <v>0</v>
      </c>
      <c r="K1022" s="116">
        <v>29373.45</v>
      </c>
      <c r="L1022" s="116">
        <v>14686.73</v>
      </c>
      <c r="M1022" s="118"/>
      <c r="N1022" s="119"/>
      <c r="O1022" s="120">
        <f t="shared" si="61"/>
        <v>46752</v>
      </c>
      <c r="P1022" s="121">
        <f t="shared" si="62"/>
        <v>12</v>
      </c>
      <c r="Q1022" s="122">
        <f t="shared" si="63"/>
        <v>14686.7283333333</v>
      </c>
      <c r="R1022" s="122">
        <f t="shared" si="60"/>
        <v>-0.00166666666700621</v>
      </c>
      <c r="S1022" s="123" t="s">
        <v>120</v>
      </c>
      <c r="U1022" s="70"/>
      <c r="V1022" s="124"/>
    </row>
    <row r="1023" s="63" customFormat="1" ht="16.5" outlineLevel="7" spans="1:22">
      <c r="A1023" s="82"/>
      <c r="B1023" s="111" t="s">
        <v>192</v>
      </c>
      <c r="C1023" s="111" t="s">
        <v>5515</v>
      </c>
      <c r="D1023" s="112" t="s">
        <v>5517</v>
      </c>
      <c r="E1023" s="113">
        <v>44545</v>
      </c>
      <c r="F1023" s="112">
        <v>72</v>
      </c>
      <c r="G1023" s="114">
        <v>0</v>
      </c>
      <c r="H1023" s="115">
        <v>93362.83</v>
      </c>
      <c r="I1023" s="115">
        <v>62241.88</v>
      </c>
      <c r="J1023" s="116">
        <v>0</v>
      </c>
      <c r="K1023" s="116">
        <v>31120.95</v>
      </c>
      <c r="L1023" s="116">
        <v>15560.47</v>
      </c>
      <c r="M1023" s="118"/>
      <c r="N1023" s="119"/>
      <c r="O1023" s="120">
        <f t="shared" si="61"/>
        <v>46752</v>
      </c>
      <c r="P1023" s="121">
        <f t="shared" si="62"/>
        <v>12</v>
      </c>
      <c r="Q1023" s="122">
        <f t="shared" si="63"/>
        <v>15560.4716666667</v>
      </c>
      <c r="R1023" s="122">
        <f t="shared" si="60"/>
        <v>0.0016666666688252</v>
      </c>
      <c r="S1023" s="123" t="s">
        <v>120</v>
      </c>
      <c r="U1023" s="70"/>
      <c r="V1023" s="124"/>
    </row>
    <row r="1024" s="63" customFormat="1" ht="16.5" outlineLevel="7" spans="1:22">
      <c r="A1024" s="82"/>
      <c r="B1024" s="126" t="s">
        <v>192</v>
      </c>
      <c r="C1024" s="127" t="s">
        <v>5520</v>
      </c>
      <c r="D1024" s="128" t="s">
        <v>5522</v>
      </c>
      <c r="E1024" s="129">
        <v>44545</v>
      </c>
      <c r="F1024" s="128">
        <v>72</v>
      </c>
      <c r="G1024" s="114">
        <v>0</v>
      </c>
      <c r="H1024" s="115">
        <v>265486.74</v>
      </c>
      <c r="I1024" s="115">
        <v>176991.16</v>
      </c>
      <c r="J1024" s="130">
        <v>0</v>
      </c>
      <c r="K1024" s="130">
        <v>88495.58</v>
      </c>
      <c r="L1024" s="130">
        <v>44247.79</v>
      </c>
      <c r="M1024" s="118"/>
      <c r="N1024" s="119"/>
      <c r="O1024" s="120">
        <f t="shared" si="61"/>
        <v>46752</v>
      </c>
      <c r="P1024" s="121">
        <f t="shared" si="62"/>
        <v>12</v>
      </c>
      <c r="Q1024" s="122">
        <f t="shared" si="63"/>
        <v>44247.79</v>
      </c>
      <c r="R1024" s="122">
        <f t="shared" si="60"/>
        <v>0</v>
      </c>
      <c r="S1024" s="123" t="s">
        <v>120</v>
      </c>
      <c r="U1024" s="70"/>
      <c r="V1024" s="124"/>
    </row>
    <row r="1025" s="63" customFormat="1" ht="16.5" outlineLevel="7" spans="1:22">
      <c r="A1025" s="82"/>
      <c r="B1025" s="126" t="s">
        <v>192</v>
      </c>
      <c r="C1025" s="127" t="s">
        <v>5526</v>
      </c>
      <c r="D1025" s="128" t="s">
        <v>5528</v>
      </c>
      <c r="E1025" s="129">
        <v>44545</v>
      </c>
      <c r="F1025" s="128">
        <v>72</v>
      </c>
      <c r="G1025" s="114">
        <v>0</v>
      </c>
      <c r="H1025" s="115">
        <v>265486.73</v>
      </c>
      <c r="I1025" s="115">
        <v>176991.16</v>
      </c>
      <c r="J1025" s="130">
        <v>0</v>
      </c>
      <c r="K1025" s="130">
        <v>88495.57</v>
      </c>
      <c r="L1025" s="130">
        <v>44247.79</v>
      </c>
      <c r="M1025" s="118"/>
      <c r="N1025" s="119"/>
      <c r="O1025" s="120">
        <f t="shared" si="61"/>
        <v>46752</v>
      </c>
      <c r="P1025" s="121">
        <f t="shared" si="62"/>
        <v>12</v>
      </c>
      <c r="Q1025" s="122">
        <f t="shared" si="63"/>
        <v>44247.7883333333</v>
      </c>
      <c r="R1025" s="122">
        <f t="shared" si="60"/>
        <v>-0.00166666667064419</v>
      </c>
      <c r="S1025" s="123" t="s">
        <v>120</v>
      </c>
      <c r="U1025" s="70"/>
      <c r="V1025" s="124"/>
    </row>
    <row r="1026" s="63" customFormat="1" ht="16.5" outlineLevel="7" spans="1:22">
      <c r="A1026" s="82"/>
      <c r="B1026" s="126" t="s">
        <v>192</v>
      </c>
      <c r="C1026" s="127" t="s">
        <v>5530</v>
      </c>
      <c r="D1026" s="128" t="s">
        <v>5532</v>
      </c>
      <c r="E1026" s="129">
        <v>44545</v>
      </c>
      <c r="F1026" s="128">
        <v>72</v>
      </c>
      <c r="G1026" s="114">
        <v>0</v>
      </c>
      <c r="H1026" s="115">
        <v>265486.73</v>
      </c>
      <c r="I1026" s="115">
        <v>176991.16</v>
      </c>
      <c r="J1026" s="130">
        <v>0</v>
      </c>
      <c r="K1026" s="130">
        <v>88495.57</v>
      </c>
      <c r="L1026" s="130">
        <v>44247.79</v>
      </c>
      <c r="M1026" s="118"/>
      <c r="N1026" s="119"/>
      <c r="O1026" s="120">
        <f t="shared" si="61"/>
        <v>46752</v>
      </c>
      <c r="P1026" s="121">
        <f t="shared" si="62"/>
        <v>12</v>
      </c>
      <c r="Q1026" s="122">
        <f t="shared" si="63"/>
        <v>44247.7883333333</v>
      </c>
      <c r="R1026" s="122">
        <f t="shared" si="60"/>
        <v>-0.00166666667064419</v>
      </c>
      <c r="S1026" s="123" t="s">
        <v>120</v>
      </c>
      <c r="U1026" s="70"/>
      <c r="V1026" s="124"/>
    </row>
    <row r="1027" s="63" customFormat="1" ht="16.5" outlineLevel="7" spans="1:22">
      <c r="A1027" s="82"/>
      <c r="B1027" s="126" t="s">
        <v>192</v>
      </c>
      <c r="C1027" s="127" t="s">
        <v>5534</v>
      </c>
      <c r="D1027" s="128" t="s">
        <v>5536</v>
      </c>
      <c r="E1027" s="129">
        <v>44545</v>
      </c>
      <c r="F1027" s="128">
        <v>72</v>
      </c>
      <c r="G1027" s="114">
        <v>0</v>
      </c>
      <c r="H1027" s="115">
        <v>44158.41</v>
      </c>
      <c r="I1027" s="115">
        <v>29438.94</v>
      </c>
      <c r="J1027" s="130">
        <v>0</v>
      </c>
      <c r="K1027" s="130">
        <v>14719.47</v>
      </c>
      <c r="L1027" s="130">
        <v>7359.73</v>
      </c>
      <c r="M1027" s="118"/>
      <c r="N1027" s="119"/>
      <c r="O1027" s="120">
        <f t="shared" si="61"/>
        <v>46752</v>
      </c>
      <c r="P1027" s="121">
        <f t="shared" si="62"/>
        <v>12</v>
      </c>
      <c r="Q1027" s="122">
        <f t="shared" si="63"/>
        <v>7359.735</v>
      </c>
      <c r="R1027" s="122">
        <f t="shared" si="60"/>
        <v>0.00500000000101863</v>
      </c>
      <c r="S1027" s="123" t="s">
        <v>120</v>
      </c>
      <c r="U1027" s="70"/>
      <c r="V1027" s="124"/>
    </row>
    <row r="1028" s="63" customFormat="1" ht="16.5" outlineLevel="7" spans="1:22">
      <c r="A1028" s="82"/>
      <c r="B1028" s="126" t="s">
        <v>192</v>
      </c>
      <c r="C1028" s="127" t="s">
        <v>5540</v>
      </c>
      <c r="D1028" s="128" t="s">
        <v>5542</v>
      </c>
      <c r="E1028" s="129">
        <v>44545</v>
      </c>
      <c r="F1028" s="128">
        <v>72</v>
      </c>
      <c r="G1028" s="114">
        <v>0</v>
      </c>
      <c r="H1028" s="115">
        <v>495000</v>
      </c>
      <c r="I1028" s="115">
        <v>330000</v>
      </c>
      <c r="J1028" s="130">
        <v>0</v>
      </c>
      <c r="K1028" s="130">
        <v>165000</v>
      </c>
      <c r="L1028" s="130">
        <v>82500</v>
      </c>
      <c r="M1028" s="118"/>
      <c r="N1028" s="119"/>
      <c r="O1028" s="120">
        <f t="shared" si="61"/>
        <v>46752</v>
      </c>
      <c r="P1028" s="121">
        <f t="shared" si="62"/>
        <v>12</v>
      </c>
      <c r="Q1028" s="122">
        <f t="shared" si="63"/>
        <v>82500</v>
      </c>
      <c r="R1028" s="122">
        <f t="shared" si="60"/>
        <v>0</v>
      </c>
      <c r="S1028" s="123" t="s">
        <v>120</v>
      </c>
      <c r="U1028" s="70"/>
      <c r="V1028" s="124"/>
    </row>
    <row r="1029" s="63" customFormat="1" ht="16.5" outlineLevel="7" spans="1:22">
      <c r="A1029" s="82"/>
      <c r="B1029" s="111" t="s">
        <v>192</v>
      </c>
      <c r="C1029" s="111" t="s">
        <v>5545</v>
      </c>
      <c r="D1029" s="112" t="s">
        <v>5547</v>
      </c>
      <c r="E1029" s="113">
        <v>44545</v>
      </c>
      <c r="F1029" s="112">
        <v>72</v>
      </c>
      <c r="G1029" s="114">
        <v>0</v>
      </c>
      <c r="H1029" s="115">
        <v>52757.53</v>
      </c>
      <c r="I1029" s="115">
        <v>35171.68</v>
      </c>
      <c r="J1029" s="116">
        <v>0</v>
      </c>
      <c r="K1029" s="116">
        <v>17585.85</v>
      </c>
      <c r="L1029" s="116">
        <v>8792.92</v>
      </c>
      <c r="M1029" s="118"/>
      <c r="N1029" s="119"/>
      <c r="O1029" s="120">
        <f t="shared" si="61"/>
        <v>46752</v>
      </c>
      <c r="P1029" s="121">
        <f t="shared" si="62"/>
        <v>12</v>
      </c>
      <c r="Q1029" s="122">
        <f t="shared" si="63"/>
        <v>8792.92166666667</v>
      </c>
      <c r="R1029" s="122">
        <f t="shared" si="60"/>
        <v>0.00166666666518722</v>
      </c>
      <c r="S1029" s="123" t="s">
        <v>120</v>
      </c>
      <c r="U1029" s="70"/>
      <c r="V1029" s="124"/>
    </row>
    <row r="1030" s="63" customFormat="1" ht="16.5" outlineLevel="7" spans="1:22">
      <c r="A1030" s="82"/>
      <c r="B1030" s="111" t="s">
        <v>192</v>
      </c>
      <c r="C1030" s="111" t="s">
        <v>5550</v>
      </c>
      <c r="D1030" s="112" t="s">
        <v>5547</v>
      </c>
      <c r="E1030" s="113">
        <v>44545</v>
      </c>
      <c r="F1030" s="112">
        <v>72</v>
      </c>
      <c r="G1030" s="114">
        <v>0</v>
      </c>
      <c r="H1030" s="115">
        <v>52757.52</v>
      </c>
      <c r="I1030" s="115">
        <v>35171.68</v>
      </c>
      <c r="J1030" s="116">
        <v>0</v>
      </c>
      <c r="K1030" s="116">
        <v>17585.84</v>
      </c>
      <c r="L1030" s="116">
        <v>8792.92</v>
      </c>
      <c r="M1030" s="118"/>
      <c r="N1030" s="119"/>
      <c r="O1030" s="120">
        <f t="shared" si="61"/>
        <v>46752</v>
      </c>
      <c r="P1030" s="121">
        <f t="shared" si="62"/>
        <v>12</v>
      </c>
      <c r="Q1030" s="122">
        <f t="shared" si="63"/>
        <v>8792.92</v>
      </c>
      <c r="R1030" s="122">
        <f t="shared" si="60"/>
        <v>0</v>
      </c>
      <c r="S1030" s="123" t="s">
        <v>120</v>
      </c>
      <c r="U1030" s="70"/>
      <c r="V1030" s="124"/>
    </row>
    <row r="1031" s="63" customFormat="1" ht="16.5" outlineLevel="7" spans="1:22">
      <c r="A1031" s="82"/>
      <c r="B1031" s="126" t="s">
        <v>192</v>
      </c>
      <c r="C1031" s="127" t="s">
        <v>5553</v>
      </c>
      <c r="D1031" s="128" t="s">
        <v>5555</v>
      </c>
      <c r="E1031" s="129">
        <v>44545</v>
      </c>
      <c r="F1031" s="128">
        <v>72</v>
      </c>
      <c r="G1031" s="114">
        <v>0</v>
      </c>
      <c r="H1031" s="115">
        <v>139823</v>
      </c>
      <c r="I1031" s="115">
        <v>93215.33</v>
      </c>
      <c r="J1031" s="130">
        <v>0</v>
      </c>
      <c r="K1031" s="130">
        <v>46607.67</v>
      </c>
      <c r="L1031" s="130">
        <v>23303.83</v>
      </c>
      <c r="M1031" s="118"/>
      <c r="N1031" s="119"/>
      <c r="O1031" s="120">
        <f t="shared" si="61"/>
        <v>46752</v>
      </c>
      <c r="P1031" s="121">
        <f t="shared" si="62"/>
        <v>12</v>
      </c>
      <c r="Q1031" s="122">
        <f t="shared" si="63"/>
        <v>23303.8333333333</v>
      </c>
      <c r="R1031" s="122">
        <f t="shared" si="60"/>
        <v>0.00333333333037444</v>
      </c>
      <c r="S1031" s="123" t="s">
        <v>120</v>
      </c>
      <c r="U1031" s="70"/>
      <c r="V1031" s="124"/>
    </row>
    <row r="1032" s="63" customFormat="1" ht="16.5" outlineLevel="7" spans="1:22">
      <c r="A1032" s="82"/>
      <c r="B1032" s="126" t="s">
        <v>192</v>
      </c>
      <c r="C1032" s="127" t="s">
        <v>5558</v>
      </c>
      <c r="D1032" s="128" t="s">
        <v>5560</v>
      </c>
      <c r="E1032" s="129">
        <v>44547</v>
      </c>
      <c r="F1032" s="128">
        <v>72</v>
      </c>
      <c r="G1032" s="114">
        <v>0</v>
      </c>
      <c r="H1032" s="115">
        <v>212212.4</v>
      </c>
      <c r="I1032" s="115">
        <v>141474.93</v>
      </c>
      <c r="J1032" s="130">
        <v>0</v>
      </c>
      <c r="K1032" s="130">
        <v>70737.47</v>
      </c>
      <c r="L1032" s="130">
        <v>35368.73</v>
      </c>
      <c r="M1032" s="118"/>
      <c r="N1032" s="119"/>
      <c r="O1032" s="120">
        <f t="shared" si="61"/>
        <v>46752</v>
      </c>
      <c r="P1032" s="121">
        <f t="shared" si="62"/>
        <v>12</v>
      </c>
      <c r="Q1032" s="122">
        <f t="shared" si="63"/>
        <v>35368.7333333333</v>
      </c>
      <c r="R1032" s="122">
        <f t="shared" ref="R1032:R1095" si="64">Q1032-L1032</f>
        <v>0.00333333332673647</v>
      </c>
      <c r="S1032" s="123" t="s">
        <v>120</v>
      </c>
      <c r="U1032" s="70"/>
      <c r="V1032" s="124"/>
    </row>
    <row r="1033" s="63" customFormat="1" ht="16.5" outlineLevel="7" spans="1:22">
      <c r="A1033" s="82"/>
      <c r="B1033" s="126" t="s">
        <v>192</v>
      </c>
      <c r="C1033" s="127" t="s">
        <v>5564</v>
      </c>
      <c r="D1033" s="128" t="s">
        <v>5566</v>
      </c>
      <c r="E1033" s="129">
        <v>44754</v>
      </c>
      <c r="F1033" s="128">
        <v>72</v>
      </c>
      <c r="G1033" s="114">
        <v>0</v>
      </c>
      <c r="H1033" s="115">
        <v>1035398.23</v>
      </c>
      <c r="I1033" s="115">
        <v>589601.77</v>
      </c>
      <c r="J1033" s="130">
        <v>0</v>
      </c>
      <c r="K1033" s="130">
        <v>445796.46</v>
      </c>
      <c r="L1033" s="130">
        <v>172566.37</v>
      </c>
      <c r="M1033" s="118"/>
      <c r="N1033" s="119"/>
      <c r="O1033" s="120">
        <f t="shared" ref="O1033:O1096" si="65">IFERROR(EOMONTH(E1033,F1033),"")</f>
        <v>46965</v>
      </c>
      <c r="P1033" s="121">
        <f t="shared" si="62"/>
        <v>12</v>
      </c>
      <c r="Q1033" s="122">
        <f t="shared" si="63"/>
        <v>172566.371666667</v>
      </c>
      <c r="R1033" s="122">
        <f t="shared" si="64"/>
        <v>0.00166666667792015</v>
      </c>
      <c r="S1033" s="123" t="s">
        <v>120</v>
      </c>
      <c r="U1033" s="70"/>
      <c r="V1033" s="124"/>
    </row>
    <row r="1034" s="63" customFormat="1" ht="16.5" outlineLevel="7" spans="1:22">
      <c r="A1034" s="82"/>
      <c r="B1034" s="126" t="s">
        <v>192</v>
      </c>
      <c r="C1034" s="127" t="s">
        <v>5573</v>
      </c>
      <c r="D1034" s="128" t="s">
        <v>5575</v>
      </c>
      <c r="E1034" s="129">
        <v>44754</v>
      </c>
      <c r="F1034" s="128">
        <v>72</v>
      </c>
      <c r="G1034" s="114">
        <v>0</v>
      </c>
      <c r="H1034" s="115">
        <v>76637.17</v>
      </c>
      <c r="I1034" s="115">
        <v>43640.61</v>
      </c>
      <c r="J1034" s="130">
        <v>0</v>
      </c>
      <c r="K1034" s="130">
        <v>32996.56</v>
      </c>
      <c r="L1034" s="130">
        <v>12772.86</v>
      </c>
      <c r="M1034" s="118"/>
      <c r="N1034" s="119"/>
      <c r="O1034" s="120">
        <f t="shared" si="65"/>
        <v>46965</v>
      </c>
      <c r="P1034" s="121">
        <f t="shared" ref="P1034:P1097" si="66">IFERROR(IF(OR(AND(M1034&lt;&gt;"",YEAR(M1034)&lt;YEAR($L$6)),AND(O1034&lt;&gt;"",YEAR(O1034)&lt;YEAR($L$6))),0,IF(YEAR(E1034)&gt;YEAR($L$6),0,IF(OR((IF(YEAR(E1034)&lt;YEAR($L$6),1,IF(MONTH(E1034)=12,99,MONTH(E1034)+1))&gt;12),(IF(YEAR(E1034)&lt;YEAR($L$6),1,IF(MONTH(E1034)=12,99,MONTH(E1034)+1))&gt;MIN(MONTH($L$6),IF(AND(M1034&lt;&gt;"",YEAR(M1034)=YEAR($L$6)),MONTH(M1034),99),IF(AND(O1034&lt;&gt;"",YEAR(O1034)=YEAR($L$6)),MONTH(O1034),99)))),0,MIN(MONTH($L$6),IF(AND(M1034&lt;&gt;"",YEAR(M1034)=YEAR($L$6)),MONTH(M1034),99),IF(AND(O1034&lt;&gt;"",YEAR(O1034)=YEAR($L$6)),MONTH(O1034),99))-IF(YEAR(E1034)&lt;YEAR($L$6),1,IF(MONTH(E1034)=12,99,MONTH(E1034)+1))+1))),0)</f>
        <v>12</v>
      </c>
      <c r="Q1034" s="122">
        <f t="shared" ref="Q1034:Q1097" si="67">IFERROR(IF(N1034=0,(H1034*(1-G1034))/F1034*P1034,(N1034*(1-G1034))/F1034*P1034),0)</f>
        <v>12772.8616666667</v>
      </c>
      <c r="R1034" s="122">
        <f t="shared" si="64"/>
        <v>0.00166666666518722</v>
      </c>
      <c r="S1034" s="123" t="s">
        <v>120</v>
      </c>
      <c r="U1034" s="70"/>
      <c r="V1034" s="124"/>
    </row>
    <row r="1035" s="63" customFormat="1" ht="16.5" outlineLevel="7" spans="1:22">
      <c r="A1035" s="82"/>
      <c r="B1035" s="126" t="s">
        <v>192</v>
      </c>
      <c r="C1035" s="127" t="s">
        <v>5580</v>
      </c>
      <c r="D1035" s="128" t="s">
        <v>5582</v>
      </c>
      <c r="E1035" s="129">
        <v>44754</v>
      </c>
      <c r="F1035" s="128">
        <v>72</v>
      </c>
      <c r="G1035" s="114">
        <v>0</v>
      </c>
      <c r="H1035" s="115">
        <v>33911.5</v>
      </c>
      <c r="I1035" s="115">
        <v>19310.72</v>
      </c>
      <c r="J1035" s="130">
        <v>0</v>
      </c>
      <c r="K1035" s="130">
        <v>14600.78</v>
      </c>
      <c r="L1035" s="130">
        <v>5651.92</v>
      </c>
      <c r="M1035" s="118"/>
      <c r="N1035" s="119"/>
      <c r="O1035" s="120">
        <f t="shared" si="65"/>
        <v>46965</v>
      </c>
      <c r="P1035" s="121">
        <f t="shared" si="66"/>
        <v>12</v>
      </c>
      <c r="Q1035" s="122">
        <f t="shared" si="67"/>
        <v>5651.91666666667</v>
      </c>
      <c r="R1035" s="122">
        <f t="shared" si="64"/>
        <v>-0.00333333333401242</v>
      </c>
      <c r="S1035" s="123" t="s">
        <v>120</v>
      </c>
      <c r="U1035" s="70"/>
      <c r="V1035" s="124"/>
    </row>
    <row r="1036" s="63" customFormat="1" ht="16.5" outlineLevel="7" spans="1:22">
      <c r="A1036" s="82"/>
      <c r="B1036" s="111" t="s">
        <v>192</v>
      </c>
      <c r="C1036" s="111" t="s">
        <v>5587</v>
      </c>
      <c r="D1036" s="112" t="s">
        <v>5582</v>
      </c>
      <c r="E1036" s="113">
        <v>44754</v>
      </c>
      <c r="F1036" s="112">
        <v>72</v>
      </c>
      <c r="G1036" s="114">
        <v>0</v>
      </c>
      <c r="H1036" s="115">
        <v>33911.5</v>
      </c>
      <c r="I1036" s="115">
        <v>19310.72</v>
      </c>
      <c r="J1036" s="116">
        <v>0</v>
      </c>
      <c r="K1036" s="116">
        <v>14600.78</v>
      </c>
      <c r="L1036" s="116">
        <v>5651.92</v>
      </c>
      <c r="M1036" s="118"/>
      <c r="N1036" s="119"/>
      <c r="O1036" s="120">
        <f t="shared" si="65"/>
        <v>46965</v>
      </c>
      <c r="P1036" s="121">
        <f t="shared" si="66"/>
        <v>12</v>
      </c>
      <c r="Q1036" s="122">
        <f t="shared" si="67"/>
        <v>5651.91666666667</v>
      </c>
      <c r="R1036" s="122">
        <f t="shared" si="64"/>
        <v>-0.00333333333401242</v>
      </c>
      <c r="S1036" s="123" t="s">
        <v>120</v>
      </c>
      <c r="U1036" s="70"/>
      <c r="V1036" s="124"/>
    </row>
    <row r="1037" s="63" customFormat="1" ht="16.5" outlineLevel="7" spans="1:22">
      <c r="A1037" s="82"/>
      <c r="B1037" s="111" t="s">
        <v>192</v>
      </c>
      <c r="C1037" s="111" t="s">
        <v>5590</v>
      </c>
      <c r="D1037" s="112" t="s">
        <v>5582</v>
      </c>
      <c r="E1037" s="113">
        <v>44754</v>
      </c>
      <c r="F1037" s="112">
        <v>72</v>
      </c>
      <c r="G1037" s="114">
        <v>0</v>
      </c>
      <c r="H1037" s="115">
        <v>33911.51</v>
      </c>
      <c r="I1037" s="115">
        <v>19310.73</v>
      </c>
      <c r="J1037" s="116">
        <v>0</v>
      </c>
      <c r="K1037" s="116">
        <v>14600.78</v>
      </c>
      <c r="L1037" s="116">
        <v>5651.92</v>
      </c>
      <c r="M1037" s="118"/>
      <c r="N1037" s="119"/>
      <c r="O1037" s="120">
        <f t="shared" si="65"/>
        <v>46965</v>
      </c>
      <c r="P1037" s="121">
        <f t="shared" si="66"/>
        <v>12</v>
      </c>
      <c r="Q1037" s="122">
        <f t="shared" si="67"/>
        <v>5651.91833333333</v>
      </c>
      <c r="R1037" s="122">
        <f t="shared" si="64"/>
        <v>-0.00166666666609672</v>
      </c>
      <c r="S1037" s="123" t="s">
        <v>120</v>
      </c>
      <c r="U1037" s="70"/>
      <c r="V1037" s="124"/>
    </row>
    <row r="1038" s="63" customFormat="1" ht="16.5" outlineLevel="7" spans="1:22">
      <c r="A1038" s="82"/>
      <c r="B1038" s="126" t="s">
        <v>192</v>
      </c>
      <c r="C1038" s="127" t="s">
        <v>5593</v>
      </c>
      <c r="D1038" s="128" t="s">
        <v>5595</v>
      </c>
      <c r="E1038" s="129">
        <v>44754</v>
      </c>
      <c r="F1038" s="128">
        <v>72</v>
      </c>
      <c r="G1038" s="114">
        <v>0</v>
      </c>
      <c r="H1038" s="115">
        <v>216814.16</v>
      </c>
      <c r="I1038" s="115">
        <v>123463.61</v>
      </c>
      <c r="J1038" s="130">
        <v>0</v>
      </c>
      <c r="K1038" s="130">
        <v>93350.55</v>
      </c>
      <c r="L1038" s="130">
        <v>36135.69</v>
      </c>
      <c r="M1038" s="118"/>
      <c r="N1038" s="119"/>
      <c r="O1038" s="120">
        <f t="shared" si="65"/>
        <v>46965</v>
      </c>
      <c r="P1038" s="121">
        <f t="shared" si="66"/>
        <v>12</v>
      </c>
      <c r="Q1038" s="122">
        <f t="shared" si="67"/>
        <v>36135.6933333333</v>
      </c>
      <c r="R1038" s="122">
        <f t="shared" si="64"/>
        <v>0.00333333333401242</v>
      </c>
      <c r="S1038" s="123" t="s">
        <v>120</v>
      </c>
      <c r="U1038" s="70"/>
      <c r="V1038" s="124"/>
    </row>
    <row r="1039" s="63" customFormat="1" ht="16.5" outlineLevel="7" spans="1:22">
      <c r="A1039" s="82"/>
      <c r="B1039" s="126" t="s">
        <v>192</v>
      </c>
      <c r="C1039" s="127" t="s">
        <v>5600</v>
      </c>
      <c r="D1039" s="128" t="s">
        <v>5602</v>
      </c>
      <c r="E1039" s="129">
        <v>44754</v>
      </c>
      <c r="F1039" s="128">
        <v>72</v>
      </c>
      <c r="G1039" s="114">
        <v>0</v>
      </c>
      <c r="H1039" s="115">
        <v>41780.56</v>
      </c>
      <c r="I1039" s="115">
        <v>23791.71</v>
      </c>
      <c r="J1039" s="130">
        <v>0</v>
      </c>
      <c r="K1039" s="130">
        <v>17988.85</v>
      </c>
      <c r="L1039" s="130">
        <v>6963.42</v>
      </c>
      <c r="M1039" s="118"/>
      <c r="N1039" s="119"/>
      <c r="O1039" s="120">
        <f t="shared" si="65"/>
        <v>46965</v>
      </c>
      <c r="P1039" s="121">
        <f t="shared" si="66"/>
        <v>12</v>
      </c>
      <c r="Q1039" s="122">
        <f t="shared" si="67"/>
        <v>6963.42666666667</v>
      </c>
      <c r="R1039" s="122">
        <f t="shared" si="64"/>
        <v>0.00666666666620586</v>
      </c>
      <c r="S1039" s="123" t="s">
        <v>120</v>
      </c>
      <c r="U1039" s="70"/>
      <c r="V1039" s="124"/>
    </row>
    <row r="1040" s="63" customFormat="1" ht="16.5" outlineLevel="7" spans="1:22">
      <c r="A1040" s="82"/>
      <c r="B1040" s="126" t="s">
        <v>192</v>
      </c>
      <c r="C1040" s="127" t="s">
        <v>5605</v>
      </c>
      <c r="D1040" s="128" t="s">
        <v>5607</v>
      </c>
      <c r="E1040" s="129">
        <v>44810</v>
      </c>
      <c r="F1040" s="128">
        <v>72</v>
      </c>
      <c r="G1040" s="114">
        <v>0</v>
      </c>
      <c r="H1040" s="115">
        <v>100796.46</v>
      </c>
      <c r="I1040" s="115">
        <v>54598.08</v>
      </c>
      <c r="J1040" s="130">
        <v>0</v>
      </c>
      <c r="K1040" s="130">
        <v>46198.38</v>
      </c>
      <c r="L1040" s="130">
        <v>16799.41</v>
      </c>
      <c r="M1040" s="118"/>
      <c r="N1040" s="119"/>
      <c r="O1040" s="120">
        <f t="shared" si="65"/>
        <v>47026</v>
      </c>
      <c r="P1040" s="121">
        <f t="shared" si="66"/>
        <v>12</v>
      </c>
      <c r="Q1040" s="122">
        <f t="shared" si="67"/>
        <v>16799.41</v>
      </c>
      <c r="R1040" s="122">
        <f t="shared" si="64"/>
        <v>0</v>
      </c>
      <c r="S1040" s="123" t="s">
        <v>120</v>
      </c>
      <c r="U1040" s="70"/>
      <c r="V1040" s="124"/>
    </row>
    <row r="1041" s="63" customFormat="1" ht="16.5" outlineLevel="7" spans="1:22">
      <c r="A1041" s="82"/>
      <c r="B1041" s="126" t="s">
        <v>192</v>
      </c>
      <c r="C1041" s="127" t="s">
        <v>5612</v>
      </c>
      <c r="D1041" s="128" t="s">
        <v>5614</v>
      </c>
      <c r="E1041" s="129">
        <v>44810</v>
      </c>
      <c r="F1041" s="128">
        <v>72</v>
      </c>
      <c r="G1041" s="114">
        <v>0</v>
      </c>
      <c r="H1041" s="115">
        <v>42824.78</v>
      </c>
      <c r="I1041" s="115">
        <v>23196.75</v>
      </c>
      <c r="J1041" s="130">
        <v>0</v>
      </c>
      <c r="K1041" s="130">
        <v>19628.03</v>
      </c>
      <c r="L1041" s="130">
        <v>7137.46</v>
      </c>
      <c r="M1041" s="118"/>
      <c r="N1041" s="119"/>
      <c r="O1041" s="120">
        <f t="shared" si="65"/>
        <v>47026</v>
      </c>
      <c r="P1041" s="121">
        <f t="shared" si="66"/>
        <v>12</v>
      </c>
      <c r="Q1041" s="122">
        <f t="shared" si="67"/>
        <v>7137.46333333333</v>
      </c>
      <c r="R1041" s="122">
        <f t="shared" si="64"/>
        <v>0.00333333333310293</v>
      </c>
      <c r="S1041" s="123" t="s">
        <v>120</v>
      </c>
      <c r="U1041" s="70"/>
      <c r="V1041" s="124"/>
    </row>
    <row r="1042" s="63" customFormat="1" ht="16.5" outlineLevel="7" spans="1:22">
      <c r="A1042" s="82"/>
      <c r="B1042" s="126" t="s">
        <v>192</v>
      </c>
      <c r="C1042" s="127" t="s">
        <v>5619</v>
      </c>
      <c r="D1042" s="128" t="s">
        <v>5614</v>
      </c>
      <c r="E1042" s="129">
        <v>44810</v>
      </c>
      <c r="F1042" s="128">
        <v>72</v>
      </c>
      <c r="G1042" s="114">
        <v>0</v>
      </c>
      <c r="H1042" s="115">
        <v>42824.78</v>
      </c>
      <c r="I1042" s="115">
        <v>23196.75</v>
      </c>
      <c r="J1042" s="130">
        <v>0</v>
      </c>
      <c r="K1042" s="130">
        <v>19628.03</v>
      </c>
      <c r="L1042" s="130">
        <v>7137.46</v>
      </c>
      <c r="M1042" s="118"/>
      <c r="N1042" s="119"/>
      <c r="O1042" s="120">
        <f t="shared" si="65"/>
        <v>47026</v>
      </c>
      <c r="P1042" s="121">
        <f t="shared" si="66"/>
        <v>12</v>
      </c>
      <c r="Q1042" s="122">
        <f t="shared" si="67"/>
        <v>7137.46333333333</v>
      </c>
      <c r="R1042" s="122">
        <f t="shared" si="64"/>
        <v>0.00333333333310293</v>
      </c>
      <c r="S1042" s="123" t="s">
        <v>120</v>
      </c>
      <c r="U1042" s="70"/>
      <c r="V1042" s="124"/>
    </row>
    <row r="1043" s="63" customFormat="1" ht="16.5" outlineLevel="7" spans="1:22">
      <c r="A1043" s="82"/>
      <c r="B1043" s="111" t="s">
        <v>192</v>
      </c>
      <c r="C1043" s="111" t="s">
        <v>5622</v>
      </c>
      <c r="D1043" s="112" t="s">
        <v>5614</v>
      </c>
      <c r="E1043" s="113">
        <v>44810</v>
      </c>
      <c r="F1043" s="112">
        <v>72</v>
      </c>
      <c r="G1043" s="114">
        <v>0</v>
      </c>
      <c r="H1043" s="115">
        <v>42824.78</v>
      </c>
      <c r="I1043" s="115">
        <v>23196.75</v>
      </c>
      <c r="J1043" s="116">
        <v>0</v>
      </c>
      <c r="K1043" s="116">
        <v>19628.03</v>
      </c>
      <c r="L1043" s="116">
        <v>7137.46</v>
      </c>
      <c r="M1043" s="118"/>
      <c r="N1043" s="119"/>
      <c r="O1043" s="120">
        <f t="shared" si="65"/>
        <v>47026</v>
      </c>
      <c r="P1043" s="121">
        <f t="shared" si="66"/>
        <v>12</v>
      </c>
      <c r="Q1043" s="122">
        <f t="shared" si="67"/>
        <v>7137.46333333333</v>
      </c>
      <c r="R1043" s="122">
        <f t="shared" si="64"/>
        <v>0.00333333333310293</v>
      </c>
      <c r="S1043" s="123" t="s">
        <v>120</v>
      </c>
      <c r="U1043" s="70"/>
      <c r="V1043" s="124"/>
    </row>
    <row r="1044" s="63" customFormat="1" ht="16.5" outlineLevel="7" spans="1:22">
      <c r="A1044" s="82"/>
      <c r="B1044" s="111" t="s">
        <v>192</v>
      </c>
      <c r="C1044" s="111" t="s">
        <v>5625</v>
      </c>
      <c r="D1044" s="112" t="s">
        <v>5614</v>
      </c>
      <c r="E1044" s="113">
        <v>44810</v>
      </c>
      <c r="F1044" s="112">
        <v>72</v>
      </c>
      <c r="G1044" s="114">
        <v>0</v>
      </c>
      <c r="H1044" s="115">
        <v>42824.78</v>
      </c>
      <c r="I1044" s="115">
        <v>23196.75</v>
      </c>
      <c r="J1044" s="116">
        <v>0</v>
      </c>
      <c r="K1044" s="116">
        <v>19628.03</v>
      </c>
      <c r="L1044" s="116">
        <v>7137.46</v>
      </c>
      <c r="M1044" s="118"/>
      <c r="N1044" s="119"/>
      <c r="O1044" s="120">
        <f t="shared" si="65"/>
        <v>47026</v>
      </c>
      <c r="P1044" s="121">
        <f t="shared" si="66"/>
        <v>12</v>
      </c>
      <c r="Q1044" s="122">
        <f t="shared" si="67"/>
        <v>7137.46333333333</v>
      </c>
      <c r="R1044" s="122">
        <f t="shared" si="64"/>
        <v>0.00333333333310293</v>
      </c>
      <c r="S1044" s="123" t="s">
        <v>120</v>
      </c>
      <c r="U1044" s="70"/>
      <c r="V1044" s="124"/>
    </row>
    <row r="1045" s="63" customFormat="1" ht="16.5" outlineLevel="7" spans="1:22">
      <c r="A1045" s="82"/>
      <c r="B1045" s="126" t="s">
        <v>192</v>
      </c>
      <c r="C1045" s="127" t="s">
        <v>5628</v>
      </c>
      <c r="D1045" s="128" t="s">
        <v>5614</v>
      </c>
      <c r="E1045" s="129">
        <v>44810</v>
      </c>
      <c r="F1045" s="128">
        <v>72</v>
      </c>
      <c r="G1045" s="114">
        <v>0</v>
      </c>
      <c r="H1045" s="115">
        <v>42824.78</v>
      </c>
      <c r="I1045" s="115">
        <v>23196.75</v>
      </c>
      <c r="J1045" s="130">
        <v>0</v>
      </c>
      <c r="K1045" s="130">
        <v>19628.03</v>
      </c>
      <c r="L1045" s="130">
        <v>7137.46</v>
      </c>
      <c r="M1045" s="118"/>
      <c r="N1045" s="119"/>
      <c r="O1045" s="120">
        <f t="shared" si="65"/>
        <v>47026</v>
      </c>
      <c r="P1045" s="121">
        <f t="shared" si="66"/>
        <v>12</v>
      </c>
      <c r="Q1045" s="122">
        <f t="shared" si="67"/>
        <v>7137.46333333333</v>
      </c>
      <c r="R1045" s="122">
        <f t="shared" si="64"/>
        <v>0.00333333333310293</v>
      </c>
      <c r="S1045" s="123" t="s">
        <v>120</v>
      </c>
      <c r="U1045" s="70"/>
      <c r="V1045" s="124"/>
    </row>
    <row r="1046" s="63" customFormat="1" ht="16.5" outlineLevel="7" spans="1:22">
      <c r="A1046" s="82"/>
      <c r="B1046" s="126" t="s">
        <v>192</v>
      </c>
      <c r="C1046" s="127" t="s">
        <v>5631</v>
      </c>
      <c r="D1046" s="128" t="s">
        <v>5614</v>
      </c>
      <c r="E1046" s="129">
        <v>44810</v>
      </c>
      <c r="F1046" s="128">
        <v>72</v>
      </c>
      <c r="G1046" s="114">
        <v>0</v>
      </c>
      <c r="H1046" s="115">
        <v>42824.78</v>
      </c>
      <c r="I1046" s="115">
        <v>23196.75</v>
      </c>
      <c r="J1046" s="130">
        <v>0</v>
      </c>
      <c r="K1046" s="130">
        <v>19628.03</v>
      </c>
      <c r="L1046" s="130">
        <v>7137.46</v>
      </c>
      <c r="M1046" s="118"/>
      <c r="N1046" s="119"/>
      <c r="O1046" s="120">
        <f t="shared" si="65"/>
        <v>47026</v>
      </c>
      <c r="P1046" s="121">
        <f t="shared" si="66"/>
        <v>12</v>
      </c>
      <c r="Q1046" s="122">
        <f t="shared" si="67"/>
        <v>7137.46333333333</v>
      </c>
      <c r="R1046" s="122">
        <f t="shared" si="64"/>
        <v>0.00333333333310293</v>
      </c>
      <c r="S1046" s="123" t="s">
        <v>120</v>
      </c>
      <c r="U1046" s="70"/>
      <c r="V1046" s="124"/>
    </row>
    <row r="1047" s="63" customFormat="1" ht="16.5" outlineLevel="7" spans="1:22">
      <c r="A1047" s="82"/>
      <c r="B1047" s="126" t="s">
        <v>192</v>
      </c>
      <c r="C1047" s="127" t="s">
        <v>5634</v>
      </c>
      <c r="D1047" s="128" t="s">
        <v>5614</v>
      </c>
      <c r="E1047" s="129">
        <v>44810</v>
      </c>
      <c r="F1047" s="128">
        <v>72</v>
      </c>
      <c r="G1047" s="114">
        <v>0</v>
      </c>
      <c r="H1047" s="115">
        <v>42824.78</v>
      </c>
      <c r="I1047" s="115">
        <v>23196.75</v>
      </c>
      <c r="J1047" s="130">
        <v>0</v>
      </c>
      <c r="K1047" s="130">
        <v>19628.03</v>
      </c>
      <c r="L1047" s="130">
        <v>7137.46</v>
      </c>
      <c r="M1047" s="118"/>
      <c r="N1047" s="119"/>
      <c r="O1047" s="120">
        <f t="shared" si="65"/>
        <v>47026</v>
      </c>
      <c r="P1047" s="121">
        <f t="shared" si="66"/>
        <v>12</v>
      </c>
      <c r="Q1047" s="122">
        <f t="shared" si="67"/>
        <v>7137.46333333333</v>
      </c>
      <c r="R1047" s="122">
        <f t="shared" si="64"/>
        <v>0.00333333333310293</v>
      </c>
      <c r="S1047" s="123" t="s">
        <v>120</v>
      </c>
      <c r="U1047" s="70"/>
      <c r="V1047" s="124"/>
    </row>
    <row r="1048" s="63" customFormat="1" ht="16.5" outlineLevel="7" spans="1:22">
      <c r="A1048" s="82"/>
      <c r="B1048" s="126" t="s">
        <v>192</v>
      </c>
      <c r="C1048" s="127" t="s">
        <v>5637</v>
      </c>
      <c r="D1048" s="128" t="s">
        <v>5614</v>
      </c>
      <c r="E1048" s="129">
        <v>44810</v>
      </c>
      <c r="F1048" s="128">
        <v>72</v>
      </c>
      <c r="G1048" s="114">
        <v>0</v>
      </c>
      <c r="H1048" s="115">
        <v>42824.78</v>
      </c>
      <c r="I1048" s="115">
        <v>23196.75</v>
      </c>
      <c r="J1048" s="130">
        <v>0</v>
      </c>
      <c r="K1048" s="130">
        <v>19628.03</v>
      </c>
      <c r="L1048" s="130">
        <v>7137.46</v>
      </c>
      <c r="M1048" s="118"/>
      <c r="N1048" s="119"/>
      <c r="O1048" s="120">
        <f t="shared" si="65"/>
        <v>47026</v>
      </c>
      <c r="P1048" s="121">
        <f t="shared" si="66"/>
        <v>12</v>
      </c>
      <c r="Q1048" s="122">
        <f t="shared" si="67"/>
        <v>7137.46333333333</v>
      </c>
      <c r="R1048" s="122">
        <f t="shared" si="64"/>
        <v>0.00333333333310293</v>
      </c>
      <c r="S1048" s="123" t="s">
        <v>120</v>
      </c>
      <c r="U1048" s="70"/>
      <c r="V1048" s="124"/>
    </row>
    <row r="1049" s="63" customFormat="1" ht="16.5" outlineLevel="7" spans="1:22">
      <c r="A1049" s="82"/>
      <c r="B1049" s="126" t="s">
        <v>192</v>
      </c>
      <c r="C1049" s="127" t="s">
        <v>5640</v>
      </c>
      <c r="D1049" s="128" t="s">
        <v>5614</v>
      </c>
      <c r="E1049" s="129">
        <v>44810</v>
      </c>
      <c r="F1049" s="128">
        <v>72</v>
      </c>
      <c r="G1049" s="114">
        <v>0</v>
      </c>
      <c r="H1049" s="115">
        <v>42824.78</v>
      </c>
      <c r="I1049" s="115">
        <v>23196.75</v>
      </c>
      <c r="J1049" s="130">
        <v>0</v>
      </c>
      <c r="K1049" s="130">
        <v>19628.03</v>
      </c>
      <c r="L1049" s="130">
        <v>7137.46</v>
      </c>
      <c r="M1049" s="118"/>
      <c r="N1049" s="119"/>
      <c r="O1049" s="120">
        <f t="shared" si="65"/>
        <v>47026</v>
      </c>
      <c r="P1049" s="121">
        <f t="shared" si="66"/>
        <v>12</v>
      </c>
      <c r="Q1049" s="122">
        <f t="shared" si="67"/>
        <v>7137.46333333333</v>
      </c>
      <c r="R1049" s="122">
        <f t="shared" si="64"/>
        <v>0.00333333333310293</v>
      </c>
      <c r="S1049" s="123" t="s">
        <v>120</v>
      </c>
      <c r="U1049" s="70"/>
      <c r="V1049" s="124"/>
    </row>
    <row r="1050" s="63" customFormat="1" ht="16.5" outlineLevel="7" spans="1:22">
      <c r="A1050" s="82"/>
      <c r="B1050" s="111" t="s">
        <v>192</v>
      </c>
      <c r="C1050" s="111" t="s">
        <v>5643</v>
      </c>
      <c r="D1050" s="112" t="s">
        <v>5614</v>
      </c>
      <c r="E1050" s="113">
        <v>44810</v>
      </c>
      <c r="F1050" s="112">
        <v>72</v>
      </c>
      <c r="G1050" s="114">
        <v>0</v>
      </c>
      <c r="H1050" s="115">
        <v>42824.78</v>
      </c>
      <c r="I1050" s="115">
        <v>23196.75</v>
      </c>
      <c r="J1050" s="116">
        <v>0</v>
      </c>
      <c r="K1050" s="116">
        <v>19628.03</v>
      </c>
      <c r="L1050" s="116">
        <v>7137.46</v>
      </c>
      <c r="M1050" s="118"/>
      <c r="N1050" s="119"/>
      <c r="O1050" s="120">
        <f t="shared" si="65"/>
        <v>47026</v>
      </c>
      <c r="P1050" s="121">
        <f t="shared" si="66"/>
        <v>12</v>
      </c>
      <c r="Q1050" s="122">
        <f t="shared" si="67"/>
        <v>7137.46333333333</v>
      </c>
      <c r="R1050" s="122">
        <f t="shared" si="64"/>
        <v>0.00333333333310293</v>
      </c>
      <c r="S1050" s="123" t="s">
        <v>120</v>
      </c>
      <c r="U1050" s="70"/>
      <c r="V1050" s="124"/>
    </row>
    <row r="1051" s="63" customFormat="1" ht="16.5" outlineLevel="7" spans="1:22">
      <c r="A1051" s="82"/>
      <c r="B1051" s="111" t="s">
        <v>192</v>
      </c>
      <c r="C1051" s="111" t="s">
        <v>5646</v>
      </c>
      <c r="D1051" s="112" t="s">
        <v>5614</v>
      </c>
      <c r="E1051" s="113">
        <v>44810</v>
      </c>
      <c r="F1051" s="112">
        <v>72</v>
      </c>
      <c r="G1051" s="114">
        <v>0</v>
      </c>
      <c r="H1051" s="115">
        <v>42824.78</v>
      </c>
      <c r="I1051" s="115">
        <v>23196.75</v>
      </c>
      <c r="J1051" s="116">
        <v>0</v>
      </c>
      <c r="K1051" s="116">
        <v>19628.03</v>
      </c>
      <c r="L1051" s="116">
        <v>7137.46</v>
      </c>
      <c r="M1051" s="118"/>
      <c r="N1051" s="119"/>
      <c r="O1051" s="120">
        <f t="shared" si="65"/>
        <v>47026</v>
      </c>
      <c r="P1051" s="121">
        <f t="shared" si="66"/>
        <v>12</v>
      </c>
      <c r="Q1051" s="122">
        <f t="shared" si="67"/>
        <v>7137.46333333333</v>
      </c>
      <c r="R1051" s="122">
        <f t="shared" si="64"/>
        <v>0.00333333333310293</v>
      </c>
      <c r="S1051" s="123" t="s">
        <v>120</v>
      </c>
      <c r="U1051" s="70"/>
      <c r="V1051" s="124"/>
    </row>
    <row r="1052" s="63" customFormat="1" ht="16.5" outlineLevel="7" spans="1:22">
      <c r="A1052" s="82"/>
      <c r="B1052" s="126" t="s">
        <v>192</v>
      </c>
      <c r="C1052" s="127" t="s">
        <v>5649</v>
      </c>
      <c r="D1052" s="128" t="s">
        <v>5614</v>
      </c>
      <c r="E1052" s="129">
        <v>44810</v>
      </c>
      <c r="F1052" s="128">
        <v>72</v>
      </c>
      <c r="G1052" s="114">
        <v>0</v>
      </c>
      <c r="H1052" s="115">
        <v>42824.78</v>
      </c>
      <c r="I1052" s="115">
        <v>23196.75</v>
      </c>
      <c r="J1052" s="130">
        <v>0</v>
      </c>
      <c r="K1052" s="130">
        <v>19628.03</v>
      </c>
      <c r="L1052" s="130">
        <v>7137.46</v>
      </c>
      <c r="M1052" s="118"/>
      <c r="N1052" s="119"/>
      <c r="O1052" s="120">
        <f t="shared" si="65"/>
        <v>47026</v>
      </c>
      <c r="P1052" s="121">
        <f t="shared" si="66"/>
        <v>12</v>
      </c>
      <c r="Q1052" s="122">
        <f t="shared" si="67"/>
        <v>7137.46333333333</v>
      </c>
      <c r="R1052" s="122">
        <f t="shared" si="64"/>
        <v>0.00333333333310293</v>
      </c>
      <c r="S1052" s="123" t="s">
        <v>120</v>
      </c>
      <c r="U1052" s="70"/>
      <c r="V1052" s="124"/>
    </row>
    <row r="1053" s="63" customFormat="1" ht="16.5" outlineLevel="7" spans="1:22">
      <c r="A1053" s="82"/>
      <c r="B1053" s="126" t="s">
        <v>192</v>
      </c>
      <c r="C1053" s="127" t="s">
        <v>5652</v>
      </c>
      <c r="D1053" s="128" t="s">
        <v>5614</v>
      </c>
      <c r="E1053" s="129">
        <v>44810</v>
      </c>
      <c r="F1053" s="128">
        <v>72</v>
      </c>
      <c r="G1053" s="114">
        <v>0</v>
      </c>
      <c r="H1053" s="115">
        <v>42824.78</v>
      </c>
      <c r="I1053" s="115">
        <v>23196.75</v>
      </c>
      <c r="J1053" s="130">
        <v>0</v>
      </c>
      <c r="K1053" s="130">
        <v>19628.03</v>
      </c>
      <c r="L1053" s="130">
        <v>7137.46</v>
      </c>
      <c r="M1053" s="118"/>
      <c r="N1053" s="119"/>
      <c r="O1053" s="120">
        <f t="shared" si="65"/>
        <v>47026</v>
      </c>
      <c r="P1053" s="121">
        <f t="shared" si="66"/>
        <v>12</v>
      </c>
      <c r="Q1053" s="122">
        <f t="shared" si="67"/>
        <v>7137.46333333333</v>
      </c>
      <c r="R1053" s="122">
        <f t="shared" si="64"/>
        <v>0.00333333333310293</v>
      </c>
      <c r="S1053" s="123" t="s">
        <v>120</v>
      </c>
      <c r="U1053" s="70"/>
      <c r="V1053" s="124"/>
    </row>
    <row r="1054" s="63" customFormat="1" ht="16.5" outlineLevel="7" spans="1:22">
      <c r="A1054" s="82"/>
      <c r="B1054" s="126" t="s">
        <v>192</v>
      </c>
      <c r="C1054" s="127" t="s">
        <v>5655</v>
      </c>
      <c r="D1054" s="128" t="s">
        <v>5614</v>
      </c>
      <c r="E1054" s="129">
        <v>44810</v>
      </c>
      <c r="F1054" s="128">
        <v>72</v>
      </c>
      <c r="G1054" s="114">
        <v>0</v>
      </c>
      <c r="H1054" s="115">
        <v>42824.78</v>
      </c>
      <c r="I1054" s="115">
        <v>23196.75</v>
      </c>
      <c r="J1054" s="130">
        <v>0</v>
      </c>
      <c r="K1054" s="130">
        <v>19628.03</v>
      </c>
      <c r="L1054" s="130">
        <v>7137.46</v>
      </c>
      <c r="M1054" s="118"/>
      <c r="N1054" s="119"/>
      <c r="O1054" s="120">
        <f t="shared" si="65"/>
        <v>47026</v>
      </c>
      <c r="P1054" s="121">
        <f t="shared" si="66"/>
        <v>12</v>
      </c>
      <c r="Q1054" s="122">
        <f t="shared" si="67"/>
        <v>7137.46333333333</v>
      </c>
      <c r="R1054" s="122">
        <f t="shared" si="64"/>
        <v>0.00333333333310293</v>
      </c>
      <c r="S1054" s="123" t="s">
        <v>120</v>
      </c>
      <c r="U1054" s="70"/>
      <c r="V1054" s="124"/>
    </row>
    <row r="1055" s="63" customFormat="1" ht="16.5" outlineLevel="7" spans="1:22">
      <c r="A1055" s="82"/>
      <c r="B1055" s="126" t="s">
        <v>192</v>
      </c>
      <c r="C1055" s="127" t="s">
        <v>5658</v>
      </c>
      <c r="D1055" s="128" t="s">
        <v>4055</v>
      </c>
      <c r="E1055" s="129">
        <v>44861</v>
      </c>
      <c r="F1055" s="128">
        <v>72</v>
      </c>
      <c r="G1055" s="114">
        <v>0</v>
      </c>
      <c r="H1055" s="115">
        <v>53097.34</v>
      </c>
      <c r="I1055" s="115">
        <v>28023.6</v>
      </c>
      <c r="J1055" s="130">
        <v>0</v>
      </c>
      <c r="K1055" s="130">
        <v>25073.74</v>
      </c>
      <c r="L1055" s="130">
        <v>8849.55</v>
      </c>
      <c r="M1055" s="118"/>
      <c r="N1055" s="119"/>
      <c r="O1055" s="120">
        <f t="shared" si="65"/>
        <v>47057</v>
      </c>
      <c r="P1055" s="121">
        <f t="shared" si="66"/>
        <v>12</v>
      </c>
      <c r="Q1055" s="122">
        <f t="shared" si="67"/>
        <v>8849.55666666667</v>
      </c>
      <c r="R1055" s="122">
        <f t="shared" si="64"/>
        <v>0.00666666666620586</v>
      </c>
      <c r="S1055" s="123" t="s">
        <v>120</v>
      </c>
      <c r="U1055" s="70"/>
      <c r="V1055" s="124"/>
    </row>
    <row r="1056" s="63" customFormat="1" ht="16.5" outlineLevel="7" spans="1:22">
      <c r="A1056" s="82"/>
      <c r="B1056" s="126" t="s">
        <v>192</v>
      </c>
      <c r="C1056" s="127" t="s">
        <v>5664</v>
      </c>
      <c r="D1056" s="128" t="s">
        <v>5666</v>
      </c>
      <c r="E1056" s="129">
        <v>44883</v>
      </c>
      <c r="F1056" s="128">
        <v>72</v>
      </c>
      <c r="G1056" s="114">
        <v>0</v>
      </c>
      <c r="H1056" s="115">
        <v>19026.55</v>
      </c>
      <c r="I1056" s="115">
        <v>9777.53</v>
      </c>
      <c r="J1056" s="130">
        <v>0</v>
      </c>
      <c r="K1056" s="130">
        <v>9249.02</v>
      </c>
      <c r="L1056" s="130">
        <v>3171.09</v>
      </c>
      <c r="M1056" s="118"/>
      <c r="N1056" s="119"/>
      <c r="O1056" s="120">
        <f t="shared" si="65"/>
        <v>47087</v>
      </c>
      <c r="P1056" s="121">
        <f t="shared" si="66"/>
        <v>12</v>
      </c>
      <c r="Q1056" s="122">
        <f t="shared" si="67"/>
        <v>3171.09166666667</v>
      </c>
      <c r="R1056" s="122">
        <f t="shared" si="64"/>
        <v>0.00166666666655146</v>
      </c>
      <c r="S1056" s="123" t="s">
        <v>120</v>
      </c>
      <c r="U1056" s="70"/>
      <c r="V1056" s="124"/>
    </row>
    <row r="1057" s="63" customFormat="1" ht="16.5" outlineLevel="7" spans="1:22">
      <c r="A1057" s="82"/>
      <c r="B1057" s="111" t="s">
        <v>192</v>
      </c>
      <c r="C1057" s="111" t="s">
        <v>5670</v>
      </c>
      <c r="D1057" s="112" t="s">
        <v>5672</v>
      </c>
      <c r="E1057" s="113">
        <v>44883</v>
      </c>
      <c r="F1057" s="112">
        <v>72</v>
      </c>
      <c r="G1057" s="114">
        <v>0</v>
      </c>
      <c r="H1057" s="115">
        <v>19911.5</v>
      </c>
      <c r="I1057" s="115">
        <v>10232.29</v>
      </c>
      <c r="J1057" s="116">
        <v>0</v>
      </c>
      <c r="K1057" s="116">
        <v>9679.21</v>
      </c>
      <c r="L1057" s="116">
        <v>3318.58</v>
      </c>
      <c r="M1057" s="118"/>
      <c r="N1057" s="119"/>
      <c r="O1057" s="120">
        <f t="shared" si="65"/>
        <v>47087</v>
      </c>
      <c r="P1057" s="121">
        <f t="shared" si="66"/>
        <v>12</v>
      </c>
      <c r="Q1057" s="122">
        <f t="shared" si="67"/>
        <v>3318.58333333333</v>
      </c>
      <c r="R1057" s="122">
        <f t="shared" si="64"/>
        <v>0.00333333333310293</v>
      </c>
      <c r="S1057" s="123" t="s">
        <v>120</v>
      </c>
      <c r="U1057" s="70"/>
      <c r="V1057" s="124"/>
    </row>
    <row r="1058" s="63" customFormat="1" ht="16.5" outlineLevel="7" spans="1:22">
      <c r="A1058" s="82"/>
      <c r="B1058" s="111" t="s">
        <v>192</v>
      </c>
      <c r="C1058" s="111" t="s">
        <v>5676</v>
      </c>
      <c r="D1058" s="112" t="s">
        <v>5678</v>
      </c>
      <c r="E1058" s="113">
        <v>44908</v>
      </c>
      <c r="F1058" s="112">
        <v>72</v>
      </c>
      <c r="G1058" s="114">
        <v>0</v>
      </c>
      <c r="H1058" s="115">
        <v>246017.7</v>
      </c>
      <c r="I1058" s="115">
        <v>123008.85</v>
      </c>
      <c r="J1058" s="116">
        <v>0</v>
      </c>
      <c r="K1058" s="116">
        <v>123008.85</v>
      </c>
      <c r="L1058" s="116">
        <v>41002.95</v>
      </c>
      <c r="M1058" s="118"/>
      <c r="N1058" s="119"/>
      <c r="O1058" s="120">
        <f t="shared" si="65"/>
        <v>47118</v>
      </c>
      <c r="P1058" s="121">
        <f t="shared" si="66"/>
        <v>12</v>
      </c>
      <c r="Q1058" s="122">
        <f t="shared" si="67"/>
        <v>41002.95</v>
      </c>
      <c r="R1058" s="122">
        <f t="shared" si="64"/>
        <v>0</v>
      </c>
      <c r="S1058" s="123" t="s">
        <v>120</v>
      </c>
      <c r="U1058" s="70"/>
      <c r="V1058" s="124"/>
    </row>
    <row r="1059" s="63" customFormat="1" ht="16.5" outlineLevel="7" spans="1:22">
      <c r="A1059" s="82"/>
      <c r="B1059" s="126" t="s">
        <v>192</v>
      </c>
      <c r="C1059" s="127" t="s">
        <v>5681</v>
      </c>
      <c r="D1059" s="128" t="s">
        <v>5683</v>
      </c>
      <c r="E1059" s="129">
        <v>44908</v>
      </c>
      <c r="F1059" s="128">
        <v>72</v>
      </c>
      <c r="G1059" s="114">
        <v>0</v>
      </c>
      <c r="H1059" s="115">
        <v>170796.46</v>
      </c>
      <c r="I1059" s="115">
        <v>85398.24</v>
      </c>
      <c r="J1059" s="130">
        <v>0</v>
      </c>
      <c r="K1059" s="130">
        <v>85398.22</v>
      </c>
      <c r="L1059" s="130">
        <v>28466.08</v>
      </c>
      <c r="M1059" s="118"/>
      <c r="N1059" s="119"/>
      <c r="O1059" s="120">
        <f t="shared" si="65"/>
        <v>47118</v>
      </c>
      <c r="P1059" s="121">
        <f t="shared" si="66"/>
        <v>12</v>
      </c>
      <c r="Q1059" s="122">
        <f t="shared" si="67"/>
        <v>28466.0766666667</v>
      </c>
      <c r="R1059" s="122">
        <f t="shared" si="64"/>
        <v>-0.00333333333401242</v>
      </c>
      <c r="S1059" s="123" t="s">
        <v>120</v>
      </c>
      <c r="U1059" s="70"/>
      <c r="V1059" s="124"/>
    </row>
    <row r="1060" s="63" customFormat="1" ht="16.5" outlineLevel="7" spans="1:22">
      <c r="A1060" s="82"/>
      <c r="B1060" s="126" t="s">
        <v>192</v>
      </c>
      <c r="C1060" s="127" t="s">
        <v>5686</v>
      </c>
      <c r="D1060" s="128" t="s">
        <v>5683</v>
      </c>
      <c r="E1060" s="129">
        <v>44908</v>
      </c>
      <c r="F1060" s="128">
        <v>72</v>
      </c>
      <c r="G1060" s="114">
        <v>0</v>
      </c>
      <c r="H1060" s="115">
        <v>170796.46</v>
      </c>
      <c r="I1060" s="115">
        <v>85398.24</v>
      </c>
      <c r="J1060" s="130">
        <v>0</v>
      </c>
      <c r="K1060" s="130">
        <v>85398.22</v>
      </c>
      <c r="L1060" s="130">
        <v>28466.08</v>
      </c>
      <c r="M1060" s="118"/>
      <c r="N1060" s="119"/>
      <c r="O1060" s="120">
        <f t="shared" si="65"/>
        <v>47118</v>
      </c>
      <c r="P1060" s="121">
        <f t="shared" si="66"/>
        <v>12</v>
      </c>
      <c r="Q1060" s="122">
        <f t="shared" si="67"/>
        <v>28466.0766666667</v>
      </c>
      <c r="R1060" s="122">
        <f t="shared" si="64"/>
        <v>-0.00333333333401242</v>
      </c>
      <c r="S1060" s="123" t="s">
        <v>120</v>
      </c>
      <c r="U1060" s="70"/>
      <c r="V1060" s="124"/>
    </row>
    <row r="1061" s="63" customFormat="1" ht="16.5" outlineLevel="7" spans="1:22">
      <c r="A1061" s="82"/>
      <c r="B1061" s="126" t="s">
        <v>192</v>
      </c>
      <c r="C1061" s="127" t="s">
        <v>5689</v>
      </c>
      <c r="D1061" s="128" t="s">
        <v>5691</v>
      </c>
      <c r="E1061" s="129">
        <v>44909</v>
      </c>
      <c r="F1061" s="128">
        <v>72</v>
      </c>
      <c r="G1061" s="114">
        <v>0</v>
      </c>
      <c r="H1061" s="115">
        <v>1769.91</v>
      </c>
      <c r="I1061" s="115">
        <v>884.96</v>
      </c>
      <c r="J1061" s="130">
        <v>0</v>
      </c>
      <c r="K1061" s="130">
        <v>884.95</v>
      </c>
      <c r="L1061" s="130">
        <v>294.99</v>
      </c>
      <c r="M1061" s="118"/>
      <c r="N1061" s="119"/>
      <c r="O1061" s="120">
        <f t="shared" si="65"/>
        <v>47118</v>
      </c>
      <c r="P1061" s="121">
        <f t="shared" si="66"/>
        <v>12</v>
      </c>
      <c r="Q1061" s="122">
        <f t="shared" si="67"/>
        <v>294.985</v>
      </c>
      <c r="R1061" s="122">
        <f t="shared" si="64"/>
        <v>-0.00499999999999545</v>
      </c>
      <c r="S1061" s="123" t="s">
        <v>120</v>
      </c>
      <c r="U1061" s="70"/>
      <c r="V1061" s="124"/>
    </row>
    <row r="1062" s="63" customFormat="1" ht="16.5" outlineLevel="7" spans="1:22">
      <c r="A1062" s="82"/>
      <c r="B1062" s="126" t="s">
        <v>192</v>
      </c>
      <c r="C1062" s="127" t="s">
        <v>5697</v>
      </c>
      <c r="D1062" s="128" t="s">
        <v>5699</v>
      </c>
      <c r="E1062" s="129">
        <v>44909</v>
      </c>
      <c r="F1062" s="128">
        <v>72</v>
      </c>
      <c r="G1062" s="114">
        <v>0</v>
      </c>
      <c r="H1062" s="115">
        <v>7079.65</v>
      </c>
      <c r="I1062" s="115">
        <v>3539.82</v>
      </c>
      <c r="J1062" s="130">
        <v>0</v>
      </c>
      <c r="K1062" s="130">
        <v>3539.83</v>
      </c>
      <c r="L1062" s="130">
        <v>1179.94</v>
      </c>
      <c r="M1062" s="118"/>
      <c r="N1062" s="119"/>
      <c r="O1062" s="120">
        <f t="shared" si="65"/>
        <v>47118</v>
      </c>
      <c r="P1062" s="121">
        <f t="shared" si="66"/>
        <v>12</v>
      </c>
      <c r="Q1062" s="122">
        <f t="shared" si="67"/>
        <v>1179.94166666667</v>
      </c>
      <c r="R1062" s="122">
        <f t="shared" si="64"/>
        <v>0.00166666666655146</v>
      </c>
      <c r="S1062" s="123" t="s">
        <v>120</v>
      </c>
      <c r="U1062" s="70"/>
      <c r="V1062" s="124"/>
    </row>
    <row r="1063" s="63" customFormat="1" ht="16.5" outlineLevel="7" spans="1:22">
      <c r="A1063" s="82"/>
      <c r="B1063" s="126" t="s">
        <v>192</v>
      </c>
      <c r="C1063" s="127" t="s">
        <v>5703</v>
      </c>
      <c r="D1063" s="128" t="s">
        <v>5705</v>
      </c>
      <c r="E1063" s="129">
        <v>44909</v>
      </c>
      <c r="F1063" s="128">
        <v>72</v>
      </c>
      <c r="G1063" s="114">
        <v>0</v>
      </c>
      <c r="H1063" s="115">
        <v>8849.56</v>
      </c>
      <c r="I1063" s="115">
        <v>4424.79</v>
      </c>
      <c r="J1063" s="130">
        <v>0</v>
      </c>
      <c r="K1063" s="130">
        <v>4424.77</v>
      </c>
      <c r="L1063" s="130">
        <v>1474.93</v>
      </c>
      <c r="M1063" s="118"/>
      <c r="N1063" s="119"/>
      <c r="O1063" s="120">
        <f t="shared" si="65"/>
        <v>47118</v>
      </c>
      <c r="P1063" s="121">
        <f t="shared" si="66"/>
        <v>12</v>
      </c>
      <c r="Q1063" s="122">
        <f t="shared" si="67"/>
        <v>1474.92666666667</v>
      </c>
      <c r="R1063" s="122">
        <f t="shared" si="64"/>
        <v>-0.00333333333355768</v>
      </c>
      <c r="S1063" s="123" t="s">
        <v>120</v>
      </c>
      <c r="U1063" s="70"/>
      <c r="V1063" s="124"/>
    </row>
    <row r="1064" s="63" customFormat="1" ht="16.5" outlineLevel="7" spans="1:22">
      <c r="A1064" s="82"/>
      <c r="B1064" s="111" t="s">
        <v>192</v>
      </c>
      <c r="C1064" s="111" t="s">
        <v>5709</v>
      </c>
      <c r="D1064" s="112" t="s">
        <v>5711</v>
      </c>
      <c r="E1064" s="113">
        <v>44909</v>
      </c>
      <c r="F1064" s="112">
        <v>72</v>
      </c>
      <c r="G1064" s="114">
        <v>0</v>
      </c>
      <c r="H1064" s="115">
        <v>4867.24</v>
      </c>
      <c r="I1064" s="115">
        <v>2433.63</v>
      </c>
      <c r="J1064" s="116">
        <v>0</v>
      </c>
      <c r="K1064" s="116">
        <v>2433.61</v>
      </c>
      <c r="L1064" s="116">
        <v>811.21</v>
      </c>
      <c r="M1064" s="118"/>
      <c r="N1064" s="119"/>
      <c r="O1064" s="120">
        <f t="shared" si="65"/>
        <v>47118</v>
      </c>
      <c r="P1064" s="121">
        <f t="shared" si="66"/>
        <v>12</v>
      </c>
      <c r="Q1064" s="122">
        <f t="shared" si="67"/>
        <v>811.206666666667</v>
      </c>
      <c r="R1064" s="122">
        <f t="shared" si="64"/>
        <v>-0.0033333333333303</v>
      </c>
      <c r="S1064" s="123" t="s">
        <v>120</v>
      </c>
      <c r="U1064" s="70"/>
      <c r="V1064" s="124"/>
    </row>
    <row r="1065" s="63" customFormat="1" ht="16.5" outlineLevel="7" spans="1:22">
      <c r="A1065" s="82"/>
      <c r="B1065" s="111" t="s">
        <v>192</v>
      </c>
      <c r="C1065" s="111" t="s">
        <v>5716</v>
      </c>
      <c r="D1065" s="112" t="s">
        <v>5711</v>
      </c>
      <c r="E1065" s="113">
        <v>44909</v>
      </c>
      <c r="F1065" s="112">
        <v>72</v>
      </c>
      <c r="G1065" s="114">
        <v>0</v>
      </c>
      <c r="H1065" s="115">
        <v>4867.24</v>
      </c>
      <c r="I1065" s="115">
        <v>2433.63</v>
      </c>
      <c r="J1065" s="116">
        <v>0</v>
      </c>
      <c r="K1065" s="116">
        <v>2433.61</v>
      </c>
      <c r="L1065" s="116">
        <v>811.21</v>
      </c>
      <c r="M1065" s="118"/>
      <c r="N1065" s="119"/>
      <c r="O1065" s="120">
        <f t="shared" si="65"/>
        <v>47118</v>
      </c>
      <c r="P1065" s="121">
        <f t="shared" si="66"/>
        <v>12</v>
      </c>
      <c r="Q1065" s="122">
        <f t="shared" si="67"/>
        <v>811.206666666667</v>
      </c>
      <c r="R1065" s="122">
        <f t="shared" si="64"/>
        <v>-0.0033333333333303</v>
      </c>
      <c r="S1065" s="123" t="s">
        <v>120</v>
      </c>
      <c r="U1065" s="70"/>
      <c r="V1065" s="124"/>
    </row>
    <row r="1066" s="63" customFormat="1" ht="16.5" outlineLevel="7" spans="1:22">
      <c r="A1066" s="82"/>
      <c r="B1066" s="126" t="s">
        <v>192</v>
      </c>
      <c r="C1066" s="127" t="s">
        <v>5719</v>
      </c>
      <c r="D1066" s="128" t="s">
        <v>5711</v>
      </c>
      <c r="E1066" s="129">
        <v>44909</v>
      </c>
      <c r="F1066" s="128">
        <v>72</v>
      </c>
      <c r="G1066" s="114">
        <v>0</v>
      </c>
      <c r="H1066" s="115">
        <v>4867.24</v>
      </c>
      <c r="I1066" s="115">
        <v>2433.63</v>
      </c>
      <c r="J1066" s="130">
        <v>0</v>
      </c>
      <c r="K1066" s="130">
        <v>2433.61</v>
      </c>
      <c r="L1066" s="130">
        <v>811.21</v>
      </c>
      <c r="M1066" s="118"/>
      <c r="N1066" s="119"/>
      <c r="O1066" s="120">
        <f t="shared" si="65"/>
        <v>47118</v>
      </c>
      <c r="P1066" s="121">
        <f t="shared" si="66"/>
        <v>12</v>
      </c>
      <c r="Q1066" s="122">
        <f t="shared" si="67"/>
        <v>811.206666666667</v>
      </c>
      <c r="R1066" s="122">
        <f t="shared" si="64"/>
        <v>-0.0033333333333303</v>
      </c>
      <c r="S1066" s="123" t="s">
        <v>120</v>
      </c>
      <c r="U1066" s="70"/>
      <c r="V1066" s="124"/>
    </row>
    <row r="1067" s="63" customFormat="1" ht="16.5" outlineLevel="7" spans="1:22">
      <c r="A1067" s="82"/>
      <c r="B1067" s="126" t="s">
        <v>192</v>
      </c>
      <c r="C1067" s="127" t="s">
        <v>5722</v>
      </c>
      <c r="D1067" s="128" t="s">
        <v>5711</v>
      </c>
      <c r="E1067" s="129">
        <v>44909</v>
      </c>
      <c r="F1067" s="128">
        <v>72</v>
      </c>
      <c r="G1067" s="114">
        <v>0</v>
      </c>
      <c r="H1067" s="115">
        <v>8672.57</v>
      </c>
      <c r="I1067" s="115">
        <v>4336.29</v>
      </c>
      <c r="J1067" s="130">
        <v>0</v>
      </c>
      <c r="K1067" s="130">
        <v>4336.28</v>
      </c>
      <c r="L1067" s="130">
        <v>1445.43</v>
      </c>
      <c r="M1067" s="118"/>
      <c r="N1067" s="119"/>
      <c r="O1067" s="120">
        <f t="shared" si="65"/>
        <v>47118</v>
      </c>
      <c r="P1067" s="121">
        <f t="shared" si="66"/>
        <v>12</v>
      </c>
      <c r="Q1067" s="122">
        <f t="shared" si="67"/>
        <v>1445.42833333333</v>
      </c>
      <c r="R1067" s="122">
        <f t="shared" si="64"/>
        <v>-0.00166666666677884</v>
      </c>
      <c r="S1067" s="123" t="s">
        <v>120</v>
      </c>
      <c r="U1067" s="70"/>
      <c r="V1067" s="124"/>
    </row>
    <row r="1068" s="63" customFormat="1" ht="16.5" outlineLevel="7" spans="1:22">
      <c r="A1068" s="82"/>
      <c r="B1068" s="126" t="s">
        <v>192</v>
      </c>
      <c r="C1068" s="127" t="s">
        <v>5726</v>
      </c>
      <c r="D1068" s="128" t="s">
        <v>5711</v>
      </c>
      <c r="E1068" s="129">
        <v>44909</v>
      </c>
      <c r="F1068" s="128">
        <v>72</v>
      </c>
      <c r="G1068" s="114">
        <v>0</v>
      </c>
      <c r="H1068" s="115">
        <v>8672.57</v>
      </c>
      <c r="I1068" s="115">
        <v>4336.29</v>
      </c>
      <c r="J1068" s="130">
        <v>0</v>
      </c>
      <c r="K1068" s="130">
        <v>4336.28</v>
      </c>
      <c r="L1068" s="130">
        <v>1445.43</v>
      </c>
      <c r="M1068" s="118"/>
      <c r="N1068" s="119"/>
      <c r="O1068" s="120">
        <f t="shared" si="65"/>
        <v>47118</v>
      </c>
      <c r="P1068" s="121">
        <f t="shared" si="66"/>
        <v>12</v>
      </c>
      <c r="Q1068" s="122">
        <f t="shared" si="67"/>
        <v>1445.42833333333</v>
      </c>
      <c r="R1068" s="122">
        <f t="shared" si="64"/>
        <v>-0.00166666666677884</v>
      </c>
      <c r="S1068" s="123" t="s">
        <v>120</v>
      </c>
      <c r="U1068" s="70"/>
      <c r="V1068" s="124"/>
    </row>
    <row r="1069" s="63" customFormat="1" ht="16.5" outlineLevel="7" spans="1:22">
      <c r="A1069" s="82"/>
      <c r="B1069" s="126" t="s">
        <v>192</v>
      </c>
      <c r="C1069" s="127" t="s">
        <v>5729</v>
      </c>
      <c r="D1069" s="128" t="s">
        <v>5711</v>
      </c>
      <c r="E1069" s="129">
        <v>44909</v>
      </c>
      <c r="F1069" s="128">
        <v>72</v>
      </c>
      <c r="G1069" s="114">
        <v>0</v>
      </c>
      <c r="H1069" s="115">
        <v>8672.57</v>
      </c>
      <c r="I1069" s="115">
        <v>4336.29</v>
      </c>
      <c r="J1069" s="130">
        <v>0</v>
      </c>
      <c r="K1069" s="130">
        <v>4336.28</v>
      </c>
      <c r="L1069" s="130">
        <v>1445.43</v>
      </c>
      <c r="M1069" s="118"/>
      <c r="N1069" s="119"/>
      <c r="O1069" s="120">
        <f t="shared" si="65"/>
        <v>47118</v>
      </c>
      <c r="P1069" s="121">
        <f t="shared" si="66"/>
        <v>12</v>
      </c>
      <c r="Q1069" s="122">
        <f t="shared" si="67"/>
        <v>1445.42833333333</v>
      </c>
      <c r="R1069" s="122">
        <f t="shared" si="64"/>
        <v>-0.00166666666677884</v>
      </c>
      <c r="S1069" s="123" t="s">
        <v>120</v>
      </c>
      <c r="U1069" s="70"/>
      <c r="V1069" s="124"/>
    </row>
    <row r="1070" s="63" customFormat="1" ht="16.5" outlineLevel="7" spans="1:22">
      <c r="A1070" s="82"/>
      <c r="B1070" s="126" t="s">
        <v>192</v>
      </c>
      <c r="C1070" s="127" t="s">
        <v>5732</v>
      </c>
      <c r="D1070" s="128" t="s">
        <v>5711</v>
      </c>
      <c r="E1070" s="129">
        <v>44909</v>
      </c>
      <c r="F1070" s="128">
        <v>72</v>
      </c>
      <c r="G1070" s="114">
        <v>0</v>
      </c>
      <c r="H1070" s="115">
        <v>8672.57</v>
      </c>
      <c r="I1070" s="115">
        <v>4336.29</v>
      </c>
      <c r="J1070" s="130">
        <v>0</v>
      </c>
      <c r="K1070" s="130">
        <v>4336.28</v>
      </c>
      <c r="L1070" s="130">
        <v>1445.43</v>
      </c>
      <c r="M1070" s="118"/>
      <c r="N1070" s="119"/>
      <c r="O1070" s="120">
        <f t="shared" si="65"/>
        <v>47118</v>
      </c>
      <c r="P1070" s="121">
        <f t="shared" si="66"/>
        <v>12</v>
      </c>
      <c r="Q1070" s="122">
        <f t="shared" si="67"/>
        <v>1445.42833333333</v>
      </c>
      <c r="R1070" s="122">
        <f t="shared" si="64"/>
        <v>-0.00166666666677884</v>
      </c>
      <c r="S1070" s="123" t="s">
        <v>120</v>
      </c>
      <c r="U1070" s="70"/>
      <c r="V1070" s="124"/>
    </row>
    <row r="1071" s="63" customFormat="1" ht="16.5" outlineLevel="7" spans="1:22">
      <c r="A1071" s="82"/>
      <c r="B1071" s="111" t="s">
        <v>192</v>
      </c>
      <c r="C1071" s="111" t="s">
        <v>5735</v>
      </c>
      <c r="D1071" s="112" t="s">
        <v>5711</v>
      </c>
      <c r="E1071" s="113">
        <v>44909</v>
      </c>
      <c r="F1071" s="112">
        <v>72</v>
      </c>
      <c r="G1071" s="114">
        <v>0</v>
      </c>
      <c r="H1071" s="115">
        <v>8672.57</v>
      </c>
      <c r="I1071" s="115">
        <v>4336.29</v>
      </c>
      <c r="J1071" s="116">
        <v>0</v>
      </c>
      <c r="K1071" s="116">
        <v>4336.28</v>
      </c>
      <c r="L1071" s="116">
        <v>1445.43</v>
      </c>
      <c r="M1071" s="118"/>
      <c r="N1071" s="119"/>
      <c r="O1071" s="120">
        <f t="shared" si="65"/>
        <v>47118</v>
      </c>
      <c r="P1071" s="121">
        <f t="shared" si="66"/>
        <v>12</v>
      </c>
      <c r="Q1071" s="122">
        <f t="shared" si="67"/>
        <v>1445.42833333333</v>
      </c>
      <c r="R1071" s="122">
        <f t="shared" si="64"/>
        <v>-0.00166666666677884</v>
      </c>
      <c r="S1071" s="123" t="s">
        <v>120</v>
      </c>
      <c r="U1071" s="70"/>
      <c r="V1071" s="124"/>
    </row>
    <row r="1072" s="63" customFormat="1" ht="16.5" outlineLevel="7" spans="1:22">
      <c r="A1072" s="82"/>
      <c r="B1072" s="111" t="s">
        <v>192</v>
      </c>
      <c r="C1072" s="111" t="s">
        <v>5738</v>
      </c>
      <c r="D1072" s="112" t="s">
        <v>5711</v>
      </c>
      <c r="E1072" s="113">
        <v>44909</v>
      </c>
      <c r="F1072" s="112">
        <v>72</v>
      </c>
      <c r="G1072" s="114">
        <v>0</v>
      </c>
      <c r="H1072" s="115">
        <v>8672.57</v>
      </c>
      <c r="I1072" s="115">
        <v>4336.29</v>
      </c>
      <c r="J1072" s="116">
        <v>0</v>
      </c>
      <c r="K1072" s="116">
        <v>4336.28</v>
      </c>
      <c r="L1072" s="116">
        <v>1445.43</v>
      </c>
      <c r="M1072" s="118"/>
      <c r="N1072" s="119"/>
      <c r="O1072" s="120">
        <f t="shared" si="65"/>
        <v>47118</v>
      </c>
      <c r="P1072" s="121">
        <f t="shared" si="66"/>
        <v>12</v>
      </c>
      <c r="Q1072" s="122">
        <f t="shared" si="67"/>
        <v>1445.42833333333</v>
      </c>
      <c r="R1072" s="122">
        <f t="shared" si="64"/>
        <v>-0.00166666666677884</v>
      </c>
      <c r="S1072" s="123" t="s">
        <v>120</v>
      </c>
      <c r="U1072" s="70"/>
      <c r="V1072" s="124"/>
    </row>
    <row r="1073" s="63" customFormat="1" ht="16.5" outlineLevel="7" spans="1:22">
      <c r="A1073" s="82"/>
      <c r="B1073" s="126" t="s">
        <v>192</v>
      </c>
      <c r="C1073" s="127" t="s">
        <v>5741</v>
      </c>
      <c r="D1073" s="128" t="s">
        <v>5711</v>
      </c>
      <c r="E1073" s="129">
        <v>44909</v>
      </c>
      <c r="F1073" s="128">
        <v>72</v>
      </c>
      <c r="G1073" s="114">
        <v>0</v>
      </c>
      <c r="H1073" s="115">
        <v>8672.57</v>
      </c>
      <c r="I1073" s="115">
        <v>4336.29</v>
      </c>
      <c r="J1073" s="130">
        <v>0</v>
      </c>
      <c r="K1073" s="130">
        <v>4336.28</v>
      </c>
      <c r="L1073" s="130">
        <v>1445.43</v>
      </c>
      <c r="M1073" s="118"/>
      <c r="N1073" s="119"/>
      <c r="O1073" s="120">
        <f t="shared" si="65"/>
        <v>47118</v>
      </c>
      <c r="P1073" s="121">
        <f t="shared" si="66"/>
        <v>12</v>
      </c>
      <c r="Q1073" s="122">
        <f t="shared" si="67"/>
        <v>1445.42833333333</v>
      </c>
      <c r="R1073" s="122">
        <f t="shared" si="64"/>
        <v>-0.00166666666677884</v>
      </c>
      <c r="S1073" s="123" t="s">
        <v>120</v>
      </c>
      <c r="U1073" s="70"/>
      <c r="V1073" s="124"/>
    </row>
    <row r="1074" s="63" customFormat="1" ht="16.5" outlineLevel="7" spans="1:22">
      <c r="A1074" s="82"/>
      <c r="B1074" s="126" t="s">
        <v>192</v>
      </c>
      <c r="C1074" s="127" t="s">
        <v>5744</v>
      </c>
      <c r="D1074" s="128" t="s">
        <v>5746</v>
      </c>
      <c r="E1074" s="129">
        <v>44921</v>
      </c>
      <c r="F1074" s="128">
        <v>72</v>
      </c>
      <c r="G1074" s="114">
        <v>0</v>
      </c>
      <c r="H1074" s="115">
        <v>6194.69</v>
      </c>
      <c r="I1074" s="115">
        <v>3097.35</v>
      </c>
      <c r="J1074" s="130">
        <v>0</v>
      </c>
      <c r="K1074" s="130">
        <v>3097.34</v>
      </c>
      <c r="L1074" s="130">
        <v>1032.45</v>
      </c>
      <c r="M1074" s="118"/>
      <c r="N1074" s="119"/>
      <c r="O1074" s="120">
        <f t="shared" si="65"/>
        <v>47118</v>
      </c>
      <c r="P1074" s="121">
        <f t="shared" si="66"/>
        <v>12</v>
      </c>
      <c r="Q1074" s="122">
        <f t="shared" si="67"/>
        <v>1032.44833333333</v>
      </c>
      <c r="R1074" s="122">
        <f t="shared" si="64"/>
        <v>-0.00166666666677884</v>
      </c>
      <c r="S1074" s="123" t="s">
        <v>120</v>
      </c>
      <c r="U1074" s="70"/>
      <c r="V1074" s="124"/>
    </row>
    <row r="1075" s="63" customFormat="1" ht="16.5" outlineLevel="7" spans="1:22">
      <c r="A1075" s="82"/>
      <c r="B1075" s="126" t="s">
        <v>192</v>
      </c>
      <c r="C1075" s="127" t="s">
        <v>5752</v>
      </c>
      <c r="D1075" s="128" t="s">
        <v>5754</v>
      </c>
      <c r="E1075" s="129">
        <v>44921</v>
      </c>
      <c r="F1075" s="128">
        <v>72</v>
      </c>
      <c r="G1075" s="114">
        <v>0</v>
      </c>
      <c r="H1075" s="115">
        <v>2831.86</v>
      </c>
      <c r="I1075" s="115">
        <v>1415.94</v>
      </c>
      <c r="J1075" s="130">
        <v>0</v>
      </c>
      <c r="K1075" s="130">
        <v>1415.92</v>
      </c>
      <c r="L1075" s="130">
        <v>471.98</v>
      </c>
      <c r="M1075" s="118"/>
      <c r="N1075" s="119"/>
      <c r="O1075" s="120">
        <f t="shared" si="65"/>
        <v>47118</v>
      </c>
      <c r="P1075" s="121">
        <f t="shared" si="66"/>
        <v>12</v>
      </c>
      <c r="Q1075" s="122">
        <f t="shared" si="67"/>
        <v>471.976666666667</v>
      </c>
      <c r="R1075" s="122">
        <f t="shared" si="64"/>
        <v>-0.0033333333333303</v>
      </c>
      <c r="S1075" s="123" t="s">
        <v>120</v>
      </c>
      <c r="U1075" s="70"/>
      <c r="V1075" s="124"/>
    </row>
    <row r="1076" s="63" customFormat="1" ht="16.5" outlineLevel="7" spans="1:22">
      <c r="A1076" s="82"/>
      <c r="B1076" s="126" t="s">
        <v>192</v>
      </c>
      <c r="C1076" s="127" t="s">
        <v>5759</v>
      </c>
      <c r="D1076" s="128" t="s">
        <v>5754</v>
      </c>
      <c r="E1076" s="129">
        <v>44921</v>
      </c>
      <c r="F1076" s="128">
        <v>72</v>
      </c>
      <c r="G1076" s="114">
        <v>0</v>
      </c>
      <c r="H1076" s="115">
        <v>2831.86</v>
      </c>
      <c r="I1076" s="115">
        <v>1415.94</v>
      </c>
      <c r="J1076" s="130">
        <v>0</v>
      </c>
      <c r="K1076" s="130">
        <v>1415.92</v>
      </c>
      <c r="L1076" s="130">
        <v>471.98</v>
      </c>
      <c r="M1076" s="118"/>
      <c r="N1076" s="119"/>
      <c r="O1076" s="120">
        <f t="shared" si="65"/>
        <v>47118</v>
      </c>
      <c r="P1076" s="121">
        <f t="shared" si="66"/>
        <v>12</v>
      </c>
      <c r="Q1076" s="122">
        <f t="shared" si="67"/>
        <v>471.976666666667</v>
      </c>
      <c r="R1076" s="122">
        <f t="shared" si="64"/>
        <v>-0.0033333333333303</v>
      </c>
      <c r="S1076" s="123" t="s">
        <v>120</v>
      </c>
      <c r="U1076" s="70"/>
      <c r="V1076" s="124"/>
    </row>
    <row r="1077" s="63" customFormat="1" ht="16.5" outlineLevel="7" spans="1:22">
      <c r="A1077" s="82"/>
      <c r="B1077" s="126" t="s">
        <v>192</v>
      </c>
      <c r="C1077" s="127" t="s">
        <v>5762</v>
      </c>
      <c r="D1077" s="128" t="s">
        <v>5764</v>
      </c>
      <c r="E1077" s="129">
        <v>45000</v>
      </c>
      <c r="F1077" s="128">
        <v>72</v>
      </c>
      <c r="G1077" s="114">
        <v>0</v>
      </c>
      <c r="H1077" s="115">
        <v>202265.49</v>
      </c>
      <c r="I1077" s="115">
        <v>92705.02</v>
      </c>
      <c r="J1077" s="130">
        <v>0</v>
      </c>
      <c r="K1077" s="130">
        <v>109560.47</v>
      </c>
      <c r="L1077" s="130">
        <v>33710.92</v>
      </c>
      <c r="M1077" s="118"/>
      <c r="N1077" s="119"/>
      <c r="O1077" s="120">
        <f t="shared" si="65"/>
        <v>47208</v>
      </c>
      <c r="P1077" s="121">
        <f t="shared" si="66"/>
        <v>12</v>
      </c>
      <c r="Q1077" s="122">
        <f t="shared" si="67"/>
        <v>33710.915</v>
      </c>
      <c r="R1077" s="122">
        <f t="shared" si="64"/>
        <v>-0.00499999999738066</v>
      </c>
      <c r="S1077" s="123" t="s">
        <v>120</v>
      </c>
      <c r="U1077" s="70"/>
      <c r="V1077" s="124"/>
    </row>
    <row r="1078" s="63" customFormat="1" ht="16.5" outlineLevel="7" spans="1:22">
      <c r="A1078" s="82"/>
      <c r="B1078" s="111" t="s">
        <v>192</v>
      </c>
      <c r="C1078" s="111" t="s">
        <v>5767</v>
      </c>
      <c r="D1078" s="112" t="s">
        <v>5769</v>
      </c>
      <c r="E1078" s="113">
        <v>45056</v>
      </c>
      <c r="F1078" s="112">
        <v>72</v>
      </c>
      <c r="G1078" s="114">
        <v>0</v>
      </c>
      <c r="H1078" s="115">
        <v>96815.04</v>
      </c>
      <c r="I1078" s="115">
        <v>41684.25</v>
      </c>
      <c r="J1078" s="116">
        <v>0</v>
      </c>
      <c r="K1078" s="116">
        <v>55130.79</v>
      </c>
      <c r="L1078" s="116">
        <v>16135.84</v>
      </c>
      <c r="M1078" s="118"/>
      <c r="N1078" s="119"/>
      <c r="O1078" s="120">
        <f t="shared" si="65"/>
        <v>47269</v>
      </c>
      <c r="P1078" s="121">
        <f t="shared" si="66"/>
        <v>12</v>
      </c>
      <c r="Q1078" s="122">
        <f t="shared" si="67"/>
        <v>16135.84</v>
      </c>
      <c r="R1078" s="122">
        <f t="shared" si="64"/>
        <v>0</v>
      </c>
      <c r="S1078" s="123" t="s">
        <v>120</v>
      </c>
      <c r="U1078" s="70"/>
      <c r="V1078" s="124"/>
    </row>
    <row r="1079" s="63" customFormat="1" ht="16.5" outlineLevel="7" spans="1:22">
      <c r="A1079" s="82"/>
      <c r="B1079" s="111" t="s">
        <v>192</v>
      </c>
      <c r="C1079" s="111" t="s">
        <v>5772</v>
      </c>
      <c r="D1079" s="112" t="s">
        <v>5774</v>
      </c>
      <c r="E1079" s="113">
        <v>45063</v>
      </c>
      <c r="F1079" s="112">
        <v>72</v>
      </c>
      <c r="G1079" s="114">
        <v>0</v>
      </c>
      <c r="H1079" s="115">
        <v>14159.29</v>
      </c>
      <c r="I1079" s="115">
        <v>6096.36</v>
      </c>
      <c r="J1079" s="116">
        <v>0</v>
      </c>
      <c r="K1079" s="116">
        <v>8062.93</v>
      </c>
      <c r="L1079" s="116">
        <v>2359.88</v>
      </c>
      <c r="M1079" s="118"/>
      <c r="N1079" s="119"/>
      <c r="O1079" s="120">
        <f t="shared" si="65"/>
        <v>47269</v>
      </c>
      <c r="P1079" s="121">
        <f t="shared" si="66"/>
        <v>12</v>
      </c>
      <c r="Q1079" s="122">
        <f t="shared" si="67"/>
        <v>2359.88166666667</v>
      </c>
      <c r="R1079" s="122">
        <f t="shared" si="64"/>
        <v>0.00166666666655146</v>
      </c>
      <c r="S1079" s="123" t="s">
        <v>120</v>
      </c>
      <c r="U1079" s="70"/>
      <c r="V1079" s="124"/>
    </row>
    <row r="1080" s="63" customFormat="1" ht="16.5" outlineLevel="7" spans="1:22">
      <c r="A1080" s="82"/>
      <c r="B1080" s="126" t="s">
        <v>192</v>
      </c>
      <c r="C1080" s="127" t="s">
        <v>5779</v>
      </c>
      <c r="D1080" s="128" t="s">
        <v>5781</v>
      </c>
      <c r="E1080" s="129">
        <v>45068</v>
      </c>
      <c r="F1080" s="128">
        <v>72</v>
      </c>
      <c r="G1080" s="114">
        <v>0</v>
      </c>
      <c r="H1080" s="115">
        <v>132743.36</v>
      </c>
      <c r="I1080" s="115">
        <v>57153.39</v>
      </c>
      <c r="J1080" s="130">
        <v>0</v>
      </c>
      <c r="K1080" s="130">
        <v>75589.97</v>
      </c>
      <c r="L1080" s="130">
        <v>22123.9</v>
      </c>
      <c r="M1080" s="118"/>
      <c r="N1080" s="119"/>
      <c r="O1080" s="120">
        <f t="shared" si="65"/>
        <v>47269</v>
      </c>
      <c r="P1080" s="121">
        <f t="shared" si="66"/>
        <v>12</v>
      </c>
      <c r="Q1080" s="122">
        <f t="shared" si="67"/>
        <v>22123.8933333333</v>
      </c>
      <c r="R1080" s="122">
        <f t="shared" si="64"/>
        <v>-0.00666666667166282</v>
      </c>
      <c r="S1080" s="123" t="s">
        <v>120</v>
      </c>
      <c r="U1080" s="70"/>
      <c r="V1080" s="124"/>
    </row>
    <row r="1081" s="63" customFormat="1" ht="16.5" outlineLevel="7" spans="1:22">
      <c r="A1081" s="82"/>
      <c r="B1081" s="126" t="s">
        <v>192</v>
      </c>
      <c r="C1081" s="127" t="s">
        <v>5784</v>
      </c>
      <c r="D1081" s="128" t="s">
        <v>5786</v>
      </c>
      <c r="E1081" s="129">
        <v>45103</v>
      </c>
      <c r="F1081" s="128">
        <v>72</v>
      </c>
      <c r="G1081" s="114">
        <v>0</v>
      </c>
      <c r="H1081" s="115">
        <v>7522.12</v>
      </c>
      <c r="I1081" s="115">
        <v>3134.22</v>
      </c>
      <c r="J1081" s="130">
        <v>0</v>
      </c>
      <c r="K1081" s="130">
        <v>4387.9</v>
      </c>
      <c r="L1081" s="130">
        <v>1253.69</v>
      </c>
      <c r="M1081" s="118"/>
      <c r="N1081" s="119"/>
      <c r="O1081" s="120">
        <f t="shared" si="65"/>
        <v>47299</v>
      </c>
      <c r="P1081" s="121">
        <f t="shared" si="66"/>
        <v>12</v>
      </c>
      <c r="Q1081" s="122">
        <f t="shared" si="67"/>
        <v>1253.68666666667</v>
      </c>
      <c r="R1081" s="122">
        <f t="shared" si="64"/>
        <v>-0.0033333333333303</v>
      </c>
      <c r="S1081" s="123" t="s">
        <v>120</v>
      </c>
      <c r="U1081" s="70"/>
      <c r="V1081" s="124"/>
    </row>
    <row r="1082" s="63" customFormat="1" ht="16.5" outlineLevel="7" spans="1:22">
      <c r="A1082" s="82"/>
      <c r="B1082" s="126" t="s">
        <v>192</v>
      </c>
      <c r="C1082" s="127" t="s">
        <v>5791</v>
      </c>
      <c r="D1082" s="128" t="s">
        <v>5793</v>
      </c>
      <c r="E1082" s="129">
        <v>45103</v>
      </c>
      <c r="F1082" s="128">
        <v>72</v>
      </c>
      <c r="G1082" s="114">
        <v>0</v>
      </c>
      <c r="H1082" s="115">
        <v>30309.73</v>
      </c>
      <c r="I1082" s="115">
        <v>12629.05</v>
      </c>
      <c r="J1082" s="130">
        <v>0</v>
      </c>
      <c r="K1082" s="130">
        <v>17680.68</v>
      </c>
      <c r="L1082" s="130">
        <v>5051.62</v>
      </c>
      <c r="M1082" s="118"/>
      <c r="N1082" s="119"/>
      <c r="O1082" s="120">
        <f t="shared" si="65"/>
        <v>47299</v>
      </c>
      <c r="P1082" s="121">
        <f t="shared" si="66"/>
        <v>12</v>
      </c>
      <c r="Q1082" s="122">
        <f t="shared" si="67"/>
        <v>5051.62166666667</v>
      </c>
      <c r="R1082" s="122">
        <f t="shared" si="64"/>
        <v>0.00166666666609672</v>
      </c>
      <c r="S1082" s="123" t="s">
        <v>120</v>
      </c>
      <c r="U1082" s="70"/>
      <c r="V1082" s="124"/>
    </row>
    <row r="1083" s="63" customFormat="1" ht="16.5" outlineLevel="7" spans="1:22">
      <c r="A1083" s="82"/>
      <c r="B1083" s="126" t="s">
        <v>192</v>
      </c>
      <c r="C1083" s="127" t="s">
        <v>5797</v>
      </c>
      <c r="D1083" s="128" t="s">
        <v>5799</v>
      </c>
      <c r="E1083" s="129">
        <v>45103</v>
      </c>
      <c r="F1083" s="128">
        <v>72</v>
      </c>
      <c r="G1083" s="114">
        <v>0</v>
      </c>
      <c r="H1083" s="115">
        <v>30309.73</v>
      </c>
      <c r="I1083" s="115">
        <v>12629.05</v>
      </c>
      <c r="J1083" s="130">
        <v>0</v>
      </c>
      <c r="K1083" s="130">
        <v>17680.68</v>
      </c>
      <c r="L1083" s="130">
        <v>5051.62</v>
      </c>
      <c r="M1083" s="118"/>
      <c r="N1083" s="119"/>
      <c r="O1083" s="120">
        <f t="shared" si="65"/>
        <v>47299</v>
      </c>
      <c r="P1083" s="121">
        <f t="shared" si="66"/>
        <v>12</v>
      </c>
      <c r="Q1083" s="122">
        <f t="shared" si="67"/>
        <v>5051.62166666667</v>
      </c>
      <c r="R1083" s="122">
        <f t="shared" si="64"/>
        <v>0.00166666666609672</v>
      </c>
      <c r="S1083" s="123" t="s">
        <v>120</v>
      </c>
      <c r="U1083" s="70"/>
      <c r="V1083" s="124"/>
    </row>
    <row r="1084" s="63" customFormat="1" ht="16.5" outlineLevel="7" spans="1:22">
      <c r="A1084" s="82"/>
      <c r="B1084" s="126" t="s">
        <v>192</v>
      </c>
      <c r="C1084" s="127" t="s">
        <v>5801</v>
      </c>
      <c r="D1084" s="128" t="s">
        <v>5803</v>
      </c>
      <c r="E1084" s="129">
        <v>45104</v>
      </c>
      <c r="F1084" s="128">
        <v>72</v>
      </c>
      <c r="G1084" s="114">
        <v>0</v>
      </c>
      <c r="H1084" s="115">
        <v>152164.6</v>
      </c>
      <c r="I1084" s="115">
        <v>63401.92</v>
      </c>
      <c r="J1084" s="130">
        <v>0</v>
      </c>
      <c r="K1084" s="130">
        <v>88762.68</v>
      </c>
      <c r="L1084" s="130">
        <v>25360.77</v>
      </c>
      <c r="M1084" s="118"/>
      <c r="N1084" s="119"/>
      <c r="O1084" s="120">
        <f t="shared" si="65"/>
        <v>47299</v>
      </c>
      <c r="P1084" s="121">
        <f t="shared" si="66"/>
        <v>12</v>
      </c>
      <c r="Q1084" s="122">
        <f t="shared" si="67"/>
        <v>25360.7666666667</v>
      </c>
      <c r="R1084" s="122">
        <f t="shared" si="64"/>
        <v>-0.00333333333037444</v>
      </c>
      <c r="S1084" s="123" t="s">
        <v>120</v>
      </c>
      <c r="U1084" s="70"/>
      <c r="V1084" s="124"/>
    </row>
    <row r="1085" s="63" customFormat="1" ht="16.5" outlineLevel="7" spans="1:22">
      <c r="A1085" s="82"/>
      <c r="B1085" s="111" t="s">
        <v>192</v>
      </c>
      <c r="C1085" s="111" t="s">
        <v>5806</v>
      </c>
      <c r="D1085" s="112" t="s">
        <v>5808</v>
      </c>
      <c r="E1085" s="113">
        <v>45126</v>
      </c>
      <c r="F1085" s="112">
        <v>72</v>
      </c>
      <c r="G1085" s="114">
        <v>0</v>
      </c>
      <c r="H1085" s="115">
        <v>194690.27</v>
      </c>
      <c r="I1085" s="115">
        <v>78416.92</v>
      </c>
      <c r="J1085" s="116">
        <v>0</v>
      </c>
      <c r="K1085" s="116">
        <v>116273.35</v>
      </c>
      <c r="L1085" s="116">
        <v>32448.38</v>
      </c>
      <c r="M1085" s="118"/>
      <c r="N1085" s="119"/>
      <c r="O1085" s="120">
        <f t="shared" si="65"/>
        <v>47330</v>
      </c>
      <c r="P1085" s="121">
        <f t="shared" si="66"/>
        <v>12</v>
      </c>
      <c r="Q1085" s="122">
        <f t="shared" si="67"/>
        <v>32448.3783333333</v>
      </c>
      <c r="R1085" s="122">
        <f t="shared" si="64"/>
        <v>-0.00166666666700621</v>
      </c>
      <c r="S1085" s="123" t="s">
        <v>120</v>
      </c>
      <c r="U1085" s="70"/>
      <c r="V1085" s="124"/>
    </row>
    <row r="1086" s="63" customFormat="1" ht="16.5" outlineLevel="7" spans="1:22">
      <c r="A1086" s="82"/>
      <c r="B1086" s="111" t="s">
        <v>192</v>
      </c>
      <c r="C1086" s="111" t="s">
        <v>5811</v>
      </c>
      <c r="D1086" s="112" t="s">
        <v>5813</v>
      </c>
      <c r="E1086" s="113">
        <v>45126</v>
      </c>
      <c r="F1086" s="112">
        <v>72</v>
      </c>
      <c r="G1086" s="114">
        <v>0</v>
      </c>
      <c r="H1086" s="115">
        <v>272566.37</v>
      </c>
      <c r="I1086" s="115">
        <v>109783.68</v>
      </c>
      <c r="J1086" s="116">
        <v>0</v>
      </c>
      <c r="K1086" s="116">
        <v>162782.69</v>
      </c>
      <c r="L1086" s="116">
        <v>45427.73</v>
      </c>
      <c r="M1086" s="118"/>
      <c r="N1086" s="119"/>
      <c r="O1086" s="120">
        <f t="shared" si="65"/>
        <v>47330</v>
      </c>
      <c r="P1086" s="121">
        <f t="shared" si="66"/>
        <v>12</v>
      </c>
      <c r="Q1086" s="122">
        <f t="shared" si="67"/>
        <v>45427.7283333333</v>
      </c>
      <c r="R1086" s="122">
        <f t="shared" si="64"/>
        <v>-0.00166666667064419</v>
      </c>
      <c r="S1086" s="123" t="s">
        <v>120</v>
      </c>
      <c r="U1086" s="70"/>
      <c r="V1086" s="124"/>
    </row>
    <row r="1087" s="63" customFormat="1" ht="16.5" outlineLevel="7" spans="1:22">
      <c r="A1087" s="82"/>
      <c r="B1087" s="126" t="s">
        <v>192</v>
      </c>
      <c r="C1087" s="127" t="s">
        <v>5815</v>
      </c>
      <c r="D1087" s="128" t="s">
        <v>5817</v>
      </c>
      <c r="E1087" s="129">
        <v>45126</v>
      </c>
      <c r="F1087" s="128">
        <v>72</v>
      </c>
      <c r="G1087" s="114">
        <v>0</v>
      </c>
      <c r="H1087" s="115">
        <v>311504.42</v>
      </c>
      <c r="I1087" s="115">
        <v>125467.05</v>
      </c>
      <c r="J1087" s="130">
        <v>0</v>
      </c>
      <c r="K1087" s="130">
        <v>186037.37</v>
      </c>
      <c r="L1087" s="130">
        <v>51917.4</v>
      </c>
      <c r="M1087" s="118"/>
      <c r="N1087" s="119"/>
      <c r="O1087" s="120">
        <f t="shared" si="65"/>
        <v>47330</v>
      </c>
      <c r="P1087" s="121">
        <f t="shared" si="66"/>
        <v>12</v>
      </c>
      <c r="Q1087" s="122">
        <f t="shared" si="67"/>
        <v>51917.4033333333</v>
      </c>
      <c r="R1087" s="122">
        <f t="shared" si="64"/>
        <v>0.00333333333401242</v>
      </c>
      <c r="S1087" s="123" t="s">
        <v>120</v>
      </c>
      <c r="U1087" s="70"/>
      <c r="V1087" s="124"/>
    </row>
    <row r="1088" s="63" customFormat="1" ht="16.5" outlineLevel="7" spans="1:22">
      <c r="A1088" s="82"/>
      <c r="B1088" s="126" t="s">
        <v>192</v>
      </c>
      <c r="C1088" s="127" t="s">
        <v>5819</v>
      </c>
      <c r="D1088" s="128" t="s">
        <v>5821</v>
      </c>
      <c r="E1088" s="129">
        <v>45127</v>
      </c>
      <c r="F1088" s="128">
        <v>72</v>
      </c>
      <c r="G1088" s="114">
        <v>0</v>
      </c>
      <c r="H1088" s="115">
        <v>309734.51</v>
      </c>
      <c r="I1088" s="115">
        <v>124754.18</v>
      </c>
      <c r="J1088" s="130">
        <v>0</v>
      </c>
      <c r="K1088" s="130">
        <v>184980.33</v>
      </c>
      <c r="L1088" s="130">
        <v>51622.42</v>
      </c>
      <c r="M1088" s="118"/>
      <c r="N1088" s="119"/>
      <c r="O1088" s="120">
        <f t="shared" si="65"/>
        <v>47330</v>
      </c>
      <c r="P1088" s="121">
        <f t="shared" si="66"/>
        <v>12</v>
      </c>
      <c r="Q1088" s="122">
        <f t="shared" si="67"/>
        <v>51622.4183333333</v>
      </c>
      <c r="R1088" s="122">
        <f t="shared" si="64"/>
        <v>-0.00166666666336823</v>
      </c>
      <c r="S1088" s="123" t="s">
        <v>120</v>
      </c>
      <c r="U1088" s="70"/>
      <c r="V1088" s="124"/>
    </row>
    <row r="1089" s="63" customFormat="1" ht="16.5" outlineLevel="7" spans="1:22">
      <c r="A1089" s="82"/>
      <c r="B1089" s="126" t="s">
        <v>192</v>
      </c>
      <c r="C1089" s="127" t="s">
        <v>5824</v>
      </c>
      <c r="D1089" s="128" t="s">
        <v>4717</v>
      </c>
      <c r="E1089" s="129">
        <v>45131</v>
      </c>
      <c r="F1089" s="128">
        <v>72</v>
      </c>
      <c r="G1089" s="114">
        <v>0</v>
      </c>
      <c r="H1089" s="115">
        <v>2743.36</v>
      </c>
      <c r="I1089" s="115">
        <v>1104.97</v>
      </c>
      <c r="J1089" s="130">
        <v>0</v>
      </c>
      <c r="K1089" s="130">
        <v>1638.39</v>
      </c>
      <c r="L1089" s="130">
        <v>457.23</v>
      </c>
      <c r="M1089" s="118"/>
      <c r="N1089" s="119"/>
      <c r="O1089" s="120">
        <f t="shared" si="65"/>
        <v>47330</v>
      </c>
      <c r="P1089" s="121">
        <f t="shared" si="66"/>
        <v>12</v>
      </c>
      <c r="Q1089" s="122">
        <f t="shared" si="67"/>
        <v>457.226666666667</v>
      </c>
      <c r="R1089" s="122">
        <f t="shared" si="64"/>
        <v>-0.0033333333333303</v>
      </c>
      <c r="S1089" s="123" t="s">
        <v>120</v>
      </c>
      <c r="U1089" s="70"/>
      <c r="V1089" s="124"/>
    </row>
    <row r="1090" s="63" customFormat="1" ht="16.5" outlineLevel="7" spans="1:22">
      <c r="A1090" s="82"/>
      <c r="B1090" s="126" t="s">
        <v>192</v>
      </c>
      <c r="C1090" s="127" t="s">
        <v>5830</v>
      </c>
      <c r="D1090" s="128" t="s">
        <v>4717</v>
      </c>
      <c r="E1090" s="129">
        <v>45131</v>
      </c>
      <c r="F1090" s="128">
        <v>72</v>
      </c>
      <c r="G1090" s="114">
        <v>0</v>
      </c>
      <c r="H1090" s="115">
        <v>2743.37</v>
      </c>
      <c r="I1090" s="115">
        <v>1104.97</v>
      </c>
      <c r="J1090" s="130">
        <v>0</v>
      </c>
      <c r="K1090" s="130">
        <v>1638.4</v>
      </c>
      <c r="L1090" s="130">
        <v>457.23</v>
      </c>
      <c r="M1090" s="118"/>
      <c r="N1090" s="119"/>
      <c r="O1090" s="120">
        <f t="shared" si="65"/>
        <v>47330</v>
      </c>
      <c r="P1090" s="121">
        <f t="shared" si="66"/>
        <v>12</v>
      </c>
      <c r="Q1090" s="122">
        <f t="shared" si="67"/>
        <v>457.228333333333</v>
      </c>
      <c r="R1090" s="122">
        <f t="shared" si="64"/>
        <v>-0.00166666666672199</v>
      </c>
      <c r="S1090" s="123" t="s">
        <v>120</v>
      </c>
      <c r="U1090" s="70"/>
      <c r="V1090" s="124"/>
    </row>
    <row r="1091" s="63" customFormat="1" ht="16.5" outlineLevel="7" spans="1:22">
      <c r="A1091" s="82"/>
      <c r="B1091" s="126" t="s">
        <v>192</v>
      </c>
      <c r="C1091" s="127" t="s">
        <v>5833</v>
      </c>
      <c r="D1091" s="128" t="s">
        <v>5835</v>
      </c>
      <c r="E1091" s="129">
        <v>45131</v>
      </c>
      <c r="F1091" s="128">
        <v>72</v>
      </c>
      <c r="G1091" s="114">
        <v>0</v>
      </c>
      <c r="H1091" s="115">
        <v>47787.61</v>
      </c>
      <c r="I1091" s="115">
        <v>19247.78</v>
      </c>
      <c r="J1091" s="130">
        <v>0</v>
      </c>
      <c r="K1091" s="130">
        <v>28539.83</v>
      </c>
      <c r="L1091" s="130">
        <v>7964.6</v>
      </c>
      <c r="M1091" s="118"/>
      <c r="N1091" s="119"/>
      <c r="O1091" s="120">
        <f t="shared" si="65"/>
        <v>47330</v>
      </c>
      <c r="P1091" s="121">
        <f t="shared" si="66"/>
        <v>12</v>
      </c>
      <c r="Q1091" s="122">
        <f t="shared" si="67"/>
        <v>7964.60166666667</v>
      </c>
      <c r="R1091" s="122">
        <f t="shared" si="64"/>
        <v>0.00166666666609672</v>
      </c>
      <c r="S1091" s="123" t="s">
        <v>120</v>
      </c>
      <c r="U1091" s="70"/>
      <c r="V1091" s="124"/>
    </row>
    <row r="1092" s="63" customFormat="1" ht="16.5" outlineLevel="7" spans="1:22">
      <c r="A1092" s="82"/>
      <c r="B1092" s="111" t="s">
        <v>192</v>
      </c>
      <c r="C1092" s="111" t="s">
        <v>5841</v>
      </c>
      <c r="D1092" s="112" t="s">
        <v>5843</v>
      </c>
      <c r="E1092" s="113">
        <v>45131</v>
      </c>
      <c r="F1092" s="112">
        <v>72</v>
      </c>
      <c r="G1092" s="114">
        <v>0</v>
      </c>
      <c r="H1092" s="115">
        <v>600000</v>
      </c>
      <c r="I1092" s="115">
        <v>241666.67</v>
      </c>
      <c r="J1092" s="116">
        <v>0</v>
      </c>
      <c r="K1092" s="116">
        <v>358333.33</v>
      </c>
      <c r="L1092" s="116">
        <v>100000</v>
      </c>
      <c r="M1092" s="118"/>
      <c r="N1092" s="119"/>
      <c r="O1092" s="120">
        <f t="shared" si="65"/>
        <v>47330</v>
      </c>
      <c r="P1092" s="121">
        <f t="shared" si="66"/>
        <v>12</v>
      </c>
      <c r="Q1092" s="122">
        <f t="shared" si="67"/>
        <v>100000</v>
      </c>
      <c r="R1092" s="122">
        <f t="shared" si="64"/>
        <v>0</v>
      </c>
      <c r="S1092" s="123" t="s">
        <v>120</v>
      </c>
      <c r="U1092" s="70"/>
      <c r="V1092" s="124"/>
    </row>
    <row r="1093" s="63" customFormat="1" ht="16.5" outlineLevel="7" spans="1:22">
      <c r="A1093" s="82"/>
      <c r="B1093" s="111" t="s">
        <v>192</v>
      </c>
      <c r="C1093" s="111" t="s">
        <v>5848</v>
      </c>
      <c r="D1093" s="112" t="s">
        <v>5850</v>
      </c>
      <c r="E1093" s="113">
        <v>45132</v>
      </c>
      <c r="F1093" s="112">
        <v>72</v>
      </c>
      <c r="G1093" s="114">
        <v>0</v>
      </c>
      <c r="H1093" s="115">
        <v>353982.29</v>
      </c>
      <c r="I1093" s="115">
        <v>142576.2</v>
      </c>
      <c r="J1093" s="116">
        <v>0</v>
      </c>
      <c r="K1093" s="116">
        <v>211406.09</v>
      </c>
      <c r="L1093" s="116">
        <v>58997.05</v>
      </c>
      <c r="M1093" s="118"/>
      <c r="N1093" s="119"/>
      <c r="O1093" s="120">
        <f t="shared" si="65"/>
        <v>47330</v>
      </c>
      <c r="P1093" s="121">
        <f t="shared" si="66"/>
        <v>12</v>
      </c>
      <c r="Q1093" s="122">
        <f t="shared" si="67"/>
        <v>58997.0483333333</v>
      </c>
      <c r="R1093" s="122">
        <f t="shared" si="64"/>
        <v>-0.00166666667792015</v>
      </c>
      <c r="S1093" s="123" t="s">
        <v>120</v>
      </c>
      <c r="U1093" s="70"/>
      <c r="V1093" s="124"/>
    </row>
    <row r="1094" s="63" customFormat="1" ht="16.5" outlineLevel="7" spans="1:22">
      <c r="A1094" s="82"/>
      <c r="B1094" s="126" t="s">
        <v>192</v>
      </c>
      <c r="C1094" s="127" t="s">
        <v>5855</v>
      </c>
      <c r="D1094" s="128" t="s">
        <v>5857</v>
      </c>
      <c r="E1094" s="129">
        <v>45222</v>
      </c>
      <c r="F1094" s="128">
        <v>72</v>
      </c>
      <c r="G1094" s="114">
        <v>0</v>
      </c>
      <c r="H1094" s="115">
        <v>151622.42</v>
      </c>
      <c r="I1094" s="115">
        <v>54752.53</v>
      </c>
      <c r="J1094" s="130">
        <v>0</v>
      </c>
      <c r="K1094" s="130">
        <v>96869.89</v>
      </c>
      <c r="L1094" s="130">
        <v>25270.4</v>
      </c>
      <c r="M1094" s="118"/>
      <c r="N1094" s="119"/>
      <c r="O1094" s="120">
        <f t="shared" si="65"/>
        <v>47422</v>
      </c>
      <c r="P1094" s="121">
        <f t="shared" si="66"/>
        <v>12</v>
      </c>
      <c r="Q1094" s="122">
        <f t="shared" si="67"/>
        <v>25270.4033333333</v>
      </c>
      <c r="R1094" s="122">
        <f t="shared" si="64"/>
        <v>0.00333333333401242</v>
      </c>
      <c r="S1094" s="123" t="s">
        <v>120</v>
      </c>
      <c r="U1094" s="70"/>
      <c r="V1094" s="124"/>
    </row>
    <row r="1095" s="63" customFormat="1" ht="16.5" outlineLevel="7" spans="1:22">
      <c r="A1095" s="82"/>
      <c r="B1095" s="126" t="s">
        <v>192</v>
      </c>
      <c r="C1095" s="127" t="s">
        <v>5860</v>
      </c>
      <c r="D1095" s="128" t="s">
        <v>5862</v>
      </c>
      <c r="E1095" s="129">
        <v>45222</v>
      </c>
      <c r="F1095" s="128">
        <v>72</v>
      </c>
      <c r="G1095" s="114">
        <v>0</v>
      </c>
      <c r="H1095" s="115">
        <v>151622.41</v>
      </c>
      <c r="I1095" s="115">
        <v>54752.53</v>
      </c>
      <c r="J1095" s="130">
        <v>0</v>
      </c>
      <c r="K1095" s="130">
        <v>96869.88</v>
      </c>
      <c r="L1095" s="130">
        <v>25270.4</v>
      </c>
      <c r="M1095" s="118"/>
      <c r="N1095" s="119"/>
      <c r="O1095" s="120">
        <f t="shared" si="65"/>
        <v>47422</v>
      </c>
      <c r="P1095" s="121">
        <f t="shared" si="66"/>
        <v>12</v>
      </c>
      <c r="Q1095" s="122">
        <f t="shared" si="67"/>
        <v>25270.4016666667</v>
      </c>
      <c r="R1095" s="122">
        <f t="shared" si="64"/>
        <v>0.00166666666336823</v>
      </c>
      <c r="S1095" s="123" t="s">
        <v>120</v>
      </c>
      <c r="U1095" s="70"/>
      <c r="V1095" s="124"/>
    </row>
    <row r="1096" s="63" customFormat="1" ht="16.5" outlineLevel="7" spans="1:22">
      <c r="A1096" s="82"/>
      <c r="B1096" s="126" t="s">
        <v>192</v>
      </c>
      <c r="C1096" s="127" t="s">
        <v>5864</v>
      </c>
      <c r="D1096" s="128" t="s">
        <v>5866</v>
      </c>
      <c r="E1096" s="129">
        <v>45222</v>
      </c>
      <c r="F1096" s="128">
        <v>72</v>
      </c>
      <c r="G1096" s="114">
        <v>0</v>
      </c>
      <c r="H1096" s="115">
        <v>151622.41</v>
      </c>
      <c r="I1096" s="115">
        <v>54752.53</v>
      </c>
      <c r="J1096" s="130">
        <v>0</v>
      </c>
      <c r="K1096" s="130">
        <v>96869.88</v>
      </c>
      <c r="L1096" s="130">
        <v>25270.4</v>
      </c>
      <c r="M1096" s="118"/>
      <c r="N1096" s="119"/>
      <c r="O1096" s="120">
        <f t="shared" si="65"/>
        <v>47422</v>
      </c>
      <c r="P1096" s="121">
        <f t="shared" si="66"/>
        <v>12</v>
      </c>
      <c r="Q1096" s="122">
        <f t="shared" si="67"/>
        <v>25270.4016666667</v>
      </c>
      <c r="R1096" s="122">
        <f t="shared" ref="R1096:R1159" si="68">Q1096-L1096</f>
        <v>0.00166666666336823</v>
      </c>
      <c r="S1096" s="123" t="s">
        <v>120</v>
      </c>
      <c r="U1096" s="70"/>
      <c r="V1096" s="124"/>
    </row>
    <row r="1097" s="63" customFormat="1" ht="16.5" outlineLevel="7" spans="1:22">
      <c r="A1097" s="82"/>
      <c r="B1097" s="126" t="s">
        <v>192</v>
      </c>
      <c r="C1097" s="127" t="s">
        <v>5868</v>
      </c>
      <c r="D1097" s="128" t="s">
        <v>5870</v>
      </c>
      <c r="E1097" s="129">
        <v>45223</v>
      </c>
      <c r="F1097" s="128">
        <v>72</v>
      </c>
      <c r="G1097" s="114">
        <v>0</v>
      </c>
      <c r="H1097" s="115">
        <v>307964.6</v>
      </c>
      <c r="I1097" s="115">
        <v>111209.43</v>
      </c>
      <c r="J1097" s="130">
        <v>0</v>
      </c>
      <c r="K1097" s="130">
        <v>196755.17</v>
      </c>
      <c r="L1097" s="130">
        <v>51327.43</v>
      </c>
      <c r="M1097" s="118"/>
      <c r="N1097" s="119"/>
      <c r="O1097" s="120">
        <f t="shared" ref="O1097:O1160" si="69">IFERROR(EOMONTH(E1097,F1097),"")</f>
        <v>47422</v>
      </c>
      <c r="P1097" s="121">
        <f t="shared" si="66"/>
        <v>12</v>
      </c>
      <c r="Q1097" s="122">
        <f t="shared" si="67"/>
        <v>51327.4333333333</v>
      </c>
      <c r="R1097" s="122">
        <f t="shared" si="68"/>
        <v>0.00333333332673647</v>
      </c>
      <c r="S1097" s="123" t="s">
        <v>120</v>
      </c>
      <c r="U1097" s="70"/>
      <c r="V1097" s="124"/>
    </row>
    <row r="1098" s="63" customFormat="1" ht="16.5" outlineLevel="7" spans="1:22">
      <c r="A1098" s="82"/>
      <c r="B1098" s="126" t="s">
        <v>192</v>
      </c>
      <c r="C1098" s="127" t="s">
        <v>5873</v>
      </c>
      <c r="D1098" s="128" t="s">
        <v>5875</v>
      </c>
      <c r="E1098" s="129">
        <v>45257</v>
      </c>
      <c r="F1098" s="128">
        <v>72</v>
      </c>
      <c r="G1098" s="114">
        <v>0</v>
      </c>
      <c r="H1098" s="115">
        <v>12401.97</v>
      </c>
      <c r="I1098" s="115">
        <v>4418.69</v>
      </c>
      <c r="J1098" s="130">
        <v>0</v>
      </c>
      <c r="K1098" s="130">
        <v>7983.28</v>
      </c>
      <c r="L1098" s="130">
        <v>2038.29</v>
      </c>
      <c r="M1098" s="118"/>
      <c r="N1098" s="119"/>
      <c r="O1098" s="120">
        <f t="shared" si="69"/>
        <v>47452</v>
      </c>
      <c r="P1098" s="121">
        <f t="shared" ref="P1098:P1161" si="70">IFERROR(IF(OR(AND(M1098&lt;&gt;"",YEAR(M1098)&lt;YEAR($L$6)),AND(O1098&lt;&gt;"",YEAR(O1098)&lt;YEAR($L$6))),0,IF(YEAR(E1098)&gt;YEAR($L$6),0,IF(OR((IF(YEAR(E1098)&lt;YEAR($L$6),1,IF(MONTH(E1098)=12,99,MONTH(E1098)+1))&gt;12),(IF(YEAR(E1098)&lt;YEAR($L$6),1,IF(MONTH(E1098)=12,99,MONTH(E1098)+1))&gt;MIN(MONTH($L$6),IF(AND(M1098&lt;&gt;"",YEAR(M1098)=YEAR($L$6)),MONTH(M1098),99),IF(AND(O1098&lt;&gt;"",YEAR(O1098)=YEAR($L$6)),MONTH(O1098),99)))),0,MIN(MONTH($L$6),IF(AND(M1098&lt;&gt;"",YEAR(M1098)=YEAR($L$6)),MONTH(M1098),99),IF(AND(O1098&lt;&gt;"",YEAR(O1098)=YEAR($L$6)),MONTH(O1098),99))-IF(YEAR(E1098)&lt;YEAR($L$6),1,IF(MONTH(E1098)=12,99,MONTH(E1098)+1))+1))),0)</f>
        <v>12</v>
      </c>
      <c r="Q1098" s="122">
        <f t="shared" ref="Q1098:Q1161" si="71">IFERROR(IF(N1098=0,(H1098*(1-G1098))/F1098*P1098,(N1098*(1-G1098))/F1098*P1098),0)</f>
        <v>2066.995</v>
      </c>
      <c r="R1098" s="122">
        <f t="shared" si="68"/>
        <v>28.7049999999999</v>
      </c>
      <c r="S1098" s="123" t="s">
        <v>120</v>
      </c>
      <c r="U1098" s="70"/>
      <c r="V1098" s="124"/>
    </row>
    <row r="1099" s="63" customFormat="1" ht="16.5" outlineLevel="7" spans="1:22">
      <c r="A1099" s="82"/>
      <c r="B1099" s="111" t="s">
        <v>192</v>
      </c>
      <c r="C1099" s="111" t="s">
        <v>5879</v>
      </c>
      <c r="D1099" s="112" t="s">
        <v>5875</v>
      </c>
      <c r="E1099" s="113">
        <v>45257</v>
      </c>
      <c r="F1099" s="112">
        <v>72</v>
      </c>
      <c r="G1099" s="114">
        <v>0</v>
      </c>
      <c r="H1099" s="115">
        <v>12401.97</v>
      </c>
      <c r="I1099" s="115">
        <v>4418.69</v>
      </c>
      <c r="J1099" s="116">
        <v>0</v>
      </c>
      <c r="K1099" s="116">
        <v>7983.28</v>
      </c>
      <c r="L1099" s="116">
        <v>2038.29</v>
      </c>
      <c r="M1099" s="118"/>
      <c r="N1099" s="119"/>
      <c r="O1099" s="120">
        <f t="shared" si="69"/>
        <v>47452</v>
      </c>
      <c r="P1099" s="121">
        <f t="shared" si="70"/>
        <v>12</v>
      </c>
      <c r="Q1099" s="122">
        <f t="shared" si="71"/>
        <v>2066.995</v>
      </c>
      <c r="R1099" s="122">
        <f t="shared" si="68"/>
        <v>28.7049999999999</v>
      </c>
      <c r="S1099" s="123" t="s">
        <v>120</v>
      </c>
      <c r="U1099" s="70"/>
      <c r="V1099" s="124"/>
    </row>
    <row r="1100" s="63" customFormat="1" ht="16.5" outlineLevel="7" spans="1:22">
      <c r="A1100" s="82"/>
      <c r="B1100" s="111" t="s">
        <v>192</v>
      </c>
      <c r="C1100" s="111" t="s">
        <v>5882</v>
      </c>
      <c r="D1100" s="112" t="s">
        <v>5875</v>
      </c>
      <c r="E1100" s="113">
        <v>45257</v>
      </c>
      <c r="F1100" s="112">
        <v>72</v>
      </c>
      <c r="G1100" s="114">
        <v>0</v>
      </c>
      <c r="H1100" s="115">
        <v>12401.97</v>
      </c>
      <c r="I1100" s="115">
        <v>4418.69</v>
      </c>
      <c r="J1100" s="116">
        <v>0</v>
      </c>
      <c r="K1100" s="116">
        <v>7983.28</v>
      </c>
      <c r="L1100" s="116">
        <v>2038.29</v>
      </c>
      <c r="M1100" s="118"/>
      <c r="N1100" s="119"/>
      <c r="O1100" s="120">
        <f t="shared" si="69"/>
        <v>47452</v>
      </c>
      <c r="P1100" s="121">
        <f t="shared" si="70"/>
        <v>12</v>
      </c>
      <c r="Q1100" s="122">
        <f t="shared" si="71"/>
        <v>2066.995</v>
      </c>
      <c r="R1100" s="122">
        <f t="shared" si="68"/>
        <v>28.7049999999999</v>
      </c>
      <c r="S1100" s="123" t="s">
        <v>120</v>
      </c>
      <c r="U1100" s="70"/>
      <c r="V1100" s="124"/>
    </row>
    <row r="1101" s="63" customFormat="1" ht="16.5" outlineLevel="7" spans="1:22">
      <c r="A1101" s="82"/>
      <c r="B1101" s="126" t="s">
        <v>192</v>
      </c>
      <c r="C1101" s="127" t="s">
        <v>5885</v>
      </c>
      <c r="D1101" s="128" t="s">
        <v>5887</v>
      </c>
      <c r="E1101" s="129">
        <v>45257</v>
      </c>
      <c r="F1101" s="128">
        <v>72</v>
      </c>
      <c r="G1101" s="114">
        <v>0</v>
      </c>
      <c r="H1101" s="115">
        <v>4133.98</v>
      </c>
      <c r="I1101" s="115">
        <v>1472.9</v>
      </c>
      <c r="J1101" s="130">
        <v>0</v>
      </c>
      <c r="K1101" s="130">
        <v>2661.08</v>
      </c>
      <c r="L1101" s="130">
        <v>679.43</v>
      </c>
      <c r="M1101" s="118"/>
      <c r="N1101" s="119"/>
      <c r="O1101" s="120">
        <f t="shared" si="69"/>
        <v>47452</v>
      </c>
      <c r="P1101" s="121">
        <f t="shared" si="70"/>
        <v>12</v>
      </c>
      <c r="Q1101" s="122">
        <f t="shared" si="71"/>
        <v>688.996666666667</v>
      </c>
      <c r="R1101" s="122">
        <f t="shared" si="68"/>
        <v>9.56666666666661</v>
      </c>
      <c r="S1101" s="123" t="s">
        <v>120</v>
      </c>
      <c r="U1101" s="70"/>
      <c r="V1101" s="124"/>
    </row>
    <row r="1102" s="63" customFormat="1" ht="16.5" outlineLevel="7" spans="1:22">
      <c r="A1102" s="82"/>
      <c r="B1102" s="126" t="s">
        <v>192</v>
      </c>
      <c r="C1102" s="127" t="s">
        <v>5889</v>
      </c>
      <c r="D1102" s="128" t="s">
        <v>5887</v>
      </c>
      <c r="E1102" s="129">
        <v>45257</v>
      </c>
      <c r="F1102" s="128">
        <v>72</v>
      </c>
      <c r="G1102" s="114">
        <v>0</v>
      </c>
      <c r="H1102" s="115">
        <v>4133.99</v>
      </c>
      <c r="I1102" s="115">
        <v>1472.9</v>
      </c>
      <c r="J1102" s="130">
        <v>0</v>
      </c>
      <c r="K1102" s="130">
        <v>2661.09</v>
      </c>
      <c r="L1102" s="130">
        <v>679.43</v>
      </c>
      <c r="M1102" s="118"/>
      <c r="N1102" s="119"/>
      <c r="O1102" s="120">
        <f t="shared" si="69"/>
        <v>47452</v>
      </c>
      <c r="P1102" s="121">
        <f t="shared" si="70"/>
        <v>12</v>
      </c>
      <c r="Q1102" s="122">
        <f t="shared" si="71"/>
        <v>688.998333333333</v>
      </c>
      <c r="R1102" s="122">
        <f t="shared" si="68"/>
        <v>9.56833333333327</v>
      </c>
      <c r="S1102" s="123" t="s">
        <v>120</v>
      </c>
      <c r="U1102" s="70"/>
      <c r="V1102" s="124"/>
    </row>
    <row r="1103" s="63" customFormat="1" ht="16.5" outlineLevel="7" spans="1:22">
      <c r="A1103" s="82"/>
      <c r="B1103" s="126" t="s">
        <v>192</v>
      </c>
      <c r="C1103" s="127" t="s">
        <v>5892</v>
      </c>
      <c r="D1103" s="128" t="s">
        <v>5887</v>
      </c>
      <c r="E1103" s="129">
        <v>45257</v>
      </c>
      <c r="F1103" s="128">
        <v>72</v>
      </c>
      <c r="G1103" s="114">
        <v>0</v>
      </c>
      <c r="H1103" s="115">
        <v>4133.99</v>
      </c>
      <c r="I1103" s="115">
        <v>1472.9</v>
      </c>
      <c r="J1103" s="130">
        <v>0</v>
      </c>
      <c r="K1103" s="130">
        <v>2661.09</v>
      </c>
      <c r="L1103" s="130">
        <v>679.43</v>
      </c>
      <c r="M1103" s="118"/>
      <c r="N1103" s="119"/>
      <c r="O1103" s="120">
        <f t="shared" si="69"/>
        <v>47452</v>
      </c>
      <c r="P1103" s="121">
        <f t="shared" si="70"/>
        <v>12</v>
      </c>
      <c r="Q1103" s="122">
        <f t="shared" si="71"/>
        <v>688.998333333333</v>
      </c>
      <c r="R1103" s="122">
        <f t="shared" si="68"/>
        <v>9.56833333333327</v>
      </c>
      <c r="S1103" s="123" t="s">
        <v>120</v>
      </c>
      <c r="U1103" s="70"/>
      <c r="V1103" s="124"/>
    </row>
    <row r="1104" s="63" customFormat="1" ht="16.5" outlineLevel="7" spans="1:22">
      <c r="A1104" s="82"/>
      <c r="B1104" s="126" t="s">
        <v>192</v>
      </c>
      <c r="C1104" s="127" t="s">
        <v>5895</v>
      </c>
      <c r="D1104" s="128" t="s">
        <v>5897</v>
      </c>
      <c r="E1104" s="129">
        <v>45280</v>
      </c>
      <c r="F1104" s="128">
        <v>72</v>
      </c>
      <c r="G1104" s="114">
        <v>0</v>
      </c>
      <c r="H1104" s="115">
        <v>509988.4</v>
      </c>
      <c r="I1104" s="115">
        <v>169996.14</v>
      </c>
      <c r="J1104" s="130">
        <v>0</v>
      </c>
      <c r="K1104" s="130">
        <v>339992.26</v>
      </c>
      <c r="L1104" s="130">
        <v>84998.07</v>
      </c>
      <c r="M1104" s="118"/>
      <c r="N1104" s="119"/>
      <c r="O1104" s="120">
        <f t="shared" si="69"/>
        <v>47483</v>
      </c>
      <c r="P1104" s="121">
        <f t="shared" si="70"/>
        <v>12</v>
      </c>
      <c r="Q1104" s="122">
        <f t="shared" si="71"/>
        <v>84998.0666666667</v>
      </c>
      <c r="R1104" s="122">
        <f t="shared" si="68"/>
        <v>-0.00333333334128838</v>
      </c>
      <c r="S1104" s="123" t="s">
        <v>120</v>
      </c>
      <c r="U1104" s="70"/>
      <c r="V1104" s="124"/>
    </row>
    <row r="1105" s="63" customFormat="1" ht="16.5" outlineLevel="7" spans="1:22">
      <c r="A1105" s="82"/>
      <c r="B1105" s="126" t="s">
        <v>192</v>
      </c>
      <c r="C1105" s="127" t="s">
        <v>5899</v>
      </c>
      <c r="D1105" s="128" t="s">
        <v>5901</v>
      </c>
      <c r="E1105" s="129">
        <v>45280</v>
      </c>
      <c r="F1105" s="128">
        <v>72</v>
      </c>
      <c r="G1105" s="114">
        <v>0</v>
      </c>
      <c r="H1105" s="115">
        <v>237994.59</v>
      </c>
      <c r="I1105" s="115">
        <v>79331.53</v>
      </c>
      <c r="J1105" s="130">
        <v>0</v>
      </c>
      <c r="K1105" s="130">
        <v>158663.06</v>
      </c>
      <c r="L1105" s="130">
        <v>39665.76</v>
      </c>
      <c r="M1105" s="118"/>
      <c r="N1105" s="119"/>
      <c r="O1105" s="120">
        <f t="shared" si="69"/>
        <v>47483</v>
      </c>
      <c r="P1105" s="121">
        <f t="shared" si="70"/>
        <v>12</v>
      </c>
      <c r="Q1105" s="122">
        <f t="shared" si="71"/>
        <v>39665.765</v>
      </c>
      <c r="R1105" s="122">
        <f t="shared" si="68"/>
        <v>0.00499999999738066</v>
      </c>
      <c r="S1105" s="123" t="s">
        <v>120</v>
      </c>
      <c r="U1105" s="70"/>
      <c r="V1105" s="124"/>
    </row>
    <row r="1106" s="63" customFormat="1" ht="16.5" outlineLevel="7" spans="1:22">
      <c r="A1106" s="82"/>
      <c r="B1106" s="111" t="s">
        <v>192</v>
      </c>
      <c r="C1106" s="111" t="s">
        <v>5904</v>
      </c>
      <c r="D1106" s="112" t="s">
        <v>5897</v>
      </c>
      <c r="E1106" s="113">
        <v>45280</v>
      </c>
      <c r="F1106" s="112">
        <v>72</v>
      </c>
      <c r="G1106" s="114">
        <v>0</v>
      </c>
      <c r="H1106" s="115">
        <v>506864.65</v>
      </c>
      <c r="I1106" s="115">
        <v>168954.88</v>
      </c>
      <c r="J1106" s="116">
        <v>0</v>
      </c>
      <c r="K1106" s="116">
        <v>337909.77</v>
      </c>
      <c r="L1106" s="116">
        <v>84477.44</v>
      </c>
      <c r="M1106" s="118"/>
      <c r="N1106" s="119"/>
      <c r="O1106" s="120">
        <f t="shared" si="69"/>
        <v>47483</v>
      </c>
      <c r="P1106" s="121">
        <f t="shared" si="70"/>
        <v>12</v>
      </c>
      <c r="Q1106" s="122">
        <f t="shared" si="71"/>
        <v>84477.4416666667</v>
      </c>
      <c r="R1106" s="122">
        <f t="shared" si="68"/>
        <v>0.00166666666336823</v>
      </c>
      <c r="S1106" s="123" t="s">
        <v>120</v>
      </c>
      <c r="U1106" s="70"/>
      <c r="V1106" s="124"/>
    </row>
    <row r="1107" s="63" customFormat="1" ht="16.5" outlineLevel="7" spans="1:22">
      <c r="A1107" s="82"/>
      <c r="B1107" s="111" t="s">
        <v>192</v>
      </c>
      <c r="C1107" s="111" t="s">
        <v>5907</v>
      </c>
      <c r="D1107" s="112" t="s">
        <v>5901</v>
      </c>
      <c r="E1107" s="113">
        <v>45280</v>
      </c>
      <c r="F1107" s="112">
        <v>72</v>
      </c>
      <c r="G1107" s="114">
        <v>0</v>
      </c>
      <c r="H1107" s="115">
        <v>236536.84</v>
      </c>
      <c r="I1107" s="115">
        <v>78845.62</v>
      </c>
      <c r="J1107" s="116">
        <v>0</v>
      </c>
      <c r="K1107" s="116">
        <v>157691.22</v>
      </c>
      <c r="L1107" s="116">
        <v>39422.81</v>
      </c>
      <c r="M1107" s="118"/>
      <c r="N1107" s="119"/>
      <c r="O1107" s="120">
        <f t="shared" si="69"/>
        <v>47483</v>
      </c>
      <c r="P1107" s="121">
        <f t="shared" si="70"/>
        <v>12</v>
      </c>
      <c r="Q1107" s="122">
        <f t="shared" si="71"/>
        <v>39422.8066666667</v>
      </c>
      <c r="R1107" s="122">
        <f t="shared" si="68"/>
        <v>-0.00333333332673647</v>
      </c>
      <c r="S1107" s="123" t="s">
        <v>120</v>
      </c>
      <c r="U1107" s="70"/>
      <c r="V1107" s="124"/>
    </row>
    <row r="1108" s="63" customFormat="1" ht="16.5" outlineLevel="7" spans="1:22">
      <c r="A1108" s="82"/>
      <c r="B1108" s="126" t="s">
        <v>192</v>
      </c>
      <c r="C1108" s="127" t="s">
        <v>5911</v>
      </c>
      <c r="D1108" s="128" t="s">
        <v>5897</v>
      </c>
      <c r="E1108" s="129">
        <v>45275</v>
      </c>
      <c r="F1108" s="128">
        <v>72</v>
      </c>
      <c r="G1108" s="114">
        <v>0</v>
      </c>
      <c r="H1108" s="115">
        <v>405309.74</v>
      </c>
      <c r="I1108" s="115">
        <v>135103.24</v>
      </c>
      <c r="J1108" s="130">
        <v>0</v>
      </c>
      <c r="K1108" s="130">
        <v>270206.5</v>
      </c>
      <c r="L1108" s="130">
        <v>67551.62</v>
      </c>
      <c r="M1108" s="118"/>
      <c r="N1108" s="119"/>
      <c r="O1108" s="120">
        <f t="shared" si="69"/>
        <v>47483</v>
      </c>
      <c r="P1108" s="121">
        <f t="shared" si="70"/>
        <v>12</v>
      </c>
      <c r="Q1108" s="122">
        <f t="shared" si="71"/>
        <v>67551.6233333333</v>
      </c>
      <c r="R1108" s="122">
        <f t="shared" si="68"/>
        <v>0.00333333334128838</v>
      </c>
      <c r="S1108" s="123" t="s">
        <v>120</v>
      </c>
      <c r="U1108" s="70"/>
      <c r="V1108" s="124"/>
    </row>
    <row r="1109" s="63" customFormat="1" ht="16.5" outlineLevel="7" spans="1:22">
      <c r="A1109" s="82"/>
      <c r="B1109" s="126" t="s">
        <v>192</v>
      </c>
      <c r="C1109" s="127" t="s">
        <v>5915</v>
      </c>
      <c r="D1109" s="128" t="s">
        <v>5917</v>
      </c>
      <c r="E1109" s="129">
        <v>45376</v>
      </c>
      <c r="F1109" s="128">
        <v>72</v>
      </c>
      <c r="G1109" s="114">
        <v>0</v>
      </c>
      <c r="H1109" s="115">
        <v>256637.17</v>
      </c>
      <c r="I1109" s="115">
        <v>74852.51</v>
      </c>
      <c r="J1109" s="130">
        <v>0</v>
      </c>
      <c r="K1109" s="130">
        <v>181784.66</v>
      </c>
      <c r="L1109" s="130">
        <v>42772.86</v>
      </c>
      <c r="M1109" s="118"/>
      <c r="N1109" s="119"/>
      <c r="O1109" s="120">
        <f t="shared" si="69"/>
        <v>47573</v>
      </c>
      <c r="P1109" s="121">
        <f t="shared" si="70"/>
        <v>12</v>
      </c>
      <c r="Q1109" s="122">
        <f t="shared" si="71"/>
        <v>42772.8616666667</v>
      </c>
      <c r="R1109" s="122">
        <f t="shared" si="68"/>
        <v>0.00166666667064419</v>
      </c>
      <c r="S1109" s="123" t="s">
        <v>120</v>
      </c>
      <c r="U1109" s="70"/>
      <c r="V1109" s="124"/>
    </row>
    <row r="1110" s="63" customFormat="1" ht="16.5" outlineLevel="7" spans="1:22">
      <c r="A1110" s="82"/>
      <c r="B1110" s="126" t="s">
        <v>192</v>
      </c>
      <c r="C1110" s="127" t="s">
        <v>5922</v>
      </c>
      <c r="D1110" s="128" t="s">
        <v>5924</v>
      </c>
      <c r="E1110" s="129">
        <v>45399</v>
      </c>
      <c r="F1110" s="128">
        <v>72</v>
      </c>
      <c r="G1110" s="114">
        <v>0</v>
      </c>
      <c r="H1110" s="115">
        <v>247787.6</v>
      </c>
      <c r="I1110" s="115">
        <v>68829.89</v>
      </c>
      <c r="J1110" s="130">
        <v>0</v>
      </c>
      <c r="K1110" s="130">
        <v>178957.71</v>
      </c>
      <c r="L1110" s="130">
        <v>41297.93</v>
      </c>
      <c r="M1110" s="118"/>
      <c r="N1110" s="119"/>
      <c r="O1110" s="120">
        <f t="shared" si="69"/>
        <v>47603</v>
      </c>
      <c r="P1110" s="121">
        <f t="shared" si="70"/>
        <v>12</v>
      </c>
      <c r="Q1110" s="122">
        <f t="shared" si="71"/>
        <v>41297.9333333333</v>
      </c>
      <c r="R1110" s="122">
        <f t="shared" si="68"/>
        <v>0.00333333333401242</v>
      </c>
      <c r="S1110" s="123" t="s">
        <v>120</v>
      </c>
      <c r="U1110" s="70"/>
      <c r="V1110" s="124"/>
    </row>
    <row r="1111" s="63" customFormat="1" ht="16.5" outlineLevel="7" spans="1:22">
      <c r="A1111" s="82"/>
      <c r="B1111" s="126" t="s">
        <v>192</v>
      </c>
      <c r="C1111" s="127" t="s">
        <v>5929</v>
      </c>
      <c r="D1111" s="128" t="s">
        <v>5931</v>
      </c>
      <c r="E1111" s="129">
        <v>45408</v>
      </c>
      <c r="F1111" s="128">
        <v>72</v>
      </c>
      <c r="G1111" s="114">
        <v>0</v>
      </c>
      <c r="H1111" s="115">
        <v>237168.14</v>
      </c>
      <c r="I1111" s="115">
        <v>65880.04</v>
      </c>
      <c r="J1111" s="130">
        <v>0</v>
      </c>
      <c r="K1111" s="130">
        <v>171288.1</v>
      </c>
      <c r="L1111" s="130">
        <v>39528.02</v>
      </c>
      <c r="M1111" s="118"/>
      <c r="N1111" s="119"/>
      <c r="O1111" s="120">
        <f t="shared" si="69"/>
        <v>47603</v>
      </c>
      <c r="P1111" s="121">
        <f t="shared" si="70"/>
        <v>12</v>
      </c>
      <c r="Q1111" s="122">
        <f t="shared" si="71"/>
        <v>39528.0233333333</v>
      </c>
      <c r="R1111" s="122">
        <f t="shared" si="68"/>
        <v>0.00333333334128838</v>
      </c>
      <c r="S1111" s="123" t="s">
        <v>120</v>
      </c>
      <c r="U1111" s="70"/>
      <c r="V1111" s="124"/>
    </row>
    <row r="1112" s="63" customFormat="1" ht="16.5" outlineLevel="7" spans="1:22">
      <c r="A1112" s="82"/>
      <c r="B1112" s="126" t="s">
        <v>192</v>
      </c>
      <c r="C1112" s="127" t="s">
        <v>5935</v>
      </c>
      <c r="D1112" s="128" t="s">
        <v>5937</v>
      </c>
      <c r="E1112" s="129">
        <v>45520</v>
      </c>
      <c r="F1112" s="128">
        <v>72</v>
      </c>
      <c r="G1112" s="114">
        <v>0</v>
      </c>
      <c r="H1112" s="115">
        <v>8407.08</v>
      </c>
      <c r="I1112" s="115">
        <v>1868.24</v>
      </c>
      <c r="J1112" s="130">
        <v>0</v>
      </c>
      <c r="K1112" s="130">
        <v>6538.84</v>
      </c>
      <c r="L1112" s="130">
        <v>1401.18</v>
      </c>
      <c r="M1112" s="118"/>
      <c r="N1112" s="119"/>
      <c r="O1112" s="120">
        <f t="shared" si="69"/>
        <v>47726</v>
      </c>
      <c r="P1112" s="121">
        <f t="shared" si="70"/>
        <v>12</v>
      </c>
      <c r="Q1112" s="122">
        <f t="shared" si="71"/>
        <v>1401.18</v>
      </c>
      <c r="R1112" s="122">
        <f t="shared" si="68"/>
        <v>0</v>
      </c>
      <c r="S1112" s="123" t="s">
        <v>120</v>
      </c>
      <c r="U1112" s="70"/>
      <c r="V1112" s="124"/>
    </row>
    <row r="1113" s="63" customFormat="1" ht="16.5" outlineLevel="7" spans="1:22">
      <c r="A1113" s="82"/>
      <c r="B1113" s="111" t="s">
        <v>192</v>
      </c>
      <c r="C1113" s="111" t="s">
        <v>5942</v>
      </c>
      <c r="D1113" s="112" t="s">
        <v>5944</v>
      </c>
      <c r="E1113" s="113">
        <v>45525</v>
      </c>
      <c r="F1113" s="112">
        <v>72</v>
      </c>
      <c r="G1113" s="114">
        <v>0</v>
      </c>
      <c r="H1113" s="115">
        <v>43362.83</v>
      </c>
      <c r="I1113" s="115">
        <v>9636.19</v>
      </c>
      <c r="J1113" s="116">
        <v>0</v>
      </c>
      <c r="K1113" s="116">
        <v>33726.64</v>
      </c>
      <c r="L1113" s="116">
        <v>7227.14</v>
      </c>
      <c r="M1113" s="118"/>
      <c r="N1113" s="119"/>
      <c r="O1113" s="120">
        <f t="shared" si="69"/>
        <v>47726</v>
      </c>
      <c r="P1113" s="121">
        <f t="shared" si="70"/>
        <v>12</v>
      </c>
      <c r="Q1113" s="122">
        <f t="shared" si="71"/>
        <v>7227.13833333333</v>
      </c>
      <c r="R1113" s="122">
        <f t="shared" si="68"/>
        <v>-0.00166666666609672</v>
      </c>
      <c r="S1113" s="123" t="s">
        <v>120</v>
      </c>
      <c r="U1113" s="70"/>
      <c r="V1113" s="124"/>
    </row>
    <row r="1114" s="63" customFormat="1" ht="16.5" outlineLevel="7" spans="1:22">
      <c r="A1114" s="82"/>
      <c r="B1114" s="111" t="s">
        <v>192</v>
      </c>
      <c r="C1114" s="111" t="s">
        <v>5949</v>
      </c>
      <c r="D1114" s="112" t="s">
        <v>5951</v>
      </c>
      <c r="E1114" s="113">
        <v>45553</v>
      </c>
      <c r="F1114" s="112">
        <v>72</v>
      </c>
      <c r="G1114" s="114">
        <v>0</v>
      </c>
      <c r="H1114" s="115">
        <v>199115.05</v>
      </c>
      <c r="I1114" s="115">
        <v>41482.3</v>
      </c>
      <c r="J1114" s="116">
        <v>0</v>
      </c>
      <c r="K1114" s="116">
        <v>157632.75</v>
      </c>
      <c r="L1114" s="116">
        <v>33185.84</v>
      </c>
      <c r="M1114" s="118"/>
      <c r="N1114" s="119"/>
      <c r="O1114" s="120">
        <f t="shared" si="69"/>
        <v>47756</v>
      </c>
      <c r="P1114" s="121">
        <f t="shared" si="70"/>
        <v>12</v>
      </c>
      <c r="Q1114" s="122">
        <f t="shared" si="71"/>
        <v>33185.8416666667</v>
      </c>
      <c r="R1114" s="122">
        <f t="shared" si="68"/>
        <v>0.00166666666336823</v>
      </c>
      <c r="S1114" s="123" t="s">
        <v>120</v>
      </c>
      <c r="U1114" s="70"/>
      <c r="V1114" s="124"/>
    </row>
    <row r="1115" s="63" customFormat="1" ht="16.5" outlineLevel="7" spans="1:22">
      <c r="A1115" s="82"/>
      <c r="B1115" s="126" t="s">
        <v>192</v>
      </c>
      <c r="C1115" s="127" t="s">
        <v>5956</v>
      </c>
      <c r="D1115" s="128" t="s">
        <v>5958</v>
      </c>
      <c r="E1115" s="129">
        <v>45609</v>
      </c>
      <c r="F1115" s="128">
        <v>72</v>
      </c>
      <c r="G1115" s="114">
        <v>0</v>
      </c>
      <c r="H1115" s="115">
        <v>145236.85</v>
      </c>
      <c r="I1115" s="115">
        <v>26223.32</v>
      </c>
      <c r="J1115" s="130">
        <v>0</v>
      </c>
      <c r="K1115" s="130">
        <v>119013.53</v>
      </c>
      <c r="L1115" s="130">
        <v>24206.14</v>
      </c>
      <c r="M1115" s="118"/>
      <c r="N1115" s="119"/>
      <c r="O1115" s="120">
        <f t="shared" si="69"/>
        <v>47817</v>
      </c>
      <c r="P1115" s="121">
        <f t="shared" si="70"/>
        <v>12</v>
      </c>
      <c r="Q1115" s="122">
        <f t="shared" si="71"/>
        <v>24206.1416666667</v>
      </c>
      <c r="R1115" s="122">
        <f t="shared" si="68"/>
        <v>0.00166666667064419</v>
      </c>
      <c r="S1115" s="123" t="s">
        <v>120</v>
      </c>
      <c r="U1115" s="70"/>
      <c r="V1115" s="124"/>
    </row>
    <row r="1116" s="63" customFormat="1" ht="16.5" outlineLevel="7" spans="1:22">
      <c r="A1116" s="82"/>
      <c r="B1116" s="126" t="s">
        <v>192</v>
      </c>
      <c r="C1116" s="127" t="s">
        <v>5960</v>
      </c>
      <c r="D1116" s="128" t="s">
        <v>5962</v>
      </c>
      <c r="E1116" s="129">
        <v>45609</v>
      </c>
      <c r="F1116" s="128">
        <v>72</v>
      </c>
      <c r="G1116" s="114">
        <v>0</v>
      </c>
      <c r="H1116" s="115">
        <v>403435.72</v>
      </c>
      <c r="I1116" s="115">
        <v>72842.56</v>
      </c>
      <c r="J1116" s="130">
        <v>0</v>
      </c>
      <c r="K1116" s="130">
        <v>330593.16</v>
      </c>
      <c r="L1116" s="130">
        <v>67239.29</v>
      </c>
      <c r="M1116" s="118"/>
      <c r="N1116" s="119"/>
      <c r="O1116" s="120">
        <f t="shared" si="69"/>
        <v>47817</v>
      </c>
      <c r="P1116" s="121">
        <f t="shared" si="70"/>
        <v>12</v>
      </c>
      <c r="Q1116" s="122">
        <f t="shared" si="71"/>
        <v>67239.2866666667</v>
      </c>
      <c r="R1116" s="122">
        <f t="shared" si="68"/>
        <v>-0.00333333332673647</v>
      </c>
      <c r="S1116" s="123" t="s">
        <v>120</v>
      </c>
      <c r="U1116" s="70"/>
      <c r="V1116" s="124"/>
    </row>
    <row r="1117" s="63" customFormat="1" ht="16.5" outlineLevel="7" spans="1:22">
      <c r="A1117" s="82"/>
      <c r="B1117" s="126" t="s">
        <v>192</v>
      </c>
      <c r="C1117" s="127" t="s">
        <v>5964</v>
      </c>
      <c r="D1117" s="128" t="s">
        <v>5966</v>
      </c>
      <c r="E1117" s="129">
        <v>45609</v>
      </c>
      <c r="F1117" s="128">
        <v>72</v>
      </c>
      <c r="G1117" s="114">
        <v>0</v>
      </c>
      <c r="H1117" s="115">
        <v>403435.72</v>
      </c>
      <c r="I1117" s="115">
        <v>72842.56</v>
      </c>
      <c r="J1117" s="130">
        <v>0</v>
      </c>
      <c r="K1117" s="130">
        <v>330593.16</v>
      </c>
      <c r="L1117" s="130">
        <v>67239.29</v>
      </c>
      <c r="M1117" s="118"/>
      <c r="N1117" s="119"/>
      <c r="O1117" s="120">
        <f t="shared" si="69"/>
        <v>47817</v>
      </c>
      <c r="P1117" s="121">
        <f t="shared" si="70"/>
        <v>12</v>
      </c>
      <c r="Q1117" s="122">
        <f t="shared" si="71"/>
        <v>67239.2866666667</v>
      </c>
      <c r="R1117" s="122">
        <f t="shared" si="68"/>
        <v>-0.00333333332673647</v>
      </c>
      <c r="S1117" s="123" t="s">
        <v>120</v>
      </c>
      <c r="U1117" s="70"/>
      <c r="V1117" s="124"/>
    </row>
    <row r="1118" s="63" customFormat="1" ht="16.5" outlineLevel="7" spans="1:22">
      <c r="A1118" s="82"/>
      <c r="B1118" s="126" t="s">
        <v>192</v>
      </c>
      <c r="C1118" s="127" t="s">
        <v>5968</v>
      </c>
      <c r="D1118" s="128" t="s">
        <v>5970</v>
      </c>
      <c r="E1118" s="129">
        <v>45609</v>
      </c>
      <c r="F1118" s="128">
        <v>72</v>
      </c>
      <c r="G1118" s="114">
        <v>0</v>
      </c>
      <c r="H1118" s="115">
        <v>242061.42</v>
      </c>
      <c r="I1118" s="115">
        <v>43705.53</v>
      </c>
      <c r="J1118" s="130">
        <v>0</v>
      </c>
      <c r="K1118" s="130">
        <v>198355.89</v>
      </c>
      <c r="L1118" s="130">
        <v>40343.57</v>
      </c>
      <c r="M1118" s="118"/>
      <c r="N1118" s="119"/>
      <c r="O1118" s="120">
        <f t="shared" si="69"/>
        <v>47817</v>
      </c>
      <c r="P1118" s="121">
        <f t="shared" si="70"/>
        <v>12</v>
      </c>
      <c r="Q1118" s="122">
        <f t="shared" si="71"/>
        <v>40343.57</v>
      </c>
      <c r="R1118" s="122">
        <f t="shared" si="68"/>
        <v>0</v>
      </c>
      <c r="S1118" s="123" t="s">
        <v>120</v>
      </c>
      <c r="U1118" s="70"/>
      <c r="V1118" s="124"/>
    </row>
    <row r="1119" s="63" customFormat="1" ht="16.5" outlineLevel="7" spans="1:22">
      <c r="A1119" s="82"/>
      <c r="B1119" s="126" t="s">
        <v>192</v>
      </c>
      <c r="C1119" s="127" t="s">
        <v>5972</v>
      </c>
      <c r="D1119" s="128" t="s">
        <v>5974</v>
      </c>
      <c r="E1119" s="129">
        <v>45609</v>
      </c>
      <c r="F1119" s="128">
        <v>72</v>
      </c>
      <c r="G1119" s="114">
        <v>0</v>
      </c>
      <c r="H1119" s="115">
        <v>96824.56</v>
      </c>
      <c r="I1119" s="115">
        <v>17482.22</v>
      </c>
      <c r="J1119" s="130">
        <v>0</v>
      </c>
      <c r="K1119" s="130">
        <v>79342.34</v>
      </c>
      <c r="L1119" s="130">
        <v>16137.43</v>
      </c>
      <c r="M1119" s="118"/>
      <c r="N1119" s="119"/>
      <c r="O1119" s="120">
        <f t="shared" si="69"/>
        <v>47817</v>
      </c>
      <c r="P1119" s="121">
        <f t="shared" si="70"/>
        <v>12</v>
      </c>
      <c r="Q1119" s="122">
        <f t="shared" si="71"/>
        <v>16137.4266666667</v>
      </c>
      <c r="R1119" s="122">
        <f t="shared" si="68"/>
        <v>-0.00333333333401242</v>
      </c>
      <c r="S1119" s="123" t="s">
        <v>120</v>
      </c>
      <c r="U1119" s="70"/>
      <c r="V1119" s="124"/>
    </row>
    <row r="1120" s="63" customFormat="1" ht="16.5" outlineLevel="7" spans="1:22">
      <c r="A1120" s="82"/>
      <c r="B1120" s="111" t="s">
        <v>192</v>
      </c>
      <c r="C1120" s="111" t="s">
        <v>5976</v>
      </c>
      <c r="D1120" s="112" t="s">
        <v>5978</v>
      </c>
      <c r="E1120" s="113">
        <v>45609</v>
      </c>
      <c r="F1120" s="112">
        <v>72</v>
      </c>
      <c r="G1120" s="114">
        <v>0</v>
      </c>
      <c r="H1120" s="115">
        <v>96824.56</v>
      </c>
      <c r="I1120" s="115">
        <v>17482.22</v>
      </c>
      <c r="J1120" s="116">
        <v>0</v>
      </c>
      <c r="K1120" s="116">
        <v>79342.34</v>
      </c>
      <c r="L1120" s="116">
        <v>16137.43</v>
      </c>
      <c r="M1120" s="118"/>
      <c r="N1120" s="119"/>
      <c r="O1120" s="120">
        <f t="shared" si="69"/>
        <v>47817</v>
      </c>
      <c r="P1120" s="121">
        <f t="shared" si="70"/>
        <v>12</v>
      </c>
      <c r="Q1120" s="122">
        <f t="shared" si="71"/>
        <v>16137.4266666667</v>
      </c>
      <c r="R1120" s="122">
        <f t="shared" si="68"/>
        <v>-0.00333333333401242</v>
      </c>
      <c r="S1120" s="123" t="s">
        <v>120</v>
      </c>
      <c r="U1120" s="70"/>
      <c r="V1120" s="124"/>
    </row>
    <row r="1121" s="63" customFormat="1" ht="16.5" outlineLevel="7" spans="1:22">
      <c r="A1121" s="82"/>
      <c r="B1121" s="111" t="s">
        <v>192</v>
      </c>
      <c r="C1121" s="111" t="s">
        <v>5980</v>
      </c>
      <c r="D1121" s="112" t="s">
        <v>5982</v>
      </c>
      <c r="E1121" s="113">
        <v>45609</v>
      </c>
      <c r="F1121" s="112">
        <v>72</v>
      </c>
      <c r="G1121" s="114">
        <v>0</v>
      </c>
      <c r="H1121" s="115">
        <v>96824.56</v>
      </c>
      <c r="I1121" s="115">
        <v>17482.22</v>
      </c>
      <c r="J1121" s="116">
        <v>0</v>
      </c>
      <c r="K1121" s="116">
        <v>79342.34</v>
      </c>
      <c r="L1121" s="116">
        <v>16137.43</v>
      </c>
      <c r="M1121" s="118"/>
      <c r="N1121" s="119"/>
      <c r="O1121" s="120">
        <f t="shared" si="69"/>
        <v>47817</v>
      </c>
      <c r="P1121" s="121">
        <f t="shared" si="70"/>
        <v>12</v>
      </c>
      <c r="Q1121" s="122">
        <f t="shared" si="71"/>
        <v>16137.4266666667</v>
      </c>
      <c r="R1121" s="122">
        <f t="shared" si="68"/>
        <v>-0.00333333333401242</v>
      </c>
      <c r="S1121" s="123" t="s">
        <v>120</v>
      </c>
      <c r="U1121" s="70"/>
      <c r="V1121" s="124"/>
    </row>
    <row r="1122" s="63" customFormat="1" ht="16.5" outlineLevel="7" spans="1:22">
      <c r="A1122" s="82"/>
      <c r="B1122" s="126" t="s">
        <v>192</v>
      </c>
      <c r="C1122" s="127" t="s">
        <v>5984</v>
      </c>
      <c r="D1122" s="128" t="s">
        <v>5986</v>
      </c>
      <c r="E1122" s="129">
        <v>45609</v>
      </c>
      <c r="F1122" s="128">
        <v>72</v>
      </c>
      <c r="G1122" s="114">
        <v>0</v>
      </c>
      <c r="H1122" s="115">
        <v>96824.56</v>
      </c>
      <c r="I1122" s="115">
        <v>17482.22</v>
      </c>
      <c r="J1122" s="130">
        <v>0</v>
      </c>
      <c r="K1122" s="130">
        <v>79342.34</v>
      </c>
      <c r="L1122" s="130">
        <v>16137.43</v>
      </c>
      <c r="M1122" s="118"/>
      <c r="N1122" s="119"/>
      <c r="O1122" s="120">
        <f t="shared" si="69"/>
        <v>47817</v>
      </c>
      <c r="P1122" s="121">
        <f t="shared" si="70"/>
        <v>12</v>
      </c>
      <c r="Q1122" s="122">
        <f t="shared" si="71"/>
        <v>16137.4266666667</v>
      </c>
      <c r="R1122" s="122">
        <f t="shared" si="68"/>
        <v>-0.00333333333401242</v>
      </c>
      <c r="S1122" s="123" t="s">
        <v>120</v>
      </c>
      <c r="U1122" s="70"/>
      <c r="V1122" s="124"/>
    </row>
    <row r="1123" s="63" customFormat="1" ht="16.5" outlineLevel="7" spans="1:22">
      <c r="A1123" s="82"/>
      <c r="B1123" s="126" t="s">
        <v>192</v>
      </c>
      <c r="C1123" s="127" t="s">
        <v>5988</v>
      </c>
      <c r="D1123" s="128" t="s">
        <v>5990</v>
      </c>
      <c r="E1123" s="129">
        <v>45609</v>
      </c>
      <c r="F1123" s="128">
        <v>72</v>
      </c>
      <c r="G1123" s="114">
        <v>0</v>
      </c>
      <c r="H1123" s="115">
        <v>96824.56</v>
      </c>
      <c r="I1123" s="115">
        <v>17482.22</v>
      </c>
      <c r="J1123" s="130">
        <v>0</v>
      </c>
      <c r="K1123" s="130">
        <v>79342.34</v>
      </c>
      <c r="L1123" s="130">
        <v>16137.43</v>
      </c>
      <c r="M1123" s="118"/>
      <c r="N1123" s="119"/>
      <c r="O1123" s="120">
        <f t="shared" si="69"/>
        <v>47817</v>
      </c>
      <c r="P1123" s="121">
        <f t="shared" si="70"/>
        <v>12</v>
      </c>
      <c r="Q1123" s="122">
        <f t="shared" si="71"/>
        <v>16137.4266666667</v>
      </c>
      <c r="R1123" s="122">
        <f t="shared" si="68"/>
        <v>-0.00333333333401242</v>
      </c>
      <c r="S1123" s="123" t="s">
        <v>120</v>
      </c>
      <c r="U1123" s="70"/>
      <c r="V1123" s="124"/>
    </row>
    <row r="1124" s="63" customFormat="1" ht="16.5" outlineLevel="7" spans="1:22">
      <c r="A1124" s="82"/>
      <c r="B1124" s="126" t="s">
        <v>192</v>
      </c>
      <c r="C1124" s="127" t="s">
        <v>5992</v>
      </c>
      <c r="D1124" s="128" t="s">
        <v>5994</v>
      </c>
      <c r="E1124" s="129">
        <v>45609</v>
      </c>
      <c r="F1124" s="128">
        <v>72</v>
      </c>
      <c r="G1124" s="114">
        <v>0</v>
      </c>
      <c r="H1124" s="115">
        <v>96824.57</v>
      </c>
      <c r="I1124" s="115">
        <v>17482.22</v>
      </c>
      <c r="J1124" s="130">
        <v>0</v>
      </c>
      <c r="K1124" s="130">
        <v>79342.35</v>
      </c>
      <c r="L1124" s="130">
        <v>16137.43</v>
      </c>
      <c r="M1124" s="118"/>
      <c r="N1124" s="119"/>
      <c r="O1124" s="120">
        <f t="shared" si="69"/>
        <v>47817</v>
      </c>
      <c r="P1124" s="121">
        <f t="shared" si="70"/>
        <v>12</v>
      </c>
      <c r="Q1124" s="122">
        <f t="shared" si="71"/>
        <v>16137.4283333333</v>
      </c>
      <c r="R1124" s="122">
        <f t="shared" si="68"/>
        <v>-0.00166666666700621</v>
      </c>
      <c r="S1124" s="123" t="s">
        <v>120</v>
      </c>
      <c r="U1124" s="70"/>
      <c r="V1124" s="124"/>
    </row>
    <row r="1125" s="63" customFormat="1" ht="16.5" outlineLevel="7" spans="1:22">
      <c r="A1125" s="82"/>
      <c r="B1125" s="126" t="s">
        <v>192</v>
      </c>
      <c r="C1125" s="127" t="s">
        <v>5996</v>
      </c>
      <c r="D1125" s="128" t="s">
        <v>5998</v>
      </c>
      <c r="E1125" s="129">
        <v>45609</v>
      </c>
      <c r="F1125" s="128">
        <v>72</v>
      </c>
      <c r="G1125" s="114">
        <v>0</v>
      </c>
      <c r="H1125" s="115">
        <v>96824.57</v>
      </c>
      <c r="I1125" s="115">
        <v>17482.22</v>
      </c>
      <c r="J1125" s="130">
        <v>0</v>
      </c>
      <c r="K1125" s="130">
        <v>79342.35</v>
      </c>
      <c r="L1125" s="130">
        <v>16137.43</v>
      </c>
      <c r="M1125" s="118"/>
      <c r="N1125" s="119"/>
      <c r="O1125" s="120">
        <f t="shared" si="69"/>
        <v>47817</v>
      </c>
      <c r="P1125" s="121">
        <f t="shared" si="70"/>
        <v>12</v>
      </c>
      <c r="Q1125" s="122">
        <f t="shared" si="71"/>
        <v>16137.4283333333</v>
      </c>
      <c r="R1125" s="122">
        <f t="shared" si="68"/>
        <v>-0.00166666666700621</v>
      </c>
      <c r="S1125" s="123" t="s">
        <v>120</v>
      </c>
      <c r="U1125" s="70"/>
      <c r="V1125" s="124"/>
    </row>
    <row r="1126" s="63" customFormat="1" ht="16.5" outlineLevel="7" spans="1:22">
      <c r="A1126" s="82"/>
      <c r="B1126" s="126" t="s">
        <v>192</v>
      </c>
      <c r="C1126" s="127" t="s">
        <v>6000</v>
      </c>
      <c r="D1126" s="128" t="s">
        <v>6002</v>
      </c>
      <c r="E1126" s="129">
        <v>45609</v>
      </c>
      <c r="F1126" s="128">
        <v>72</v>
      </c>
      <c r="G1126" s="114">
        <v>0</v>
      </c>
      <c r="H1126" s="115">
        <v>96824.57</v>
      </c>
      <c r="I1126" s="115">
        <v>17482.22</v>
      </c>
      <c r="J1126" s="130">
        <v>0</v>
      </c>
      <c r="K1126" s="130">
        <v>79342.35</v>
      </c>
      <c r="L1126" s="130">
        <v>16137.43</v>
      </c>
      <c r="M1126" s="118"/>
      <c r="N1126" s="119"/>
      <c r="O1126" s="120">
        <f t="shared" si="69"/>
        <v>47817</v>
      </c>
      <c r="P1126" s="121">
        <f t="shared" si="70"/>
        <v>12</v>
      </c>
      <c r="Q1126" s="122">
        <f t="shared" si="71"/>
        <v>16137.4283333333</v>
      </c>
      <c r="R1126" s="122">
        <f t="shared" si="68"/>
        <v>-0.00166666666700621</v>
      </c>
      <c r="S1126" s="123" t="s">
        <v>120</v>
      </c>
      <c r="U1126" s="70"/>
      <c r="V1126" s="124"/>
    </row>
    <row r="1127" s="63" customFormat="1" ht="16.5" outlineLevel="7" spans="1:22">
      <c r="A1127" s="82"/>
      <c r="B1127" s="111" t="s">
        <v>192</v>
      </c>
      <c r="C1127" s="111" t="s">
        <v>6004</v>
      </c>
      <c r="D1127" s="112" t="s">
        <v>6006</v>
      </c>
      <c r="E1127" s="113">
        <v>45609</v>
      </c>
      <c r="F1127" s="112">
        <v>72</v>
      </c>
      <c r="G1127" s="114">
        <v>0</v>
      </c>
      <c r="H1127" s="115">
        <v>96824.57</v>
      </c>
      <c r="I1127" s="115">
        <v>17482.22</v>
      </c>
      <c r="J1127" s="116">
        <v>0</v>
      </c>
      <c r="K1127" s="116">
        <v>79342.35</v>
      </c>
      <c r="L1127" s="116">
        <v>16137.43</v>
      </c>
      <c r="M1127" s="118"/>
      <c r="N1127" s="119"/>
      <c r="O1127" s="120">
        <f t="shared" si="69"/>
        <v>47817</v>
      </c>
      <c r="P1127" s="121">
        <f t="shared" si="70"/>
        <v>12</v>
      </c>
      <c r="Q1127" s="122">
        <f t="shared" si="71"/>
        <v>16137.4283333333</v>
      </c>
      <c r="R1127" s="122">
        <f t="shared" si="68"/>
        <v>-0.00166666666700621</v>
      </c>
      <c r="S1127" s="123" t="s">
        <v>120</v>
      </c>
      <c r="U1127" s="70"/>
      <c r="V1127" s="124"/>
    </row>
    <row r="1128" s="63" customFormat="1" ht="16.5" outlineLevel="7" spans="1:22">
      <c r="A1128" s="82"/>
      <c r="B1128" s="111" t="s">
        <v>192</v>
      </c>
      <c r="C1128" s="111" t="s">
        <v>6008</v>
      </c>
      <c r="D1128" s="112" t="s">
        <v>6010</v>
      </c>
      <c r="E1128" s="113">
        <v>45609</v>
      </c>
      <c r="F1128" s="112">
        <v>72</v>
      </c>
      <c r="G1128" s="114">
        <v>0</v>
      </c>
      <c r="H1128" s="115">
        <v>96824.57</v>
      </c>
      <c r="I1128" s="115">
        <v>17482.22</v>
      </c>
      <c r="J1128" s="116">
        <v>0</v>
      </c>
      <c r="K1128" s="116">
        <v>79342.35</v>
      </c>
      <c r="L1128" s="116">
        <v>16137.43</v>
      </c>
      <c r="M1128" s="118"/>
      <c r="N1128" s="119"/>
      <c r="O1128" s="120">
        <f t="shared" si="69"/>
        <v>47817</v>
      </c>
      <c r="P1128" s="121">
        <f t="shared" si="70"/>
        <v>12</v>
      </c>
      <c r="Q1128" s="122">
        <f t="shared" si="71"/>
        <v>16137.4283333333</v>
      </c>
      <c r="R1128" s="122">
        <f t="shared" si="68"/>
        <v>-0.00166666666700621</v>
      </c>
      <c r="S1128" s="123" t="s">
        <v>120</v>
      </c>
      <c r="U1128" s="70"/>
      <c r="V1128" s="124"/>
    </row>
    <row r="1129" s="63" customFormat="1" ht="16.5" outlineLevel="7" spans="1:22">
      <c r="A1129" s="82"/>
      <c r="B1129" s="126" t="s">
        <v>192</v>
      </c>
      <c r="C1129" s="127" t="s">
        <v>6012</v>
      </c>
      <c r="D1129" s="128" t="s">
        <v>6014</v>
      </c>
      <c r="E1129" s="129">
        <v>45609</v>
      </c>
      <c r="F1129" s="128">
        <v>72</v>
      </c>
      <c r="G1129" s="114">
        <v>0</v>
      </c>
      <c r="H1129" s="115">
        <v>145236.85</v>
      </c>
      <c r="I1129" s="115">
        <v>26223.32</v>
      </c>
      <c r="J1129" s="130">
        <v>0</v>
      </c>
      <c r="K1129" s="130">
        <v>119013.53</v>
      </c>
      <c r="L1129" s="130">
        <v>24206.14</v>
      </c>
      <c r="M1129" s="118"/>
      <c r="N1129" s="119"/>
      <c r="O1129" s="120">
        <f t="shared" si="69"/>
        <v>47817</v>
      </c>
      <c r="P1129" s="121">
        <f t="shared" si="70"/>
        <v>12</v>
      </c>
      <c r="Q1129" s="122">
        <f t="shared" si="71"/>
        <v>24206.1416666667</v>
      </c>
      <c r="R1129" s="122">
        <f t="shared" si="68"/>
        <v>0.00166666667064419</v>
      </c>
      <c r="S1129" s="123" t="s">
        <v>120</v>
      </c>
      <c r="T1129" s="131"/>
      <c r="U1129" s="70"/>
      <c r="V1129" s="124"/>
    </row>
    <row r="1130" s="63" customFormat="1" ht="16.5" outlineLevel="7" spans="1:22">
      <c r="A1130" s="82"/>
      <c r="B1130" s="126" t="s">
        <v>192</v>
      </c>
      <c r="C1130" s="127" t="s">
        <v>6016</v>
      </c>
      <c r="D1130" s="128" t="s">
        <v>6018</v>
      </c>
      <c r="E1130" s="129">
        <v>45609</v>
      </c>
      <c r="F1130" s="128">
        <v>72</v>
      </c>
      <c r="G1130" s="114">
        <v>0</v>
      </c>
      <c r="H1130" s="115">
        <v>145236.85</v>
      </c>
      <c r="I1130" s="115">
        <v>26223.32</v>
      </c>
      <c r="J1130" s="130">
        <v>0</v>
      </c>
      <c r="K1130" s="130">
        <v>119013.53</v>
      </c>
      <c r="L1130" s="130">
        <v>24206.14</v>
      </c>
      <c r="M1130" s="118"/>
      <c r="N1130" s="119"/>
      <c r="O1130" s="120">
        <f t="shared" si="69"/>
        <v>47817</v>
      </c>
      <c r="P1130" s="121">
        <f t="shared" si="70"/>
        <v>12</v>
      </c>
      <c r="Q1130" s="122">
        <f t="shared" si="71"/>
        <v>24206.1416666667</v>
      </c>
      <c r="R1130" s="122">
        <f t="shared" si="68"/>
        <v>0.00166666667064419</v>
      </c>
      <c r="S1130" s="123" t="s">
        <v>120</v>
      </c>
      <c r="U1130" s="70"/>
      <c r="V1130" s="124"/>
    </row>
    <row r="1131" s="63" customFormat="1" ht="16.5" outlineLevel="7" spans="1:22">
      <c r="A1131" s="82"/>
      <c r="B1131" s="126" t="s">
        <v>192</v>
      </c>
      <c r="C1131" s="127" t="s">
        <v>6020</v>
      </c>
      <c r="D1131" s="128" t="s">
        <v>6022</v>
      </c>
      <c r="E1131" s="129">
        <v>45609</v>
      </c>
      <c r="F1131" s="128">
        <v>72</v>
      </c>
      <c r="G1131" s="114">
        <v>0</v>
      </c>
      <c r="H1131" s="115">
        <v>484122.84</v>
      </c>
      <c r="I1131" s="115">
        <v>87411.07</v>
      </c>
      <c r="J1131" s="130">
        <v>0</v>
      </c>
      <c r="K1131" s="130">
        <v>396711.77</v>
      </c>
      <c r="L1131" s="130">
        <v>80687.14</v>
      </c>
      <c r="M1131" s="118"/>
      <c r="N1131" s="119"/>
      <c r="O1131" s="120">
        <f t="shared" si="69"/>
        <v>47817</v>
      </c>
      <c r="P1131" s="121">
        <f t="shared" si="70"/>
        <v>12</v>
      </c>
      <c r="Q1131" s="122">
        <f t="shared" si="71"/>
        <v>80687.14</v>
      </c>
      <c r="R1131" s="122">
        <f t="shared" si="68"/>
        <v>0</v>
      </c>
      <c r="S1131" s="123" t="s">
        <v>120</v>
      </c>
      <c r="U1131" s="70"/>
      <c r="V1131" s="124"/>
    </row>
    <row r="1132" s="63" customFormat="1" ht="16.5" outlineLevel="7" spans="1:22">
      <c r="A1132" s="82"/>
      <c r="B1132" s="126" t="s">
        <v>192</v>
      </c>
      <c r="C1132" s="127" t="s">
        <v>6024</v>
      </c>
      <c r="D1132" s="128" t="s">
        <v>6026</v>
      </c>
      <c r="E1132" s="129">
        <v>45609</v>
      </c>
      <c r="F1132" s="128">
        <v>72</v>
      </c>
      <c r="G1132" s="114">
        <v>0</v>
      </c>
      <c r="H1132" s="115">
        <v>484122.84</v>
      </c>
      <c r="I1132" s="115">
        <v>87411.07</v>
      </c>
      <c r="J1132" s="130">
        <v>0</v>
      </c>
      <c r="K1132" s="130">
        <v>396711.77</v>
      </c>
      <c r="L1132" s="130">
        <v>80687.14</v>
      </c>
      <c r="M1132" s="118"/>
      <c r="N1132" s="119"/>
      <c r="O1132" s="120">
        <f t="shared" si="69"/>
        <v>47817</v>
      </c>
      <c r="P1132" s="121">
        <f t="shared" si="70"/>
        <v>12</v>
      </c>
      <c r="Q1132" s="122">
        <f t="shared" si="71"/>
        <v>80687.14</v>
      </c>
      <c r="R1132" s="122">
        <f t="shared" si="68"/>
        <v>0</v>
      </c>
      <c r="S1132" s="123" t="s">
        <v>120</v>
      </c>
      <c r="U1132" s="70"/>
      <c r="V1132" s="124"/>
    </row>
    <row r="1133" s="63" customFormat="1" ht="16.5" outlineLevel="7" spans="1:22">
      <c r="A1133" s="82"/>
      <c r="B1133" s="126" t="s">
        <v>192</v>
      </c>
      <c r="C1133" s="127" t="s">
        <v>6028</v>
      </c>
      <c r="D1133" s="128" t="s">
        <v>6030</v>
      </c>
      <c r="E1133" s="129">
        <v>45609</v>
      </c>
      <c r="F1133" s="128">
        <v>72</v>
      </c>
      <c r="G1133" s="114">
        <v>0</v>
      </c>
      <c r="H1133" s="115">
        <v>64549.71</v>
      </c>
      <c r="I1133" s="115">
        <v>11654.81</v>
      </c>
      <c r="J1133" s="130">
        <v>0</v>
      </c>
      <c r="K1133" s="130">
        <v>52894.9</v>
      </c>
      <c r="L1133" s="130">
        <v>10758.29</v>
      </c>
      <c r="M1133" s="118"/>
      <c r="N1133" s="119"/>
      <c r="O1133" s="120">
        <f t="shared" si="69"/>
        <v>47817</v>
      </c>
      <c r="P1133" s="121">
        <f t="shared" si="70"/>
        <v>12</v>
      </c>
      <c r="Q1133" s="122">
        <f t="shared" si="71"/>
        <v>10758.285</v>
      </c>
      <c r="R1133" s="122">
        <f t="shared" si="68"/>
        <v>-0.00500000000101863</v>
      </c>
      <c r="S1133" s="123" t="s">
        <v>120</v>
      </c>
      <c r="U1133" s="70"/>
      <c r="V1133" s="124"/>
    </row>
    <row r="1134" s="63" customFormat="1" ht="16.5" outlineLevel="7" spans="1:22">
      <c r="A1134" s="82"/>
      <c r="B1134" s="111" t="s">
        <v>192</v>
      </c>
      <c r="C1134" s="111" t="s">
        <v>6032</v>
      </c>
      <c r="D1134" s="112" t="s">
        <v>6034</v>
      </c>
      <c r="E1134" s="113">
        <v>45609</v>
      </c>
      <c r="F1134" s="112">
        <v>72</v>
      </c>
      <c r="G1134" s="114">
        <v>0</v>
      </c>
      <c r="H1134" s="115">
        <v>64549.71</v>
      </c>
      <c r="I1134" s="115">
        <v>11654.81</v>
      </c>
      <c r="J1134" s="116">
        <v>0</v>
      </c>
      <c r="K1134" s="116">
        <v>52894.9</v>
      </c>
      <c r="L1134" s="116">
        <v>10758.29</v>
      </c>
      <c r="M1134" s="118"/>
      <c r="N1134" s="119"/>
      <c r="O1134" s="120">
        <f t="shared" si="69"/>
        <v>47817</v>
      </c>
      <c r="P1134" s="121">
        <f t="shared" si="70"/>
        <v>12</v>
      </c>
      <c r="Q1134" s="122">
        <f t="shared" si="71"/>
        <v>10758.285</v>
      </c>
      <c r="R1134" s="122">
        <f t="shared" si="68"/>
        <v>-0.00500000000101863</v>
      </c>
      <c r="S1134" s="123" t="s">
        <v>120</v>
      </c>
      <c r="U1134" s="70"/>
      <c r="V1134" s="124"/>
    </row>
    <row r="1135" s="63" customFormat="1" ht="16.5" outlineLevel="7" spans="1:22">
      <c r="A1135" s="82"/>
      <c r="B1135" s="111" t="s">
        <v>192</v>
      </c>
      <c r="C1135" s="111" t="s">
        <v>6036</v>
      </c>
      <c r="D1135" s="112" t="s">
        <v>6038</v>
      </c>
      <c r="E1135" s="113">
        <v>45609</v>
      </c>
      <c r="F1135" s="112">
        <v>72</v>
      </c>
      <c r="G1135" s="114">
        <v>0</v>
      </c>
      <c r="H1135" s="115">
        <v>64549.71</v>
      </c>
      <c r="I1135" s="115">
        <v>11654.81</v>
      </c>
      <c r="J1135" s="116">
        <v>0</v>
      </c>
      <c r="K1135" s="116">
        <v>52894.9</v>
      </c>
      <c r="L1135" s="116">
        <v>10758.29</v>
      </c>
      <c r="M1135" s="118"/>
      <c r="N1135" s="119"/>
      <c r="O1135" s="120">
        <f t="shared" si="69"/>
        <v>47817</v>
      </c>
      <c r="P1135" s="121">
        <f t="shared" si="70"/>
        <v>12</v>
      </c>
      <c r="Q1135" s="122">
        <f t="shared" si="71"/>
        <v>10758.285</v>
      </c>
      <c r="R1135" s="122">
        <f t="shared" si="68"/>
        <v>-0.00500000000101863</v>
      </c>
      <c r="S1135" s="123" t="s">
        <v>120</v>
      </c>
      <c r="U1135" s="70"/>
      <c r="V1135" s="124"/>
    </row>
    <row r="1136" s="63" customFormat="1" ht="16.5" outlineLevel="7" spans="1:22">
      <c r="A1136" s="82"/>
      <c r="B1136" s="126" t="s">
        <v>192</v>
      </c>
      <c r="C1136" s="127" t="s">
        <v>6040</v>
      </c>
      <c r="D1136" s="128" t="s">
        <v>6042</v>
      </c>
      <c r="E1136" s="129">
        <v>45609</v>
      </c>
      <c r="F1136" s="128">
        <v>72</v>
      </c>
      <c r="G1136" s="114">
        <v>0</v>
      </c>
      <c r="H1136" s="115">
        <v>64549.71</v>
      </c>
      <c r="I1136" s="115">
        <v>11654.81</v>
      </c>
      <c r="J1136" s="130">
        <v>0</v>
      </c>
      <c r="K1136" s="130">
        <v>52894.9</v>
      </c>
      <c r="L1136" s="130">
        <v>10758.29</v>
      </c>
      <c r="M1136" s="118"/>
      <c r="N1136" s="119"/>
      <c r="O1136" s="120">
        <f t="shared" si="69"/>
        <v>47817</v>
      </c>
      <c r="P1136" s="121">
        <f t="shared" si="70"/>
        <v>12</v>
      </c>
      <c r="Q1136" s="122">
        <f t="shared" si="71"/>
        <v>10758.285</v>
      </c>
      <c r="R1136" s="122">
        <f t="shared" si="68"/>
        <v>-0.00500000000101863</v>
      </c>
      <c r="S1136" s="123" t="s">
        <v>120</v>
      </c>
      <c r="U1136" s="70"/>
      <c r="V1136" s="124"/>
    </row>
    <row r="1137" s="63" customFormat="1" ht="16.5" outlineLevel="7" spans="1:22">
      <c r="A1137" s="82"/>
      <c r="B1137" s="126" t="s">
        <v>192</v>
      </c>
      <c r="C1137" s="127" t="s">
        <v>6044</v>
      </c>
      <c r="D1137" s="128" t="s">
        <v>6046</v>
      </c>
      <c r="E1137" s="129">
        <v>45609</v>
      </c>
      <c r="F1137" s="128">
        <v>72</v>
      </c>
      <c r="G1137" s="114">
        <v>0</v>
      </c>
      <c r="H1137" s="115">
        <v>96824.58</v>
      </c>
      <c r="I1137" s="115">
        <v>17482.22</v>
      </c>
      <c r="J1137" s="130">
        <v>0</v>
      </c>
      <c r="K1137" s="130">
        <v>79342.36</v>
      </c>
      <c r="L1137" s="130">
        <v>16137.43</v>
      </c>
      <c r="M1137" s="118"/>
      <c r="N1137" s="119"/>
      <c r="O1137" s="120">
        <f t="shared" si="69"/>
        <v>47817</v>
      </c>
      <c r="P1137" s="121">
        <f t="shared" si="70"/>
        <v>12</v>
      </c>
      <c r="Q1137" s="122">
        <f t="shared" si="71"/>
        <v>16137.43</v>
      </c>
      <c r="R1137" s="122">
        <f t="shared" si="68"/>
        <v>0</v>
      </c>
      <c r="S1137" s="123" t="s">
        <v>120</v>
      </c>
      <c r="U1137" s="70"/>
      <c r="V1137" s="124"/>
    </row>
    <row r="1138" s="63" customFormat="1" ht="16.5" outlineLevel="7" spans="1:22">
      <c r="A1138" s="82"/>
      <c r="B1138" s="126" t="s">
        <v>192</v>
      </c>
      <c r="C1138" s="127" t="s">
        <v>6048</v>
      </c>
      <c r="D1138" s="128" t="s">
        <v>6050</v>
      </c>
      <c r="E1138" s="129">
        <v>45609</v>
      </c>
      <c r="F1138" s="128">
        <v>72</v>
      </c>
      <c r="G1138" s="114">
        <v>0</v>
      </c>
      <c r="H1138" s="115">
        <v>96824.58</v>
      </c>
      <c r="I1138" s="115">
        <v>17482.22</v>
      </c>
      <c r="J1138" s="130">
        <v>0</v>
      </c>
      <c r="K1138" s="130">
        <v>79342.36</v>
      </c>
      <c r="L1138" s="130">
        <v>16137.43</v>
      </c>
      <c r="M1138" s="118"/>
      <c r="N1138" s="119"/>
      <c r="O1138" s="120">
        <f t="shared" si="69"/>
        <v>47817</v>
      </c>
      <c r="P1138" s="121">
        <f t="shared" si="70"/>
        <v>12</v>
      </c>
      <c r="Q1138" s="122">
        <f t="shared" si="71"/>
        <v>16137.43</v>
      </c>
      <c r="R1138" s="122">
        <f t="shared" si="68"/>
        <v>0</v>
      </c>
      <c r="S1138" s="123" t="s">
        <v>120</v>
      </c>
      <c r="U1138" s="70"/>
      <c r="V1138" s="124"/>
    </row>
    <row r="1139" s="63" customFormat="1" ht="16.5" outlineLevel="7" spans="1:22">
      <c r="A1139" s="82"/>
      <c r="B1139" s="126" t="s">
        <v>192</v>
      </c>
      <c r="C1139" s="127" t="s">
        <v>6052</v>
      </c>
      <c r="D1139" s="128" t="s">
        <v>6054</v>
      </c>
      <c r="E1139" s="129">
        <v>45614</v>
      </c>
      <c r="F1139" s="128">
        <v>72</v>
      </c>
      <c r="G1139" s="114">
        <v>0</v>
      </c>
      <c r="H1139" s="115">
        <v>176991.15</v>
      </c>
      <c r="I1139" s="115">
        <v>31956.74</v>
      </c>
      <c r="J1139" s="130">
        <v>0</v>
      </c>
      <c r="K1139" s="130">
        <v>145034.41</v>
      </c>
      <c r="L1139" s="130">
        <v>29498.53</v>
      </c>
      <c r="M1139" s="118"/>
      <c r="N1139" s="119"/>
      <c r="O1139" s="120">
        <f t="shared" si="69"/>
        <v>47817</v>
      </c>
      <c r="P1139" s="121">
        <f t="shared" si="70"/>
        <v>12</v>
      </c>
      <c r="Q1139" s="122">
        <f t="shared" si="71"/>
        <v>29498.525</v>
      </c>
      <c r="R1139" s="122">
        <f t="shared" si="68"/>
        <v>-0.00499999999738066</v>
      </c>
      <c r="S1139" s="123" t="s">
        <v>120</v>
      </c>
      <c r="U1139" s="70"/>
      <c r="V1139" s="124"/>
    </row>
    <row r="1140" s="63" customFormat="1" ht="16.5" outlineLevel="7" spans="1:22">
      <c r="A1140" s="82"/>
      <c r="B1140" s="126" t="s">
        <v>192</v>
      </c>
      <c r="C1140" s="127" t="s">
        <v>6057</v>
      </c>
      <c r="D1140" s="128" t="s">
        <v>6059</v>
      </c>
      <c r="E1140" s="129">
        <v>45614</v>
      </c>
      <c r="F1140" s="128">
        <v>72</v>
      </c>
      <c r="G1140" s="114">
        <v>0</v>
      </c>
      <c r="H1140" s="115">
        <v>176991.15</v>
      </c>
      <c r="I1140" s="115">
        <v>31956.74</v>
      </c>
      <c r="J1140" s="130">
        <v>0</v>
      </c>
      <c r="K1140" s="130">
        <v>145034.41</v>
      </c>
      <c r="L1140" s="130">
        <v>29498.53</v>
      </c>
      <c r="M1140" s="118"/>
      <c r="N1140" s="119"/>
      <c r="O1140" s="120">
        <f t="shared" si="69"/>
        <v>47817</v>
      </c>
      <c r="P1140" s="121">
        <f t="shared" si="70"/>
        <v>12</v>
      </c>
      <c r="Q1140" s="122">
        <f t="shared" si="71"/>
        <v>29498.525</v>
      </c>
      <c r="R1140" s="122">
        <f t="shared" si="68"/>
        <v>-0.00499999999738066</v>
      </c>
      <c r="S1140" s="123" t="s">
        <v>120</v>
      </c>
      <c r="U1140" s="70"/>
      <c r="V1140" s="124"/>
    </row>
    <row r="1141" s="63" customFormat="1" ht="16.5" outlineLevel="7" spans="1:22">
      <c r="A1141" s="82"/>
      <c r="B1141" s="111" t="s">
        <v>192</v>
      </c>
      <c r="C1141" s="111" t="s">
        <v>6061</v>
      </c>
      <c r="D1141" s="112" t="s">
        <v>6063</v>
      </c>
      <c r="E1141" s="113">
        <v>45614</v>
      </c>
      <c r="F1141" s="112">
        <v>72</v>
      </c>
      <c r="G1141" s="114">
        <v>0</v>
      </c>
      <c r="H1141" s="115">
        <v>176991.15</v>
      </c>
      <c r="I1141" s="115">
        <v>31956.74</v>
      </c>
      <c r="J1141" s="116">
        <v>0</v>
      </c>
      <c r="K1141" s="116">
        <v>145034.41</v>
      </c>
      <c r="L1141" s="116">
        <v>29498.53</v>
      </c>
      <c r="M1141" s="118"/>
      <c r="N1141" s="119"/>
      <c r="O1141" s="120">
        <f t="shared" si="69"/>
        <v>47817</v>
      </c>
      <c r="P1141" s="121">
        <f t="shared" si="70"/>
        <v>12</v>
      </c>
      <c r="Q1141" s="122">
        <f t="shared" si="71"/>
        <v>29498.525</v>
      </c>
      <c r="R1141" s="122">
        <f t="shared" si="68"/>
        <v>-0.00499999999738066</v>
      </c>
      <c r="S1141" s="123" t="s">
        <v>120</v>
      </c>
      <c r="U1141" s="70"/>
      <c r="V1141" s="124"/>
    </row>
    <row r="1142" s="63" customFormat="1" ht="16.5" outlineLevel="7" spans="1:22">
      <c r="A1142" s="82"/>
      <c r="B1142" s="111" t="s">
        <v>192</v>
      </c>
      <c r="C1142" s="111" t="s">
        <v>6065</v>
      </c>
      <c r="D1142" s="112" t="s">
        <v>6067</v>
      </c>
      <c r="E1142" s="113">
        <v>45614</v>
      </c>
      <c r="F1142" s="112">
        <v>72</v>
      </c>
      <c r="G1142" s="114">
        <v>0</v>
      </c>
      <c r="H1142" s="115">
        <v>176991.15</v>
      </c>
      <c r="I1142" s="115">
        <v>31956.74</v>
      </c>
      <c r="J1142" s="116">
        <v>0</v>
      </c>
      <c r="K1142" s="116">
        <v>145034.41</v>
      </c>
      <c r="L1142" s="116">
        <v>29498.53</v>
      </c>
      <c r="M1142" s="118"/>
      <c r="N1142" s="119"/>
      <c r="O1142" s="120">
        <f t="shared" si="69"/>
        <v>47817</v>
      </c>
      <c r="P1142" s="121">
        <f t="shared" si="70"/>
        <v>12</v>
      </c>
      <c r="Q1142" s="122">
        <f t="shared" si="71"/>
        <v>29498.525</v>
      </c>
      <c r="R1142" s="122">
        <f t="shared" si="68"/>
        <v>-0.00499999999738066</v>
      </c>
      <c r="S1142" s="123" t="s">
        <v>120</v>
      </c>
      <c r="U1142" s="70"/>
      <c r="V1142" s="124"/>
    </row>
    <row r="1143" s="63" customFormat="1" ht="16.5" outlineLevel="7" spans="1:22">
      <c r="A1143" s="82"/>
      <c r="B1143" s="126" t="s">
        <v>192</v>
      </c>
      <c r="C1143" s="127" t="s">
        <v>6069</v>
      </c>
      <c r="D1143" s="128" t="s">
        <v>4055</v>
      </c>
      <c r="E1143" s="129">
        <v>45621</v>
      </c>
      <c r="F1143" s="128">
        <v>72</v>
      </c>
      <c r="G1143" s="114">
        <v>0</v>
      </c>
      <c r="H1143" s="115">
        <v>52212.39</v>
      </c>
      <c r="I1143" s="115">
        <v>9427.24</v>
      </c>
      <c r="J1143" s="130">
        <v>0</v>
      </c>
      <c r="K1143" s="130">
        <v>42785.15</v>
      </c>
      <c r="L1143" s="130">
        <v>8702.07</v>
      </c>
      <c r="M1143" s="118"/>
      <c r="N1143" s="119"/>
      <c r="O1143" s="120">
        <f t="shared" si="69"/>
        <v>47817</v>
      </c>
      <c r="P1143" s="121">
        <f t="shared" si="70"/>
        <v>12</v>
      </c>
      <c r="Q1143" s="122">
        <f t="shared" si="71"/>
        <v>8702.065</v>
      </c>
      <c r="R1143" s="122">
        <f t="shared" si="68"/>
        <v>-0.00499999999919964</v>
      </c>
      <c r="S1143" s="123" t="s">
        <v>120</v>
      </c>
      <c r="U1143" s="70"/>
      <c r="V1143" s="124"/>
    </row>
    <row r="1144" s="63" customFormat="1" ht="16.5" outlineLevel="7" spans="1:22">
      <c r="A1144" s="82"/>
      <c r="B1144" s="126" t="s">
        <v>192</v>
      </c>
      <c r="C1144" s="127" t="s">
        <v>6074</v>
      </c>
      <c r="D1144" s="128" t="s">
        <v>6076</v>
      </c>
      <c r="E1144" s="129">
        <v>45803</v>
      </c>
      <c r="F1144" s="128">
        <v>72</v>
      </c>
      <c r="G1144" s="114">
        <v>0</v>
      </c>
      <c r="H1144" s="115">
        <v>51681.42</v>
      </c>
      <c r="I1144" s="115">
        <v>5024.58</v>
      </c>
      <c r="J1144" s="130">
        <v>0</v>
      </c>
      <c r="K1144" s="130">
        <v>46656.84</v>
      </c>
      <c r="L1144" s="130">
        <v>5024.58</v>
      </c>
      <c r="M1144" s="118"/>
      <c r="N1144" s="119"/>
      <c r="O1144" s="120">
        <f t="shared" si="69"/>
        <v>47999</v>
      </c>
      <c r="P1144" s="121">
        <f t="shared" si="70"/>
        <v>7</v>
      </c>
      <c r="Q1144" s="122">
        <f t="shared" si="71"/>
        <v>5024.5825</v>
      </c>
      <c r="R1144" s="122">
        <f t="shared" si="68"/>
        <v>0.00250000000050932</v>
      </c>
      <c r="S1144" s="123" t="s">
        <v>120</v>
      </c>
      <c r="U1144" s="70"/>
      <c r="V1144" s="124"/>
    </row>
    <row r="1145" s="63" customFormat="1" ht="16.5" outlineLevel="7" spans="1:22">
      <c r="A1145" s="82"/>
      <c r="B1145" s="126" t="s">
        <v>192</v>
      </c>
      <c r="C1145" s="127" t="s">
        <v>6080</v>
      </c>
      <c r="D1145" s="128" t="s">
        <v>6082</v>
      </c>
      <c r="E1145" s="129">
        <v>45803</v>
      </c>
      <c r="F1145" s="128">
        <v>72</v>
      </c>
      <c r="G1145" s="114">
        <v>0</v>
      </c>
      <c r="H1145" s="115">
        <v>51681.41</v>
      </c>
      <c r="I1145" s="115">
        <v>5024.58</v>
      </c>
      <c r="J1145" s="130">
        <v>0</v>
      </c>
      <c r="K1145" s="130">
        <v>46656.83</v>
      </c>
      <c r="L1145" s="130">
        <v>5024.58</v>
      </c>
      <c r="M1145" s="118"/>
      <c r="N1145" s="119"/>
      <c r="O1145" s="120">
        <f t="shared" si="69"/>
        <v>47999</v>
      </c>
      <c r="P1145" s="121">
        <f t="shared" si="70"/>
        <v>7</v>
      </c>
      <c r="Q1145" s="122">
        <f t="shared" si="71"/>
        <v>5024.58152777778</v>
      </c>
      <c r="R1145" s="122">
        <f t="shared" si="68"/>
        <v>0.00152777777839219</v>
      </c>
      <c r="S1145" s="123" t="s">
        <v>120</v>
      </c>
      <c r="U1145" s="70"/>
      <c r="V1145" s="124"/>
    </row>
    <row r="1146" s="63" customFormat="1" ht="16.5" outlineLevel="7" spans="1:22">
      <c r="A1146" s="82"/>
      <c r="B1146" s="126" t="s">
        <v>192</v>
      </c>
      <c r="C1146" s="127" t="s">
        <v>6084</v>
      </c>
      <c r="D1146" s="128" t="s">
        <v>6086</v>
      </c>
      <c r="E1146" s="129">
        <v>45827</v>
      </c>
      <c r="F1146" s="128">
        <v>72</v>
      </c>
      <c r="G1146" s="114">
        <v>0</v>
      </c>
      <c r="H1146" s="115">
        <v>100000</v>
      </c>
      <c r="I1146" s="115">
        <v>8333.33</v>
      </c>
      <c r="J1146" s="130">
        <v>0</v>
      </c>
      <c r="K1146" s="130">
        <v>91666.67</v>
      </c>
      <c r="L1146" s="130">
        <v>8333.33</v>
      </c>
      <c r="M1146" s="118"/>
      <c r="N1146" s="119"/>
      <c r="O1146" s="120">
        <f t="shared" si="69"/>
        <v>48029</v>
      </c>
      <c r="P1146" s="121">
        <f t="shared" si="70"/>
        <v>6</v>
      </c>
      <c r="Q1146" s="122">
        <f t="shared" si="71"/>
        <v>8333.33333333333</v>
      </c>
      <c r="R1146" s="122">
        <f t="shared" si="68"/>
        <v>0.00333333333401242</v>
      </c>
      <c r="S1146" s="123" t="s">
        <v>120</v>
      </c>
      <c r="U1146" s="70"/>
      <c r="V1146" s="124"/>
    </row>
    <row r="1147" s="63" customFormat="1" ht="16.5" outlineLevel="7" spans="1:22">
      <c r="A1147" s="82"/>
      <c r="B1147" s="126" t="s">
        <v>192</v>
      </c>
      <c r="C1147" s="127" t="s">
        <v>6090</v>
      </c>
      <c r="D1147" s="128" t="s">
        <v>6092</v>
      </c>
      <c r="E1147" s="129">
        <v>45863</v>
      </c>
      <c r="F1147" s="128">
        <v>72</v>
      </c>
      <c r="G1147" s="114">
        <v>0</v>
      </c>
      <c r="H1147" s="115">
        <v>9823.01</v>
      </c>
      <c r="I1147" s="115">
        <v>682.15</v>
      </c>
      <c r="J1147" s="130">
        <v>0</v>
      </c>
      <c r="K1147" s="130">
        <v>9140.86</v>
      </c>
      <c r="L1147" s="130">
        <v>682.15</v>
      </c>
      <c r="M1147" s="118"/>
      <c r="N1147" s="119"/>
      <c r="O1147" s="120">
        <f t="shared" si="69"/>
        <v>48060</v>
      </c>
      <c r="P1147" s="121">
        <f t="shared" si="70"/>
        <v>5</v>
      </c>
      <c r="Q1147" s="122">
        <f t="shared" si="71"/>
        <v>682.153472222222</v>
      </c>
      <c r="R1147" s="122">
        <f t="shared" si="68"/>
        <v>0.00347222222228538</v>
      </c>
      <c r="S1147" s="123" t="s">
        <v>120</v>
      </c>
      <c r="U1147" s="70"/>
      <c r="V1147" s="124"/>
    </row>
    <row r="1148" s="63" customFormat="1" ht="16.5" outlineLevel="7" spans="1:22">
      <c r="A1148" s="82"/>
      <c r="B1148" s="111" t="s">
        <v>192</v>
      </c>
      <c r="C1148" s="111" t="s">
        <v>6096</v>
      </c>
      <c r="D1148" s="112" t="s">
        <v>6098</v>
      </c>
      <c r="E1148" s="113">
        <v>45923</v>
      </c>
      <c r="F1148" s="112">
        <v>72</v>
      </c>
      <c r="G1148" s="114">
        <v>0</v>
      </c>
      <c r="H1148" s="115">
        <v>113230.49</v>
      </c>
      <c r="I1148" s="115">
        <v>4717.94</v>
      </c>
      <c r="J1148" s="116">
        <v>0</v>
      </c>
      <c r="K1148" s="116">
        <v>108512.55</v>
      </c>
      <c r="L1148" s="116">
        <v>4717.94</v>
      </c>
      <c r="M1148" s="118"/>
      <c r="N1148" s="119"/>
      <c r="O1148" s="120">
        <f t="shared" si="69"/>
        <v>48121</v>
      </c>
      <c r="P1148" s="121">
        <f t="shared" si="70"/>
        <v>3</v>
      </c>
      <c r="Q1148" s="122">
        <f t="shared" si="71"/>
        <v>4717.93708333333</v>
      </c>
      <c r="R1148" s="122">
        <f t="shared" si="68"/>
        <v>-0.00291666666635138</v>
      </c>
      <c r="S1148" s="123" t="s">
        <v>120</v>
      </c>
      <c r="U1148" s="70"/>
      <c r="V1148" s="124"/>
    </row>
    <row r="1149" s="63" customFormat="1" ht="16.5" outlineLevel="7" spans="1:22">
      <c r="A1149" s="82"/>
      <c r="B1149" s="111" t="s">
        <v>192</v>
      </c>
      <c r="C1149" s="111" t="s">
        <v>6100</v>
      </c>
      <c r="D1149" s="112" t="s">
        <v>6102</v>
      </c>
      <c r="E1149" s="113">
        <v>45923</v>
      </c>
      <c r="F1149" s="112">
        <v>72</v>
      </c>
      <c r="G1149" s="114">
        <v>0</v>
      </c>
      <c r="H1149" s="115">
        <v>142768.88</v>
      </c>
      <c r="I1149" s="115">
        <v>5948.7</v>
      </c>
      <c r="J1149" s="116">
        <v>0</v>
      </c>
      <c r="K1149" s="116">
        <v>136820.18</v>
      </c>
      <c r="L1149" s="116">
        <v>5948.7</v>
      </c>
      <c r="M1149" s="118"/>
      <c r="N1149" s="119"/>
      <c r="O1149" s="120">
        <f t="shared" si="69"/>
        <v>48121</v>
      </c>
      <c r="P1149" s="121">
        <f t="shared" si="70"/>
        <v>3</v>
      </c>
      <c r="Q1149" s="122">
        <f t="shared" si="71"/>
        <v>5948.70333333333</v>
      </c>
      <c r="R1149" s="122">
        <f t="shared" si="68"/>
        <v>0.00333333333401242</v>
      </c>
      <c r="S1149" s="123" t="s">
        <v>120</v>
      </c>
      <c r="U1149" s="70"/>
      <c r="V1149" s="124"/>
    </row>
    <row r="1150" s="63" customFormat="1" ht="16.5" outlineLevel="7" spans="1:22">
      <c r="A1150" s="82"/>
      <c r="B1150" s="126" t="s">
        <v>192</v>
      </c>
      <c r="C1150" s="127" t="s">
        <v>6104</v>
      </c>
      <c r="D1150" s="128" t="s">
        <v>6102</v>
      </c>
      <c r="E1150" s="129">
        <v>45923</v>
      </c>
      <c r="F1150" s="128">
        <v>72</v>
      </c>
      <c r="G1150" s="114">
        <v>0</v>
      </c>
      <c r="H1150" s="115">
        <v>142768.88</v>
      </c>
      <c r="I1150" s="115">
        <v>5948.7</v>
      </c>
      <c r="J1150" s="130">
        <v>0</v>
      </c>
      <c r="K1150" s="130">
        <v>136820.18</v>
      </c>
      <c r="L1150" s="130">
        <v>5948.7</v>
      </c>
      <c r="M1150" s="118"/>
      <c r="N1150" s="119"/>
      <c r="O1150" s="120">
        <f t="shared" si="69"/>
        <v>48121</v>
      </c>
      <c r="P1150" s="121">
        <f t="shared" si="70"/>
        <v>3</v>
      </c>
      <c r="Q1150" s="122">
        <f t="shared" si="71"/>
        <v>5948.70333333333</v>
      </c>
      <c r="R1150" s="122">
        <f t="shared" si="68"/>
        <v>0.00333333333401242</v>
      </c>
      <c r="S1150" s="123" t="s">
        <v>120</v>
      </c>
      <c r="U1150" s="70"/>
      <c r="V1150" s="124"/>
    </row>
    <row r="1151" s="63" customFormat="1" ht="16.5" outlineLevel="7" spans="1:22">
      <c r="A1151" s="82"/>
      <c r="B1151" s="126" t="s">
        <v>192</v>
      </c>
      <c r="C1151" s="127" t="s">
        <v>6107</v>
      </c>
      <c r="D1151" s="128" t="s">
        <v>6109</v>
      </c>
      <c r="E1151" s="129">
        <v>45924</v>
      </c>
      <c r="F1151" s="128">
        <v>72</v>
      </c>
      <c r="G1151" s="114">
        <v>0</v>
      </c>
      <c r="H1151" s="115">
        <v>362073.81</v>
      </c>
      <c r="I1151" s="115">
        <v>15086.41</v>
      </c>
      <c r="J1151" s="130">
        <v>0</v>
      </c>
      <c r="K1151" s="130">
        <v>346987.4</v>
      </c>
      <c r="L1151" s="130">
        <v>15086.41</v>
      </c>
      <c r="M1151" s="118"/>
      <c r="N1151" s="119"/>
      <c r="O1151" s="120">
        <f t="shared" si="69"/>
        <v>48121</v>
      </c>
      <c r="P1151" s="121">
        <f t="shared" si="70"/>
        <v>3</v>
      </c>
      <c r="Q1151" s="122">
        <f t="shared" si="71"/>
        <v>15086.40875</v>
      </c>
      <c r="R1151" s="122">
        <f t="shared" si="68"/>
        <v>-0.00125000000116415</v>
      </c>
      <c r="S1151" s="123" t="s">
        <v>120</v>
      </c>
      <c r="U1151" s="70"/>
      <c r="V1151" s="124"/>
    </row>
    <row r="1152" s="63" customFormat="1" ht="16.5" outlineLevel="7" spans="1:22">
      <c r="A1152" s="82"/>
      <c r="B1152" s="126" t="s">
        <v>192</v>
      </c>
      <c r="C1152" s="127" t="s">
        <v>6111</v>
      </c>
      <c r="D1152" s="128" t="s">
        <v>6113</v>
      </c>
      <c r="E1152" s="129">
        <v>45924</v>
      </c>
      <c r="F1152" s="128">
        <v>72</v>
      </c>
      <c r="G1152" s="114">
        <v>0</v>
      </c>
      <c r="H1152" s="115">
        <v>184434.38</v>
      </c>
      <c r="I1152" s="115">
        <v>7684.77</v>
      </c>
      <c r="J1152" s="130">
        <v>0</v>
      </c>
      <c r="K1152" s="130">
        <v>176749.61</v>
      </c>
      <c r="L1152" s="130">
        <v>7684.77</v>
      </c>
      <c r="M1152" s="118"/>
      <c r="N1152" s="119"/>
      <c r="O1152" s="120">
        <f t="shared" si="69"/>
        <v>48121</v>
      </c>
      <c r="P1152" s="121">
        <f t="shared" si="70"/>
        <v>3</v>
      </c>
      <c r="Q1152" s="122">
        <f t="shared" si="71"/>
        <v>7684.76583333333</v>
      </c>
      <c r="R1152" s="122">
        <f t="shared" si="68"/>
        <v>-0.00416666666660603</v>
      </c>
      <c r="S1152" s="123" t="s">
        <v>120</v>
      </c>
      <c r="U1152" s="70"/>
      <c r="V1152" s="124"/>
    </row>
    <row r="1153" s="63" customFormat="1" ht="16.5" outlineLevel="7" spans="1:22">
      <c r="A1153" s="82"/>
      <c r="B1153" s="126" t="s">
        <v>192</v>
      </c>
      <c r="C1153" s="127" t="s">
        <v>6115</v>
      </c>
      <c r="D1153" s="128" t="s">
        <v>6117</v>
      </c>
      <c r="E1153" s="129">
        <v>45924</v>
      </c>
      <c r="F1153" s="128">
        <v>72</v>
      </c>
      <c r="G1153" s="114">
        <v>0</v>
      </c>
      <c r="H1153" s="115">
        <v>184434.38</v>
      </c>
      <c r="I1153" s="115">
        <v>7684.77</v>
      </c>
      <c r="J1153" s="130">
        <v>0</v>
      </c>
      <c r="K1153" s="130">
        <v>176749.61</v>
      </c>
      <c r="L1153" s="130">
        <v>7684.77</v>
      </c>
      <c r="M1153" s="118"/>
      <c r="N1153" s="119"/>
      <c r="O1153" s="120">
        <f t="shared" si="69"/>
        <v>48121</v>
      </c>
      <c r="P1153" s="121">
        <f t="shared" si="70"/>
        <v>3</v>
      </c>
      <c r="Q1153" s="122">
        <f t="shared" si="71"/>
        <v>7684.76583333333</v>
      </c>
      <c r="R1153" s="122">
        <f t="shared" si="68"/>
        <v>-0.00416666666660603</v>
      </c>
      <c r="S1153" s="123" t="s">
        <v>120</v>
      </c>
      <c r="U1153" s="70"/>
      <c r="V1153" s="124"/>
    </row>
    <row r="1154" s="63" customFormat="1" ht="16.5" outlineLevel="7" spans="1:22">
      <c r="A1154" s="82"/>
      <c r="B1154" s="126" t="s">
        <v>192</v>
      </c>
      <c r="C1154" s="127" t="s">
        <v>6119</v>
      </c>
      <c r="D1154" s="128" t="s">
        <v>6121</v>
      </c>
      <c r="E1154" s="129">
        <v>45958</v>
      </c>
      <c r="F1154" s="128">
        <v>72</v>
      </c>
      <c r="G1154" s="114">
        <v>0</v>
      </c>
      <c r="H1154" s="115">
        <v>21017.7</v>
      </c>
      <c r="I1154" s="115">
        <v>583.83</v>
      </c>
      <c r="J1154" s="130">
        <v>0</v>
      </c>
      <c r="K1154" s="130">
        <v>20433.87</v>
      </c>
      <c r="L1154" s="130">
        <v>583.83</v>
      </c>
      <c r="M1154" s="118"/>
      <c r="N1154" s="119"/>
      <c r="O1154" s="120">
        <f t="shared" si="69"/>
        <v>48152</v>
      </c>
      <c r="P1154" s="121">
        <f t="shared" si="70"/>
        <v>2</v>
      </c>
      <c r="Q1154" s="122">
        <f t="shared" si="71"/>
        <v>583.825</v>
      </c>
      <c r="R1154" s="122">
        <f t="shared" si="68"/>
        <v>-0.00499999999999545</v>
      </c>
      <c r="S1154" s="123" t="s">
        <v>120</v>
      </c>
      <c r="U1154" s="70"/>
      <c r="V1154" s="124"/>
    </row>
    <row r="1155" s="63" customFormat="1" ht="16.5" outlineLevel="7" spans="1:22">
      <c r="A1155" s="82"/>
      <c r="B1155" s="111" t="s">
        <v>192</v>
      </c>
      <c r="C1155" s="111" t="s">
        <v>6127</v>
      </c>
      <c r="D1155" s="112" t="s">
        <v>6121</v>
      </c>
      <c r="E1155" s="113">
        <v>45958</v>
      </c>
      <c r="F1155" s="112">
        <v>72</v>
      </c>
      <c r="G1155" s="114">
        <v>0</v>
      </c>
      <c r="H1155" s="115">
        <v>21017.7</v>
      </c>
      <c r="I1155" s="115">
        <v>583.83</v>
      </c>
      <c r="J1155" s="116">
        <v>0</v>
      </c>
      <c r="K1155" s="116">
        <v>20433.87</v>
      </c>
      <c r="L1155" s="116">
        <v>583.83</v>
      </c>
      <c r="M1155" s="118"/>
      <c r="N1155" s="119"/>
      <c r="O1155" s="120">
        <f t="shared" si="69"/>
        <v>48152</v>
      </c>
      <c r="P1155" s="121">
        <f t="shared" si="70"/>
        <v>2</v>
      </c>
      <c r="Q1155" s="122">
        <f t="shared" si="71"/>
        <v>583.825</v>
      </c>
      <c r="R1155" s="122">
        <f t="shared" si="68"/>
        <v>-0.00499999999999545</v>
      </c>
      <c r="S1155" s="123" t="s">
        <v>120</v>
      </c>
      <c r="U1155" s="70"/>
      <c r="V1155" s="124"/>
    </row>
    <row r="1156" s="63" customFormat="1" ht="16.5" outlineLevel="7" spans="1:22">
      <c r="A1156" s="82"/>
      <c r="B1156" s="111" t="s">
        <v>192</v>
      </c>
      <c r="C1156" s="111" t="s">
        <v>6131</v>
      </c>
      <c r="D1156" s="112" t="s">
        <v>6133</v>
      </c>
      <c r="E1156" s="113">
        <v>41421</v>
      </c>
      <c r="F1156" s="112">
        <v>72</v>
      </c>
      <c r="G1156" s="114">
        <v>0</v>
      </c>
      <c r="H1156" s="115">
        <v>81141.88</v>
      </c>
      <c r="I1156" s="115">
        <v>81141.88</v>
      </c>
      <c r="J1156" s="116">
        <v>0</v>
      </c>
      <c r="K1156" s="116">
        <v>0</v>
      </c>
      <c r="L1156" s="116">
        <v>0</v>
      </c>
      <c r="M1156" s="118"/>
      <c r="N1156" s="119"/>
      <c r="O1156" s="120">
        <f t="shared" si="69"/>
        <v>43616</v>
      </c>
      <c r="P1156" s="121">
        <f t="shared" si="70"/>
        <v>0</v>
      </c>
      <c r="Q1156" s="122">
        <f t="shared" si="71"/>
        <v>0</v>
      </c>
      <c r="R1156" s="122">
        <f t="shared" si="68"/>
        <v>0</v>
      </c>
      <c r="S1156" s="123" t="s">
        <v>120</v>
      </c>
      <c r="U1156" s="70"/>
      <c r="V1156" s="124"/>
    </row>
    <row r="1157" s="63" customFormat="1" ht="16.5" outlineLevel="7" spans="1:22">
      <c r="A1157" s="82"/>
      <c r="B1157" s="126" t="s">
        <v>192</v>
      </c>
      <c r="C1157" s="127" t="s">
        <v>6139</v>
      </c>
      <c r="D1157" s="128" t="s">
        <v>5049</v>
      </c>
      <c r="E1157" s="129">
        <v>40511</v>
      </c>
      <c r="F1157" s="128">
        <v>72</v>
      </c>
      <c r="G1157" s="114">
        <v>0</v>
      </c>
      <c r="H1157" s="115">
        <v>11111.11</v>
      </c>
      <c r="I1157" s="115">
        <v>11111.11</v>
      </c>
      <c r="J1157" s="130">
        <v>0</v>
      </c>
      <c r="K1157" s="130">
        <v>0</v>
      </c>
      <c r="L1157" s="130">
        <v>0</v>
      </c>
      <c r="M1157" s="118"/>
      <c r="N1157" s="119"/>
      <c r="O1157" s="120">
        <f t="shared" si="69"/>
        <v>42704</v>
      </c>
      <c r="P1157" s="121">
        <f t="shared" si="70"/>
        <v>0</v>
      </c>
      <c r="Q1157" s="122">
        <f t="shared" si="71"/>
        <v>0</v>
      </c>
      <c r="R1157" s="122">
        <f t="shared" si="68"/>
        <v>0</v>
      </c>
      <c r="S1157" s="123" t="s">
        <v>120</v>
      </c>
      <c r="U1157" s="70"/>
      <c r="V1157" s="124"/>
    </row>
    <row r="1158" s="63" customFormat="1" ht="16.5" outlineLevel="7" spans="1:22">
      <c r="A1158" s="82"/>
      <c r="B1158" s="126" t="s">
        <v>192</v>
      </c>
      <c r="C1158" s="127" t="s">
        <v>6145</v>
      </c>
      <c r="D1158" s="128" t="s">
        <v>6147</v>
      </c>
      <c r="E1158" s="129">
        <v>37616</v>
      </c>
      <c r="F1158" s="128">
        <v>72</v>
      </c>
      <c r="G1158" s="114">
        <v>0</v>
      </c>
      <c r="H1158" s="115">
        <v>8600</v>
      </c>
      <c r="I1158" s="115">
        <v>8600</v>
      </c>
      <c r="J1158" s="130">
        <v>0</v>
      </c>
      <c r="K1158" s="130">
        <v>0</v>
      </c>
      <c r="L1158" s="130">
        <v>0</v>
      </c>
      <c r="M1158" s="118"/>
      <c r="N1158" s="119"/>
      <c r="O1158" s="120">
        <f t="shared" si="69"/>
        <v>39813</v>
      </c>
      <c r="P1158" s="121">
        <f t="shared" si="70"/>
        <v>0</v>
      </c>
      <c r="Q1158" s="122">
        <f t="shared" si="71"/>
        <v>0</v>
      </c>
      <c r="R1158" s="122">
        <f t="shared" si="68"/>
        <v>0</v>
      </c>
      <c r="S1158" s="123" t="s">
        <v>120</v>
      </c>
      <c r="U1158" s="70"/>
      <c r="V1158" s="124"/>
    </row>
    <row r="1159" s="63" customFormat="1" ht="16.5" outlineLevel="7" spans="1:22">
      <c r="A1159" s="82"/>
      <c r="B1159" s="126" t="s">
        <v>192</v>
      </c>
      <c r="C1159" s="127" t="s">
        <v>6151</v>
      </c>
      <c r="D1159" s="128" t="s">
        <v>6153</v>
      </c>
      <c r="E1159" s="129">
        <v>43063</v>
      </c>
      <c r="F1159" s="128">
        <v>72</v>
      </c>
      <c r="G1159" s="114">
        <v>0</v>
      </c>
      <c r="H1159" s="115">
        <v>127719.03</v>
      </c>
      <c r="I1159" s="115">
        <v>127719.03</v>
      </c>
      <c r="J1159" s="130">
        <v>0</v>
      </c>
      <c r="K1159" s="130">
        <v>0</v>
      </c>
      <c r="L1159" s="130">
        <v>0</v>
      </c>
      <c r="M1159" s="118"/>
      <c r="N1159" s="119"/>
      <c r="O1159" s="120">
        <f t="shared" si="69"/>
        <v>45260</v>
      </c>
      <c r="P1159" s="121">
        <f t="shared" si="70"/>
        <v>0</v>
      </c>
      <c r="Q1159" s="122">
        <f t="shared" si="71"/>
        <v>0</v>
      </c>
      <c r="R1159" s="122">
        <f t="shared" si="68"/>
        <v>0</v>
      </c>
      <c r="S1159" s="123" t="s">
        <v>120</v>
      </c>
      <c r="U1159" s="70"/>
      <c r="V1159" s="124"/>
    </row>
    <row r="1160" s="63" customFormat="1" ht="16.5" outlineLevel="7" spans="1:22">
      <c r="A1160" s="82"/>
      <c r="B1160" s="126" t="s">
        <v>192</v>
      </c>
      <c r="C1160" s="127" t="s">
        <v>6158</v>
      </c>
      <c r="D1160" s="128" t="s">
        <v>6160</v>
      </c>
      <c r="E1160" s="129">
        <v>38217</v>
      </c>
      <c r="F1160" s="128">
        <v>72</v>
      </c>
      <c r="G1160" s="114">
        <v>0</v>
      </c>
      <c r="H1160" s="115">
        <v>3960</v>
      </c>
      <c r="I1160" s="115">
        <v>3960</v>
      </c>
      <c r="J1160" s="130">
        <v>0</v>
      </c>
      <c r="K1160" s="130">
        <v>0</v>
      </c>
      <c r="L1160" s="130">
        <v>0</v>
      </c>
      <c r="M1160" s="118"/>
      <c r="N1160" s="119"/>
      <c r="O1160" s="120">
        <f t="shared" si="69"/>
        <v>40421</v>
      </c>
      <c r="P1160" s="121">
        <f t="shared" si="70"/>
        <v>0</v>
      </c>
      <c r="Q1160" s="122">
        <f t="shared" si="71"/>
        <v>0</v>
      </c>
      <c r="R1160" s="122">
        <f t="shared" ref="R1160:R1223" si="72">Q1160-L1160</f>
        <v>0</v>
      </c>
      <c r="S1160" s="123" t="s">
        <v>120</v>
      </c>
      <c r="U1160" s="70"/>
      <c r="V1160" s="124"/>
    </row>
    <row r="1161" s="63" customFormat="1" ht="16.5" outlineLevel="7" spans="1:22">
      <c r="A1161" s="82"/>
      <c r="B1161" s="126" t="s">
        <v>192</v>
      </c>
      <c r="C1161" s="127" t="s">
        <v>6165</v>
      </c>
      <c r="D1161" s="128" t="s">
        <v>6167</v>
      </c>
      <c r="E1161" s="129">
        <v>38217</v>
      </c>
      <c r="F1161" s="128">
        <v>72</v>
      </c>
      <c r="G1161" s="114">
        <v>0</v>
      </c>
      <c r="H1161" s="115">
        <v>6800</v>
      </c>
      <c r="I1161" s="115">
        <v>6800</v>
      </c>
      <c r="J1161" s="130">
        <v>0</v>
      </c>
      <c r="K1161" s="130">
        <v>0</v>
      </c>
      <c r="L1161" s="130">
        <v>0</v>
      </c>
      <c r="M1161" s="118"/>
      <c r="N1161" s="119"/>
      <c r="O1161" s="120">
        <f t="shared" ref="O1161:O1224" si="73">IFERROR(EOMONTH(E1161,F1161),"")</f>
        <v>40421</v>
      </c>
      <c r="P1161" s="121">
        <f t="shared" si="70"/>
        <v>0</v>
      </c>
      <c r="Q1161" s="122">
        <f t="shared" si="71"/>
        <v>0</v>
      </c>
      <c r="R1161" s="122">
        <f t="shared" si="72"/>
        <v>0</v>
      </c>
      <c r="S1161" s="123" t="s">
        <v>120</v>
      </c>
      <c r="U1161" s="70"/>
      <c r="V1161" s="124"/>
    </row>
    <row r="1162" s="63" customFormat="1" ht="16.5" outlineLevel="7" spans="1:22">
      <c r="A1162" s="82"/>
      <c r="B1162" s="111" t="s">
        <v>192</v>
      </c>
      <c r="C1162" s="111" t="s">
        <v>6170</v>
      </c>
      <c r="D1162" s="112" t="s">
        <v>6172</v>
      </c>
      <c r="E1162" s="113">
        <v>38217</v>
      </c>
      <c r="F1162" s="112">
        <v>72</v>
      </c>
      <c r="G1162" s="114">
        <v>0</v>
      </c>
      <c r="H1162" s="115">
        <v>19800</v>
      </c>
      <c r="I1162" s="115">
        <v>19800</v>
      </c>
      <c r="J1162" s="116">
        <v>0</v>
      </c>
      <c r="K1162" s="116">
        <v>0</v>
      </c>
      <c r="L1162" s="116">
        <v>0</v>
      </c>
      <c r="M1162" s="118"/>
      <c r="N1162" s="119"/>
      <c r="O1162" s="120">
        <f t="shared" si="73"/>
        <v>40421</v>
      </c>
      <c r="P1162" s="121">
        <f t="shared" ref="P1162:P1225" si="74">IFERROR(IF(OR(AND(M1162&lt;&gt;"",YEAR(M1162)&lt;YEAR($L$6)),AND(O1162&lt;&gt;"",YEAR(O1162)&lt;YEAR($L$6))),0,IF(YEAR(E1162)&gt;YEAR($L$6),0,IF(OR((IF(YEAR(E1162)&lt;YEAR($L$6),1,IF(MONTH(E1162)=12,99,MONTH(E1162)+1))&gt;12),(IF(YEAR(E1162)&lt;YEAR($L$6),1,IF(MONTH(E1162)=12,99,MONTH(E1162)+1))&gt;MIN(MONTH($L$6),IF(AND(M1162&lt;&gt;"",YEAR(M1162)=YEAR($L$6)),MONTH(M1162),99),IF(AND(O1162&lt;&gt;"",YEAR(O1162)=YEAR($L$6)),MONTH(O1162),99)))),0,MIN(MONTH($L$6),IF(AND(M1162&lt;&gt;"",YEAR(M1162)=YEAR($L$6)),MONTH(M1162),99),IF(AND(O1162&lt;&gt;"",YEAR(O1162)=YEAR($L$6)),MONTH(O1162),99))-IF(YEAR(E1162)&lt;YEAR($L$6),1,IF(MONTH(E1162)=12,99,MONTH(E1162)+1))+1))),0)</f>
        <v>0</v>
      </c>
      <c r="Q1162" s="122">
        <f t="shared" ref="Q1162:Q1225" si="75">IFERROR(IF(N1162=0,(H1162*(1-G1162))/F1162*P1162,(N1162*(1-G1162))/F1162*P1162),0)</f>
        <v>0</v>
      </c>
      <c r="R1162" s="122">
        <f t="shared" si="72"/>
        <v>0</v>
      </c>
      <c r="S1162" s="123" t="s">
        <v>120</v>
      </c>
      <c r="U1162" s="70"/>
      <c r="V1162" s="124"/>
    </row>
    <row r="1163" s="63" customFormat="1" ht="16.5" outlineLevel="7" spans="1:22">
      <c r="A1163" s="82"/>
      <c r="B1163" s="111" t="s">
        <v>192</v>
      </c>
      <c r="C1163" s="111" t="s">
        <v>6175</v>
      </c>
      <c r="D1163" s="112" t="s">
        <v>6177</v>
      </c>
      <c r="E1163" s="113">
        <v>41717</v>
      </c>
      <c r="F1163" s="112">
        <v>72</v>
      </c>
      <c r="G1163" s="114">
        <v>0</v>
      </c>
      <c r="H1163" s="115">
        <v>193610.4</v>
      </c>
      <c r="I1163" s="115">
        <v>193610.4</v>
      </c>
      <c r="J1163" s="116">
        <v>0</v>
      </c>
      <c r="K1163" s="116">
        <v>0</v>
      </c>
      <c r="L1163" s="116">
        <v>0</v>
      </c>
      <c r="M1163" s="118"/>
      <c r="N1163" s="119"/>
      <c r="O1163" s="120">
        <f t="shared" si="73"/>
        <v>43921</v>
      </c>
      <c r="P1163" s="121">
        <f t="shared" si="74"/>
        <v>0</v>
      </c>
      <c r="Q1163" s="122">
        <f t="shared" si="75"/>
        <v>0</v>
      </c>
      <c r="R1163" s="122">
        <f t="shared" si="72"/>
        <v>0</v>
      </c>
      <c r="S1163" s="123" t="s">
        <v>120</v>
      </c>
      <c r="U1163" s="70"/>
      <c r="V1163" s="124"/>
    </row>
    <row r="1164" s="63" customFormat="1" ht="16.5" outlineLevel="7" spans="1:22">
      <c r="A1164" s="82"/>
      <c r="B1164" s="126" t="s">
        <v>192</v>
      </c>
      <c r="C1164" s="127" t="s">
        <v>6181</v>
      </c>
      <c r="D1164" s="128" t="s">
        <v>6183</v>
      </c>
      <c r="E1164" s="129">
        <v>40526</v>
      </c>
      <c r="F1164" s="128">
        <v>72</v>
      </c>
      <c r="G1164" s="114">
        <v>0</v>
      </c>
      <c r="H1164" s="115">
        <v>283098.13</v>
      </c>
      <c r="I1164" s="115">
        <v>283098.13</v>
      </c>
      <c r="J1164" s="130">
        <v>0</v>
      </c>
      <c r="K1164" s="130">
        <v>0</v>
      </c>
      <c r="L1164" s="130">
        <v>0</v>
      </c>
      <c r="M1164" s="118"/>
      <c r="N1164" s="119"/>
      <c r="O1164" s="120">
        <f t="shared" si="73"/>
        <v>42735</v>
      </c>
      <c r="P1164" s="121">
        <f t="shared" si="74"/>
        <v>0</v>
      </c>
      <c r="Q1164" s="122">
        <f t="shared" si="75"/>
        <v>0</v>
      </c>
      <c r="R1164" s="122">
        <f t="shared" si="72"/>
        <v>0</v>
      </c>
      <c r="S1164" s="123" t="s">
        <v>120</v>
      </c>
      <c r="U1164" s="70"/>
      <c r="V1164" s="124"/>
    </row>
    <row r="1165" s="63" customFormat="1" ht="16.5" outlineLevel="7" spans="1:22">
      <c r="A1165" s="82"/>
      <c r="B1165" s="126" t="s">
        <v>192</v>
      </c>
      <c r="C1165" s="127" t="s">
        <v>6188</v>
      </c>
      <c r="D1165" s="128" t="s">
        <v>6190</v>
      </c>
      <c r="E1165" s="129">
        <v>40526</v>
      </c>
      <c r="F1165" s="128">
        <v>72</v>
      </c>
      <c r="G1165" s="114">
        <v>0</v>
      </c>
      <c r="H1165" s="115">
        <v>183415.21</v>
      </c>
      <c r="I1165" s="115">
        <v>183415.21</v>
      </c>
      <c r="J1165" s="130">
        <v>0</v>
      </c>
      <c r="K1165" s="130">
        <v>0</v>
      </c>
      <c r="L1165" s="130">
        <v>0</v>
      </c>
      <c r="M1165" s="118"/>
      <c r="N1165" s="119"/>
      <c r="O1165" s="120">
        <f t="shared" si="73"/>
        <v>42735</v>
      </c>
      <c r="P1165" s="121">
        <f t="shared" si="74"/>
        <v>0</v>
      </c>
      <c r="Q1165" s="122">
        <f t="shared" si="75"/>
        <v>0</v>
      </c>
      <c r="R1165" s="122">
        <f t="shared" si="72"/>
        <v>0</v>
      </c>
      <c r="S1165" s="123" t="s">
        <v>120</v>
      </c>
      <c r="U1165" s="70"/>
      <c r="V1165" s="124"/>
    </row>
    <row r="1166" s="63" customFormat="1" ht="16.5" outlineLevel="7" spans="1:22">
      <c r="A1166" s="82"/>
      <c r="B1166" s="126" t="s">
        <v>192</v>
      </c>
      <c r="C1166" s="127" t="s">
        <v>6194</v>
      </c>
      <c r="D1166" s="128" t="s">
        <v>6196</v>
      </c>
      <c r="E1166" s="129">
        <v>40815</v>
      </c>
      <c r="F1166" s="128">
        <v>72</v>
      </c>
      <c r="G1166" s="114">
        <v>0</v>
      </c>
      <c r="H1166" s="115">
        <v>110408.12</v>
      </c>
      <c r="I1166" s="115">
        <v>110408.12</v>
      </c>
      <c r="J1166" s="130">
        <v>0</v>
      </c>
      <c r="K1166" s="130">
        <v>0</v>
      </c>
      <c r="L1166" s="130">
        <v>0</v>
      </c>
      <c r="M1166" s="118"/>
      <c r="N1166" s="119"/>
      <c r="O1166" s="120">
        <f t="shared" si="73"/>
        <v>43008</v>
      </c>
      <c r="P1166" s="121">
        <f t="shared" si="74"/>
        <v>0</v>
      </c>
      <c r="Q1166" s="122">
        <f t="shared" si="75"/>
        <v>0</v>
      </c>
      <c r="R1166" s="122">
        <f t="shared" si="72"/>
        <v>0</v>
      </c>
      <c r="S1166" s="123" t="s">
        <v>120</v>
      </c>
      <c r="U1166" s="70"/>
      <c r="V1166" s="124"/>
    </row>
    <row r="1167" s="63" customFormat="1" ht="16.5" outlineLevel="7" spans="1:22">
      <c r="A1167" s="82"/>
      <c r="B1167" s="126" t="s">
        <v>192</v>
      </c>
      <c r="C1167" s="127" t="s">
        <v>6201</v>
      </c>
      <c r="D1167" s="128" t="s">
        <v>6196</v>
      </c>
      <c r="E1167" s="129">
        <v>40815</v>
      </c>
      <c r="F1167" s="128">
        <v>72</v>
      </c>
      <c r="G1167" s="114">
        <v>0</v>
      </c>
      <c r="H1167" s="115">
        <v>110408.12</v>
      </c>
      <c r="I1167" s="115">
        <v>110408.12</v>
      </c>
      <c r="J1167" s="130">
        <v>0</v>
      </c>
      <c r="K1167" s="130">
        <v>0</v>
      </c>
      <c r="L1167" s="130">
        <v>0</v>
      </c>
      <c r="M1167" s="118"/>
      <c r="N1167" s="119"/>
      <c r="O1167" s="120">
        <f t="shared" si="73"/>
        <v>43008</v>
      </c>
      <c r="P1167" s="121">
        <f t="shared" si="74"/>
        <v>0</v>
      </c>
      <c r="Q1167" s="122">
        <f t="shared" si="75"/>
        <v>0</v>
      </c>
      <c r="R1167" s="122">
        <f t="shared" si="72"/>
        <v>0</v>
      </c>
      <c r="S1167" s="123" t="s">
        <v>120</v>
      </c>
      <c r="U1167" s="70"/>
      <c r="V1167" s="124"/>
    </row>
    <row r="1168" s="63" customFormat="1" ht="16.5" outlineLevel="7" spans="1:22">
      <c r="A1168" s="82"/>
      <c r="B1168" s="126" t="s">
        <v>192</v>
      </c>
      <c r="C1168" s="127" t="s">
        <v>6204</v>
      </c>
      <c r="D1168" s="128" t="s">
        <v>6196</v>
      </c>
      <c r="E1168" s="129">
        <v>40815</v>
      </c>
      <c r="F1168" s="128">
        <v>72</v>
      </c>
      <c r="G1168" s="114">
        <v>0</v>
      </c>
      <c r="H1168" s="115">
        <v>110408.12</v>
      </c>
      <c r="I1168" s="115">
        <v>110408.12</v>
      </c>
      <c r="J1168" s="130">
        <v>0</v>
      </c>
      <c r="K1168" s="130">
        <v>0</v>
      </c>
      <c r="L1168" s="130">
        <v>0</v>
      </c>
      <c r="M1168" s="118"/>
      <c r="N1168" s="119"/>
      <c r="O1168" s="120">
        <f t="shared" si="73"/>
        <v>43008</v>
      </c>
      <c r="P1168" s="121">
        <f t="shared" si="74"/>
        <v>0</v>
      </c>
      <c r="Q1168" s="122">
        <f t="shared" si="75"/>
        <v>0</v>
      </c>
      <c r="R1168" s="122">
        <f t="shared" si="72"/>
        <v>0</v>
      </c>
      <c r="S1168" s="123" t="s">
        <v>120</v>
      </c>
      <c r="U1168" s="70"/>
      <c r="V1168" s="124"/>
    </row>
    <row r="1169" s="63" customFormat="1" ht="16.5" outlineLevel="7" spans="1:22">
      <c r="A1169" s="82"/>
      <c r="B1169" s="111" t="s">
        <v>192</v>
      </c>
      <c r="C1169" s="111" t="s">
        <v>6207</v>
      </c>
      <c r="D1169" s="112" t="s">
        <v>6196</v>
      </c>
      <c r="E1169" s="113">
        <v>40815</v>
      </c>
      <c r="F1169" s="112">
        <v>72</v>
      </c>
      <c r="G1169" s="114">
        <v>0</v>
      </c>
      <c r="H1169" s="115">
        <v>110408.11</v>
      </c>
      <c r="I1169" s="115">
        <v>110408.11</v>
      </c>
      <c r="J1169" s="116">
        <v>0</v>
      </c>
      <c r="K1169" s="116">
        <v>0</v>
      </c>
      <c r="L1169" s="116">
        <v>0</v>
      </c>
      <c r="M1169" s="118"/>
      <c r="N1169" s="119"/>
      <c r="O1169" s="120">
        <f t="shared" si="73"/>
        <v>43008</v>
      </c>
      <c r="P1169" s="121">
        <f t="shared" si="74"/>
        <v>0</v>
      </c>
      <c r="Q1169" s="122">
        <f t="shared" si="75"/>
        <v>0</v>
      </c>
      <c r="R1169" s="122">
        <f t="shared" si="72"/>
        <v>0</v>
      </c>
      <c r="S1169" s="123" t="s">
        <v>120</v>
      </c>
      <c r="U1169" s="70"/>
      <c r="V1169" s="124"/>
    </row>
    <row r="1170" s="63" customFormat="1" ht="16.5" outlineLevel="7" spans="1:22">
      <c r="A1170" s="82"/>
      <c r="B1170" s="111" t="s">
        <v>192</v>
      </c>
      <c r="C1170" s="111" t="s">
        <v>6210</v>
      </c>
      <c r="D1170" s="112" t="s">
        <v>6212</v>
      </c>
      <c r="E1170" s="113">
        <v>41211</v>
      </c>
      <c r="F1170" s="112">
        <v>72</v>
      </c>
      <c r="G1170" s="114">
        <v>0</v>
      </c>
      <c r="H1170" s="115">
        <v>348581.45</v>
      </c>
      <c r="I1170" s="115">
        <v>348581.45</v>
      </c>
      <c r="J1170" s="116">
        <v>0</v>
      </c>
      <c r="K1170" s="116">
        <v>0</v>
      </c>
      <c r="L1170" s="116">
        <v>0</v>
      </c>
      <c r="M1170" s="118"/>
      <c r="N1170" s="119"/>
      <c r="O1170" s="120">
        <f t="shared" si="73"/>
        <v>43404</v>
      </c>
      <c r="P1170" s="121">
        <f t="shared" si="74"/>
        <v>0</v>
      </c>
      <c r="Q1170" s="122">
        <f t="shared" si="75"/>
        <v>0</v>
      </c>
      <c r="R1170" s="122">
        <f t="shared" si="72"/>
        <v>0</v>
      </c>
      <c r="S1170" s="123" t="s">
        <v>120</v>
      </c>
      <c r="U1170" s="70"/>
      <c r="V1170" s="124"/>
    </row>
    <row r="1171" s="63" customFormat="1" ht="16.5" outlineLevel="7" spans="1:22">
      <c r="A1171" s="82"/>
      <c r="B1171" s="126" t="s">
        <v>192</v>
      </c>
      <c r="C1171" s="127" t="s">
        <v>6216</v>
      </c>
      <c r="D1171" s="128" t="s">
        <v>1522</v>
      </c>
      <c r="E1171" s="129">
        <v>41211</v>
      </c>
      <c r="F1171" s="128">
        <v>72</v>
      </c>
      <c r="G1171" s="114">
        <v>0</v>
      </c>
      <c r="H1171" s="115">
        <v>193297.74</v>
      </c>
      <c r="I1171" s="115">
        <v>193297.74</v>
      </c>
      <c r="J1171" s="130">
        <v>0</v>
      </c>
      <c r="K1171" s="130">
        <v>0</v>
      </c>
      <c r="L1171" s="130">
        <v>0</v>
      </c>
      <c r="M1171" s="118"/>
      <c r="N1171" s="119"/>
      <c r="O1171" s="120">
        <f t="shared" si="73"/>
        <v>43404</v>
      </c>
      <c r="P1171" s="121">
        <f t="shared" si="74"/>
        <v>0</v>
      </c>
      <c r="Q1171" s="122">
        <f t="shared" si="75"/>
        <v>0</v>
      </c>
      <c r="R1171" s="122">
        <f t="shared" si="72"/>
        <v>0</v>
      </c>
      <c r="S1171" s="123" t="s">
        <v>120</v>
      </c>
      <c r="U1171" s="70"/>
      <c r="V1171" s="124"/>
    </row>
    <row r="1172" s="63" customFormat="1" ht="16.5" outlineLevel="7" spans="1:22">
      <c r="A1172" s="82"/>
      <c r="B1172" s="126" t="s">
        <v>192</v>
      </c>
      <c r="C1172" s="127" t="s">
        <v>6221</v>
      </c>
      <c r="D1172" s="128" t="s">
        <v>1522</v>
      </c>
      <c r="E1172" s="129">
        <v>41211</v>
      </c>
      <c r="F1172" s="128">
        <v>72</v>
      </c>
      <c r="G1172" s="114">
        <v>0</v>
      </c>
      <c r="H1172" s="115">
        <v>81106.98</v>
      </c>
      <c r="I1172" s="115">
        <v>81106.98</v>
      </c>
      <c r="J1172" s="130">
        <v>0</v>
      </c>
      <c r="K1172" s="130">
        <v>0</v>
      </c>
      <c r="L1172" s="130">
        <v>0</v>
      </c>
      <c r="M1172" s="118"/>
      <c r="N1172" s="119"/>
      <c r="O1172" s="120">
        <f t="shared" si="73"/>
        <v>43404</v>
      </c>
      <c r="P1172" s="121">
        <f t="shared" si="74"/>
        <v>0</v>
      </c>
      <c r="Q1172" s="122">
        <f t="shared" si="75"/>
        <v>0</v>
      </c>
      <c r="R1172" s="122">
        <f t="shared" si="72"/>
        <v>0</v>
      </c>
      <c r="S1172" s="123" t="s">
        <v>120</v>
      </c>
      <c r="U1172" s="70"/>
      <c r="V1172" s="124"/>
    </row>
    <row r="1173" s="63" customFormat="1" ht="16.5" outlineLevel="7" spans="1:22">
      <c r="A1173" s="82"/>
      <c r="B1173" s="126" t="s">
        <v>192</v>
      </c>
      <c r="C1173" s="127" t="s">
        <v>6227</v>
      </c>
      <c r="D1173" s="128" t="s">
        <v>6229</v>
      </c>
      <c r="E1173" s="129">
        <v>41261</v>
      </c>
      <c r="F1173" s="128">
        <v>72</v>
      </c>
      <c r="G1173" s="114">
        <v>0</v>
      </c>
      <c r="H1173" s="115">
        <v>256410.26</v>
      </c>
      <c r="I1173" s="115">
        <v>256410.26</v>
      </c>
      <c r="J1173" s="130">
        <v>0</v>
      </c>
      <c r="K1173" s="130">
        <v>0</v>
      </c>
      <c r="L1173" s="130">
        <v>0</v>
      </c>
      <c r="M1173" s="118"/>
      <c r="N1173" s="119"/>
      <c r="O1173" s="120">
        <f t="shared" si="73"/>
        <v>43465</v>
      </c>
      <c r="P1173" s="121">
        <f t="shared" si="74"/>
        <v>0</v>
      </c>
      <c r="Q1173" s="122">
        <f t="shared" si="75"/>
        <v>0</v>
      </c>
      <c r="R1173" s="122">
        <f t="shared" si="72"/>
        <v>0</v>
      </c>
      <c r="S1173" s="123" t="s">
        <v>120</v>
      </c>
      <c r="U1173" s="70"/>
      <c r="V1173" s="124"/>
    </row>
    <row r="1174" s="63" customFormat="1" ht="16.5" outlineLevel="7" spans="1:22">
      <c r="A1174" s="82"/>
      <c r="B1174" s="126" t="s">
        <v>192</v>
      </c>
      <c r="C1174" s="127" t="s">
        <v>6234</v>
      </c>
      <c r="D1174" s="128" t="s">
        <v>6229</v>
      </c>
      <c r="E1174" s="129">
        <v>41261</v>
      </c>
      <c r="F1174" s="128">
        <v>72</v>
      </c>
      <c r="G1174" s="114">
        <v>0</v>
      </c>
      <c r="H1174" s="115">
        <v>256410.26</v>
      </c>
      <c r="I1174" s="115">
        <v>256410.26</v>
      </c>
      <c r="J1174" s="130">
        <v>0</v>
      </c>
      <c r="K1174" s="130">
        <v>0</v>
      </c>
      <c r="L1174" s="130">
        <v>0</v>
      </c>
      <c r="M1174" s="118"/>
      <c r="N1174" s="119"/>
      <c r="O1174" s="120">
        <f t="shared" si="73"/>
        <v>43465</v>
      </c>
      <c r="P1174" s="121">
        <f t="shared" si="74"/>
        <v>0</v>
      </c>
      <c r="Q1174" s="122">
        <f t="shared" si="75"/>
        <v>0</v>
      </c>
      <c r="R1174" s="122">
        <f t="shared" si="72"/>
        <v>0</v>
      </c>
      <c r="S1174" s="123" t="s">
        <v>120</v>
      </c>
      <c r="U1174" s="70"/>
      <c r="V1174" s="124"/>
    </row>
    <row r="1175" s="63" customFormat="1" ht="16.5" outlineLevel="7" spans="1:22">
      <c r="A1175" s="82"/>
      <c r="B1175" s="126" t="s">
        <v>192</v>
      </c>
      <c r="C1175" s="127" t="s">
        <v>6239</v>
      </c>
      <c r="D1175" s="128" t="s">
        <v>6241</v>
      </c>
      <c r="E1175" s="129">
        <v>41940</v>
      </c>
      <c r="F1175" s="128">
        <v>72</v>
      </c>
      <c r="G1175" s="114">
        <v>0</v>
      </c>
      <c r="H1175" s="115">
        <v>121327.47</v>
      </c>
      <c r="I1175" s="115">
        <v>121327.47</v>
      </c>
      <c r="J1175" s="130">
        <v>0</v>
      </c>
      <c r="K1175" s="130">
        <v>0</v>
      </c>
      <c r="L1175" s="130">
        <v>0</v>
      </c>
      <c r="M1175" s="118"/>
      <c r="N1175" s="119"/>
      <c r="O1175" s="120">
        <f t="shared" si="73"/>
        <v>44135</v>
      </c>
      <c r="P1175" s="121">
        <f t="shared" si="74"/>
        <v>0</v>
      </c>
      <c r="Q1175" s="122">
        <f t="shared" si="75"/>
        <v>0</v>
      </c>
      <c r="R1175" s="122">
        <f t="shared" si="72"/>
        <v>0</v>
      </c>
      <c r="S1175" s="123" t="s">
        <v>120</v>
      </c>
      <c r="U1175" s="70"/>
      <c r="V1175" s="124"/>
    </row>
    <row r="1176" s="63" customFormat="1" ht="16.5" outlineLevel="7" spans="1:22">
      <c r="A1176" s="82"/>
      <c r="B1176" s="111" t="s">
        <v>192</v>
      </c>
      <c r="C1176" s="111" t="s">
        <v>6246</v>
      </c>
      <c r="D1176" s="112" t="s">
        <v>6241</v>
      </c>
      <c r="E1176" s="113">
        <v>41940</v>
      </c>
      <c r="F1176" s="112">
        <v>72</v>
      </c>
      <c r="G1176" s="114">
        <v>0</v>
      </c>
      <c r="H1176" s="115">
        <v>121327.47</v>
      </c>
      <c r="I1176" s="115">
        <v>121327.47</v>
      </c>
      <c r="J1176" s="116">
        <v>0</v>
      </c>
      <c r="K1176" s="116">
        <v>0</v>
      </c>
      <c r="L1176" s="116">
        <v>0</v>
      </c>
      <c r="M1176" s="118"/>
      <c r="N1176" s="119"/>
      <c r="O1176" s="120">
        <f t="shared" si="73"/>
        <v>44135</v>
      </c>
      <c r="P1176" s="121">
        <f t="shared" si="74"/>
        <v>0</v>
      </c>
      <c r="Q1176" s="122">
        <f t="shared" si="75"/>
        <v>0</v>
      </c>
      <c r="R1176" s="122">
        <f t="shared" si="72"/>
        <v>0</v>
      </c>
      <c r="S1176" s="123" t="s">
        <v>120</v>
      </c>
      <c r="U1176" s="70"/>
      <c r="V1176" s="124"/>
    </row>
    <row r="1177" s="63" customFormat="1" ht="16.5" outlineLevel="7" spans="1:22">
      <c r="A1177" s="82"/>
      <c r="B1177" s="111" t="s">
        <v>192</v>
      </c>
      <c r="C1177" s="111" t="s">
        <v>6250</v>
      </c>
      <c r="D1177" s="112" t="s">
        <v>6252</v>
      </c>
      <c r="E1177" s="113">
        <v>41940</v>
      </c>
      <c r="F1177" s="112">
        <v>72</v>
      </c>
      <c r="G1177" s="114">
        <v>0</v>
      </c>
      <c r="H1177" s="115">
        <v>121327.48</v>
      </c>
      <c r="I1177" s="115">
        <v>121327.48</v>
      </c>
      <c r="J1177" s="116">
        <v>0</v>
      </c>
      <c r="K1177" s="116">
        <v>0</v>
      </c>
      <c r="L1177" s="116">
        <v>0</v>
      </c>
      <c r="M1177" s="118"/>
      <c r="N1177" s="119"/>
      <c r="O1177" s="120">
        <f t="shared" si="73"/>
        <v>44135</v>
      </c>
      <c r="P1177" s="121">
        <f t="shared" si="74"/>
        <v>0</v>
      </c>
      <c r="Q1177" s="122">
        <f t="shared" si="75"/>
        <v>0</v>
      </c>
      <c r="R1177" s="122">
        <f t="shared" si="72"/>
        <v>0</v>
      </c>
      <c r="S1177" s="123" t="s">
        <v>120</v>
      </c>
      <c r="T1177" s="132"/>
      <c r="U1177" s="70"/>
      <c r="V1177" s="124"/>
    </row>
    <row r="1178" s="63" customFormat="1" ht="16.5" outlineLevel="7" spans="1:22">
      <c r="A1178" s="82"/>
      <c r="B1178" s="126" t="s">
        <v>192</v>
      </c>
      <c r="C1178" s="127" t="s">
        <v>6254</v>
      </c>
      <c r="D1178" s="128" t="s">
        <v>1522</v>
      </c>
      <c r="E1178" s="129">
        <v>43277</v>
      </c>
      <c r="F1178" s="128">
        <v>72</v>
      </c>
      <c r="G1178" s="114">
        <v>0</v>
      </c>
      <c r="H1178" s="115">
        <v>355374.3</v>
      </c>
      <c r="I1178" s="115">
        <v>355374.3</v>
      </c>
      <c r="J1178" s="130">
        <v>0</v>
      </c>
      <c r="K1178" s="130">
        <v>0</v>
      </c>
      <c r="L1178" s="130">
        <v>0</v>
      </c>
      <c r="M1178" s="118"/>
      <c r="N1178" s="119"/>
      <c r="O1178" s="120">
        <f t="shared" si="73"/>
        <v>45473</v>
      </c>
      <c r="P1178" s="121">
        <f t="shared" si="74"/>
        <v>0</v>
      </c>
      <c r="Q1178" s="122">
        <f t="shared" si="75"/>
        <v>0</v>
      </c>
      <c r="R1178" s="122">
        <f t="shared" si="72"/>
        <v>0</v>
      </c>
      <c r="S1178" s="123" t="s">
        <v>120</v>
      </c>
      <c r="U1178" s="70"/>
      <c r="V1178" s="124"/>
    </row>
    <row r="1179" s="63" customFormat="1" ht="16.5" outlineLevel="7" spans="1:22">
      <c r="A1179" s="82"/>
      <c r="B1179" s="126" t="s">
        <v>192</v>
      </c>
      <c r="C1179" s="127" t="s">
        <v>6260</v>
      </c>
      <c r="D1179" s="128" t="s">
        <v>6241</v>
      </c>
      <c r="E1179" s="129">
        <v>43752</v>
      </c>
      <c r="F1179" s="128">
        <v>72</v>
      </c>
      <c r="G1179" s="114">
        <v>0</v>
      </c>
      <c r="H1179" s="115">
        <v>341284.49</v>
      </c>
      <c r="I1179" s="115">
        <v>341284.49</v>
      </c>
      <c r="J1179" s="130">
        <v>0</v>
      </c>
      <c r="K1179" s="130">
        <v>0</v>
      </c>
      <c r="L1179" s="130">
        <v>47400.63</v>
      </c>
      <c r="M1179" s="118"/>
      <c r="N1179" s="119"/>
      <c r="O1179" s="120">
        <f t="shared" si="73"/>
        <v>45961</v>
      </c>
      <c r="P1179" s="121">
        <f t="shared" si="74"/>
        <v>10</v>
      </c>
      <c r="Q1179" s="122">
        <f t="shared" si="75"/>
        <v>47400.6236111111</v>
      </c>
      <c r="R1179" s="122">
        <f t="shared" si="72"/>
        <v>-0.00638888888352085</v>
      </c>
      <c r="S1179" s="123" t="s">
        <v>120</v>
      </c>
      <c r="U1179" s="70"/>
      <c r="V1179" s="124"/>
    </row>
    <row r="1180" s="63" customFormat="1" ht="16.5" outlineLevel="7" spans="1:22">
      <c r="A1180" s="82"/>
      <c r="B1180" s="126" t="s">
        <v>192</v>
      </c>
      <c r="C1180" s="127" t="s">
        <v>6267</v>
      </c>
      <c r="D1180" s="128" t="s">
        <v>1522</v>
      </c>
      <c r="E1180" s="129">
        <v>37560</v>
      </c>
      <c r="F1180" s="128">
        <v>72</v>
      </c>
      <c r="G1180" s="114">
        <v>0</v>
      </c>
      <c r="H1180" s="115">
        <v>335070</v>
      </c>
      <c r="I1180" s="115">
        <v>335070</v>
      </c>
      <c r="J1180" s="130">
        <v>0</v>
      </c>
      <c r="K1180" s="130">
        <v>0</v>
      </c>
      <c r="L1180" s="130">
        <v>0</v>
      </c>
      <c r="M1180" s="118"/>
      <c r="N1180" s="119"/>
      <c r="O1180" s="120">
        <f t="shared" si="73"/>
        <v>39752</v>
      </c>
      <c r="P1180" s="121">
        <f t="shared" si="74"/>
        <v>0</v>
      </c>
      <c r="Q1180" s="122">
        <f t="shared" si="75"/>
        <v>0</v>
      </c>
      <c r="R1180" s="122">
        <f t="shared" si="72"/>
        <v>0</v>
      </c>
      <c r="S1180" s="123" t="s">
        <v>120</v>
      </c>
      <c r="U1180" s="70"/>
      <c r="V1180" s="124"/>
    </row>
    <row r="1181" s="63" customFormat="1" ht="16.5" outlineLevel="7" spans="1:22">
      <c r="A1181" s="82"/>
      <c r="B1181" s="126" t="s">
        <v>192</v>
      </c>
      <c r="C1181" s="127" t="s">
        <v>6272</v>
      </c>
      <c r="D1181" s="128" t="s">
        <v>6274</v>
      </c>
      <c r="E1181" s="129">
        <v>38701</v>
      </c>
      <c r="F1181" s="128">
        <v>72</v>
      </c>
      <c r="G1181" s="114">
        <v>0</v>
      </c>
      <c r="H1181" s="115">
        <v>156484.01</v>
      </c>
      <c r="I1181" s="115">
        <v>156484.01</v>
      </c>
      <c r="J1181" s="130">
        <v>0</v>
      </c>
      <c r="K1181" s="130">
        <v>0</v>
      </c>
      <c r="L1181" s="130">
        <v>0</v>
      </c>
      <c r="M1181" s="118"/>
      <c r="N1181" s="119"/>
      <c r="O1181" s="120">
        <f t="shared" si="73"/>
        <v>40908</v>
      </c>
      <c r="P1181" s="121">
        <f t="shared" si="74"/>
        <v>0</v>
      </c>
      <c r="Q1181" s="122">
        <f t="shared" si="75"/>
        <v>0</v>
      </c>
      <c r="R1181" s="122">
        <f t="shared" si="72"/>
        <v>0</v>
      </c>
      <c r="S1181" s="123" t="s">
        <v>120</v>
      </c>
      <c r="U1181" s="70"/>
      <c r="V1181" s="124"/>
    </row>
    <row r="1182" s="63" customFormat="1" ht="16.5" outlineLevel="7" spans="1:22">
      <c r="A1182" s="82"/>
      <c r="B1182" s="126" t="s">
        <v>192</v>
      </c>
      <c r="C1182" s="127" t="s">
        <v>6279</v>
      </c>
      <c r="D1182" s="128" t="s">
        <v>6281</v>
      </c>
      <c r="E1182" s="129">
        <v>40967</v>
      </c>
      <c r="F1182" s="128">
        <v>72</v>
      </c>
      <c r="G1182" s="114">
        <v>0</v>
      </c>
      <c r="H1182" s="115">
        <v>16923.08</v>
      </c>
      <c r="I1182" s="115">
        <v>16923.08</v>
      </c>
      <c r="J1182" s="130">
        <v>0</v>
      </c>
      <c r="K1182" s="130">
        <v>0</v>
      </c>
      <c r="L1182" s="130">
        <v>0</v>
      </c>
      <c r="M1182" s="118"/>
      <c r="N1182" s="119"/>
      <c r="O1182" s="120">
        <f t="shared" si="73"/>
        <v>43159</v>
      </c>
      <c r="P1182" s="121">
        <f t="shared" si="74"/>
        <v>0</v>
      </c>
      <c r="Q1182" s="122">
        <f t="shared" si="75"/>
        <v>0</v>
      </c>
      <c r="R1182" s="122">
        <f t="shared" si="72"/>
        <v>0</v>
      </c>
      <c r="S1182" s="123" t="s">
        <v>120</v>
      </c>
      <c r="U1182" s="70"/>
      <c r="V1182" s="124"/>
    </row>
    <row r="1183" s="63" customFormat="1" ht="16.5" outlineLevel="7" spans="1:22">
      <c r="A1183" s="82"/>
      <c r="B1183" s="111" t="s">
        <v>192</v>
      </c>
      <c r="C1183" s="111" t="s">
        <v>6287</v>
      </c>
      <c r="D1183" s="112" t="s">
        <v>6289</v>
      </c>
      <c r="E1183" s="113">
        <v>38328</v>
      </c>
      <c r="F1183" s="112">
        <v>72</v>
      </c>
      <c r="G1183" s="114">
        <v>0</v>
      </c>
      <c r="H1183" s="115">
        <v>320122</v>
      </c>
      <c r="I1183" s="115">
        <v>320122</v>
      </c>
      <c r="J1183" s="116">
        <v>0</v>
      </c>
      <c r="K1183" s="116">
        <v>0</v>
      </c>
      <c r="L1183" s="116">
        <v>0</v>
      </c>
      <c r="M1183" s="118"/>
      <c r="N1183" s="119"/>
      <c r="O1183" s="120">
        <f t="shared" si="73"/>
        <v>40543</v>
      </c>
      <c r="P1183" s="121">
        <f t="shared" si="74"/>
        <v>0</v>
      </c>
      <c r="Q1183" s="122">
        <f t="shared" si="75"/>
        <v>0</v>
      </c>
      <c r="R1183" s="122">
        <f t="shared" si="72"/>
        <v>0</v>
      </c>
      <c r="S1183" s="123" t="s">
        <v>120</v>
      </c>
      <c r="U1183" s="70"/>
      <c r="V1183" s="124"/>
    </row>
    <row r="1184" s="63" customFormat="1" ht="16.5" outlineLevel="7" spans="1:22">
      <c r="A1184" s="82"/>
      <c r="B1184" s="111" t="s">
        <v>192</v>
      </c>
      <c r="C1184" s="111" t="s">
        <v>6294</v>
      </c>
      <c r="D1184" s="112" t="s">
        <v>6296</v>
      </c>
      <c r="E1184" s="113">
        <v>41962</v>
      </c>
      <c r="F1184" s="112">
        <v>72</v>
      </c>
      <c r="G1184" s="114">
        <v>0</v>
      </c>
      <c r="H1184" s="115">
        <v>286324.8</v>
      </c>
      <c r="I1184" s="115">
        <v>286324.8</v>
      </c>
      <c r="J1184" s="116">
        <v>0</v>
      </c>
      <c r="K1184" s="116">
        <v>0</v>
      </c>
      <c r="L1184" s="116">
        <v>0</v>
      </c>
      <c r="M1184" s="118"/>
      <c r="N1184" s="119"/>
      <c r="O1184" s="120">
        <f t="shared" si="73"/>
        <v>44165</v>
      </c>
      <c r="P1184" s="121">
        <f t="shared" si="74"/>
        <v>0</v>
      </c>
      <c r="Q1184" s="122">
        <f t="shared" si="75"/>
        <v>0</v>
      </c>
      <c r="R1184" s="122">
        <f t="shared" si="72"/>
        <v>0</v>
      </c>
      <c r="S1184" s="123" t="s">
        <v>120</v>
      </c>
      <c r="U1184" s="70"/>
      <c r="V1184" s="124"/>
    </row>
    <row r="1185" s="63" customFormat="1" ht="16.5" outlineLevel="7" spans="1:22">
      <c r="A1185" s="82"/>
      <c r="B1185" s="126" t="s">
        <v>192</v>
      </c>
      <c r="C1185" s="127" t="s">
        <v>6299</v>
      </c>
      <c r="D1185" s="128" t="s">
        <v>6301</v>
      </c>
      <c r="E1185" s="129">
        <v>42814</v>
      </c>
      <c r="F1185" s="128">
        <v>72</v>
      </c>
      <c r="G1185" s="114">
        <v>0</v>
      </c>
      <c r="H1185" s="115">
        <v>144550.49</v>
      </c>
      <c r="I1185" s="115">
        <v>144550.49</v>
      </c>
      <c r="J1185" s="130">
        <v>0</v>
      </c>
      <c r="K1185" s="130">
        <v>0</v>
      </c>
      <c r="L1185" s="130">
        <v>0</v>
      </c>
      <c r="M1185" s="118"/>
      <c r="N1185" s="119"/>
      <c r="O1185" s="120">
        <f t="shared" si="73"/>
        <v>45016</v>
      </c>
      <c r="P1185" s="121">
        <f t="shared" si="74"/>
        <v>0</v>
      </c>
      <c r="Q1185" s="122">
        <f t="shared" si="75"/>
        <v>0</v>
      </c>
      <c r="R1185" s="122">
        <f t="shared" si="72"/>
        <v>0</v>
      </c>
      <c r="S1185" s="123" t="s">
        <v>120</v>
      </c>
      <c r="U1185" s="70"/>
      <c r="V1185" s="124"/>
    </row>
    <row r="1186" s="63" customFormat="1" ht="16.5" outlineLevel="7" spans="1:22">
      <c r="A1186" s="82"/>
      <c r="B1186" s="126" t="s">
        <v>192</v>
      </c>
      <c r="C1186" s="127" t="s">
        <v>6304</v>
      </c>
      <c r="D1186" s="128" t="s">
        <v>6306</v>
      </c>
      <c r="E1186" s="129">
        <v>42936</v>
      </c>
      <c r="F1186" s="128">
        <v>72</v>
      </c>
      <c r="G1186" s="114">
        <v>0</v>
      </c>
      <c r="H1186" s="115">
        <v>205696.2</v>
      </c>
      <c r="I1186" s="115">
        <v>205696.2</v>
      </c>
      <c r="J1186" s="130">
        <v>0</v>
      </c>
      <c r="K1186" s="130">
        <v>0</v>
      </c>
      <c r="L1186" s="130">
        <v>0</v>
      </c>
      <c r="M1186" s="118"/>
      <c r="N1186" s="119"/>
      <c r="O1186" s="120">
        <f t="shared" si="73"/>
        <v>45138</v>
      </c>
      <c r="P1186" s="121">
        <f t="shared" si="74"/>
        <v>0</v>
      </c>
      <c r="Q1186" s="122">
        <f t="shared" si="75"/>
        <v>0</v>
      </c>
      <c r="R1186" s="122">
        <f t="shared" si="72"/>
        <v>0</v>
      </c>
      <c r="S1186" s="123" t="s">
        <v>120</v>
      </c>
      <c r="U1186" s="70"/>
      <c r="V1186" s="124"/>
    </row>
    <row r="1187" s="63" customFormat="1" ht="16.5" outlineLevel="7" spans="1:22">
      <c r="A1187" s="82"/>
      <c r="B1187" s="126" t="s">
        <v>192</v>
      </c>
      <c r="C1187" s="127" t="s">
        <v>6309</v>
      </c>
      <c r="D1187" s="128" t="s">
        <v>6311</v>
      </c>
      <c r="E1187" s="129">
        <v>41689</v>
      </c>
      <c r="F1187" s="128">
        <v>144</v>
      </c>
      <c r="G1187" s="114">
        <v>0</v>
      </c>
      <c r="H1187" s="115">
        <v>356516.13</v>
      </c>
      <c r="I1187" s="115">
        <v>348617.9</v>
      </c>
      <c r="J1187" s="130">
        <v>0</v>
      </c>
      <c r="K1187" s="130">
        <v>7898.23</v>
      </c>
      <c r="L1187" s="130">
        <v>10530.98</v>
      </c>
      <c r="M1187" s="118"/>
      <c r="N1187" s="119"/>
      <c r="O1187" s="120">
        <f t="shared" si="73"/>
        <v>46081</v>
      </c>
      <c r="P1187" s="121">
        <f t="shared" si="74"/>
        <v>12</v>
      </c>
      <c r="Q1187" s="122">
        <f t="shared" si="75"/>
        <v>29709.6775</v>
      </c>
      <c r="R1187" s="122">
        <f t="shared" si="72"/>
        <v>19178.6975</v>
      </c>
      <c r="S1187" s="123" t="s">
        <v>120</v>
      </c>
      <c r="U1187" s="70"/>
      <c r="V1187" s="124"/>
    </row>
    <row r="1188" s="63" customFormat="1" ht="16.5" outlineLevel="7" spans="1:22">
      <c r="A1188" s="82"/>
      <c r="B1188" s="126" t="s">
        <v>192</v>
      </c>
      <c r="C1188" s="127" t="s">
        <v>6314</v>
      </c>
      <c r="D1188" s="128" t="s">
        <v>6316</v>
      </c>
      <c r="E1188" s="129">
        <v>41689</v>
      </c>
      <c r="F1188" s="128">
        <v>72</v>
      </c>
      <c r="G1188" s="114">
        <v>0</v>
      </c>
      <c r="H1188" s="115">
        <v>236834.82</v>
      </c>
      <c r="I1188" s="115">
        <v>236834.82</v>
      </c>
      <c r="J1188" s="130">
        <v>0</v>
      </c>
      <c r="K1188" s="130">
        <v>0</v>
      </c>
      <c r="L1188" s="130">
        <v>0</v>
      </c>
      <c r="M1188" s="118"/>
      <c r="N1188" s="119"/>
      <c r="O1188" s="120">
        <f t="shared" si="73"/>
        <v>43890</v>
      </c>
      <c r="P1188" s="121">
        <f t="shared" si="74"/>
        <v>0</v>
      </c>
      <c r="Q1188" s="122">
        <f t="shared" si="75"/>
        <v>0</v>
      </c>
      <c r="R1188" s="122">
        <f t="shared" si="72"/>
        <v>0</v>
      </c>
      <c r="S1188" s="123" t="s">
        <v>120</v>
      </c>
      <c r="U1188" s="70"/>
      <c r="V1188" s="124"/>
    </row>
    <row r="1189" s="63" customFormat="1" ht="16.5" outlineLevel="7" spans="1:22">
      <c r="A1189" s="82"/>
      <c r="B1189" s="126" t="s">
        <v>192</v>
      </c>
      <c r="C1189" s="127" t="s">
        <v>6319</v>
      </c>
      <c r="D1189" s="128" t="s">
        <v>6316</v>
      </c>
      <c r="E1189" s="129">
        <v>41689</v>
      </c>
      <c r="F1189" s="128">
        <v>72</v>
      </c>
      <c r="G1189" s="114">
        <v>0</v>
      </c>
      <c r="H1189" s="115">
        <v>198373.28</v>
      </c>
      <c r="I1189" s="115">
        <v>198373.28</v>
      </c>
      <c r="J1189" s="130">
        <v>0</v>
      </c>
      <c r="K1189" s="130">
        <v>0</v>
      </c>
      <c r="L1189" s="130">
        <v>0</v>
      </c>
      <c r="M1189" s="118"/>
      <c r="N1189" s="119"/>
      <c r="O1189" s="120">
        <f t="shared" si="73"/>
        <v>43890</v>
      </c>
      <c r="P1189" s="121">
        <f t="shared" si="74"/>
        <v>0</v>
      </c>
      <c r="Q1189" s="122">
        <f t="shared" si="75"/>
        <v>0</v>
      </c>
      <c r="R1189" s="122">
        <f t="shared" si="72"/>
        <v>0</v>
      </c>
      <c r="S1189" s="123" t="s">
        <v>120</v>
      </c>
      <c r="U1189" s="70"/>
      <c r="V1189" s="124"/>
    </row>
    <row r="1190" s="63" customFormat="1" ht="16.5" outlineLevel="7" spans="1:22">
      <c r="A1190" s="82"/>
      <c r="B1190" s="111" t="s">
        <v>192</v>
      </c>
      <c r="C1190" s="111" t="s">
        <v>6323</v>
      </c>
      <c r="D1190" s="112" t="s">
        <v>6325</v>
      </c>
      <c r="E1190" s="113">
        <v>43081</v>
      </c>
      <c r="F1190" s="112">
        <v>72</v>
      </c>
      <c r="G1190" s="114">
        <v>0</v>
      </c>
      <c r="H1190" s="115">
        <v>369521.91</v>
      </c>
      <c r="I1190" s="115">
        <v>369521.91</v>
      </c>
      <c r="J1190" s="116">
        <v>0</v>
      </c>
      <c r="K1190" s="116">
        <v>0</v>
      </c>
      <c r="L1190" s="116">
        <v>0</v>
      </c>
      <c r="M1190" s="118"/>
      <c r="N1190" s="119"/>
      <c r="O1190" s="120">
        <f t="shared" si="73"/>
        <v>45291</v>
      </c>
      <c r="P1190" s="121">
        <f t="shared" si="74"/>
        <v>0</v>
      </c>
      <c r="Q1190" s="122">
        <f t="shared" si="75"/>
        <v>0</v>
      </c>
      <c r="R1190" s="122">
        <f t="shared" si="72"/>
        <v>0</v>
      </c>
      <c r="S1190" s="123" t="s">
        <v>120</v>
      </c>
      <c r="U1190" s="70"/>
      <c r="V1190" s="124"/>
    </row>
    <row r="1191" s="63" customFormat="1" ht="16.5" outlineLevel="7" spans="1:22">
      <c r="A1191" s="82"/>
      <c r="B1191" s="111" t="s">
        <v>192</v>
      </c>
      <c r="C1191" s="111" t="s">
        <v>6328</v>
      </c>
      <c r="D1191" s="112" t="s">
        <v>6330</v>
      </c>
      <c r="E1191" s="113">
        <v>37785</v>
      </c>
      <c r="F1191" s="112">
        <v>276</v>
      </c>
      <c r="G1191" s="114">
        <v>0</v>
      </c>
      <c r="H1191" s="115">
        <v>329280.32</v>
      </c>
      <c r="I1191" s="115">
        <v>318439.61</v>
      </c>
      <c r="J1191" s="116">
        <v>0</v>
      </c>
      <c r="K1191" s="116">
        <v>10840.71</v>
      </c>
      <c r="L1191" s="116">
        <v>18584.07</v>
      </c>
      <c r="M1191" s="118"/>
      <c r="N1191" s="119"/>
      <c r="O1191" s="120">
        <f t="shared" si="73"/>
        <v>46203</v>
      </c>
      <c r="P1191" s="121">
        <f t="shared" si="74"/>
        <v>12</v>
      </c>
      <c r="Q1191" s="122">
        <f t="shared" si="75"/>
        <v>14316.5356521739</v>
      </c>
      <c r="R1191" s="122">
        <f t="shared" si="72"/>
        <v>-4267.53434782609</v>
      </c>
      <c r="S1191" s="123" t="s">
        <v>120</v>
      </c>
      <c r="U1191" s="70"/>
      <c r="V1191" s="124"/>
    </row>
    <row r="1192" s="63" customFormat="1" ht="16.5" outlineLevel="7" spans="1:22">
      <c r="A1192" s="82"/>
      <c r="B1192" s="126" t="s">
        <v>192</v>
      </c>
      <c r="C1192" s="127" t="s">
        <v>6336</v>
      </c>
      <c r="D1192" s="128" t="s">
        <v>6338</v>
      </c>
      <c r="E1192" s="129">
        <v>41837</v>
      </c>
      <c r="F1192" s="128">
        <v>144</v>
      </c>
      <c r="G1192" s="114">
        <v>0</v>
      </c>
      <c r="H1192" s="115">
        <v>441996.4</v>
      </c>
      <c r="I1192" s="115">
        <v>406198.7</v>
      </c>
      <c r="J1192" s="130">
        <v>0</v>
      </c>
      <c r="K1192" s="130">
        <v>35797.7</v>
      </c>
      <c r="L1192" s="130">
        <v>34455.93</v>
      </c>
      <c r="M1192" s="118"/>
      <c r="N1192" s="119"/>
      <c r="O1192" s="120">
        <f t="shared" si="73"/>
        <v>46234</v>
      </c>
      <c r="P1192" s="121">
        <f t="shared" si="74"/>
        <v>12</v>
      </c>
      <c r="Q1192" s="122">
        <f t="shared" si="75"/>
        <v>36833.0333333333</v>
      </c>
      <c r="R1192" s="122">
        <f t="shared" si="72"/>
        <v>2377.10333333334</v>
      </c>
      <c r="S1192" s="123" t="s">
        <v>120</v>
      </c>
      <c r="U1192" s="70"/>
      <c r="V1192" s="124"/>
    </row>
    <row r="1193" s="63" customFormat="1" ht="16.5" outlineLevel="7" spans="1:22">
      <c r="A1193" s="82"/>
      <c r="B1193" s="126" t="s">
        <v>192</v>
      </c>
      <c r="C1193" s="127" t="s">
        <v>6342</v>
      </c>
      <c r="D1193" s="128" t="s">
        <v>6344</v>
      </c>
      <c r="E1193" s="129">
        <v>41241</v>
      </c>
      <c r="F1193" s="128">
        <v>156</v>
      </c>
      <c r="G1193" s="114">
        <v>0</v>
      </c>
      <c r="H1193" s="115">
        <v>115450.42</v>
      </c>
      <c r="I1193" s="115">
        <v>115450.42</v>
      </c>
      <c r="J1193" s="130">
        <v>0</v>
      </c>
      <c r="K1193" s="130">
        <v>0</v>
      </c>
      <c r="L1193" s="130">
        <v>12684.36</v>
      </c>
      <c r="M1193" s="118"/>
      <c r="N1193" s="119"/>
      <c r="O1193" s="120">
        <f t="shared" si="73"/>
        <v>45991</v>
      </c>
      <c r="P1193" s="121">
        <f t="shared" si="74"/>
        <v>11</v>
      </c>
      <c r="Q1193" s="122">
        <f t="shared" si="75"/>
        <v>8140.73474358974</v>
      </c>
      <c r="R1193" s="122">
        <f t="shared" si="72"/>
        <v>-4543.62525641026</v>
      </c>
      <c r="S1193" s="123" t="s">
        <v>120</v>
      </c>
      <c r="U1193" s="70"/>
      <c r="V1193" s="124"/>
    </row>
    <row r="1194" s="63" customFormat="1" ht="16.5" outlineLevel="7" spans="1:22">
      <c r="A1194" s="82"/>
      <c r="B1194" s="126" t="s">
        <v>192</v>
      </c>
      <c r="C1194" s="127" t="s">
        <v>6348</v>
      </c>
      <c r="D1194" s="128" t="s">
        <v>6344</v>
      </c>
      <c r="E1194" s="129">
        <v>41241</v>
      </c>
      <c r="F1194" s="128">
        <v>156</v>
      </c>
      <c r="G1194" s="114">
        <v>0</v>
      </c>
      <c r="H1194" s="115">
        <v>115450.42</v>
      </c>
      <c r="I1194" s="115">
        <v>115450.42</v>
      </c>
      <c r="J1194" s="130">
        <v>0</v>
      </c>
      <c r="K1194" s="130">
        <v>0</v>
      </c>
      <c r="L1194" s="130">
        <v>12684.36</v>
      </c>
      <c r="M1194" s="118"/>
      <c r="N1194" s="119"/>
      <c r="O1194" s="120">
        <f t="shared" si="73"/>
        <v>45991</v>
      </c>
      <c r="P1194" s="121">
        <f t="shared" si="74"/>
        <v>11</v>
      </c>
      <c r="Q1194" s="122">
        <f t="shared" si="75"/>
        <v>8140.73474358974</v>
      </c>
      <c r="R1194" s="122">
        <f t="shared" si="72"/>
        <v>-4543.62525641026</v>
      </c>
      <c r="S1194" s="123" t="s">
        <v>120</v>
      </c>
      <c r="U1194" s="70"/>
      <c r="V1194" s="124"/>
    </row>
    <row r="1195" s="63" customFormat="1" ht="16.5" outlineLevel="7" spans="1:22">
      <c r="A1195" s="82"/>
      <c r="B1195" s="126" t="s">
        <v>192</v>
      </c>
      <c r="C1195" s="127" t="s">
        <v>6351</v>
      </c>
      <c r="D1195" s="128" t="s">
        <v>6344</v>
      </c>
      <c r="E1195" s="129">
        <v>41241</v>
      </c>
      <c r="F1195" s="128">
        <v>156</v>
      </c>
      <c r="G1195" s="114">
        <v>0</v>
      </c>
      <c r="H1195" s="115">
        <v>115450.44</v>
      </c>
      <c r="I1195" s="115">
        <v>115450.44</v>
      </c>
      <c r="J1195" s="130">
        <v>0</v>
      </c>
      <c r="K1195" s="130">
        <v>0</v>
      </c>
      <c r="L1195" s="130">
        <v>12684.36</v>
      </c>
      <c r="M1195" s="118"/>
      <c r="N1195" s="119"/>
      <c r="O1195" s="120">
        <f t="shared" si="73"/>
        <v>45991</v>
      </c>
      <c r="P1195" s="121">
        <f t="shared" si="74"/>
        <v>11</v>
      </c>
      <c r="Q1195" s="122">
        <f t="shared" si="75"/>
        <v>8140.73615384615</v>
      </c>
      <c r="R1195" s="122">
        <f t="shared" si="72"/>
        <v>-4543.62384615385</v>
      </c>
      <c r="S1195" s="123" t="s">
        <v>120</v>
      </c>
      <c r="U1195" s="70"/>
      <c r="V1195" s="124"/>
    </row>
    <row r="1196" s="63" customFormat="1" ht="16.5" outlineLevel="7" spans="1:22">
      <c r="A1196" s="82"/>
      <c r="B1196" s="126" t="s">
        <v>192</v>
      </c>
      <c r="C1196" s="127" t="s">
        <v>6355</v>
      </c>
      <c r="D1196" s="128" t="s">
        <v>6357</v>
      </c>
      <c r="E1196" s="129">
        <v>41962</v>
      </c>
      <c r="F1196" s="128">
        <v>132</v>
      </c>
      <c r="G1196" s="114">
        <v>0</v>
      </c>
      <c r="H1196" s="115">
        <v>114976.18</v>
      </c>
      <c r="I1196" s="115">
        <v>114976.18</v>
      </c>
      <c r="J1196" s="130">
        <v>0</v>
      </c>
      <c r="K1196" s="130">
        <v>0</v>
      </c>
      <c r="L1196" s="130">
        <v>12684.36</v>
      </c>
      <c r="M1196" s="118"/>
      <c r="N1196" s="119"/>
      <c r="O1196" s="120">
        <f t="shared" si="73"/>
        <v>45991</v>
      </c>
      <c r="P1196" s="121">
        <f t="shared" si="74"/>
        <v>11</v>
      </c>
      <c r="Q1196" s="122">
        <f t="shared" si="75"/>
        <v>9581.34833333333</v>
      </c>
      <c r="R1196" s="122">
        <f t="shared" si="72"/>
        <v>-3103.01166666667</v>
      </c>
      <c r="S1196" s="123" t="s">
        <v>120</v>
      </c>
      <c r="U1196" s="70"/>
      <c r="V1196" s="124"/>
    </row>
    <row r="1197" s="63" customFormat="1" ht="16.5" outlineLevel="7" spans="1:22">
      <c r="A1197" s="82"/>
      <c r="B1197" s="111" t="s">
        <v>192</v>
      </c>
      <c r="C1197" s="111" t="s">
        <v>6360</v>
      </c>
      <c r="D1197" s="112" t="s">
        <v>6357</v>
      </c>
      <c r="E1197" s="113">
        <v>41962</v>
      </c>
      <c r="F1197" s="112">
        <v>132</v>
      </c>
      <c r="G1197" s="114">
        <v>0</v>
      </c>
      <c r="H1197" s="115">
        <v>114976.18</v>
      </c>
      <c r="I1197" s="115">
        <v>114976.18</v>
      </c>
      <c r="J1197" s="116">
        <v>0</v>
      </c>
      <c r="K1197" s="116">
        <v>0</v>
      </c>
      <c r="L1197" s="116">
        <v>12684.36</v>
      </c>
      <c r="M1197" s="118"/>
      <c r="N1197" s="119"/>
      <c r="O1197" s="120">
        <f t="shared" si="73"/>
        <v>45991</v>
      </c>
      <c r="P1197" s="121">
        <f t="shared" si="74"/>
        <v>11</v>
      </c>
      <c r="Q1197" s="122">
        <f t="shared" si="75"/>
        <v>9581.34833333333</v>
      </c>
      <c r="R1197" s="122">
        <f t="shared" si="72"/>
        <v>-3103.01166666667</v>
      </c>
      <c r="S1197" s="123" t="s">
        <v>120</v>
      </c>
      <c r="U1197" s="70"/>
      <c r="V1197" s="124"/>
    </row>
    <row r="1198" s="63" customFormat="1" ht="16.5" outlineLevel="7" spans="1:22">
      <c r="A1198" s="82"/>
      <c r="B1198" s="111" t="s">
        <v>192</v>
      </c>
      <c r="C1198" s="111" t="s">
        <v>6363</v>
      </c>
      <c r="D1198" s="112" t="s">
        <v>6338</v>
      </c>
      <c r="E1198" s="113">
        <v>42719</v>
      </c>
      <c r="F1198" s="112">
        <v>72</v>
      </c>
      <c r="G1198" s="114">
        <v>0</v>
      </c>
      <c r="H1198" s="115">
        <v>407109.09</v>
      </c>
      <c r="I1198" s="115">
        <v>407109.09</v>
      </c>
      <c r="J1198" s="116">
        <v>0</v>
      </c>
      <c r="K1198" s="116">
        <v>0</v>
      </c>
      <c r="L1198" s="116">
        <v>0</v>
      </c>
      <c r="M1198" s="118"/>
      <c r="N1198" s="119"/>
      <c r="O1198" s="120">
        <f t="shared" si="73"/>
        <v>44926</v>
      </c>
      <c r="P1198" s="121">
        <f t="shared" si="74"/>
        <v>0</v>
      </c>
      <c r="Q1198" s="122">
        <f t="shared" si="75"/>
        <v>0</v>
      </c>
      <c r="R1198" s="122">
        <f t="shared" si="72"/>
        <v>0</v>
      </c>
      <c r="S1198" s="123" t="s">
        <v>120</v>
      </c>
      <c r="U1198" s="70"/>
      <c r="V1198" s="124"/>
    </row>
    <row r="1199" s="63" customFormat="1" ht="16.5" outlineLevel="7" spans="1:22">
      <c r="A1199" s="82"/>
      <c r="B1199" s="126" t="s">
        <v>192</v>
      </c>
      <c r="C1199" s="127" t="s">
        <v>6367</v>
      </c>
      <c r="D1199" s="128" t="s">
        <v>6369</v>
      </c>
      <c r="E1199" s="129">
        <v>40511</v>
      </c>
      <c r="F1199" s="128">
        <v>72</v>
      </c>
      <c r="G1199" s="114">
        <v>0</v>
      </c>
      <c r="H1199" s="115">
        <v>3369.94</v>
      </c>
      <c r="I1199" s="115">
        <v>3369.94</v>
      </c>
      <c r="J1199" s="130">
        <v>0</v>
      </c>
      <c r="K1199" s="130">
        <v>0</v>
      </c>
      <c r="L1199" s="130">
        <v>0</v>
      </c>
      <c r="M1199" s="118"/>
      <c r="N1199" s="119"/>
      <c r="O1199" s="120">
        <f t="shared" si="73"/>
        <v>42704</v>
      </c>
      <c r="P1199" s="121">
        <f t="shared" si="74"/>
        <v>0</v>
      </c>
      <c r="Q1199" s="122">
        <f t="shared" si="75"/>
        <v>0</v>
      </c>
      <c r="R1199" s="122">
        <f t="shared" si="72"/>
        <v>0</v>
      </c>
      <c r="S1199" s="123" t="s">
        <v>120</v>
      </c>
      <c r="U1199" s="70"/>
      <c r="V1199" s="124"/>
    </row>
    <row r="1200" s="63" customFormat="1" ht="16.5" outlineLevel="7" spans="1:22">
      <c r="A1200" s="82"/>
      <c r="B1200" s="126" t="s">
        <v>192</v>
      </c>
      <c r="C1200" s="127" t="s">
        <v>6374</v>
      </c>
      <c r="D1200" s="128" t="s">
        <v>6376</v>
      </c>
      <c r="E1200" s="129">
        <v>41668</v>
      </c>
      <c r="F1200" s="128">
        <v>72</v>
      </c>
      <c r="G1200" s="114">
        <v>0</v>
      </c>
      <c r="H1200" s="115">
        <v>50520.91</v>
      </c>
      <c r="I1200" s="115">
        <v>50520.91</v>
      </c>
      <c r="J1200" s="130">
        <v>0</v>
      </c>
      <c r="K1200" s="130">
        <v>0</v>
      </c>
      <c r="L1200" s="130">
        <v>0</v>
      </c>
      <c r="M1200" s="118"/>
      <c r="N1200" s="119"/>
      <c r="O1200" s="120">
        <f t="shared" si="73"/>
        <v>43861</v>
      </c>
      <c r="P1200" s="121">
        <f t="shared" si="74"/>
        <v>0</v>
      </c>
      <c r="Q1200" s="122">
        <f t="shared" si="75"/>
        <v>0</v>
      </c>
      <c r="R1200" s="122">
        <f t="shared" si="72"/>
        <v>0</v>
      </c>
      <c r="S1200" s="123" t="s">
        <v>120</v>
      </c>
      <c r="U1200" s="70"/>
      <c r="V1200" s="124"/>
    </row>
    <row r="1201" s="63" customFormat="1" ht="16.5" outlineLevel="7" spans="1:22">
      <c r="A1201" s="82"/>
      <c r="B1201" s="126" t="s">
        <v>192</v>
      </c>
      <c r="C1201" s="127" t="s">
        <v>6379</v>
      </c>
      <c r="D1201" s="128" t="s">
        <v>6381</v>
      </c>
      <c r="E1201" s="129">
        <v>42894</v>
      </c>
      <c r="F1201" s="128">
        <v>72</v>
      </c>
      <c r="G1201" s="114">
        <v>0</v>
      </c>
      <c r="H1201" s="115">
        <v>281062.71</v>
      </c>
      <c r="I1201" s="115">
        <v>281062.71</v>
      </c>
      <c r="J1201" s="130">
        <v>0</v>
      </c>
      <c r="K1201" s="130">
        <v>0</v>
      </c>
      <c r="L1201" s="130">
        <v>0</v>
      </c>
      <c r="M1201" s="118"/>
      <c r="N1201" s="119"/>
      <c r="O1201" s="120">
        <f t="shared" si="73"/>
        <v>45107</v>
      </c>
      <c r="P1201" s="121">
        <f t="shared" si="74"/>
        <v>0</v>
      </c>
      <c r="Q1201" s="122">
        <f t="shared" si="75"/>
        <v>0</v>
      </c>
      <c r="R1201" s="122">
        <f t="shared" si="72"/>
        <v>0</v>
      </c>
      <c r="S1201" s="123" t="s">
        <v>120</v>
      </c>
      <c r="U1201" s="70"/>
      <c r="V1201" s="124"/>
    </row>
    <row r="1202" s="63" customFormat="1" ht="16.5" outlineLevel="7" spans="1:22">
      <c r="A1202" s="82"/>
      <c r="B1202" s="126" t="s">
        <v>192</v>
      </c>
      <c r="C1202" s="127" t="s">
        <v>6385</v>
      </c>
      <c r="D1202" s="128" t="s">
        <v>6387</v>
      </c>
      <c r="E1202" s="129">
        <v>43413</v>
      </c>
      <c r="F1202" s="128">
        <v>72</v>
      </c>
      <c r="G1202" s="114">
        <v>0</v>
      </c>
      <c r="H1202" s="115">
        <v>40170.94</v>
      </c>
      <c r="I1202" s="115">
        <v>40170.94</v>
      </c>
      <c r="J1202" s="130">
        <v>0</v>
      </c>
      <c r="K1202" s="130">
        <v>0</v>
      </c>
      <c r="L1202" s="130">
        <v>0</v>
      </c>
      <c r="M1202" s="118"/>
      <c r="N1202" s="119"/>
      <c r="O1202" s="120">
        <f t="shared" si="73"/>
        <v>45626</v>
      </c>
      <c r="P1202" s="121">
        <f t="shared" si="74"/>
        <v>0</v>
      </c>
      <c r="Q1202" s="122">
        <f t="shared" si="75"/>
        <v>0</v>
      </c>
      <c r="R1202" s="122">
        <f t="shared" si="72"/>
        <v>0</v>
      </c>
      <c r="S1202" s="123" t="s">
        <v>120</v>
      </c>
      <c r="U1202" s="70"/>
      <c r="V1202" s="124"/>
    </row>
    <row r="1203" s="63" customFormat="1" ht="16.5" outlineLevel="7" spans="1:22">
      <c r="A1203" s="82"/>
      <c r="B1203" s="126" t="s">
        <v>192</v>
      </c>
      <c r="C1203" s="127" t="s">
        <v>6390</v>
      </c>
      <c r="D1203" s="128" t="s">
        <v>6392</v>
      </c>
      <c r="E1203" s="129">
        <v>39930</v>
      </c>
      <c r="F1203" s="128">
        <v>216</v>
      </c>
      <c r="G1203" s="114">
        <v>0</v>
      </c>
      <c r="H1203" s="115">
        <v>352562.72</v>
      </c>
      <c r="I1203" s="115">
        <v>327673.34</v>
      </c>
      <c r="J1203" s="130">
        <v>0</v>
      </c>
      <c r="K1203" s="130">
        <v>24889.38</v>
      </c>
      <c r="L1203" s="130">
        <v>8296.46</v>
      </c>
      <c r="M1203" s="118"/>
      <c r="N1203" s="119"/>
      <c r="O1203" s="120">
        <f t="shared" si="73"/>
        <v>46507</v>
      </c>
      <c r="P1203" s="121">
        <f t="shared" si="74"/>
        <v>12</v>
      </c>
      <c r="Q1203" s="122">
        <f t="shared" si="75"/>
        <v>19586.8177777778</v>
      </c>
      <c r="R1203" s="122">
        <f t="shared" si="72"/>
        <v>11290.3577777778</v>
      </c>
      <c r="S1203" s="123" t="s">
        <v>120</v>
      </c>
      <c r="U1203" s="70"/>
      <c r="V1203" s="124"/>
    </row>
    <row r="1204" s="63" customFormat="1" ht="16.5" outlineLevel="7" spans="1:22">
      <c r="A1204" s="82"/>
      <c r="B1204" s="111" t="s">
        <v>192</v>
      </c>
      <c r="C1204" s="111" t="s">
        <v>6396</v>
      </c>
      <c r="D1204" s="112" t="s">
        <v>6398</v>
      </c>
      <c r="E1204" s="113">
        <v>42286</v>
      </c>
      <c r="F1204" s="112">
        <v>72</v>
      </c>
      <c r="G1204" s="114">
        <v>0</v>
      </c>
      <c r="H1204" s="115">
        <v>110209.35</v>
      </c>
      <c r="I1204" s="115">
        <v>110209.35</v>
      </c>
      <c r="J1204" s="116">
        <v>0</v>
      </c>
      <c r="K1204" s="116">
        <v>0</v>
      </c>
      <c r="L1204" s="116">
        <v>0</v>
      </c>
      <c r="M1204" s="118"/>
      <c r="N1204" s="119"/>
      <c r="O1204" s="120">
        <f t="shared" si="73"/>
        <v>44500</v>
      </c>
      <c r="P1204" s="121">
        <f t="shared" si="74"/>
        <v>0</v>
      </c>
      <c r="Q1204" s="122">
        <f t="shared" si="75"/>
        <v>0</v>
      </c>
      <c r="R1204" s="122">
        <f t="shared" si="72"/>
        <v>0</v>
      </c>
      <c r="S1204" s="123" t="s">
        <v>120</v>
      </c>
      <c r="U1204" s="70"/>
      <c r="V1204" s="124"/>
    </row>
    <row r="1205" s="63" customFormat="1" ht="16.5" outlineLevel="7" spans="1:22">
      <c r="A1205" s="82"/>
      <c r="B1205" s="111" t="s">
        <v>192</v>
      </c>
      <c r="C1205" s="111" t="s">
        <v>6402</v>
      </c>
      <c r="D1205" s="112" t="s">
        <v>6398</v>
      </c>
      <c r="E1205" s="113">
        <v>42286</v>
      </c>
      <c r="F1205" s="112">
        <v>72</v>
      </c>
      <c r="G1205" s="114">
        <v>0</v>
      </c>
      <c r="H1205" s="115">
        <v>110209.36</v>
      </c>
      <c r="I1205" s="115">
        <v>110209.36</v>
      </c>
      <c r="J1205" s="116">
        <v>0</v>
      </c>
      <c r="K1205" s="116">
        <v>0</v>
      </c>
      <c r="L1205" s="116">
        <v>0</v>
      </c>
      <c r="M1205" s="118"/>
      <c r="N1205" s="119"/>
      <c r="O1205" s="120">
        <f t="shared" si="73"/>
        <v>44500</v>
      </c>
      <c r="P1205" s="121">
        <f t="shared" si="74"/>
        <v>0</v>
      </c>
      <c r="Q1205" s="122">
        <f t="shared" si="75"/>
        <v>0</v>
      </c>
      <c r="R1205" s="122">
        <f t="shared" si="72"/>
        <v>0</v>
      </c>
      <c r="S1205" s="123" t="s">
        <v>120</v>
      </c>
      <c r="U1205" s="70"/>
      <c r="V1205" s="124"/>
    </row>
    <row r="1206" s="63" customFormat="1" ht="16.5" outlineLevel="7" spans="1:22">
      <c r="A1206" s="82"/>
      <c r="B1206" s="126" t="s">
        <v>192</v>
      </c>
      <c r="C1206" s="127" t="s">
        <v>6405</v>
      </c>
      <c r="D1206" s="128" t="s">
        <v>6407</v>
      </c>
      <c r="E1206" s="129">
        <v>41962</v>
      </c>
      <c r="F1206" s="128">
        <v>72</v>
      </c>
      <c r="G1206" s="114">
        <v>0</v>
      </c>
      <c r="H1206" s="115">
        <v>54761.5</v>
      </c>
      <c r="I1206" s="115">
        <v>54761.5</v>
      </c>
      <c r="J1206" s="130">
        <v>0</v>
      </c>
      <c r="K1206" s="130">
        <v>0</v>
      </c>
      <c r="L1206" s="130">
        <v>0</v>
      </c>
      <c r="M1206" s="118"/>
      <c r="N1206" s="119"/>
      <c r="O1206" s="120">
        <f t="shared" si="73"/>
        <v>44165</v>
      </c>
      <c r="P1206" s="121">
        <f t="shared" si="74"/>
        <v>0</v>
      </c>
      <c r="Q1206" s="122">
        <f t="shared" si="75"/>
        <v>0</v>
      </c>
      <c r="R1206" s="122">
        <f t="shared" si="72"/>
        <v>0</v>
      </c>
      <c r="S1206" s="123" t="s">
        <v>120</v>
      </c>
      <c r="U1206" s="70"/>
      <c r="V1206" s="124"/>
    </row>
    <row r="1207" s="63" customFormat="1" ht="16.5" outlineLevel="7" spans="1:22">
      <c r="A1207" s="82"/>
      <c r="B1207" s="126" t="s">
        <v>192</v>
      </c>
      <c r="C1207" s="127" t="s">
        <v>6412</v>
      </c>
      <c r="D1207" s="128" t="s">
        <v>6414</v>
      </c>
      <c r="E1207" s="129">
        <v>43214</v>
      </c>
      <c r="F1207" s="128">
        <v>72</v>
      </c>
      <c r="G1207" s="114">
        <v>0</v>
      </c>
      <c r="H1207" s="115">
        <v>291129.08</v>
      </c>
      <c r="I1207" s="115">
        <v>291129.08</v>
      </c>
      <c r="J1207" s="130">
        <v>0</v>
      </c>
      <c r="K1207" s="130">
        <v>0</v>
      </c>
      <c r="L1207" s="130">
        <v>0</v>
      </c>
      <c r="M1207" s="118"/>
      <c r="N1207" s="119"/>
      <c r="O1207" s="120">
        <f t="shared" si="73"/>
        <v>45412</v>
      </c>
      <c r="P1207" s="121">
        <f t="shared" si="74"/>
        <v>0</v>
      </c>
      <c r="Q1207" s="122">
        <f t="shared" si="75"/>
        <v>0</v>
      </c>
      <c r="R1207" s="122">
        <f t="shared" si="72"/>
        <v>0</v>
      </c>
      <c r="S1207" s="123" t="s">
        <v>120</v>
      </c>
      <c r="U1207" s="70"/>
      <c r="V1207" s="124"/>
    </row>
    <row r="1208" s="63" customFormat="1" ht="16.5" outlineLevel="7" spans="1:22">
      <c r="A1208" s="82"/>
      <c r="B1208" s="126" t="s">
        <v>192</v>
      </c>
      <c r="C1208" s="127" t="s">
        <v>6417</v>
      </c>
      <c r="D1208" s="128" t="s">
        <v>6419</v>
      </c>
      <c r="E1208" s="129">
        <v>41626</v>
      </c>
      <c r="F1208" s="128">
        <v>72</v>
      </c>
      <c r="G1208" s="114">
        <v>0</v>
      </c>
      <c r="H1208" s="115">
        <v>26495.72</v>
      </c>
      <c r="I1208" s="115">
        <v>26495.72</v>
      </c>
      <c r="J1208" s="130">
        <v>0</v>
      </c>
      <c r="K1208" s="130">
        <v>0</v>
      </c>
      <c r="L1208" s="130">
        <v>0</v>
      </c>
      <c r="M1208" s="118"/>
      <c r="N1208" s="119"/>
      <c r="O1208" s="120">
        <f t="shared" si="73"/>
        <v>43830</v>
      </c>
      <c r="P1208" s="121">
        <f t="shared" si="74"/>
        <v>0</v>
      </c>
      <c r="Q1208" s="122">
        <f t="shared" si="75"/>
        <v>0</v>
      </c>
      <c r="R1208" s="122">
        <f t="shared" si="72"/>
        <v>0</v>
      </c>
      <c r="S1208" s="123" t="s">
        <v>120</v>
      </c>
      <c r="U1208" s="70"/>
      <c r="V1208" s="124"/>
    </row>
    <row r="1209" s="63" customFormat="1" ht="16.5" outlineLevel="7" spans="1:22">
      <c r="A1209" s="82"/>
      <c r="B1209" s="126" t="s">
        <v>192</v>
      </c>
      <c r="C1209" s="127" t="s">
        <v>6424</v>
      </c>
      <c r="D1209" s="128" t="s">
        <v>6419</v>
      </c>
      <c r="E1209" s="129">
        <v>41626</v>
      </c>
      <c r="F1209" s="128">
        <v>72</v>
      </c>
      <c r="G1209" s="114">
        <v>0</v>
      </c>
      <c r="H1209" s="115">
        <v>26495.73</v>
      </c>
      <c r="I1209" s="115">
        <v>26495.73</v>
      </c>
      <c r="J1209" s="130">
        <v>0</v>
      </c>
      <c r="K1209" s="130">
        <v>0</v>
      </c>
      <c r="L1209" s="130">
        <v>0</v>
      </c>
      <c r="M1209" s="118"/>
      <c r="N1209" s="119"/>
      <c r="O1209" s="120">
        <f t="shared" si="73"/>
        <v>43830</v>
      </c>
      <c r="P1209" s="121">
        <f t="shared" si="74"/>
        <v>0</v>
      </c>
      <c r="Q1209" s="122">
        <f t="shared" si="75"/>
        <v>0</v>
      </c>
      <c r="R1209" s="122">
        <f t="shared" si="72"/>
        <v>0</v>
      </c>
      <c r="S1209" s="123" t="s">
        <v>120</v>
      </c>
      <c r="U1209" s="70"/>
      <c r="V1209" s="124"/>
    </row>
    <row r="1210" s="63" customFormat="1" ht="16.5" outlineLevel="7" spans="1:22">
      <c r="A1210" s="82"/>
      <c r="B1210" s="126" t="s">
        <v>192</v>
      </c>
      <c r="C1210" s="127" t="s">
        <v>6427</v>
      </c>
      <c r="D1210" s="128" t="s">
        <v>6316</v>
      </c>
      <c r="E1210" s="129">
        <v>40889</v>
      </c>
      <c r="F1210" s="128">
        <v>168</v>
      </c>
      <c r="G1210" s="114">
        <v>0</v>
      </c>
      <c r="H1210" s="115">
        <v>318195.31</v>
      </c>
      <c r="I1210" s="115">
        <v>310297.08</v>
      </c>
      <c r="J1210" s="130">
        <v>0</v>
      </c>
      <c r="K1210" s="130">
        <v>7898.23</v>
      </c>
      <c r="L1210" s="130">
        <v>10530.98</v>
      </c>
      <c r="M1210" s="118"/>
      <c r="N1210" s="119"/>
      <c r="O1210" s="120">
        <f t="shared" si="73"/>
        <v>46022</v>
      </c>
      <c r="P1210" s="121">
        <f t="shared" si="74"/>
        <v>12</v>
      </c>
      <c r="Q1210" s="122">
        <f t="shared" si="75"/>
        <v>22728.2364285714</v>
      </c>
      <c r="R1210" s="122">
        <f t="shared" si="72"/>
        <v>12197.2564285714</v>
      </c>
      <c r="S1210" s="123" t="s">
        <v>120</v>
      </c>
      <c r="U1210" s="70"/>
      <c r="V1210" s="124"/>
    </row>
    <row r="1211" s="63" customFormat="1" ht="16.5" outlineLevel="7" spans="1:22">
      <c r="A1211" s="82"/>
      <c r="B1211" s="111" t="s">
        <v>192</v>
      </c>
      <c r="C1211" s="111" t="s">
        <v>6432</v>
      </c>
      <c r="D1211" s="112" t="s">
        <v>6434</v>
      </c>
      <c r="E1211" s="113">
        <v>43081</v>
      </c>
      <c r="F1211" s="112">
        <v>72</v>
      </c>
      <c r="G1211" s="114">
        <v>0</v>
      </c>
      <c r="H1211" s="115">
        <v>201709.4</v>
      </c>
      <c r="I1211" s="115">
        <v>201709.4</v>
      </c>
      <c r="J1211" s="116">
        <v>0</v>
      </c>
      <c r="K1211" s="116">
        <v>0</v>
      </c>
      <c r="L1211" s="116">
        <v>0</v>
      </c>
      <c r="M1211" s="118"/>
      <c r="N1211" s="119"/>
      <c r="O1211" s="120">
        <f t="shared" si="73"/>
        <v>45291</v>
      </c>
      <c r="P1211" s="121">
        <f t="shared" si="74"/>
        <v>0</v>
      </c>
      <c r="Q1211" s="122">
        <f t="shared" si="75"/>
        <v>0</v>
      </c>
      <c r="R1211" s="122">
        <f t="shared" si="72"/>
        <v>0</v>
      </c>
      <c r="S1211" s="123" t="s">
        <v>120</v>
      </c>
      <c r="U1211" s="70"/>
      <c r="V1211" s="124"/>
    </row>
    <row r="1212" s="63" customFormat="1" ht="16.5" outlineLevel="7" spans="1:22">
      <c r="A1212" s="82"/>
      <c r="B1212" s="111" t="s">
        <v>192</v>
      </c>
      <c r="C1212" s="111" t="s">
        <v>6437</v>
      </c>
      <c r="D1212" s="112" t="s">
        <v>6439</v>
      </c>
      <c r="E1212" s="113">
        <v>43752</v>
      </c>
      <c r="F1212" s="112">
        <v>72</v>
      </c>
      <c r="G1212" s="114">
        <v>0</v>
      </c>
      <c r="H1212" s="115">
        <v>284482.76</v>
      </c>
      <c r="I1212" s="115">
        <v>284482.76</v>
      </c>
      <c r="J1212" s="116">
        <v>0</v>
      </c>
      <c r="K1212" s="116">
        <v>0</v>
      </c>
      <c r="L1212" s="116">
        <v>39511.5</v>
      </c>
      <c r="M1212" s="118"/>
      <c r="N1212" s="119"/>
      <c r="O1212" s="120">
        <f t="shared" si="73"/>
        <v>45961</v>
      </c>
      <c r="P1212" s="121">
        <f t="shared" si="74"/>
        <v>10</v>
      </c>
      <c r="Q1212" s="122">
        <f t="shared" si="75"/>
        <v>39511.4944444444</v>
      </c>
      <c r="R1212" s="122">
        <f t="shared" si="72"/>
        <v>-0.00555555555183673</v>
      </c>
      <c r="S1212" s="123" t="s">
        <v>120</v>
      </c>
      <c r="U1212" s="70"/>
      <c r="V1212" s="124"/>
    </row>
    <row r="1213" s="63" customFormat="1" ht="16.5" outlineLevel="7" spans="1:22">
      <c r="A1213" s="82"/>
      <c r="B1213" s="126" t="s">
        <v>192</v>
      </c>
      <c r="C1213" s="127" t="s">
        <v>6443</v>
      </c>
      <c r="D1213" s="128" t="s">
        <v>6445</v>
      </c>
      <c r="E1213" s="129">
        <v>39258</v>
      </c>
      <c r="F1213" s="128">
        <v>72</v>
      </c>
      <c r="G1213" s="114">
        <v>0</v>
      </c>
      <c r="H1213" s="115">
        <v>79604.44</v>
      </c>
      <c r="I1213" s="115">
        <v>79604.44</v>
      </c>
      <c r="J1213" s="130">
        <v>0</v>
      </c>
      <c r="K1213" s="130">
        <v>0</v>
      </c>
      <c r="L1213" s="130">
        <v>0</v>
      </c>
      <c r="M1213" s="118"/>
      <c r="N1213" s="119"/>
      <c r="O1213" s="120">
        <f t="shared" si="73"/>
        <v>41455</v>
      </c>
      <c r="P1213" s="121">
        <f t="shared" si="74"/>
        <v>0</v>
      </c>
      <c r="Q1213" s="122">
        <f t="shared" si="75"/>
        <v>0</v>
      </c>
      <c r="R1213" s="122">
        <f t="shared" si="72"/>
        <v>0</v>
      </c>
      <c r="S1213" s="123" t="s">
        <v>120</v>
      </c>
      <c r="U1213" s="70"/>
      <c r="V1213" s="124"/>
    </row>
    <row r="1214" s="63" customFormat="1" ht="16.5" outlineLevel="7" spans="1:22">
      <c r="A1214" s="82"/>
      <c r="B1214" s="126" t="s">
        <v>192</v>
      </c>
      <c r="C1214" s="127" t="s">
        <v>6449</v>
      </c>
      <c r="D1214" s="128" t="s">
        <v>6451</v>
      </c>
      <c r="E1214" s="129">
        <v>41990</v>
      </c>
      <c r="F1214" s="128">
        <v>72</v>
      </c>
      <c r="G1214" s="114">
        <v>0</v>
      </c>
      <c r="H1214" s="115">
        <v>1137420.22</v>
      </c>
      <c r="I1214" s="115">
        <v>1137420.22</v>
      </c>
      <c r="J1214" s="130">
        <v>0</v>
      </c>
      <c r="K1214" s="130">
        <v>0</v>
      </c>
      <c r="L1214" s="130">
        <v>0</v>
      </c>
      <c r="M1214" s="118"/>
      <c r="N1214" s="119"/>
      <c r="O1214" s="120">
        <f t="shared" si="73"/>
        <v>44196</v>
      </c>
      <c r="P1214" s="121">
        <f t="shared" si="74"/>
        <v>0</v>
      </c>
      <c r="Q1214" s="122">
        <f t="shared" si="75"/>
        <v>0</v>
      </c>
      <c r="R1214" s="122">
        <f t="shared" si="72"/>
        <v>0</v>
      </c>
      <c r="S1214" s="123" t="s">
        <v>120</v>
      </c>
      <c r="U1214" s="70"/>
      <c r="V1214" s="124"/>
    </row>
    <row r="1215" s="63" customFormat="1" ht="16.5" outlineLevel="7" spans="1:22">
      <c r="A1215" s="82"/>
      <c r="B1215" s="126" t="s">
        <v>192</v>
      </c>
      <c r="C1215" s="127" t="s">
        <v>6455</v>
      </c>
      <c r="D1215" s="128" t="s">
        <v>6381</v>
      </c>
      <c r="E1215" s="129">
        <v>43703</v>
      </c>
      <c r="F1215" s="128">
        <v>72</v>
      </c>
      <c r="G1215" s="114">
        <v>0</v>
      </c>
      <c r="H1215" s="115">
        <v>249060.83</v>
      </c>
      <c r="I1215" s="115">
        <v>249060.83</v>
      </c>
      <c r="J1215" s="130">
        <v>0</v>
      </c>
      <c r="K1215" s="130">
        <v>0</v>
      </c>
      <c r="L1215" s="130">
        <v>27673.42</v>
      </c>
      <c r="M1215" s="118"/>
      <c r="N1215" s="119"/>
      <c r="O1215" s="120">
        <f t="shared" si="73"/>
        <v>45900</v>
      </c>
      <c r="P1215" s="121">
        <f t="shared" si="74"/>
        <v>8</v>
      </c>
      <c r="Q1215" s="122">
        <f t="shared" si="75"/>
        <v>27673.4255555556</v>
      </c>
      <c r="R1215" s="122">
        <f t="shared" si="72"/>
        <v>0.00555555555547471</v>
      </c>
      <c r="S1215" s="123" t="s">
        <v>120</v>
      </c>
      <c r="U1215" s="70"/>
      <c r="V1215" s="124"/>
    </row>
    <row r="1216" s="63" customFormat="1" ht="16.5" outlineLevel="7" spans="1:22">
      <c r="A1216" s="82"/>
      <c r="B1216" s="126" t="s">
        <v>192</v>
      </c>
      <c r="C1216" s="127" t="s">
        <v>6460</v>
      </c>
      <c r="D1216" s="128" t="s">
        <v>6462</v>
      </c>
      <c r="E1216" s="129">
        <v>43703</v>
      </c>
      <c r="F1216" s="128">
        <v>72</v>
      </c>
      <c r="G1216" s="114">
        <v>0</v>
      </c>
      <c r="H1216" s="115">
        <v>1292929.86</v>
      </c>
      <c r="I1216" s="115">
        <v>1292929.86</v>
      </c>
      <c r="J1216" s="130">
        <v>0</v>
      </c>
      <c r="K1216" s="130">
        <v>0</v>
      </c>
      <c r="L1216" s="130">
        <v>143658.87</v>
      </c>
      <c r="M1216" s="118"/>
      <c r="N1216" s="119"/>
      <c r="O1216" s="120">
        <f t="shared" si="73"/>
        <v>45900</v>
      </c>
      <c r="P1216" s="121">
        <f t="shared" si="74"/>
        <v>8</v>
      </c>
      <c r="Q1216" s="122">
        <f t="shared" si="75"/>
        <v>143658.873333333</v>
      </c>
      <c r="R1216" s="122">
        <f t="shared" si="72"/>
        <v>0.0033333333558403</v>
      </c>
      <c r="S1216" s="123" t="s">
        <v>120</v>
      </c>
      <c r="U1216" s="70"/>
      <c r="V1216" s="124"/>
    </row>
    <row r="1217" s="63" customFormat="1" ht="16.5" outlineLevel="7" spans="1:22">
      <c r="A1217" s="82"/>
      <c r="B1217" s="126" t="s">
        <v>192</v>
      </c>
      <c r="C1217" s="127" t="s">
        <v>6466</v>
      </c>
      <c r="D1217" s="128" t="s">
        <v>6468</v>
      </c>
      <c r="E1217" s="129">
        <v>40897</v>
      </c>
      <c r="F1217" s="128">
        <v>72</v>
      </c>
      <c r="G1217" s="114">
        <v>0</v>
      </c>
      <c r="H1217" s="115">
        <v>333333.32</v>
      </c>
      <c r="I1217" s="115">
        <v>333333.32</v>
      </c>
      <c r="J1217" s="130">
        <v>0</v>
      </c>
      <c r="K1217" s="130">
        <v>0</v>
      </c>
      <c r="L1217" s="130">
        <v>0</v>
      </c>
      <c r="M1217" s="118"/>
      <c r="N1217" s="119"/>
      <c r="O1217" s="120">
        <f t="shared" si="73"/>
        <v>43100</v>
      </c>
      <c r="P1217" s="121">
        <f t="shared" si="74"/>
        <v>0</v>
      </c>
      <c r="Q1217" s="122">
        <f t="shared" si="75"/>
        <v>0</v>
      </c>
      <c r="R1217" s="122">
        <f t="shared" si="72"/>
        <v>0</v>
      </c>
      <c r="S1217" s="123" t="s">
        <v>120</v>
      </c>
      <c r="U1217" s="70"/>
      <c r="V1217" s="124"/>
    </row>
    <row r="1218" s="63" customFormat="1" ht="16.5" outlineLevel="7" spans="1:22">
      <c r="A1218" s="82"/>
      <c r="B1218" s="111" t="s">
        <v>192</v>
      </c>
      <c r="C1218" s="111" t="s">
        <v>6473</v>
      </c>
      <c r="D1218" s="112" t="s">
        <v>3309</v>
      </c>
      <c r="E1218" s="113">
        <v>42471</v>
      </c>
      <c r="F1218" s="112">
        <v>72</v>
      </c>
      <c r="G1218" s="114">
        <v>0</v>
      </c>
      <c r="H1218" s="115">
        <v>77606.83</v>
      </c>
      <c r="I1218" s="115">
        <v>77606.83</v>
      </c>
      <c r="J1218" s="116">
        <v>0</v>
      </c>
      <c r="K1218" s="116">
        <v>0</v>
      </c>
      <c r="L1218" s="116">
        <v>0</v>
      </c>
      <c r="M1218" s="118"/>
      <c r="N1218" s="119"/>
      <c r="O1218" s="120">
        <f t="shared" si="73"/>
        <v>44681</v>
      </c>
      <c r="P1218" s="121">
        <f t="shared" si="74"/>
        <v>0</v>
      </c>
      <c r="Q1218" s="122">
        <f t="shared" si="75"/>
        <v>0</v>
      </c>
      <c r="R1218" s="122">
        <f t="shared" si="72"/>
        <v>0</v>
      </c>
      <c r="S1218" s="123" t="s">
        <v>120</v>
      </c>
      <c r="U1218" s="70"/>
      <c r="V1218" s="124"/>
    </row>
    <row r="1219" s="63" customFormat="1" ht="16.5" outlineLevel="7" spans="1:22">
      <c r="A1219" s="82"/>
      <c r="B1219" s="111" t="s">
        <v>192</v>
      </c>
      <c r="C1219" s="111" t="s">
        <v>6478</v>
      </c>
      <c r="D1219" s="112" t="s">
        <v>6480</v>
      </c>
      <c r="E1219" s="113">
        <v>42471</v>
      </c>
      <c r="F1219" s="112">
        <v>72</v>
      </c>
      <c r="G1219" s="114">
        <v>0</v>
      </c>
      <c r="H1219" s="115">
        <v>320512.84</v>
      </c>
      <c r="I1219" s="115">
        <v>320512.84</v>
      </c>
      <c r="J1219" s="116">
        <v>0</v>
      </c>
      <c r="K1219" s="116">
        <v>0</v>
      </c>
      <c r="L1219" s="116">
        <v>0</v>
      </c>
      <c r="M1219" s="118"/>
      <c r="N1219" s="119"/>
      <c r="O1219" s="120">
        <f t="shared" si="73"/>
        <v>44681</v>
      </c>
      <c r="P1219" s="121">
        <f t="shared" si="74"/>
        <v>0</v>
      </c>
      <c r="Q1219" s="122">
        <f t="shared" si="75"/>
        <v>0</v>
      </c>
      <c r="R1219" s="122">
        <f t="shared" si="72"/>
        <v>0</v>
      </c>
      <c r="S1219" s="123" t="s">
        <v>120</v>
      </c>
      <c r="U1219" s="70"/>
      <c r="V1219" s="124"/>
    </row>
    <row r="1220" s="63" customFormat="1" ht="16.5" outlineLevel="7" spans="1:22">
      <c r="A1220" s="82"/>
      <c r="B1220" s="126" t="s">
        <v>192</v>
      </c>
      <c r="C1220" s="127" t="s">
        <v>6484</v>
      </c>
      <c r="D1220" s="128" t="s">
        <v>6486</v>
      </c>
      <c r="E1220" s="129">
        <v>42471</v>
      </c>
      <c r="F1220" s="128">
        <v>72</v>
      </c>
      <c r="G1220" s="114">
        <v>0</v>
      </c>
      <c r="H1220" s="115">
        <v>166666.66</v>
      </c>
      <c r="I1220" s="115">
        <v>166666.66</v>
      </c>
      <c r="J1220" s="130">
        <v>0</v>
      </c>
      <c r="K1220" s="130">
        <v>0</v>
      </c>
      <c r="L1220" s="130">
        <v>0</v>
      </c>
      <c r="M1220" s="118"/>
      <c r="N1220" s="119"/>
      <c r="O1220" s="120">
        <f t="shared" si="73"/>
        <v>44681</v>
      </c>
      <c r="P1220" s="121">
        <f t="shared" si="74"/>
        <v>0</v>
      </c>
      <c r="Q1220" s="122">
        <f t="shared" si="75"/>
        <v>0</v>
      </c>
      <c r="R1220" s="122">
        <f t="shared" si="72"/>
        <v>0</v>
      </c>
      <c r="S1220" s="123" t="s">
        <v>120</v>
      </c>
      <c r="U1220" s="70"/>
      <c r="V1220" s="124"/>
    </row>
    <row r="1221" s="63" customFormat="1" ht="16.5" outlineLevel="7" spans="1:22">
      <c r="A1221" s="82"/>
      <c r="B1221" s="126" t="s">
        <v>192</v>
      </c>
      <c r="C1221" s="127" t="s">
        <v>6490</v>
      </c>
      <c r="D1221" s="128" t="s">
        <v>6492</v>
      </c>
      <c r="E1221" s="129">
        <v>42471</v>
      </c>
      <c r="F1221" s="128">
        <v>72</v>
      </c>
      <c r="G1221" s="114">
        <v>0</v>
      </c>
      <c r="H1221" s="115">
        <v>59829.06</v>
      </c>
      <c r="I1221" s="115">
        <v>59829.06</v>
      </c>
      <c r="J1221" s="130">
        <v>0</v>
      </c>
      <c r="K1221" s="130">
        <v>0</v>
      </c>
      <c r="L1221" s="130">
        <v>0</v>
      </c>
      <c r="M1221" s="118"/>
      <c r="N1221" s="119"/>
      <c r="O1221" s="120">
        <f t="shared" si="73"/>
        <v>44681</v>
      </c>
      <c r="P1221" s="121">
        <f t="shared" si="74"/>
        <v>0</v>
      </c>
      <c r="Q1221" s="122">
        <f t="shared" si="75"/>
        <v>0</v>
      </c>
      <c r="R1221" s="122">
        <f t="shared" si="72"/>
        <v>0</v>
      </c>
      <c r="S1221" s="123" t="s">
        <v>120</v>
      </c>
      <c r="U1221" s="70"/>
      <c r="V1221" s="124"/>
    </row>
    <row r="1222" s="63" customFormat="1" ht="16.5" outlineLevel="7" spans="1:22">
      <c r="A1222" s="82"/>
      <c r="B1222" s="126" t="s">
        <v>192</v>
      </c>
      <c r="C1222" s="127" t="s">
        <v>6497</v>
      </c>
      <c r="D1222" s="128" t="s">
        <v>6499</v>
      </c>
      <c r="E1222" s="129">
        <v>42354</v>
      </c>
      <c r="F1222" s="128">
        <v>72</v>
      </c>
      <c r="G1222" s="114">
        <v>0</v>
      </c>
      <c r="H1222" s="115">
        <v>22222.22</v>
      </c>
      <c r="I1222" s="115">
        <v>22222.22</v>
      </c>
      <c r="J1222" s="130">
        <v>0</v>
      </c>
      <c r="K1222" s="130">
        <v>0</v>
      </c>
      <c r="L1222" s="130">
        <v>0</v>
      </c>
      <c r="M1222" s="118"/>
      <c r="N1222" s="119"/>
      <c r="O1222" s="120">
        <f t="shared" si="73"/>
        <v>44561</v>
      </c>
      <c r="P1222" s="121">
        <f t="shared" si="74"/>
        <v>0</v>
      </c>
      <c r="Q1222" s="122">
        <f t="shared" si="75"/>
        <v>0</v>
      </c>
      <c r="R1222" s="122">
        <f t="shared" si="72"/>
        <v>0</v>
      </c>
      <c r="S1222" s="123" t="s">
        <v>120</v>
      </c>
      <c r="U1222" s="70"/>
      <c r="V1222" s="124"/>
    </row>
    <row r="1223" s="63" customFormat="1" ht="16.5" outlineLevel="7" spans="1:22">
      <c r="A1223" s="82"/>
      <c r="B1223" s="126" t="s">
        <v>192</v>
      </c>
      <c r="C1223" s="127" t="s">
        <v>6504</v>
      </c>
      <c r="D1223" s="128" t="s">
        <v>6506</v>
      </c>
      <c r="E1223" s="129">
        <v>41689</v>
      </c>
      <c r="F1223" s="128">
        <v>72</v>
      </c>
      <c r="G1223" s="114">
        <v>0</v>
      </c>
      <c r="H1223" s="115">
        <v>31006.71</v>
      </c>
      <c r="I1223" s="115">
        <v>31006.71</v>
      </c>
      <c r="J1223" s="130">
        <v>0</v>
      </c>
      <c r="K1223" s="130">
        <v>0</v>
      </c>
      <c r="L1223" s="130">
        <v>0</v>
      </c>
      <c r="M1223" s="118"/>
      <c r="N1223" s="119"/>
      <c r="O1223" s="120">
        <f t="shared" si="73"/>
        <v>43890</v>
      </c>
      <c r="P1223" s="121">
        <f t="shared" si="74"/>
        <v>0</v>
      </c>
      <c r="Q1223" s="122">
        <f t="shared" si="75"/>
        <v>0</v>
      </c>
      <c r="R1223" s="122">
        <f t="shared" si="72"/>
        <v>0</v>
      </c>
      <c r="S1223" s="123" t="s">
        <v>120</v>
      </c>
      <c r="U1223" s="70"/>
      <c r="V1223" s="124"/>
    </row>
    <row r="1224" s="63" customFormat="1" ht="16.5" outlineLevel="7" spans="1:22">
      <c r="A1224" s="82"/>
      <c r="B1224" s="126" t="s">
        <v>192</v>
      </c>
      <c r="C1224" s="127" t="s">
        <v>6509</v>
      </c>
      <c r="D1224" s="128" t="s">
        <v>6511</v>
      </c>
      <c r="E1224" s="129">
        <v>42471</v>
      </c>
      <c r="F1224" s="128">
        <v>72</v>
      </c>
      <c r="G1224" s="114">
        <v>0</v>
      </c>
      <c r="H1224" s="115">
        <v>50019.85</v>
      </c>
      <c r="I1224" s="115">
        <v>50019.85</v>
      </c>
      <c r="J1224" s="130">
        <v>0</v>
      </c>
      <c r="K1224" s="130">
        <v>0</v>
      </c>
      <c r="L1224" s="130">
        <v>0</v>
      </c>
      <c r="M1224" s="118"/>
      <c r="N1224" s="119"/>
      <c r="O1224" s="120">
        <f t="shared" si="73"/>
        <v>44681</v>
      </c>
      <c r="P1224" s="121">
        <f t="shared" si="74"/>
        <v>0</v>
      </c>
      <c r="Q1224" s="122">
        <f t="shared" si="75"/>
        <v>0</v>
      </c>
      <c r="R1224" s="122">
        <f t="shared" ref="R1224:R1287" si="76">Q1224-L1224</f>
        <v>0</v>
      </c>
      <c r="S1224" s="123" t="s">
        <v>120</v>
      </c>
      <c r="U1224" s="70"/>
      <c r="V1224" s="124"/>
    </row>
    <row r="1225" s="63" customFormat="1" ht="16.5" outlineLevel="7" spans="1:22">
      <c r="A1225" s="82"/>
      <c r="B1225" s="111" t="s">
        <v>192</v>
      </c>
      <c r="C1225" s="111" t="s">
        <v>6515</v>
      </c>
      <c r="D1225" s="112" t="s">
        <v>6517</v>
      </c>
      <c r="E1225" s="113">
        <v>41626</v>
      </c>
      <c r="F1225" s="112">
        <v>72</v>
      </c>
      <c r="G1225" s="114">
        <v>0</v>
      </c>
      <c r="H1225" s="115">
        <v>217168.58</v>
      </c>
      <c r="I1225" s="115">
        <v>217168.58</v>
      </c>
      <c r="J1225" s="116">
        <v>0</v>
      </c>
      <c r="K1225" s="116">
        <v>0</v>
      </c>
      <c r="L1225" s="116">
        <v>0</v>
      </c>
      <c r="M1225" s="118"/>
      <c r="N1225" s="119"/>
      <c r="O1225" s="120">
        <f t="shared" ref="O1225:O1288" si="77">IFERROR(EOMONTH(E1225,F1225),"")</f>
        <v>43830</v>
      </c>
      <c r="P1225" s="121">
        <f t="shared" si="74"/>
        <v>0</v>
      </c>
      <c r="Q1225" s="122">
        <f t="shared" si="75"/>
        <v>0</v>
      </c>
      <c r="R1225" s="122">
        <f t="shared" si="76"/>
        <v>0</v>
      </c>
      <c r="S1225" s="123" t="s">
        <v>120</v>
      </c>
      <c r="U1225" s="70"/>
      <c r="V1225" s="124"/>
    </row>
    <row r="1226" s="63" customFormat="1" ht="16.5" outlineLevel="7" spans="1:22">
      <c r="A1226" s="82"/>
      <c r="B1226" s="111" t="s">
        <v>192</v>
      </c>
      <c r="C1226" s="111" t="s">
        <v>6519</v>
      </c>
      <c r="D1226" s="112" t="s">
        <v>6521</v>
      </c>
      <c r="E1226" s="113">
        <v>42268</v>
      </c>
      <c r="F1226" s="112">
        <v>72</v>
      </c>
      <c r="G1226" s="114">
        <v>0</v>
      </c>
      <c r="H1226" s="115">
        <v>126247.73</v>
      </c>
      <c r="I1226" s="115">
        <v>126247.73</v>
      </c>
      <c r="J1226" s="116">
        <v>0</v>
      </c>
      <c r="K1226" s="116">
        <v>0</v>
      </c>
      <c r="L1226" s="116">
        <v>0</v>
      </c>
      <c r="M1226" s="118"/>
      <c r="N1226" s="119"/>
      <c r="O1226" s="120">
        <f t="shared" si="77"/>
        <v>44469</v>
      </c>
      <c r="P1226" s="121">
        <f t="shared" ref="P1226:P1289" si="78">IFERROR(IF(OR(AND(M1226&lt;&gt;"",YEAR(M1226)&lt;YEAR($L$6)),AND(O1226&lt;&gt;"",YEAR(O1226)&lt;YEAR($L$6))),0,IF(YEAR(E1226)&gt;YEAR($L$6),0,IF(OR((IF(YEAR(E1226)&lt;YEAR($L$6),1,IF(MONTH(E1226)=12,99,MONTH(E1226)+1))&gt;12),(IF(YEAR(E1226)&lt;YEAR($L$6),1,IF(MONTH(E1226)=12,99,MONTH(E1226)+1))&gt;MIN(MONTH($L$6),IF(AND(M1226&lt;&gt;"",YEAR(M1226)=YEAR($L$6)),MONTH(M1226),99),IF(AND(O1226&lt;&gt;"",YEAR(O1226)=YEAR($L$6)),MONTH(O1226),99)))),0,MIN(MONTH($L$6),IF(AND(M1226&lt;&gt;"",YEAR(M1226)=YEAR($L$6)),MONTH(M1226),99),IF(AND(O1226&lt;&gt;"",YEAR(O1226)=YEAR($L$6)),MONTH(O1226),99))-IF(YEAR(E1226)&lt;YEAR($L$6),1,IF(MONTH(E1226)=12,99,MONTH(E1226)+1))+1))),0)</f>
        <v>0</v>
      </c>
      <c r="Q1226" s="122">
        <f t="shared" ref="Q1226:Q1289" si="79">IFERROR(IF(N1226=0,(H1226*(1-G1226))/F1226*P1226,(N1226*(1-G1226))/F1226*P1226),0)</f>
        <v>0</v>
      </c>
      <c r="R1226" s="122">
        <f t="shared" si="76"/>
        <v>0</v>
      </c>
      <c r="S1226" s="123" t="s">
        <v>120</v>
      </c>
      <c r="U1226" s="70"/>
      <c r="V1226" s="124"/>
    </row>
    <row r="1227" s="63" customFormat="1" ht="16.5" outlineLevel="7" spans="1:22">
      <c r="A1227" s="82"/>
      <c r="B1227" s="126" t="s">
        <v>192</v>
      </c>
      <c r="C1227" s="127" t="s">
        <v>6525</v>
      </c>
      <c r="D1227" s="128" t="s">
        <v>6527</v>
      </c>
      <c r="E1227" s="129">
        <v>41780</v>
      </c>
      <c r="F1227" s="128">
        <v>72</v>
      </c>
      <c r="G1227" s="114">
        <v>0</v>
      </c>
      <c r="H1227" s="115">
        <v>33965.04</v>
      </c>
      <c r="I1227" s="115">
        <v>33965.04</v>
      </c>
      <c r="J1227" s="130">
        <v>0</v>
      </c>
      <c r="K1227" s="130">
        <v>0</v>
      </c>
      <c r="L1227" s="130">
        <v>0</v>
      </c>
      <c r="M1227" s="118"/>
      <c r="N1227" s="119"/>
      <c r="O1227" s="120">
        <f t="shared" si="77"/>
        <v>43982</v>
      </c>
      <c r="P1227" s="121">
        <f t="shared" si="78"/>
        <v>0</v>
      </c>
      <c r="Q1227" s="122">
        <f t="shared" si="79"/>
        <v>0</v>
      </c>
      <c r="R1227" s="122">
        <f t="shared" si="76"/>
        <v>0</v>
      </c>
      <c r="S1227" s="123" t="s">
        <v>120</v>
      </c>
      <c r="U1227" s="70"/>
      <c r="V1227" s="124"/>
    </row>
    <row r="1228" s="63" customFormat="1" ht="16.5" outlineLevel="7" spans="1:22">
      <c r="A1228" s="82"/>
      <c r="B1228" s="126" t="s">
        <v>192</v>
      </c>
      <c r="C1228" s="127" t="s">
        <v>6532</v>
      </c>
      <c r="D1228" s="128" t="s">
        <v>6534</v>
      </c>
      <c r="E1228" s="129">
        <v>43350</v>
      </c>
      <c r="F1228" s="128">
        <v>72</v>
      </c>
      <c r="G1228" s="114">
        <v>0</v>
      </c>
      <c r="H1228" s="115">
        <v>128205.12</v>
      </c>
      <c r="I1228" s="115">
        <v>128205.12</v>
      </c>
      <c r="J1228" s="130">
        <v>0</v>
      </c>
      <c r="K1228" s="130">
        <v>0</v>
      </c>
      <c r="L1228" s="130">
        <v>0</v>
      </c>
      <c r="M1228" s="118"/>
      <c r="N1228" s="119"/>
      <c r="O1228" s="120">
        <f t="shared" si="77"/>
        <v>45565</v>
      </c>
      <c r="P1228" s="121">
        <f t="shared" si="78"/>
        <v>0</v>
      </c>
      <c r="Q1228" s="122">
        <f t="shared" si="79"/>
        <v>0</v>
      </c>
      <c r="R1228" s="122">
        <f t="shared" si="76"/>
        <v>0</v>
      </c>
      <c r="S1228" s="123" t="s">
        <v>120</v>
      </c>
      <c r="U1228" s="70"/>
      <c r="V1228" s="124"/>
    </row>
    <row r="1229" s="63" customFormat="1" ht="16.5" outlineLevel="7" spans="1:22">
      <c r="A1229" s="82"/>
      <c r="B1229" s="126" t="s">
        <v>192</v>
      </c>
      <c r="C1229" s="127" t="s">
        <v>6538</v>
      </c>
      <c r="D1229" s="128" t="s">
        <v>6540</v>
      </c>
      <c r="E1229" s="129">
        <v>41626</v>
      </c>
      <c r="F1229" s="128">
        <v>72</v>
      </c>
      <c r="G1229" s="114">
        <v>0</v>
      </c>
      <c r="H1229" s="115">
        <v>236618.42</v>
      </c>
      <c r="I1229" s="115">
        <v>236618.42</v>
      </c>
      <c r="J1229" s="130">
        <v>0</v>
      </c>
      <c r="K1229" s="130">
        <v>0</v>
      </c>
      <c r="L1229" s="130">
        <v>0</v>
      </c>
      <c r="M1229" s="118"/>
      <c r="N1229" s="119"/>
      <c r="O1229" s="120">
        <f t="shared" si="77"/>
        <v>43830</v>
      </c>
      <c r="P1229" s="121">
        <f t="shared" si="78"/>
        <v>0</v>
      </c>
      <c r="Q1229" s="122">
        <f t="shared" si="79"/>
        <v>0</v>
      </c>
      <c r="R1229" s="122">
        <f t="shared" si="76"/>
        <v>0</v>
      </c>
      <c r="S1229" s="123" t="s">
        <v>120</v>
      </c>
      <c r="U1229" s="70"/>
      <c r="V1229" s="124"/>
    </row>
    <row r="1230" s="63" customFormat="1" ht="16.5" outlineLevel="7" spans="1:22">
      <c r="A1230" s="82"/>
      <c r="B1230" s="126" t="s">
        <v>192</v>
      </c>
      <c r="C1230" s="127" t="s">
        <v>6543</v>
      </c>
      <c r="D1230" s="128" t="s">
        <v>6545</v>
      </c>
      <c r="E1230" s="129">
        <v>37738</v>
      </c>
      <c r="F1230" s="128">
        <v>72</v>
      </c>
      <c r="G1230" s="114">
        <v>0</v>
      </c>
      <c r="H1230" s="115">
        <v>4400</v>
      </c>
      <c r="I1230" s="115">
        <v>4400</v>
      </c>
      <c r="J1230" s="130">
        <v>0</v>
      </c>
      <c r="K1230" s="130">
        <v>0</v>
      </c>
      <c r="L1230" s="130">
        <v>0</v>
      </c>
      <c r="M1230" s="118"/>
      <c r="N1230" s="119"/>
      <c r="O1230" s="120">
        <f t="shared" si="77"/>
        <v>39933</v>
      </c>
      <c r="P1230" s="121">
        <f t="shared" si="78"/>
        <v>0</v>
      </c>
      <c r="Q1230" s="122">
        <f t="shared" si="79"/>
        <v>0</v>
      </c>
      <c r="R1230" s="122">
        <f t="shared" si="76"/>
        <v>0</v>
      </c>
      <c r="S1230" s="123" t="s">
        <v>120</v>
      </c>
      <c r="U1230" s="70"/>
      <c r="V1230" s="124"/>
    </row>
    <row r="1231" s="63" customFormat="1" ht="16.5" outlineLevel="7" spans="1:22">
      <c r="A1231" s="82"/>
      <c r="B1231" s="126" t="s">
        <v>192</v>
      </c>
      <c r="C1231" s="127" t="s">
        <v>6548</v>
      </c>
      <c r="D1231" s="128" t="s">
        <v>6545</v>
      </c>
      <c r="E1231" s="129">
        <v>37738</v>
      </c>
      <c r="F1231" s="128">
        <v>72</v>
      </c>
      <c r="G1231" s="114">
        <v>0</v>
      </c>
      <c r="H1231" s="115">
        <v>4400</v>
      </c>
      <c r="I1231" s="115">
        <v>4400</v>
      </c>
      <c r="J1231" s="130">
        <v>0</v>
      </c>
      <c r="K1231" s="130">
        <v>0</v>
      </c>
      <c r="L1231" s="130">
        <v>0</v>
      </c>
      <c r="M1231" s="118"/>
      <c r="N1231" s="119"/>
      <c r="O1231" s="120">
        <f t="shared" si="77"/>
        <v>39933</v>
      </c>
      <c r="P1231" s="121">
        <f t="shared" si="78"/>
        <v>0</v>
      </c>
      <c r="Q1231" s="122">
        <f t="shared" si="79"/>
        <v>0</v>
      </c>
      <c r="R1231" s="122">
        <f t="shared" si="76"/>
        <v>0</v>
      </c>
      <c r="S1231" s="123" t="s">
        <v>120</v>
      </c>
      <c r="U1231" s="70"/>
      <c r="V1231" s="124"/>
    </row>
    <row r="1232" s="63" customFormat="1" ht="16.5" outlineLevel="7" spans="1:22">
      <c r="A1232" s="82"/>
      <c r="B1232" s="111" t="s">
        <v>192</v>
      </c>
      <c r="C1232" s="111" t="s">
        <v>6552</v>
      </c>
      <c r="D1232" s="112" t="s">
        <v>6554</v>
      </c>
      <c r="E1232" s="113">
        <v>38330</v>
      </c>
      <c r="F1232" s="112">
        <v>72</v>
      </c>
      <c r="G1232" s="114">
        <v>0</v>
      </c>
      <c r="H1232" s="115">
        <v>160649.57</v>
      </c>
      <c r="I1232" s="115">
        <v>160649.57</v>
      </c>
      <c r="J1232" s="116">
        <v>0</v>
      </c>
      <c r="K1232" s="116">
        <v>0</v>
      </c>
      <c r="L1232" s="116">
        <v>0</v>
      </c>
      <c r="M1232" s="118"/>
      <c r="N1232" s="119"/>
      <c r="O1232" s="120">
        <f t="shared" si="77"/>
        <v>40543</v>
      </c>
      <c r="P1232" s="121">
        <f t="shared" si="78"/>
        <v>0</v>
      </c>
      <c r="Q1232" s="122">
        <f t="shared" si="79"/>
        <v>0</v>
      </c>
      <c r="R1232" s="122">
        <f t="shared" si="76"/>
        <v>0</v>
      </c>
      <c r="S1232" s="123" t="s">
        <v>120</v>
      </c>
      <c r="U1232" s="70"/>
      <c r="V1232" s="124"/>
    </row>
    <row r="1233" s="63" customFormat="1" ht="16.5" outlineLevel="7" spans="1:22">
      <c r="A1233" s="82"/>
      <c r="B1233" s="111" t="s">
        <v>192</v>
      </c>
      <c r="C1233" s="111" t="s">
        <v>6556</v>
      </c>
      <c r="D1233" s="112" t="s">
        <v>6558</v>
      </c>
      <c r="E1233" s="113">
        <v>43083</v>
      </c>
      <c r="F1233" s="112">
        <v>72</v>
      </c>
      <c r="G1233" s="114">
        <v>0</v>
      </c>
      <c r="H1233" s="115">
        <v>77350.44</v>
      </c>
      <c r="I1233" s="115">
        <v>77350.44</v>
      </c>
      <c r="J1233" s="116">
        <v>0</v>
      </c>
      <c r="K1233" s="116">
        <v>0</v>
      </c>
      <c r="L1233" s="116">
        <v>0</v>
      </c>
      <c r="M1233" s="118"/>
      <c r="N1233" s="119"/>
      <c r="O1233" s="120">
        <f t="shared" si="77"/>
        <v>45291</v>
      </c>
      <c r="P1233" s="121">
        <f t="shared" si="78"/>
        <v>0</v>
      </c>
      <c r="Q1233" s="122">
        <f t="shared" si="79"/>
        <v>0</v>
      </c>
      <c r="R1233" s="122">
        <f t="shared" si="76"/>
        <v>0</v>
      </c>
      <c r="S1233" s="123" t="s">
        <v>120</v>
      </c>
      <c r="U1233" s="70"/>
      <c r="V1233" s="124"/>
    </row>
    <row r="1234" s="63" customFormat="1" ht="16.5" outlineLevel="7" spans="1:22">
      <c r="A1234" s="82"/>
      <c r="B1234" s="126" t="s">
        <v>192</v>
      </c>
      <c r="C1234" s="127" t="s">
        <v>6562</v>
      </c>
      <c r="D1234" s="128" t="s">
        <v>6564</v>
      </c>
      <c r="E1234" s="129">
        <v>43350</v>
      </c>
      <c r="F1234" s="128">
        <v>72</v>
      </c>
      <c r="G1234" s="114">
        <v>0</v>
      </c>
      <c r="H1234" s="115">
        <v>2463516.95</v>
      </c>
      <c r="I1234" s="115">
        <v>2463516.95</v>
      </c>
      <c r="J1234" s="130">
        <v>0</v>
      </c>
      <c r="K1234" s="130">
        <v>0</v>
      </c>
      <c r="L1234" s="130">
        <v>0</v>
      </c>
      <c r="M1234" s="118"/>
      <c r="N1234" s="119"/>
      <c r="O1234" s="120">
        <f t="shared" si="77"/>
        <v>45565</v>
      </c>
      <c r="P1234" s="121">
        <f t="shared" si="78"/>
        <v>0</v>
      </c>
      <c r="Q1234" s="122">
        <f t="shared" si="79"/>
        <v>0</v>
      </c>
      <c r="R1234" s="122">
        <f t="shared" si="76"/>
        <v>0</v>
      </c>
      <c r="S1234" s="123" t="s">
        <v>120</v>
      </c>
      <c r="U1234" s="70"/>
      <c r="V1234" s="124"/>
    </row>
    <row r="1235" s="63" customFormat="1" ht="16.5" outlineLevel="7" spans="1:22">
      <c r="A1235" s="82"/>
      <c r="B1235" s="126" t="s">
        <v>192</v>
      </c>
      <c r="C1235" s="127" t="s">
        <v>6569</v>
      </c>
      <c r="D1235" s="128" t="s">
        <v>6571</v>
      </c>
      <c r="E1235" s="129">
        <v>43752</v>
      </c>
      <c r="F1235" s="128">
        <v>72</v>
      </c>
      <c r="G1235" s="114">
        <v>0</v>
      </c>
      <c r="H1235" s="115">
        <v>169230.77</v>
      </c>
      <c r="I1235" s="115">
        <v>169230.77</v>
      </c>
      <c r="J1235" s="130">
        <v>0</v>
      </c>
      <c r="K1235" s="130">
        <v>0</v>
      </c>
      <c r="L1235" s="130">
        <v>23504.27</v>
      </c>
      <c r="M1235" s="118"/>
      <c r="N1235" s="119"/>
      <c r="O1235" s="120">
        <f t="shared" si="77"/>
        <v>45961</v>
      </c>
      <c r="P1235" s="121">
        <f t="shared" si="78"/>
        <v>10</v>
      </c>
      <c r="Q1235" s="122">
        <f t="shared" si="79"/>
        <v>23504.2736111111</v>
      </c>
      <c r="R1235" s="122">
        <f t="shared" si="76"/>
        <v>0.00361111111124046</v>
      </c>
      <c r="S1235" s="123" t="s">
        <v>120</v>
      </c>
      <c r="U1235" s="70"/>
      <c r="V1235" s="124"/>
    </row>
    <row r="1236" s="63" customFormat="1" ht="16.5" outlineLevel="7" spans="1:22">
      <c r="A1236" s="82"/>
      <c r="B1236" s="126" t="s">
        <v>192</v>
      </c>
      <c r="C1236" s="127" t="s">
        <v>6576</v>
      </c>
      <c r="D1236" s="128" t="s">
        <v>6578</v>
      </c>
      <c r="E1236" s="129">
        <v>43752</v>
      </c>
      <c r="F1236" s="128">
        <v>72</v>
      </c>
      <c r="G1236" s="114">
        <v>0</v>
      </c>
      <c r="H1236" s="115">
        <v>728828.88</v>
      </c>
      <c r="I1236" s="115">
        <v>728828.88</v>
      </c>
      <c r="J1236" s="130">
        <v>0</v>
      </c>
      <c r="K1236" s="130">
        <v>0</v>
      </c>
      <c r="L1236" s="130">
        <v>101226.24</v>
      </c>
      <c r="M1236" s="118"/>
      <c r="N1236" s="119"/>
      <c r="O1236" s="120">
        <f t="shared" si="77"/>
        <v>45961</v>
      </c>
      <c r="P1236" s="121">
        <f t="shared" si="78"/>
        <v>10</v>
      </c>
      <c r="Q1236" s="122">
        <f t="shared" si="79"/>
        <v>101226.233333333</v>
      </c>
      <c r="R1236" s="122">
        <f t="shared" si="76"/>
        <v>-0.00666666666802485</v>
      </c>
      <c r="S1236" s="123" t="s">
        <v>120</v>
      </c>
      <c r="U1236" s="70"/>
      <c r="V1236" s="124"/>
    </row>
    <row r="1237" s="63" customFormat="1" ht="16.5" outlineLevel="7" spans="1:22">
      <c r="A1237" s="82"/>
      <c r="B1237" s="126" t="s">
        <v>192</v>
      </c>
      <c r="C1237" s="127" t="s">
        <v>6582</v>
      </c>
      <c r="D1237" s="128" t="s">
        <v>6584</v>
      </c>
      <c r="E1237" s="129">
        <v>36885</v>
      </c>
      <c r="F1237" s="128">
        <v>72</v>
      </c>
      <c r="G1237" s="114">
        <v>0</v>
      </c>
      <c r="H1237" s="115">
        <v>1578.74</v>
      </c>
      <c r="I1237" s="115">
        <v>1578.74</v>
      </c>
      <c r="J1237" s="130">
        <v>0</v>
      </c>
      <c r="K1237" s="130">
        <v>0</v>
      </c>
      <c r="L1237" s="130">
        <v>0</v>
      </c>
      <c r="M1237" s="118"/>
      <c r="N1237" s="119"/>
      <c r="O1237" s="120">
        <f t="shared" si="77"/>
        <v>39082</v>
      </c>
      <c r="P1237" s="121">
        <f t="shared" si="78"/>
        <v>0</v>
      </c>
      <c r="Q1237" s="122">
        <f t="shared" si="79"/>
        <v>0</v>
      </c>
      <c r="R1237" s="122">
        <f t="shared" si="76"/>
        <v>0</v>
      </c>
      <c r="S1237" s="123" t="s">
        <v>120</v>
      </c>
      <c r="U1237" s="70"/>
      <c r="V1237" s="124"/>
    </row>
    <row r="1238" s="63" customFormat="1" ht="16.5" outlineLevel="7" spans="1:22">
      <c r="A1238" s="82"/>
      <c r="B1238" s="126" t="s">
        <v>192</v>
      </c>
      <c r="C1238" s="127" t="s">
        <v>6586</v>
      </c>
      <c r="D1238" s="128" t="s">
        <v>6588</v>
      </c>
      <c r="E1238" s="129">
        <v>36885</v>
      </c>
      <c r="F1238" s="128">
        <v>72</v>
      </c>
      <c r="G1238" s="114">
        <v>0</v>
      </c>
      <c r="H1238" s="115">
        <v>30000</v>
      </c>
      <c r="I1238" s="115">
        <v>30000</v>
      </c>
      <c r="J1238" s="130">
        <v>0</v>
      </c>
      <c r="K1238" s="130">
        <v>0</v>
      </c>
      <c r="L1238" s="130">
        <v>0</v>
      </c>
      <c r="M1238" s="118"/>
      <c r="N1238" s="119"/>
      <c r="O1238" s="120">
        <f t="shared" si="77"/>
        <v>39082</v>
      </c>
      <c r="P1238" s="121">
        <f t="shared" si="78"/>
        <v>0</v>
      </c>
      <c r="Q1238" s="122">
        <f t="shared" si="79"/>
        <v>0</v>
      </c>
      <c r="R1238" s="122">
        <f t="shared" si="76"/>
        <v>0</v>
      </c>
      <c r="S1238" s="123" t="s">
        <v>120</v>
      </c>
      <c r="U1238" s="70"/>
      <c r="V1238" s="124"/>
    </row>
    <row r="1239" s="63" customFormat="1" ht="16.5" outlineLevel="7" spans="1:22">
      <c r="A1239" s="82"/>
      <c r="B1239" s="111" t="s">
        <v>192</v>
      </c>
      <c r="C1239" s="111" t="s">
        <v>6591</v>
      </c>
      <c r="D1239" s="112" t="s">
        <v>6593</v>
      </c>
      <c r="E1239" s="113">
        <v>36885</v>
      </c>
      <c r="F1239" s="112">
        <v>72</v>
      </c>
      <c r="G1239" s="114">
        <v>0</v>
      </c>
      <c r="H1239" s="115">
        <v>9000</v>
      </c>
      <c r="I1239" s="115">
        <v>9000</v>
      </c>
      <c r="J1239" s="116">
        <v>0</v>
      </c>
      <c r="K1239" s="116">
        <v>0</v>
      </c>
      <c r="L1239" s="116">
        <v>0</v>
      </c>
      <c r="M1239" s="118"/>
      <c r="N1239" s="119"/>
      <c r="O1239" s="120">
        <f t="shared" si="77"/>
        <v>39082</v>
      </c>
      <c r="P1239" s="121">
        <f t="shared" si="78"/>
        <v>0</v>
      </c>
      <c r="Q1239" s="122">
        <f t="shared" si="79"/>
        <v>0</v>
      </c>
      <c r="R1239" s="122">
        <f t="shared" si="76"/>
        <v>0</v>
      </c>
      <c r="S1239" s="123" t="s">
        <v>120</v>
      </c>
      <c r="U1239" s="70"/>
      <c r="V1239" s="124"/>
    </row>
    <row r="1240" s="63" customFormat="1" ht="16.5" outlineLevel="7" spans="1:22">
      <c r="A1240" s="82"/>
      <c r="B1240" s="111" t="s">
        <v>192</v>
      </c>
      <c r="C1240" s="111" t="s">
        <v>6597</v>
      </c>
      <c r="D1240" s="112" t="s">
        <v>6599</v>
      </c>
      <c r="E1240" s="113">
        <v>36885</v>
      </c>
      <c r="F1240" s="112">
        <v>72</v>
      </c>
      <c r="G1240" s="114">
        <v>0</v>
      </c>
      <c r="H1240" s="115">
        <v>1670</v>
      </c>
      <c r="I1240" s="115">
        <v>1670</v>
      </c>
      <c r="J1240" s="116">
        <v>0</v>
      </c>
      <c r="K1240" s="116">
        <v>0</v>
      </c>
      <c r="L1240" s="116">
        <v>0</v>
      </c>
      <c r="M1240" s="118"/>
      <c r="N1240" s="119"/>
      <c r="O1240" s="120">
        <f t="shared" si="77"/>
        <v>39082</v>
      </c>
      <c r="P1240" s="121">
        <f t="shared" si="78"/>
        <v>0</v>
      </c>
      <c r="Q1240" s="122">
        <f t="shared" si="79"/>
        <v>0</v>
      </c>
      <c r="R1240" s="122">
        <f t="shared" si="76"/>
        <v>0</v>
      </c>
      <c r="S1240" s="123" t="s">
        <v>120</v>
      </c>
      <c r="U1240" s="70"/>
      <c r="V1240" s="124"/>
    </row>
    <row r="1241" s="63" customFormat="1" ht="16.5" outlineLevel="7" spans="1:22">
      <c r="A1241" s="82"/>
      <c r="B1241" s="126" t="s">
        <v>192</v>
      </c>
      <c r="C1241" s="127" t="s">
        <v>6602</v>
      </c>
      <c r="D1241" s="128" t="s">
        <v>6604</v>
      </c>
      <c r="E1241" s="129">
        <v>36885</v>
      </c>
      <c r="F1241" s="128">
        <v>72</v>
      </c>
      <c r="G1241" s="114">
        <v>0</v>
      </c>
      <c r="H1241" s="115">
        <v>6000</v>
      </c>
      <c r="I1241" s="115">
        <v>6000</v>
      </c>
      <c r="J1241" s="130">
        <v>0</v>
      </c>
      <c r="K1241" s="130">
        <v>0</v>
      </c>
      <c r="L1241" s="130">
        <v>0</v>
      </c>
      <c r="M1241" s="118"/>
      <c r="N1241" s="119"/>
      <c r="O1241" s="120">
        <f t="shared" si="77"/>
        <v>39082</v>
      </c>
      <c r="P1241" s="121">
        <f t="shared" si="78"/>
        <v>0</v>
      </c>
      <c r="Q1241" s="122">
        <f t="shared" si="79"/>
        <v>0</v>
      </c>
      <c r="R1241" s="122">
        <f t="shared" si="76"/>
        <v>0</v>
      </c>
      <c r="S1241" s="123" t="s">
        <v>120</v>
      </c>
      <c r="U1241" s="70"/>
      <c r="V1241" s="124"/>
    </row>
    <row r="1242" s="63" customFormat="1" ht="16.5" outlineLevel="7" spans="1:22">
      <c r="A1242" s="82"/>
      <c r="B1242" s="126" t="s">
        <v>192</v>
      </c>
      <c r="C1242" s="127" t="s">
        <v>6607</v>
      </c>
      <c r="D1242" s="128" t="s">
        <v>6609</v>
      </c>
      <c r="E1242" s="129">
        <v>37161</v>
      </c>
      <c r="F1242" s="128">
        <v>72</v>
      </c>
      <c r="G1242" s="114">
        <v>0</v>
      </c>
      <c r="H1242" s="115">
        <v>7191</v>
      </c>
      <c r="I1242" s="115">
        <v>7191</v>
      </c>
      <c r="J1242" s="130">
        <v>0</v>
      </c>
      <c r="K1242" s="130">
        <v>0</v>
      </c>
      <c r="L1242" s="130">
        <v>0</v>
      </c>
      <c r="M1242" s="118"/>
      <c r="N1242" s="119"/>
      <c r="O1242" s="120">
        <f t="shared" si="77"/>
        <v>39355</v>
      </c>
      <c r="P1242" s="121">
        <f t="shared" si="78"/>
        <v>0</v>
      </c>
      <c r="Q1242" s="122">
        <f t="shared" si="79"/>
        <v>0</v>
      </c>
      <c r="R1242" s="122">
        <f t="shared" si="76"/>
        <v>0</v>
      </c>
      <c r="S1242" s="123" t="s">
        <v>120</v>
      </c>
      <c r="U1242" s="70"/>
      <c r="V1242" s="124"/>
    </row>
    <row r="1243" s="63" customFormat="1" ht="16.5" outlineLevel="7" spans="1:22">
      <c r="A1243" s="82"/>
      <c r="B1243" s="126" t="s">
        <v>192</v>
      </c>
      <c r="C1243" s="127" t="s">
        <v>6612</v>
      </c>
      <c r="D1243" s="128" t="s">
        <v>6614</v>
      </c>
      <c r="E1243" s="129">
        <v>37193</v>
      </c>
      <c r="F1243" s="128">
        <v>72</v>
      </c>
      <c r="G1243" s="114">
        <v>0</v>
      </c>
      <c r="H1243" s="115">
        <v>13800</v>
      </c>
      <c r="I1243" s="115">
        <v>13800</v>
      </c>
      <c r="J1243" s="130">
        <v>0</v>
      </c>
      <c r="K1243" s="130">
        <v>0</v>
      </c>
      <c r="L1243" s="130">
        <v>0</v>
      </c>
      <c r="M1243" s="118"/>
      <c r="N1243" s="119"/>
      <c r="O1243" s="120">
        <f t="shared" si="77"/>
        <v>39386</v>
      </c>
      <c r="P1243" s="121">
        <f t="shared" si="78"/>
        <v>0</v>
      </c>
      <c r="Q1243" s="122">
        <f t="shared" si="79"/>
        <v>0</v>
      </c>
      <c r="R1243" s="122">
        <f t="shared" si="76"/>
        <v>0</v>
      </c>
      <c r="S1243" s="123" t="s">
        <v>120</v>
      </c>
      <c r="U1243" s="70"/>
      <c r="V1243" s="124"/>
    </row>
    <row r="1244" s="63" customFormat="1" ht="16.5" outlineLevel="7" spans="1:22">
      <c r="A1244" s="82"/>
      <c r="B1244" s="126" t="s">
        <v>192</v>
      </c>
      <c r="C1244" s="127" t="s">
        <v>6617</v>
      </c>
      <c r="D1244" s="128" t="s">
        <v>6619</v>
      </c>
      <c r="E1244" s="129">
        <v>37495</v>
      </c>
      <c r="F1244" s="128">
        <v>72</v>
      </c>
      <c r="G1244" s="114">
        <v>0</v>
      </c>
      <c r="H1244" s="115">
        <v>57650</v>
      </c>
      <c r="I1244" s="115">
        <v>57650</v>
      </c>
      <c r="J1244" s="130">
        <v>0</v>
      </c>
      <c r="K1244" s="130">
        <v>0</v>
      </c>
      <c r="L1244" s="130">
        <v>0</v>
      </c>
      <c r="M1244" s="118"/>
      <c r="N1244" s="119"/>
      <c r="O1244" s="120">
        <f t="shared" si="77"/>
        <v>39691</v>
      </c>
      <c r="P1244" s="121">
        <f t="shared" si="78"/>
        <v>0</v>
      </c>
      <c r="Q1244" s="122">
        <f t="shared" si="79"/>
        <v>0</v>
      </c>
      <c r="R1244" s="122">
        <f t="shared" si="76"/>
        <v>0</v>
      </c>
      <c r="S1244" s="123" t="s">
        <v>120</v>
      </c>
      <c r="U1244" s="70"/>
      <c r="V1244" s="124"/>
    </row>
    <row r="1245" s="63" customFormat="1" ht="16.5" outlineLevel="7" spans="1:22">
      <c r="A1245" s="82"/>
      <c r="B1245" s="126" t="s">
        <v>192</v>
      </c>
      <c r="C1245" s="127" t="s">
        <v>6623</v>
      </c>
      <c r="D1245" s="128" t="s">
        <v>6625</v>
      </c>
      <c r="E1245" s="129">
        <v>37495</v>
      </c>
      <c r="F1245" s="128">
        <v>72</v>
      </c>
      <c r="G1245" s="114">
        <v>0</v>
      </c>
      <c r="H1245" s="115">
        <v>45250</v>
      </c>
      <c r="I1245" s="115">
        <v>45250</v>
      </c>
      <c r="J1245" s="130">
        <v>0</v>
      </c>
      <c r="K1245" s="130">
        <v>0</v>
      </c>
      <c r="L1245" s="130">
        <v>0</v>
      </c>
      <c r="M1245" s="118"/>
      <c r="N1245" s="119"/>
      <c r="O1245" s="120">
        <f t="shared" si="77"/>
        <v>39691</v>
      </c>
      <c r="P1245" s="121">
        <f t="shared" si="78"/>
        <v>0</v>
      </c>
      <c r="Q1245" s="122">
        <f t="shared" si="79"/>
        <v>0</v>
      </c>
      <c r="R1245" s="122">
        <f t="shared" si="76"/>
        <v>0</v>
      </c>
      <c r="S1245" s="123" t="s">
        <v>120</v>
      </c>
      <c r="U1245" s="70"/>
      <c r="V1245" s="124"/>
    </row>
    <row r="1246" s="63" customFormat="1" ht="16.5" outlineLevel="7" spans="1:22">
      <c r="A1246" s="82"/>
      <c r="B1246" s="111" t="s">
        <v>192</v>
      </c>
      <c r="C1246" s="111" t="s">
        <v>6628</v>
      </c>
      <c r="D1246" s="112" t="s">
        <v>6630</v>
      </c>
      <c r="E1246" s="113">
        <v>37494</v>
      </c>
      <c r="F1246" s="112">
        <v>72</v>
      </c>
      <c r="G1246" s="114">
        <v>0</v>
      </c>
      <c r="H1246" s="115">
        <v>16500</v>
      </c>
      <c r="I1246" s="115">
        <v>16500</v>
      </c>
      <c r="J1246" s="116">
        <v>0</v>
      </c>
      <c r="K1246" s="116">
        <v>0</v>
      </c>
      <c r="L1246" s="116">
        <v>0</v>
      </c>
      <c r="M1246" s="118"/>
      <c r="N1246" s="119"/>
      <c r="O1246" s="120">
        <f t="shared" si="77"/>
        <v>39691</v>
      </c>
      <c r="P1246" s="121">
        <f t="shared" si="78"/>
        <v>0</v>
      </c>
      <c r="Q1246" s="122">
        <f t="shared" si="79"/>
        <v>0</v>
      </c>
      <c r="R1246" s="122">
        <f t="shared" si="76"/>
        <v>0</v>
      </c>
      <c r="S1246" s="123" t="s">
        <v>120</v>
      </c>
      <c r="U1246" s="70"/>
      <c r="V1246" s="124"/>
    </row>
    <row r="1247" s="63" customFormat="1" ht="16.5" outlineLevel="7" spans="1:22">
      <c r="A1247" s="82"/>
      <c r="B1247" s="111" t="s">
        <v>192</v>
      </c>
      <c r="C1247" s="111" t="s">
        <v>6633</v>
      </c>
      <c r="D1247" s="112" t="s">
        <v>6635</v>
      </c>
      <c r="E1247" s="113">
        <v>37616</v>
      </c>
      <c r="F1247" s="112">
        <v>72</v>
      </c>
      <c r="G1247" s="114">
        <v>0</v>
      </c>
      <c r="H1247" s="115">
        <v>8657.4</v>
      </c>
      <c r="I1247" s="115">
        <v>8657.4</v>
      </c>
      <c r="J1247" s="116">
        <v>0</v>
      </c>
      <c r="K1247" s="116">
        <v>0</v>
      </c>
      <c r="L1247" s="116">
        <v>0</v>
      </c>
      <c r="M1247" s="118"/>
      <c r="N1247" s="119"/>
      <c r="O1247" s="120">
        <f t="shared" si="77"/>
        <v>39813</v>
      </c>
      <c r="P1247" s="121">
        <f t="shared" si="78"/>
        <v>0</v>
      </c>
      <c r="Q1247" s="122">
        <f t="shared" si="79"/>
        <v>0</v>
      </c>
      <c r="R1247" s="122">
        <f t="shared" si="76"/>
        <v>0</v>
      </c>
      <c r="S1247" s="123" t="s">
        <v>120</v>
      </c>
      <c r="U1247" s="70"/>
      <c r="V1247" s="124"/>
    </row>
    <row r="1248" s="63" customFormat="1" ht="16.5" outlineLevel="7" spans="1:22">
      <c r="A1248" s="82"/>
      <c r="B1248" s="126" t="s">
        <v>192</v>
      </c>
      <c r="C1248" s="127" t="s">
        <v>6637</v>
      </c>
      <c r="D1248" s="128" t="s">
        <v>1117</v>
      </c>
      <c r="E1248" s="129">
        <v>37616</v>
      </c>
      <c r="F1248" s="128">
        <v>72</v>
      </c>
      <c r="G1248" s="114">
        <v>0</v>
      </c>
      <c r="H1248" s="115">
        <v>270000</v>
      </c>
      <c r="I1248" s="115">
        <v>270000</v>
      </c>
      <c r="J1248" s="130">
        <v>0</v>
      </c>
      <c r="K1248" s="130">
        <v>0</v>
      </c>
      <c r="L1248" s="130">
        <v>0</v>
      </c>
      <c r="M1248" s="118"/>
      <c r="N1248" s="119"/>
      <c r="O1248" s="120">
        <f t="shared" si="77"/>
        <v>39813</v>
      </c>
      <c r="P1248" s="121">
        <f t="shared" si="78"/>
        <v>0</v>
      </c>
      <c r="Q1248" s="122">
        <f t="shared" si="79"/>
        <v>0</v>
      </c>
      <c r="R1248" s="122">
        <f t="shared" si="76"/>
        <v>0</v>
      </c>
      <c r="S1248" s="123" t="s">
        <v>120</v>
      </c>
      <c r="U1248" s="70"/>
      <c r="V1248" s="124"/>
    </row>
    <row r="1249" s="63" customFormat="1" ht="16.5" outlineLevel="7" spans="1:22">
      <c r="A1249" s="82"/>
      <c r="B1249" s="126" t="s">
        <v>192</v>
      </c>
      <c r="C1249" s="127" t="s">
        <v>6641</v>
      </c>
      <c r="D1249" s="128" t="s">
        <v>6643</v>
      </c>
      <c r="E1249" s="129">
        <v>37616</v>
      </c>
      <c r="F1249" s="128">
        <v>72</v>
      </c>
      <c r="G1249" s="114">
        <v>0</v>
      </c>
      <c r="H1249" s="115">
        <v>507360</v>
      </c>
      <c r="I1249" s="115">
        <v>507360</v>
      </c>
      <c r="J1249" s="130">
        <v>0</v>
      </c>
      <c r="K1249" s="130">
        <v>0</v>
      </c>
      <c r="L1249" s="130">
        <v>0</v>
      </c>
      <c r="M1249" s="118"/>
      <c r="N1249" s="119"/>
      <c r="O1249" s="120">
        <f t="shared" si="77"/>
        <v>39813</v>
      </c>
      <c r="P1249" s="121">
        <f t="shared" si="78"/>
        <v>0</v>
      </c>
      <c r="Q1249" s="122">
        <f t="shared" si="79"/>
        <v>0</v>
      </c>
      <c r="R1249" s="122">
        <f t="shared" si="76"/>
        <v>0</v>
      </c>
      <c r="S1249" s="123" t="s">
        <v>120</v>
      </c>
      <c r="U1249" s="70"/>
      <c r="V1249" s="124"/>
    </row>
    <row r="1250" s="63" customFormat="1" ht="16.5" outlineLevel="7" spans="1:22">
      <c r="A1250" s="82"/>
      <c r="B1250" s="126" t="s">
        <v>192</v>
      </c>
      <c r="C1250" s="127" t="s">
        <v>6647</v>
      </c>
      <c r="D1250" s="128" t="s">
        <v>6649</v>
      </c>
      <c r="E1250" s="129">
        <v>37680</v>
      </c>
      <c r="F1250" s="128">
        <v>72</v>
      </c>
      <c r="G1250" s="114">
        <v>0</v>
      </c>
      <c r="H1250" s="115">
        <v>19210</v>
      </c>
      <c r="I1250" s="115">
        <v>19210</v>
      </c>
      <c r="J1250" s="130">
        <v>0</v>
      </c>
      <c r="K1250" s="130">
        <v>0</v>
      </c>
      <c r="L1250" s="130">
        <v>0</v>
      </c>
      <c r="M1250" s="118"/>
      <c r="N1250" s="119"/>
      <c r="O1250" s="120">
        <f t="shared" si="77"/>
        <v>39872</v>
      </c>
      <c r="P1250" s="121">
        <f t="shared" si="78"/>
        <v>0</v>
      </c>
      <c r="Q1250" s="122">
        <f t="shared" si="79"/>
        <v>0</v>
      </c>
      <c r="R1250" s="122">
        <f t="shared" si="76"/>
        <v>0</v>
      </c>
      <c r="S1250" s="123" t="s">
        <v>120</v>
      </c>
      <c r="U1250" s="70"/>
      <c r="V1250" s="124"/>
    </row>
    <row r="1251" s="63" customFormat="1" ht="16.5" outlineLevel="7" spans="1:22">
      <c r="A1251" s="82"/>
      <c r="B1251" s="126" t="s">
        <v>192</v>
      </c>
      <c r="C1251" s="127" t="s">
        <v>6653</v>
      </c>
      <c r="D1251" s="128" t="s">
        <v>6655</v>
      </c>
      <c r="E1251" s="129">
        <v>37785</v>
      </c>
      <c r="F1251" s="128">
        <v>72</v>
      </c>
      <c r="G1251" s="114">
        <v>0</v>
      </c>
      <c r="H1251" s="115">
        <v>30561</v>
      </c>
      <c r="I1251" s="115">
        <v>30561</v>
      </c>
      <c r="J1251" s="130">
        <v>0</v>
      </c>
      <c r="K1251" s="130">
        <v>0</v>
      </c>
      <c r="L1251" s="130">
        <v>0</v>
      </c>
      <c r="M1251" s="118"/>
      <c r="N1251" s="119"/>
      <c r="O1251" s="120">
        <f t="shared" si="77"/>
        <v>39994</v>
      </c>
      <c r="P1251" s="121">
        <f t="shared" si="78"/>
        <v>0</v>
      </c>
      <c r="Q1251" s="122">
        <f t="shared" si="79"/>
        <v>0</v>
      </c>
      <c r="R1251" s="122">
        <f t="shared" si="76"/>
        <v>0</v>
      </c>
      <c r="S1251" s="123" t="s">
        <v>120</v>
      </c>
      <c r="U1251" s="70"/>
      <c r="V1251" s="124"/>
    </row>
    <row r="1252" s="63" customFormat="1" ht="16.5" outlineLevel="7" spans="1:22">
      <c r="A1252" s="82"/>
      <c r="B1252" s="126" t="s">
        <v>192</v>
      </c>
      <c r="C1252" s="127" t="s">
        <v>6657</v>
      </c>
      <c r="D1252" s="128" t="s">
        <v>6659</v>
      </c>
      <c r="E1252" s="129">
        <v>37785</v>
      </c>
      <c r="F1252" s="128">
        <v>72</v>
      </c>
      <c r="G1252" s="114">
        <v>0</v>
      </c>
      <c r="H1252" s="115">
        <v>20000</v>
      </c>
      <c r="I1252" s="115">
        <v>20000</v>
      </c>
      <c r="J1252" s="130">
        <v>0</v>
      </c>
      <c r="K1252" s="130">
        <v>0</v>
      </c>
      <c r="L1252" s="130">
        <v>0</v>
      </c>
      <c r="M1252" s="118"/>
      <c r="N1252" s="119"/>
      <c r="O1252" s="120">
        <f t="shared" si="77"/>
        <v>39994</v>
      </c>
      <c r="P1252" s="121">
        <f t="shared" si="78"/>
        <v>0</v>
      </c>
      <c r="Q1252" s="122">
        <f t="shared" si="79"/>
        <v>0</v>
      </c>
      <c r="R1252" s="122">
        <f t="shared" si="76"/>
        <v>0</v>
      </c>
      <c r="S1252" s="123" t="s">
        <v>120</v>
      </c>
      <c r="U1252" s="70"/>
      <c r="V1252" s="124"/>
    </row>
    <row r="1253" s="63" customFormat="1" ht="16.5" outlineLevel="7" spans="1:22">
      <c r="A1253" s="82"/>
      <c r="B1253" s="111" t="s">
        <v>192</v>
      </c>
      <c r="C1253" s="111" t="s">
        <v>6662</v>
      </c>
      <c r="D1253" s="112" t="s">
        <v>6664</v>
      </c>
      <c r="E1253" s="113">
        <v>37827</v>
      </c>
      <c r="F1253" s="112">
        <v>72</v>
      </c>
      <c r="G1253" s="114">
        <v>0</v>
      </c>
      <c r="H1253" s="115">
        <v>40000</v>
      </c>
      <c r="I1253" s="115">
        <v>40000</v>
      </c>
      <c r="J1253" s="116">
        <v>0</v>
      </c>
      <c r="K1253" s="116">
        <v>0</v>
      </c>
      <c r="L1253" s="116">
        <v>0</v>
      </c>
      <c r="M1253" s="118"/>
      <c r="N1253" s="119"/>
      <c r="O1253" s="120">
        <f t="shared" si="77"/>
        <v>40025</v>
      </c>
      <c r="P1253" s="121">
        <f t="shared" si="78"/>
        <v>0</v>
      </c>
      <c r="Q1253" s="122">
        <f t="shared" si="79"/>
        <v>0</v>
      </c>
      <c r="R1253" s="122">
        <f t="shared" si="76"/>
        <v>0</v>
      </c>
      <c r="S1253" s="123" t="s">
        <v>120</v>
      </c>
      <c r="U1253" s="70"/>
      <c r="V1253" s="124"/>
    </row>
    <row r="1254" s="63" customFormat="1" ht="16.5" outlineLevel="7" spans="1:22">
      <c r="A1254" s="82"/>
      <c r="B1254" s="111" t="s">
        <v>192</v>
      </c>
      <c r="C1254" s="111" t="s">
        <v>6667</v>
      </c>
      <c r="D1254" s="112" t="s">
        <v>6669</v>
      </c>
      <c r="E1254" s="113">
        <v>37827</v>
      </c>
      <c r="F1254" s="112">
        <v>72</v>
      </c>
      <c r="G1254" s="114">
        <v>0</v>
      </c>
      <c r="H1254" s="115">
        <v>72000</v>
      </c>
      <c r="I1254" s="115">
        <v>72000</v>
      </c>
      <c r="J1254" s="116">
        <v>0</v>
      </c>
      <c r="K1254" s="116">
        <v>0</v>
      </c>
      <c r="L1254" s="116">
        <v>0</v>
      </c>
      <c r="M1254" s="118"/>
      <c r="N1254" s="119"/>
      <c r="O1254" s="120">
        <f t="shared" si="77"/>
        <v>40025</v>
      </c>
      <c r="P1254" s="121">
        <f t="shared" si="78"/>
        <v>0</v>
      </c>
      <c r="Q1254" s="122">
        <f t="shared" si="79"/>
        <v>0</v>
      </c>
      <c r="R1254" s="122">
        <f t="shared" si="76"/>
        <v>0</v>
      </c>
      <c r="S1254" s="123" t="s">
        <v>120</v>
      </c>
      <c r="U1254" s="70"/>
      <c r="V1254" s="124"/>
    </row>
    <row r="1255" s="63" customFormat="1" ht="16.5" outlineLevel="7" spans="1:22">
      <c r="A1255" s="82"/>
      <c r="B1255" s="126" t="s">
        <v>192</v>
      </c>
      <c r="C1255" s="127" t="s">
        <v>6672</v>
      </c>
      <c r="D1255" s="128" t="s">
        <v>5066</v>
      </c>
      <c r="E1255" s="129">
        <v>37963</v>
      </c>
      <c r="F1255" s="128">
        <v>72</v>
      </c>
      <c r="G1255" s="114">
        <v>0</v>
      </c>
      <c r="H1255" s="115">
        <v>2000</v>
      </c>
      <c r="I1255" s="115">
        <v>2000</v>
      </c>
      <c r="J1255" s="130">
        <v>0</v>
      </c>
      <c r="K1255" s="130">
        <v>0</v>
      </c>
      <c r="L1255" s="130">
        <v>0</v>
      </c>
      <c r="M1255" s="118"/>
      <c r="N1255" s="119"/>
      <c r="O1255" s="120">
        <f t="shared" si="77"/>
        <v>40178</v>
      </c>
      <c r="P1255" s="121">
        <f t="shared" si="78"/>
        <v>0</v>
      </c>
      <c r="Q1255" s="122">
        <f t="shared" si="79"/>
        <v>0</v>
      </c>
      <c r="R1255" s="122">
        <f t="shared" si="76"/>
        <v>0</v>
      </c>
      <c r="S1255" s="123" t="s">
        <v>120</v>
      </c>
      <c r="U1255" s="70"/>
      <c r="V1255" s="124"/>
    </row>
    <row r="1256" s="63" customFormat="1" ht="16.5" outlineLevel="7" spans="1:22">
      <c r="A1256" s="82"/>
      <c r="B1256" s="126" t="s">
        <v>192</v>
      </c>
      <c r="C1256" s="127" t="s">
        <v>6676</v>
      </c>
      <c r="D1256" s="128" t="s">
        <v>6678</v>
      </c>
      <c r="E1256" s="129">
        <v>37963</v>
      </c>
      <c r="F1256" s="128">
        <v>72</v>
      </c>
      <c r="G1256" s="114">
        <v>0</v>
      </c>
      <c r="H1256" s="115">
        <v>13600</v>
      </c>
      <c r="I1256" s="115">
        <v>13600</v>
      </c>
      <c r="J1256" s="130">
        <v>0</v>
      </c>
      <c r="K1256" s="130">
        <v>0</v>
      </c>
      <c r="L1256" s="130">
        <v>0</v>
      </c>
      <c r="M1256" s="118"/>
      <c r="N1256" s="119"/>
      <c r="O1256" s="120">
        <f t="shared" si="77"/>
        <v>40178</v>
      </c>
      <c r="P1256" s="121">
        <f t="shared" si="78"/>
        <v>0</v>
      </c>
      <c r="Q1256" s="122">
        <f t="shared" si="79"/>
        <v>0</v>
      </c>
      <c r="R1256" s="122">
        <f t="shared" si="76"/>
        <v>0</v>
      </c>
      <c r="S1256" s="123" t="s">
        <v>120</v>
      </c>
      <c r="U1256" s="70"/>
      <c r="V1256" s="124"/>
    </row>
    <row r="1257" s="63" customFormat="1" ht="16.5" outlineLevel="7" spans="1:22">
      <c r="A1257" s="82"/>
      <c r="B1257" s="126" t="s">
        <v>192</v>
      </c>
      <c r="C1257" s="127" t="s">
        <v>6681</v>
      </c>
      <c r="D1257" s="128" t="s">
        <v>6683</v>
      </c>
      <c r="E1257" s="129">
        <v>37960</v>
      </c>
      <c r="F1257" s="128">
        <v>72</v>
      </c>
      <c r="G1257" s="114">
        <v>0</v>
      </c>
      <c r="H1257" s="115">
        <v>176120</v>
      </c>
      <c r="I1257" s="115">
        <v>176120</v>
      </c>
      <c r="J1257" s="130">
        <v>0</v>
      </c>
      <c r="K1257" s="130">
        <v>0</v>
      </c>
      <c r="L1257" s="130">
        <v>0</v>
      </c>
      <c r="M1257" s="118"/>
      <c r="N1257" s="119"/>
      <c r="O1257" s="120">
        <f t="shared" si="77"/>
        <v>40178</v>
      </c>
      <c r="P1257" s="121">
        <f t="shared" si="78"/>
        <v>0</v>
      </c>
      <c r="Q1257" s="122">
        <f t="shared" si="79"/>
        <v>0</v>
      </c>
      <c r="R1257" s="122">
        <f t="shared" si="76"/>
        <v>0</v>
      </c>
      <c r="S1257" s="123" t="s">
        <v>120</v>
      </c>
      <c r="U1257" s="70"/>
      <c r="V1257" s="124"/>
    </row>
    <row r="1258" s="63" customFormat="1" ht="16.5" outlineLevel="7" spans="1:22">
      <c r="A1258" s="82"/>
      <c r="B1258" s="126" t="s">
        <v>192</v>
      </c>
      <c r="C1258" s="127" t="s">
        <v>6687</v>
      </c>
      <c r="D1258" s="128" t="s">
        <v>6689</v>
      </c>
      <c r="E1258" s="129">
        <v>37963</v>
      </c>
      <c r="F1258" s="128">
        <v>72</v>
      </c>
      <c r="G1258" s="114">
        <v>0</v>
      </c>
      <c r="H1258" s="115">
        <v>2068.75</v>
      </c>
      <c r="I1258" s="115">
        <v>2068.75</v>
      </c>
      <c r="J1258" s="130">
        <v>0</v>
      </c>
      <c r="K1258" s="130">
        <v>0</v>
      </c>
      <c r="L1258" s="130">
        <v>0</v>
      </c>
      <c r="M1258" s="118"/>
      <c r="N1258" s="119"/>
      <c r="O1258" s="120">
        <f t="shared" si="77"/>
        <v>40178</v>
      </c>
      <c r="P1258" s="121">
        <f t="shared" si="78"/>
        <v>0</v>
      </c>
      <c r="Q1258" s="122">
        <f t="shared" si="79"/>
        <v>0</v>
      </c>
      <c r="R1258" s="122">
        <f t="shared" si="76"/>
        <v>0</v>
      </c>
      <c r="S1258" s="123" t="s">
        <v>120</v>
      </c>
      <c r="U1258" s="70"/>
      <c r="V1258" s="124"/>
    </row>
    <row r="1259" s="63" customFormat="1" ht="16.5" outlineLevel="7" spans="1:22">
      <c r="A1259" s="82"/>
      <c r="B1259" s="126" t="s">
        <v>192</v>
      </c>
      <c r="C1259" s="127" t="s">
        <v>6692</v>
      </c>
      <c r="D1259" s="128" t="s">
        <v>6694</v>
      </c>
      <c r="E1259" s="129">
        <v>37963</v>
      </c>
      <c r="F1259" s="128">
        <v>72</v>
      </c>
      <c r="G1259" s="114">
        <v>0</v>
      </c>
      <c r="H1259" s="115">
        <v>2568.75</v>
      </c>
      <c r="I1259" s="115">
        <v>2568.75</v>
      </c>
      <c r="J1259" s="130">
        <v>0</v>
      </c>
      <c r="K1259" s="130">
        <v>0</v>
      </c>
      <c r="L1259" s="130">
        <v>0</v>
      </c>
      <c r="M1259" s="118"/>
      <c r="N1259" s="119"/>
      <c r="O1259" s="120">
        <f t="shared" si="77"/>
        <v>40178</v>
      </c>
      <c r="P1259" s="121">
        <f t="shared" si="78"/>
        <v>0</v>
      </c>
      <c r="Q1259" s="122">
        <f t="shared" si="79"/>
        <v>0</v>
      </c>
      <c r="R1259" s="122">
        <f t="shared" si="76"/>
        <v>0</v>
      </c>
      <c r="S1259" s="123" t="s">
        <v>120</v>
      </c>
      <c r="U1259" s="70"/>
      <c r="V1259" s="124"/>
    </row>
    <row r="1260" s="63" customFormat="1" ht="16.5" outlineLevel="7" spans="1:22">
      <c r="A1260" s="82"/>
      <c r="B1260" s="111" t="s">
        <v>192</v>
      </c>
      <c r="C1260" s="111" t="s">
        <v>6697</v>
      </c>
      <c r="D1260" s="112" t="s">
        <v>6699</v>
      </c>
      <c r="E1260" s="113">
        <v>37963</v>
      </c>
      <c r="F1260" s="112">
        <v>72</v>
      </c>
      <c r="G1260" s="114">
        <v>0</v>
      </c>
      <c r="H1260" s="115">
        <v>20268.75</v>
      </c>
      <c r="I1260" s="115">
        <v>20268.75</v>
      </c>
      <c r="J1260" s="116">
        <v>0</v>
      </c>
      <c r="K1260" s="116">
        <v>0</v>
      </c>
      <c r="L1260" s="116">
        <v>0</v>
      </c>
      <c r="M1260" s="118"/>
      <c r="N1260" s="119"/>
      <c r="O1260" s="120">
        <f t="shared" si="77"/>
        <v>40178</v>
      </c>
      <c r="P1260" s="121">
        <f t="shared" si="78"/>
        <v>0</v>
      </c>
      <c r="Q1260" s="122">
        <f t="shared" si="79"/>
        <v>0</v>
      </c>
      <c r="R1260" s="122">
        <f t="shared" si="76"/>
        <v>0</v>
      </c>
      <c r="S1260" s="123" t="s">
        <v>120</v>
      </c>
      <c r="U1260" s="70"/>
      <c r="V1260" s="124"/>
    </row>
    <row r="1261" s="63" customFormat="1" ht="16.5" outlineLevel="7" spans="1:22">
      <c r="A1261" s="82"/>
      <c r="B1261" s="111" t="s">
        <v>192</v>
      </c>
      <c r="C1261" s="111" t="s">
        <v>6702</v>
      </c>
      <c r="D1261" s="112" t="s">
        <v>6704</v>
      </c>
      <c r="E1261" s="113">
        <v>37963</v>
      </c>
      <c r="F1261" s="112">
        <v>72</v>
      </c>
      <c r="G1261" s="114">
        <v>0</v>
      </c>
      <c r="H1261" s="115">
        <v>97468.75</v>
      </c>
      <c r="I1261" s="115">
        <v>97468.75</v>
      </c>
      <c r="J1261" s="116">
        <v>0</v>
      </c>
      <c r="K1261" s="116">
        <v>0</v>
      </c>
      <c r="L1261" s="116">
        <v>0</v>
      </c>
      <c r="M1261" s="118"/>
      <c r="N1261" s="119"/>
      <c r="O1261" s="120">
        <f t="shared" si="77"/>
        <v>40178</v>
      </c>
      <c r="P1261" s="121">
        <f t="shared" si="78"/>
        <v>0</v>
      </c>
      <c r="Q1261" s="122">
        <f t="shared" si="79"/>
        <v>0</v>
      </c>
      <c r="R1261" s="122">
        <f t="shared" si="76"/>
        <v>0</v>
      </c>
      <c r="S1261" s="123" t="s">
        <v>120</v>
      </c>
      <c r="U1261" s="70"/>
      <c r="V1261" s="124"/>
    </row>
    <row r="1262" s="63" customFormat="1" ht="16.5" outlineLevel="7" spans="1:22">
      <c r="A1262" s="82"/>
      <c r="B1262" s="126" t="s">
        <v>192</v>
      </c>
      <c r="C1262" s="127" t="s">
        <v>6707</v>
      </c>
      <c r="D1262" s="128" t="s">
        <v>6709</v>
      </c>
      <c r="E1262" s="129">
        <v>37963</v>
      </c>
      <c r="F1262" s="128">
        <v>72</v>
      </c>
      <c r="G1262" s="114">
        <v>0</v>
      </c>
      <c r="H1262" s="115">
        <v>22800</v>
      </c>
      <c r="I1262" s="115">
        <v>22800</v>
      </c>
      <c r="J1262" s="130">
        <v>0</v>
      </c>
      <c r="K1262" s="130">
        <v>0</v>
      </c>
      <c r="L1262" s="130">
        <v>0</v>
      </c>
      <c r="M1262" s="118"/>
      <c r="N1262" s="119"/>
      <c r="O1262" s="120">
        <f t="shared" si="77"/>
        <v>40178</v>
      </c>
      <c r="P1262" s="121">
        <f t="shared" si="78"/>
        <v>0</v>
      </c>
      <c r="Q1262" s="122">
        <f t="shared" si="79"/>
        <v>0</v>
      </c>
      <c r="R1262" s="122">
        <f t="shared" si="76"/>
        <v>0</v>
      </c>
      <c r="S1262" s="123" t="s">
        <v>120</v>
      </c>
      <c r="U1262" s="70"/>
      <c r="V1262" s="124"/>
    </row>
    <row r="1263" s="63" customFormat="1" ht="16.5" outlineLevel="7" spans="1:22">
      <c r="A1263" s="82"/>
      <c r="B1263" s="126" t="s">
        <v>192</v>
      </c>
      <c r="C1263" s="127" t="s">
        <v>6712</v>
      </c>
      <c r="D1263" s="128" t="s">
        <v>6714</v>
      </c>
      <c r="E1263" s="129">
        <v>38131</v>
      </c>
      <c r="F1263" s="128">
        <v>72</v>
      </c>
      <c r="G1263" s="114">
        <v>0</v>
      </c>
      <c r="H1263" s="115">
        <v>9000</v>
      </c>
      <c r="I1263" s="115">
        <v>9000</v>
      </c>
      <c r="J1263" s="130">
        <v>0</v>
      </c>
      <c r="K1263" s="130">
        <v>0</v>
      </c>
      <c r="L1263" s="130">
        <v>0</v>
      </c>
      <c r="M1263" s="118"/>
      <c r="N1263" s="119"/>
      <c r="O1263" s="120">
        <f t="shared" si="77"/>
        <v>40329</v>
      </c>
      <c r="P1263" s="121">
        <f t="shared" si="78"/>
        <v>0</v>
      </c>
      <c r="Q1263" s="122">
        <f t="shared" si="79"/>
        <v>0</v>
      </c>
      <c r="R1263" s="122">
        <f t="shared" si="76"/>
        <v>0</v>
      </c>
      <c r="S1263" s="123" t="s">
        <v>120</v>
      </c>
      <c r="U1263" s="70"/>
      <c r="V1263" s="124"/>
    </row>
    <row r="1264" s="63" customFormat="1" ht="16.5" outlineLevel="7" spans="1:22">
      <c r="A1264" s="82"/>
      <c r="B1264" s="126" t="s">
        <v>192</v>
      </c>
      <c r="C1264" s="127" t="s">
        <v>6716</v>
      </c>
      <c r="D1264" s="128" t="s">
        <v>6718</v>
      </c>
      <c r="E1264" s="129">
        <v>33573</v>
      </c>
      <c r="F1264" s="128">
        <v>72</v>
      </c>
      <c r="G1264" s="114">
        <v>0</v>
      </c>
      <c r="H1264" s="115">
        <v>23592.22</v>
      </c>
      <c r="I1264" s="115">
        <v>23592.22</v>
      </c>
      <c r="J1264" s="130">
        <v>0</v>
      </c>
      <c r="K1264" s="130">
        <v>0</v>
      </c>
      <c r="L1264" s="130">
        <v>0</v>
      </c>
      <c r="M1264" s="118"/>
      <c r="N1264" s="119"/>
      <c r="O1264" s="120">
        <f t="shared" si="77"/>
        <v>35795</v>
      </c>
      <c r="P1264" s="121">
        <f t="shared" si="78"/>
        <v>0</v>
      </c>
      <c r="Q1264" s="122">
        <f t="shared" si="79"/>
        <v>0</v>
      </c>
      <c r="R1264" s="122">
        <f t="shared" si="76"/>
        <v>0</v>
      </c>
      <c r="S1264" s="123" t="s">
        <v>120</v>
      </c>
      <c r="U1264" s="70"/>
      <c r="V1264" s="124"/>
    </row>
    <row r="1265" s="63" customFormat="1" ht="16.5" outlineLevel="7" spans="1:22">
      <c r="A1265" s="82"/>
      <c r="B1265" s="126" t="s">
        <v>192</v>
      </c>
      <c r="C1265" s="127" t="s">
        <v>6720</v>
      </c>
      <c r="D1265" s="128" t="s">
        <v>6722</v>
      </c>
      <c r="E1265" s="129">
        <v>38348</v>
      </c>
      <c r="F1265" s="128">
        <v>72</v>
      </c>
      <c r="G1265" s="114">
        <v>0</v>
      </c>
      <c r="H1265" s="115">
        <v>18389.25</v>
      </c>
      <c r="I1265" s="115">
        <v>18389.25</v>
      </c>
      <c r="J1265" s="130">
        <v>0</v>
      </c>
      <c r="K1265" s="130">
        <v>0</v>
      </c>
      <c r="L1265" s="130">
        <v>0</v>
      </c>
      <c r="M1265" s="118"/>
      <c r="N1265" s="119"/>
      <c r="O1265" s="120">
        <f t="shared" si="77"/>
        <v>40543</v>
      </c>
      <c r="P1265" s="121">
        <f t="shared" si="78"/>
        <v>0</v>
      </c>
      <c r="Q1265" s="122">
        <f t="shared" si="79"/>
        <v>0</v>
      </c>
      <c r="R1265" s="122">
        <f t="shared" si="76"/>
        <v>0</v>
      </c>
      <c r="S1265" s="123" t="s">
        <v>120</v>
      </c>
      <c r="U1265" s="70"/>
      <c r="V1265" s="124"/>
    </row>
    <row r="1266" s="63" customFormat="1" ht="16.5" outlineLevel="7" spans="1:22">
      <c r="A1266" s="82"/>
      <c r="B1266" s="126" t="s">
        <v>192</v>
      </c>
      <c r="C1266" s="127" t="s">
        <v>6724</v>
      </c>
      <c r="D1266" s="128" t="s">
        <v>4309</v>
      </c>
      <c r="E1266" s="129">
        <v>38330</v>
      </c>
      <c r="F1266" s="128">
        <v>72</v>
      </c>
      <c r="G1266" s="114">
        <v>0</v>
      </c>
      <c r="H1266" s="115">
        <v>417874.36</v>
      </c>
      <c r="I1266" s="115">
        <v>417874.36</v>
      </c>
      <c r="J1266" s="130">
        <v>0</v>
      </c>
      <c r="K1266" s="130">
        <v>0</v>
      </c>
      <c r="L1266" s="130">
        <v>0</v>
      </c>
      <c r="M1266" s="118"/>
      <c r="N1266" s="119"/>
      <c r="O1266" s="120">
        <f t="shared" si="77"/>
        <v>40543</v>
      </c>
      <c r="P1266" s="121">
        <f t="shared" si="78"/>
        <v>0</v>
      </c>
      <c r="Q1266" s="122">
        <f t="shared" si="79"/>
        <v>0</v>
      </c>
      <c r="R1266" s="122">
        <f t="shared" si="76"/>
        <v>0</v>
      </c>
      <c r="S1266" s="123" t="s">
        <v>120</v>
      </c>
      <c r="U1266" s="70"/>
      <c r="V1266" s="124"/>
    </row>
    <row r="1267" s="63" customFormat="1" ht="16.5" outlineLevel="7" spans="1:22">
      <c r="A1267" s="82"/>
      <c r="B1267" s="111" t="s">
        <v>192</v>
      </c>
      <c r="C1267" s="111" t="s">
        <v>6728</v>
      </c>
      <c r="D1267" s="112" t="s">
        <v>6730</v>
      </c>
      <c r="E1267" s="113">
        <v>38702</v>
      </c>
      <c r="F1267" s="112">
        <v>72</v>
      </c>
      <c r="G1267" s="114">
        <v>0</v>
      </c>
      <c r="H1267" s="115">
        <v>67162.38</v>
      </c>
      <c r="I1267" s="115">
        <v>67162.38</v>
      </c>
      <c r="J1267" s="116">
        <v>0</v>
      </c>
      <c r="K1267" s="116">
        <v>0</v>
      </c>
      <c r="L1267" s="116">
        <v>0</v>
      </c>
      <c r="M1267" s="118"/>
      <c r="N1267" s="119"/>
      <c r="O1267" s="120">
        <f t="shared" si="77"/>
        <v>40908</v>
      </c>
      <c r="P1267" s="121">
        <f t="shared" si="78"/>
        <v>0</v>
      </c>
      <c r="Q1267" s="122">
        <f t="shared" si="79"/>
        <v>0</v>
      </c>
      <c r="R1267" s="122">
        <f t="shared" si="76"/>
        <v>0</v>
      </c>
      <c r="S1267" s="123" t="s">
        <v>120</v>
      </c>
      <c r="U1267" s="70"/>
      <c r="V1267" s="124"/>
    </row>
    <row r="1268" s="63" customFormat="1" ht="16.5" outlineLevel="7" spans="1:22">
      <c r="A1268" s="82"/>
      <c r="B1268" s="111" t="s">
        <v>192</v>
      </c>
      <c r="C1268" s="111" t="s">
        <v>6733</v>
      </c>
      <c r="D1268" s="112" t="s">
        <v>6735</v>
      </c>
      <c r="E1268" s="113">
        <v>38705</v>
      </c>
      <c r="F1268" s="112">
        <v>72</v>
      </c>
      <c r="G1268" s="114">
        <v>0</v>
      </c>
      <c r="H1268" s="115">
        <v>269767.33</v>
      </c>
      <c r="I1268" s="115">
        <v>269767.33</v>
      </c>
      <c r="J1268" s="116">
        <v>0</v>
      </c>
      <c r="K1268" s="116">
        <v>0</v>
      </c>
      <c r="L1268" s="116">
        <v>0</v>
      </c>
      <c r="M1268" s="118"/>
      <c r="N1268" s="119"/>
      <c r="O1268" s="120">
        <f t="shared" si="77"/>
        <v>40908</v>
      </c>
      <c r="P1268" s="121">
        <f t="shared" si="78"/>
        <v>0</v>
      </c>
      <c r="Q1268" s="122">
        <f t="shared" si="79"/>
        <v>0</v>
      </c>
      <c r="R1268" s="122">
        <f t="shared" si="76"/>
        <v>0</v>
      </c>
      <c r="S1268" s="123" t="s">
        <v>120</v>
      </c>
      <c r="U1268" s="70"/>
      <c r="V1268" s="124"/>
    </row>
    <row r="1269" s="63" customFormat="1" ht="16.5" outlineLevel="7" spans="1:22">
      <c r="A1269" s="82"/>
      <c r="B1269" s="126" t="s">
        <v>192</v>
      </c>
      <c r="C1269" s="127" t="s">
        <v>6738</v>
      </c>
      <c r="D1269" s="128" t="s">
        <v>6740</v>
      </c>
      <c r="E1269" s="129">
        <v>38739</v>
      </c>
      <c r="F1269" s="128">
        <v>72</v>
      </c>
      <c r="G1269" s="114">
        <v>0</v>
      </c>
      <c r="H1269" s="115">
        <v>46152.89</v>
      </c>
      <c r="I1269" s="115">
        <v>46152.89</v>
      </c>
      <c r="J1269" s="130">
        <v>0</v>
      </c>
      <c r="K1269" s="130">
        <v>0</v>
      </c>
      <c r="L1269" s="130">
        <v>0</v>
      </c>
      <c r="M1269" s="118"/>
      <c r="N1269" s="119"/>
      <c r="O1269" s="120">
        <f t="shared" si="77"/>
        <v>40939</v>
      </c>
      <c r="P1269" s="121">
        <f t="shared" si="78"/>
        <v>0</v>
      </c>
      <c r="Q1269" s="122">
        <f t="shared" si="79"/>
        <v>0</v>
      </c>
      <c r="R1269" s="122">
        <f t="shared" si="76"/>
        <v>0</v>
      </c>
      <c r="S1269" s="123" t="s">
        <v>120</v>
      </c>
      <c r="U1269" s="70"/>
      <c r="V1269" s="124"/>
    </row>
    <row r="1270" s="63" customFormat="1" ht="16.5" outlineLevel="7" spans="1:22">
      <c r="A1270" s="82"/>
      <c r="B1270" s="126" t="s">
        <v>192</v>
      </c>
      <c r="C1270" s="127" t="s">
        <v>6742</v>
      </c>
      <c r="D1270" s="128" t="s">
        <v>6740</v>
      </c>
      <c r="E1270" s="129">
        <v>38739</v>
      </c>
      <c r="F1270" s="128">
        <v>72</v>
      </c>
      <c r="G1270" s="114">
        <v>0</v>
      </c>
      <c r="H1270" s="115">
        <v>46152.88</v>
      </c>
      <c r="I1270" s="115">
        <v>46152.88</v>
      </c>
      <c r="J1270" s="130">
        <v>0</v>
      </c>
      <c r="K1270" s="130">
        <v>0</v>
      </c>
      <c r="L1270" s="130">
        <v>0</v>
      </c>
      <c r="M1270" s="118"/>
      <c r="N1270" s="119"/>
      <c r="O1270" s="120">
        <f t="shared" si="77"/>
        <v>40939</v>
      </c>
      <c r="P1270" s="121">
        <f t="shared" si="78"/>
        <v>0</v>
      </c>
      <c r="Q1270" s="122">
        <f t="shared" si="79"/>
        <v>0</v>
      </c>
      <c r="R1270" s="122">
        <f t="shared" si="76"/>
        <v>0</v>
      </c>
      <c r="S1270" s="123" t="s">
        <v>120</v>
      </c>
      <c r="U1270" s="70"/>
      <c r="V1270" s="124"/>
    </row>
    <row r="1271" s="63" customFormat="1" ht="16.5" outlineLevel="7" spans="1:22">
      <c r="A1271" s="82"/>
      <c r="B1271" s="126" t="s">
        <v>192</v>
      </c>
      <c r="C1271" s="127" t="s">
        <v>6745</v>
      </c>
      <c r="D1271" s="128" t="s">
        <v>6747</v>
      </c>
      <c r="E1271" s="129">
        <v>38739</v>
      </c>
      <c r="F1271" s="128">
        <v>72</v>
      </c>
      <c r="G1271" s="114">
        <v>0</v>
      </c>
      <c r="H1271" s="115">
        <v>42948.53</v>
      </c>
      <c r="I1271" s="115">
        <v>42948.53</v>
      </c>
      <c r="J1271" s="130">
        <v>0</v>
      </c>
      <c r="K1271" s="130">
        <v>0</v>
      </c>
      <c r="L1271" s="130">
        <v>0</v>
      </c>
      <c r="M1271" s="118"/>
      <c r="N1271" s="119"/>
      <c r="O1271" s="120">
        <f t="shared" si="77"/>
        <v>40939</v>
      </c>
      <c r="P1271" s="121">
        <f t="shared" si="78"/>
        <v>0</v>
      </c>
      <c r="Q1271" s="122">
        <f t="shared" si="79"/>
        <v>0</v>
      </c>
      <c r="R1271" s="122">
        <f t="shared" si="76"/>
        <v>0</v>
      </c>
      <c r="S1271" s="123" t="s">
        <v>120</v>
      </c>
      <c r="U1271" s="70"/>
      <c r="V1271" s="124"/>
    </row>
    <row r="1272" s="63" customFormat="1" ht="16.5" outlineLevel="7" spans="1:22">
      <c r="A1272" s="82"/>
      <c r="B1272" s="126" t="s">
        <v>192</v>
      </c>
      <c r="C1272" s="127" t="s">
        <v>6749</v>
      </c>
      <c r="D1272" s="128" t="s">
        <v>6751</v>
      </c>
      <c r="E1272" s="129">
        <v>38954</v>
      </c>
      <c r="F1272" s="128">
        <v>72</v>
      </c>
      <c r="G1272" s="114">
        <v>0</v>
      </c>
      <c r="H1272" s="115">
        <v>19000</v>
      </c>
      <c r="I1272" s="115">
        <v>19000</v>
      </c>
      <c r="J1272" s="130">
        <v>0</v>
      </c>
      <c r="K1272" s="130">
        <v>0</v>
      </c>
      <c r="L1272" s="130">
        <v>0</v>
      </c>
      <c r="M1272" s="118"/>
      <c r="N1272" s="119"/>
      <c r="O1272" s="120">
        <f t="shared" si="77"/>
        <v>41152</v>
      </c>
      <c r="P1272" s="121">
        <f t="shared" si="78"/>
        <v>0</v>
      </c>
      <c r="Q1272" s="122">
        <f t="shared" si="79"/>
        <v>0</v>
      </c>
      <c r="R1272" s="122">
        <f t="shared" si="76"/>
        <v>0</v>
      </c>
      <c r="S1272" s="123" t="s">
        <v>120</v>
      </c>
      <c r="U1272" s="70"/>
      <c r="V1272" s="124"/>
    </row>
    <row r="1273" s="63" customFormat="1" ht="16.5" outlineLevel="7" spans="1:22">
      <c r="A1273" s="82"/>
      <c r="B1273" s="126" t="s">
        <v>192</v>
      </c>
      <c r="C1273" s="127" t="s">
        <v>6754</v>
      </c>
      <c r="D1273" s="128" t="s">
        <v>6756</v>
      </c>
      <c r="E1273" s="129">
        <v>39071</v>
      </c>
      <c r="F1273" s="128">
        <v>72</v>
      </c>
      <c r="G1273" s="114">
        <v>0</v>
      </c>
      <c r="H1273" s="115">
        <v>76297.05</v>
      </c>
      <c r="I1273" s="115">
        <v>76297.05</v>
      </c>
      <c r="J1273" s="130">
        <v>0</v>
      </c>
      <c r="K1273" s="130">
        <v>0</v>
      </c>
      <c r="L1273" s="130">
        <v>0</v>
      </c>
      <c r="M1273" s="118"/>
      <c r="N1273" s="119"/>
      <c r="O1273" s="120">
        <f t="shared" si="77"/>
        <v>41274</v>
      </c>
      <c r="P1273" s="121">
        <f t="shared" si="78"/>
        <v>0</v>
      </c>
      <c r="Q1273" s="122">
        <f t="shared" si="79"/>
        <v>0</v>
      </c>
      <c r="R1273" s="122">
        <f t="shared" si="76"/>
        <v>0</v>
      </c>
      <c r="S1273" s="123" t="s">
        <v>120</v>
      </c>
      <c r="U1273" s="70"/>
      <c r="V1273" s="124"/>
    </row>
    <row r="1274" s="63" customFormat="1" ht="16.5" outlineLevel="7" spans="1:22">
      <c r="A1274" s="82"/>
      <c r="B1274" s="111" t="s">
        <v>192</v>
      </c>
      <c r="C1274" s="111" t="s">
        <v>6758</v>
      </c>
      <c r="D1274" s="112" t="s">
        <v>6760</v>
      </c>
      <c r="E1274" s="113">
        <v>39125</v>
      </c>
      <c r="F1274" s="112">
        <v>72</v>
      </c>
      <c r="G1274" s="114">
        <v>0</v>
      </c>
      <c r="H1274" s="115">
        <v>27015.1</v>
      </c>
      <c r="I1274" s="115">
        <v>27015.1</v>
      </c>
      <c r="J1274" s="116">
        <v>0</v>
      </c>
      <c r="K1274" s="116">
        <v>0</v>
      </c>
      <c r="L1274" s="116">
        <v>0</v>
      </c>
      <c r="M1274" s="118"/>
      <c r="N1274" s="119"/>
      <c r="O1274" s="120">
        <f t="shared" si="77"/>
        <v>41333</v>
      </c>
      <c r="P1274" s="121">
        <f t="shared" si="78"/>
        <v>0</v>
      </c>
      <c r="Q1274" s="122">
        <f t="shared" si="79"/>
        <v>0</v>
      </c>
      <c r="R1274" s="122">
        <f t="shared" si="76"/>
        <v>0</v>
      </c>
      <c r="S1274" s="123" t="s">
        <v>120</v>
      </c>
      <c r="U1274" s="70"/>
      <c r="V1274" s="124"/>
    </row>
    <row r="1275" s="63" customFormat="1" ht="16.5" outlineLevel="7" spans="1:22">
      <c r="A1275" s="82"/>
      <c r="B1275" s="111" t="s">
        <v>192</v>
      </c>
      <c r="C1275" s="111" t="s">
        <v>6762</v>
      </c>
      <c r="D1275" s="112" t="s">
        <v>6764</v>
      </c>
      <c r="E1275" s="113">
        <v>39381</v>
      </c>
      <c r="F1275" s="112">
        <v>72</v>
      </c>
      <c r="G1275" s="114">
        <v>0</v>
      </c>
      <c r="H1275" s="115">
        <v>5100</v>
      </c>
      <c r="I1275" s="115">
        <v>5100</v>
      </c>
      <c r="J1275" s="116">
        <v>0</v>
      </c>
      <c r="K1275" s="116">
        <v>0</v>
      </c>
      <c r="L1275" s="116">
        <v>0</v>
      </c>
      <c r="M1275" s="118"/>
      <c r="N1275" s="119"/>
      <c r="O1275" s="120">
        <f t="shared" si="77"/>
        <v>41578</v>
      </c>
      <c r="P1275" s="121">
        <f t="shared" si="78"/>
        <v>0</v>
      </c>
      <c r="Q1275" s="122">
        <f t="shared" si="79"/>
        <v>0</v>
      </c>
      <c r="R1275" s="122">
        <f t="shared" si="76"/>
        <v>0</v>
      </c>
      <c r="S1275" s="123" t="s">
        <v>120</v>
      </c>
      <c r="U1275" s="70"/>
      <c r="V1275" s="124"/>
    </row>
    <row r="1276" s="63" customFormat="1" ht="16.5" outlineLevel="7" spans="1:22">
      <c r="A1276" s="82"/>
      <c r="B1276" s="126" t="s">
        <v>192</v>
      </c>
      <c r="C1276" s="127" t="s">
        <v>6768</v>
      </c>
      <c r="D1276" s="128" t="s">
        <v>6770</v>
      </c>
      <c r="E1276" s="129">
        <v>39381</v>
      </c>
      <c r="F1276" s="128">
        <v>72</v>
      </c>
      <c r="G1276" s="114">
        <v>0</v>
      </c>
      <c r="H1276" s="115">
        <v>42000</v>
      </c>
      <c r="I1276" s="115">
        <v>42000</v>
      </c>
      <c r="J1276" s="130">
        <v>0</v>
      </c>
      <c r="K1276" s="130">
        <v>0</v>
      </c>
      <c r="L1276" s="130">
        <v>0</v>
      </c>
      <c r="M1276" s="118"/>
      <c r="N1276" s="119"/>
      <c r="O1276" s="120">
        <f t="shared" si="77"/>
        <v>41578</v>
      </c>
      <c r="P1276" s="121">
        <f t="shared" si="78"/>
        <v>0</v>
      </c>
      <c r="Q1276" s="122">
        <f t="shared" si="79"/>
        <v>0</v>
      </c>
      <c r="R1276" s="122">
        <f t="shared" si="76"/>
        <v>0</v>
      </c>
      <c r="S1276" s="123" t="s">
        <v>120</v>
      </c>
      <c r="U1276" s="70"/>
      <c r="V1276" s="124"/>
    </row>
    <row r="1277" s="63" customFormat="1" ht="16.5" outlineLevel="7" spans="1:22">
      <c r="A1277" s="82"/>
      <c r="B1277" s="126" t="s">
        <v>192</v>
      </c>
      <c r="C1277" s="127" t="s">
        <v>6772</v>
      </c>
      <c r="D1277" s="128" t="s">
        <v>6774</v>
      </c>
      <c r="E1277" s="129">
        <v>39384</v>
      </c>
      <c r="F1277" s="128">
        <v>72</v>
      </c>
      <c r="G1277" s="114">
        <v>0</v>
      </c>
      <c r="H1277" s="115">
        <v>70085.47</v>
      </c>
      <c r="I1277" s="115">
        <v>70085.47</v>
      </c>
      <c r="J1277" s="130">
        <v>0</v>
      </c>
      <c r="K1277" s="130">
        <v>0</v>
      </c>
      <c r="L1277" s="130">
        <v>0</v>
      </c>
      <c r="M1277" s="118"/>
      <c r="N1277" s="119"/>
      <c r="O1277" s="120">
        <f t="shared" si="77"/>
        <v>41578</v>
      </c>
      <c r="P1277" s="121">
        <f t="shared" si="78"/>
        <v>0</v>
      </c>
      <c r="Q1277" s="122">
        <f t="shared" si="79"/>
        <v>0</v>
      </c>
      <c r="R1277" s="122">
        <f t="shared" si="76"/>
        <v>0</v>
      </c>
      <c r="S1277" s="123" t="s">
        <v>120</v>
      </c>
      <c r="U1277" s="70"/>
      <c r="V1277" s="124"/>
    </row>
    <row r="1278" s="63" customFormat="1" ht="16.5" outlineLevel="7" spans="1:22">
      <c r="A1278" s="82"/>
      <c r="B1278" s="126" t="s">
        <v>192</v>
      </c>
      <c r="C1278" s="127" t="s">
        <v>6777</v>
      </c>
      <c r="D1278" s="128" t="s">
        <v>6779</v>
      </c>
      <c r="E1278" s="129">
        <v>39381</v>
      </c>
      <c r="F1278" s="128">
        <v>72</v>
      </c>
      <c r="G1278" s="114">
        <v>0</v>
      </c>
      <c r="H1278" s="115">
        <v>20085.47</v>
      </c>
      <c r="I1278" s="115">
        <v>20085.47</v>
      </c>
      <c r="J1278" s="130">
        <v>0</v>
      </c>
      <c r="K1278" s="130">
        <v>0</v>
      </c>
      <c r="L1278" s="130">
        <v>0</v>
      </c>
      <c r="M1278" s="118"/>
      <c r="N1278" s="119"/>
      <c r="O1278" s="120">
        <f t="shared" si="77"/>
        <v>41578</v>
      </c>
      <c r="P1278" s="121">
        <f t="shared" si="78"/>
        <v>0</v>
      </c>
      <c r="Q1278" s="122">
        <f t="shared" si="79"/>
        <v>0</v>
      </c>
      <c r="R1278" s="122">
        <f t="shared" si="76"/>
        <v>0</v>
      </c>
      <c r="S1278" s="123" t="s">
        <v>120</v>
      </c>
      <c r="U1278" s="70"/>
      <c r="V1278" s="124"/>
    </row>
    <row r="1279" s="63" customFormat="1" ht="16.5" outlineLevel="7" spans="1:22">
      <c r="A1279" s="82"/>
      <c r="B1279" s="126" t="s">
        <v>192</v>
      </c>
      <c r="C1279" s="127" t="s">
        <v>6783</v>
      </c>
      <c r="D1279" s="128" t="s">
        <v>6785</v>
      </c>
      <c r="E1279" s="129">
        <v>39881</v>
      </c>
      <c r="F1279" s="128">
        <v>72</v>
      </c>
      <c r="G1279" s="114">
        <v>0</v>
      </c>
      <c r="H1279" s="115">
        <v>84905.66</v>
      </c>
      <c r="I1279" s="115">
        <v>84905.66</v>
      </c>
      <c r="J1279" s="130">
        <v>0</v>
      </c>
      <c r="K1279" s="130">
        <v>0</v>
      </c>
      <c r="L1279" s="130">
        <v>0</v>
      </c>
      <c r="M1279" s="118"/>
      <c r="N1279" s="119"/>
      <c r="O1279" s="120">
        <f t="shared" si="77"/>
        <v>42094</v>
      </c>
      <c r="P1279" s="121">
        <f t="shared" si="78"/>
        <v>0</v>
      </c>
      <c r="Q1279" s="122">
        <f t="shared" si="79"/>
        <v>0</v>
      </c>
      <c r="R1279" s="122">
        <f t="shared" si="76"/>
        <v>0</v>
      </c>
      <c r="S1279" s="123" t="s">
        <v>120</v>
      </c>
      <c r="U1279" s="70"/>
      <c r="V1279" s="124"/>
    </row>
    <row r="1280" s="63" customFormat="1" ht="16.5" outlineLevel="7" spans="1:22">
      <c r="A1280" s="82"/>
      <c r="B1280" s="126" t="s">
        <v>192</v>
      </c>
      <c r="C1280" s="127" t="s">
        <v>6789</v>
      </c>
      <c r="D1280" s="128" t="s">
        <v>6791</v>
      </c>
      <c r="E1280" s="129">
        <v>39881</v>
      </c>
      <c r="F1280" s="128">
        <v>72</v>
      </c>
      <c r="G1280" s="114">
        <v>0</v>
      </c>
      <c r="H1280" s="115">
        <v>339177.5</v>
      </c>
      <c r="I1280" s="115">
        <v>339177.5</v>
      </c>
      <c r="J1280" s="130">
        <v>0</v>
      </c>
      <c r="K1280" s="130">
        <v>0</v>
      </c>
      <c r="L1280" s="130">
        <v>0</v>
      </c>
      <c r="M1280" s="118"/>
      <c r="N1280" s="119"/>
      <c r="O1280" s="120">
        <f t="shared" si="77"/>
        <v>42094</v>
      </c>
      <c r="P1280" s="121">
        <f t="shared" si="78"/>
        <v>0</v>
      </c>
      <c r="Q1280" s="122">
        <f t="shared" si="79"/>
        <v>0</v>
      </c>
      <c r="R1280" s="122">
        <f t="shared" si="76"/>
        <v>0</v>
      </c>
      <c r="S1280" s="123" t="s">
        <v>120</v>
      </c>
      <c r="U1280" s="70"/>
      <c r="V1280" s="124"/>
    </row>
    <row r="1281" s="63" customFormat="1" ht="16.5" outlineLevel="7" spans="1:22">
      <c r="A1281" s="82"/>
      <c r="B1281" s="111" t="s">
        <v>192</v>
      </c>
      <c r="C1281" s="111" t="s">
        <v>6794</v>
      </c>
      <c r="D1281" s="112" t="s">
        <v>6796</v>
      </c>
      <c r="E1281" s="113">
        <v>40164</v>
      </c>
      <c r="F1281" s="112">
        <v>72</v>
      </c>
      <c r="G1281" s="114">
        <v>0</v>
      </c>
      <c r="H1281" s="115">
        <v>96529.62</v>
      </c>
      <c r="I1281" s="115">
        <v>96529.62</v>
      </c>
      <c r="J1281" s="116">
        <v>0</v>
      </c>
      <c r="K1281" s="116">
        <v>0</v>
      </c>
      <c r="L1281" s="116">
        <v>0</v>
      </c>
      <c r="M1281" s="118"/>
      <c r="N1281" s="119"/>
      <c r="O1281" s="120">
        <f t="shared" si="77"/>
        <v>42369</v>
      </c>
      <c r="P1281" s="121">
        <f t="shared" si="78"/>
        <v>0</v>
      </c>
      <c r="Q1281" s="122">
        <f t="shared" si="79"/>
        <v>0</v>
      </c>
      <c r="R1281" s="122">
        <f t="shared" si="76"/>
        <v>0</v>
      </c>
      <c r="S1281" s="123" t="s">
        <v>120</v>
      </c>
      <c r="U1281" s="70"/>
      <c r="V1281" s="124"/>
    </row>
    <row r="1282" s="63" customFormat="1" ht="16.5" outlineLevel="7" spans="1:22">
      <c r="A1282" s="82"/>
      <c r="B1282" s="111" t="s">
        <v>192</v>
      </c>
      <c r="C1282" s="111" t="s">
        <v>6800</v>
      </c>
      <c r="D1282" s="112" t="s">
        <v>6802</v>
      </c>
      <c r="E1282" s="113">
        <v>40164</v>
      </c>
      <c r="F1282" s="112">
        <v>72</v>
      </c>
      <c r="G1282" s="114">
        <v>0</v>
      </c>
      <c r="H1282" s="115">
        <v>67838.79</v>
      </c>
      <c r="I1282" s="115">
        <v>67838.79</v>
      </c>
      <c r="J1282" s="116">
        <v>0</v>
      </c>
      <c r="K1282" s="116">
        <v>0</v>
      </c>
      <c r="L1282" s="116">
        <v>0</v>
      </c>
      <c r="M1282" s="118"/>
      <c r="N1282" s="119"/>
      <c r="O1282" s="120">
        <f t="shared" si="77"/>
        <v>42369</v>
      </c>
      <c r="P1282" s="121">
        <f t="shared" si="78"/>
        <v>0</v>
      </c>
      <c r="Q1282" s="122">
        <f t="shared" si="79"/>
        <v>0</v>
      </c>
      <c r="R1282" s="122">
        <f t="shared" si="76"/>
        <v>0</v>
      </c>
      <c r="S1282" s="123" t="s">
        <v>120</v>
      </c>
      <c r="U1282" s="70"/>
      <c r="V1282" s="124"/>
    </row>
    <row r="1283" s="63" customFormat="1" ht="16.5" outlineLevel="7" spans="1:22">
      <c r="A1283" s="82"/>
      <c r="B1283" s="126" t="s">
        <v>192</v>
      </c>
      <c r="C1283" s="127" t="s">
        <v>6805</v>
      </c>
      <c r="D1283" s="128" t="s">
        <v>6807</v>
      </c>
      <c r="E1283" s="129">
        <v>40164</v>
      </c>
      <c r="F1283" s="128">
        <v>72</v>
      </c>
      <c r="G1283" s="114">
        <v>0</v>
      </c>
      <c r="H1283" s="115">
        <v>60533.81</v>
      </c>
      <c r="I1283" s="115">
        <v>60533.81</v>
      </c>
      <c r="J1283" s="130">
        <v>0</v>
      </c>
      <c r="K1283" s="130">
        <v>0</v>
      </c>
      <c r="L1283" s="130">
        <v>0</v>
      </c>
      <c r="M1283" s="118"/>
      <c r="N1283" s="119"/>
      <c r="O1283" s="120">
        <f t="shared" si="77"/>
        <v>42369</v>
      </c>
      <c r="P1283" s="121">
        <f t="shared" si="78"/>
        <v>0</v>
      </c>
      <c r="Q1283" s="122">
        <f t="shared" si="79"/>
        <v>0</v>
      </c>
      <c r="R1283" s="122">
        <f t="shared" si="76"/>
        <v>0</v>
      </c>
      <c r="S1283" s="123" t="s">
        <v>120</v>
      </c>
      <c r="U1283" s="70"/>
      <c r="V1283" s="124"/>
    </row>
    <row r="1284" s="63" customFormat="1" ht="16.5" outlineLevel="7" spans="1:22">
      <c r="A1284" s="82"/>
      <c r="B1284" s="126" t="s">
        <v>192</v>
      </c>
      <c r="C1284" s="127" t="s">
        <v>6810</v>
      </c>
      <c r="D1284" s="128" t="s">
        <v>6812</v>
      </c>
      <c r="E1284" s="129">
        <v>40164</v>
      </c>
      <c r="F1284" s="128">
        <v>72</v>
      </c>
      <c r="G1284" s="114">
        <v>0</v>
      </c>
      <c r="H1284" s="115">
        <v>75137.61</v>
      </c>
      <c r="I1284" s="115">
        <v>75137.61</v>
      </c>
      <c r="J1284" s="130">
        <v>0</v>
      </c>
      <c r="K1284" s="130">
        <v>0</v>
      </c>
      <c r="L1284" s="130">
        <v>0</v>
      </c>
      <c r="M1284" s="118"/>
      <c r="N1284" s="119"/>
      <c r="O1284" s="120">
        <f t="shared" si="77"/>
        <v>42369</v>
      </c>
      <c r="P1284" s="121">
        <f t="shared" si="78"/>
        <v>0</v>
      </c>
      <c r="Q1284" s="122">
        <f t="shared" si="79"/>
        <v>0</v>
      </c>
      <c r="R1284" s="122">
        <f t="shared" si="76"/>
        <v>0</v>
      </c>
      <c r="S1284" s="123" t="s">
        <v>120</v>
      </c>
      <c r="U1284" s="70"/>
      <c r="V1284" s="124"/>
    </row>
    <row r="1285" s="63" customFormat="1" ht="16.5" outlineLevel="7" spans="1:22">
      <c r="A1285" s="82"/>
      <c r="B1285" s="126" t="s">
        <v>192</v>
      </c>
      <c r="C1285" s="127" t="s">
        <v>6815</v>
      </c>
      <c r="D1285" s="128" t="s">
        <v>6817</v>
      </c>
      <c r="E1285" s="129">
        <v>40164</v>
      </c>
      <c r="F1285" s="128">
        <v>72</v>
      </c>
      <c r="G1285" s="114">
        <v>0</v>
      </c>
      <c r="H1285" s="115">
        <v>361808.83</v>
      </c>
      <c r="I1285" s="115">
        <v>361808.83</v>
      </c>
      <c r="J1285" s="130">
        <v>0</v>
      </c>
      <c r="K1285" s="130">
        <v>0</v>
      </c>
      <c r="L1285" s="130">
        <v>0</v>
      </c>
      <c r="M1285" s="118"/>
      <c r="N1285" s="119"/>
      <c r="O1285" s="120">
        <f t="shared" si="77"/>
        <v>42369</v>
      </c>
      <c r="P1285" s="121">
        <f t="shared" si="78"/>
        <v>0</v>
      </c>
      <c r="Q1285" s="122">
        <f t="shared" si="79"/>
        <v>0</v>
      </c>
      <c r="R1285" s="122">
        <f t="shared" si="76"/>
        <v>0</v>
      </c>
      <c r="S1285" s="123" t="s">
        <v>120</v>
      </c>
      <c r="U1285" s="70"/>
      <c r="V1285" s="124"/>
    </row>
    <row r="1286" s="63" customFormat="1" ht="16.5" outlineLevel="7" spans="1:22">
      <c r="A1286" s="82"/>
      <c r="B1286" s="126" t="s">
        <v>192</v>
      </c>
      <c r="C1286" s="127" t="s">
        <v>6820</v>
      </c>
      <c r="D1286" s="128" t="s">
        <v>6822</v>
      </c>
      <c r="E1286" s="129">
        <v>40164</v>
      </c>
      <c r="F1286" s="128">
        <v>72</v>
      </c>
      <c r="G1286" s="114">
        <v>0</v>
      </c>
      <c r="H1286" s="115">
        <v>21755.72</v>
      </c>
      <c r="I1286" s="115">
        <v>21755.72</v>
      </c>
      <c r="J1286" s="130">
        <v>0</v>
      </c>
      <c r="K1286" s="130">
        <v>0</v>
      </c>
      <c r="L1286" s="130">
        <v>0</v>
      </c>
      <c r="M1286" s="118"/>
      <c r="N1286" s="119"/>
      <c r="O1286" s="120">
        <f t="shared" si="77"/>
        <v>42369</v>
      </c>
      <c r="P1286" s="121">
        <f t="shared" si="78"/>
        <v>0</v>
      </c>
      <c r="Q1286" s="122">
        <f t="shared" si="79"/>
        <v>0</v>
      </c>
      <c r="R1286" s="122">
        <f t="shared" si="76"/>
        <v>0</v>
      </c>
      <c r="S1286" s="123" t="s">
        <v>120</v>
      </c>
      <c r="U1286" s="70"/>
      <c r="V1286" s="124"/>
    </row>
    <row r="1287" s="63" customFormat="1" ht="16.5" outlineLevel="7" spans="1:22">
      <c r="A1287" s="82"/>
      <c r="B1287" s="126" t="s">
        <v>192</v>
      </c>
      <c r="C1287" s="127" t="s">
        <v>6825</v>
      </c>
      <c r="D1287" s="128" t="s">
        <v>6827</v>
      </c>
      <c r="E1287" s="129">
        <v>40164</v>
      </c>
      <c r="F1287" s="128">
        <v>72</v>
      </c>
      <c r="G1287" s="114">
        <v>0</v>
      </c>
      <c r="H1287" s="115">
        <v>7454.36</v>
      </c>
      <c r="I1287" s="115">
        <v>7454.36</v>
      </c>
      <c r="J1287" s="130">
        <v>0</v>
      </c>
      <c r="K1287" s="130">
        <v>0</v>
      </c>
      <c r="L1287" s="130">
        <v>0</v>
      </c>
      <c r="M1287" s="118"/>
      <c r="N1287" s="119"/>
      <c r="O1287" s="120">
        <f t="shared" si="77"/>
        <v>42369</v>
      </c>
      <c r="P1287" s="121">
        <f t="shared" si="78"/>
        <v>0</v>
      </c>
      <c r="Q1287" s="122">
        <f t="shared" si="79"/>
        <v>0</v>
      </c>
      <c r="R1287" s="122">
        <f t="shared" si="76"/>
        <v>0</v>
      </c>
      <c r="S1287" s="123" t="s">
        <v>120</v>
      </c>
      <c r="U1287" s="70"/>
      <c r="V1287" s="124"/>
    </row>
    <row r="1288" s="63" customFormat="1" ht="16.5" outlineLevel="7" spans="1:22">
      <c r="A1288" s="82"/>
      <c r="B1288" s="111" t="s">
        <v>192</v>
      </c>
      <c r="C1288" s="111" t="s">
        <v>6830</v>
      </c>
      <c r="D1288" s="112" t="s">
        <v>6832</v>
      </c>
      <c r="E1288" s="113">
        <v>40526</v>
      </c>
      <c r="F1288" s="112">
        <v>72</v>
      </c>
      <c r="G1288" s="114">
        <v>0</v>
      </c>
      <c r="H1288" s="115">
        <v>536817.7</v>
      </c>
      <c r="I1288" s="115">
        <v>536817.7</v>
      </c>
      <c r="J1288" s="116">
        <v>0</v>
      </c>
      <c r="K1288" s="116">
        <v>0</v>
      </c>
      <c r="L1288" s="116">
        <v>0</v>
      </c>
      <c r="M1288" s="118"/>
      <c r="N1288" s="119"/>
      <c r="O1288" s="120">
        <f t="shared" si="77"/>
        <v>42735</v>
      </c>
      <c r="P1288" s="121">
        <f t="shared" si="78"/>
        <v>0</v>
      </c>
      <c r="Q1288" s="122">
        <f t="shared" si="79"/>
        <v>0</v>
      </c>
      <c r="R1288" s="122">
        <f t="shared" ref="R1288:R1351" si="80">Q1288-L1288</f>
        <v>0</v>
      </c>
      <c r="S1288" s="123" t="s">
        <v>120</v>
      </c>
      <c r="U1288" s="70"/>
      <c r="V1288" s="124"/>
    </row>
    <row r="1289" s="63" customFormat="1" ht="16.5" outlineLevel="7" spans="1:22">
      <c r="A1289" s="82"/>
      <c r="B1289" s="111" t="s">
        <v>192</v>
      </c>
      <c r="C1289" s="111" t="s">
        <v>6837</v>
      </c>
      <c r="D1289" s="112" t="s">
        <v>6839</v>
      </c>
      <c r="E1289" s="113">
        <v>40815</v>
      </c>
      <c r="F1289" s="112">
        <v>108</v>
      </c>
      <c r="G1289" s="114">
        <v>0</v>
      </c>
      <c r="H1289" s="115">
        <v>354139.71</v>
      </c>
      <c r="I1289" s="115">
        <v>354139.71</v>
      </c>
      <c r="J1289" s="116">
        <v>0</v>
      </c>
      <c r="K1289" s="116">
        <v>0</v>
      </c>
      <c r="L1289" s="116">
        <v>0</v>
      </c>
      <c r="M1289" s="118"/>
      <c r="N1289" s="119"/>
      <c r="O1289" s="120">
        <f t="shared" ref="O1289:O1352" si="81">IFERROR(EOMONTH(E1289,F1289),"")</f>
        <v>44104</v>
      </c>
      <c r="P1289" s="121">
        <f t="shared" si="78"/>
        <v>0</v>
      </c>
      <c r="Q1289" s="122">
        <f t="shared" si="79"/>
        <v>0</v>
      </c>
      <c r="R1289" s="122">
        <f t="shared" si="80"/>
        <v>0</v>
      </c>
      <c r="S1289" s="123" t="s">
        <v>120</v>
      </c>
      <c r="U1289" s="70"/>
      <c r="V1289" s="124"/>
    </row>
    <row r="1290" s="63" customFormat="1" ht="16.5" outlineLevel="7" spans="1:22">
      <c r="A1290" s="82"/>
      <c r="B1290" s="126" t="s">
        <v>192</v>
      </c>
      <c r="C1290" s="127" t="s">
        <v>6843</v>
      </c>
      <c r="D1290" s="128" t="s">
        <v>6845</v>
      </c>
      <c r="E1290" s="129">
        <v>40816</v>
      </c>
      <c r="F1290" s="128">
        <v>72</v>
      </c>
      <c r="G1290" s="114">
        <v>0</v>
      </c>
      <c r="H1290" s="115">
        <v>66812.76</v>
      </c>
      <c r="I1290" s="115">
        <v>66812.76</v>
      </c>
      <c r="J1290" s="130">
        <v>0</v>
      </c>
      <c r="K1290" s="130">
        <v>0</v>
      </c>
      <c r="L1290" s="130">
        <v>0</v>
      </c>
      <c r="M1290" s="118"/>
      <c r="N1290" s="119"/>
      <c r="O1290" s="120">
        <f t="shared" si="81"/>
        <v>43008</v>
      </c>
      <c r="P1290" s="121">
        <f t="shared" ref="P1290:P1353" si="82">IFERROR(IF(OR(AND(M1290&lt;&gt;"",YEAR(M1290)&lt;YEAR($L$6)),AND(O1290&lt;&gt;"",YEAR(O1290)&lt;YEAR($L$6))),0,IF(YEAR(E1290)&gt;YEAR($L$6),0,IF(OR((IF(YEAR(E1290)&lt;YEAR($L$6),1,IF(MONTH(E1290)=12,99,MONTH(E1290)+1))&gt;12),(IF(YEAR(E1290)&lt;YEAR($L$6),1,IF(MONTH(E1290)=12,99,MONTH(E1290)+1))&gt;MIN(MONTH($L$6),IF(AND(M1290&lt;&gt;"",YEAR(M1290)=YEAR($L$6)),MONTH(M1290),99),IF(AND(O1290&lt;&gt;"",YEAR(O1290)=YEAR($L$6)),MONTH(O1290),99)))),0,MIN(MONTH($L$6),IF(AND(M1290&lt;&gt;"",YEAR(M1290)=YEAR($L$6)),MONTH(M1290),99),IF(AND(O1290&lt;&gt;"",YEAR(O1290)=YEAR($L$6)),MONTH(O1290),99))-IF(YEAR(E1290)&lt;YEAR($L$6),1,IF(MONTH(E1290)=12,99,MONTH(E1290)+1))+1))),0)</f>
        <v>0</v>
      </c>
      <c r="Q1290" s="122">
        <f t="shared" ref="Q1290:Q1353" si="83">IFERROR(IF(N1290=0,(H1290*(1-G1290))/F1290*P1290,(N1290*(1-G1290))/F1290*P1290),0)</f>
        <v>0</v>
      </c>
      <c r="R1290" s="122">
        <f t="shared" si="80"/>
        <v>0</v>
      </c>
      <c r="S1290" s="123" t="s">
        <v>120</v>
      </c>
      <c r="U1290" s="70"/>
      <c r="V1290" s="124"/>
    </row>
    <row r="1291" s="63" customFormat="1" ht="16.5" outlineLevel="7" spans="1:22">
      <c r="A1291" s="82"/>
      <c r="B1291" s="126" t="s">
        <v>192</v>
      </c>
      <c r="C1291" s="127" t="s">
        <v>6848</v>
      </c>
      <c r="D1291" s="128" t="s">
        <v>6845</v>
      </c>
      <c r="E1291" s="129">
        <v>40816</v>
      </c>
      <c r="F1291" s="128">
        <v>72</v>
      </c>
      <c r="G1291" s="114">
        <v>0</v>
      </c>
      <c r="H1291" s="115">
        <v>66812.76</v>
      </c>
      <c r="I1291" s="115">
        <v>66812.76</v>
      </c>
      <c r="J1291" s="130">
        <v>0</v>
      </c>
      <c r="K1291" s="130">
        <v>0</v>
      </c>
      <c r="L1291" s="130">
        <v>0</v>
      </c>
      <c r="M1291" s="118"/>
      <c r="N1291" s="119"/>
      <c r="O1291" s="120">
        <f t="shared" si="81"/>
        <v>43008</v>
      </c>
      <c r="P1291" s="121">
        <f t="shared" si="82"/>
        <v>0</v>
      </c>
      <c r="Q1291" s="122">
        <f t="shared" si="83"/>
        <v>0</v>
      </c>
      <c r="R1291" s="122">
        <f t="shared" si="80"/>
        <v>0</v>
      </c>
      <c r="S1291" s="123" t="s">
        <v>120</v>
      </c>
      <c r="U1291" s="70"/>
      <c r="V1291" s="124"/>
    </row>
    <row r="1292" s="63" customFormat="1" ht="16.5" outlineLevel="7" spans="1:22">
      <c r="A1292" s="82"/>
      <c r="B1292" s="126" t="s">
        <v>192</v>
      </c>
      <c r="C1292" s="127" t="s">
        <v>6851</v>
      </c>
      <c r="D1292" s="128" t="s">
        <v>6853</v>
      </c>
      <c r="E1292" s="129">
        <v>40816</v>
      </c>
      <c r="F1292" s="128">
        <v>120</v>
      </c>
      <c r="G1292" s="114">
        <v>0</v>
      </c>
      <c r="H1292" s="115">
        <v>176830.95</v>
      </c>
      <c r="I1292" s="115">
        <v>176830.95</v>
      </c>
      <c r="J1292" s="130">
        <v>0</v>
      </c>
      <c r="K1292" s="130">
        <v>0</v>
      </c>
      <c r="L1292" s="130">
        <v>0</v>
      </c>
      <c r="M1292" s="118"/>
      <c r="N1292" s="119"/>
      <c r="O1292" s="120">
        <f t="shared" si="81"/>
        <v>44469</v>
      </c>
      <c r="P1292" s="121">
        <f t="shared" si="82"/>
        <v>0</v>
      </c>
      <c r="Q1292" s="122">
        <f t="shared" si="83"/>
        <v>0</v>
      </c>
      <c r="R1292" s="122">
        <f t="shared" si="80"/>
        <v>0</v>
      </c>
      <c r="S1292" s="123" t="s">
        <v>120</v>
      </c>
      <c r="U1292" s="70"/>
      <c r="V1292" s="124"/>
    </row>
    <row r="1293" s="63" customFormat="1" ht="16.5" outlineLevel="7" spans="1:22">
      <c r="A1293" s="82"/>
      <c r="B1293" s="126" t="s">
        <v>192</v>
      </c>
      <c r="C1293" s="127" t="s">
        <v>6856</v>
      </c>
      <c r="D1293" s="128" t="s">
        <v>6858</v>
      </c>
      <c r="E1293" s="129">
        <v>40897</v>
      </c>
      <c r="F1293" s="128">
        <v>72</v>
      </c>
      <c r="G1293" s="114">
        <v>0</v>
      </c>
      <c r="H1293" s="115">
        <v>51901.48</v>
      </c>
      <c r="I1293" s="115">
        <v>51901.48</v>
      </c>
      <c r="J1293" s="130">
        <v>0</v>
      </c>
      <c r="K1293" s="130">
        <v>0</v>
      </c>
      <c r="L1293" s="130">
        <v>0</v>
      </c>
      <c r="M1293" s="118"/>
      <c r="N1293" s="119"/>
      <c r="O1293" s="120">
        <f t="shared" si="81"/>
        <v>43100</v>
      </c>
      <c r="P1293" s="121">
        <f t="shared" si="82"/>
        <v>0</v>
      </c>
      <c r="Q1293" s="122">
        <f t="shared" si="83"/>
        <v>0</v>
      </c>
      <c r="R1293" s="122">
        <f t="shared" si="80"/>
        <v>0</v>
      </c>
      <c r="S1293" s="123" t="s">
        <v>120</v>
      </c>
      <c r="U1293" s="70"/>
      <c r="V1293" s="124"/>
    </row>
    <row r="1294" s="63" customFormat="1" ht="16.5" outlineLevel="7" spans="1:22">
      <c r="A1294" s="82"/>
      <c r="B1294" s="126" t="s">
        <v>192</v>
      </c>
      <c r="C1294" s="127" t="s">
        <v>6861</v>
      </c>
      <c r="D1294" s="128" t="s">
        <v>6863</v>
      </c>
      <c r="E1294" s="129">
        <v>40897</v>
      </c>
      <c r="F1294" s="128">
        <v>72</v>
      </c>
      <c r="G1294" s="114">
        <v>0</v>
      </c>
      <c r="H1294" s="115">
        <v>11025.77</v>
      </c>
      <c r="I1294" s="115">
        <v>11025.77</v>
      </c>
      <c r="J1294" s="130">
        <v>0</v>
      </c>
      <c r="K1294" s="130">
        <v>0</v>
      </c>
      <c r="L1294" s="130">
        <v>0</v>
      </c>
      <c r="M1294" s="118"/>
      <c r="N1294" s="119"/>
      <c r="O1294" s="120">
        <f t="shared" si="81"/>
        <v>43100</v>
      </c>
      <c r="P1294" s="121">
        <f t="shared" si="82"/>
        <v>0</v>
      </c>
      <c r="Q1294" s="122">
        <f t="shared" si="83"/>
        <v>0</v>
      </c>
      <c r="R1294" s="122">
        <f t="shared" si="80"/>
        <v>0</v>
      </c>
      <c r="S1294" s="123" t="s">
        <v>120</v>
      </c>
      <c r="U1294" s="70"/>
      <c r="V1294" s="124"/>
    </row>
    <row r="1295" s="63" customFormat="1" ht="16.5" outlineLevel="7" spans="1:22">
      <c r="A1295" s="82"/>
      <c r="B1295" s="111" t="s">
        <v>192</v>
      </c>
      <c r="C1295" s="111" t="s">
        <v>6866</v>
      </c>
      <c r="D1295" s="112" t="s">
        <v>6868</v>
      </c>
      <c r="E1295" s="113">
        <v>40897</v>
      </c>
      <c r="F1295" s="112">
        <v>72</v>
      </c>
      <c r="G1295" s="114">
        <v>0</v>
      </c>
      <c r="H1295" s="115">
        <v>80899.46</v>
      </c>
      <c r="I1295" s="115">
        <v>80899.46</v>
      </c>
      <c r="J1295" s="116">
        <v>0</v>
      </c>
      <c r="K1295" s="116">
        <v>0</v>
      </c>
      <c r="L1295" s="116">
        <v>0</v>
      </c>
      <c r="M1295" s="118"/>
      <c r="N1295" s="119"/>
      <c r="O1295" s="120">
        <f t="shared" si="81"/>
        <v>43100</v>
      </c>
      <c r="P1295" s="121">
        <f t="shared" si="82"/>
        <v>0</v>
      </c>
      <c r="Q1295" s="122">
        <f t="shared" si="83"/>
        <v>0</v>
      </c>
      <c r="R1295" s="122">
        <f t="shared" si="80"/>
        <v>0</v>
      </c>
      <c r="S1295" s="123" t="s">
        <v>120</v>
      </c>
      <c r="U1295" s="70"/>
      <c r="V1295" s="124"/>
    </row>
    <row r="1296" s="63" customFormat="1" ht="16.5" outlineLevel="7" spans="1:22">
      <c r="A1296" s="82"/>
      <c r="B1296" s="111" t="s">
        <v>192</v>
      </c>
      <c r="C1296" s="111" t="s">
        <v>6871</v>
      </c>
      <c r="D1296" s="112" t="s">
        <v>6873</v>
      </c>
      <c r="E1296" s="113">
        <v>40897</v>
      </c>
      <c r="F1296" s="112">
        <v>72</v>
      </c>
      <c r="G1296" s="114">
        <v>0</v>
      </c>
      <c r="H1296" s="115">
        <v>53454.76</v>
      </c>
      <c r="I1296" s="115">
        <v>53454.76</v>
      </c>
      <c r="J1296" s="116">
        <v>0</v>
      </c>
      <c r="K1296" s="116">
        <v>0</v>
      </c>
      <c r="L1296" s="116">
        <v>0</v>
      </c>
      <c r="M1296" s="118"/>
      <c r="N1296" s="119"/>
      <c r="O1296" s="120">
        <f t="shared" si="81"/>
        <v>43100</v>
      </c>
      <c r="P1296" s="121">
        <f t="shared" si="82"/>
        <v>0</v>
      </c>
      <c r="Q1296" s="122">
        <f t="shared" si="83"/>
        <v>0</v>
      </c>
      <c r="R1296" s="122">
        <f t="shared" si="80"/>
        <v>0</v>
      </c>
      <c r="S1296" s="123" t="s">
        <v>120</v>
      </c>
      <c r="U1296" s="70"/>
      <c r="V1296" s="124"/>
    </row>
    <row r="1297" s="63" customFormat="1" ht="16.5" outlineLevel="7" spans="1:22">
      <c r="A1297" s="82"/>
      <c r="B1297" s="126" t="s">
        <v>192</v>
      </c>
      <c r="C1297" s="127" t="s">
        <v>6876</v>
      </c>
      <c r="D1297" s="128" t="s">
        <v>6878</v>
      </c>
      <c r="E1297" s="129">
        <v>40897</v>
      </c>
      <c r="F1297" s="128">
        <v>72</v>
      </c>
      <c r="G1297" s="114">
        <v>0</v>
      </c>
      <c r="H1297" s="115">
        <v>295200.77</v>
      </c>
      <c r="I1297" s="115">
        <v>295200.77</v>
      </c>
      <c r="J1297" s="130">
        <v>0</v>
      </c>
      <c r="K1297" s="130">
        <v>0</v>
      </c>
      <c r="L1297" s="130">
        <v>0</v>
      </c>
      <c r="M1297" s="118"/>
      <c r="N1297" s="119"/>
      <c r="O1297" s="120">
        <f t="shared" si="81"/>
        <v>43100</v>
      </c>
      <c r="P1297" s="121">
        <f t="shared" si="82"/>
        <v>0</v>
      </c>
      <c r="Q1297" s="122">
        <f t="shared" si="83"/>
        <v>0</v>
      </c>
      <c r="R1297" s="122">
        <f t="shared" si="80"/>
        <v>0</v>
      </c>
      <c r="S1297" s="123" t="s">
        <v>120</v>
      </c>
      <c r="U1297" s="70"/>
      <c r="V1297" s="124"/>
    </row>
    <row r="1298" s="63" customFormat="1" ht="16.5" outlineLevel="7" spans="1:22">
      <c r="A1298" s="82"/>
      <c r="B1298" s="126" t="s">
        <v>192</v>
      </c>
      <c r="C1298" s="127" t="s">
        <v>6882</v>
      </c>
      <c r="D1298" s="128" t="s">
        <v>6884</v>
      </c>
      <c r="E1298" s="129">
        <v>40897</v>
      </c>
      <c r="F1298" s="128">
        <v>72</v>
      </c>
      <c r="G1298" s="114">
        <v>0</v>
      </c>
      <c r="H1298" s="115">
        <v>85299.15</v>
      </c>
      <c r="I1298" s="115">
        <v>85299.15</v>
      </c>
      <c r="J1298" s="130">
        <v>0</v>
      </c>
      <c r="K1298" s="130">
        <v>0</v>
      </c>
      <c r="L1298" s="130">
        <v>0</v>
      </c>
      <c r="M1298" s="118"/>
      <c r="N1298" s="119"/>
      <c r="O1298" s="120">
        <f t="shared" si="81"/>
        <v>43100</v>
      </c>
      <c r="P1298" s="121">
        <f t="shared" si="82"/>
        <v>0</v>
      </c>
      <c r="Q1298" s="122">
        <f t="shared" si="83"/>
        <v>0</v>
      </c>
      <c r="R1298" s="122">
        <f t="shared" si="80"/>
        <v>0</v>
      </c>
      <c r="S1298" s="123" t="s">
        <v>120</v>
      </c>
      <c r="U1298" s="70"/>
      <c r="V1298" s="124"/>
    </row>
    <row r="1299" s="63" customFormat="1" ht="16.5" outlineLevel="7" spans="1:22">
      <c r="A1299" s="82"/>
      <c r="B1299" s="126" t="s">
        <v>192</v>
      </c>
      <c r="C1299" s="127" t="s">
        <v>6889</v>
      </c>
      <c r="D1299" s="128" t="s">
        <v>6891</v>
      </c>
      <c r="E1299" s="129">
        <v>41261</v>
      </c>
      <c r="F1299" s="128">
        <v>72</v>
      </c>
      <c r="G1299" s="114">
        <v>0</v>
      </c>
      <c r="H1299" s="115">
        <v>32853.61</v>
      </c>
      <c r="I1299" s="115">
        <v>32853.61</v>
      </c>
      <c r="J1299" s="130">
        <v>0</v>
      </c>
      <c r="K1299" s="130">
        <v>0</v>
      </c>
      <c r="L1299" s="130">
        <v>0</v>
      </c>
      <c r="M1299" s="118"/>
      <c r="N1299" s="119"/>
      <c r="O1299" s="120">
        <f t="shared" si="81"/>
        <v>43465</v>
      </c>
      <c r="P1299" s="121">
        <f t="shared" si="82"/>
        <v>0</v>
      </c>
      <c r="Q1299" s="122">
        <f t="shared" si="83"/>
        <v>0</v>
      </c>
      <c r="R1299" s="122">
        <f t="shared" si="80"/>
        <v>0</v>
      </c>
      <c r="S1299" s="123" t="s">
        <v>120</v>
      </c>
      <c r="U1299" s="70"/>
      <c r="V1299" s="124"/>
    </row>
    <row r="1300" s="63" customFormat="1" ht="16.5" outlineLevel="7" spans="1:22">
      <c r="A1300" s="82"/>
      <c r="B1300" s="126" t="s">
        <v>192</v>
      </c>
      <c r="C1300" s="127" t="s">
        <v>6894</v>
      </c>
      <c r="D1300" s="128" t="s">
        <v>6891</v>
      </c>
      <c r="E1300" s="129">
        <v>41261</v>
      </c>
      <c r="F1300" s="128">
        <v>72</v>
      </c>
      <c r="G1300" s="114">
        <v>0</v>
      </c>
      <c r="H1300" s="115">
        <v>32853.62</v>
      </c>
      <c r="I1300" s="115">
        <v>32853.62</v>
      </c>
      <c r="J1300" s="130">
        <v>0</v>
      </c>
      <c r="K1300" s="130">
        <v>0</v>
      </c>
      <c r="L1300" s="130">
        <v>0</v>
      </c>
      <c r="M1300" s="118"/>
      <c r="N1300" s="119"/>
      <c r="O1300" s="120">
        <f t="shared" si="81"/>
        <v>43465</v>
      </c>
      <c r="P1300" s="121">
        <f t="shared" si="82"/>
        <v>0</v>
      </c>
      <c r="Q1300" s="122">
        <f t="shared" si="83"/>
        <v>0</v>
      </c>
      <c r="R1300" s="122">
        <f t="shared" si="80"/>
        <v>0</v>
      </c>
      <c r="S1300" s="123" t="s">
        <v>120</v>
      </c>
      <c r="U1300" s="70"/>
      <c r="V1300" s="124"/>
    </row>
    <row r="1301" s="63" customFormat="1" ht="16.5" outlineLevel="7" spans="1:22">
      <c r="A1301" s="82"/>
      <c r="B1301" s="126" t="s">
        <v>192</v>
      </c>
      <c r="C1301" s="127" t="s">
        <v>6897</v>
      </c>
      <c r="D1301" s="128" t="s">
        <v>5958</v>
      </c>
      <c r="E1301" s="129">
        <v>41261</v>
      </c>
      <c r="F1301" s="128">
        <v>72</v>
      </c>
      <c r="G1301" s="114">
        <v>0</v>
      </c>
      <c r="H1301" s="115">
        <v>36417.72</v>
      </c>
      <c r="I1301" s="115">
        <v>36417.72</v>
      </c>
      <c r="J1301" s="130">
        <v>0</v>
      </c>
      <c r="K1301" s="130">
        <v>0</v>
      </c>
      <c r="L1301" s="130">
        <v>0</v>
      </c>
      <c r="M1301" s="118"/>
      <c r="N1301" s="119"/>
      <c r="O1301" s="120">
        <f t="shared" si="81"/>
        <v>43465</v>
      </c>
      <c r="P1301" s="121">
        <f t="shared" si="82"/>
        <v>0</v>
      </c>
      <c r="Q1301" s="122">
        <f t="shared" si="83"/>
        <v>0</v>
      </c>
      <c r="R1301" s="122">
        <f t="shared" si="80"/>
        <v>0</v>
      </c>
      <c r="S1301" s="123" t="s">
        <v>120</v>
      </c>
      <c r="U1301" s="70"/>
      <c r="V1301" s="124"/>
    </row>
    <row r="1302" s="63" customFormat="1" ht="16.5" outlineLevel="7" spans="1:22">
      <c r="A1302" s="82"/>
      <c r="B1302" s="111" t="s">
        <v>192</v>
      </c>
      <c r="C1302" s="111" t="s">
        <v>6901</v>
      </c>
      <c r="D1302" s="112" t="s">
        <v>6903</v>
      </c>
      <c r="E1302" s="113">
        <v>41261</v>
      </c>
      <c r="F1302" s="112">
        <v>72</v>
      </c>
      <c r="G1302" s="114">
        <v>0</v>
      </c>
      <c r="H1302" s="115">
        <v>145299.14</v>
      </c>
      <c r="I1302" s="115">
        <v>145299.14</v>
      </c>
      <c r="J1302" s="116">
        <v>0</v>
      </c>
      <c r="K1302" s="116">
        <v>0</v>
      </c>
      <c r="L1302" s="116">
        <v>0</v>
      </c>
      <c r="M1302" s="118"/>
      <c r="N1302" s="119"/>
      <c r="O1302" s="120">
        <f t="shared" si="81"/>
        <v>43465</v>
      </c>
      <c r="P1302" s="121">
        <f t="shared" si="82"/>
        <v>0</v>
      </c>
      <c r="Q1302" s="122">
        <f t="shared" si="83"/>
        <v>0</v>
      </c>
      <c r="R1302" s="122">
        <f t="shared" si="80"/>
        <v>0</v>
      </c>
      <c r="S1302" s="123" t="s">
        <v>120</v>
      </c>
      <c r="U1302" s="70"/>
      <c r="V1302" s="124"/>
    </row>
    <row r="1303" s="63" customFormat="1" ht="16.5" outlineLevel="7" spans="1:22">
      <c r="A1303" s="82"/>
      <c r="B1303" s="111" t="s">
        <v>192</v>
      </c>
      <c r="C1303" s="111" t="s">
        <v>6907</v>
      </c>
      <c r="D1303" s="112" t="s">
        <v>6909</v>
      </c>
      <c r="E1303" s="113">
        <v>41261</v>
      </c>
      <c r="F1303" s="112">
        <v>72</v>
      </c>
      <c r="G1303" s="114">
        <v>0</v>
      </c>
      <c r="H1303" s="115">
        <v>146794.86</v>
      </c>
      <c r="I1303" s="115">
        <v>146794.86</v>
      </c>
      <c r="J1303" s="116">
        <v>0</v>
      </c>
      <c r="K1303" s="116">
        <v>0</v>
      </c>
      <c r="L1303" s="116">
        <v>0</v>
      </c>
      <c r="M1303" s="118"/>
      <c r="N1303" s="119"/>
      <c r="O1303" s="120">
        <f t="shared" si="81"/>
        <v>43465</v>
      </c>
      <c r="P1303" s="121">
        <f t="shared" si="82"/>
        <v>0</v>
      </c>
      <c r="Q1303" s="122">
        <f t="shared" si="83"/>
        <v>0</v>
      </c>
      <c r="R1303" s="122">
        <f t="shared" si="80"/>
        <v>0</v>
      </c>
      <c r="S1303" s="123" t="s">
        <v>120</v>
      </c>
      <c r="U1303" s="70"/>
      <c r="V1303" s="124"/>
    </row>
    <row r="1304" s="63" customFormat="1" ht="16.5" outlineLevel="7" spans="1:22">
      <c r="A1304" s="82"/>
      <c r="B1304" s="126" t="s">
        <v>192</v>
      </c>
      <c r="C1304" s="127" t="s">
        <v>6912</v>
      </c>
      <c r="D1304" s="128" t="s">
        <v>6914</v>
      </c>
      <c r="E1304" s="129">
        <v>41453</v>
      </c>
      <c r="F1304" s="128">
        <v>72</v>
      </c>
      <c r="G1304" s="114">
        <v>0</v>
      </c>
      <c r="H1304" s="115">
        <v>303418.78</v>
      </c>
      <c r="I1304" s="115">
        <v>303418.78</v>
      </c>
      <c r="J1304" s="130">
        <v>0</v>
      </c>
      <c r="K1304" s="130">
        <v>0</v>
      </c>
      <c r="L1304" s="130">
        <v>0</v>
      </c>
      <c r="M1304" s="118"/>
      <c r="N1304" s="119"/>
      <c r="O1304" s="120">
        <f t="shared" si="81"/>
        <v>43646</v>
      </c>
      <c r="P1304" s="121">
        <f t="shared" si="82"/>
        <v>0</v>
      </c>
      <c r="Q1304" s="122">
        <f t="shared" si="83"/>
        <v>0</v>
      </c>
      <c r="R1304" s="122">
        <f t="shared" si="80"/>
        <v>0</v>
      </c>
      <c r="S1304" s="123" t="s">
        <v>120</v>
      </c>
      <c r="U1304" s="70"/>
      <c r="V1304" s="124"/>
    </row>
    <row r="1305" s="63" customFormat="1" ht="16.5" outlineLevel="7" spans="1:22">
      <c r="A1305" s="82"/>
      <c r="B1305" s="126" t="s">
        <v>192</v>
      </c>
      <c r="C1305" s="127" t="s">
        <v>6919</v>
      </c>
      <c r="D1305" s="128" t="s">
        <v>6921</v>
      </c>
      <c r="E1305" s="129">
        <v>41453</v>
      </c>
      <c r="F1305" s="128">
        <v>72</v>
      </c>
      <c r="G1305" s="114">
        <v>0</v>
      </c>
      <c r="H1305" s="115">
        <v>29571.36</v>
      </c>
      <c r="I1305" s="115">
        <v>29571.36</v>
      </c>
      <c r="J1305" s="130">
        <v>0</v>
      </c>
      <c r="K1305" s="130">
        <v>0</v>
      </c>
      <c r="L1305" s="130">
        <v>0</v>
      </c>
      <c r="M1305" s="118"/>
      <c r="N1305" s="119"/>
      <c r="O1305" s="120">
        <f t="shared" si="81"/>
        <v>43646</v>
      </c>
      <c r="P1305" s="121">
        <f t="shared" si="82"/>
        <v>0</v>
      </c>
      <c r="Q1305" s="122">
        <f t="shared" si="83"/>
        <v>0</v>
      </c>
      <c r="R1305" s="122">
        <f t="shared" si="80"/>
        <v>0</v>
      </c>
      <c r="S1305" s="123" t="s">
        <v>120</v>
      </c>
      <c r="U1305" s="70"/>
      <c r="V1305" s="124"/>
    </row>
    <row r="1306" s="63" customFormat="1" ht="16.5" outlineLevel="7" spans="1:22">
      <c r="A1306" s="82"/>
      <c r="B1306" s="126" t="s">
        <v>192</v>
      </c>
      <c r="C1306" s="127" t="s">
        <v>6924</v>
      </c>
      <c r="D1306" s="128" t="s">
        <v>6926</v>
      </c>
      <c r="E1306" s="129">
        <v>41453</v>
      </c>
      <c r="F1306" s="128">
        <v>72</v>
      </c>
      <c r="G1306" s="114">
        <v>0</v>
      </c>
      <c r="H1306" s="115">
        <v>90285.72</v>
      </c>
      <c r="I1306" s="115">
        <v>90285.72</v>
      </c>
      <c r="J1306" s="130">
        <v>0</v>
      </c>
      <c r="K1306" s="130">
        <v>0</v>
      </c>
      <c r="L1306" s="130">
        <v>0</v>
      </c>
      <c r="M1306" s="118"/>
      <c r="N1306" s="119"/>
      <c r="O1306" s="120">
        <f t="shared" si="81"/>
        <v>43646</v>
      </c>
      <c r="P1306" s="121">
        <f t="shared" si="82"/>
        <v>0</v>
      </c>
      <c r="Q1306" s="122">
        <f t="shared" si="83"/>
        <v>0</v>
      </c>
      <c r="R1306" s="122">
        <f t="shared" si="80"/>
        <v>0</v>
      </c>
      <c r="S1306" s="123" t="s">
        <v>120</v>
      </c>
      <c r="U1306" s="70"/>
      <c r="V1306" s="124"/>
    </row>
    <row r="1307" s="63" customFormat="1" ht="16.5" outlineLevel="7" spans="1:22">
      <c r="A1307" s="82"/>
      <c r="B1307" s="126" t="s">
        <v>192</v>
      </c>
      <c r="C1307" s="127" t="s">
        <v>6929</v>
      </c>
      <c r="D1307" s="128" t="s">
        <v>6931</v>
      </c>
      <c r="E1307" s="129">
        <v>41453</v>
      </c>
      <c r="F1307" s="128">
        <v>72</v>
      </c>
      <c r="G1307" s="114">
        <v>0</v>
      </c>
      <c r="H1307" s="115">
        <v>239459.84</v>
      </c>
      <c r="I1307" s="115">
        <v>239459.84</v>
      </c>
      <c r="J1307" s="130">
        <v>0</v>
      </c>
      <c r="K1307" s="130">
        <v>0</v>
      </c>
      <c r="L1307" s="130">
        <v>0</v>
      </c>
      <c r="M1307" s="118"/>
      <c r="N1307" s="119"/>
      <c r="O1307" s="120">
        <f t="shared" si="81"/>
        <v>43646</v>
      </c>
      <c r="P1307" s="121">
        <f t="shared" si="82"/>
        <v>0</v>
      </c>
      <c r="Q1307" s="122">
        <f t="shared" si="83"/>
        <v>0</v>
      </c>
      <c r="R1307" s="122">
        <f t="shared" si="80"/>
        <v>0</v>
      </c>
      <c r="S1307" s="123" t="s">
        <v>120</v>
      </c>
      <c r="U1307" s="70"/>
      <c r="V1307" s="124"/>
    </row>
    <row r="1308" s="63" customFormat="1" ht="16.5" outlineLevel="7" spans="1:22">
      <c r="A1308" s="82"/>
      <c r="B1308" s="126" t="s">
        <v>192</v>
      </c>
      <c r="C1308" s="127" t="s">
        <v>6935</v>
      </c>
      <c r="D1308" s="128" t="s">
        <v>6937</v>
      </c>
      <c r="E1308" s="129">
        <v>41453</v>
      </c>
      <c r="F1308" s="128">
        <v>72</v>
      </c>
      <c r="G1308" s="114">
        <v>0</v>
      </c>
      <c r="H1308" s="115">
        <v>308419.22</v>
      </c>
      <c r="I1308" s="115">
        <v>308419.22</v>
      </c>
      <c r="J1308" s="130">
        <v>0</v>
      </c>
      <c r="K1308" s="130">
        <v>0</v>
      </c>
      <c r="L1308" s="130">
        <v>0</v>
      </c>
      <c r="M1308" s="118"/>
      <c r="N1308" s="119"/>
      <c r="O1308" s="120">
        <f t="shared" si="81"/>
        <v>43646</v>
      </c>
      <c r="P1308" s="121">
        <f t="shared" si="82"/>
        <v>0</v>
      </c>
      <c r="Q1308" s="122">
        <f t="shared" si="83"/>
        <v>0</v>
      </c>
      <c r="R1308" s="122">
        <f t="shared" si="80"/>
        <v>0</v>
      </c>
      <c r="S1308" s="123" t="s">
        <v>120</v>
      </c>
      <c r="U1308" s="70"/>
      <c r="V1308" s="124"/>
    </row>
    <row r="1309" s="63" customFormat="1" ht="16.5" outlineLevel="7" spans="1:22">
      <c r="A1309" s="82"/>
      <c r="B1309" s="111" t="s">
        <v>192</v>
      </c>
      <c r="C1309" s="111" t="s">
        <v>6940</v>
      </c>
      <c r="D1309" s="112" t="s">
        <v>6942</v>
      </c>
      <c r="E1309" s="113">
        <v>41453</v>
      </c>
      <c r="F1309" s="112">
        <v>72</v>
      </c>
      <c r="G1309" s="114">
        <v>0</v>
      </c>
      <c r="H1309" s="115">
        <v>343910.77</v>
      </c>
      <c r="I1309" s="115">
        <v>343910.77</v>
      </c>
      <c r="J1309" s="116">
        <v>0</v>
      </c>
      <c r="K1309" s="116">
        <v>0</v>
      </c>
      <c r="L1309" s="116">
        <v>0</v>
      </c>
      <c r="M1309" s="118"/>
      <c r="N1309" s="119"/>
      <c r="O1309" s="120">
        <f t="shared" si="81"/>
        <v>43646</v>
      </c>
      <c r="P1309" s="121">
        <f t="shared" si="82"/>
        <v>0</v>
      </c>
      <c r="Q1309" s="122">
        <f t="shared" si="83"/>
        <v>0</v>
      </c>
      <c r="R1309" s="122">
        <f t="shared" si="80"/>
        <v>0</v>
      </c>
      <c r="S1309" s="123" t="s">
        <v>120</v>
      </c>
      <c r="U1309" s="70"/>
      <c r="V1309" s="124"/>
    </row>
    <row r="1310" s="63" customFormat="1" ht="16.5" outlineLevel="7" spans="1:22">
      <c r="A1310" s="82"/>
      <c r="B1310" s="111" t="s">
        <v>192</v>
      </c>
      <c r="C1310" s="111" t="s">
        <v>6946</v>
      </c>
      <c r="D1310" s="112" t="s">
        <v>6076</v>
      </c>
      <c r="E1310" s="113">
        <v>41453</v>
      </c>
      <c r="F1310" s="112">
        <v>72</v>
      </c>
      <c r="G1310" s="114">
        <v>0</v>
      </c>
      <c r="H1310" s="115">
        <v>300529.63</v>
      </c>
      <c r="I1310" s="115">
        <v>300529.63</v>
      </c>
      <c r="J1310" s="116">
        <v>0</v>
      </c>
      <c r="K1310" s="116">
        <v>0</v>
      </c>
      <c r="L1310" s="116">
        <v>0</v>
      </c>
      <c r="M1310" s="118"/>
      <c r="N1310" s="119"/>
      <c r="O1310" s="120">
        <f t="shared" si="81"/>
        <v>43646</v>
      </c>
      <c r="P1310" s="121">
        <f t="shared" si="82"/>
        <v>0</v>
      </c>
      <c r="Q1310" s="122">
        <f t="shared" si="83"/>
        <v>0</v>
      </c>
      <c r="R1310" s="122">
        <f t="shared" si="80"/>
        <v>0</v>
      </c>
      <c r="S1310" s="123" t="s">
        <v>120</v>
      </c>
      <c r="U1310" s="70"/>
      <c r="V1310" s="124"/>
    </row>
    <row r="1311" s="63" customFormat="1" ht="16.5" outlineLevel="7" spans="1:22">
      <c r="A1311" s="82"/>
      <c r="B1311" s="126" t="s">
        <v>192</v>
      </c>
      <c r="C1311" s="127" t="s">
        <v>6950</v>
      </c>
      <c r="D1311" s="128" t="s">
        <v>6952</v>
      </c>
      <c r="E1311" s="129">
        <v>41453</v>
      </c>
      <c r="F1311" s="128">
        <v>72</v>
      </c>
      <c r="G1311" s="114">
        <v>0</v>
      </c>
      <c r="H1311" s="115">
        <v>142764.95</v>
      </c>
      <c r="I1311" s="115">
        <v>142764.95</v>
      </c>
      <c r="J1311" s="130">
        <v>0</v>
      </c>
      <c r="K1311" s="130">
        <v>0</v>
      </c>
      <c r="L1311" s="130">
        <v>0</v>
      </c>
      <c r="M1311" s="118"/>
      <c r="N1311" s="119"/>
      <c r="O1311" s="120">
        <f t="shared" si="81"/>
        <v>43646</v>
      </c>
      <c r="P1311" s="121">
        <f t="shared" si="82"/>
        <v>0</v>
      </c>
      <c r="Q1311" s="122">
        <f t="shared" si="83"/>
        <v>0</v>
      </c>
      <c r="R1311" s="122">
        <f t="shared" si="80"/>
        <v>0</v>
      </c>
      <c r="S1311" s="123" t="s">
        <v>120</v>
      </c>
      <c r="U1311" s="70"/>
      <c r="V1311" s="124"/>
    </row>
    <row r="1312" s="63" customFormat="1" ht="16.5" outlineLevel="7" spans="1:22">
      <c r="A1312" s="82"/>
      <c r="B1312" s="126" t="s">
        <v>192</v>
      </c>
      <c r="C1312" s="127" t="s">
        <v>6956</v>
      </c>
      <c r="D1312" s="128" t="s">
        <v>6958</v>
      </c>
      <c r="E1312" s="129">
        <v>41453</v>
      </c>
      <c r="F1312" s="128">
        <v>72</v>
      </c>
      <c r="G1312" s="114">
        <v>0</v>
      </c>
      <c r="H1312" s="115">
        <v>142764.95</v>
      </c>
      <c r="I1312" s="115">
        <v>142764.95</v>
      </c>
      <c r="J1312" s="130">
        <v>0</v>
      </c>
      <c r="K1312" s="130">
        <v>0</v>
      </c>
      <c r="L1312" s="130">
        <v>0</v>
      </c>
      <c r="M1312" s="118"/>
      <c r="N1312" s="119"/>
      <c r="O1312" s="120">
        <f t="shared" si="81"/>
        <v>43646</v>
      </c>
      <c r="P1312" s="121">
        <f t="shared" si="82"/>
        <v>0</v>
      </c>
      <c r="Q1312" s="122">
        <f t="shared" si="83"/>
        <v>0</v>
      </c>
      <c r="R1312" s="122">
        <f t="shared" si="80"/>
        <v>0</v>
      </c>
      <c r="S1312" s="123" t="s">
        <v>120</v>
      </c>
      <c r="U1312" s="70"/>
      <c r="V1312" s="124"/>
    </row>
    <row r="1313" s="63" customFormat="1" ht="16.5" outlineLevel="7" spans="1:22">
      <c r="A1313" s="82"/>
      <c r="B1313" s="126" t="s">
        <v>192</v>
      </c>
      <c r="C1313" s="127" t="s">
        <v>6961</v>
      </c>
      <c r="D1313" s="128" t="s">
        <v>6963</v>
      </c>
      <c r="E1313" s="129">
        <v>41453</v>
      </c>
      <c r="F1313" s="128">
        <v>72</v>
      </c>
      <c r="G1313" s="114">
        <v>0</v>
      </c>
      <c r="H1313" s="115">
        <v>142764.96</v>
      </c>
      <c r="I1313" s="115">
        <v>142764.96</v>
      </c>
      <c r="J1313" s="130">
        <v>0</v>
      </c>
      <c r="K1313" s="130">
        <v>0</v>
      </c>
      <c r="L1313" s="130">
        <v>0</v>
      </c>
      <c r="M1313" s="118"/>
      <c r="N1313" s="119"/>
      <c r="O1313" s="120">
        <f t="shared" si="81"/>
        <v>43646</v>
      </c>
      <c r="P1313" s="121">
        <f t="shared" si="82"/>
        <v>0</v>
      </c>
      <c r="Q1313" s="122">
        <f t="shared" si="83"/>
        <v>0</v>
      </c>
      <c r="R1313" s="122">
        <f t="shared" si="80"/>
        <v>0</v>
      </c>
      <c r="S1313" s="123" t="s">
        <v>120</v>
      </c>
      <c r="U1313" s="70"/>
      <c r="V1313" s="124"/>
    </row>
    <row r="1314" s="63" customFormat="1" ht="16.5" outlineLevel="7" spans="1:22">
      <c r="A1314" s="82"/>
      <c r="B1314" s="126" t="s">
        <v>192</v>
      </c>
      <c r="C1314" s="127" t="s">
        <v>6966</v>
      </c>
      <c r="D1314" s="128" t="s">
        <v>6968</v>
      </c>
      <c r="E1314" s="129">
        <v>41453</v>
      </c>
      <c r="F1314" s="128">
        <v>72</v>
      </c>
      <c r="G1314" s="114">
        <v>0</v>
      </c>
      <c r="H1314" s="115">
        <v>142764.97</v>
      </c>
      <c r="I1314" s="115">
        <v>142764.97</v>
      </c>
      <c r="J1314" s="130">
        <v>0</v>
      </c>
      <c r="K1314" s="130">
        <v>0</v>
      </c>
      <c r="L1314" s="130">
        <v>0</v>
      </c>
      <c r="M1314" s="118"/>
      <c r="N1314" s="119"/>
      <c r="O1314" s="120">
        <f t="shared" si="81"/>
        <v>43646</v>
      </c>
      <c r="P1314" s="121">
        <f t="shared" si="82"/>
        <v>0</v>
      </c>
      <c r="Q1314" s="122">
        <f t="shared" si="83"/>
        <v>0</v>
      </c>
      <c r="R1314" s="122">
        <f t="shared" si="80"/>
        <v>0</v>
      </c>
      <c r="S1314" s="123" t="s">
        <v>120</v>
      </c>
      <c r="U1314" s="70"/>
      <c r="V1314" s="124"/>
    </row>
    <row r="1315" s="63" customFormat="1" ht="16.5" outlineLevel="7" spans="1:22">
      <c r="A1315" s="82"/>
      <c r="B1315" s="126" t="s">
        <v>192</v>
      </c>
      <c r="C1315" s="127" t="s">
        <v>6970</v>
      </c>
      <c r="D1315" s="128" t="s">
        <v>6972</v>
      </c>
      <c r="E1315" s="129">
        <v>41453</v>
      </c>
      <c r="F1315" s="128">
        <v>72</v>
      </c>
      <c r="G1315" s="114">
        <v>0</v>
      </c>
      <c r="H1315" s="115">
        <v>145299.14</v>
      </c>
      <c r="I1315" s="115">
        <v>145299.14</v>
      </c>
      <c r="J1315" s="130">
        <v>0</v>
      </c>
      <c r="K1315" s="130">
        <v>0</v>
      </c>
      <c r="L1315" s="130">
        <v>0</v>
      </c>
      <c r="M1315" s="118"/>
      <c r="N1315" s="119"/>
      <c r="O1315" s="120">
        <f t="shared" si="81"/>
        <v>43646</v>
      </c>
      <c r="P1315" s="121">
        <f t="shared" si="82"/>
        <v>0</v>
      </c>
      <c r="Q1315" s="122">
        <f t="shared" si="83"/>
        <v>0</v>
      </c>
      <c r="R1315" s="122">
        <f t="shared" si="80"/>
        <v>0</v>
      </c>
      <c r="S1315" s="123" t="s">
        <v>120</v>
      </c>
      <c r="U1315" s="70"/>
      <c r="V1315" s="124"/>
    </row>
    <row r="1316" s="63" customFormat="1" ht="16.5" outlineLevel="7" spans="1:22">
      <c r="A1316" s="82"/>
      <c r="B1316" s="111" t="s">
        <v>192</v>
      </c>
      <c r="C1316" s="111" t="s">
        <v>6976</v>
      </c>
      <c r="D1316" s="112" t="s">
        <v>6978</v>
      </c>
      <c r="E1316" s="113">
        <v>41625</v>
      </c>
      <c r="F1316" s="112">
        <v>72</v>
      </c>
      <c r="G1316" s="114">
        <v>0</v>
      </c>
      <c r="H1316" s="115">
        <v>278327.01</v>
      </c>
      <c r="I1316" s="115">
        <v>278327.01</v>
      </c>
      <c r="J1316" s="116">
        <v>0</v>
      </c>
      <c r="K1316" s="116">
        <v>0</v>
      </c>
      <c r="L1316" s="116">
        <v>0</v>
      </c>
      <c r="M1316" s="118"/>
      <c r="N1316" s="119"/>
      <c r="O1316" s="120">
        <f t="shared" si="81"/>
        <v>43830</v>
      </c>
      <c r="P1316" s="121">
        <f t="shared" si="82"/>
        <v>0</v>
      </c>
      <c r="Q1316" s="122">
        <f t="shared" si="83"/>
        <v>0</v>
      </c>
      <c r="R1316" s="122">
        <f t="shared" si="80"/>
        <v>0</v>
      </c>
      <c r="S1316" s="123" t="s">
        <v>120</v>
      </c>
      <c r="U1316" s="70"/>
      <c r="V1316" s="124"/>
    </row>
    <row r="1317" s="63" customFormat="1" ht="16.5" outlineLevel="7" spans="1:22">
      <c r="A1317" s="82"/>
      <c r="B1317" s="111" t="s">
        <v>192</v>
      </c>
      <c r="C1317" s="111" t="s">
        <v>6981</v>
      </c>
      <c r="D1317" s="112" t="s">
        <v>6983</v>
      </c>
      <c r="E1317" s="113">
        <v>41625</v>
      </c>
      <c r="F1317" s="112">
        <v>72</v>
      </c>
      <c r="G1317" s="114">
        <v>0</v>
      </c>
      <c r="H1317" s="115">
        <v>196117.51</v>
      </c>
      <c r="I1317" s="115">
        <v>196117.51</v>
      </c>
      <c r="J1317" s="116">
        <v>0</v>
      </c>
      <c r="K1317" s="116">
        <v>0</v>
      </c>
      <c r="L1317" s="116">
        <v>0</v>
      </c>
      <c r="M1317" s="118"/>
      <c r="N1317" s="119"/>
      <c r="O1317" s="120">
        <f t="shared" si="81"/>
        <v>43830</v>
      </c>
      <c r="P1317" s="121">
        <f t="shared" si="82"/>
        <v>0</v>
      </c>
      <c r="Q1317" s="122">
        <f t="shared" si="83"/>
        <v>0</v>
      </c>
      <c r="R1317" s="122">
        <f t="shared" si="80"/>
        <v>0</v>
      </c>
      <c r="S1317" s="123" t="s">
        <v>120</v>
      </c>
      <c r="U1317" s="70"/>
      <c r="V1317" s="124"/>
    </row>
    <row r="1318" s="63" customFormat="1" ht="16.5" outlineLevel="7" spans="1:22">
      <c r="A1318" s="82"/>
      <c r="B1318" s="126" t="s">
        <v>192</v>
      </c>
      <c r="C1318" s="127" t="s">
        <v>6986</v>
      </c>
      <c r="D1318" s="128" t="s">
        <v>6988</v>
      </c>
      <c r="E1318" s="129">
        <v>41625</v>
      </c>
      <c r="F1318" s="128">
        <v>72</v>
      </c>
      <c r="G1318" s="114">
        <v>0</v>
      </c>
      <c r="H1318" s="115">
        <v>30000</v>
      </c>
      <c r="I1318" s="115">
        <v>30000</v>
      </c>
      <c r="J1318" s="130">
        <v>0</v>
      </c>
      <c r="K1318" s="130">
        <v>0</v>
      </c>
      <c r="L1318" s="130">
        <v>0</v>
      </c>
      <c r="M1318" s="118"/>
      <c r="N1318" s="119"/>
      <c r="O1318" s="120">
        <f t="shared" si="81"/>
        <v>43830</v>
      </c>
      <c r="P1318" s="121">
        <f t="shared" si="82"/>
        <v>0</v>
      </c>
      <c r="Q1318" s="122">
        <f t="shared" si="83"/>
        <v>0</v>
      </c>
      <c r="R1318" s="122">
        <f t="shared" si="80"/>
        <v>0</v>
      </c>
      <c r="S1318" s="123" t="s">
        <v>120</v>
      </c>
      <c r="U1318" s="70"/>
      <c r="V1318" s="124"/>
    </row>
    <row r="1319" s="63" customFormat="1" ht="16.5" outlineLevel="7" spans="1:22">
      <c r="A1319" s="82"/>
      <c r="B1319" s="126" t="s">
        <v>192</v>
      </c>
      <c r="C1319" s="127" t="s">
        <v>6991</v>
      </c>
      <c r="D1319" s="128" t="s">
        <v>6993</v>
      </c>
      <c r="E1319" s="129">
        <v>41625</v>
      </c>
      <c r="F1319" s="128">
        <v>72</v>
      </c>
      <c r="G1319" s="114">
        <v>0</v>
      </c>
      <c r="H1319" s="115">
        <v>177204.67</v>
      </c>
      <c r="I1319" s="115">
        <v>177204.67</v>
      </c>
      <c r="J1319" s="130">
        <v>0</v>
      </c>
      <c r="K1319" s="130">
        <v>0</v>
      </c>
      <c r="L1319" s="130">
        <v>0</v>
      </c>
      <c r="M1319" s="118"/>
      <c r="N1319" s="119"/>
      <c r="O1319" s="120">
        <f t="shared" si="81"/>
        <v>43830</v>
      </c>
      <c r="P1319" s="121">
        <f t="shared" si="82"/>
        <v>0</v>
      </c>
      <c r="Q1319" s="122">
        <f t="shared" si="83"/>
        <v>0</v>
      </c>
      <c r="R1319" s="122">
        <f t="shared" si="80"/>
        <v>0</v>
      </c>
      <c r="S1319" s="123" t="s">
        <v>120</v>
      </c>
      <c r="U1319" s="70"/>
      <c r="V1319" s="124"/>
    </row>
    <row r="1320" s="63" customFormat="1" ht="16.5" outlineLevel="7" spans="1:22">
      <c r="A1320" s="82"/>
      <c r="B1320" s="126" t="s">
        <v>192</v>
      </c>
      <c r="C1320" s="127" t="s">
        <v>6997</v>
      </c>
      <c r="D1320" s="128" t="s">
        <v>6993</v>
      </c>
      <c r="E1320" s="129">
        <v>41625</v>
      </c>
      <c r="F1320" s="128">
        <v>72</v>
      </c>
      <c r="G1320" s="114">
        <v>0</v>
      </c>
      <c r="H1320" s="115">
        <v>177204.66</v>
      </c>
      <c r="I1320" s="115">
        <v>177204.66</v>
      </c>
      <c r="J1320" s="130">
        <v>0</v>
      </c>
      <c r="K1320" s="130">
        <v>0</v>
      </c>
      <c r="L1320" s="130">
        <v>0</v>
      </c>
      <c r="M1320" s="118"/>
      <c r="N1320" s="119"/>
      <c r="O1320" s="120">
        <f t="shared" si="81"/>
        <v>43830</v>
      </c>
      <c r="P1320" s="121">
        <f t="shared" si="82"/>
        <v>0</v>
      </c>
      <c r="Q1320" s="122">
        <f t="shared" si="83"/>
        <v>0</v>
      </c>
      <c r="R1320" s="122">
        <f t="shared" si="80"/>
        <v>0</v>
      </c>
      <c r="S1320" s="123" t="s">
        <v>120</v>
      </c>
      <c r="U1320" s="70"/>
      <c r="V1320" s="124"/>
    </row>
    <row r="1321" s="63" customFormat="1" ht="16.5" outlineLevel="7" spans="1:22">
      <c r="A1321" s="82"/>
      <c r="B1321" s="126" t="s">
        <v>192</v>
      </c>
      <c r="C1321" s="127" t="s">
        <v>7000</v>
      </c>
      <c r="D1321" s="128" t="s">
        <v>7002</v>
      </c>
      <c r="E1321" s="129">
        <v>41625</v>
      </c>
      <c r="F1321" s="128">
        <v>72</v>
      </c>
      <c r="G1321" s="114">
        <v>0</v>
      </c>
      <c r="H1321" s="115">
        <v>92257.16</v>
      </c>
      <c r="I1321" s="115">
        <v>92257.16</v>
      </c>
      <c r="J1321" s="130">
        <v>0</v>
      </c>
      <c r="K1321" s="130">
        <v>0</v>
      </c>
      <c r="L1321" s="130">
        <v>0</v>
      </c>
      <c r="M1321" s="118"/>
      <c r="N1321" s="119"/>
      <c r="O1321" s="120">
        <f t="shared" si="81"/>
        <v>43830</v>
      </c>
      <c r="P1321" s="121">
        <f t="shared" si="82"/>
        <v>0</v>
      </c>
      <c r="Q1321" s="122">
        <f t="shared" si="83"/>
        <v>0</v>
      </c>
      <c r="R1321" s="122">
        <f t="shared" si="80"/>
        <v>0</v>
      </c>
      <c r="S1321" s="123" t="s">
        <v>120</v>
      </c>
      <c r="U1321" s="70"/>
      <c r="V1321" s="124"/>
    </row>
    <row r="1322" s="63" customFormat="1" ht="16.5" outlineLevel="7" spans="1:22">
      <c r="A1322" s="82"/>
      <c r="B1322" s="126" t="s">
        <v>192</v>
      </c>
      <c r="C1322" s="127" t="s">
        <v>7005</v>
      </c>
      <c r="D1322" s="128" t="s">
        <v>7007</v>
      </c>
      <c r="E1322" s="129">
        <v>41625</v>
      </c>
      <c r="F1322" s="128">
        <v>108</v>
      </c>
      <c r="G1322" s="114">
        <v>0</v>
      </c>
      <c r="H1322" s="115">
        <v>88436.67</v>
      </c>
      <c r="I1322" s="115">
        <v>88436.67</v>
      </c>
      <c r="J1322" s="130">
        <v>0</v>
      </c>
      <c r="K1322" s="130">
        <v>0</v>
      </c>
      <c r="L1322" s="130">
        <v>0</v>
      </c>
      <c r="M1322" s="118"/>
      <c r="N1322" s="119"/>
      <c r="O1322" s="120">
        <f t="shared" si="81"/>
        <v>44926</v>
      </c>
      <c r="P1322" s="121">
        <f t="shared" si="82"/>
        <v>0</v>
      </c>
      <c r="Q1322" s="122">
        <f t="shared" si="83"/>
        <v>0</v>
      </c>
      <c r="R1322" s="122">
        <f t="shared" si="80"/>
        <v>0</v>
      </c>
      <c r="S1322" s="123" t="s">
        <v>120</v>
      </c>
      <c r="U1322" s="70"/>
      <c r="V1322" s="124"/>
    </row>
    <row r="1323" s="63" customFormat="1" ht="16.5" outlineLevel="7" spans="1:22">
      <c r="A1323" s="82"/>
      <c r="B1323" s="111" t="s">
        <v>192</v>
      </c>
      <c r="C1323" s="111" t="s">
        <v>7010</v>
      </c>
      <c r="D1323" s="112" t="s">
        <v>7012</v>
      </c>
      <c r="E1323" s="113">
        <v>41625</v>
      </c>
      <c r="F1323" s="112">
        <v>72</v>
      </c>
      <c r="G1323" s="114">
        <v>0</v>
      </c>
      <c r="H1323" s="115">
        <v>273504.26</v>
      </c>
      <c r="I1323" s="115">
        <v>273504.26</v>
      </c>
      <c r="J1323" s="116">
        <v>0</v>
      </c>
      <c r="K1323" s="116">
        <v>0</v>
      </c>
      <c r="L1323" s="116">
        <v>0</v>
      </c>
      <c r="M1323" s="118"/>
      <c r="N1323" s="119"/>
      <c r="O1323" s="120">
        <f t="shared" si="81"/>
        <v>43830</v>
      </c>
      <c r="P1323" s="121">
        <f t="shared" si="82"/>
        <v>0</v>
      </c>
      <c r="Q1323" s="122">
        <f t="shared" si="83"/>
        <v>0</v>
      </c>
      <c r="R1323" s="122">
        <f t="shared" si="80"/>
        <v>0</v>
      </c>
      <c r="S1323" s="123" t="s">
        <v>120</v>
      </c>
      <c r="U1323" s="70"/>
      <c r="V1323" s="124"/>
    </row>
    <row r="1324" s="63" customFormat="1" ht="16.5" outlineLevel="7" spans="1:22">
      <c r="A1324" s="82"/>
      <c r="B1324" s="111" t="s">
        <v>192</v>
      </c>
      <c r="C1324" s="111" t="s">
        <v>7017</v>
      </c>
      <c r="D1324" s="112" t="s">
        <v>7019</v>
      </c>
      <c r="E1324" s="113">
        <v>41625</v>
      </c>
      <c r="F1324" s="112">
        <v>72</v>
      </c>
      <c r="G1324" s="114">
        <v>0</v>
      </c>
      <c r="H1324" s="115">
        <v>68376.07</v>
      </c>
      <c r="I1324" s="115">
        <v>68376.07</v>
      </c>
      <c r="J1324" s="116">
        <v>0</v>
      </c>
      <c r="K1324" s="116">
        <v>0</v>
      </c>
      <c r="L1324" s="116">
        <v>0</v>
      </c>
      <c r="M1324" s="118"/>
      <c r="N1324" s="119"/>
      <c r="O1324" s="120">
        <f t="shared" si="81"/>
        <v>43830</v>
      </c>
      <c r="P1324" s="121">
        <f t="shared" si="82"/>
        <v>0</v>
      </c>
      <c r="Q1324" s="122">
        <f t="shared" si="83"/>
        <v>0</v>
      </c>
      <c r="R1324" s="122">
        <f t="shared" si="80"/>
        <v>0</v>
      </c>
      <c r="S1324" s="123" t="s">
        <v>120</v>
      </c>
      <c r="U1324" s="70"/>
      <c r="V1324" s="124"/>
    </row>
    <row r="1325" s="63" customFormat="1" ht="16.5" outlineLevel="7" spans="1:22">
      <c r="A1325" s="82"/>
      <c r="B1325" s="126" t="s">
        <v>192</v>
      </c>
      <c r="C1325" s="127" t="s">
        <v>7023</v>
      </c>
      <c r="D1325" s="128" t="s">
        <v>7025</v>
      </c>
      <c r="E1325" s="129">
        <v>41625</v>
      </c>
      <c r="F1325" s="128">
        <v>72</v>
      </c>
      <c r="G1325" s="114">
        <v>0</v>
      </c>
      <c r="H1325" s="115">
        <v>47169.81</v>
      </c>
      <c r="I1325" s="115">
        <v>47169.81</v>
      </c>
      <c r="J1325" s="130">
        <v>0</v>
      </c>
      <c r="K1325" s="130">
        <v>0</v>
      </c>
      <c r="L1325" s="130">
        <v>0</v>
      </c>
      <c r="M1325" s="118"/>
      <c r="N1325" s="119"/>
      <c r="O1325" s="120">
        <f t="shared" si="81"/>
        <v>43830</v>
      </c>
      <c r="P1325" s="121">
        <f t="shared" si="82"/>
        <v>0</v>
      </c>
      <c r="Q1325" s="122">
        <f t="shared" si="83"/>
        <v>0</v>
      </c>
      <c r="R1325" s="122">
        <f t="shared" si="80"/>
        <v>0</v>
      </c>
      <c r="S1325" s="123" t="s">
        <v>120</v>
      </c>
      <c r="U1325" s="70"/>
      <c r="V1325" s="124"/>
    </row>
    <row r="1326" s="63" customFormat="1" ht="16.5" outlineLevel="7" spans="1:22">
      <c r="A1326" s="82"/>
      <c r="B1326" s="126" t="s">
        <v>192</v>
      </c>
      <c r="C1326" s="127" t="s">
        <v>7030</v>
      </c>
      <c r="D1326" s="128" t="s">
        <v>7032</v>
      </c>
      <c r="E1326" s="129">
        <v>41625</v>
      </c>
      <c r="F1326" s="128">
        <v>72</v>
      </c>
      <c r="G1326" s="114">
        <v>0</v>
      </c>
      <c r="H1326" s="115">
        <v>20000</v>
      </c>
      <c r="I1326" s="115">
        <v>20000</v>
      </c>
      <c r="J1326" s="130">
        <v>0</v>
      </c>
      <c r="K1326" s="130">
        <v>0</v>
      </c>
      <c r="L1326" s="130">
        <v>0</v>
      </c>
      <c r="M1326" s="118"/>
      <c r="N1326" s="119"/>
      <c r="O1326" s="120">
        <f t="shared" si="81"/>
        <v>43830</v>
      </c>
      <c r="P1326" s="121">
        <f t="shared" si="82"/>
        <v>0</v>
      </c>
      <c r="Q1326" s="122">
        <f t="shared" si="83"/>
        <v>0</v>
      </c>
      <c r="R1326" s="122">
        <f t="shared" si="80"/>
        <v>0</v>
      </c>
      <c r="S1326" s="123" t="s">
        <v>120</v>
      </c>
      <c r="U1326" s="70"/>
      <c r="V1326" s="124"/>
    </row>
    <row r="1327" s="63" customFormat="1" ht="16.5" outlineLevel="7" spans="1:22">
      <c r="A1327" s="82"/>
      <c r="B1327" s="126" t="s">
        <v>192</v>
      </c>
      <c r="C1327" s="127" t="s">
        <v>7035</v>
      </c>
      <c r="D1327" s="128" t="s">
        <v>7037</v>
      </c>
      <c r="E1327" s="129">
        <v>41717</v>
      </c>
      <c r="F1327" s="128">
        <v>72</v>
      </c>
      <c r="G1327" s="114">
        <v>0</v>
      </c>
      <c r="H1327" s="115">
        <v>11538.46</v>
      </c>
      <c r="I1327" s="115">
        <v>11538.46</v>
      </c>
      <c r="J1327" s="130">
        <v>0</v>
      </c>
      <c r="K1327" s="130">
        <v>0</v>
      </c>
      <c r="L1327" s="130">
        <v>0</v>
      </c>
      <c r="M1327" s="118"/>
      <c r="N1327" s="119"/>
      <c r="O1327" s="120">
        <f t="shared" si="81"/>
        <v>43921</v>
      </c>
      <c r="P1327" s="121">
        <f t="shared" si="82"/>
        <v>0</v>
      </c>
      <c r="Q1327" s="122">
        <f t="shared" si="83"/>
        <v>0</v>
      </c>
      <c r="R1327" s="122">
        <f t="shared" si="80"/>
        <v>0</v>
      </c>
      <c r="S1327" s="123" t="s">
        <v>120</v>
      </c>
      <c r="U1327" s="70"/>
      <c r="V1327" s="124"/>
    </row>
    <row r="1328" s="63" customFormat="1" ht="16.5" outlineLevel="7" spans="1:22">
      <c r="A1328" s="82"/>
      <c r="B1328" s="126" t="s">
        <v>192</v>
      </c>
      <c r="C1328" s="127" t="s">
        <v>7042</v>
      </c>
      <c r="D1328" s="128" t="s">
        <v>7044</v>
      </c>
      <c r="E1328" s="129">
        <v>41717</v>
      </c>
      <c r="F1328" s="128">
        <v>72</v>
      </c>
      <c r="G1328" s="114">
        <v>0</v>
      </c>
      <c r="H1328" s="115">
        <v>186603.77</v>
      </c>
      <c r="I1328" s="115">
        <v>186603.77</v>
      </c>
      <c r="J1328" s="130">
        <v>0</v>
      </c>
      <c r="K1328" s="130">
        <v>0</v>
      </c>
      <c r="L1328" s="130">
        <v>0</v>
      </c>
      <c r="M1328" s="118"/>
      <c r="N1328" s="119"/>
      <c r="O1328" s="120">
        <f t="shared" si="81"/>
        <v>43921</v>
      </c>
      <c r="P1328" s="121">
        <f t="shared" si="82"/>
        <v>0</v>
      </c>
      <c r="Q1328" s="122">
        <f t="shared" si="83"/>
        <v>0</v>
      </c>
      <c r="R1328" s="122">
        <f t="shared" si="80"/>
        <v>0</v>
      </c>
      <c r="S1328" s="123" t="s">
        <v>120</v>
      </c>
      <c r="U1328" s="70"/>
      <c r="V1328" s="124"/>
    </row>
    <row r="1329" s="63" customFormat="1" ht="16.5" outlineLevel="7" spans="1:22">
      <c r="A1329" s="82"/>
      <c r="B1329" s="126" t="s">
        <v>192</v>
      </c>
      <c r="C1329" s="127" t="s">
        <v>7048</v>
      </c>
      <c r="D1329" s="128" t="s">
        <v>7044</v>
      </c>
      <c r="E1329" s="129">
        <v>41717</v>
      </c>
      <c r="F1329" s="128">
        <v>72</v>
      </c>
      <c r="G1329" s="114">
        <v>0</v>
      </c>
      <c r="H1329" s="115">
        <v>231726.94</v>
      </c>
      <c r="I1329" s="115">
        <v>231726.94</v>
      </c>
      <c r="J1329" s="130">
        <v>0</v>
      </c>
      <c r="K1329" s="130">
        <v>0</v>
      </c>
      <c r="L1329" s="130">
        <v>0</v>
      </c>
      <c r="M1329" s="118"/>
      <c r="N1329" s="119"/>
      <c r="O1329" s="120">
        <f t="shared" si="81"/>
        <v>43921</v>
      </c>
      <c r="P1329" s="121">
        <f t="shared" si="82"/>
        <v>0</v>
      </c>
      <c r="Q1329" s="122">
        <f t="shared" si="83"/>
        <v>0</v>
      </c>
      <c r="R1329" s="122">
        <f t="shared" si="80"/>
        <v>0</v>
      </c>
      <c r="S1329" s="123" t="s">
        <v>120</v>
      </c>
      <c r="U1329" s="70"/>
      <c r="V1329" s="124"/>
    </row>
    <row r="1330" s="63" customFormat="1" ht="16.5" outlineLevel="7" spans="1:22">
      <c r="A1330" s="82"/>
      <c r="B1330" s="111" t="s">
        <v>192</v>
      </c>
      <c r="C1330" s="111" t="s">
        <v>7053</v>
      </c>
      <c r="D1330" s="112" t="s">
        <v>7055</v>
      </c>
      <c r="E1330" s="113">
        <v>41717</v>
      </c>
      <c r="F1330" s="112">
        <v>108</v>
      </c>
      <c r="G1330" s="114">
        <v>0</v>
      </c>
      <c r="H1330" s="115">
        <v>110500.45</v>
      </c>
      <c r="I1330" s="115">
        <v>110500.45</v>
      </c>
      <c r="J1330" s="116">
        <v>0</v>
      </c>
      <c r="K1330" s="116">
        <v>0</v>
      </c>
      <c r="L1330" s="116">
        <v>0</v>
      </c>
      <c r="M1330" s="118"/>
      <c r="N1330" s="119"/>
      <c r="O1330" s="120">
        <f t="shared" si="81"/>
        <v>45016</v>
      </c>
      <c r="P1330" s="121">
        <f t="shared" si="82"/>
        <v>0</v>
      </c>
      <c r="Q1330" s="122">
        <f t="shared" si="83"/>
        <v>0</v>
      </c>
      <c r="R1330" s="122">
        <f t="shared" si="80"/>
        <v>0</v>
      </c>
      <c r="S1330" s="123" t="s">
        <v>120</v>
      </c>
      <c r="U1330" s="70"/>
      <c r="V1330" s="124"/>
    </row>
    <row r="1331" s="63" customFormat="1" ht="16.5" outlineLevel="7" spans="1:22">
      <c r="A1331" s="82"/>
      <c r="B1331" s="111" t="s">
        <v>192</v>
      </c>
      <c r="C1331" s="111" t="s">
        <v>7059</v>
      </c>
      <c r="D1331" s="112" t="s">
        <v>7061</v>
      </c>
      <c r="E1331" s="113">
        <v>41717</v>
      </c>
      <c r="F1331" s="112">
        <v>72</v>
      </c>
      <c r="G1331" s="114">
        <v>0</v>
      </c>
      <c r="H1331" s="115">
        <v>233717.61</v>
      </c>
      <c r="I1331" s="115">
        <v>233717.61</v>
      </c>
      <c r="J1331" s="116">
        <v>0</v>
      </c>
      <c r="K1331" s="116">
        <v>0</v>
      </c>
      <c r="L1331" s="116">
        <v>0</v>
      </c>
      <c r="M1331" s="118"/>
      <c r="N1331" s="119"/>
      <c r="O1331" s="120">
        <f t="shared" si="81"/>
        <v>43921</v>
      </c>
      <c r="P1331" s="121">
        <f t="shared" si="82"/>
        <v>0</v>
      </c>
      <c r="Q1331" s="122">
        <f t="shared" si="83"/>
        <v>0</v>
      </c>
      <c r="R1331" s="122">
        <f t="shared" si="80"/>
        <v>0</v>
      </c>
      <c r="S1331" s="123" t="s">
        <v>120</v>
      </c>
      <c r="U1331" s="70"/>
      <c r="V1331" s="124"/>
    </row>
    <row r="1332" s="63" customFormat="1" ht="16.5" outlineLevel="7" spans="1:22">
      <c r="A1332" s="82"/>
      <c r="B1332" s="126" t="s">
        <v>192</v>
      </c>
      <c r="C1332" s="127" t="s">
        <v>7064</v>
      </c>
      <c r="D1332" s="128" t="s">
        <v>7066</v>
      </c>
      <c r="E1332" s="129">
        <v>41717</v>
      </c>
      <c r="F1332" s="128">
        <v>72</v>
      </c>
      <c r="G1332" s="114">
        <v>0</v>
      </c>
      <c r="H1332" s="115">
        <v>30000</v>
      </c>
      <c r="I1332" s="115">
        <v>30000</v>
      </c>
      <c r="J1332" s="130">
        <v>0</v>
      </c>
      <c r="K1332" s="130">
        <v>0</v>
      </c>
      <c r="L1332" s="130">
        <v>0</v>
      </c>
      <c r="M1332" s="118"/>
      <c r="N1332" s="119"/>
      <c r="O1332" s="120">
        <f t="shared" si="81"/>
        <v>43921</v>
      </c>
      <c r="P1332" s="121">
        <f t="shared" si="82"/>
        <v>0</v>
      </c>
      <c r="Q1332" s="122">
        <f t="shared" si="83"/>
        <v>0</v>
      </c>
      <c r="R1332" s="122">
        <f t="shared" si="80"/>
        <v>0</v>
      </c>
      <c r="S1332" s="123" t="s">
        <v>120</v>
      </c>
      <c r="U1332" s="70"/>
      <c r="V1332" s="124"/>
    </row>
    <row r="1333" s="63" customFormat="1" ht="16.5" outlineLevel="7" spans="1:22">
      <c r="A1333" s="82"/>
      <c r="B1333" s="126" t="s">
        <v>192</v>
      </c>
      <c r="C1333" s="127" t="s">
        <v>7069</v>
      </c>
      <c r="D1333" s="128" t="s">
        <v>7071</v>
      </c>
      <c r="E1333" s="129">
        <v>41780</v>
      </c>
      <c r="F1333" s="128">
        <v>96</v>
      </c>
      <c r="G1333" s="114">
        <v>0</v>
      </c>
      <c r="H1333" s="115">
        <v>477702.27</v>
      </c>
      <c r="I1333" s="115">
        <v>477702.27</v>
      </c>
      <c r="J1333" s="130">
        <v>0</v>
      </c>
      <c r="K1333" s="130">
        <v>0</v>
      </c>
      <c r="L1333" s="130">
        <v>0</v>
      </c>
      <c r="M1333" s="118"/>
      <c r="N1333" s="119"/>
      <c r="O1333" s="120">
        <f t="shared" si="81"/>
        <v>44712</v>
      </c>
      <c r="P1333" s="121">
        <f t="shared" si="82"/>
        <v>0</v>
      </c>
      <c r="Q1333" s="122">
        <f t="shared" si="83"/>
        <v>0</v>
      </c>
      <c r="R1333" s="122">
        <f t="shared" si="80"/>
        <v>0</v>
      </c>
      <c r="S1333" s="123" t="s">
        <v>120</v>
      </c>
      <c r="U1333" s="70"/>
      <c r="V1333" s="124"/>
    </row>
    <row r="1334" s="63" customFormat="1" ht="16.5" outlineLevel="7" spans="1:22">
      <c r="A1334" s="82"/>
      <c r="B1334" s="126" t="s">
        <v>192</v>
      </c>
      <c r="C1334" s="127" t="s">
        <v>7075</v>
      </c>
      <c r="D1334" s="128" t="s">
        <v>7077</v>
      </c>
      <c r="E1334" s="129">
        <v>41836</v>
      </c>
      <c r="F1334" s="128">
        <v>72</v>
      </c>
      <c r="G1334" s="114">
        <v>0</v>
      </c>
      <c r="H1334" s="115">
        <v>144510.02</v>
      </c>
      <c r="I1334" s="115">
        <v>144510.02</v>
      </c>
      <c r="J1334" s="130">
        <v>0</v>
      </c>
      <c r="K1334" s="130">
        <v>0</v>
      </c>
      <c r="L1334" s="130">
        <v>0</v>
      </c>
      <c r="M1334" s="118"/>
      <c r="N1334" s="119"/>
      <c r="O1334" s="120">
        <f t="shared" si="81"/>
        <v>44043</v>
      </c>
      <c r="P1334" s="121">
        <f t="shared" si="82"/>
        <v>0</v>
      </c>
      <c r="Q1334" s="122">
        <f t="shared" si="83"/>
        <v>0</v>
      </c>
      <c r="R1334" s="122">
        <f t="shared" si="80"/>
        <v>0</v>
      </c>
      <c r="S1334" s="123" t="s">
        <v>120</v>
      </c>
      <c r="U1334" s="70"/>
      <c r="V1334" s="124"/>
    </row>
    <row r="1335" s="63" customFormat="1" ht="16.5" outlineLevel="7" spans="1:22">
      <c r="A1335" s="82"/>
      <c r="B1335" s="126" t="s">
        <v>192</v>
      </c>
      <c r="C1335" s="127" t="s">
        <v>7080</v>
      </c>
      <c r="D1335" s="128" t="s">
        <v>7082</v>
      </c>
      <c r="E1335" s="129">
        <v>41836</v>
      </c>
      <c r="F1335" s="128">
        <v>72</v>
      </c>
      <c r="G1335" s="114">
        <v>0</v>
      </c>
      <c r="H1335" s="115">
        <v>329549.04</v>
      </c>
      <c r="I1335" s="115">
        <v>329549.04</v>
      </c>
      <c r="J1335" s="130">
        <v>0</v>
      </c>
      <c r="K1335" s="130">
        <v>0</v>
      </c>
      <c r="L1335" s="130">
        <v>0</v>
      </c>
      <c r="M1335" s="118"/>
      <c r="N1335" s="119"/>
      <c r="O1335" s="120">
        <f t="shared" si="81"/>
        <v>44043</v>
      </c>
      <c r="P1335" s="121">
        <f t="shared" si="82"/>
        <v>0</v>
      </c>
      <c r="Q1335" s="122">
        <f t="shared" si="83"/>
        <v>0</v>
      </c>
      <c r="R1335" s="122">
        <f t="shared" si="80"/>
        <v>0</v>
      </c>
      <c r="S1335" s="123" t="s">
        <v>120</v>
      </c>
      <c r="U1335" s="70"/>
      <c r="V1335" s="124"/>
    </row>
    <row r="1336" s="63" customFormat="1" ht="16.5" outlineLevel="7" spans="1:22">
      <c r="A1336" s="82"/>
      <c r="B1336" s="126" t="s">
        <v>192</v>
      </c>
      <c r="C1336" s="127" t="s">
        <v>7085</v>
      </c>
      <c r="D1336" s="128" t="s">
        <v>7087</v>
      </c>
      <c r="E1336" s="129">
        <v>41940</v>
      </c>
      <c r="F1336" s="128">
        <v>72</v>
      </c>
      <c r="G1336" s="114">
        <v>0</v>
      </c>
      <c r="H1336" s="115">
        <v>521000.53</v>
      </c>
      <c r="I1336" s="115">
        <v>521000.53</v>
      </c>
      <c r="J1336" s="130">
        <v>0</v>
      </c>
      <c r="K1336" s="130">
        <v>0</v>
      </c>
      <c r="L1336" s="130">
        <v>0</v>
      </c>
      <c r="M1336" s="118"/>
      <c r="N1336" s="119"/>
      <c r="O1336" s="120">
        <f t="shared" si="81"/>
        <v>44135</v>
      </c>
      <c r="P1336" s="121">
        <f t="shared" si="82"/>
        <v>0</v>
      </c>
      <c r="Q1336" s="122">
        <f t="shared" si="83"/>
        <v>0</v>
      </c>
      <c r="R1336" s="122">
        <f t="shared" si="80"/>
        <v>0</v>
      </c>
      <c r="S1336" s="123" t="s">
        <v>120</v>
      </c>
      <c r="U1336" s="70"/>
      <c r="V1336" s="124"/>
    </row>
    <row r="1337" s="63" customFormat="1" ht="16.5" outlineLevel="7" spans="1:22">
      <c r="A1337" s="82"/>
      <c r="B1337" s="111" t="s">
        <v>192</v>
      </c>
      <c r="C1337" s="111" t="s">
        <v>7091</v>
      </c>
      <c r="D1337" s="112" t="s">
        <v>7093</v>
      </c>
      <c r="E1337" s="113">
        <v>41940</v>
      </c>
      <c r="F1337" s="112">
        <v>72</v>
      </c>
      <c r="G1337" s="114">
        <v>0</v>
      </c>
      <c r="H1337" s="115">
        <v>144970</v>
      </c>
      <c r="I1337" s="115">
        <v>144970</v>
      </c>
      <c r="J1337" s="116">
        <v>0</v>
      </c>
      <c r="K1337" s="116">
        <v>0</v>
      </c>
      <c r="L1337" s="116">
        <v>0</v>
      </c>
      <c r="M1337" s="118"/>
      <c r="N1337" s="119"/>
      <c r="O1337" s="120">
        <f t="shared" si="81"/>
        <v>44135</v>
      </c>
      <c r="P1337" s="121">
        <f t="shared" si="82"/>
        <v>0</v>
      </c>
      <c r="Q1337" s="122">
        <f t="shared" si="83"/>
        <v>0</v>
      </c>
      <c r="R1337" s="122">
        <f t="shared" si="80"/>
        <v>0</v>
      </c>
      <c r="S1337" s="123" t="s">
        <v>120</v>
      </c>
      <c r="U1337" s="70"/>
      <c r="V1337" s="124"/>
    </row>
    <row r="1338" s="63" customFormat="1" ht="16.5" outlineLevel="7" spans="1:22">
      <c r="A1338" s="82"/>
      <c r="B1338" s="111" t="s">
        <v>192</v>
      </c>
      <c r="C1338" s="111" t="s">
        <v>7095</v>
      </c>
      <c r="D1338" s="112" t="s">
        <v>7097</v>
      </c>
      <c r="E1338" s="113">
        <v>41940</v>
      </c>
      <c r="F1338" s="112">
        <v>72</v>
      </c>
      <c r="G1338" s="114">
        <v>0</v>
      </c>
      <c r="H1338" s="115">
        <v>52854.54</v>
      </c>
      <c r="I1338" s="115">
        <v>52854.54</v>
      </c>
      <c r="J1338" s="116">
        <v>0</v>
      </c>
      <c r="K1338" s="116">
        <v>0</v>
      </c>
      <c r="L1338" s="116">
        <v>0</v>
      </c>
      <c r="M1338" s="118"/>
      <c r="N1338" s="119"/>
      <c r="O1338" s="120">
        <f t="shared" si="81"/>
        <v>44135</v>
      </c>
      <c r="P1338" s="121">
        <f t="shared" si="82"/>
        <v>0</v>
      </c>
      <c r="Q1338" s="122">
        <f t="shared" si="83"/>
        <v>0</v>
      </c>
      <c r="R1338" s="122">
        <f t="shared" si="80"/>
        <v>0</v>
      </c>
      <c r="S1338" s="123" t="s">
        <v>120</v>
      </c>
      <c r="U1338" s="70"/>
      <c r="V1338" s="124"/>
    </row>
    <row r="1339" s="63" customFormat="1" ht="16.5" outlineLevel="7" spans="1:22">
      <c r="A1339" s="82"/>
      <c r="B1339" s="126" t="s">
        <v>192</v>
      </c>
      <c r="C1339" s="127" t="s">
        <v>7102</v>
      </c>
      <c r="D1339" s="128" t="s">
        <v>7104</v>
      </c>
      <c r="E1339" s="129">
        <v>41940</v>
      </c>
      <c r="F1339" s="128">
        <v>72</v>
      </c>
      <c r="G1339" s="114">
        <v>0</v>
      </c>
      <c r="H1339" s="115">
        <v>67435.89</v>
      </c>
      <c r="I1339" s="115">
        <v>67435.89</v>
      </c>
      <c r="J1339" s="130">
        <v>0</v>
      </c>
      <c r="K1339" s="130">
        <v>0</v>
      </c>
      <c r="L1339" s="130">
        <v>0</v>
      </c>
      <c r="M1339" s="118"/>
      <c r="N1339" s="119"/>
      <c r="O1339" s="120">
        <f t="shared" si="81"/>
        <v>44135</v>
      </c>
      <c r="P1339" s="121">
        <f t="shared" si="82"/>
        <v>0</v>
      </c>
      <c r="Q1339" s="122">
        <f t="shared" si="83"/>
        <v>0</v>
      </c>
      <c r="R1339" s="122">
        <f t="shared" si="80"/>
        <v>0</v>
      </c>
      <c r="S1339" s="123" t="s">
        <v>120</v>
      </c>
      <c r="U1339" s="70"/>
      <c r="V1339" s="124"/>
    </row>
    <row r="1340" s="63" customFormat="1" ht="16.5" outlineLevel="7" spans="1:22">
      <c r="A1340" s="82"/>
      <c r="B1340" s="126" t="s">
        <v>192</v>
      </c>
      <c r="C1340" s="127" t="s">
        <v>7109</v>
      </c>
      <c r="D1340" s="128" t="s">
        <v>7111</v>
      </c>
      <c r="E1340" s="129">
        <v>41990</v>
      </c>
      <c r="F1340" s="128">
        <v>72</v>
      </c>
      <c r="G1340" s="114">
        <v>0</v>
      </c>
      <c r="H1340" s="115">
        <v>520329.21</v>
      </c>
      <c r="I1340" s="115">
        <v>520329.21</v>
      </c>
      <c r="J1340" s="130">
        <v>0</v>
      </c>
      <c r="K1340" s="130">
        <v>0</v>
      </c>
      <c r="L1340" s="130">
        <v>0</v>
      </c>
      <c r="M1340" s="118"/>
      <c r="N1340" s="119"/>
      <c r="O1340" s="120">
        <f t="shared" si="81"/>
        <v>44196</v>
      </c>
      <c r="P1340" s="121">
        <f t="shared" si="82"/>
        <v>0</v>
      </c>
      <c r="Q1340" s="122">
        <f t="shared" si="83"/>
        <v>0</v>
      </c>
      <c r="R1340" s="122">
        <f t="shared" si="80"/>
        <v>0</v>
      </c>
      <c r="S1340" s="123" t="s">
        <v>120</v>
      </c>
      <c r="U1340" s="70"/>
      <c r="V1340" s="124"/>
    </row>
    <row r="1341" s="63" customFormat="1" ht="16.5" outlineLevel="7" spans="1:22">
      <c r="A1341" s="82"/>
      <c r="B1341" s="126" t="s">
        <v>192</v>
      </c>
      <c r="C1341" s="127" t="s">
        <v>7115</v>
      </c>
      <c r="D1341" s="128" t="s">
        <v>7117</v>
      </c>
      <c r="E1341" s="129">
        <v>41990</v>
      </c>
      <c r="F1341" s="128">
        <v>96</v>
      </c>
      <c r="G1341" s="114">
        <v>0</v>
      </c>
      <c r="H1341" s="115">
        <v>283514.46</v>
      </c>
      <c r="I1341" s="115">
        <v>283514.46</v>
      </c>
      <c r="J1341" s="130">
        <v>0</v>
      </c>
      <c r="K1341" s="130">
        <v>0</v>
      </c>
      <c r="L1341" s="130">
        <v>0</v>
      </c>
      <c r="M1341" s="118"/>
      <c r="N1341" s="119"/>
      <c r="O1341" s="120">
        <f t="shared" si="81"/>
        <v>44926</v>
      </c>
      <c r="P1341" s="121">
        <f t="shared" si="82"/>
        <v>0</v>
      </c>
      <c r="Q1341" s="122">
        <f t="shared" si="83"/>
        <v>0</v>
      </c>
      <c r="R1341" s="122">
        <f t="shared" si="80"/>
        <v>0</v>
      </c>
      <c r="S1341" s="123" t="s">
        <v>120</v>
      </c>
      <c r="U1341" s="70"/>
      <c r="V1341" s="124"/>
    </row>
    <row r="1342" s="63" customFormat="1" ht="16.5" outlineLevel="7" spans="1:22">
      <c r="A1342" s="82"/>
      <c r="B1342" s="126" t="s">
        <v>192</v>
      </c>
      <c r="C1342" s="127" t="s">
        <v>7120</v>
      </c>
      <c r="D1342" s="128" t="s">
        <v>7122</v>
      </c>
      <c r="E1342" s="129">
        <v>42110</v>
      </c>
      <c r="F1342" s="128">
        <v>72</v>
      </c>
      <c r="G1342" s="114">
        <v>0</v>
      </c>
      <c r="H1342" s="115">
        <v>62700.18</v>
      </c>
      <c r="I1342" s="115">
        <v>62700.18</v>
      </c>
      <c r="J1342" s="130">
        <v>0</v>
      </c>
      <c r="K1342" s="130">
        <v>0</v>
      </c>
      <c r="L1342" s="130">
        <v>0</v>
      </c>
      <c r="M1342" s="118"/>
      <c r="N1342" s="119"/>
      <c r="O1342" s="120">
        <f t="shared" si="81"/>
        <v>44316</v>
      </c>
      <c r="P1342" s="121">
        <f t="shared" si="82"/>
        <v>0</v>
      </c>
      <c r="Q1342" s="122">
        <f t="shared" si="83"/>
        <v>0</v>
      </c>
      <c r="R1342" s="122">
        <f t="shared" si="80"/>
        <v>0</v>
      </c>
      <c r="S1342" s="123" t="s">
        <v>120</v>
      </c>
      <c r="U1342" s="70"/>
      <c r="V1342" s="124"/>
    </row>
    <row r="1343" s="63" customFormat="1" ht="16.5" outlineLevel="7" spans="1:22">
      <c r="A1343" s="82"/>
      <c r="B1343" s="126" t="s">
        <v>192</v>
      </c>
      <c r="C1343" s="127" t="s">
        <v>7126</v>
      </c>
      <c r="D1343" s="128" t="s">
        <v>7128</v>
      </c>
      <c r="E1343" s="129">
        <v>42110</v>
      </c>
      <c r="F1343" s="128">
        <v>72</v>
      </c>
      <c r="G1343" s="114">
        <v>0</v>
      </c>
      <c r="H1343" s="115">
        <v>66320.52</v>
      </c>
      <c r="I1343" s="115">
        <v>66320.52</v>
      </c>
      <c r="J1343" s="130">
        <v>0</v>
      </c>
      <c r="K1343" s="130">
        <v>0</v>
      </c>
      <c r="L1343" s="130">
        <v>0</v>
      </c>
      <c r="M1343" s="118"/>
      <c r="N1343" s="119"/>
      <c r="O1343" s="120">
        <f t="shared" si="81"/>
        <v>44316</v>
      </c>
      <c r="P1343" s="121">
        <f t="shared" si="82"/>
        <v>0</v>
      </c>
      <c r="Q1343" s="122">
        <f t="shared" si="83"/>
        <v>0</v>
      </c>
      <c r="R1343" s="122">
        <f t="shared" si="80"/>
        <v>0</v>
      </c>
      <c r="S1343" s="123" t="s">
        <v>120</v>
      </c>
      <c r="U1343" s="70"/>
      <c r="V1343" s="124"/>
    </row>
    <row r="1344" s="63" customFormat="1" ht="16.5" outlineLevel="7" spans="1:22">
      <c r="A1344" s="82"/>
      <c r="B1344" s="111" t="s">
        <v>192</v>
      </c>
      <c r="C1344" s="111" t="s">
        <v>7131</v>
      </c>
      <c r="D1344" s="112" t="s">
        <v>7133</v>
      </c>
      <c r="E1344" s="113">
        <v>42110</v>
      </c>
      <c r="F1344" s="112">
        <v>72</v>
      </c>
      <c r="G1344" s="114">
        <v>0</v>
      </c>
      <c r="H1344" s="115">
        <v>383495.16</v>
      </c>
      <c r="I1344" s="115">
        <v>383495.16</v>
      </c>
      <c r="J1344" s="116">
        <v>0</v>
      </c>
      <c r="K1344" s="116">
        <v>0</v>
      </c>
      <c r="L1344" s="116">
        <v>0</v>
      </c>
      <c r="M1344" s="118"/>
      <c r="N1344" s="119"/>
      <c r="O1344" s="120">
        <f t="shared" si="81"/>
        <v>44316</v>
      </c>
      <c r="P1344" s="121">
        <f t="shared" si="82"/>
        <v>0</v>
      </c>
      <c r="Q1344" s="122">
        <f t="shared" si="83"/>
        <v>0</v>
      </c>
      <c r="R1344" s="122">
        <f t="shared" si="80"/>
        <v>0</v>
      </c>
      <c r="S1344" s="123" t="s">
        <v>120</v>
      </c>
      <c r="U1344" s="70"/>
      <c r="V1344" s="124"/>
    </row>
    <row r="1345" s="63" customFormat="1" ht="16.5" outlineLevel="7" spans="1:22">
      <c r="A1345" s="82"/>
      <c r="B1345" s="111" t="s">
        <v>192</v>
      </c>
      <c r="C1345" s="111" t="s">
        <v>7137</v>
      </c>
      <c r="D1345" s="112" t="s">
        <v>7139</v>
      </c>
      <c r="E1345" s="113">
        <v>42110</v>
      </c>
      <c r="F1345" s="112">
        <v>72</v>
      </c>
      <c r="G1345" s="114">
        <v>0</v>
      </c>
      <c r="H1345" s="115">
        <v>98000</v>
      </c>
      <c r="I1345" s="115">
        <v>98000</v>
      </c>
      <c r="J1345" s="116">
        <v>0</v>
      </c>
      <c r="K1345" s="116">
        <v>0</v>
      </c>
      <c r="L1345" s="116">
        <v>0</v>
      </c>
      <c r="M1345" s="118"/>
      <c r="N1345" s="119"/>
      <c r="O1345" s="120">
        <f t="shared" si="81"/>
        <v>44316</v>
      </c>
      <c r="P1345" s="121">
        <f t="shared" si="82"/>
        <v>0</v>
      </c>
      <c r="Q1345" s="122">
        <f t="shared" si="83"/>
        <v>0</v>
      </c>
      <c r="R1345" s="122">
        <f t="shared" si="80"/>
        <v>0</v>
      </c>
      <c r="S1345" s="123" t="s">
        <v>120</v>
      </c>
      <c r="U1345" s="70"/>
      <c r="V1345" s="124"/>
    </row>
    <row r="1346" s="63" customFormat="1" ht="16.5" outlineLevel="7" spans="1:22">
      <c r="A1346" s="82"/>
      <c r="B1346" s="126" t="s">
        <v>192</v>
      </c>
      <c r="C1346" s="127" t="s">
        <v>7144</v>
      </c>
      <c r="D1346" s="128" t="s">
        <v>7146</v>
      </c>
      <c r="E1346" s="129">
        <v>42110</v>
      </c>
      <c r="F1346" s="128">
        <v>72</v>
      </c>
      <c r="G1346" s="114">
        <v>0</v>
      </c>
      <c r="H1346" s="115">
        <v>63282.91</v>
      </c>
      <c r="I1346" s="115">
        <v>63282.91</v>
      </c>
      <c r="J1346" s="130">
        <v>0</v>
      </c>
      <c r="K1346" s="130">
        <v>0</v>
      </c>
      <c r="L1346" s="130">
        <v>0</v>
      </c>
      <c r="M1346" s="118"/>
      <c r="N1346" s="119"/>
      <c r="O1346" s="120">
        <f t="shared" si="81"/>
        <v>44316</v>
      </c>
      <c r="P1346" s="121">
        <f t="shared" si="82"/>
        <v>0</v>
      </c>
      <c r="Q1346" s="122">
        <f t="shared" si="83"/>
        <v>0</v>
      </c>
      <c r="R1346" s="122">
        <f t="shared" si="80"/>
        <v>0</v>
      </c>
      <c r="S1346" s="123" t="s">
        <v>120</v>
      </c>
      <c r="U1346" s="70"/>
      <c r="V1346" s="124"/>
    </row>
    <row r="1347" s="63" customFormat="1" ht="16.5" outlineLevel="7" spans="1:22">
      <c r="A1347" s="82"/>
      <c r="B1347" s="126" t="s">
        <v>192</v>
      </c>
      <c r="C1347" s="127" t="s">
        <v>7149</v>
      </c>
      <c r="D1347" s="128" t="s">
        <v>7151</v>
      </c>
      <c r="E1347" s="129">
        <v>42110</v>
      </c>
      <c r="F1347" s="128">
        <v>72</v>
      </c>
      <c r="G1347" s="114">
        <v>0</v>
      </c>
      <c r="H1347" s="115">
        <v>60779.85</v>
      </c>
      <c r="I1347" s="115">
        <v>60779.85</v>
      </c>
      <c r="J1347" s="130">
        <v>0</v>
      </c>
      <c r="K1347" s="130">
        <v>0</v>
      </c>
      <c r="L1347" s="130">
        <v>0</v>
      </c>
      <c r="M1347" s="118"/>
      <c r="N1347" s="119"/>
      <c r="O1347" s="120">
        <f t="shared" si="81"/>
        <v>44316</v>
      </c>
      <c r="P1347" s="121">
        <f t="shared" si="82"/>
        <v>0</v>
      </c>
      <c r="Q1347" s="122">
        <f t="shared" si="83"/>
        <v>0</v>
      </c>
      <c r="R1347" s="122">
        <f t="shared" si="80"/>
        <v>0</v>
      </c>
      <c r="S1347" s="123" t="s">
        <v>120</v>
      </c>
      <c r="U1347" s="70"/>
      <c r="V1347" s="124"/>
    </row>
    <row r="1348" s="63" customFormat="1" ht="16.5" outlineLevel="7" spans="1:22">
      <c r="A1348" s="82"/>
      <c r="B1348" s="126" t="s">
        <v>192</v>
      </c>
      <c r="C1348" s="127" t="s">
        <v>7154</v>
      </c>
      <c r="D1348" s="128" t="s">
        <v>7156</v>
      </c>
      <c r="E1348" s="129">
        <v>42268</v>
      </c>
      <c r="F1348" s="128">
        <v>72</v>
      </c>
      <c r="G1348" s="114">
        <v>0</v>
      </c>
      <c r="H1348" s="115">
        <v>229743.58</v>
      </c>
      <c r="I1348" s="115">
        <v>229743.58</v>
      </c>
      <c r="J1348" s="130">
        <v>0</v>
      </c>
      <c r="K1348" s="130">
        <v>0</v>
      </c>
      <c r="L1348" s="130">
        <v>0</v>
      </c>
      <c r="M1348" s="118"/>
      <c r="N1348" s="119"/>
      <c r="O1348" s="120">
        <f t="shared" si="81"/>
        <v>44469</v>
      </c>
      <c r="P1348" s="121">
        <f t="shared" si="82"/>
        <v>0</v>
      </c>
      <c r="Q1348" s="122">
        <f t="shared" si="83"/>
        <v>0</v>
      </c>
      <c r="R1348" s="122">
        <f t="shared" si="80"/>
        <v>0</v>
      </c>
      <c r="S1348" s="123" t="s">
        <v>120</v>
      </c>
      <c r="U1348" s="70"/>
      <c r="V1348" s="124"/>
    </row>
    <row r="1349" s="63" customFormat="1" ht="16.5" outlineLevel="7" spans="1:22">
      <c r="A1349" s="82"/>
      <c r="B1349" s="126" t="s">
        <v>192</v>
      </c>
      <c r="C1349" s="127" t="s">
        <v>7160</v>
      </c>
      <c r="D1349" s="128" t="s">
        <v>7162</v>
      </c>
      <c r="E1349" s="129">
        <v>42338</v>
      </c>
      <c r="F1349" s="128">
        <v>84</v>
      </c>
      <c r="G1349" s="114">
        <v>0</v>
      </c>
      <c r="H1349" s="115">
        <v>397645.16</v>
      </c>
      <c r="I1349" s="115">
        <v>397645.16</v>
      </c>
      <c r="J1349" s="130">
        <v>0</v>
      </c>
      <c r="K1349" s="130">
        <v>0</v>
      </c>
      <c r="L1349" s="130">
        <v>0</v>
      </c>
      <c r="M1349" s="118"/>
      <c r="N1349" s="119"/>
      <c r="O1349" s="120">
        <f t="shared" si="81"/>
        <v>44895</v>
      </c>
      <c r="P1349" s="121">
        <f t="shared" si="82"/>
        <v>0</v>
      </c>
      <c r="Q1349" s="122">
        <f t="shared" si="83"/>
        <v>0</v>
      </c>
      <c r="R1349" s="122">
        <f t="shared" si="80"/>
        <v>0</v>
      </c>
      <c r="S1349" s="123" t="s">
        <v>120</v>
      </c>
      <c r="U1349" s="70"/>
      <c r="V1349" s="124"/>
    </row>
    <row r="1350" s="63" customFormat="1" ht="16.5" outlineLevel="7" spans="1:22">
      <c r="A1350" s="82"/>
      <c r="B1350" s="126" t="s">
        <v>192</v>
      </c>
      <c r="C1350" s="127" t="s">
        <v>7166</v>
      </c>
      <c r="D1350" s="128" t="s">
        <v>7168</v>
      </c>
      <c r="E1350" s="129">
        <v>42338</v>
      </c>
      <c r="F1350" s="128">
        <v>72</v>
      </c>
      <c r="G1350" s="114">
        <v>0</v>
      </c>
      <c r="H1350" s="115">
        <v>272350.44</v>
      </c>
      <c r="I1350" s="115">
        <v>272350.44</v>
      </c>
      <c r="J1350" s="130">
        <v>0</v>
      </c>
      <c r="K1350" s="130">
        <v>0</v>
      </c>
      <c r="L1350" s="130">
        <v>0</v>
      </c>
      <c r="M1350" s="118"/>
      <c r="N1350" s="119"/>
      <c r="O1350" s="120">
        <f t="shared" si="81"/>
        <v>44530</v>
      </c>
      <c r="P1350" s="121">
        <f t="shared" si="82"/>
        <v>0</v>
      </c>
      <c r="Q1350" s="122">
        <f t="shared" si="83"/>
        <v>0</v>
      </c>
      <c r="R1350" s="122">
        <f t="shared" si="80"/>
        <v>0</v>
      </c>
      <c r="S1350" s="123" t="s">
        <v>120</v>
      </c>
      <c r="U1350" s="70"/>
      <c r="V1350" s="124"/>
    </row>
    <row r="1351" s="63" customFormat="1" ht="16.5" outlineLevel="7" spans="1:22">
      <c r="A1351" s="82"/>
      <c r="B1351" s="111" t="s">
        <v>192</v>
      </c>
      <c r="C1351" s="111" t="s">
        <v>7171</v>
      </c>
      <c r="D1351" s="112" t="s">
        <v>7173</v>
      </c>
      <c r="E1351" s="113">
        <v>42354</v>
      </c>
      <c r="F1351" s="112">
        <v>72</v>
      </c>
      <c r="G1351" s="114">
        <v>0</v>
      </c>
      <c r="H1351" s="115">
        <v>270640.85</v>
      </c>
      <c r="I1351" s="115">
        <v>270640.85</v>
      </c>
      <c r="J1351" s="116">
        <v>0</v>
      </c>
      <c r="K1351" s="116">
        <v>0</v>
      </c>
      <c r="L1351" s="116">
        <v>0</v>
      </c>
      <c r="M1351" s="118"/>
      <c r="N1351" s="119"/>
      <c r="O1351" s="120">
        <f t="shared" si="81"/>
        <v>44561</v>
      </c>
      <c r="P1351" s="121">
        <f t="shared" si="82"/>
        <v>0</v>
      </c>
      <c r="Q1351" s="122">
        <f t="shared" si="83"/>
        <v>0</v>
      </c>
      <c r="R1351" s="122">
        <f t="shared" si="80"/>
        <v>0</v>
      </c>
      <c r="S1351" s="123" t="s">
        <v>120</v>
      </c>
      <c r="U1351" s="70"/>
      <c r="V1351" s="124"/>
    </row>
    <row r="1352" s="63" customFormat="1" ht="16.5" outlineLevel="7" spans="1:22">
      <c r="A1352" s="82"/>
      <c r="B1352" s="111" t="s">
        <v>192</v>
      </c>
      <c r="C1352" s="111" t="s">
        <v>7178</v>
      </c>
      <c r="D1352" s="112" t="s">
        <v>7180</v>
      </c>
      <c r="E1352" s="113">
        <v>42471</v>
      </c>
      <c r="F1352" s="112">
        <v>72</v>
      </c>
      <c r="G1352" s="114">
        <v>0</v>
      </c>
      <c r="H1352" s="115">
        <v>352776.92</v>
      </c>
      <c r="I1352" s="115">
        <v>352776.92</v>
      </c>
      <c r="J1352" s="116">
        <v>0</v>
      </c>
      <c r="K1352" s="116">
        <v>0</v>
      </c>
      <c r="L1352" s="116">
        <v>0</v>
      </c>
      <c r="M1352" s="118"/>
      <c r="N1352" s="119"/>
      <c r="O1352" s="120">
        <f t="shared" si="81"/>
        <v>44681</v>
      </c>
      <c r="P1352" s="121">
        <f t="shared" si="82"/>
        <v>0</v>
      </c>
      <c r="Q1352" s="122">
        <f t="shared" si="83"/>
        <v>0</v>
      </c>
      <c r="R1352" s="122">
        <f t="shared" ref="R1352:R1415" si="84">Q1352-L1352</f>
        <v>0</v>
      </c>
      <c r="S1352" s="123" t="s">
        <v>120</v>
      </c>
      <c r="U1352" s="70"/>
      <c r="V1352" s="124"/>
    </row>
    <row r="1353" s="63" customFormat="1" ht="16.5" outlineLevel="7" spans="1:22">
      <c r="A1353" s="82"/>
      <c r="B1353" s="126" t="s">
        <v>192</v>
      </c>
      <c r="C1353" s="127" t="s">
        <v>7184</v>
      </c>
      <c r="D1353" s="128" t="s">
        <v>7186</v>
      </c>
      <c r="E1353" s="129">
        <v>42471</v>
      </c>
      <c r="F1353" s="128">
        <v>72</v>
      </c>
      <c r="G1353" s="114">
        <v>0</v>
      </c>
      <c r="H1353" s="115">
        <v>131874.78</v>
      </c>
      <c r="I1353" s="115">
        <v>131874.78</v>
      </c>
      <c r="J1353" s="130">
        <v>0</v>
      </c>
      <c r="K1353" s="130">
        <v>0</v>
      </c>
      <c r="L1353" s="130">
        <v>0</v>
      </c>
      <c r="M1353" s="118"/>
      <c r="N1353" s="119"/>
      <c r="O1353" s="120">
        <f t="shared" ref="O1353:O1416" si="85">IFERROR(EOMONTH(E1353,F1353),"")</f>
        <v>44681</v>
      </c>
      <c r="P1353" s="121">
        <f t="shared" si="82"/>
        <v>0</v>
      </c>
      <c r="Q1353" s="122">
        <f t="shared" si="83"/>
        <v>0</v>
      </c>
      <c r="R1353" s="122">
        <f t="shared" si="84"/>
        <v>0</v>
      </c>
      <c r="S1353" s="123" t="s">
        <v>120</v>
      </c>
      <c r="U1353" s="70"/>
      <c r="V1353" s="124"/>
    </row>
    <row r="1354" s="63" customFormat="1" ht="16.5" outlineLevel="7" spans="1:22">
      <c r="A1354" s="82"/>
      <c r="B1354" s="126" t="s">
        <v>192</v>
      </c>
      <c r="C1354" s="127" t="s">
        <v>7189</v>
      </c>
      <c r="D1354" s="128" t="s">
        <v>7191</v>
      </c>
      <c r="E1354" s="129">
        <v>42471</v>
      </c>
      <c r="F1354" s="128">
        <v>72</v>
      </c>
      <c r="G1354" s="114">
        <v>0</v>
      </c>
      <c r="H1354" s="115">
        <v>160190.26</v>
      </c>
      <c r="I1354" s="115">
        <v>160190.26</v>
      </c>
      <c r="J1354" s="130">
        <v>0</v>
      </c>
      <c r="K1354" s="130">
        <v>0</v>
      </c>
      <c r="L1354" s="130">
        <v>0</v>
      </c>
      <c r="M1354" s="118"/>
      <c r="N1354" s="119"/>
      <c r="O1354" s="120">
        <f t="shared" si="85"/>
        <v>44681</v>
      </c>
      <c r="P1354" s="121">
        <f t="shared" ref="P1354:P1417" si="86">IFERROR(IF(OR(AND(M1354&lt;&gt;"",YEAR(M1354)&lt;YEAR($L$6)),AND(O1354&lt;&gt;"",YEAR(O1354)&lt;YEAR($L$6))),0,IF(YEAR(E1354)&gt;YEAR($L$6),0,IF(OR((IF(YEAR(E1354)&lt;YEAR($L$6),1,IF(MONTH(E1354)=12,99,MONTH(E1354)+1))&gt;12),(IF(YEAR(E1354)&lt;YEAR($L$6),1,IF(MONTH(E1354)=12,99,MONTH(E1354)+1))&gt;MIN(MONTH($L$6),IF(AND(M1354&lt;&gt;"",YEAR(M1354)=YEAR($L$6)),MONTH(M1354),99),IF(AND(O1354&lt;&gt;"",YEAR(O1354)=YEAR($L$6)),MONTH(O1354),99)))),0,MIN(MONTH($L$6),IF(AND(M1354&lt;&gt;"",YEAR(M1354)=YEAR($L$6)),MONTH(M1354),99),IF(AND(O1354&lt;&gt;"",YEAR(O1354)=YEAR($L$6)),MONTH(O1354),99))-IF(YEAR(E1354)&lt;YEAR($L$6),1,IF(MONTH(E1354)=12,99,MONTH(E1354)+1))+1))),0)</f>
        <v>0</v>
      </c>
      <c r="Q1354" s="122">
        <f t="shared" ref="Q1354:Q1417" si="87">IFERROR(IF(N1354=0,(H1354*(1-G1354))/F1354*P1354,(N1354*(1-G1354))/F1354*P1354),0)</f>
        <v>0</v>
      </c>
      <c r="R1354" s="122">
        <f t="shared" si="84"/>
        <v>0</v>
      </c>
      <c r="S1354" s="123" t="s">
        <v>120</v>
      </c>
      <c r="U1354" s="70"/>
      <c r="V1354" s="124"/>
    </row>
    <row r="1355" s="63" customFormat="1" ht="16.5" outlineLevel="7" spans="1:22">
      <c r="A1355" s="82"/>
      <c r="B1355" s="126" t="s">
        <v>192</v>
      </c>
      <c r="C1355" s="127" t="s">
        <v>7195</v>
      </c>
      <c r="D1355" s="128" t="s">
        <v>7197</v>
      </c>
      <c r="E1355" s="129">
        <v>42577</v>
      </c>
      <c r="F1355" s="128">
        <v>72</v>
      </c>
      <c r="G1355" s="114">
        <v>0</v>
      </c>
      <c r="H1355" s="115">
        <v>127515.75</v>
      </c>
      <c r="I1355" s="115">
        <v>127515.75</v>
      </c>
      <c r="J1355" s="130">
        <v>0</v>
      </c>
      <c r="K1355" s="130">
        <v>0</v>
      </c>
      <c r="L1355" s="130">
        <v>0</v>
      </c>
      <c r="M1355" s="118"/>
      <c r="N1355" s="119"/>
      <c r="O1355" s="120">
        <f t="shared" si="85"/>
        <v>44773</v>
      </c>
      <c r="P1355" s="121">
        <f t="shared" si="86"/>
        <v>0</v>
      </c>
      <c r="Q1355" s="122">
        <f t="shared" si="87"/>
        <v>0</v>
      </c>
      <c r="R1355" s="122">
        <f t="shared" si="84"/>
        <v>0</v>
      </c>
      <c r="S1355" s="123" t="s">
        <v>120</v>
      </c>
      <c r="U1355" s="70"/>
      <c r="V1355" s="124"/>
    </row>
    <row r="1356" s="63" customFormat="1" ht="16.5" outlineLevel="7" spans="1:22">
      <c r="A1356" s="82"/>
      <c r="B1356" s="126" t="s">
        <v>192</v>
      </c>
      <c r="C1356" s="127" t="s">
        <v>7200</v>
      </c>
      <c r="D1356" s="128" t="s">
        <v>7202</v>
      </c>
      <c r="E1356" s="129">
        <v>42577</v>
      </c>
      <c r="F1356" s="128">
        <v>72</v>
      </c>
      <c r="G1356" s="114">
        <v>0</v>
      </c>
      <c r="H1356" s="115">
        <v>64786.32</v>
      </c>
      <c r="I1356" s="115">
        <v>64786.32</v>
      </c>
      <c r="J1356" s="130">
        <v>0</v>
      </c>
      <c r="K1356" s="130">
        <v>0</v>
      </c>
      <c r="L1356" s="130">
        <v>0</v>
      </c>
      <c r="M1356" s="118"/>
      <c r="N1356" s="119"/>
      <c r="O1356" s="120">
        <f t="shared" si="85"/>
        <v>44773</v>
      </c>
      <c r="P1356" s="121">
        <f t="shared" si="86"/>
        <v>0</v>
      </c>
      <c r="Q1356" s="122">
        <f t="shared" si="87"/>
        <v>0</v>
      </c>
      <c r="R1356" s="122">
        <f t="shared" si="84"/>
        <v>0</v>
      </c>
      <c r="S1356" s="123" t="s">
        <v>120</v>
      </c>
      <c r="U1356" s="70"/>
      <c r="V1356" s="124"/>
    </row>
    <row r="1357" s="63" customFormat="1" ht="16.5" outlineLevel="7" spans="1:22">
      <c r="A1357" s="82"/>
      <c r="B1357" s="126" t="s">
        <v>192</v>
      </c>
      <c r="C1357" s="127" t="s">
        <v>7206</v>
      </c>
      <c r="D1357" s="128" t="s">
        <v>7208</v>
      </c>
      <c r="E1357" s="129">
        <v>42577</v>
      </c>
      <c r="F1357" s="128">
        <v>72</v>
      </c>
      <c r="G1357" s="114">
        <v>0</v>
      </c>
      <c r="H1357" s="115">
        <v>36752.14</v>
      </c>
      <c r="I1357" s="115">
        <v>36752.14</v>
      </c>
      <c r="J1357" s="130">
        <v>0</v>
      </c>
      <c r="K1357" s="130">
        <v>0</v>
      </c>
      <c r="L1357" s="130">
        <v>0</v>
      </c>
      <c r="M1357" s="118"/>
      <c r="N1357" s="119"/>
      <c r="O1357" s="120">
        <f t="shared" si="85"/>
        <v>44773</v>
      </c>
      <c r="P1357" s="121">
        <f t="shared" si="86"/>
        <v>0</v>
      </c>
      <c r="Q1357" s="122">
        <f t="shared" si="87"/>
        <v>0</v>
      </c>
      <c r="R1357" s="122">
        <f t="shared" si="84"/>
        <v>0</v>
      </c>
      <c r="S1357" s="123" t="s">
        <v>120</v>
      </c>
      <c r="U1357" s="70"/>
      <c r="V1357" s="124"/>
    </row>
    <row r="1358" s="63" customFormat="1" ht="16.5" outlineLevel="7" spans="1:22">
      <c r="A1358" s="82"/>
      <c r="B1358" s="111" t="s">
        <v>192</v>
      </c>
      <c r="C1358" s="111" t="s">
        <v>7210</v>
      </c>
      <c r="D1358" s="112" t="s">
        <v>7212</v>
      </c>
      <c r="E1358" s="113">
        <v>42688</v>
      </c>
      <c r="F1358" s="112">
        <v>72</v>
      </c>
      <c r="G1358" s="114">
        <v>0</v>
      </c>
      <c r="H1358" s="115">
        <v>225000</v>
      </c>
      <c r="I1358" s="115">
        <v>225000</v>
      </c>
      <c r="J1358" s="116">
        <v>0</v>
      </c>
      <c r="K1358" s="116">
        <v>0</v>
      </c>
      <c r="L1358" s="116">
        <v>0</v>
      </c>
      <c r="M1358" s="118"/>
      <c r="N1358" s="119"/>
      <c r="O1358" s="120">
        <f t="shared" si="85"/>
        <v>44895</v>
      </c>
      <c r="P1358" s="121">
        <f t="shared" si="86"/>
        <v>0</v>
      </c>
      <c r="Q1358" s="122">
        <f t="shared" si="87"/>
        <v>0</v>
      </c>
      <c r="R1358" s="122">
        <f t="shared" si="84"/>
        <v>0</v>
      </c>
      <c r="S1358" s="123" t="s">
        <v>120</v>
      </c>
      <c r="U1358" s="70"/>
      <c r="V1358" s="124"/>
    </row>
    <row r="1359" s="63" customFormat="1" ht="16.5" outlineLevel="7" spans="1:22">
      <c r="A1359" s="82"/>
      <c r="B1359" s="111" t="s">
        <v>192</v>
      </c>
      <c r="C1359" s="111" t="s">
        <v>7216</v>
      </c>
      <c r="D1359" s="112" t="s">
        <v>7218</v>
      </c>
      <c r="E1359" s="113">
        <v>42688</v>
      </c>
      <c r="F1359" s="112">
        <v>72</v>
      </c>
      <c r="G1359" s="114">
        <v>0</v>
      </c>
      <c r="H1359" s="115">
        <v>55993.89</v>
      </c>
      <c r="I1359" s="115">
        <v>55993.89</v>
      </c>
      <c r="J1359" s="116">
        <v>0</v>
      </c>
      <c r="K1359" s="116">
        <v>0</v>
      </c>
      <c r="L1359" s="116">
        <v>0</v>
      </c>
      <c r="M1359" s="118"/>
      <c r="N1359" s="119"/>
      <c r="O1359" s="120">
        <f t="shared" si="85"/>
        <v>44895</v>
      </c>
      <c r="P1359" s="121">
        <f t="shared" si="86"/>
        <v>0</v>
      </c>
      <c r="Q1359" s="122">
        <f t="shared" si="87"/>
        <v>0</v>
      </c>
      <c r="R1359" s="122">
        <f t="shared" si="84"/>
        <v>0</v>
      </c>
      <c r="S1359" s="123" t="s">
        <v>120</v>
      </c>
      <c r="U1359" s="70"/>
      <c r="V1359" s="124"/>
    </row>
    <row r="1360" s="63" customFormat="1" ht="16.5" outlineLevel="7" spans="1:22">
      <c r="A1360" s="82"/>
      <c r="B1360" s="126" t="s">
        <v>192</v>
      </c>
      <c r="C1360" s="127" t="s">
        <v>7221</v>
      </c>
      <c r="D1360" s="128" t="s">
        <v>7223</v>
      </c>
      <c r="E1360" s="129">
        <v>42907</v>
      </c>
      <c r="F1360" s="128">
        <v>72</v>
      </c>
      <c r="G1360" s="114">
        <v>0</v>
      </c>
      <c r="H1360" s="115">
        <v>25338.1</v>
      </c>
      <c r="I1360" s="115">
        <v>25338.1</v>
      </c>
      <c r="J1360" s="130">
        <v>0</v>
      </c>
      <c r="K1360" s="130">
        <v>0</v>
      </c>
      <c r="L1360" s="130">
        <v>0</v>
      </c>
      <c r="M1360" s="118"/>
      <c r="N1360" s="119"/>
      <c r="O1360" s="120">
        <f t="shared" si="85"/>
        <v>45107</v>
      </c>
      <c r="P1360" s="121">
        <f t="shared" si="86"/>
        <v>0</v>
      </c>
      <c r="Q1360" s="122">
        <f t="shared" si="87"/>
        <v>0</v>
      </c>
      <c r="R1360" s="122">
        <f t="shared" si="84"/>
        <v>0</v>
      </c>
      <c r="S1360" s="123" t="s">
        <v>120</v>
      </c>
      <c r="U1360" s="70"/>
      <c r="V1360" s="124"/>
    </row>
    <row r="1361" s="63" customFormat="1" ht="16.5" outlineLevel="7" spans="1:22">
      <c r="A1361" s="82"/>
      <c r="B1361" s="126" t="s">
        <v>192</v>
      </c>
      <c r="C1361" s="127" t="s">
        <v>7227</v>
      </c>
      <c r="D1361" s="128" t="s">
        <v>7223</v>
      </c>
      <c r="E1361" s="129">
        <v>42907</v>
      </c>
      <c r="F1361" s="128">
        <v>72</v>
      </c>
      <c r="G1361" s="114">
        <v>0</v>
      </c>
      <c r="H1361" s="115">
        <v>25338.09</v>
      </c>
      <c r="I1361" s="115">
        <v>25338.09</v>
      </c>
      <c r="J1361" s="130">
        <v>0</v>
      </c>
      <c r="K1361" s="130">
        <v>0</v>
      </c>
      <c r="L1361" s="130">
        <v>0</v>
      </c>
      <c r="M1361" s="118"/>
      <c r="N1361" s="119"/>
      <c r="O1361" s="120">
        <f t="shared" si="85"/>
        <v>45107</v>
      </c>
      <c r="P1361" s="121">
        <f t="shared" si="86"/>
        <v>0</v>
      </c>
      <c r="Q1361" s="122">
        <f t="shared" si="87"/>
        <v>0</v>
      </c>
      <c r="R1361" s="122">
        <f t="shared" si="84"/>
        <v>0</v>
      </c>
      <c r="S1361" s="123" t="s">
        <v>120</v>
      </c>
      <c r="U1361" s="70"/>
      <c r="V1361" s="124"/>
    </row>
    <row r="1362" s="63" customFormat="1" ht="16.5" outlineLevel="7" spans="1:22">
      <c r="A1362" s="82"/>
      <c r="B1362" s="126" t="s">
        <v>192</v>
      </c>
      <c r="C1362" s="127" t="s">
        <v>7230</v>
      </c>
      <c r="D1362" s="128" t="s">
        <v>7232</v>
      </c>
      <c r="E1362" s="129">
        <v>42907</v>
      </c>
      <c r="F1362" s="128">
        <v>72</v>
      </c>
      <c r="G1362" s="114">
        <v>0</v>
      </c>
      <c r="H1362" s="115">
        <v>185105.45</v>
      </c>
      <c r="I1362" s="115">
        <v>185105.45</v>
      </c>
      <c r="J1362" s="130">
        <v>0</v>
      </c>
      <c r="K1362" s="130">
        <v>0</v>
      </c>
      <c r="L1362" s="130">
        <v>0</v>
      </c>
      <c r="M1362" s="118"/>
      <c r="N1362" s="119"/>
      <c r="O1362" s="120">
        <f t="shared" si="85"/>
        <v>45107</v>
      </c>
      <c r="P1362" s="121">
        <f t="shared" si="86"/>
        <v>0</v>
      </c>
      <c r="Q1362" s="122">
        <f t="shared" si="87"/>
        <v>0</v>
      </c>
      <c r="R1362" s="122">
        <f t="shared" si="84"/>
        <v>0</v>
      </c>
      <c r="S1362" s="123" t="s">
        <v>120</v>
      </c>
      <c r="U1362" s="70"/>
      <c r="V1362" s="124"/>
    </row>
    <row r="1363" s="63" customFormat="1" ht="16.5" outlineLevel="7" spans="1:22">
      <c r="A1363" s="82"/>
      <c r="B1363" s="126" t="s">
        <v>192</v>
      </c>
      <c r="C1363" s="127" t="s">
        <v>7235</v>
      </c>
      <c r="D1363" s="128" t="s">
        <v>7237</v>
      </c>
      <c r="E1363" s="129">
        <v>42907</v>
      </c>
      <c r="F1363" s="128">
        <v>72</v>
      </c>
      <c r="G1363" s="114">
        <v>0</v>
      </c>
      <c r="H1363" s="115">
        <v>325000</v>
      </c>
      <c r="I1363" s="115">
        <v>325000</v>
      </c>
      <c r="J1363" s="130">
        <v>0</v>
      </c>
      <c r="K1363" s="130">
        <v>0</v>
      </c>
      <c r="L1363" s="130">
        <v>0</v>
      </c>
      <c r="M1363" s="118"/>
      <c r="N1363" s="119"/>
      <c r="O1363" s="120">
        <f t="shared" si="85"/>
        <v>45107</v>
      </c>
      <c r="P1363" s="121">
        <f t="shared" si="86"/>
        <v>0</v>
      </c>
      <c r="Q1363" s="122">
        <f t="shared" si="87"/>
        <v>0</v>
      </c>
      <c r="R1363" s="122">
        <f t="shared" si="84"/>
        <v>0</v>
      </c>
      <c r="S1363" s="123" t="s">
        <v>120</v>
      </c>
      <c r="U1363" s="70"/>
      <c r="V1363" s="124"/>
    </row>
    <row r="1364" s="63" customFormat="1" ht="16.5" outlineLevel="7" spans="1:22">
      <c r="A1364" s="82"/>
      <c r="B1364" s="126" t="s">
        <v>192</v>
      </c>
      <c r="C1364" s="127" t="s">
        <v>7240</v>
      </c>
      <c r="D1364" s="128" t="s">
        <v>7242</v>
      </c>
      <c r="E1364" s="129">
        <v>42907</v>
      </c>
      <c r="F1364" s="128">
        <v>72</v>
      </c>
      <c r="G1364" s="114">
        <v>0</v>
      </c>
      <c r="H1364" s="115">
        <v>243066.1</v>
      </c>
      <c r="I1364" s="115">
        <v>243066.1</v>
      </c>
      <c r="J1364" s="130">
        <v>0</v>
      </c>
      <c r="K1364" s="130">
        <v>0</v>
      </c>
      <c r="L1364" s="130">
        <v>0</v>
      </c>
      <c r="M1364" s="118"/>
      <c r="N1364" s="119"/>
      <c r="O1364" s="120">
        <f t="shared" si="85"/>
        <v>45107</v>
      </c>
      <c r="P1364" s="121">
        <f t="shared" si="86"/>
        <v>0</v>
      </c>
      <c r="Q1364" s="122">
        <f t="shared" si="87"/>
        <v>0</v>
      </c>
      <c r="R1364" s="122">
        <f t="shared" si="84"/>
        <v>0</v>
      </c>
      <c r="S1364" s="123" t="s">
        <v>120</v>
      </c>
      <c r="U1364" s="70"/>
      <c r="V1364" s="124"/>
    </row>
    <row r="1365" s="63" customFormat="1" ht="16.5" outlineLevel="7" spans="1:22">
      <c r="A1365" s="82"/>
      <c r="B1365" s="111" t="s">
        <v>192</v>
      </c>
      <c r="C1365" s="111" t="s">
        <v>7245</v>
      </c>
      <c r="D1365" s="112" t="s">
        <v>7247</v>
      </c>
      <c r="E1365" s="113">
        <v>42907</v>
      </c>
      <c r="F1365" s="112">
        <v>72</v>
      </c>
      <c r="G1365" s="114">
        <v>0</v>
      </c>
      <c r="H1365" s="115">
        <v>273449.37</v>
      </c>
      <c r="I1365" s="115">
        <v>273449.37</v>
      </c>
      <c r="J1365" s="116">
        <v>0</v>
      </c>
      <c r="K1365" s="116">
        <v>0</v>
      </c>
      <c r="L1365" s="116">
        <v>0</v>
      </c>
      <c r="M1365" s="118"/>
      <c r="N1365" s="119"/>
      <c r="O1365" s="120">
        <f t="shared" si="85"/>
        <v>45107</v>
      </c>
      <c r="P1365" s="121">
        <f t="shared" si="86"/>
        <v>0</v>
      </c>
      <c r="Q1365" s="122">
        <f t="shared" si="87"/>
        <v>0</v>
      </c>
      <c r="R1365" s="122">
        <f t="shared" si="84"/>
        <v>0</v>
      </c>
      <c r="S1365" s="123" t="s">
        <v>120</v>
      </c>
      <c r="U1365" s="70"/>
      <c r="V1365" s="124"/>
    </row>
    <row r="1366" s="63" customFormat="1" ht="16.5" outlineLevel="7" spans="1:22">
      <c r="A1366" s="82"/>
      <c r="B1366" s="111" t="s">
        <v>192</v>
      </c>
      <c r="C1366" s="111" t="s">
        <v>7249</v>
      </c>
      <c r="D1366" s="112" t="s">
        <v>7251</v>
      </c>
      <c r="E1366" s="113">
        <v>42907</v>
      </c>
      <c r="F1366" s="112">
        <v>72</v>
      </c>
      <c r="G1366" s="114">
        <v>0</v>
      </c>
      <c r="H1366" s="115">
        <v>250000</v>
      </c>
      <c r="I1366" s="115">
        <v>250000</v>
      </c>
      <c r="J1366" s="116">
        <v>0</v>
      </c>
      <c r="K1366" s="116">
        <v>0</v>
      </c>
      <c r="L1366" s="116">
        <v>0</v>
      </c>
      <c r="M1366" s="118"/>
      <c r="N1366" s="119"/>
      <c r="O1366" s="120">
        <f t="shared" si="85"/>
        <v>45107</v>
      </c>
      <c r="P1366" s="121">
        <f t="shared" si="86"/>
        <v>0</v>
      </c>
      <c r="Q1366" s="122">
        <f t="shared" si="87"/>
        <v>0</v>
      </c>
      <c r="R1366" s="122">
        <f t="shared" si="84"/>
        <v>0</v>
      </c>
      <c r="S1366" s="123" t="s">
        <v>120</v>
      </c>
      <c r="U1366" s="70"/>
      <c r="V1366" s="124"/>
    </row>
    <row r="1367" s="63" customFormat="1" ht="16.5" outlineLevel="7" spans="1:22">
      <c r="A1367" s="82"/>
      <c r="B1367" s="126" t="s">
        <v>192</v>
      </c>
      <c r="C1367" s="127" t="s">
        <v>7254</v>
      </c>
      <c r="D1367" s="128" t="s">
        <v>7256</v>
      </c>
      <c r="E1367" s="129">
        <v>42907</v>
      </c>
      <c r="F1367" s="128">
        <v>72</v>
      </c>
      <c r="G1367" s="114">
        <v>0</v>
      </c>
      <c r="H1367" s="115">
        <v>215128.21</v>
      </c>
      <c r="I1367" s="115">
        <v>215128.21</v>
      </c>
      <c r="J1367" s="130">
        <v>0</v>
      </c>
      <c r="K1367" s="130">
        <v>0</v>
      </c>
      <c r="L1367" s="130">
        <v>0</v>
      </c>
      <c r="M1367" s="118"/>
      <c r="N1367" s="119"/>
      <c r="O1367" s="120">
        <f t="shared" si="85"/>
        <v>45107</v>
      </c>
      <c r="P1367" s="121">
        <f t="shared" si="86"/>
        <v>0</v>
      </c>
      <c r="Q1367" s="122">
        <f t="shared" si="87"/>
        <v>0</v>
      </c>
      <c r="R1367" s="122">
        <f t="shared" si="84"/>
        <v>0</v>
      </c>
      <c r="S1367" s="123" t="s">
        <v>120</v>
      </c>
      <c r="U1367" s="70"/>
      <c r="V1367" s="124"/>
    </row>
    <row r="1368" s="63" customFormat="1" ht="16.5" outlineLevel="7" spans="1:22">
      <c r="A1368" s="82"/>
      <c r="B1368" s="126" t="s">
        <v>192</v>
      </c>
      <c r="C1368" s="127" t="s">
        <v>7258</v>
      </c>
      <c r="D1368" s="128" t="s">
        <v>7260</v>
      </c>
      <c r="E1368" s="129">
        <v>42907</v>
      </c>
      <c r="F1368" s="128">
        <v>72</v>
      </c>
      <c r="G1368" s="114">
        <v>0</v>
      </c>
      <c r="H1368" s="115">
        <v>144433.71</v>
      </c>
      <c r="I1368" s="115">
        <v>144433.71</v>
      </c>
      <c r="J1368" s="130">
        <v>0</v>
      </c>
      <c r="K1368" s="130">
        <v>0</v>
      </c>
      <c r="L1368" s="130">
        <v>0</v>
      </c>
      <c r="M1368" s="118"/>
      <c r="N1368" s="119"/>
      <c r="O1368" s="120">
        <f t="shared" si="85"/>
        <v>45107</v>
      </c>
      <c r="P1368" s="121">
        <f t="shared" si="86"/>
        <v>0</v>
      </c>
      <c r="Q1368" s="122">
        <f t="shared" si="87"/>
        <v>0</v>
      </c>
      <c r="R1368" s="122">
        <f t="shared" si="84"/>
        <v>0</v>
      </c>
      <c r="S1368" s="123" t="s">
        <v>120</v>
      </c>
      <c r="U1368" s="70"/>
      <c r="V1368" s="124"/>
    </row>
    <row r="1369" s="63" customFormat="1" ht="16.5" outlineLevel="7" spans="1:22">
      <c r="A1369" s="82"/>
      <c r="B1369" s="126" t="s">
        <v>192</v>
      </c>
      <c r="C1369" s="127" t="s">
        <v>7264</v>
      </c>
      <c r="D1369" s="128" t="s">
        <v>7266</v>
      </c>
      <c r="E1369" s="129">
        <v>42907</v>
      </c>
      <c r="F1369" s="128">
        <v>72</v>
      </c>
      <c r="G1369" s="114">
        <v>0</v>
      </c>
      <c r="H1369" s="115">
        <v>144433.71</v>
      </c>
      <c r="I1369" s="115">
        <v>144433.71</v>
      </c>
      <c r="J1369" s="130">
        <v>0</v>
      </c>
      <c r="K1369" s="130">
        <v>0</v>
      </c>
      <c r="L1369" s="130">
        <v>0</v>
      </c>
      <c r="M1369" s="118"/>
      <c r="N1369" s="119"/>
      <c r="O1369" s="120">
        <f t="shared" si="85"/>
        <v>45107</v>
      </c>
      <c r="P1369" s="121">
        <f t="shared" si="86"/>
        <v>0</v>
      </c>
      <c r="Q1369" s="122">
        <f t="shared" si="87"/>
        <v>0</v>
      </c>
      <c r="R1369" s="122">
        <f t="shared" si="84"/>
        <v>0</v>
      </c>
      <c r="S1369" s="123" t="s">
        <v>120</v>
      </c>
      <c r="U1369" s="70"/>
      <c r="V1369" s="124"/>
    </row>
    <row r="1370" s="63" customFormat="1" ht="16.5" outlineLevel="7" spans="1:22">
      <c r="A1370" s="82"/>
      <c r="B1370" s="126" t="s">
        <v>192</v>
      </c>
      <c r="C1370" s="127" t="s">
        <v>7268</v>
      </c>
      <c r="D1370" s="128" t="s">
        <v>7270</v>
      </c>
      <c r="E1370" s="129">
        <v>42907</v>
      </c>
      <c r="F1370" s="128">
        <v>72</v>
      </c>
      <c r="G1370" s="114">
        <v>0</v>
      </c>
      <c r="H1370" s="115">
        <v>81196.58</v>
      </c>
      <c r="I1370" s="115">
        <v>81196.58</v>
      </c>
      <c r="J1370" s="130">
        <v>0</v>
      </c>
      <c r="K1370" s="130">
        <v>0</v>
      </c>
      <c r="L1370" s="130">
        <v>0</v>
      </c>
      <c r="M1370" s="118"/>
      <c r="N1370" s="119"/>
      <c r="O1370" s="120">
        <f t="shared" si="85"/>
        <v>45107</v>
      </c>
      <c r="P1370" s="121">
        <f t="shared" si="86"/>
        <v>0</v>
      </c>
      <c r="Q1370" s="122">
        <f t="shared" si="87"/>
        <v>0</v>
      </c>
      <c r="R1370" s="122">
        <f t="shared" si="84"/>
        <v>0</v>
      </c>
      <c r="S1370" s="123" t="s">
        <v>120</v>
      </c>
      <c r="U1370" s="70"/>
      <c r="V1370" s="124"/>
    </row>
    <row r="1371" s="63" customFormat="1" ht="16.5" outlineLevel="7" spans="1:22">
      <c r="A1371" s="82"/>
      <c r="B1371" s="126" t="s">
        <v>192</v>
      </c>
      <c r="C1371" s="127" t="s">
        <v>7274</v>
      </c>
      <c r="D1371" s="128" t="s">
        <v>7276</v>
      </c>
      <c r="E1371" s="129">
        <v>42907</v>
      </c>
      <c r="F1371" s="128">
        <v>72</v>
      </c>
      <c r="G1371" s="114">
        <v>0</v>
      </c>
      <c r="H1371" s="115">
        <v>186689.91</v>
      </c>
      <c r="I1371" s="115">
        <v>186689.91</v>
      </c>
      <c r="J1371" s="130">
        <v>0</v>
      </c>
      <c r="K1371" s="130">
        <v>0</v>
      </c>
      <c r="L1371" s="130">
        <v>0</v>
      </c>
      <c r="M1371" s="118"/>
      <c r="N1371" s="119"/>
      <c r="O1371" s="120">
        <f t="shared" si="85"/>
        <v>45107</v>
      </c>
      <c r="P1371" s="121">
        <f t="shared" si="86"/>
        <v>0</v>
      </c>
      <c r="Q1371" s="122">
        <f t="shared" si="87"/>
        <v>0</v>
      </c>
      <c r="R1371" s="122">
        <f t="shared" si="84"/>
        <v>0</v>
      </c>
      <c r="S1371" s="123" t="s">
        <v>120</v>
      </c>
      <c r="U1371" s="70"/>
      <c r="V1371" s="124"/>
    </row>
    <row r="1372" s="63" customFormat="1" ht="16.5" outlineLevel="7" spans="1:22">
      <c r="A1372" s="82"/>
      <c r="B1372" s="111" t="s">
        <v>192</v>
      </c>
      <c r="C1372" s="111" t="s">
        <v>7279</v>
      </c>
      <c r="D1372" s="112" t="s">
        <v>7281</v>
      </c>
      <c r="E1372" s="113">
        <v>43083</v>
      </c>
      <c r="F1372" s="112">
        <v>72</v>
      </c>
      <c r="G1372" s="114">
        <v>0</v>
      </c>
      <c r="H1372" s="115">
        <v>922757.38</v>
      </c>
      <c r="I1372" s="115">
        <v>922757.38</v>
      </c>
      <c r="J1372" s="116">
        <v>0</v>
      </c>
      <c r="K1372" s="116">
        <v>0</v>
      </c>
      <c r="L1372" s="116">
        <v>0</v>
      </c>
      <c r="M1372" s="118"/>
      <c r="N1372" s="119"/>
      <c r="O1372" s="120">
        <f t="shared" si="85"/>
        <v>45291</v>
      </c>
      <c r="P1372" s="121">
        <f t="shared" si="86"/>
        <v>0</v>
      </c>
      <c r="Q1372" s="122">
        <f t="shared" si="87"/>
        <v>0</v>
      </c>
      <c r="R1372" s="122">
        <f t="shared" si="84"/>
        <v>0</v>
      </c>
      <c r="S1372" s="123" t="s">
        <v>120</v>
      </c>
      <c r="U1372" s="70"/>
      <c r="V1372" s="124"/>
    </row>
    <row r="1373" s="63" customFormat="1" ht="16.5" outlineLevel="7" spans="1:22">
      <c r="A1373" s="82"/>
      <c r="B1373" s="111" t="s">
        <v>192</v>
      </c>
      <c r="C1373" s="111" t="s">
        <v>7285</v>
      </c>
      <c r="D1373" s="112" t="s">
        <v>7287</v>
      </c>
      <c r="E1373" s="113">
        <v>43122</v>
      </c>
      <c r="F1373" s="112">
        <v>72</v>
      </c>
      <c r="G1373" s="114">
        <v>0</v>
      </c>
      <c r="H1373" s="115">
        <v>81610.91</v>
      </c>
      <c r="I1373" s="115">
        <v>81610.91</v>
      </c>
      <c r="J1373" s="116">
        <v>0</v>
      </c>
      <c r="K1373" s="116">
        <v>0</v>
      </c>
      <c r="L1373" s="116">
        <v>0</v>
      </c>
      <c r="M1373" s="118"/>
      <c r="N1373" s="119"/>
      <c r="O1373" s="120">
        <f t="shared" si="85"/>
        <v>45322</v>
      </c>
      <c r="P1373" s="121">
        <f t="shared" si="86"/>
        <v>0</v>
      </c>
      <c r="Q1373" s="122">
        <f t="shared" si="87"/>
        <v>0</v>
      </c>
      <c r="R1373" s="122">
        <f t="shared" si="84"/>
        <v>0</v>
      </c>
      <c r="S1373" s="123" t="s">
        <v>120</v>
      </c>
      <c r="U1373" s="70"/>
      <c r="V1373" s="124"/>
    </row>
    <row r="1374" s="63" customFormat="1" ht="16.5" outlineLevel="7" spans="1:22">
      <c r="A1374" s="82"/>
      <c r="B1374" s="126" t="s">
        <v>192</v>
      </c>
      <c r="C1374" s="127" t="s">
        <v>7290</v>
      </c>
      <c r="D1374" s="128" t="s">
        <v>3631</v>
      </c>
      <c r="E1374" s="129">
        <v>43122</v>
      </c>
      <c r="F1374" s="128">
        <v>72</v>
      </c>
      <c r="G1374" s="114">
        <v>0</v>
      </c>
      <c r="H1374" s="115">
        <v>36224.81</v>
      </c>
      <c r="I1374" s="115">
        <v>36224.81</v>
      </c>
      <c r="J1374" s="130">
        <v>0</v>
      </c>
      <c r="K1374" s="130">
        <v>0</v>
      </c>
      <c r="L1374" s="130">
        <v>0</v>
      </c>
      <c r="M1374" s="118"/>
      <c r="N1374" s="119"/>
      <c r="O1374" s="120">
        <f t="shared" si="85"/>
        <v>45322</v>
      </c>
      <c r="P1374" s="121">
        <f t="shared" si="86"/>
        <v>0</v>
      </c>
      <c r="Q1374" s="122">
        <f t="shared" si="87"/>
        <v>0</v>
      </c>
      <c r="R1374" s="122">
        <f t="shared" si="84"/>
        <v>0</v>
      </c>
      <c r="S1374" s="123" t="s">
        <v>120</v>
      </c>
      <c r="U1374" s="70"/>
      <c r="V1374" s="124"/>
    </row>
    <row r="1375" s="63" customFormat="1" ht="16.5" outlineLevel="7" spans="1:22">
      <c r="A1375" s="82"/>
      <c r="B1375" s="126" t="s">
        <v>192</v>
      </c>
      <c r="C1375" s="127" t="s">
        <v>7296</v>
      </c>
      <c r="D1375" s="128" t="s">
        <v>7298</v>
      </c>
      <c r="E1375" s="129">
        <v>43122</v>
      </c>
      <c r="F1375" s="128">
        <v>72</v>
      </c>
      <c r="G1375" s="114">
        <v>0</v>
      </c>
      <c r="H1375" s="115">
        <v>273159.11</v>
      </c>
      <c r="I1375" s="115">
        <v>273159.11</v>
      </c>
      <c r="J1375" s="130">
        <v>0</v>
      </c>
      <c r="K1375" s="130">
        <v>0</v>
      </c>
      <c r="L1375" s="130">
        <v>0</v>
      </c>
      <c r="M1375" s="118"/>
      <c r="N1375" s="119"/>
      <c r="O1375" s="120">
        <f t="shared" si="85"/>
        <v>45322</v>
      </c>
      <c r="P1375" s="121">
        <f t="shared" si="86"/>
        <v>0</v>
      </c>
      <c r="Q1375" s="122">
        <f t="shared" si="87"/>
        <v>0</v>
      </c>
      <c r="R1375" s="122">
        <f t="shared" si="84"/>
        <v>0</v>
      </c>
      <c r="S1375" s="123" t="s">
        <v>120</v>
      </c>
      <c r="U1375" s="70"/>
      <c r="V1375" s="124"/>
    </row>
    <row r="1376" s="63" customFormat="1" ht="16.5" outlineLevel="7" spans="1:22">
      <c r="A1376" s="82"/>
      <c r="B1376" s="126" t="s">
        <v>192</v>
      </c>
      <c r="C1376" s="127" t="s">
        <v>7302</v>
      </c>
      <c r="D1376" s="128" t="s">
        <v>7304</v>
      </c>
      <c r="E1376" s="129">
        <v>43122</v>
      </c>
      <c r="F1376" s="128">
        <v>72</v>
      </c>
      <c r="G1376" s="114">
        <v>0</v>
      </c>
      <c r="H1376" s="115">
        <v>193366.61</v>
      </c>
      <c r="I1376" s="115">
        <v>193366.61</v>
      </c>
      <c r="J1376" s="130">
        <v>0</v>
      </c>
      <c r="K1376" s="130">
        <v>0</v>
      </c>
      <c r="L1376" s="130">
        <v>0</v>
      </c>
      <c r="M1376" s="118"/>
      <c r="N1376" s="119"/>
      <c r="O1376" s="120">
        <f t="shared" si="85"/>
        <v>45322</v>
      </c>
      <c r="P1376" s="121">
        <f t="shared" si="86"/>
        <v>0</v>
      </c>
      <c r="Q1376" s="122">
        <f t="shared" si="87"/>
        <v>0</v>
      </c>
      <c r="R1376" s="122">
        <f t="shared" si="84"/>
        <v>0</v>
      </c>
      <c r="S1376" s="123" t="s">
        <v>120</v>
      </c>
      <c r="U1376" s="70"/>
      <c r="V1376" s="124"/>
    </row>
    <row r="1377" s="63" customFormat="1" ht="16.5" outlineLevel="7" spans="1:22">
      <c r="A1377" s="82"/>
      <c r="B1377" s="126" t="s">
        <v>192</v>
      </c>
      <c r="C1377" s="127" t="s">
        <v>7308</v>
      </c>
      <c r="D1377" s="128" t="s">
        <v>7310</v>
      </c>
      <c r="E1377" s="129">
        <v>43277</v>
      </c>
      <c r="F1377" s="128">
        <v>72</v>
      </c>
      <c r="G1377" s="114">
        <v>0</v>
      </c>
      <c r="H1377" s="115">
        <v>150427.35</v>
      </c>
      <c r="I1377" s="115">
        <v>150427.35</v>
      </c>
      <c r="J1377" s="130">
        <v>0</v>
      </c>
      <c r="K1377" s="130">
        <v>0</v>
      </c>
      <c r="L1377" s="130">
        <v>0</v>
      </c>
      <c r="M1377" s="118"/>
      <c r="N1377" s="119"/>
      <c r="O1377" s="120">
        <f t="shared" si="85"/>
        <v>45473</v>
      </c>
      <c r="P1377" s="121">
        <f t="shared" si="86"/>
        <v>0</v>
      </c>
      <c r="Q1377" s="122">
        <f t="shared" si="87"/>
        <v>0</v>
      </c>
      <c r="R1377" s="122">
        <f t="shared" si="84"/>
        <v>0</v>
      </c>
      <c r="S1377" s="123" t="s">
        <v>120</v>
      </c>
      <c r="U1377" s="70"/>
      <c r="V1377" s="124"/>
    </row>
    <row r="1378" s="63" customFormat="1" ht="16.5" outlineLevel="7" spans="1:22">
      <c r="A1378" s="82"/>
      <c r="B1378" s="126" t="s">
        <v>192</v>
      </c>
      <c r="C1378" s="127" t="s">
        <v>7314</v>
      </c>
      <c r="D1378" s="128" t="s">
        <v>7316</v>
      </c>
      <c r="E1378" s="129">
        <v>43277</v>
      </c>
      <c r="F1378" s="128">
        <v>72</v>
      </c>
      <c r="G1378" s="114">
        <v>0</v>
      </c>
      <c r="H1378" s="115">
        <v>658724.76</v>
      </c>
      <c r="I1378" s="115">
        <v>658724.76</v>
      </c>
      <c r="J1378" s="130">
        <v>0</v>
      </c>
      <c r="K1378" s="130">
        <v>0</v>
      </c>
      <c r="L1378" s="130">
        <v>0</v>
      </c>
      <c r="M1378" s="118"/>
      <c r="N1378" s="119"/>
      <c r="O1378" s="120">
        <f t="shared" si="85"/>
        <v>45473</v>
      </c>
      <c r="P1378" s="121">
        <f t="shared" si="86"/>
        <v>0</v>
      </c>
      <c r="Q1378" s="122">
        <f t="shared" si="87"/>
        <v>0</v>
      </c>
      <c r="R1378" s="122">
        <f t="shared" si="84"/>
        <v>0</v>
      </c>
      <c r="S1378" s="123" t="s">
        <v>120</v>
      </c>
      <c r="U1378" s="70"/>
      <c r="V1378" s="124"/>
    </row>
    <row r="1379" s="63" customFormat="1" ht="16.5" outlineLevel="7" spans="1:22">
      <c r="A1379" s="82"/>
      <c r="B1379" s="111" t="s">
        <v>192</v>
      </c>
      <c r="C1379" s="111" t="s">
        <v>7320</v>
      </c>
      <c r="D1379" s="112" t="s">
        <v>7322</v>
      </c>
      <c r="E1379" s="113">
        <v>43277</v>
      </c>
      <c r="F1379" s="112">
        <v>72</v>
      </c>
      <c r="G1379" s="114">
        <v>0</v>
      </c>
      <c r="H1379" s="115">
        <v>87921.57</v>
      </c>
      <c r="I1379" s="115">
        <v>87921.57</v>
      </c>
      <c r="J1379" s="116">
        <v>0</v>
      </c>
      <c r="K1379" s="116">
        <v>0</v>
      </c>
      <c r="L1379" s="116">
        <v>0</v>
      </c>
      <c r="M1379" s="118"/>
      <c r="N1379" s="119"/>
      <c r="O1379" s="120">
        <f t="shared" si="85"/>
        <v>45473</v>
      </c>
      <c r="P1379" s="121">
        <f t="shared" si="86"/>
        <v>0</v>
      </c>
      <c r="Q1379" s="122">
        <f t="shared" si="87"/>
        <v>0</v>
      </c>
      <c r="R1379" s="122">
        <f t="shared" si="84"/>
        <v>0</v>
      </c>
      <c r="S1379" s="123" t="s">
        <v>120</v>
      </c>
      <c r="U1379" s="70"/>
      <c r="V1379" s="124"/>
    </row>
    <row r="1380" s="63" customFormat="1" ht="16.5" outlineLevel="7" spans="1:22">
      <c r="A1380" s="82"/>
      <c r="B1380" s="111" t="s">
        <v>192</v>
      </c>
      <c r="C1380" s="111" t="s">
        <v>7325</v>
      </c>
      <c r="D1380" s="112" t="s">
        <v>7327</v>
      </c>
      <c r="E1380" s="113">
        <v>43277</v>
      </c>
      <c r="F1380" s="112">
        <v>72</v>
      </c>
      <c r="G1380" s="114">
        <v>0</v>
      </c>
      <c r="H1380" s="115">
        <v>159696.85</v>
      </c>
      <c r="I1380" s="115">
        <v>159696.85</v>
      </c>
      <c r="J1380" s="116">
        <v>0</v>
      </c>
      <c r="K1380" s="116">
        <v>0</v>
      </c>
      <c r="L1380" s="116">
        <v>0</v>
      </c>
      <c r="M1380" s="118"/>
      <c r="N1380" s="119"/>
      <c r="O1380" s="120">
        <f t="shared" si="85"/>
        <v>45473</v>
      </c>
      <c r="P1380" s="121">
        <f t="shared" si="86"/>
        <v>0</v>
      </c>
      <c r="Q1380" s="122">
        <f t="shared" si="87"/>
        <v>0</v>
      </c>
      <c r="R1380" s="122">
        <f t="shared" si="84"/>
        <v>0</v>
      </c>
      <c r="S1380" s="123" t="s">
        <v>120</v>
      </c>
      <c r="U1380" s="70"/>
      <c r="V1380" s="124"/>
    </row>
    <row r="1381" s="63" customFormat="1" ht="16.5" outlineLevel="7" spans="1:22">
      <c r="A1381" s="82"/>
      <c r="B1381" s="126" t="s">
        <v>192</v>
      </c>
      <c r="C1381" s="127" t="s">
        <v>7330</v>
      </c>
      <c r="D1381" s="128" t="s">
        <v>7332</v>
      </c>
      <c r="E1381" s="129">
        <v>43277</v>
      </c>
      <c r="F1381" s="128">
        <v>72</v>
      </c>
      <c r="G1381" s="114">
        <v>0</v>
      </c>
      <c r="H1381" s="115">
        <v>159696.85</v>
      </c>
      <c r="I1381" s="115">
        <v>159696.85</v>
      </c>
      <c r="J1381" s="130">
        <v>0</v>
      </c>
      <c r="K1381" s="130">
        <v>0</v>
      </c>
      <c r="L1381" s="130">
        <v>0</v>
      </c>
      <c r="M1381" s="118"/>
      <c r="N1381" s="119"/>
      <c r="O1381" s="120">
        <f t="shared" si="85"/>
        <v>45473</v>
      </c>
      <c r="P1381" s="121">
        <f t="shared" si="86"/>
        <v>0</v>
      </c>
      <c r="Q1381" s="122">
        <f t="shared" si="87"/>
        <v>0</v>
      </c>
      <c r="R1381" s="122">
        <f t="shared" si="84"/>
        <v>0</v>
      </c>
      <c r="S1381" s="123" t="s">
        <v>120</v>
      </c>
      <c r="U1381" s="70"/>
      <c r="V1381" s="124"/>
    </row>
    <row r="1382" s="63" customFormat="1" ht="16.5" outlineLevel="7" spans="1:22">
      <c r="A1382" s="82"/>
      <c r="B1382" s="126" t="s">
        <v>192</v>
      </c>
      <c r="C1382" s="127" t="s">
        <v>7334</v>
      </c>
      <c r="D1382" s="128" t="s">
        <v>7336</v>
      </c>
      <c r="E1382" s="129">
        <v>43277</v>
      </c>
      <c r="F1382" s="128">
        <v>72</v>
      </c>
      <c r="G1382" s="114">
        <v>0</v>
      </c>
      <c r="H1382" s="115">
        <v>159696.85</v>
      </c>
      <c r="I1382" s="115">
        <v>159696.85</v>
      </c>
      <c r="J1382" s="130">
        <v>0</v>
      </c>
      <c r="K1382" s="130">
        <v>0</v>
      </c>
      <c r="L1382" s="130">
        <v>0</v>
      </c>
      <c r="M1382" s="118"/>
      <c r="N1382" s="119"/>
      <c r="O1382" s="120">
        <f t="shared" si="85"/>
        <v>45473</v>
      </c>
      <c r="P1382" s="121">
        <f t="shared" si="86"/>
        <v>0</v>
      </c>
      <c r="Q1382" s="122">
        <f t="shared" si="87"/>
        <v>0</v>
      </c>
      <c r="R1382" s="122">
        <f t="shared" si="84"/>
        <v>0</v>
      </c>
      <c r="S1382" s="123" t="s">
        <v>120</v>
      </c>
      <c r="U1382" s="70"/>
      <c r="V1382" s="124"/>
    </row>
    <row r="1383" s="63" customFormat="1" ht="16.5" outlineLevel="7" spans="1:22">
      <c r="A1383" s="82"/>
      <c r="B1383" s="126" t="s">
        <v>192</v>
      </c>
      <c r="C1383" s="127" t="s">
        <v>7338</v>
      </c>
      <c r="D1383" s="128" t="s">
        <v>7340</v>
      </c>
      <c r="E1383" s="129">
        <v>43277</v>
      </c>
      <c r="F1383" s="128">
        <v>72</v>
      </c>
      <c r="G1383" s="114">
        <v>0</v>
      </c>
      <c r="H1383" s="115">
        <v>27538.46</v>
      </c>
      <c r="I1383" s="115">
        <v>27538.46</v>
      </c>
      <c r="J1383" s="130">
        <v>0</v>
      </c>
      <c r="K1383" s="130">
        <v>0</v>
      </c>
      <c r="L1383" s="130">
        <v>0</v>
      </c>
      <c r="M1383" s="118"/>
      <c r="N1383" s="119"/>
      <c r="O1383" s="120">
        <f t="shared" si="85"/>
        <v>45473</v>
      </c>
      <c r="P1383" s="121">
        <f t="shared" si="86"/>
        <v>0</v>
      </c>
      <c r="Q1383" s="122">
        <f t="shared" si="87"/>
        <v>0</v>
      </c>
      <c r="R1383" s="122">
        <f t="shared" si="84"/>
        <v>0</v>
      </c>
      <c r="S1383" s="123" t="s">
        <v>120</v>
      </c>
      <c r="U1383" s="70"/>
      <c r="V1383" s="124"/>
    </row>
    <row r="1384" s="63" customFormat="1" ht="16.5" outlineLevel="7" spans="1:22">
      <c r="A1384" s="82"/>
      <c r="B1384" s="126" t="s">
        <v>192</v>
      </c>
      <c r="C1384" s="127" t="s">
        <v>7345</v>
      </c>
      <c r="D1384" s="128" t="s">
        <v>7347</v>
      </c>
      <c r="E1384" s="129">
        <v>43277</v>
      </c>
      <c r="F1384" s="128">
        <v>108</v>
      </c>
      <c r="G1384" s="114">
        <v>0</v>
      </c>
      <c r="H1384" s="115">
        <v>260690.22</v>
      </c>
      <c r="I1384" s="115">
        <v>235813.13</v>
      </c>
      <c r="J1384" s="130">
        <v>0</v>
      </c>
      <c r="K1384" s="130">
        <v>24877.09</v>
      </c>
      <c r="L1384" s="130">
        <v>13569.32</v>
      </c>
      <c r="M1384" s="118"/>
      <c r="N1384" s="119"/>
      <c r="O1384" s="120">
        <f t="shared" si="85"/>
        <v>46568</v>
      </c>
      <c r="P1384" s="121">
        <f t="shared" si="86"/>
        <v>12</v>
      </c>
      <c r="Q1384" s="122">
        <f t="shared" si="87"/>
        <v>28965.58</v>
      </c>
      <c r="R1384" s="122">
        <f t="shared" si="84"/>
        <v>15396.26</v>
      </c>
      <c r="S1384" s="123" t="s">
        <v>120</v>
      </c>
      <c r="U1384" s="70"/>
      <c r="V1384" s="124"/>
    </row>
    <row r="1385" s="63" customFormat="1" ht="16.5" outlineLevel="7" spans="1:22">
      <c r="A1385" s="82"/>
      <c r="B1385" s="126" t="s">
        <v>192</v>
      </c>
      <c r="C1385" s="127" t="s">
        <v>7350</v>
      </c>
      <c r="D1385" s="128" t="s">
        <v>7352</v>
      </c>
      <c r="E1385" s="129">
        <v>43277</v>
      </c>
      <c r="F1385" s="128">
        <v>72</v>
      </c>
      <c r="G1385" s="114">
        <v>0</v>
      </c>
      <c r="H1385" s="115">
        <v>92313.01</v>
      </c>
      <c r="I1385" s="115">
        <v>92313.01</v>
      </c>
      <c r="J1385" s="130">
        <v>0</v>
      </c>
      <c r="K1385" s="130">
        <v>0</v>
      </c>
      <c r="L1385" s="130">
        <v>0</v>
      </c>
      <c r="M1385" s="118"/>
      <c r="N1385" s="119"/>
      <c r="O1385" s="120">
        <f t="shared" si="85"/>
        <v>45473</v>
      </c>
      <c r="P1385" s="121">
        <f t="shared" si="86"/>
        <v>0</v>
      </c>
      <c r="Q1385" s="122">
        <f t="shared" si="87"/>
        <v>0</v>
      </c>
      <c r="R1385" s="122">
        <f t="shared" si="84"/>
        <v>0</v>
      </c>
      <c r="S1385" s="123" t="s">
        <v>120</v>
      </c>
      <c r="U1385" s="70"/>
      <c r="V1385" s="124"/>
    </row>
    <row r="1386" s="63" customFormat="1" ht="16.5" outlineLevel="7" spans="1:22">
      <c r="A1386" s="82"/>
      <c r="B1386" s="111" t="s">
        <v>192</v>
      </c>
      <c r="C1386" s="111" t="s">
        <v>7355</v>
      </c>
      <c r="D1386" s="112" t="s">
        <v>7357</v>
      </c>
      <c r="E1386" s="113">
        <v>43277</v>
      </c>
      <c r="F1386" s="112">
        <v>72</v>
      </c>
      <c r="G1386" s="114">
        <v>0</v>
      </c>
      <c r="H1386" s="115">
        <v>132222.22</v>
      </c>
      <c r="I1386" s="115">
        <v>132222.22</v>
      </c>
      <c r="J1386" s="116">
        <v>0</v>
      </c>
      <c r="K1386" s="116">
        <v>0</v>
      </c>
      <c r="L1386" s="116">
        <v>0</v>
      </c>
      <c r="M1386" s="118"/>
      <c r="N1386" s="119"/>
      <c r="O1386" s="120">
        <f t="shared" si="85"/>
        <v>45473</v>
      </c>
      <c r="P1386" s="121">
        <f t="shared" si="86"/>
        <v>0</v>
      </c>
      <c r="Q1386" s="122">
        <f t="shared" si="87"/>
        <v>0</v>
      </c>
      <c r="R1386" s="122">
        <f t="shared" si="84"/>
        <v>0</v>
      </c>
      <c r="S1386" s="123" t="s">
        <v>120</v>
      </c>
      <c r="U1386" s="70"/>
      <c r="V1386" s="124"/>
    </row>
    <row r="1387" s="63" customFormat="1" ht="16.5" outlineLevel="7" spans="1:22">
      <c r="A1387" s="82"/>
      <c r="B1387" s="111" t="s">
        <v>192</v>
      </c>
      <c r="C1387" s="111" t="s">
        <v>7361</v>
      </c>
      <c r="D1387" s="112" t="s">
        <v>7363</v>
      </c>
      <c r="E1387" s="113">
        <v>43426</v>
      </c>
      <c r="F1387" s="112">
        <v>72</v>
      </c>
      <c r="G1387" s="114">
        <v>0</v>
      </c>
      <c r="H1387" s="115">
        <v>366802.96</v>
      </c>
      <c r="I1387" s="115">
        <v>366802.96</v>
      </c>
      <c r="J1387" s="116">
        <v>0</v>
      </c>
      <c r="K1387" s="116">
        <v>0</v>
      </c>
      <c r="L1387" s="116">
        <v>0</v>
      </c>
      <c r="M1387" s="118"/>
      <c r="N1387" s="119"/>
      <c r="O1387" s="120">
        <f t="shared" si="85"/>
        <v>45626</v>
      </c>
      <c r="P1387" s="121">
        <f t="shared" si="86"/>
        <v>0</v>
      </c>
      <c r="Q1387" s="122">
        <f t="shared" si="87"/>
        <v>0</v>
      </c>
      <c r="R1387" s="122">
        <f t="shared" si="84"/>
        <v>0</v>
      </c>
      <c r="S1387" s="123" t="s">
        <v>120</v>
      </c>
      <c r="U1387" s="70"/>
      <c r="V1387" s="124"/>
    </row>
    <row r="1388" s="63" customFormat="1" ht="16.5" outlineLevel="7" spans="1:22">
      <c r="A1388" s="82"/>
      <c r="B1388" s="126" t="s">
        <v>192</v>
      </c>
      <c r="C1388" s="127" t="s">
        <v>7366</v>
      </c>
      <c r="D1388" s="128" t="s">
        <v>7368</v>
      </c>
      <c r="E1388" s="129">
        <v>43426</v>
      </c>
      <c r="F1388" s="128">
        <v>72</v>
      </c>
      <c r="G1388" s="114">
        <v>0</v>
      </c>
      <c r="H1388" s="115">
        <v>201709.4</v>
      </c>
      <c r="I1388" s="115">
        <v>201709.4</v>
      </c>
      <c r="J1388" s="130">
        <v>0</v>
      </c>
      <c r="K1388" s="130">
        <v>0</v>
      </c>
      <c r="L1388" s="130">
        <v>0</v>
      </c>
      <c r="M1388" s="118"/>
      <c r="N1388" s="119"/>
      <c r="O1388" s="120">
        <f t="shared" si="85"/>
        <v>45626</v>
      </c>
      <c r="P1388" s="121">
        <f t="shared" si="86"/>
        <v>0</v>
      </c>
      <c r="Q1388" s="122">
        <f t="shared" si="87"/>
        <v>0</v>
      </c>
      <c r="R1388" s="122">
        <f t="shared" si="84"/>
        <v>0</v>
      </c>
      <c r="S1388" s="123" t="s">
        <v>120</v>
      </c>
      <c r="U1388" s="70"/>
      <c r="V1388" s="124"/>
    </row>
    <row r="1389" s="63" customFormat="1" ht="16.5" outlineLevel="7" spans="1:22">
      <c r="A1389" s="82"/>
      <c r="B1389" s="126" t="s">
        <v>192</v>
      </c>
      <c r="C1389" s="127" t="s">
        <v>7371</v>
      </c>
      <c r="D1389" s="128" t="s">
        <v>7373</v>
      </c>
      <c r="E1389" s="129">
        <v>43426</v>
      </c>
      <c r="F1389" s="128">
        <v>72</v>
      </c>
      <c r="G1389" s="114">
        <v>0</v>
      </c>
      <c r="H1389" s="115">
        <v>201709.4</v>
      </c>
      <c r="I1389" s="115">
        <v>201709.4</v>
      </c>
      <c r="J1389" s="130">
        <v>0</v>
      </c>
      <c r="K1389" s="130">
        <v>0</v>
      </c>
      <c r="L1389" s="130">
        <v>0</v>
      </c>
      <c r="M1389" s="118"/>
      <c r="N1389" s="119"/>
      <c r="O1389" s="120">
        <f t="shared" si="85"/>
        <v>45626</v>
      </c>
      <c r="P1389" s="121">
        <f t="shared" si="86"/>
        <v>0</v>
      </c>
      <c r="Q1389" s="122">
        <f t="shared" si="87"/>
        <v>0</v>
      </c>
      <c r="R1389" s="122">
        <f t="shared" si="84"/>
        <v>0</v>
      </c>
      <c r="S1389" s="123" t="s">
        <v>120</v>
      </c>
      <c r="U1389" s="70"/>
      <c r="V1389" s="124"/>
    </row>
    <row r="1390" s="63" customFormat="1" ht="16.5" outlineLevel="7" spans="1:22">
      <c r="A1390" s="82"/>
      <c r="B1390" s="126" t="s">
        <v>192</v>
      </c>
      <c r="C1390" s="127" t="s">
        <v>7375</v>
      </c>
      <c r="D1390" s="128" t="s">
        <v>7377</v>
      </c>
      <c r="E1390" s="129">
        <v>43426</v>
      </c>
      <c r="F1390" s="128">
        <v>72</v>
      </c>
      <c r="G1390" s="114">
        <v>0</v>
      </c>
      <c r="H1390" s="115">
        <v>300136.28</v>
      </c>
      <c r="I1390" s="115">
        <v>300136.28</v>
      </c>
      <c r="J1390" s="130">
        <v>0</v>
      </c>
      <c r="K1390" s="130">
        <v>0</v>
      </c>
      <c r="L1390" s="130">
        <v>0</v>
      </c>
      <c r="M1390" s="118"/>
      <c r="N1390" s="119"/>
      <c r="O1390" s="120">
        <f t="shared" si="85"/>
        <v>45626</v>
      </c>
      <c r="P1390" s="121">
        <f t="shared" si="86"/>
        <v>0</v>
      </c>
      <c r="Q1390" s="122">
        <f t="shared" si="87"/>
        <v>0</v>
      </c>
      <c r="R1390" s="122">
        <f t="shared" si="84"/>
        <v>0</v>
      </c>
      <c r="S1390" s="123" t="s">
        <v>120</v>
      </c>
      <c r="U1390" s="70"/>
      <c r="V1390" s="124"/>
    </row>
    <row r="1391" s="63" customFormat="1" ht="16.5" outlineLevel="7" spans="1:22">
      <c r="A1391" s="82"/>
      <c r="B1391" s="126" t="s">
        <v>192</v>
      </c>
      <c r="C1391" s="127" t="s">
        <v>7380</v>
      </c>
      <c r="D1391" s="128" t="s">
        <v>7382</v>
      </c>
      <c r="E1391" s="129">
        <v>43426</v>
      </c>
      <c r="F1391" s="128">
        <v>72</v>
      </c>
      <c r="G1391" s="114">
        <v>0</v>
      </c>
      <c r="H1391" s="115">
        <v>330598.3</v>
      </c>
      <c r="I1391" s="115">
        <v>330598.3</v>
      </c>
      <c r="J1391" s="130">
        <v>0</v>
      </c>
      <c r="K1391" s="130">
        <v>0</v>
      </c>
      <c r="L1391" s="130">
        <v>0</v>
      </c>
      <c r="M1391" s="118"/>
      <c r="N1391" s="119"/>
      <c r="O1391" s="120">
        <f t="shared" si="85"/>
        <v>45626</v>
      </c>
      <c r="P1391" s="121">
        <f t="shared" si="86"/>
        <v>0</v>
      </c>
      <c r="Q1391" s="122">
        <f t="shared" si="87"/>
        <v>0</v>
      </c>
      <c r="R1391" s="122">
        <f t="shared" si="84"/>
        <v>0</v>
      </c>
      <c r="S1391" s="123" t="s">
        <v>120</v>
      </c>
      <c r="U1391" s="70"/>
      <c r="V1391" s="124"/>
    </row>
    <row r="1392" s="63" customFormat="1" ht="16.5" outlineLevel="7" spans="1:22">
      <c r="A1392" s="82"/>
      <c r="B1392" s="126" t="s">
        <v>192</v>
      </c>
      <c r="C1392" s="127" t="s">
        <v>7385</v>
      </c>
      <c r="D1392" s="128" t="s">
        <v>7387</v>
      </c>
      <c r="E1392" s="129">
        <v>43426</v>
      </c>
      <c r="F1392" s="128">
        <v>72</v>
      </c>
      <c r="G1392" s="114">
        <v>0</v>
      </c>
      <c r="H1392" s="115">
        <v>284615.39</v>
      </c>
      <c r="I1392" s="115">
        <v>284615.39</v>
      </c>
      <c r="J1392" s="130">
        <v>0</v>
      </c>
      <c r="K1392" s="130">
        <v>0</v>
      </c>
      <c r="L1392" s="130">
        <v>0</v>
      </c>
      <c r="M1392" s="118"/>
      <c r="N1392" s="119"/>
      <c r="O1392" s="120">
        <f t="shared" si="85"/>
        <v>45626</v>
      </c>
      <c r="P1392" s="121">
        <f t="shared" si="86"/>
        <v>0</v>
      </c>
      <c r="Q1392" s="122">
        <f t="shared" si="87"/>
        <v>0</v>
      </c>
      <c r="R1392" s="122">
        <f t="shared" si="84"/>
        <v>0</v>
      </c>
      <c r="S1392" s="123" t="s">
        <v>120</v>
      </c>
      <c r="U1392" s="70"/>
      <c r="V1392" s="124"/>
    </row>
    <row r="1393" s="63" customFormat="1" ht="16.5" outlineLevel="7" spans="1:22">
      <c r="A1393" s="82"/>
      <c r="B1393" s="111" t="s">
        <v>192</v>
      </c>
      <c r="C1393" s="111" t="s">
        <v>7390</v>
      </c>
      <c r="D1393" s="112" t="s">
        <v>7392</v>
      </c>
      <c r="E1393" s="113">
        <v>43426</v>
      </c>
      <c r="F1393" s="112">
        <v>72</v>
      </c>
      <c r="G1393" s="114">
        <v>0</v>
      </c>
      <c r="H1393" s="115">
        <v>79487.18</v>
      </c>
      <c r="I1393" s="115">
        <v>79487.18</v>
      </c>
      <c r="J1393" s="116">
        <v>0</v>
      </c>
      <c r="K1393" s="116">
        <v>0</v>
      </c>
      <c r="L1393" s="116">
        <v>0</v>
      </c>
      <c r="M1393" s="118"/>
      <c r="N1393" s="119"/>
      <c r="O1393" s="120">
        <f t="shared" si="85"/>
        <v>45626</v>
      </c>
      <c r="P1393" s="121">
        <f t="shared" si="86"/>
        <v>0</v>
      </c>
      <c r="Q1393" s="122">
        <f t="shared" si="87"/>
        <v>0</v>
      </c>
      <c r="R1393" s="122">
        <f t="shared" si="84"/>
        <v>0</v>
      </c>
      <c r="S1393" s="123" t="s">
        <v>120</v>
      </c>
      <c r="U1393" s="70"/>
      <c r="V1393" s="124"/>
    </row>
    <row r="1394" s="63" customFormat="1" ht="16.5" outlineLevel="7" spans="1:22">
      <c r="A1394" s="82"/>
      <c r="B1394" s="111" t="s">
        <v>192</v>
      </c>
      <c r="C1394" s="111" t="s">
        <v>7396</v>
      </c>
      <c r="D1394" s="112" t="s">
        <v>7398</v>
      </c>
      <c r="E1394" s="113">
        <v>43570</v>
      </c>
      <c r="F1394" s="112">
        <v>72</v>
      </c>
      <c r="G1394" s="114">
        <v>0</v>
      </c>
      <c r="H1394" s="115">
        <v>563575.71</v>
      </c>
      <c r="I1394" s="115">
        <v>563575.71</v>
      </c>
      <c r="J1394" s="116">
        <v>0</v>
      </c>
      <c r="K1394" s="116">
        <v>0</v>
      </c>
      <c r="L1394" s="116">
        <v>35043.78</v>
      </c>
      <c r="M1394" s="118"/>
      <c r="N1394" s="119"/>
      <c r="O1394" s="120">
        <f t="shared" si="85"/>
        <v>45777</v>
      </c>
      <c r="P1394" s="121">
        <f t="shared" si="86"/>
        <v>4</v>
      </c>
      <c r="Q1394" s="122">
        <f t="shared" si="87"/>
        <v>31309.7616666667</v>
      </c>
      <c r="R1394" s="122">
        <f t="shared" si="84"/>
        <v>-3734.01833333333</v>
      </c>
      <c r="S1394" s="123" t="s">
        <v>120</v>
      </c>
      <c r="U1394" s="70"/>
      <c r="V1394" s="124"/>
    </row>
    <row r="1395" s="63" customFormat="1" ht="16.5" outlineLevel="7" spans="1:22">
      <c r="A1395" s="82"/>
      <c r="B1395" s="126" t="s">
        <v>192</v>
      </c>
      <c r="C1395" s="127" t="s">
        <v>7401</v>
      </c>
      <c r="D1395" s="128" t="s">
        <v>7403</v>
      </c>
      <c r="E1395" s="129">
        <v>43570</v>
      </c>
      <c r="F1395" s="128">
        <v>72</v>
      </c>
      <c r="G1395" s="114">
        <v>0</v>
      </c>
      <c r="H1395" s="115">
        <v>482735</v>
      </c>
      <c r="I1395" s="115">
        <v>482735</v>
      </c>
      <c r="J1395" s="130">
        <v>0</v>
      </c>
      <c r="K1395" s="130">
        <v>0</v>
      </c>
      <c r="L1395" s="130">
        <v>26818.61</v>
      </c>
      <c r="M1395" s="118"/>
      <c r="N1395" s="119"/>
      <c r="O1395" s="120">
        <f t="shared" si="85"/>
        <v>45777</v>
      </c>
      <c r="P1395" s="121">
        <f t="shared" si="86"/>
        <v>4</v>
      </c>
      <c r="Q1395" s="122">
        <f t="shared" si="87"/>
        <v>26818.6111111111</v>
      </c>
      <c r="R1395" s="122">
        <f t="shared" si="84"/>
        <v>0.00111111110891216</v>
      </c>
      <c r="S1395" s="123" t="s">
        <v>120</v>
      </c>
      <c r="U1395" s="70"/>
      <c r="V1395" s="124"/>
    </row>
    <row r="1396" s="63" customFormat="1" ht="16.5" outlineLevel="7" spans="1:22">
      <c r="A1396" s="82"/>
      <c r="B1396" s="126" t="s">
        <v>192</v>
      </c>
      <c r="C1396" s="127" t="s">
        <v>7405</v>
      </c>
      <c r="D1396" s="128" t="s">
        <v>7407</v>
      </c>
      <c r="E1396" s="129">
        <v>43570</v>
      </c>
      <c r="F1396" s="128">
        <v>72</v>
      </c>
      <c r="G1396" s="114">
        <v>0</v>
      </c>
      <c r="H1396" s="115">
        <v>693576.71</v>
      </c>
      <c r="I1396" s="115">
        <v>693576.71</v>
      </c>
      <c r="J1396" s="130">
        <v>0</v>
      </c>
      <c r="K1396" s="130">
        <v>0</v>
      </c>
      <c r="L1396" s="130">
        <v>42266.06</v>
      </c>
      <c r="M1396" s="118"/>
      <c r="N1396" s="119"/>
      <c r="O1396" s="120">
        <f t="shared" si="85"/>
        <v>45777</v>
      </c>
      <c r="P1396" s="121">
        <f t="shared" si="86"/>
        <v>4</v>
      </c>
      <c r="Q1396" s="122">
        <f t="shared" si="87"/>
        <v>38532.0394444444</v>
      </c>
      <c r="R1396" s="122">
        <f t="shared" si="84"/>
        <v>-3734.02055555556</v>
      </c>
      <c r="S1396" s="123" t="s">
        <v>120</v>
      </c>
      <c r="U1396" s="70"/>
      <c r="V1396" s="124"/>
    </row>
    <row r="1397" s="63" customFormat="1" ht="16.5" outlineLevel="7" spans="1:22">
      <c r="A1397" s="82"/>
      <c r="B1397" s="126" t="s">
        <v>192</v>
      </c>
      <c r="C1397" s="127" t="s">
        <v>7409</v>
      </c>
      <c r="D1397" s="128" t="s">
        <v>7411</v>
      </c>
      <c r="E1397" s="129">
        <v>43570</v>
      </c>
      <c r="F1397" s="128">
        <v>72</v>
      </c>
      <c r="G1397" s="114">
        <v>0</v>
      </c>
      <c r="H1397" s="115">
        <v>340840.71</v>
      </c>
      <c r="I1397" s="115">
        <v>340840.71</v>
      </c>
      <c r="J1397" s="130">
        <v>0</v>
      </c>
      <c r="K1397" s="130">
        <v>0</v>
      </c>
      <c r="L1397" s="130">
        <v>22669.62</v>
      </c>
      <c r="M1397" s="118"/>
      <c r="N1397" s="119"/>
      <c r="O1397" s="120">
        <f t="shared" si="85"/>
        <v>45777</v>
      </c>
      <c r="P1397" s="121">
        <f t="shared" si="86"/>
        <v>4</v>
      </c>
      <c r="Q1397" s="122">
        <f t="shared" si="87"/>
        <v>18935.595</v>
      </c>
      <c r="R1397" s="122">
        <f t="shared" si="84"/>
        <v>-3734.025</v>
      </c>
      <c r="S1397" s="123" t="s">
        <v>120</v>
      </c>
      <c r="U1397" s="70"/>
      <c r="V1397" s="124"/>
    </row>
    <row r="1398" s="63" customFormat="1" ht="16.5" outlineLevel="7" spans="1:22">
      <c r="A1398" s="82"/>
      <c r="B1398" s="126" t="s">
        <v>192</v>
      </c>
      <c r="C1398" s="127" t="s">
        <v>7414</v>
      </c>
      <c r="D1398" s="128" t="s">
        <v>7416</v>
      </c>
      <c r="E1398" s="129">
        <v>43570</v>
      </c>
      <c r="F1398" s="128">
        <v>72</v>
      </c>
      <c r="G1398" s="114">
        <v>0</v>
      </c>
      <c r="H1398" s="115">
        <v>440000</v>
      </c>
      <c r="I1398" s="115">
        <v>440000</v>
      </c>
      <c r="J1398" s="130">
        <v>0</v>
      </c>
      <c r="K1398" s="130">
        <v>0</v>
      </c>
      <c r="L1398" s="130">
        <v>24444.44</v>
      </c>
      <c r="M1398" s="118"/>
      <c r="N1398" s="119"/>
      <c r="O1398" s="120">
        <f t="shared" si="85"/>
        <v>45777</v>
      </c>
      <c r="P1398" s="121">
        <f t="shared" si="86"/>
        <v>4</v>
      </c>
      <c r="Q1398" s="122">
        <f t="shared" si="87"/>
        <v>24444.4444444444</v>
      </c>
      <c r="R1398" s="122">
        <f t="shared" si="84"/>
        <v>0.00444444444656256</v>
      </c>
      <c r="S1398" s="123" t="s">
        <v>120</v>
      </c>
      <c r="U1398" s="70"/>
      <c r="V1398" s="124"/>
    </row>
    <row r="1399" s="63" customFormat="1" ht="16.5" outlineLevel="7" spans="1:22">
      <c r="A1399" s="82"/>
      <c r="B1399" s="126" t="s">
        <v>192</v>
      </c>
      <c r="C1399" s="127" t="s">
        <v>7418</v>
      </c>
      <c r="D1399" s="128" t="s">
        <v>7420</v>
      </c>
      <c r="E1399" s="129">
        <v>43570</v>
      </c>
      <c r="F1399" s="128">
        <v>72</v>
      </c>
      <c r="G1399" s="114">
        <v>0</v>
      </c>
      <c r="H1399" s="115">
        <v>180000</v>
      </c>
      <c r="I1399" s="115">
        <v>180000</v>
      </c>
      <c r="J1399" s="130">
        <v>0</v>
      </c>
      <c r="K1399" s="130">
        <v>0</v>
      </c>
      <c r="L1399" s="130">
        <v>10000</v>
      </c>
      <c r="M1399" s="118"/>
      <c r="N1399" s="119"/>
      <c r="O1399" s="120">
        <f t="shared" si="85"/>
        <v>45777</v>
      </c>
      <c r="P1399" s="121">
        <f t="shared" si="86"/>
        <v>4</v>
      </c>
      <c r="Q1399" s="122">
        <f t="shared" si="87"/>
        <v>10000</v>
      </c>
      <c r="R1399" s="122">
        <f t="shared" si="84"/>
        <v>0</v>
      </c>
      <c r="S1399" s="123" t="s">
        <v>120</v>
      </c>
      <c r="U1399" s="70"/>
      <c r="V1399" s="124"/>
    </row>
    <row r="1400" s="63" customFormat="1" ht="16.5" outlineLevel="7" spans="1:22">
      <c r="A1400" s="82"/>
      <c r="B1400" s="111" t="s">
        <v>192</v>
      </c>
      <c r="C1400" s="111" t="s">
        <v>7422</v>
      </c>
      <c r="D1400" s="112" t="s">
        <v>7424</v>
      </c>
      <c r="E1400" s="113">
        <v>43570</v>
      </c>
      <c r="F1400" s="112">
        <v>72</v>
      </c>
      <c r="G1400" s="114">
        <v>0</v>
      </c>
      <c r="H1400" s="115">
        <v>300000</v>
      </c>
      <c r="I1400" s="115">
        <v>300000</v>
      </c>
      <c r="J1400" s="116">
        <v>0</v>
      </c>
      <c r="K1400" s="116">
        <v>0</v>
      </c>
      <c r="L1400" s="116">
        <v>16666.66</v>
      </c>
      <c r="M1400" s="118"/>
      <c r="N1400" s="119"/>
      <c r="O1400" s="120">
        <f t="shared" si="85"/>
        <v>45777</v>
      </c>
      <c r="P1400" s="121">
        <f t="shared" si="86"/>
        <v>4</v>
      </c>
      <c r="Q1400" s="122">
        <f t="shared" si="87"/>
        <v>16666.6666666667</v>
      </c>
      <c r="R1400" s="122">
        <f t="shared" si="84"/>
        <v>0.00666666666802485</v>
      </c>
      <c r="S1400" s="123" t="s">
        <v>120</v>
      </c>
      <c r="U1400" s="70"/>
      <c r="V1400" s="124"/>
    </row>
    <row r="1401" s="63" customFormat="1" ht="16.5" outlineLevel="7" spans="1:22">
      <c r="A1401" s="82"/>
      <c r="B1401" s="111" t="s">
        <v>192</v>
      </c>
      <c r="C1401" s="111" t="s">
        <v>7426</v>
      </c>
      <c r="D1401" s="112" t="s">
        <v>7428</v>
      </c>
      <c r="E1401" s="113">
        <v>43570</v>
      </c>
      <c r="F1401" s="112">
        <v>72</v>
      </c>
      <c r="G1401" s="114">
        <v>0</v>
      </c>
      <c r="H1401" s="115">
        <v>264529.9</v>
      </c>
      <c r="I1401" s="115">
        <v>264529.9</v>
      </c>
      <c r="J1401" s="116">
        <v>0</v>
      </c>
      <c r="K1401" s="116">
        <v>0</v>
      </c>
      <c r="L1401" s="116">
        <v>14696.1</v>
      </c>
      <c r="M1401" s="118"/>
      <c r="N1401" s="119"/>
      <c r="O1401" s="120">
        <f t="shared" si="85"/>
        <v>45777</v>
      </c>
      <c r="P1401" s="121">
        <f t="shared" si="86"/>
        <v>4</v>
      </c>
      <c r="Q1401" s="122">
        <f t="shared" si="87"/>
        <v>14696.1055555556</v>
      </c>
      <c r="R1401" s="122">
        <f t="shared" si="84"/>
        <v>0.0055555555572937</v>
      </c>
      <c r="S1401" s="123" t="s">
        <v>120</v>
      </c>
      <c r="U1401" s="70"/>
      <c r="V1401" s="124"/>
    </row>
    <row r="1402" s="63" customFormat="1" ht="16.5" outlineLevel="7" spans="1:22">
      <c r="A1402" s="82"/>
      <c r="B1402" s="126" t="s">
        <v>192</v>
      </c>
      <c r="C1402" s="127" t="s">
        <v>7431</v>
      </c>
      <c r="D1402" s="128" t="s">
        <v>7387</v>
      </c>
      <c r="E1402" s="129">
        <v>43570</v>
      </c>
      <c r="F1402" s="128">
        <v>72</v>
      </c>
      <c r="G1402" s="114">
        <v>0</v>
      </c>
      <c r="H1402" s="115">
        <v>284615.39</v>
      </c>
      <c r="I1402" s="115">
        <v>284615.39</v>
      </c>
      <c r="J1402" s="130">
        <v>0</v>
      </c>
      <c r="K1402" s="130">
        <v>0</v>
      </c>
      <c r="L1402" s="130">
        <v>15811.97</v>
      </c>
      <c r="M1402" s="118"/>
      <c r="N1402" s="119"/>
      <c r="O1402" s="120">
        <f t="shared" si="85"/>
        <v>45777</v>
      </c>
      <c r="P1402" s="121">
        <f t="shared" si="86"/>
        <v>4</v>
      </c>
      <c r="Q1402" s="122">
        <f t="shared" si="87"/>
        <v>15811.9661111111</v>
      </c>
      <c r="R1402" s="122">
        <f t="shared" si="84"/>
        <v>-0.00388888888664951</v>
      </c>
      <c r="S1402" s="123" t="s">
        <v>120</v>
      </c>
      <c r="U1402" s="70"/>
      <c r="V1402" s="124"/>
    </row>
    <row r="1403" s="63" customFormat="1" ht="16.5" outlineLevel="7" spans="1:22">
      <c r="A1403" s="82"/>
      <c r="B1403" s="126" t="s">
        <v>192</v>
      </c>
      <c r="C1403" s="127" t="s">
        <v>7435</v>
      </c>
      <c r="D1403" s="128" t="s">
        <v>7437</v>
      </c>
      <c r="E1403" s="129">
        <v>43570</v>
      </c>
      <c r="F1403" s="128">
        <v>72</v>
      </c>
      <c r="G1403" s="114">
        <v>0</v>
      </c>
      <c r="H1403" s="115">
        <v>226547.73</v>
      </c>
      <c r="I1403" s="115">
        <v>226547.73</v>
      </c>
      <c r="J1403" s="130">
        <v>0</v>
      </c>
      <c r="K1403" s="130">
        <v>0</v>
      </c>
      <c r="L1403" s="130">
        <v>12585.98</v>
      </c>
      <c r="M1403" s="118"/>
      <c r="N1403" s="119"/>
      <c r="O1403" s="120">
        <f t="shared" si="85"/>
        <v>45777</v>
      </c>
      <c r="P1403" s="121">
        <f t="shared" si="86"/>
        <v>4</v>
      </c>
      <c r="Q1403" s="122">
        <f t="shared" si="87"/>
        <v>12585.985</v>
      </c>
      <c r="R1403" s="122">
        <f t="shared" si="84"/>
        <v>0.00500000000101863</v>
      </c>
      <c r="S1403" s="123" t="s">
        <v>120</v>
      </c>
      <c r="U1403" s="70"/>
      <c r="V1403" s="124"/>
    </row>
    <row r="1404" s="63" customFormat="1" ht="16.5" outlineLevel="7" spans="1:22">
      <c r="A1404" s="82"/>
      <c r="B1404" s="126" t="s">
        <v>192</v>
      </c>
      <c r="C1404" s="127" t="s">
        <v>7440</v>
      </c>
      <c r="D1404" s="128" t="s">
        <v>7442</v>
      </c>
      <c r="E1404" s="129">
        <v>43570</v>
      </c>
      <c r="F1404" s="128">
        <v>72</v>
      </c>
      <c r="G1404" s="114">
        <v>0</v>
      </c>
      <c r="H1404" s="115">
        <v>500000</v>
      </c>
      <c r="I1404" s="115">
        <v>500000</v>
      </c>
      <c r="J1404" s="130">
        <v>0</v>
      </c>
      <c r="K1404" s="130">
        <v>0</v>
      </c>
      <c r="L1404" s="130">
        <v>27777.78</v>
      </c>
      <c r="M1404" s="118"/>
      <c r="N1404" s="119"/>
      <c r="O1404" s="120">
        <f t="shared" si="85"/>
        <v>45777</v>
      </c>
      <c r="P1404" s="121">
        <f t="shared" si="86"/>
        <v>4</v>
      </c>
      <c r="Q1404" s="122">
        <f t="shared" si="87"/>
        <v>27777.7777777778</v>
      </c>
      <c r="R1404" s="122">
        <f t="shared" si="84"/>
        <v>-0.00222222222146229</v>
      </c>
      <c r="S1404" s="123" t="s">
        <v>120</v>
      </c>
      <c r="U1404" s="70"/>
      <c r="V1404" s="124"/>
    </row>
    <row r="1405" s="63" customFormat="1" ht="16.5" outlineLevel="7" spans="1:22">
      <c r="A1405" s="82"/>
      <c r="B1405" s="126" t="s">
        <v>192</v>
      </c>
      <c r="C1405" s="127" t="s">
        <v>7445</v>
      </c>
      <c r="D1405" s="128" t="s">
        <v>7447</v>
      </c>
      <c r="E1405" s="129">
        <v>43570</v>
      </c>
      <c r="F1405" s="128">
        <v>72</v>
      </c>
      <c r="G1405" s="114">
        <v>0</v>
      </c>
      <c r="H1405" s="115">
        <v>370000</v>
      </c>
      <c r="I1405" s="115">
        <v>370000</v>
      </c>
      <c r="J1405" s="130">
        <v>0</v>
      </c>
      <c r="K1405" s="130">
        <v>0</v>
      </c>
      <c r="L1405" s="130">
        <v>20555.55</v>
      </c>
      <c r="M1405" s="118"/>
      <c r="N1405" s="119"/>
      <c r="O1405" s="120">
        <f t="shared" si="85"/>
        <v>45777</v>
      </c>
      <c r="P1405" s="121">
        <f t="shared" si="86"/>
        <v>4</v>
      </c>
      <c r="Q1405" s="122">
        <f t="shared" si="87"/>
        <v>20555.5555555556</v>
      </c>
      <c r="R1405" s="122">
        <f t="shared" si="84"/>
        <v>0.00555555555547471</v>
      </c>
      <c r="S1405" s="123" t="s">
        <v>120</v>
      </c>
      <c r="U1405" s="70"/>
      <c r="V1405" s="124"/>
    </row>
    <row r="1406" s="63" customFormat="1" ht="16.5" outlineLevel="7" spans="1:22">
      <c r="A1406" s="82"/>
      <c r="B1406" s="126" t="s">
        <v>192</v>
      </c>
      <c r="C1406" s="127" t="s">
        <v>7449</v>
      </c>
      <c r="D1406" s="128" t="s">
        <v>7451</v>
      </c>
      <c r="E1406" s="129">
        <v>43570</v>
      </c>
      <c r="F1406" s="128">
        <v>72</v>
      </c>
      <c r="G1406" s="114">
        <v>0</v>
      </c>
      <c r="H1406" s="115">
        <v>136101.28</v>
      </c>
      <c r="I1406" s="115">
        <v>136101.28</v>
      </c>
      <c r="J1406" s="130">
        <v>0</v>
      </c>
      <c r="K1406" s="130">
        <v>0</v>
      </c>
      <c r="L1406" s="130">
        <v>8391.51</v>
      </c>
      <c r="M1406" s="118"/>
      <c r="N1406" s="119"/>
      <c r="O1406" s="120">
        <f t="shared" si="85"/>
        <v>45777</v>
      </c>
      <c r="P1406" s="121">
        <f t="shared" si="86"/>
        <v>4</v>
      </c>
      <c r="Q1406" s="122">
        <f t="shared" si="87"/>
        <v>7561.18222222222</v>
      </c>
      <c r="R1406" s="122">
        <f t="shared" si="84"/>
        <v>-830.327777777778</v>
      </c>
      <c r="S1406" s="123" t="s">
        <v>120</v>
      </c>
      <c r="U1406" s="70"/>
      <c r="V1406" s="124"/>
    </row>
    <row r="1407" s="63" customFormat="1" ht="16.5" outlineLevel="7" spans="1:22">
      <c r="A1407" s="82"/>
      <c r="B1407" s="111" t="s">
        <v>192</v>
      </c>
      <c r="C1407" s="111" t="s">
        <v>7454</v>
      </c>
      <c r="D1407" s="112" t="s">
        <v>7456</v>
      </c>
      <c r="E1407" s="113">
        <v>43570</v>
      </c>
      <c r="F1407" s="112">
        <v>72</v>
      </c>
      <c r="G1407" s="114">
        <v>0</v>
      </c>
      <c r="H1407" s="115">
        <v>241698.3</v>
      </c>
      <c r="I1407" s="115">
        <v>241698.3</v>
      </c>
      <c r="J1407" s="116">
        <v>0</v>
      </c>
      <c r="K1407" s="116">
        <v>0</v>
      </c>
      <c r="L1407" s="116">
        <v>13427.68</v>
      </c>
      <c r="M1407" s="118"/>
      <c r="N1407" s="119"/>
      <c r="O1407" s="120">
        <f t="shared" si="85"/>
        <v>45777</v>
      </c>
      <c r="P1407" s="121">
        <f t="shared" si="86"/>
        <v>4</v>
      </c>
      <c r="Q1407" s="122">
        <f t="shared" si="87"/>
        <v>13427.6833333333</v>
      </c>
      <c r="R1407" s="122">
        <f t="shared" si="84"/>
        <v>0.00333333333219343</v>
      </c>
      <c r="S1407" s="123" t="s">
        <v>120</v>
      </c>
      <c r="U1407" s="70"/>
      <c r="V1407" s="124"/>
    </row>
    <row r="1408" s="63" customFormat="1" ht="16.5" outlineLevel="7" spans="1:22">
      <c r="A1408" s="82"/>
      <c r="B1408" s="111" t="s">
        <v>192</v>
      </c>
      <c r="C1408" s="111" t="s">
        <v>7459</v>
      </c>
      <c r="D1408" s="112" t="s">
        <v>7461</v>
      </c>
      <c r="E1408" s="113">
        <v>43570</v>
      </c>
      <c r="F1408" s="112">
        <v>72</v>
      </c>
      <c r="G1408" s="114">
        <v>0</v>
      </c>
      <c r="H1408" s="115">
        <v>250473.55</v>
      </c>
      <c r="I1408" s="115">
        <v>250473.55</v>
      </c>
      <c r="J1408" s="116">
        <v>0</v>
      </c>
      <c r="K1408" s="116">
        <v>0</v>
      </c>
      <c r="L1408" s="116">
        <v>14648.22</v>
      </c>
      <c r="M1408" s="118"/>
      <c r="N1408" s="119"/>
      <c r="O1408" s="120">
        <f t="shared" si="85"/>
        <v>45777</v>
      </c>
      <c r="P1408" s="121">
        <f t="shared" si="86"/>
        <v>4</v>
      </c>
      <c r="Q1408" s="122">
        <f t="shared" si="87"/>
        <v>13915.1972222222</v>
      </c>
      <c r="R1408" s="122">
        <f t="shared" si="84"/>
        <v>-733.022777777778</v>
      </c>
      <c r="S1408" s="123" t="s">
        <v>120</v>
      </c>
      <c r="U1408" s="70"/>
      <c r="V1408" s="124"/>
    </row>
    <row r="1409" s="63" customFormat="1" ht="16.5" outlineLevel="7" spans="1:22">
      <c r="A1409" s="82"/>
      <c r="B1409" s="126" t="s">
        <v>192</v>
      </c>
      <c r="C1409" s="127" t="s">
        <v>7464</v>
      </c>
      <c r="D1409" s="128" t="s">
        <v>7466</v>
      </c>
      <c r="E1409" s="129">
        <v>43570</v>
      </c>
      <c r="F1409" s="128">
        <v>72</v>
      </c>
      <c r="G1409" s="114">
        <v>0</v>
      </c>
      <c r="H1409" s="115">
        <v>315174.73</v>
      </c>
      <c r="I1409" s="115">
        <v>315174.73</v>
      </c>
      <c r="J1409" s="130">
        <v>0</v>
      </c>
      <c r="K1409" s="130">
        <v>0</v>
      </c>
      <c r="L1409" s="130">
        <v>26622.28</v>
      </c>
      <c r="M1409" s="118"/>
      <c r="N1409" s="119"/>
      <c r="O1409" s="120">
        <f t="shared" si="85"/>
        <v>45777</v>
      </c>
      <c r="P1409" s="121">
        <f t="shared" si="86"/>
        <v>4</v>
      </c>
      <c r="Q1409" s="122">
        <f t="shared" si="87"/>
        <v>17509.7072222222</v>
      </c>
      <c r="R1409" s="122">
        <f t="shared" si="84"/>
        <v>-9112.57277777778</v>
      </c>
      <c r="S1409" s="123" t="s">
        <v>120</v>
      </c>
      <c r="U1409" s="70"/>
      <c r="V1409" s="124"/>
    </row>
    <row r="1410" s="63" customFormat="1" ht="16.5" outlineLevel="7" spans="1:22">
      <c r="A1410" s="82"/>
      <c r="B1410" s="126" t="s">
        <v>192</v>
      </c>
      <c r="C1410" s="127" t="s">
        <v>7469</v>
      </c>
      <c r="D1410" s="128" t="s">
        <v>7471</v>
      </c>
      <c r="E1410" s="129">
        <v>43570</v>
      </c>
      <c r="F1410" s="128">
        <v>72</v>
      </c>
      <c r="G1410" s="114">
        <v>0</v>
      </c>
      <c r="H1410" s="115">
        <v>361554.69</v>
      </c>
      <c r="I1410" s="115">
        <v>361554.69</v>
      </c>
      <c r="J1410" s="130">
        <v>0</v>
      </c>
      <c r="K1410" s="130">
        <v>0</v>
      </c>
      <c r="L1410" s="130">
        <v>20086.37</v>
      </c>
      <c r="M1410" s="118"/>
      <c r="N1410" s="119"/>
      <c r="O1410" s="120">
        <f t="shared" si="85"/>
        <v>45777</v>
      </c>
      <c r="P1410" s="121">
        <f t="shared" si="86"/>
        <v>4</v>
      </c>
      <c r="Q1410" s="122">
        <f t="shared" si="87"/>
        <v>20086.3716666667</v>
      </c>
      <c r="R1410" s="122">
        <f t="shared" si="84"/>
        <v>0.00166666666700621</v>
      </c>
      <c r="S1410" s="123" t="s">
        <v>120</v>
      </c>
      <c r="U1410" s="70"/>
      <c r="V1410" s="124"/>
    </row>
    <row r="1411" s="63" customFormat="1" ht="16.5" outlineLevel="7" spans="1:22">
      <c r="A1411" s="82"/>
      <c r="B1411" s="126" t="s">
        <v>192</v>
      </c>
      <c r="C1411" s="127" t="s">
        <v>7475</v>
      </c>
      <c r="D1411" s="128" t="s">
        <v>7477</v>
      </c>
      <c r="E1411" s="129">
        <v>43570</v>
      </c>
      <c r="F1411" s="128">
        <v>72</v>
      </c>
      <c r="G1411" s="114">
        <v>0</v>
      </c>
      <c r="H1411" s="115">
        <v>278587.49</v>
      </c>
      <c r="I1411" s="115">
        <v>278587.49</v>
      </c>
      <c r="J1411" s="130">
        <v>0</v>
      </c>
      <c r="K1411" s="130">
        <v>0</v>
      </c>
      <c r="L1411" s="130">
        <v>15477.08</v>
      </c>
      <c r="M1411" s="118"/>
      <c r="N1411" s="119"/>
      <c r="O1411" s="120">
        <f t="shared" si="85"/>
        <v>45777</v>
      </c>
      <c r="P1411" s="121">
        <f t="shared" si="86"/>
        <v>4</v>
      </c>
      <c r="Q1411" s="122">
        <f t="shared" si="87"/>
        <v>15477.0827777778</v>
      </c>
      <c r="R1411" s="122">
        <f t="shared" si="84"/>
        <v>0.00277777777773736</v>
      </c>
      <c r="S1411" s="123" t="s">
        <v>120</v>
      </c>
      <c r="U1411" s="70"/>
      <c r="V1411" s="124"/>
    </row>
    <row r="1412" s="63" customFormat="1" ht="16.5" outlineLevel="7" spans="1:22">
      <c r="A1412" s="82"/>
      <c r="B1412" s="126" t="s">
        <v>192</v>
      </c>
      <c r="C1412" s="127" t="s">
        <v>7482</v>
      </c>
      <c r="D1412" s="128" t="s">
        <v>7484</v>
      </c>
      <c r="E1412" s="129">
        <v>43570</v>
      </c>
      <c r="F1412" s="128">
        <v>72</v>
      </c>
      <c r="G1412" s="114">
        <v>0</v>
      </c>
      <c r="H1412" s="115">
        <v>4677.58</v>
      </c>
      <c r="I1412" s="115">
        <v>4677.58</v>
      </c>
      <c r="J1412" s="130">
        <v>0</v>
      </c>
      <c r="K1412" s="130">
        <v>0</v>
      </c>
      <c r="L1412" s="130">
        <v>259.86</v>
      </c>
      <c r="M1412" s="118"/>
      <c r="N1412" s="119"/>
      <c r="O1412" s="120">
        <f t="shared" si="85"/>
        <v>45777</v>
      </c>
      <c r="P1412" s="121">
        <f t="shared" si="86"/>
        <v>4</v>
      </c>
      <c r="Q1412" s="122">
        <f t="shared" si="87"/>
        <v>259.865555555556</v>
      </c>
      <c r="R1412" s="122">
        <f t="shared" si="84"/>
        <v>0.00555555555553155</v>
      </c>
      <c r="S1412" s="123" t="s">
        <v>120</v>
      </c>
      <c r="U1412" s="70"/>
      <c r="V1412" s="124"/>
    </row>
    <row r="1413" s="63" customFormat="1" ht="16.5" outlineLevel="7" spans="1:22">
      <c r="A1413" s="82"/>
      <c r="B1413" s="111" t="s">
        <v>192</v>
      </c>
      <c r="C1413" s="111" t="s">
        <v>7489</v>
      </c>
      <c r="D1413" s="112" t="s">
        <v>7484</v>
      </c>
      <c r="E1413" s="113">
        <v>43570</v>
      </c>
      <c r="F1413" s="112">
        <v>72</v>
      </c>
      <c r="G1413" s="114">
        <v>0</v>
      </c>
      <c r="H1413" s="115">
        <v>4677.58</v>
      </c>
      <c r="I1413" s="115">
        <v>4677.58</v>
      </c>
      <c r="J1413" s="116">
        <v>0</v>
      </c>
      <c r="K1413" s="116">
        <v>0</v>
      </c>
      <c r="L1413" s="116">
        <v>259.86</v>
      </c>
      <c r="M1413" s="118"/>
      <c r="N1413" s="119"/>
      <c r="O1413" s="120">
        <f t="shared" si="85"/>
        <v>45777</v>
      </c>
      <c r="P1413" s="121">
        <f t="shared" si="86"/>
        <v>4</v>
      </c>
      <c r="Q1413" s="122">
        <f t="shared" si="87"/>
        <v>259.865555555556</v>
      </c>
      <c r="R1413" s="122">
        <f t="shared" si="84"/>
        <v>0.00555555555553155</v>
      </c>
      <c r="S1413" s="123" t="s">
        <v>120</v>
      </c>
      <c r="U1413" s="70"/>
      <c r="V1413" s="124"/>
    </row>
    <row r="1414" s="63" customFormat="1" ht="16.5" outlineLevel="7" spans="1:22">
      <c r="A1414" s="82"/>
      <c r="B1414" s="111" t="s">
        <v>192</v>
      </c>
      <c r="C1414" s="111" t="s">
        <v>7492</v>
      </c>
      <c r="D1414" s="112" t="s">
        <v>7484</v>
      </c>
      <c r="E1414" s="113">
        <v>43570</v>
      </c>
      <c r="F1414" s="112">
        <v>72</v>
      </c>
      <c r="G1414" s="114">
        <v>0</v>
      </c>
      <c r="H1414" s="115">
        <v>4677.58</v>
      </c>
      <c r="I1414" s="115">
        <v>4677.58</v>
      </c>
      <c r="J1414" s="116">
        <v>0</v>
      </c>
      <c r="K1414" s="116">
        <v>0</v>
      </c>
      <c r="L1414" s="116">
        <v>259.86</v>
      </c>
      <c r="M1414" s="118"/>
      <c r="N1414" s="119"/>
      <c r="O1414" s="120">
        <f t="shared" si="85"/>
        <v>45777</v>
      </c>
      <c r="P1414" s="121">
        <f t="shared" si="86"/>
        <v>4</v>
      </c>
      <c r="Q1414" s="122">
        <f t="shared" si="87"/>
        <v>259.865555555556</v>
      </c>
      <c r="R1414" s="122">
        <f t="shared" si="84"/>
        <v>0.00555555555553155</v>
      </c>
      <c r="S1414" s="123" t="s">
        <v>120</v>
      </c>
      <c r="U1414" s="70"/>
      <c r="V1414" s="124"/>
    </row>
    <row r="1415" s="63" customFormat="1" ht="16.5" outlineLevel="7" spans="1:22">
      <c r="A1415" s="82"/>
      <c r="B1415" s="126" t="s">
        <v>192</v>
      </c>
      <c r="C1415" s="127" t="s">
        <v>7495</v>
      </c>
      <c r="D1415" s="128" t="s">
        <v>7484</v>
      </c>
      <c r="E1415" s="129">
        <v>43570</v>
      </c>
      <c r="F1415" s="128">
        <v>72</v>
      </c>
      <c r="G1415" s="114">
        <v>0</v>
      </c>
      <c r="H1415" s="115">
        <v>4677.58</v>
      </c>
      <c r="I1415" s="115">
        <v>4677.58</v>
      </c>
      <c r="J1415" s="130">
        <v>0</v>
      </c>
      <c r="K1415" s="130">
        <v>0</v>
      </c>
      <c r="L1415" s="130">
        <v>259.86</v>
      </c>
      <c r="M1415" s="118"/>
      <c r="N1415" s="119"/>
      <c r="O1415" s="120">
        <f t="shared" si="85"/>
        <v>45777</v>
      </c>
      <c r="P1415" s="121">
        <f t="shared" si="86"/>
        <v>4</v>
      </c>
      <c r="Q1415" s="122">
        <f t="shared" si="87"/>
        <v>259.865555555556</v>
      </c>
      <c r="R1415" s="122">
        <f t="shared" si="84"/>
        <v>0.00555555555553155</v>
      </c>
      <c r="S1415" s="123" t="s">
        <v>120</v>
      </c>
      <c r="U1415" s="70"/>
      <c r="V1415" s="124"/>
    </row>
    <row r="1416" s="63" customFormat="1" ht="16.5" outlineLevel="7" spans="1:22">
      <c r="A1416" s="82"/>
      <c r="B1416" s="126" t="s">
        <v>192</v>
      </c>
      <c r="C1416" s="127" t="s">
        <v>7498</v>
      </c>
      <c r="D1416" s="128" t="s">
        <v>7484</v>
      </c>
      <c r="E1416" s="129">
        <v>43570</v>
      </c>
      <c r="F1416" s="128">
        <v>72</v>
      </c>
      <c r="G1416" s="114">
        <v>0</v>
      </c>
      <c r="H1416" s="115">
        <v>4677.58</v>
      </c>
      <c r="I1416" s="115">
        <v>4677.58</v>
      </c>
      <c r="J1416" s="130">
        <v>0</v>
      </c>
      <c r="K1416" s="130">
        <v>0</v>
      </c>
      <c r="L1416" s="130">
        <v>259.86</v>
      </c>
      <c r="M1416" s="118"/>
      <c r="N1416" s="119"/>
      <c r="O1416" s="120">
        <f t="shared" si="85"/>
        <v>45777</v>
      </c>
      <c r="P1416" s="121">
        <f t="shared" si="86"/>
        <v>4</v>
      </c>
      <c r="Q1416" s="122">
        <f t="shared" si="87"/>
        <v>259.865555555556</v>
      </c>
      <c r="R1416" s="122">
        <f t="shared" ref="R1416:R1479" si="88">Q1416-L1416</f>
        <v>0.00555555555553155</v>
      </c>
      <c r="S1416" s="123" t="s">
        <v>120</v>
      </c>
      <c r="U1416" s="70"/>
      <c r="V1416" s="124"/>
    </row>
    <row r="1417" s="63" customFormat="1" ht="16.5" outlineLevel="7" spans="1:22">
      <c r="A1417" s="82"/>
      <c r="B1417" s="126" t="s">
        <v>192</v>
      </c>
      <c r="C1417" s="127" t="s">
        <v>7501</v>
      </c>
      <c r="D1417" s="128" t="s">
        <v>7484</v>
      </c>
      <c r="E1417" s="129">
        <v>43570</v>
      </c>
      <c r="F1417" s="128">
        <v>72</v>
      </c>
      <c r="G1417" s="114">
        <v>0</v>
      </c>
      <c r="H1417" s="115">
        <v>4677.58</v>
      </c>
      <c r="I1417" s="115">
        <v>4677.58</v>
      </c>
      <c r="J1417" s="130">
        <v>0</v>
      </c>
      <c r="K1417" s="130">
        <v>0</v>
      </c>
      <c r="L1417" s="130">
        <v>259.86</v>
      </c>
      <c r="M1417" s="118"/>
      <c r="N1417" s="119"/>
      <c r="O1417" s="120">
        <f t="shared" ref="O1417:O1480" si="89">IFERROR(EOMONTH(E1417,F1417),"")</f>
        <v>45777</v>
      </c>
      <c r="P1417" s="121">
        <f t="shared" si="86"/>
        <v>4</v>
      </c>
      <c r="Q1417" s="122">
        <f t="shared" si="87"/>
        <v>259.865555555556</v>
      </c>
      <c r="R1417" s="122">
        <f t="shared" si="88"/>
        <v>0.00555555555553155</v>
      </c>
      <c r="S1417" s="123" t="s">
        <v>120</v>
      </c>
      <c r="U1417" s="70"/>
      <c r="V1417" s="124"/>
    </row>
    <row r="1418" s="63" customFormat="1" ht="16.5" outlineLevel="7" spans="1:22">
      <c r="A1418" s="82"/>
      <c r="B1418" s="126" t="s">
        <v>192</v>
      </c>
      <c r="C1418" s="127" t="s">
        <v>7504</v>
      </c>
      <c r="D1418" s="128" t="s">
        <v>7484</v>
      </c>
      <c r="E1418" s="129">
        <v>43570</v>
      </c>
      <c r="F1418" s="128">
        <v>72</v>
      </c>
      <c r="G1418" s="114">
        <v>0</v>
      </c>
      <c r="H1418" s="115">
        <v>4677.58</v>
      </c>
      <c r="I1418" s="115">
        <v>4677.58</v>
      </c>
      <c r="J1418" s="130">
        <v>0</v>
      </c>
      <c r="K1418" s="130">
        <v>0</v>
      </c>
      <c r="L1418" s="130">
        <v>259.86</v>
      </c>
      <c r="M1418" s="118"/>
      <c r="N1418" s="119"/>
      <c r="O1418" s="120">
        <f t="shared" si="89"/>
        <v>45777</v>
      </c>
      <c r="P1418" s="121">
        <f t="shared" ref="P1418:P1481" si="90">IFERROR(IF(OR(AND(M1418&lt;&gt;"",YEAR(M1418)&lt;YEAR($L$6)),AND(O1418&lt;&gt;"",YEAR(O1418)&lt;YEAR($L$6))),0,IF(YEAR(E1418)&gt;YEAR($L$6),0,IF(OR((IF(YEAR(E1418)&lt;YEAR($L$6),1,IF(MONTH(E1418)=12,99,MONTH(E1418)+1))&gt;12),(IF(YEAR(E1418)&lt;YEAR($L$6),1,IF(MONTH(E1418)=12,99,MONTH(E1418)+1))&gt;MIN(MONTH($L$6),IF(AND(M1418&lt;&gt;"",YEAR(M1418)=YEAR($L$6)),MONTH(M1418),99),IF(AND(O1418&lt;&gt;"",YEAR(O1418)=YEAR($L$6)),MONTH(O1418),99)))),0,MIN(MONTH($L$6),IF(AND(M1418&lt;&gt;"",YEAR(M1418)=YEAR($L$6)),MONTH(M1418),99),IF(AND(O1418&lt;&gt;"",YEAR(O1418)=YEAR($L$6)),MONTH(O1418),99))-IF(YEAR(E1418)&lt;YEAR($L$6),1,IF(MONTH(E1418)=12,99,MONTH(E1418)+1))+1))),0)</f>
        <v>4</v>
      </c>
      <c r="Q1418" s="122">
        <f t="shared" ref="Q1418:Q1481" si="91">IFERROR(IF(N1418=0,(H1418*(1-G1418))/F1418*P1418,(N1418*(1-G1418))/F1418*P1418),0)</f>
        <v>259.865555555556</v>
      </c>
      <c r="R1418" s="122">
        <f t="shared" si="88"/>
        <v>0.00555555555553155</v>
      </c>
      <c r="S1418" s="123" t="s">
        <v>120</v>
      </c>
      <c r="U1418" s="70"/>
      <c r="V1418" s="124"/>
    </row>
    <row r="1419" s="63" customFormat="1" ht="16.5" outlineLevel="7" spans="1:22">
      <c r="A1419" s="82"/>
      <c r="B1419" s="126" t="s">
        <v>192</v>
      </c>
      <c r="C1419" s="127" t="s">
        <v>7507</v>
      </c>
      <c r="D1419" s="128" t="s">
        <v>7484</v>
      </c>
      <c r="E1419" s="129">
        <v>43570</v>
      </c>
      <c r="F1419" s="128">
        <v>72</v>
      </c>
      <c r="G1419" s="114">
        <v>0</v>
      </c>
      <c r="H1419" s="115">
        <v>4677.58</v>
      </c>
      <c r="I1419" s="115">
        <v>4677.58</v>
      </c>
      <c r="J1419" s="130">
        <v>0</v>
      </c>
      <c r="K1419" s="130">
        <v>0</v>
      </c>
      <c r="L1419" s="130">
        <v>259.86</v>
      </c>
      <c r="M1419" s="118"/>
      <c r="N1419" s="119"/>
      <c r="O1419" s="120">
        <f t="shared" si="89"/>
        <v>45777</v>
      </c>
      <c r="P1419" s="121">
        <f t="shared" si="90"/>
        <v>4</v>
      </c>
      <c r="Q1419" s="122">
        <f t="shared" si="91"/>
        <v>259.865555555556</v>
      </c>
      <c r="R1419" s="122">
        <f t="shared" si="88"/>
        <v>0.00555555555553155</v>
      </c>
      <c r="S1419" s="123" t="s">
        <v>120</v>
      </c>
      <c r="U1419" s="70"/>
      <c r="V1419" s="124"/>
    </row>
    <row r="1420" s="63" customFormat="1" ht="16.5" outlineLevel="7" spans="1:22">
      <c r="A1420" s="82"/>
      <c r="B1420" s="111" t="s">
        <v>192</v>
      </c>
      <c r="C1420" s="111" t="s">
        <v>7510</v>
      </c>
      <c r="D1420" s="112" t="s">
        <v>7484</v>
      </c>
      <c r="E1420" s="113">
        <v>43570</v>
      </c>
      <c r="F1420" s="112">
        <v>72</v>
      </c>
      <c r="G1420" s="114">
        <v>0</v>
      </c>
      <c r="H1420" s="115">
        <v>4677.58</v>
      </c>
      <c r="I1420" s="115">
        <v>4677.58</v>
      </c>
      <c r="J1420" s="116">
        <v>0</v>
      </c>
      <c r="K1420" s="116">
        <v>0</v>
      </c>
      <c r="L1420" s="116">
        <v>259.86</v>
      </c>
      <c r="M1420" s="118"/>
      <c r="N1420" s="119"/>
      <c r="O1420" s="120">
        <f t="shared" si="89"/>
        <v>45777</v>
      </c>
      <c r="P1420" s="121">
        <f t="shared" si="90"/>
        <v>4</v>
      </c>
      <c r="Q1420" s="122">
        <f t="shared" si="91"/>
        <v>259.865555555556</v>
      </c>
      <c r="R1420" s="122">
        <f t="shared" si="88"/>
        <v>0.00555555555553155</v>
      </c>
      <c r="S1420" s="123" t="s">
        <v>120</v>
      </c>
      <c r="U1420" s="70"/>
      <c r="V1420" s="124"/>
    </row>
    <row r="1421" s="63" customFormat="1" ht="16.5" outlineLevel="7" spans="1:22">
      <c r="A1421" s="82"/>
      <c r="B1421" s="111" t="s">
        <v>192</v>
      </c>
      <c r="C1421" s="111" t="s">
        <v>7513</v>
      </c>
      <c r="D1421" s="112" t="s">
        <v>7484</v>
      </c>
      <c r="E1421" s="113">
        <v>43570</v>
      </c>
      <c r="F1421" s="112">
        <v>72</v>
      </c>
      <c r="G1421" s="114">
        <v>0</v>
      </c>
      <c r="H1421" s="115">
        <v>4677.58</v>
      </c>
      <c r="I1421" s="115">
        <v>4677.58</v>
      </c>
      <c r="J1421" s="116">
        <v>0</v>
      </c>
      <c r="K1421" s="116">
        <v>0</v>
      </c>
      <c r="L1421" s="116">
        <v>259.86</v>
      </c>
      <c r="M1421" s="118"/>
      <c r="N1421" s="119"/>
      <c r="O1421" s="120">
        <f t="shared" si="89"/>
        <v>45777</v>
      </c>
      <c r="P1421" s="121">
        <f t="shared" si="90"/>
        <v>4</v>
      </c>
      <c r="Q1421" s="122">
        <f t="shared" si="91"/>
        <v>259.865555555556</v>
      </c>
      <c r="R1421" s="122">
        <f t="shared" si="88"/>
        <v>0.00555555555553155</v>
      </c>
      <c r="S1421" s="123" t="s">
        <v>120</v>
      </c>
      <c r="U1421" s="70"/>
      <c r="V1421" s="124"/>
    </row>
    <row r="1422" s="63" customFormat="1" ht="16.5" outlineLevel="7" spans="1:22">
      <c r="A1422" s="82"/>
      <c r="B1422" s="126" t="s">
        <v>192</v>
      </c>
      <c r="C1422" s="127" t="s">
        <v>7516</v>
      </c>
      <c r="D1422" s="128" t="s">
        <v>7518</v>
      </c>
      <c r="E1422" s="129">
        <v>43214</v>
      </c>
      <c r="F1422" s="128">
        <v>72</v>
      </c>
      <c r="G1422" s="114">
        <v>0</v>
      </c>
      <c r="H1422" s="115">
        <v>179487.18</v>
      </c>
      <c r="I1422" s="115">
        <v>179487.18</v>
      </c>
      <c r="J1422" s="130">
        <v>0</v>
      </c>
      <c r="K1422" s="130">
        <v>0</v>
      </c>
      <c r="L1422" s="130">
        <v>0</v>
      </c>
      <c r="M1422" s="118"/>
      <c r="N1422" s="119"/>
      <c r="O1422" s="120">
        <f t="shared" si="89"/>
        <v>45412</v>
      </c>
      <c r="P1422" s="121">
        <f t="shared" si="90"/>
        <v>0</v>
      </c>
      <c r="Q1422" s="122">
        <f t="shared" si="91"/>
        <v>0</v>
      </c>
      <c r="R1422" s="122">
        <f t="shared" si="88"/>
        <v>0</v>
      </c>
      <c r="S1422" s="123" t="s">
        <v>120</v>
      </c>
      <c r="U1422" s="70"/>
      <c r="V1422" s="124"/>
    </row>
    <row r="1423" s="63" customFormat="1" ht="16.5" outlineLevel="7" spans="1:22">
      <c r="A1423" s="82"/>
      <c r="B1423" s="126" t="s">
        <v>192</v>
      </c>
      <c r="C1423" s="127" t="s">
        <v>7523</v>
      </c>
      <c r="D1423" s="128" t="s">
        <v>7525</v>
      </c>
      <c r="E1423" s="129">
        <v>33329</v>
      </c>
      <c r="F1423" s="128">
        <v>72</v>
      </c>
      <c r="G1423" s="114">
        <v>0</v>
      </c>
      <c r="H1423" s="115">
        <v>6240</v>
      </c>
      <c r="I1423" s="115">
        <v>6240</v>
      </c>
      <c r="J1423" s="130">
        <v>0</v>
      </c>
      <c r="K1423" s="130">
        <v>0</v>
      </c>
      <c r="L1423" s="130">
        <v>0</v>
      </c>
      <c r="M1423" s="118"/>
      <c r="N1423" s="119"/>
      <c r="O1423" s="120">
        <f t="shared" si="89"/>
        <v>35550</v>
      </c>
      <c r="P1423" s="121">
        <f t="shared" si="90"/>
        <v>0</v>
      </c>
      <c r="Q1423" s="122">
        <f t="shared" si="91"/>
        <v>0</v>
      </c>
      <c r="R1423" s="122">
        <f t="shared" si="88"/>
        <v>0</v>
      </c>
      <c r="S1423" s="123" t="s">
        <v>120</v>
      </c>
      <c r="U1423" s="70"/>
      <c r="V1423" s="124"/>
    </row>
    <row r="1424" s="63" customFormat="1" ht="16.5" outlineLevel="7" spans="1:22">
      <c r="A1424" s="82"/>
      <c r="B1424" s="126" t="s">
        <v>192</v>
      </c>
      <c r="C1424" s="127" t="s">
        <v>7528</v>
      </c>
      <c r="D1424" s="128" t="s">
        <v>7530</v>
      </c>
      <c r="E1424" s="129">
        <v>32843</v>
      </c>
      <c r="F1424" s="128">
        <v>72</v>
      </c>
      <c r="G1424" s="114">
        <v>0</v>
      </c>
      <c r="H1424" s="115">
        <v>200800</v>
      </c>
      <c r="I1424" s="115">
        <v>200800</v>
      </c>
      <c r="J1424" s="130">
        <v>0</v>
      </c>
      <c r="K1424" s="130">
        <v>0</v>
      </c>
      <c r="L1424" s="130">
        <v>0</v>
      </c>
      <c r="M1424" s="118"/>
      <c r="N1424" s="119"/>
      <c r="O1424" s="120">
        <f t="shared" si="89"/>
        <v>35064</v>
      </c>
      <c r="P1424" s="121">
        <f t="shared" si="90"/>
        <v>0</v>
      </c>
      <c r="Q1424" s="122">
        <f t="shared" si="91"/>
        <v>0</v>
      </c>
      <c r="R1424" s="122">
        <f t="shared" si="88"/>
        <v>0</v>
      </c>
      <c r="S1424" s="123" t="s">
        <v>120</v>
      </c>
      <c r="U1424" s="70"/>
      <c r="V1424" s="124"/>
    </row>
    <row r="1425" s="63" customFormat="1" ht="16.5" outlineLevel="7" spans="1:22">
      <c r="A1425" s="82"/>
      <c r="B1425" s="126" t="s">
        <v>192</v>
      </c>
      <c r="C1425" s="127" t="s">
        <v>7532</v>
      </c>
      <c r="D1425" s="128" t="s">
        <v>7534</v>
      </c>
      <c r="E1425" s="129">
        <v>32843</v>
      </c>
      <c r="F1425" s="128">
        <v>72</v>
      </c>
      <c r="G1425" s="114">
        <v>0</v>
      </c>
      <c r="H1425" s="115">
        <v>396900</v>
      </c>
      <c r="I1425" s="115">
        <v>396900</v>
      </c>
      <c r="J1425" s="130">
        <v>0</v>
      </c>
      <c r="K1425" s="130">
        <v>0</v>
      </c>
      <c r="L1425" s="130">
        <v>0</v>
      </c>
      <c r="M1425" s="118"/>
      <c r="N1425" s="119"/>
      <c r="O1425" s="120">
        <f t="shared" si="89"/>
        <v>35064</v>
      </c>
      <c r="P1425" s="121">
        <f t="shared" si="90"/>
        <v>0</v>
      </c>
      <c r="Q1425" s="122">
        <f t="shared" si="91"/>
        <v>0</v>
      </c>
      <c r="R1425" s="122">
        <f t="shared" si="88"/>
        <v>0</v>
      </c>
      <c r="S1425" s="123" t="s">
        <v>120</v>
      </c>
      <c r="U1425" s="70"/>
      <c r="V1425" s="124"/>
    </row>
    <row r="1426" s="63" customFormat="1" ht="16.5" outlineLevel="7" spans="1:22">
      <c r="A1426" s="82"/>
      <c r="B1426" s="126" t="s">
        <v>192</v>
      </c>
      <c r="C1426" s="127" t="s">
        <v>7537</v>
      </c>
      <c r="D1426" s="128" t="s">
        <v>7539</v>
      </c>
      <c r="E1426" s="129">
        <v>32843</v>
      </c>
      <c r="F1426" s="128">
        <v>72</v>
      </c>
      <c r="G1426" s="114">
        <v>0</v>
      </c>
      <c r="H1426" s="115">
        <v>82400</v>
      </c>
      <c r="I1426" s="115">
        <v>82400</v>
      </c>
      <c r="J1426" s="130">
        <v>0</v>
      </c>
      <c r="K1426" s="130">
        <v>0</v>
      </c>
      <c r="L1426" s="130">
        <v>0</v>
      </c>
      <c r="M1426" s="118"/>
      <c r="N1426" s="119"/>
      <c r="O1426" s="120">
        <f t="shared" si="89"/>
        <v>35064</v>
      </c>
      <c r="P1426" s="121">
        <f t="shared" si="90"/>
        <v>0</v>
      </c>
      <c r="Q1426" s="122">
        <f t="shared" si="91"/>
        <v>0</v>
      </c>
      <c r="R1426" s="122">
        <f t="shared" si="88"/>
        <v>0</v>
      </c>
      <c r="S1426" s="123" t="s">
        <v>120</v>
      </c>
      <c r="U1426" s="70"/>
      <c r="V1426" s="124"/>
    </row>
    <row r="1427" s="63" customFormat="1" ht="16.5" outlineLevel="7" spans="1:22">
      <c r="A1427" s="82"/>
      <c r="B1427" s="111" t="s">
        <v>192</v>
      </c>
      <c r="C1427" s="111" t="s">
        <v>7542</v>
      </c>
      <c r="D1427" s="112" t="s">
        <v>7544</v>
      </c>
      <c r="E1427" s="113">
        <v>33817</v>
      </c>
      <c r="F1427" s="112">
        <v>72</v>
      </c>
      <c r="G1427" s="114">
        <v>0</v>
      </c>
      <c r="H1427" s="115">
        <v>60231.7</v>
      </c>
      <c r="I1427" s="115">
        <v>60231.7</v>
      </c>
      <c r="J1427" s="116">
        <v>0</v>
      </c>
      <c r="K1427" s="116">
        <v>0</v>
      </c>
      <c r="L1427" s="116">
        <v>0</v>
      </c>
      <c r="M1427" s="118"/>
      <c r="N1427" s="119"/>
      <c r="O1427" s="120">
        <f t="shared" si="89"/>
        <v>36038</v>
      </c>
      <c r="P1427" s="121">
        <f t="shared" si="90"/>
        <v>0</v>
      </c>
      <c r="Q1427" s="122">
        <f t="shared" si="91"/>
        <v>0</v>
      </c>
      <c r="R1427" s="122">
        <f t="shared" si="88"/>
        <v>0</v>
      </c>
      <c r="S1427" s="123" t="s">
        <v>120</v>
      </c>
      <c r="U1427" s="70"/>
      <c r="V1427" s="124"/>
    </row>
    <row r="1428" s="63" customFormat="1" ht="16.5" outlineLevel="7" spans="1:22">
      <c r="A1428" s="82"/>
      <c r="B1428" s="111" t="s">
        <v>192</v>
      </c>
      <c r="C1428" s="111" t="s">
        <v>7547</v>
      </c>
      <c r="D1428" s="112" t="s">
        <v>7549</v>
      </c>
      <c r="E1428" s="113">
        <v>33970</v>
      </c>
      <c r="F1428" s="112">
        <v>72</v>
      </c>
      <c r="G1428" s="114">
        <v>0</v>
      </c>
      <c r="H1428" s="115">
        <v>5000</v>
      </c>
      <c r="I1428" s="115">
        <v>5000</v>
      </c>
      <c r="J1428" s="116">
        <v>0</v>
      </c>
      <c r="K1428" s="116">
        <v>0</v>
      </c>
      <c r="L1428" s="116">
        <v>0</v>
      </c>
      <c r="M1428" s="118"/>
      <c r="N1428" s="119"/>
      <c r="O1428" s="120">
        <f t="shared" si="89"/>
        <v>36191</v>
      </c>
      <c r="P1428" s="121">
        <f t="shared" si="90"/>
        <v>0</v>
      </c>
      <c r="Q1428" s="122">
        <f t="shared" si="91"/>
        <v>0</v>
      </c>
      <c r="R1428" s="122">
        <f t="shared" si="88"/>
        <v>0</v>
      </c>
      <c r="S1428" s="123" t="s">
        <v>120</v>
      </c>
      <c r="U1428" s="70"/>
      <c r="V1428" s="124"/>
    </row>
    <row r="1429" s="63" customFormat="1" ht="16.5" outlineLevel="7" spans="1:22">
      <c r="A1429" s="82"/>
      <c r="B1429" s="126" t="s">
        <v>192</v>
      </c>
      <c r="C1429" s="127" t="s">
        <v>7553</v>
      </c>
      <c r="D1429" s="128" t="s">
        <v>7555</v>
      </c>
      <c r="E1429" s="129">
        <v>34243</v>
      </c>
      <c r="F1429" s="128">
        <v>72</v>
      </c>
      <c r="G1429" s="114">
        <v>0</v>
      </c>
      <c r="H1429" s="115">
        <v>29600</v>
      </c>
      <c r="I1429" s="115">
        <v>29600</v>
      </c>
      <c r="J1429" s="130">
        <v>0</v>
      </c>
      <c r="K1429" s="130">
        <v>0</v>
      </c>
      <c r="L1429" s="130">
        <v>0</v>
      </c>
      <c r="M1429" s="118"/>
      <c r="N1429" s="119"/>
      <c r="O1429" s="120">
        <f t="shared" si="89"/>
        <v>36464</v>
      </c>
      <c r="P1429" s="121">
        <f t="shared" si="90"/>
        <v>0</v>
      </c>
      <c r="Q1429" s="122">
        <f t="shared" si="91"/>
        <v>0</v>
      </c>
      <c r="R1429" s="122">
        <f t="shared" si="88"/>
        <v>0</v>
      </c>
      <c r="S1429" s="123" t="s">
        <v>120</v>
      </c>
      <c r="U1429" s="70"/>
      <c r="V1429" s="124"/>
    </row>
    <row r="1430" s="63" customFormat="1" ht="16.5" outlineLevel="7" spans="1:22">
      <c r="A1430" s="82"/>
      <c r="B1430" s="126" t="s">
        <v>192</v>
      </c>
      <c r="C1430" s="127" t="s">
        <v>7558</v>
      </c>
      <c r="D1430" s="128" t="s">
        <v>7560</v>
      </c>
      <c r="E1430" s="129">
        <v>34547</v>
      </c>
      <c r="F1430" s="128">
        <v>72</v>
      </c>
      <c r="G1430" s="114">
        <v>0</v>
      </c>
      <c r="H1430" s="115">
        <v>94000</v>
      </c>
      <c r="I1430" s="115">
        <v>94000</v>
      </c>
      <c r="J1430" s="130">
        <v>0</v>
      </c>
      <c r="K1430" s="130">
        <v>0</v>
      </c>
      <c r="L1430" s="130">
        <v>0</v>
      </c>
      <c r="M1430" s="118"/>
      <c r="N1430" s="119"/>
      <c r="O1430" s="120">
        <f t="shared" si="89"/>
        <v>36769</v>
      </c>
      <c r="P1430" s="121">
        <f t="shared" si="90"/>
        <v>0</v>
      </c>
      <c r="Q1430" s="122">
        <f t="shared" si="91"/>
        <v>0</v>
      </c>
      <c r="R1430" s="122">
        <f t="shared" si="88"/>
        <v>0</v>
      </c>
      <c r="S1430" s="123" t="s">
        <v>120</v>
      </c>
      <c r="U1430" s="70"/>
      <c r="V1430" s="124"/>
    </row>
    <row r="1431" s="63" customFormat="1" ht="16.5" outlineLevel="7" spans="1:22">
      <c r="A1431" s="82"/>
      <c r="B1431" s="126" t="s">
        <v>192</v>
      </c>
      <c r="C1431" s="127" t="s">
        <v>7563</v>
      </c>
      <c r="D1431" s="128" t="s">
        <v>7565</v>
      </c>
      <c r="E1431" s="129">
        <v>34639</v>
      </c>
      <c r="F1431" s="128">
        <v>72</v>
      </c>
      <c r="G1431" s="114">
        <v>0</v>
      </c>
      <c r="H1431" s="115">
        <v>21400</v>
      </c>
      <c r="I1431" s="115">
        <v>21400</v>
      </c>
      <c r="J1431" s="130">
        <v>0</v>
      </c>
      <c r="K1431" s="130">
        <v>0</v>
      </c>
      <c r="L1431" s="130">
        <v>0</v>
      </c>
      <c r="M1431" s="118"/>
      <c r="N1431" s="119"/>
      <c r="O1431" s="120">
        <f t="shared" si="89"/>
        <v>36860</v>
      </c>
      <c r="P1431" s="121">
        <f t="shared" si="90"/>
        <v>0</v>
      </c>
      <c r="Q1431" s="122">
        <f t="shared" si="91"/>
        <v>0</v>
      </c>
      <c r="R1431" s="122">
        <f t="shared" si="88"/>
        <v>0</v>
      </c>
      <c r="S1431" s="123" t="s">
        <v>120</v>
      </c>
      <c r="U1431" s="70"/>
      <c r="V1431" s="124"/>
    </row>
    <row r="1432" s="63" customFormat="1" ht="16.5" outlineLevel="7" spans="1:22">
      <c r="A1432" s="82"/>
      <c r="B1432" s="126" t="s">
        <v>192</v>
      </c>
      <c r="C1432" s="127" t="s">
        <v>7568</v>
      </c>
      <c r="D1432" s="128" t="s">
        <v>7570</v>
      </c>
      <c r="E1432" s="129">
        <v>34973</v>
      </c>
      <c r="F1432" s="128">
        <v>72</v>
      </c>
      <c r="G1432" s="114">
        <v>0</v>
      </c>
      <c r="H1432" s="115">
        <v>24098.51</v>
      </c>
      <c r="I1432" s="115">
        <v>24098.51</v>
      </c>
      <c r="J1432" s="130">
        <v>0</v>
      </c>
      <c r="K1432" s="130">
        <v>0</v>
      </c>
      <c r="L1432" s="130">
        <v>0</v>
      </c>
      <c r="M1432" s="118"/>
      <c r="N1432" s="119"/>
      <c r="O1432" s="120">
        <f t="shared" si="89"/>
        <v>37195</v>
      </c>
      <c r="P1432" s="121">
        <f t="shared" si="90"/>
        <v>0</v>
      </c>
      <c r="Q1432" s="122">
        <f t="shared" si="91"/>
        <v>0</v>
      </c>
      <c r="R1432" s="122">
        <f t="shared" si="88"/>
        <v>0</v>
      </c>
      <c r="S1432" s="123" t="s">
        <v>120</v>
      </c>
      <c r="U1432" s="70"/>
      <c r="V1432" s="124"/>
    </row>
    <row r="1433" s="63" customFormat="1" ht="16.5" outlineLevel="7" spans="1:22">
      <c r="A1433" s="82"/>
      <c r="B1433" s="126" t="s">
        <v>192</v>
      </c>
      <c r="C1433" s="127" t="s">
        <v>7574</v>
      </c>
      <c r="D1433" s="128" t="s">
        <v>7576</v>
      </c>
      <c r="E1433" s="129">
        <v>35400</v>
      </c>
      <c r="F1433" s="128">
        <v>72</v>
      </c>
      <c r="G1433" s="114">
        <v>0</v>
      </c>
      <c r="H1433" s="115">
        <v>10000</v>
      </c>
      <c r="I1433" s="115">
        <v>10000</v>
      </c>
      <c r="J1433" s="130">
        <v>0</v>
      </c>
      <c r="K1433" s="130">
        <v>0</v>
      </c>
      <c r="L1433" s="130">
        <v>0</v>
      </c>
      <c r="M1433" s="118"/>
      <c r="N1433" s="119"/>
      <c r="O1433" s="120">
        <f t="shared" si="89"/>
        <v>37621</v>
      </c>
      <c r="P1433" s="121">
        <f t="shared" si="90"/>
        <v>0</v>
      </c>
      <c r="Q1433" s="122">
        <f t="shared" si="91"/>
        <v>0</v>
      </c>
      <c r="R1433" s="122">
        <f t="shared" si="88"/>
        <v>0</v>
      </c>
      <c r="S1433" s="123" t="s">
        <v>120</v>
      </c>
      <c r="U1433" s="70"/>
      <c r="V1433" s="124"/>
    </row>
    <row r="1434" s="63" customFormat="1" ht="16.5" outlineLevel="7" spans="1:22">
      <c r="A1434" s="82"/>
      <c r="B1434" s="111" t="s">
        <v>192</v>
      </c>
      <c r="C1434" s="111" t="s">
        <v>7578</v>
      </c>
      <c r="D1434" s="112" t="s">
        <v>7576</v>
      </c>
      <c r="E1434" s="113">
        <v>35578</v>
      </c>
      <c r="F1434" s="112">
        <v>72</v>
      </c>
      <c r="G1434" s="114">
        <v>0</v>
      </c>
      <c r="H1434" s="115">
        <v>10000</v>
      </c>
      <c r="I1434" s="115">
        <v>10000</v>
      </c>
      <c r="J1434" s="116">
        <v>0</v>
      </c>
      <c r="K1434" s="116">
        <v>0</v>
      </c>
      <c r="L1434" s="116">
        <v>0</v>
      </c>
      <c r="M1434" s="118"/>
      <c r="N1434" s="119"/>
      <c r="O1434" s="120">
        <f t="shared" si="89"/>
        <v>37772</v>
      </c>
      <c r="P1434" s="121">
        <f t="shared" si="90"/>
        <v>0</v>
      </c>
      <c r="Q1434" s="122">
        <f t="shared" si="91"/>
        <v>0</v>
      </c>
      <c r="R1434" s="122">
        <f t="shared" si="88"/>
        <v>0</v>
      </c>
      <c r="S1434" s="123" t="s">
        <v>120</v>
      </c>
      <c r="U1434" s="70"/>
      <c r="V1434" s="124"/>
    </row>
    <row r="1435" s="63" customFormat="1" ht="16.5" outlineLevel="7" spans="1:22">
      <c r="A1435" s="82"/>
      <c r="B1435" s="111" t="s">
        <v>192</v>
      </c>
      <c r="C1435" s="111" t="s">
        <v>7581</v>
      </c>
      <c r="D1435" s="112" t="s">
        <v>7583</v>
      </c>
      <c r="E1435" s="113">
        <v>43083</v>
      </c>
      <c r="F1435" s="112">
        <v>72</v>
      </c>
      <c r="G1435" s="114">
        <v>0</v>
      </c>
      <c r="H1435" s="115">
        <v>119658.12</v>
      </c>
      <c r="I1435" s="115">
        <v>119658.12</v>
      </c>
      <c r="J1435" s="116">
        <v>0</v>
      </c>
      <c r="K1435" s="116">
        <v>0</v>
      </c>
      <c r="L1435" s="116">
        <v>0</v>
      </c>
      <c r="M1435" s="118"/>
      <c r="N1435" s="119"/>
      <c r="O1435" s="120">
        <f t="shared" si="89"/>
        <v>45291</v>
      </c>
      <c r="P1435" s="121">
        <f t="shared" si="90"/>
        <v>0</v>
      </c>
      <c r="Q1435" s="122">
        <f t="shared" si="91"/>
        <v>0</v>
      </c>
      <c r="R1435" s="122">
        <f t="shared" si="88"/>
        <v>0</v>
      </c>
      <c r="S1435" s="123" t="s">
        <v>120</v>
      </c>
      <c r="U1435" s="70"/>
      <c r="V1435" s="124"/>
    </row>
    <row r="1436" s="63" customFormat="1" ht="16.5" outlineLevel="7" spans="1:22">
      <c r="A1436" s="82"/>
      <c r="B1436" s="126" t="s">
        <v>192</v>
      </c>
      <c r="C1436" s="127" t="s">
        <v>7588</v>
      </c>
      <c r="D1436" s="128" t="s">
        <v>7590</v>
      </c>
      <c r="E1436" s="129">
        <v>44147</v>
      </c>
      <c r="F1436" s="128">
        <v>72</v>
      </c>
      <c r="G1436" s="114">
        <v>0</v>
      </c>
      <c r="H1436" s="115">
        <v>681872.4</v>
      </c>
      <c r="I1436" s="115">
        <v>577697.45</v>
      </c>
      <c r="J1436" s="130">
        <v>0</v>
      </c>
      <c r="K1436" s="130">
        <v>104174.95</v>
      </c>
      <c r="L1436" s="130">
        <v>113645.4</v>
      </c>
      <c r="M1436" s="118"/>
      <c r="N1436" s="119"/>
      <c r="O1436" s="120">
        <f t="shared" si="89"/>
        <v>46356</v>
      </c>
      <c r="P1436" s="121">
        <f t="shared" si="90"/>
        <v>12</v>
      </c>
      <c r="Q1436" s="122">
        <f t="shared" si="91"/>
        <v>113645.4</v>
      </c>
      <c r="R1436" s="122">
        <f t="shared" si="88"/>
        <v>0</v>
      </c>
      <c r="S1436" s="123" t="s">
        <v>120</v>
      </c>
      <c r="U1436" s="70"/>
      <c r="V1436" s="124"/>
    </row>
    <row r="1437" s="63" customFormat="1" ht="16.5" outlineLevel="7" spans="1:22">
      <c r="A1437" s="82"/>
      <c r="B1437" s="126" t="s">
        <v>192</v>
      </c>
      <c r="C1437" s="127" t="s">
        <v>7594</v>
      </c>
      <c r="D1437" s="128" t="s">
        <v>7596</v>
      </c>
      <c r="E1437" s="129">
        <v>44175</v>
      </c>
      <c r="F1437" s="128">
        <v>72</v>
      </c>
      <c r="G1437" s="114">
        <v>0</v>
      </c>
      <c r="H1437" s="115">
        <v>176991.16</v>
      </c>
      <c r="I1437" s="115">
        <v>147492.64</v>
      </c>
      <c r="J1437" s="130">
        <v>0</v>
      </c>
      <c r="K1437" s="130">
        <v>29498.52</v>
      </c>
      <c r="L1437" s="130">
        <v>29498.53</v>
      </c>
      <c r="M1437" s="118"/>
      <c r="N1437" s="119"/>
      <c r="O1437" s="120">
        <f t="shared" si="89"/>
        <v>46387</v>
      </c>
      <c r="P1437" s="121">
        <f t="shared" si="90"/>
        <v>12</v>
      </c>
      <c r="Q1437" s="122">
        <f t="shared" si="91"/>
        <v>29498.5266666667</v>
      </c>
      <c r="R1437" s="122">
        <f t="shared" si="88"/>
        <v>-0.00333333333401242</v>
      </c>
      <c r="S1437" s="123" t="s">
        <v>120</v>
      </c>
      <c r="U1437" s="70"/>
      <c r="V1437" s="124"/>
    </row>
    <row r="1438" s="63" customFormat="1" ht="16.5" outlineLevel="7" spans="1:22">
      <c r="A1438" s="82"/>
      <c r="B1438" s="126" t="s">
        <v>192</v>
      </c>
      <c r="C1438" s="127" t="s">
        <v>7601</v>
      </c>
      <c r="D1438" s="128" t="s">
        <v>7603</v>
      </c>
      <c r="E1438" s="129">
        <v>43977</v>
      </c>
      <c r="F1438" s="128">
        <v>72</v>
      </c>
      <c r="G1438" s="114">
        <v>0</v>
      </c>
      <c r="H1438" s="115">
        <v>103448.23</v>
      </c>
      <c r="I1438" s="115">
        <v>96264.32</v>
      </c>
      <c r="J1438" s="130">
        <v>0</v>
      </c>
      <c r="K1438" s="130">
        <v>7183.91</v>
      </c>
      <c r="L1438" s="130">
        <v>17241.37</v>
      </c>
      <c r="M1438" s="118"/>
      <c r="N1438" s="119"/>
      <c r="O1438" s="120">
        <f t="shared" si="89"/>
        <v>46173</v>
      </c>
      <c r="P1438" s="121">
        <f t="shared" si="90"/>
        <v>12</v>
      </c>
      <c r="Q1438" s="122">
        <f t="shared" si="91"/>
        <v>17241.3716666667</v>
      </c>
      <c r="R1438" s="122">
        <f t="shared" si="88"/>
        <v>0.00166666666700621</v>
      </c>
      <c r="S1438" s="123" t="s">
        <v>120</v>
      </c>
      <c r="U1438" s="70"/>
      <c r="V1438" s="124"/>
    </row>
    <row r="1439" s="63" customFormat="1" ht="16.5" outlineLevel="7" spans="1:22">
      <c r="A1439" s="82"/>
      <c r="B1439" s="126" t="s">
        <v>192</v>
      </c>
      <c r="C1439" s="127" t="s">
        <v>7608</v>
      </c>
      <c r="D1439" s="128" t="s">
        <v>7610</v>
      </c>
      <c r="E1439" s="129">
        <v>44225</v>
      </c>
      <c r="F1439" s="128">
        <v>72</v>
      </c>
      <c r="G1439" s="114">
        <v>0</v>
      </c>
      <c r="H1439" s="115">
        <v>409436.59</v>
      </c>
      <c r="I1439" s="115">
        <v>335510.54</v>
      </c>
      <c r="J1439" s="130">
        <v>0</v>
      </c>
      <c r="K1439" s="130">
        <v>73926.05</v>
      </c>
      <c r="L1439" s="130">
        <v>68239.44</v>
      </c>
      <c r="M1439" s="118"/>
      <c r="N1439" s="119"/>
      <c r="O1439" s="120">
        <f t="shared" si="89"/>
        <v>46418</v>
      </c>
      <c r="P1439" s="121">
        <f t="shared" si="90"/>
        <v>12</v>
      </c>
      <c r="Q1439" s="122">
        <f t="shared" si="91"/>
        <v>68239.4316666667</v>
      </c>
      <c r="R1439" s="122">
        <f t="shared" si="88"/>
        <v>-0.00833333333139308</v>
      </c>
      <c r="S1439" s="123" t="s">
        <v>120</v>
      </c>
      <c r="U1439" s="70"/>
      <c r="V1439" s="124"/>
    </row>
    <row r="1440" s="63" customFormat="1" ht="16.5" outlineLevel="7" spans="1:22">
      <c r="A1440" s="82"/>
      <c r="B1440" s="126" t="s">
        <v>192</v>
      </c>
      <c r="C1440" s="127" t="s">
        <v>7612</v>
      </c>
      <c r="D1440" s="128" t="s">
        <v>7614</v>
      </c>
      <c r="E1440" s="129">
        <v>44225</v>
      </c>
      <c r="F1440" s="128">
        <v>72</v>
      </c>
      <c r="G1440" s="114">
        <v>0</v>
      </c>
      <c r="H1440" s="115">
        <v>391977.13</v>
      </c>
      <c r="I1440" s="115">
        <v>321203.48</v>
      </c>
      <c r="J1440" s="130">
        <v>0</v>
      </c>
      <c r="K1440" s="130">
        <v>70773.65</v>
      </c>
      <c r="L1440" s="130">
        <v>65329.53</v>
      </c>
      <c r="M1440" s="118"/>
      <c r="N1440" s="119"/>
      <c r="O1440" s="120">
        <f t="shared" si="89"/>
        <v>46418</v>
      </c>
      <c r="P1440" s="121">
        <f t="shared" si="90"/>
        <v>12</v>
      </c>
      <c r="Q1440" s="122">
        <f t="shared" si="91"/>
        <v>65329.5216666667</v>
      </c>
      <c r="R1440" s="122">
        <f t="shared" si="88"/>
        <v>-0.00833333333139308</v>
      </c>
      <c r="S1440" s="123" t="s">
        <v>120</v>
      </c>
      <c r="U1440" s="70"/>
      <c r="V1440" s="124"/>
    </row>
    <row r="1441" s="63" customFormat="1" ht="16.5" outlineLevel="7" spans="1:22">
      <c r="A1441" s="82"/>
      <c r="B1441" s="111" t="s">
        <v>192</v>
      </c>
      <c r="C1441" s="111" t="s">
        <v>7616</v>
      </c>
      <c r="D1441" s="112" t="s">
        <v>7618</v>
      </c>
      <c r="E1441" s="113">
        <v>44225</v>
      </c>
      <c r="F1441" s="112">
        <v>72</v>
      </c>
      <c r="G1441" s="114">
        <v>0</v>
      </c>
      <c r="H1441" s="115">
        <v>380885.54</v>
      </c>
      <c r="I1441" s="115">
        <v>312114.54</v>
      </c>
      <c r="J1441" s="116">
        <v>0</v>
      </c>
      <c r="K1441" s="116">
        <v>68771</v>
      </c>
      <c r="L1441" s="116">
        <v>63480.93</v>
      </c>
      <c r="M1441" s="118"/>
      <c r="N1441" s="119"/>
      <c r="O1441" s="120">
        <f t="shared" si="89"/>
        <v>46418</v>
      </c>
      <c r="P1441" s="121">
        <f t="shared" si="90"/>
        <v>12</v>
      </c>
      <c r="Q1441" s="122">
        <f t="shared" si="91"/>
        <v>63480.9233333333</v>
      </c>
      <c r="R1441" s="122">
        <f t="shared" si="88"/>
        <v>-0.0066666666753008</v>
      </c>
      <c r="S1441" s="123" t="s">
        <v>120</v>
      </c>
      <c r="U1441" s="70"/>
      <c r="V1441" s="124"/>
    </row>
    <row r="1442" s="63" customFormat="1" ht="16.5" outlineLevel="7" spans="1:22">
      <c r="A1442" s="82"/>
      <c r="B1442" s="111" t="s">
        <v>192</v>
      </c>
      <c r="C1442" s="111" t="s">
        <v>7620</v>
      </c>
      <c r="D1442" s="112" t="s">
        <v>7622</v>
      </c>
      <c r="E1442" s="113">
        <v>44308</v>
      </c>
      <c r="F1442" s="112">
        <v>72</v>
      </c>
      <c r="G1442" s="114">
        <v>0</v>
      </c>
      <c r="H1442" s="115">
        <v>132758.62</v>
      </c>
      <c r="I1442" s="115">
        <v>103256.71</v>
      </c>
      <c r="J1442" s="116">
        <v>0</v>
      </c>
      <c r="K1442" s="116">
        <v>29501.91</v>
      </c>
      <c r="L1442" s="116">
        <v>22126.44</v>
      </c>
      <c r="M1442" s="118"/>
      <c r="N1442" s="119"/>
      <c r="O1442" s="120">
        <f t="shared" si="89"/>
        <v>46507</v>
      </c>
      <c r="P1442" s="121">
        <f t="shared" si="90"/>
        <v>12</v>
      </c>
      <c r="Q1442" s="122">
        <f t="shared" si="91"/>
        <v>22126.4366666667</v>
      </c>
      <c r="R1442" s="122">
        <f t="shared" si="88"/>
        <v>-0.00333333333037444</v>
      </c>
      <c r="S1442" s="123" t="s">
        <v>120</v>
      </c>
      <c r="U1442" s="70"/>
      <c r="V1442" s="124"/>
    </row>
    <row r="1443" s="63" customFormat="1" ht="16.5" outlineLevel="7" spans="1:22">
      <c r="A1443" s="82"/>
      <c r="B1443" s="126" t="s">
        <v>192</v>
      </c>
      <c r="C1443" s="127" t="s">
        <v>7626</v>
      </c>
      <c r="D1443" s="128" t="s">
        <v>7628</v>
      </c>
      <c r="E1443" s="129">
        <v>44308</v>
      </c>
      <c r="F1443" s="128">
        <v>72</v>
      </c>
      <c r="G1443" s="114">
        <v>0</v>
      </c>
      <c r="H1443" s="115">
        <v>164508.03</v>
      </c>
      <c r="I1443" s="115">
        <v>127950.69</v>
      </c>
      <c r="J1443" s="130">
        <v>0</v>
      </c>
      <c r="K1443" s="130">
        <v>36557.34</v>
      </c>
      <c r="L1443" s="130">
        <v>27418</v>
      </c>
      <c r="M1443" s="118"/>
      <c r="N1443" s="119"/>
      <c r="O1443" s="120">
        <f t="shared" si="89"/>
        <v>46507</v>
      </c>
      <c r="P1443" s="121">
        <f t="shared" si="90"/>
        <v>12</v>
      </c>
      <c r="Q1443" s="122">
        <f t="shared" si="91"/>
        <v>27418.005</v>
      </c>
      <c r="R1443" s="122">
        <f t="shared" si="88"/>
        <v>0.00499999999738066</v>
      </c>
      <c r="S1443" s="123" t="s">
        <v>120</v>
      </c>
      <c r="U1443" s="70"/>
      <c r="V1443" s="124"/>
    </row>
    <row r="1444" s="63" customFormat="1" ht="16.5" outlineLevel="7" spans="1:22">
      <c r="A1444" s="82"/>
      <c r="B1444" s="126" t="s">
        <v>192</v>
      </c>
      <c r="C1444" s="127" t="s">
        <v>7631</v>
      </c>
      <c r="D1444" s="128" t="s">
        <v>7633</v>
      </c>
      <c r="E1444" s="129">
        <v>44308</v>
      </c>
      <c r="F1444" s="128">
        <v>72</v>
      </c>
      <c r="G1444" s="114">
        <v>0</v>
      </c>
      <c r="H1444" s="115">
        <v>677850.94</v>
      </c>
      <c r="I1444" s="115">
        <v>527217.4</v>
      </c>
      <c r="J1444" s="130">
        <v>0</v>
      </c>
      <c r="K1444" s="130">
        <v>150633.54</v>
      </c>
      <c r="L1444" s="130">
        <v>112975.15</v>
      </c>
      <c r="M1444" s="118"/>
      <c r="N1444" s="119"/>
      <c r="O1444" s="120">
        <f t="shared" si="89"/>
        <v>46507</v>
      </c>
      <c r="P1444" s="121">
        <f t="shared" si="90"/>
        <v>12</v>
      </c>
      <c r="Q1444" s="122">
        <f t="shared" si="91"/>
        <v>112975.156666667</v>
      </c>
      <c r="R1444" s="122">
        <f t="shared" si="88"/>
        <v>0.00666666665347293</v>
      </c>
      <c r="S1444" s="123" t="s">
        <v>120</v>
      </c>
      <c r="U1444" s="70"/>
      <c r="V1444" s="124"/>
    </row>
    <row r="1445" s="63" customFormat="1" ht="16.5" outlineLevel="7" spans="1:22">
      <c r="A1445" s="82"/>
      <c r="B1445" s="126" t="s">
        <v>192</v>
      </c>
      <c r="C1445" s="127" t="s">
        <v>7637</v>
      </c>
      <c r="D1445" s="128" t="s">
        <v>7639</v>
      </c>
      <c r="E1445" s="129">
        <v>44464</v>
      </c>
      <c r="F1445" s="128">
        <v>72</v>
      </c>
      <c r="G1445" s="114">
        <v>0</v>
      </c>
      <c r="H1445" s="115">
        <v>116814.16</v>
      </c>
      <c r="I1445" s="115">
        <v>82743.37</v>
      </c>
      <c r="J1445" s="130">
        <v>0</v>
      </c>
      <c r="K1445" s="130">
        <v>34070.79</v>
      </c>
      <c r="L1445" s="130">
        <v>19469.03</v>
      </c>
      <c r="M1445" s="118"/>
      <c r="N1445" s="119"/>
      <c r="O1445" s="120">
        <f t="shared" si="89"/>
        <v>46660</v>
      </c>
      <c r="P1445" s="121">
        <f t="shared" si="90"/>
        <v>12</v>
      </c>
      <c r="Q1445" s="122">
        <f t="shared" si="91"/>
        <v>19469.0266666667</v>
      </c>
      <c r="R1445" s="122">
        <f t="shared" si="88"/>
        <v>-0.00333333333401242</v>
      </c>
      <c r="S1445" s="123" t="s">
        <v>120</v>
      </c>
      <c r="U1445" s="70"/>
      <c r="V1445" s="124"/>
    </row>
    <row r="1446" s="63" customFormat="1" ht="16.5" outlineLevel="7" spans="1:22">
      <c r="A1446" s="82"/>
      <c r="B1446" s="126" t="s">
        <v>192</v>
      </c>
      <c r="C1446" s="127" t="s">
        <v>7643</v>
      </c>
      <c r="D1446" s="128" t="s">
        <v>7645</v>
      </c>
      <c r="E1446" s="129">
        <v>44464</v>
      </c>
      <c r="F1446" s="128">
        <v>72</v>
      </c>
      <c r="G1446" s="114">
        <v>0</v>
      </c>
      <c r="H1446" s="115">
        <v>176017.7</v>
      </c>
      <c r="I1446" s="115">
        <v>124679.2</v>
      </c>
      <c r="J1446" s="130">
        <v>0</v>
      </c>
      <c r="K1446" s="130">
        <v>51338.5</v>
      </c>
      <c r="L1446" s="130">
        <v>29336.28</v>
      </c>
      <c r="M1446" s="118"/>
      <c r="N1446" s="119"/>
      <c r="O1446" s="120">
        <f t="shared" si="89"/>
        <v>46660</v>
      </c>
      <c r="P1446" s="121">
        <f t="shared" si="90"/>
        <v>12</v>
      </c>
      <c r="Q1446" s="122">
        <f t="shared" si="91"/>
        <v>29336.2833333333</v>
      </c>
      <c r="R1446" s="122">
        <f t="shared" si="88"/>
        <v>0.00333333333401242</v>
      </c>
      <c r="S1446" s="123" t="s">
        <v>120</v>
      </c>
      <c r="U1446" s="70"/>
      <c r="V1446" s="124"/>
    </row>
    <row r="1447" s="63" customFormat="1" ht="16.5" outlineLevel="7" spans="1:22">
      <c r="A1447" s="82"/>
      <c r="B1447" s="126" t="s">
        <v>192</v>
      </c>
      <c r="C1447" s="127" t="s">
        <v>7648</v>
      </c>
      <c r="D1447" s="128" t="s">
        <v>7650</v>
      </c>
      <c r="E1447" s="129">
        <v>44464</v>
      </c>
      <c r="F1447" s="128">
        <v>72</v>
      </c>
      <c r="G1447" s="114">
        <v>0</v>
      </c>
      <c r="H1447" s="115">
        <v>117876.1</v>
      </c>
      <c r="I1447" s="115">
        <v>83495.57</v>
      </c>
      <c r="J1447" s="130">
        <v>0</v>
      </c>
      <c r="K1447" s="130">
        <v>34380.53</v>
      </c>
      <c r="L1447" s="130">
        <v>19646.01</v>
      </c>
      <c r="M1447" s="118"/>
      <c r="N1447" s="119"/>
      <c r="O1447" s="120">
        <f t="shared" si="89"/>
        <v>46660</v>
      </c>
      <c r="P1447" s="121">
        <f t="shared" si="90"/>
        <v>12</v>
      </c>
      <c r="Q1447" s="122">
        <f t="shared" si="91"/>
        <v>19646.0166666667</v>
      </c>
      <c r="R1447" s="122">
        <f t="shared" si="88"/>
        <v>0.00666666666802485</v>
      </c>
      <c r="S1447" s="123" t="s">
        <v>120</v>
      </c>
      <c r="U1447" s="70"/>
      <c r="V1447" s="124"/>
    </row>
    <row r="1448" s="63" customFormat="1" ht="16.5" outlineLevel="7" spans="1:22">
      <c r="A1448" s="82"/>
      <c r="B1448" s="111" t="s">
        <v>192</v>
      </c>
      <c r="C1448" s="111" t="s">
        <v>7653</v>
      </c>
      <c r="D1448" s="112" t="s">
        <v>7655</v>
      </c>
      <c r="E1448" s="113">
        <v>44468</v>
      </c>
      <c r="F1448" s="112">
        <v>72</v>
      </c>
      <c r="G1448" s="114">
        <v>0</v>
      </c>
      <c r="H1448" s="115">
        <v>132743.36</v>
      </c>
      <c r="I1448" s="115">
        <v>94026.54</v>
      </c>
      <c r="J1448" s="116">
        <v>0</v>
      </c>
      <c r="K1448" s="116">
        <v>38716.82</v>
      </c>
      <c r="L1448" s="116">
        <v>22123.89</v>
      </c>
      <c r="M1448" s="118"/>
      <c r="N1448" s="119"/>
      <c r="O1448" s="120">
        <f t="shared" si="89"/>
        <v>46660</v>
      </c>
      <c r="P1448" s="121">
        <f t="shared" si="90"/>
        <v>12</v>
      </c>
      <c r="Q1448" s="122">
        <f t="shared" si="91"/>
        <v>22123.8933333333</v>
      </c>
      <c r="R1448" s="122">
        <f t="shared" si="88"/>
        <v>0.00333333333037444</v>
      </c>
      <c r="S1448" s="123" t="s">
        <v>120</v>
      </c>
      <c r="U1448" s="70"/>
      <c r="V1448" s="124"/>
    </row>
    <row r="1449" s="63" customFormat="1" ht="16.5" outlineLevel="7" spans="1:22">
      <c r="A1449" s="82"/>
      <c r="B1449" s="111" t="s">
        <v>192</v>
      </c>
      <c r="C1449" s="111" t="s">
        <v>7659</v>
      </c>
      <c r="D1449" s="112" t="s">
        <v>7655</v>
      </c>
      <c r="E1449" s="113">
        <v>44468</v>
      </c>
      <c r="F1449" s="112">
        <v>72</v>
      </c>
      <c r="G1449" s="114">
        <v>0</v>
      </c>
      <c r="H1449" s="115">
        <v>132743.37</v>
      </c>
      <c r="I1449" s="115">
        <v>94026.55</v>
      </c>
      <c r="J1449" s="116">
        <v>0</v>
      </c>
      <c r="K1449" s="116">
        <v>38716.82</v>
      </c>
      <c r="L1449" s="116">
        <v>22123.89</v>
      </c>
      <c r="M1449" s="118"/>
      <c r="N1449" s="119"/>
      <c r="O1449" s="120">
        <f t="shared" si="89"/>
        <v>46660</v>
      </c>
      <c r="P1449" s="121">
        <f t="shared" si="90"/>
        <v>12</v>
      </c>
      <c r="Q1449" s="122">
        <f t="shared" si="91"/>
        <v>22123.895</v>
      </c>
      <c r="R1449" s="122">
        <f t="shared" si="88"/>
        <v>0.00499999999738066</v>
      </c>
      <c r="S1449" s="123" t="s">
        <v>120</v>
      </c>
      <c r="U1449" s="70"/>
      <c r="V1449" s="124"/>
    </row>
    <row r="1450" s="63" customFormat="1" ht="16.5" outlineLevel="7" spans="1:22">
      <c r="A1450" s="82"/>
      <c r="B1450" s="126" t="s">
        <v>192</v>
      </c>
      <c r="C1450" s="127" t="s">
        <v>7662</v>
      </c>
      <c r="D1450" s="128" t="s">
        <v>7664</v>
      </c>
      <c r="E1450" s="129">
        <v>44467</v>
      </c>
      <c r="F1450" s="128">
        <v>72</v>
      </c>
      <c r="G1450" s="114">
        <v>0</v>
      </c>
      <c r="H1450" s="115">
        <v>154867.26</v>
      </c>
      <c r="I1450" s="115">
        <v>109697.64</v>
      </c>
      <c r="J1450" s="130">
        <v>0</v>
      </c>
      <c r="K1450" s="130">
        <v>45169.62</v>
      </c>
      <c r="L1450" s="130">
        <v>25811.21</v>
      </c>
      <c r="M1450" s="118"/>
      <c r="N1450" s="119"/>
      <c r="O1450" s="120">
        <f t="shared" si="89"/>
        <v>46660</v>
      </c>
      <c r="P1450" s="121">
        <f t="shared" si="90"/>
        <v>12</v>
      </c>
      <c r="Q1450" s="122">
        <f t="shared" si="91"/>
        <v>25811.21</v>
      </c>
      <c r="R1450" s="122">
        <f t="shared" si="88"/>
        <v>0</v>
      </c>
      <c r="S1450" s="123" t="s">
        <v>120</v>
      </c>
      <c r="U1450" s="70"/>
      <c r="V1450" s="124"/>
    </row>
    <row r="1451" s="63" customFormat="1" ht="16.5" outlineLevel="7" spans="1:22">
      <c r="A1451" s="82"/>
      <c r="B1451" s="126" t="s">
        <v>192</v>
      </c>
      <c r="C1451" s="127" t="s">
        <v>7667</v>
      </c>
      <c r="D1451" s="128" t="s">
        <v>4258</v>
      </c>
      <c r="E1451" s="129">
        <v>44467</v>
      </c>
      <c r="F1451" s="128">
        <v>72</v>
      </c>
      <c r="G1451" s="114">
        <v>0</v>
      </c>
      <c r="H1451" s="115">
        <v>130973.45</v>
      </c>
      <c r="I1451" s="115">
        <v>92772.87</v>
      </c>
      <c r="J1451" s="130">
        <v>0</v>
      </c>
      <c r="K1451" s="130">
        <v>38200.58</v>
      </c>
      <c r="L1451" s="130">
        <v>21828.91</v>
      </c>
      <c r="M1451" s="118"/>
      <c r="N1451" s="119"/>
      <c r="O1451" s="120">
        <f t="shared" si="89"/>
        <v>46660</v>
      </c>
      <c r="P1451" s="121">
        <f t="shared" si="90"/>
        <v>12</v>
      </c>
      <c r="Q1451" s="122">
        <f t="shared" si="91"/>
        <v>21828.9083333333</v>
      </c>
      <c r="R1451" s="122">
        <f t="shared" si="88"/>
        <v>-0.00166666666700621</v>
      </c>
      <c r="S1451" s="123" t="s">
        <v>120</v>
      </c>
      <c r="U1451" s="70"/>
      <c r="V1451" s="124"/>
    </row>
    <row r="1452" s="63" customFormat="1" ht="16.5" outlineLevel="7" spans="1:22">
      <c r="A1452" s="82"/>
      <c r="B1452" s="126" t="s">
        <v>192</v>
      </c>
      <c r="C1452" s="127" t="s">
        <v>7671</v>
      </c>
      <c r="D1452" s="128" t="s">
        <v>7655</v>
      </c>
      <c r="E1452" s="129">
        <v>44504</v>
      </c>
      <c r="F1452" s="128">
        <v>72</v>
      </c>
      <c r="G1452" s="114">
        <v>0</v>
      </c>
      <c r="H1452" s="115">
        <v>132743.36</v>
      </c>
      <c r="I1452" s="115">
        <v>90339.23</v>
      </c>
      <c r="J1452" s="130">
        <v>0</v>
      </c>
      <c r="K1452" s="130">
        <v>42404.13</v>
      </c>
      <c r="L1452" s="130">
        <v>22123.9</v>
      </c>
      <c r="M1452" s="118"/>
      <c r="N1452" s="119"/>
      <c r="O1452" s="120">
        <f t="shared" si="89"/>
        <v>46721</v>
      </c>
      <c r="P1452" s="121">
        <f t="shared" si="90"/>
        <v>12</v>
      </c>
      <c r="Q1452" s="122">
        <f t="shared" si="91"/>
        <v>22123.8933333333</v>
      </c>
      <c r="R1452" s="122">
        <f t="shared" si="88"/>
        <v>-0.00666666667166282</v>
      </c>
      <c r="S1452" s="123" t="s">
        <v>120</v>
      </c>
      <c r="U1452" s="70"/>
      <c r="V1452" s="124"/>
    </row>
    <row r="1453" s="63" customFormat="1" ht="16.5" outlineLevel="7" spans="1:22">
      <c r="A1453" s="82"/>
      <c r="B1453" s="126" t="s">
        <v>192</v>
      </c>
      <c r="C1453" s="127" t="s">
        <v>7675</v>
      </c>
      <c r="D1453" s="128" t="s">
        <v>7677</v>
      </c>
      <c r="E1453" s="129">
        <v>44504</v>
      </c>
      <c r="F1453" s="128">
        <v>72</v>
      </c>
      <c r="G1453" s="114">
        <v>0</v>
      </c>
      <c r="H1453" s="115">
        <v>243362.83</v>
      </c>
      <c r="I1453" s="115">
        <v>165621.92</v>
      </c>
      <c r="J1453" s="130">
        <v>0</v>
      </c>
      <c r="K1453" s="130">
        <v>77740.91</v>
      </c>
      <c r="L1453" s="130">
        <v>40560.47</v>
      </c>
      <c r="M1453" s="118"/>
      <c r="N1453" s="119"/>
      <c r="O1453" s="120">
        <f t="shared" si="89"/>
        <v>46721</v>
      </c>
      <c r="P1453" s="121">
        <f t="shared" si="90"/>
        <v>12</v>
      </c>
      <c r="Q1453" s="122">
        <f t="shared" si="91"/>
        <v>40560.4716666667</v>
      </c>
      <c r="R1453" s="122">
        <f t="shared" si="88"/>
        <v>0.00166666666336823</v>
      </c>
      <c r="S1453" s="123" t="s">
        <v>120</v>
      </c>
      <c r="U1453" s="70"/>
      <c r="V1453" s="124"/>
    </row>
    <row r="1454" s="63" customFormat="1" ht="16.5" outlineLevel="7" spans="1:22">
      <c r="A1454" s="82"/>
      <c r="B1454" s="126" t="s">
        <v>192</v>
      </c>
      <c r="C1454" s="127" t="s">
        <v>7681</v>
      </c>
      <c r="D1454" s="128" t="s">
        <v>7683</v>
      </c>
      <c r="E1454" s="129">
        <v>44526</v>
      </c>
      <c r="F1454" s="128">
        <v>72</v>
      </c>
      <c r="G1454" s="114">
        <v>0</v>
      </c>
      <c r="H1454" s="115">
        <v>92920.35</v>
      </c>
      <c r="I1454" s="115">
        <v>63237.46</v>
      </c>
      <c r="J1454" s="130">
        <v>0</v>
      </c>
      <c r="K1454" s="130">
        <v>29682.89</v>
      </c>
      <c r="L1454" s="130">
        <v>15486.72</v>
      </c>
      <c r="M1454" s="118"/>
      <c r="N1454" s="119"/>
      <c r="O1454" s="120">
        <f t="shared" si="89"/>
        <v>46721</v>
      </c>
      <c r="P1454" s="121">
        <f t="shared" si="90"/>
        <v>12</v>
      </c>
      <c r="Q1454" s="122">
        <f t="shared" si="91"/>
        <v>15486.725</v>
      </c>
      <c r="R1454" s="122">
        <f t="shared" si="88"/>
        <v>0.00500000000101863</v>
      </c>
      <c r="S1454" s="123" t="s">
        <v>120</v>
      </c>
      <c r="U1454" s="70"/>
      <c r="V1454" s="124"/>
    </row>
    <row r="1455" s="63" customFormat="1" ht="16.5" outlineLevel="7" spans="1:22">
      <c r="A1455" s="82"/>
      <c r="B1455" s="111" t="s">
        <v>192</v>
      </c>
      <c r="C1455" s="111" t="s">
        <v>7687</v>
      </c>
      <c r="D1455" s="112" t="s">
        <v>7689</v>
      </c>
      <c r="E1455" s="113">
        <v>44526</v>
      </c>
      <c r="F1455" s="112">
        <v>72</v>
      </c>
      <c r="G1455" s="114">
        <v>0</v>
      </c>
      <c r="H1455" s="115">
        <v>389164</v>
      </c>
      <c r="I1455" s="115">
        <v>264847.73</v>
      </c>
      <c r="J1455" s="116">
        <v>0</v>
      </c>
      <c r="K1455" s="116">
        <v>124316.27</v>
      </c>
      <c r="L1455" s="116">
        <v>64860.67</v>
      </c>
      <c r="M1455" s="118"/>
      <c r="N1455" s="119"/>
      <c r="O1455" s="120">
        <f t="shared" si="89"/>
        <v>46721</v>
      </c>
      <c r="P1455" s="121">
        <f t="shared" si="90"/>
        <v>12</v>
      </c>
      <c r="Q1455" s="122">
        <f t="shared" si="91"/>
        <v>64860.6666666667</v>
      </c>
      <c r="R1455" s="122">
        <f t="shared" si="88"/>
        <v>-0.00333333332673647</v>
      </c>
      <c r="S1455" s="123" t="s">
        <v>120</v>
      </c>
      <c r="U1455" s="70"/>
      <c r="V1455" s="124"/>
    </row>
    <row r="1456" s="63" customFormat="1" ht="16.5" outlineLevel="7" spans="1:22">
      <c r="A1456" s="82"/>
      <c r="B1456" s="111" t="s">
        <v>192</v>
      </c>
      <c r="C1456" s="111" t="s">
        <v>7693</v>
      </c>
      <c r="D1456" s="112" t="s">
        <v>1522</v>
      </c>
      <c r="E1456" s="113">
        <v>44547</v>
      </c>
      <c r="F1456" s="112">
        <v>72</v>
      </c>
      <c r="G1456" s="114">
        <v>0</v>
      </c>
      <c r="H1456" s="115">
        <v>410904.69</v>
      </c>
      <c r="I1456" s="115">
        <v>250517.51</v>
      </c>
      <c r="J1456" s="116">
        <v>0</v>
      </c>
      <c r="K1456" s="116">
        <v>160387.18</v>
      </c>
      <c r="L1456" s="116">
        <v>80193.59</v>
      </c>
      <c r="M1456" s="118"/>
      <c r="N1456" s="119"/>
      <c r="O1456" s="120">
        <f t="shared" si="89"/>
        <v>46752</v>
      </c>
      <c r="P1456" s="121">
        <f t="shared" si="90"/>
        <v>12</v>
      </c>
      <c r="Q1456" s="122">
        <f t="shared" si="91"/>
        <v>68484.115</v>
      </c>
      <c r="R1456" s="122">
        <f t="shared" si="88"/>
        <v>-11709.475</v>
      </c>
      <c r="S1456" s="123" t="s">
        <v>120</v>
      </c>
      <c r="U1456" s="70"/>
      <c r="V1456" s="124"/>
    </row>
    <row r="1457" s="63" customFormat="1" ht="16.5" outlineLevel="7" spans="1:22">
      <c r="A1457" s="82"/>
      <c r="B1457" s="126" t="s">
        <v>192</v>
      </c>
      <c r="C1457" s="127" t="s">
        <v>7699</v>
      </c>
      <c r="D1457" s="128" t="s">
        <v>7701</v>
      </c>
      <c r="E1457" s="129">
        <v>44789</v>
      </c>
      <c r="F1457" s="128">
        <v>72</v>
      </c>
      <c r="G1457" s="114">
        <v>0</v>
      </c>
      <c r="H1457" s="115">
        <v>61061.95</v>
      </c>
      <c r="I1457" s="115">
        <v>33923.3</v>
      </c>
      <c r="J1457" s="130">
        <v>0</v>
      </c>
      <c r="K1457" s="130">
        <v>27138.65</v>
      </c>
      <c r="L1457" s="130">
        <v>10176.99</v>
      </c>
      <c r="M1457" s="118"/>
      <c r="N1457" s="119"/>
      <c r="O1457" s="120">
        <f t="shared" si="89"/>
        <v>46996</v>
      </c>
      <c r="P1457" s="121">
        <f t="shared" si="90"/>
        <v>12</v>
      </c>
      <c r="Q1457" s="122">
        <f t="shared" si="91"/>
        <v>10176.9916666667</v>
      </c>
      <c r="R1457" s="122">
        <f t="shared" si="88"/>
        <v>0.00166666666518722</v>
      </c>
      <c r="S1457" s="123" t="s">
        <v>120</v>
      </c>
      <c r="U1457" s="70"/>
      <c r="V1457" s="124"/>
    </row>
    <row r="1458" s="63" customFormat="1" ht="16.5" outlineLevel="7" spans="1:22">
      <c r="A1458" s="82"/>
      <c r="B1458" s="126" t="s">
        <v>192</v>
      </c>
      <c r="C1458" s="127" t="s">
        <v>7707</v>
      </c>
      <c r="D1458" s="128" t="s">
        <v>7709</v>
      </c>
      <c r="E1458" s="129">
        <v>44789</v>
      </c>
      <c r="F1458" s="128">
        <v>72</v>
      </c>
      <c r="G1458" s="114">
        <v>0</v>
      </c>
      <c r="H1458" s="115">
        <v>131415.92</v>
      </c>
      <c r="I1458" s="115">
        <v>73008.84</v>
      </c>
      <c r="J1458" s="130">
        <v>0</v>
      </c>
      <c r="K1458" s="130">
        <v>58407.08</v>
      </c>
      <c r="L1458" s="130">
        <v>21902.65</v>
      </c>
      <c r="M1458" s="118"/>
      <c r="N1458" s="119"/>
      <c r="O1458" s="120">
        <f t="shared" si="89"/>
        <v>46996</v>
      </c>
      <c r="P1458" s="121">
        <f t="shared" si="90"/>
        <v>12</v>
      </c>
      <c r="Q1458" s="122">
        <f t="shared" si="91"/>
        <v>21902.6533333333</v>
      </c>
      <c r="R1458" s="122">
        <f t="shared" si="88"/>
        <v>0.00333333333401242</v>
      </c>
      <c r="S1458" s="123" t="s">
        <v>120</v>
      </c>
      <c r="U1458" s="70"/>
      <c r="V1458" s="124"/>
    </row>
    <row r="1459" s="63" customFormat="1" ht="16.5" outlineLevel="7" spans="1:22">
      <c r="A1459" s="82"/>
      <c r="B1459" s="126" t="s">
        <v>192</v>
      </c>
      <c r="C1459" s="127" t="s">
        <v>7714</v>
      </c>
      <c r="D1459" s="128" t="s">
        <v>7716</v>
      </c>
      <c r="E1459" s="129">
        <v>44883</v>
      </c>
      <c r="F1459" s="128">
        <v>72</v>
      </c>
      <c r="G1459" s="114">
        <v>0</v>
      </c>
      <c r="H1459" s="115">
        <v>511019.32</v>
      </c>
      <c r="I1459" s="115">
        <v>262607.16</v>
      </c>
      <c r="J1459" s="130">
        <v>0</v>
      </c>
      <c r="K1459" s="130">
        <v>248412.16</v>
      </c>
      <c r="L1459" s="130">
        <v>85169.89</v>
      </c>
      <c r="M1459" s="118"/>
      <c r="N1459" s="119"/>
      <c r="O1459" s="120">
        <f t="shared" si="89"/>
        <v>47087</v>
      </c>
      <c r="P1459" s="121">
        <f t="shared" si="90"/>
        <v>12</v>
      </c>
      <c r="Q1459" s="122">
        <f t="shared" si="91"/>
        <v>85169.8866666667</v>
      </c>
      <c r="R1459" s="122">
        <f t="shared" si="88"/>
        <v>-0.00333333332673647</v>
      </c>
      <c r="S1459" s="123" t="s">
        <v>120</v>
      </c>
      <c r="U1459" s="70"/>
      <c r="V1459" s="124"/>
    </row>
    <row r="1460" s="63" customFormat="1" ht="16.5" outlineLevel="7" spans="1:22">
      <c r="A1460" s="82"/>
      <c r="B1460" s="126" t="s">
        <v>192</v>
      </c>
      <c r="C1460" s="127" t="s">
        <v>7720</v>
      </c>
      <c r="D1460" s="128" t="s">
        <v>7722</v>
      </c>
      <c r="E1460" s="129">
        <v>44908</v>
      </c>
      <c r="F1460" s="128">
        <v>72</v>
      </c>
      <c r="G1460" s="114">
        <v>0</v>
      </c>
      <c r="H1460" s="115">
        <v>176902.66</v>
      </c>
      <c r="I1460" s="115">
        <v>88451.34</v>
      </c>
      <c r="J1460" s="130">
        <v>0</v>
      </c>
      <c r="K1460" s="130">
        <v>88451.32</v>
      </c>
      <c r="L1460" s="130">
        <v>29483.78</v>
      </c>
      <c r="M1460" s="118"/>
      <c r="N1460" s="119"/>
      <c r="O1460" s="120">
        <f t="shared" si="89"/>
        <v>47118</v>
      </c>
      <c r="P1460" s="121">
        <f t="shared" si="90"/>
        <v>12</v>
      </c>
      <c r="Q1460" s="122">
        <f t="shared" si="91"/>
        <v>29483.7766666667</v>
      </c>
      <c r="R1460" s="122">
        <f t="shared" si="88"/>
        <v>-0.00333333333401242</v>
      </c>
      <c r="S1460" s="123" t="s">
        <v>120</v>
      </c>
      <c r="U1460" s="70"/>
      <c r="V1460" s="124"/>
    </row>
    <row r="1461" s="63" customFormat="1" ht="16.5" outlineLevel="7" spans="1:22">
      <c r="A1461" s="82"/>
      <c r="B1461" s="126" t="s">
        <v>192</v>
      </c>
      <c r="C1461" s="127" t="s">
        <v>7727</v>
      </c>
      <c r="D1461" s="128" t="s">
        <v>7729</v>
      </c>
      <c r="E1461" s="129">
        <v>44908</v>
      </c>
      <c r="F1461" s="128">
        <v>72</v>
      </c>
      <c r="G1461" s="114">
        <v>0</v>
      </c>
      <c r="H1461" s="115">
        <v>265486.73</v>
      </c>
      <c r="I1461" s="115">
        <v>132743.37</v>
      </c>
      <c r="J1461" s="130">
        <v>0</v>
      </c>
      <c r="K1461" s="130">
        <v>132743.36</v>
      </c>
      <c r="L1461" s="130">
        <v>44247.79</v>
      </c>
      <c r="M1461" s="118"/>
      <c r="N1461" s="119"/>
      <c r="O1461" s="120">
        <f t="shared" si="89"/>
        <v>47118</v>
      </c>
      <c r="P1461" s="121">
        <f t="shared" si="90"/>
        <v>12</v>
      </c>
      <c r="Q1461" s="122">
        <f t="shared" si="91"/>
        <v>44247.7883333333</v>
      </c>
      <c r="R1461" s="122">
        <f t="shared" si="88"/>
        <v>-0.00166666667064419</v>
      </c>
      <c r="S1461" s="123" t="s">
        <v>120</v>
      </c>
      <c r="U1461" s="70"/>
      <c r="V1461" s="124"/>
    </row>
    <row r="1462" s="63" customFormat="1" ht="16.5" outlineLevel="7" spans="1:22">
      <c r="A1462" s="82"/>
      <c r="B1462" s="111" t="s">
        <v>192</v>
      </c>
      <c r="C1462" s="111" t="s">
        <v>7733</v>
      </c>
      <c r="D1462" s="112" t="s">
        <v>7735</v>
      </c>
      <c r="E1462" s="113">
        <v>44909</v>
      </c>
      <c r="F1462" s="112">
        <v>72</v>
      </c>
      <c r="G1462" s="114">
        <v>0</v>
      </c>
      <c r="H1462" s="115">
        <v>17256.64</v>
      </c>
      <c r="I1462" s="115">
        <v>8628.33</v>
      </c>
      <c r="J1462" s="116">
        <v>0</v>
      </c>
      <c r="K1462" s="116">
        <v>8628.31</v>
      </c>
      <c r="L1462" s="116">
        <v>2876.11</v>
      </c>
      <c r="M1462" s="118"/>
      <c r="N1462" s="119"/>
      <c r="O1462" s="120">
        <f t="shared" si="89"/>
        <v>47118</v>
      </c>
      <c r="P1462" s="121">
        <f t="shared" si="90"/>
        <v>12</v>
      </c>
      <c r="Q1462" s="122">
        <f t="shared" si="91"/>
        <v>2876.10666666667</v>
      </c>
      <c r="R1462" s="122">
        <f t="shared" si="88"/>
        <v>-0.00333333333355768</v>
      </c>
      <c r="S1462" s="123" t="s">
        <v>120</v>
      </c>
      <c r="U1462" s="70"/>
      <c r="V1462" s="124"/>
    </row>
    <row r="1463" s="63" customFormat="1" ht="16.5" outlineLevel="7" spans="1:22">
      <c r="A1463" s="82"/>
      <c r="B1463" s="111" t="s">
        <v>192</v>
      </c>
      <c r="C1463" s="111" t="s">
        <v>7739</v>
      </c>
      <c r="D1463" s="112" t="s">
        <v>7741</v>
      </c>
      <c r="E1463" s="113">
        <v>45002</v>
      </c>
      <c r="F1463" s="112">
        <v>72</v>
      </c>
      <c r="G1463" s="114">
        <v>0</v>
      </c>
      <c r="H1463" s="115">
        <v>358407.08</v>
      </c>
      <c r="I1463" s="115">
        <v>164269.91</v>
      </c>
      <c r="J1463" s="116">
        <v>0</v>
      </c>
      <c r="K1463" s="116">
        <v>194137.17</v>
      </c>
      <c r="L1463" s="116">
        <v>59734.51</v>
      </c>
      <c r="M1463" s="118"/>
      <c r="N1463" s="119"/>
      <c r="O1463" s="120">
        <f t="shared" si="89"/>
        <v>47208</v>
      </c>
      <c r="P1463" s="121">
        <f t="shared" si="90"/>
        <v>12</v>
      </c>
      <c r="Q1463" s="122">
        <f t="shared" si="91"/>
        <v>59734.5133333333</v>
      </c>
      <c r="R1463" s="122">
        <f t="shared" si="88"/>
        <v>0.00333333333401242</v>
      </c>
      <c r="S1463" s="123" t="s">
        <v>120</v>
      </c>
      <c r="U1463" s="70"/>
      <c r="V1463" s="124"/>
    </row>
    <row r="1464" s="63" customFormat="1" ht="16.5" outlineLevel="7" spans="1:22">
      <c r="A1464" s="82"/>
      <c r="B1464" s="126" t="s">
        <v>192</v>
      </c>
      <c r="C1464" s="127" t="s">
        <v>7746</v>
      </c>
      <c r="D1464" s="128" t="s">
        <v>7748</v>
      </c>
      <c r="E1464" s="129">
        <v>45068</v>
      </c>
      <c r="F1464" s="128">
        <v>72</v>
      </c>
      <c r="G1464" s="114">
        <v>0</v>
      </c>
      <c r="H1464" s="115">
        <v>327433.64</v>
      </c>
      <c r="I1464" s="115">
        <v>140978.37</v>
      </c>
      <c r="J1464" s="130">
        <v>0</v>
      </c>
      <c r="K1464" s="130">
        <v>186455.27</v>
      </c>
      <c r="L1464" s="130">
        <v>54572.27</v>
      </c>
      <c r="M1464" s="118"/>
      <c r="N1464" s="119"/>
      <c r="O1464" s="120">
        <f t="shared" si="89"/>
        <v>47269</v>
      </c>
      <c r="P1464" s="121">
        <f t="shared" si="90"/>
        <v>12</v>
      </c>
      <c r="Q1464" s="122">
        <f t="shared" si="91"/>
        <v>54572.2733333333</v>
      </c>
      <c r="R1464" s="122">
        <f t="shared" si="88"/>
        <v>0.00333333333401242</v>
      </c>
      <c r="S1464" s="123" t="s">
        <v>120</v>
      </c>
      <c r="U1464" s="70"/>
      <c r="V1464" s="124"/>
    </row>
    <row r="1465" s="63" customFormat="1" ht="16.5" outlineLevel="7" spans="1:22">
      <c r="A1465" s="82"/>
      <c r="B1465" s="126" t="s">
        <v>192</v>
      </c>
      <c r="C1465" s="127" t="s">
        <v>7752</v>
      </c>
      <c r="D1465" s="128" t="s">
        <v>7754</v>
      </c>
      <c r="E1465" s="129">
        <v>45113</v>
      </c>
      <c r="F1465" s="128">
        <v>72</v>
      </c>
      <c r="G1465" s="114">
        <v>0</v>
      </c>
      <c r="H1465" s="115">
        <v>204867.26</v>
      </c>
      <c r="I1465" s="115">
        <v>82515.97</v>
      </c>
      <c r="J1465" s="130">
        <v>0</v>
      </c>
      <c r="K1465" s="130">
        <v>122351.29</v>
      </c>
      <c r="L1465" s="130">
        <v>34144.54</v>
      </c>
      <c r="M1465" s="118"/>
      <c r="N1465" s="119"/>
      <c r="O1465" s="120">
        <f t="shared" si="89"/>
        <v>47330</v>
      </c>
      <c r="P1465" s="121">
        <f t="shared" si="90"/>
        <v>12</v>
      </c>
      <c r="Q1465" s="122">
        <f t="shared" si="91"/>
        <v>34144.5433333333</v>
      </c>
      <c r="R1465" s="122">
        <f t="shared" si="88"/>
        <v>0.00333333333401242</v>
      </c>
      <c r="S1465" s="123" t="s">
        <v>120</v>
      </c>
      <c r="U1465" s="70"/>
      <c r="V1465" s="124"/>
    </row>
    <row r="1466" s="63" customFormat="1" ht="16.5" outlineLevel="7" spans="1:22">
      <c r="A1466" s="82"/>
      <c r="B1466" s="126" t="s">
        <v>192</v>
      </c>
      <c r="C1466" s="127" t="s">
        <v>7762</v>
      </c>
      <c r="D1466" s="128" t="s">
        <v>7754</v>
      </c>
      <c r="E1466" s="129">
        <v>45113</v>
      </c>
      <c r="F1466" s="128">
        <v>72</v>
      </c>
      <c r="G1466" s="114">
        <v>0</v>
      </c>
      <c r="H1466" s="115">
        <v>204867.25</v>
      </c>
      <c r="I1466" s="115">
        <v>82515.97</v>
      </c>
      <c r="J1466" s="130">
        <v>0</v>
      </c>
      <c r="K1466" s="130">
        <v>122351.28</v>
      </c>
      <c r="L1466" s="130">
        <v>34144.54</v>
      </c>
      <c r="M1466" s="118"/>
      <c r="N1466" s="119"/>
      <c r="O1466" s="120">
        <f t="shared" si="89"/>
        <v>47330</v>
      </c>
      <c r="P1466" s="121">
        <f t="shared" si="90"/>
        <v>12</v>
      </c>
      <c r="Q1466" s="122">
        <f t="shared" si="91"/>
        <v>34144.5416666667</v>
      </c>
      <c r="R1466" s="122">
        <f t="shared" si="88"/>
        <v>0.00166666666336823</v>
      </c>
      <c r="S1466" s="123" t="s">
        <v>120</v>
      </c>
      <c r="U1466" s="70"/>
      <c r="V1466" s="124"/>
    </row>
    <row r="1467" s="63" customFormat="1" ht="16.5" outlineLevel="7" spans="1:22">
      <c r="A1467" s="82"/>
      <c r="B1467" s="126" t="s">
        <v>192</v>
      </c>
      <c r="C1467" s="127" t="s">
        <v>7765</v>
      </c>
      <c r="D1467" s="128" t="s">
        <v>7767</v>
      </c>
      <c r="E1467" s="129">
        <v>45113</v>
      </c>
      <c r="F1467" s="128">
        <v>72</v>
      </c>
      <c r="G1467" s="114">
        <v>0</v>
      </c>
      <c r="H1467" s="115">
        <v>62860.62</v>
      </c>
      <c r="I1467" s="115">
        <v>25318.86</v>
      </c>
      <c r="J1467" s="130">
        <v>0</v>
      </c>
      <c r="K1467" s="130">
        <v>37541.76</v>
      </c>
      <c r="L1467" s="130">
        <v>10476.77</v>
      </c>
      <c r="M1467" s="118"/>
      <c r="N1467" s="119"/>
      <c r="O1467" s="120">
        <f t="shared" si="89"/>
        <v>47330</v>
      </c>
      <c r="P1467" s="121">
        <f t="shared" si="90"/>
        <v>12</v>
      </c>
      <c r="Q1467" s="122">
        <f t="shared" si="91"/>
        <v>10476.77</v>
      </c>
      <c r="R1467" s="122">
        <f t="shared" si="88"/>
        <v>0</v>
      </c>
      <c r="S1467" s="123" t="s">
        <v>120</v>
      </c>
      <c r="U1467" s="70"/>
      <c r="V1467" s="124"/>
    </row>
    <row r="1468" s="63" customFormat="1" ht="16.5" outlineLevel="7" spans="1:22">
      <c r="A1468" s="82"/>
      <c r="B1468" s="126" t="s">
        <v>192</v>
      </c>
      <c r="C1468" s="127" t="s">
        <v>7771</v>
      </c>
      <c r="D1468" s="128" t="s">
        <v>7767</v>
      </c>
      <c r="E1468" s="129">
        <v>45113</v>
      </c>
      <c r="F1468" s="128">
        <v>72</v>
      </c>
      <c r="G1468" s="114">
        <v>0</v>
      </c>
      <c r="H1468" s="115">
        <v>62860.62</v>
      </c>
      <c r="I1468" s="115">
        <v>25318.86</v>
      </c>
      <c r="J1468" s="130">
        <v>0</v>
      </c>
      <c r="K1468" s="130">
        <v>37541.76</v>
      </c>
      <c r="L1468" s="130">
        <v>10476.77</v>
      </c>
      <c r="M1468" s="118"/>
      <c r="N1468" s="119"/>
      <c r="O1468" s="120">
        <f t="shared" si="89"/>
        <v>47330</v>
      </c>
      <c r="P1468" s="121">
        <f t="shared" si="90"/>
        <v>12</v>
      </c>
      <c r="Q1468" s="122">
        <f t="shared" si="91"/>
        <v>10476.77</v>
      </c>
      <c r="R1468" s="122">
        <f t="shared" si="88"/>
        <v>0</v>
      </c>
      <c r="S1468" s="123" t="s">
        <v>120</v>
      </c>
      <c r="U1468" s="70"/>
      <c r="V1468" s="124"/>
    </row>
    <row r="1469" s="63" customFormat="1" ht="16.5" outlineLevel="7" spans="1:22">
      <c r="A1469" s="82"/>
      <c r="B1469" s="111" t="s">
        <v>192</v>
      </c>
      <c r="C1469" s="111" t="s">
        <v>7774</v>
      </c>
      <c r="D1469" s="112" t="s">
        <v>7776</v>
      </c>
      <c r="E1469" s="113">
        <v>45226</v>
      </c>
      <c r="F1469" s="112">
        <v>72</v>
      </c>
      <c r="G1469" s="114">
        <v>0</v>
      </c>
      <c r="H1469" s="115">
        <v>392256.64</v>
      </c>
      <c r="I1469" s="115">
        <v>141648.24</v>
      </c>
      <c r="J1469" s="116">
        <v>0</v>
      </c>
      <c r="K1469" s="116">
        <v>250608.4</v>
      </c>
      <c r="L1469" s="116">
        <v>65376.11</v>
      </c>
      <c r="M1469" s="118"/>
      <c r="N1469" s="119"/>
      <c r="O1469" s="120">
        <f t="shared" si="89"/>
        <v>47422</v>
      </c>
      <c r="P1469" s="121">
        <f t="shared" si="90"/>
        <v>12</v>
      </c>
      <c r="Q1469" s="122">
        <f t="shared" si="91"/>
        <v>65376.1066666667</v>
      </c>
      <c r="R1469" s="122">
        <f t="shared" si="88"/>
        <v>-0.00333333332673647</v>
      </c>
      <c r="S1469" s="123" t="s">
        <v>120</v>
      </c>
      <c r="U1469" s="70"/>
      <c r="V1469" s="124"/>
    </row>
    <row r="1470" s="63" customFormat="1" ht="16.5" outlineLevel="7" spans="1:22">
      <c r="A1470" s="82"/>
      <c r="B1470" s="111" t="s">
        <v>192</v>
      </c>
      <c r="C1470" s="111" t="s">
        <v>7781</v>
      </c>
      <c r="D1470" s="112" t="s">
        <v>7783</v>
      </c>
      <c r="E1470" s="113">
        <v>45226</v>
      </c>
      <c r="F1470" s="112">
        <v>72</v>
      </c>
      <c r="G1470" s="114">
        <v>0</v>
      </c>
      <c r="H1470" s="115">
        <v>140142.28</v>
      </c>
      <c r="I1470" s="115">
        <v>50606.93</v>
      </c>
      <c r="J1470" s="116">
        <v>0</v>
      </c>
      <c r="K1470" s="116">
        <v>89535.35</v>
      </c>
      <c r="L1470" s="116">
        <v>23357.05</v>
      </c>
      <c r="M1470" s="118"/>
      <c r="N1470" s="119"/>
      <c r="O1470" s="120">
        <f t="shared" si="89"/>
        <v>47422</v>
      </c>
      <c r="P1470" s="121">
        <f t="shared" si="90"/>
        <v>12</v>
      </c>
      <c r="Q1470" s="122">
        <f t="shared" si="91"/>
        <v>23357.0466666667</v>
      </c>
      <c r="R1470" s="122">
        <f t="shared" si="88"/>
        <v>-0.00333333333401242</v>
      </c>
      <c r="S1470" s="123" t="s">
        <v>120</v>
      </c>
      <c r="U1470" s="70"/>
      <c r="V1470" s="124"/>
    </row>
    <row r="1471" s="63" customFormat="1" ht="16.5" outlineLevel="7" spans="1:22">
      <c r="A1471" s="82"/>
      <c r="B1471" s="126" t="s">
        <v>192</v>
      </c>
      <c r="C1471" s="127" t="s">
        <v>7786</v>
      </c>
      <c r="D1471" s="128" t="s">
        <v>7783</v>
      </c>
      <c r="E1471" s="129">
        <v>45226</v>
      </c>
      <c r="F1471" s="128">
        <v>72</v>
      </c>
      <c r="G1471" s="114">
        <v>0</v>
      </c>
      <c r="H1471" s="115">
        <v>140142.28</v>
      </c>
      <c r="I1471" s="115">
        <v>50606.94</v>
      </c>
      <c r="J1471" s="130">
        <v>0</v>
      </c>
      <c r="K1471" s="130">
        <v>89535.34</v>
      </c>
      <c r="L1471" s="130">
        <v>23357.05</v>
      </c>
      <c r="M1471" s="118"/>
      <c r="N1471" s="119"/>
      <c r="O1471" s="120">
        <f t="shared" si="89"/>
        <v>47422</v>
      </c>
      <c r="P1471" s="121">
        <f t="shared" si="90"/>
        <v>12</v>
      </c>
      <c r="Q1471" s="122">
        <f t="shared" si="91"/>
        <v>23357.0466666667</v>
      </c>
      <c r="R1471" s="122">
        <f t="shared" si="88"/>
        <v>-0.00333333333401242</v>
      </c>
      <c r="S1471" s="123" t="s">
        <v>120</v>
      </c>
      <c r="U1471" s="70"/>
      <c r="V1471" s="124"/>
    </row>
    <row r="1472" s="63" customFormat="1" ht="16.5" outlineLevel="7" spans="1:22">
      <c r="A1472" s="82"/>
      <c r="B1472" s="126" t="s">
        <v>192</v>
      </c>
      <c r="C1472" s="127" t="s">
        <v>7789</v>
      </c>
      <c r="D1472" s="128" t="s">
        <v>7791</v>
      </c>
      <c r="E1472" s="129">
        <v>45226</v>
      </c>
      <c r="F1472" s="128">
        <v>72</v>
      </c>
      <c r="G1472" s="114">
        <v>0</v>
      </c>
      <c r="H1472" s="115">
        <v>140142.28</v>
      </c>
      <c r="I1472" s="115">
        <v>50606.94</v>
      </c>
      <c r="J1472" s="130">
        <v>0</v>
      </c>
      <c r="K1472" s="130">
        <v>89535.34</v>
      </c>
      <c r="L1472" s="130">
        <v>23357.05</v>
      </c>
      <c r="M1472" s="118"/>
      <c r="N1472" s="119"/>
      <c r="O1472" s="120">
        <f t="shared" si="89"/>
        <v>47422</v>
      </c>
      <c r="P1472" s="121">
        <f t="shared" si="90"/>
        <v>12</v>
      </c>
      <c r="Q1472" s="122">
        <f t="shared" si="91"/>
        <v>23357.0466666667</v>
      </c>
      <c r="R1472" s="122">
        <f t="shared" si="88"/>
        <v>-0.00333333333401242</v>
      </c>
      <c r="S1472" s="123" t="s">
        <v>120</v>
      </c>
      <c r="U1472" s="70"/>
      <c r="V1472" s="124"/>
    </row>
    <row r="1473" s="63" customFormat="1" ht="16.5" outlineLevel="7" spans="1:22">
      <c r="A1473" s="82"/>
      <c r="B1473" s="126" t="s">
        <v>192</v>
      </c>
      <c r="C1473" s="127" t="s">
        <v>7793</v>
      </c>
      <c r="D1473" s="128" t="s">
        <v>7791</v>
      </c>
      <c r="E1473" s="129">
        <v>45226</v>
      </c>
      <c r="F1473" s="128">
        <v>72</v>
      </c>
      <c r="G1473" s="114">
        <v>0</v>
      </c>
      <c r="H1473" s="115">
        <v>140142.28</v>
      </c>
      <c r="I1473" s="115">
        <v>50606.94</v>
      </c>
      <c r="J1473" s="130">
        <v>0</v>
      </c>
      <c r="K1473" s="130">
        <v>89535.34</v>
      </c>
      <c r="L1473" s="130">
        <v>23357.05</v>
      </c>
      <c r="M1473" s="118"/>
      <c r="N1473" s="119"/>
      <c r="O1473" s="120">
        <f t="shared" si="89"/>
        <v>47422</v>
      </c>
      <c r="P1473" s="121">
        <f t="shared" si="90"/>
        <v>12</v>
      </c>
      <c r="Q1473" s="122">
        <f t="shared" si="91"/>
        <v>23357.0466666667</v>
      </c>
      <c r="R1473" s="122">
        <f t="shared" si="88"/>
        <v>-0.00333333333401242</v>
      </c>
      <c r="S1473" s="123" t="s">
        <v>120</v>
      </c>
      <c r="U1473" s="70"/>
      <c r="V1473" s="124"/>
    </row>
    <row r="1474" s="63" customFormat="1" ht="16.5" outlineLevel="7" spans="1:22">
      <c r="A1474" s="82"/>
      <c r="B1474" s="126" t="s">
        <v>192</v>
      </c>
      <c r="C1474" s="127" t="s">
        <v>7796</v>
      </c>
      <c r="D1474" s="128" t="s">
        <v>1522</v>
      </c>
      <c r="E1474" s="129">
        <v>45280</v>
      </c>
      <c r="F1474" s="128">
        <v>72</v>
      </c>
      <c r="G1474" s="114">
        <v>0</v>
      </c>
      <c r="H1474" s="115">
        <v>382491.3</v>
      </c>
      <c r="I1474" s="115">
        <v>127497.1</v>
      </c>
      <c r="J1474" s="130">
        <v>0</v>
      </c>
      <c r="K1474" s="130">
        <v>254994.2</v>
      </c>
      <c r="L1474" s="130">
        <v>63748.55</v>
      </c>
      <c r="M1474" s="118"/>
      <c r="N1474" s="119"/>
      <c r="O1474" s="120">
        <f t="shared" si="89"/>
        <v>47483</v>
      </c>
      <c r="P1474" s="121">
        <f t="shared" si="90"/>
        <v>12</v>
      </c>
      <c r="Q1474" s="122">
        <f t="shared" si="91"/>
        <v>63748.55</v>
      </c>
      <c r="R1474" s="122">
        <f t="shared" si="88"/>
        <v>0</v>
      </c>
      <c r="S1474" s="123" t="s">
        <v>120</v>
      </c>
      <c r="U1474" s="70"/>
      <c r="V1474" s="124"/>
    </row>
    <row r="1475" s="63" customFormat="1" ht="16.5" outlineLevel="7" spans="1:22">
      <c r="A1475" s="82"/>
      <c r="B1475" s="126" t="s">
        <v>192</v>
      </c>
      <c r="C1475" s="127" t="s">
        <v>7799</v>
      </c>
      <c r="D1475" s="128" t="s">
        <v>7801</v>
      </c>
      <c r="E1475" s="129">
        <v>45517</v>
      </c>
      <c r="F1475" s="128">
        <v>72</v>
      </c>
      <c r="G1475" s="114">
        <v>0</v>
      </c>
      <c r="H1475" s="115">
        <v>42654.87</v>
      </c>
      <c r="I1475" s="115">
        <v>9478.86</v>
      </c>
      <c r="J1475" s="130">
        <v>0</v>
      </c>
      <c r="K1475" s="130">
        <v>33176.01</v>
      </c>
      <c r="L1475" s="130">
        <v>7109.14</v>
      </c>
      <c r="M1475" s="118"/>
      <c r="N1475" s="119"/>
      <c r="O1475" s="120">
        <f t="shared" si="89"/>
        <v>47726</v>
      </c>
      <c r="P1475" s="121">
        <f t="shared" si="90"/>
        <v>12</v>
      </c>
      <c r="Q1475" s="122">
        <f t="shared" si="91"/>
        <v>7109.145</v>
      </c>
      <c r="R1475" s="122">
        <f t="shared" si="88"/>
        <v>0.00500000000010914</v>
      </c>
      <c r="S1475" s="123" t="s">
        <v>120</v>
      </c>
      <c r="U1475" s="70"/>
      <c r="V1475" s="124"/>
    </row>
    <row r="1476" s="63" customFormat="1" ht="16.5" outlineLevel="7" spans="1:22">
      <c r="A1476" s="82"/>
      <c r="B1476" s="111" t="s">
        <v>192</v>
      </c>
      <c r="C1476" s="111" t="s">
        <v>7807</v>
      </c>
      <c r="D1476" s="112" t="s">
        <v>7801</v>
      </c>
      <c r="E1476" s="113">
        <v>45517</v>
      </c>
      <c r="F1476" s="112">
        <v>72</v>
      </c>
      <c r="G1476" s="114">
        <v>0</v>
      </c>
      <c r="H1476" s="115">
        <v>42654.87</v>
      </c>
      <c r="I1476" s="115">
        <v>9478.86</v>
      </c>
      <c r="J1476" s="116">
        <v>0</v>
      </c>
      <c r="K1476" s="116">
        <v>33176.01</v>
      </c>
      <c r="L1476" s="116">
        <v>7109.14</v>
      </c>
      <c r="M1476" s="118"/>
      <c r="N1476" s="119"/>
      <c r="O1476" s="120">
        <f t="shared" si="89"/>
        <v>47726</v>
      </c>
      <c r="P1476" s="121">
        <f t="shared" si="90"/>
        <v>12</v>
      </c>
      <c r="Q1476" s="122">
        <f t="shared" si="91"/>
        <v>7109.145</v>
      </c>
      <c r="R1476" s="122">
        <f t="shared" si="88"/>
        <v>0.00500000000010914</v>
      </c>
      <c r="S1476" s="123" t="s">
        <v>120</v>
      </c>
      <c r="U1476" s="70"/>
      <c r="V1476" s="124"/>
    </row>
    <row r="1477" s="63" customFormat="1" ht="16.5" outlineLevel="7" spans="1:22">
      <c r="A1477" s="82"/>
      <c r="B1477" s="111" t="s">
        <v>192</v>
      </c>
      <c r="C1477" s="111" t="s">
        <v>7810</v>
      </c>
      <c r="D1477" s="112" t="s">
        <v>7812</v>
      </c>
      <c r="E1477" s="113">
        <v>45610</v>
      </c>
      <c r="F1477" s="112">
        <v>72</v>
      </c>
      <c r="G1477" s="114">
        <v>0</v>
      </c>
      <c r="H1477" s="115">
        <v>352212.39</v>
      </c>
      <c r="I1477" s="115">
        <v>63593.9</v>
      </c>
      <c r="J1477" s="116">
        <v>0</v>
      </c>
      <c r="K1477" s="116">
        <v>288618.49</v>
      </c>
      <c r="L1477" s="116">
        <v>58702.06</v>
      </c>
      <c r="M1477" s="118"/>
      <c r="N1477" s="119"/>
      <c r="O1477" s="120">
        <f t="shared" si="89"/>
        <v>47817</v>
      </c>
      <c r="P1477" s="121">
        <f t="shared" si="90"/>
        <v>12</v>
      </c>
      <c r="Q1477" s="122">
        <f t="shared" si="91"/>
        <v>58702.065</v>
      </c>
      <c r="R1477" s="122">
        <f t="shared" si="88"/>
        <v>0.00500000000465661</v>
      </c>
      <c r="S1477" s="123" t="s">
        <v>120</v>
      </c>
      <c r="U1477" s="70"/>
      <c r="V1477" s="124"/>
    </row>
    <row r="1478" s="63" customFormat="1" ht="16.5" outlineLevel="7" spans="1:22">
      <c r="A1478" s="82"/>
      <c r="B1478" s="126" t="s">
        <v>192</v>
      </c>
      <c r="C1478" s="127" t="s">
        <v>7816</v>
      </c>
      <c r="D1478" s="128" t="s">
        <v>7818</v>
      </c>
      <c r="E1478" s="129">
        <v>45733</v>
      </c>
      <c r="F1478" s="128">
        <v>72</v>
      </c>
      <c r="G1478" s="114">
        <v>0</v>
      </c>
      <c r="H1478" s="115">
        <v>277433.63</v>
      </c>
      <c r="I1478" s="115">
        <v>34679.2</v>
      </c>
      <c r="J1478" s="130">
        <v>0</v>
      </c>
      <c r="K1478" s="130">
        <v>242754.43</v>
      </c>
      <c r="L1478" s="130">
        <v>34679.2</v>
      </c>
      <c r="M1478" s="118"/>
      <c r="N1478" s="119"/>
      <c r="O1478" s="120">
        <f t="shared" si="89"/>
        <v>47938</v>
      </c>
      <c r="P1478" s="121">
        <f t="shared" si="90"/>
        <v>9</v>
      </c>
      <c r="Q1478" s="122">
        <f t="shared" si="91"/>
        <v>34679.20375</v>
      </c>
      <c r="R1478" s="122">
        <f t="shared" si="88"/>
        <v>0.00375000000349246</v>
      </c>
      <c r="S1478" s="123" t="s">
        <v>120</v>
      </c>
      <c r="U1478" s="70"/>
      <c r="V1478" s="124"/>
    </row>
    <row r="1479" s="63" customFormat="1" ht="16.5" outlineLevel="7" spans="1:22">
      <c r="A1479" s="82"/>
      <c r="B1479" s="126" t="s">
        <v>192</v>
      </c>
      <c r="C1479" s="127" t="s">
        <v>7821</v>
      </c>
      <c r="D1479" s="128" t="s">
        <v>3277</v>
      </c>
      <c r="E1479" s="129">
        <v>45733</v>
      </c>
      <c r="F1479" s="128">
        <v>72</v>
      </c>
      <c r="G1479" s="114">
        <v>0</v>
      </c>
      <c r="H1479" s="115">
        <v>43510.32</v>
      </c>
      <c r="I1479" s="115">
        <v>5438.79</v>
      </c>
      <c r="J1479" s="130">
        <v>0</v>
      </c>
      <c r="K1479" s="130">
        <v>38071.53</v>
      </c>
      <c r="L1479" s="130">
        <v>5438.79</v>
      </c>
      <c r="M1479" s="118"/>
      <c r="N1479" s="119"/>
      <c r="O1479" s="120">
        <f t="shared" si="89"/>
        <v>47938</v>
      </c>
      <c r="P1479" s="121">
        <f t="shared" si="90"/>
        <v>9</v>
      </c>
      <c r="Q1479" s="122">
        <f t="shared" si="91"/>
        <v>5438.79</v>
      </c>
      <c r="R1479" s="122">
        <f t="shared" si="88"/>
        <v>0</v>
      </c>
      <c r="S1479" s="123" t="s">
        <v>120</v>
      </c>
      <c r="U1479" s="70"/>
      <c r="V1479" s="124"/>
    </row>
    <row r="1480" s="63" customFormat="1" ht="16.5" outlineLevel="7" spans="1:22">
      <c r="A1480" s="82"/>
      <c r="B1480" s="126" t="s">
        <v>192</v>
      </c>
      <c r="C1480" s="127" t="s">
        <v>7825</v>
      </c>
      <c r="D1480" s="128" t="s">
        <v>3277</v>
      </c>
      <c r="E1480" s="129">
        <v>45733</v>
      </c>
      <c r="F1480" s="128">
        <v>72</v>
      </c>
      <c r="G1480" s="114">
        <v>0</v>
      </c>
      <c r="H1480" s="115">
        <v>43510.32</v>
      </c>
      <c r="I1480" s="115">
        <v>5438.79</v>
      </c>
      <c r="J1480" s="130">
        <v>0</v>
      </c>
      <c r="K1480" s="130">
        <v>38071.53</v>
      </c>
      <c r="L1480" s="130">
        <v>5438.79</v>
      </c>
      <c r="M1480" s="118"/>
      <c r="N1480" s="119"/>
      <c r="O1480" s="120">
        <f t="shared" si="89"/>
        <v>47938</v>
      </c>
      <c r="P1480" s="121">
        <f t="shared" si="90"/>
        <v>9</v>
      </c>
      <c r="Q1480" s="122">
        <f t="shared" si="91"/>
        <v>5438.79</v>
      </c>
      <c r="R1480" s="122">
        <f t="shared" ref="R1480:R1543" si="92">Q1480-L1480</f>
        <v>0</v>
      </c>
      <c r="S1480" s="123" t="s">
        <v>120</v>
      </c>
      <c r="U1480" s="70"/>
      <c r="V1480" s="124"/>
    </row>
    <row r="1481" s="63" customFormat="1" ht="16.5" outlineLevel="7" spans="1:22">
      <c r="A1481" s="82"/>
      <c r="B1481" s="126" t="s">
        <v>192</v>
      </c>
      <c r="C1481" s="127" t="s">
        <v>7827</v>
      </c>
      <c r="D1481" s="128" t="s">
        <v>3277</v>
      </c>
      <c r="E1481" s="129">
        <v>45733</v>
      </c>
      <c r="F1481" s="128">
        <v>72</v>
      </c>
      <c r="G1481" s="114">
        <v>0</v>
      </c>
      <c r="H1481" s="115">
        <v>43510.33</v>
      </c>
      <c r="I1481" s="115">
        <v>5438.79</v>
      </c>
      <c r="J1481" s="130">
        <v>0</v>
      </c>
      <c r="K1481" s="130">
        <v>38071.54</v>
      </c>
      <c r="L1481" s="130">
        <v>5438.79</v>
      </c>
      <c r="M1481" s="118"/>
      <c r="N1481" s="119"/>
      <c r="O1481" s="120">
        <f t="shared" ref="O1481:O1544" si="93">IFERROR(EOMONTH(E1481,F1481),"")</f>
        <v>47938</v>
      </c>
      <c r="P1481" s="121">
        <f t="shared" si="90"/>
        <v>9</v>
      </c>
      <c r="Q1481" s="122">
        <f t="shared" si="91"/>
        <v>5438.79125</v>
      </c>
      <c r="R1481" s="122">
        <f t="shared" si="92"/>
        <v>0.00125000000025466</v>
      </c>
      <c r="S1481" s="123" t="s">
        <v>120</v>
      </c>
      <c r="U1481" s="70"/>
      <c r="V1481" s="124"/>
    </row>
    <row r="1482" s="63" customFormat="1" ht="16.5" outlineLevel="7" spans="1:22">
      <c r="A1482" s="82"/>
      <c r="B1482" s="126" t="s">
        <v>192</v>
      </c>
      <c r="C1482" s="127" t="s">
        <v>7829</v>
      </c>
      <c r="D1482" s="128" t="s">
        <v>5582</v>
      </c>
      <c r="E1482" s="129">
        <v>45854</v>
      </c>
      <c r="F1482" s="128">
        <v>72</v>
      </c>
      <c r="G1482" s="114">
        <v>0</v>
      </c>
      <c r="H1482" s="115">
        <v>35988.2</v>
      </c>
      <c r="I1482" s="115">
        <v>2499.18</v>
      </c>
      <c r="J1482" s="130">
        <v>0</v>
      </c>
      <c r="K1482" s="130">
        <v>33489.02</v>
      </c>
      <c r="L1482" s="130">
        <v>2499.18</v>
      </c>
      <c r="M1482" s="118"/>
      <c r="N1482" s="119"/>
      <c r="O1482" s="120">
        <f t="shared" si="93"/>
        <v>48060</v>
      </c>
      <c r="P1482" s="121">
        <f t="shared" ref="P1482:P1545" si="94">IFERROR(IF(OR(AND(M1482&lt;&gt;"",YEAR(M1482)&lt;YEAR($L$6)),AND(O1482&lt;&gt;"",YEAR(O1482)&lt;YEAR($L$6))),0,IF(YEAR(E1482)&gt;YEAR($L$6),0,IF(OR((IF(YEAR(E1482)&lt;YEAR($L$6),1,IF(MONTH(E1482)=12,99,MONTH(E1482)+1))&gt;12),(IF(YEAR(E1482)&lt;YEAR($L$6),1,IF(MONTH(E1482)=12,99,MONTH(E1482)+1))&gt;MIN(MONTH($L$6),IF(AND(M1482&lt;&gt;"",YEAR(M1482)=YEAR($L$6)),MONTH(M1482),99),IF(AND(O1482&lt;&gt;"",YEAR(O1482)=YEAR($L$6)),MONTH(O1482),99)))),0,MIN(MONTH($L$6),IF(AND(M1482&lt;&gt;"",YEAR(M1482)=YEAR($L$6)),MONTH(M1482),99),IF(AND(O1482&lt;&gt;"",YEAR(O1482)=YEAR($L$6)),MONTH(O1482),99))-IF(YEAR(E1482)&lt;YEAR($L$6),1,IF(MONTH(E1482)=12,99,MONTH(E1482)+1))+1))),0)</f>
        <v>5</v>
      </c>
      <c r="Q1482" s="122">
        <f t="shared" ref="Q1482:Q1545" si="95">IFERROR(IF(N1482=0,(H1482*(1-G1482))/F1482*P1482,(N1482*(1-G1482))/F1482*P1482),0)</f>
        <v>2499.18055555556</v>
      </c>
      <c r="R1482" s="122">
        <f t="shared" si="92"/>
        <v>0.000555555555365572</v>
      </c>
      <c r="S1482" s="123" t="s">
        <v>120</v>
      </c>
      <c r="U1482" s="70"/>
      <c r="V1482" s="124"/>
    </row>
    <row r="1483" s="63" customFormat="1" ht="16.5" outlineLevel="7" spans="1:22">
      <c r="A1483" s="82"/>
      <c r="B1483" s="111" t="s">
        <v>192</v>
      </c>
      <c r="C1483" s="111" t="s">
        <v>7833</v>
      </c>
      <c r="D1483" s="112" t="s">
        <v>5582</v>
      </c>
      <c r="E1483" s="113">
        <v>45854</v>
      </c>
      <c r="F1483" s="112">
        <v>72</v>
      </c>
      <c r="G1483" s="114">
        <v>0</v>
      </c>
      <c r="H1483" s="115">
        <v>35988.2</v>
      </c>
      <c r="I1483" s="115">
        <v>2499.18</v>
      </c>
      <c r="J1483" s="116">
        <v>0</v>
      </c>
      <c r="K1483" s="116">
        <v>33489.02</v>
      </c>
      <c r="L1483" s="116">
        <v>2499.18</v>
      </c>
      <c r="M1483" s="118"/>
      <c r="N1483" s="119"/>
      <c r="O1483" s="120">
        <f t="shared" si="93"/>
        <v>48060</v>
      </c>
      <c r="P1483" s="121">
        <f t="shared" si="94"/>
        <v>5</v>
      </c>
      <c r="Q1483" s="122">
        <f t="shared" si="95"/>
        <v>2499.18055555556</v>
      </c>
      <c r="R1483" s="122">
        <f t="shared" si="92"/>
        <v>0.000555555555365572</v>
      </c>
      <c r="S1483" s="123" t="s">
        <v>120</v>
      </c>
      <c r="U1483" s="70"/>
      <c r="V1483" s="124"/>
    </row>
    <row r="1484" s="63" customFormat="1" ht="16.5" outlineLevel="7" spans="1:22">
      <c r="A1484" s="82"/>
      <c r="B1484" s="111" t="s">
        <v>192</v>
      </c>
      <c r="C1484" s="111" t="s">
        <v>7835</v>
      </c>
      <c r="D1484" s="112" t="s">
        <v>5582</v>
      </c>
      <c r="E1484" s="113">
        <v>45854</v>
      </c>
      <c r="F1484" s="112">
        <v>72</v>
      </c>
      <c r="G1484" s="114">
        <v>0</v>
      </c>
      <c r="H1484" s="115">
        <v>35988.2</v>
      </c>
      <c r="I1484" s="115">
        <v>2499.18</v>
      </c>
      <c r="J1484" s="116">
        <v>0</v>
      </c>
      <c r="K1484" s="116">
        <v>33489.02</v>
      </c>
      <c r="L1484" s="116">
        <v>2499.18</v>
      </c>
      <c r="M1484" s="118"/>
      <c r="N1484" s="119"/>
      <c r="O1484" s="120">
        <f t="shared" si="93"/>
        <v>48060</v>
      </c>
      <c r="P1484" s="121">
        <f t="shared" si="94"/>
        <v>5</v>
      </c>
      <c r="Q1484" s="122">
        <f t="shared" si="95"/>
        <v>2499.18055555556</v>
      </c>
      <c r="R1484" s="122">
        <f t="shared" si="92"/>
        <v>0.000555555555365572</v>
      </c>
      <c r="S1484" s="123" t="s">
        <v>120</v>
      </c>
      <c r="U1484" s="70"/>
      <c r="V1484" s="124"/>
    </row>
    <row r="1485" s="63" customFormat="1" ht="16.5" outlineLevel="7" spans="1:22">
      <c r="A1485" s="82"/>
      <c r="B1485" s="126" t="s">
        <v>192</v>
      </c>
      <c r="C1485" s="127" t="s">
        <v>7838</v>
      </c>
      <c r="D1485" s="128" t="s">
        <v>7840</v>
      </c>
      <c r="E1485" s="129">
        <v>45863</v>
      </c>
      <c r="F1485" s="128">
        <v>72</v>
      </c>
      <c r="G1485" s="114">
        <v>0</v>
      </c>
      <c r="H1485" s="115">
        <v>27853.97</v>
      </c>
      <c r="I1485" s="115">
        <v>1934.3</v>
      </c>
      <c r="J1485" s="130">
        <v>0</v>
      </c>
      <c r="K1485" s="130">
        <v>25919.67</v>
      </c>
      <c r="L1485" s="130">
        <v>1934.3</v>
      </c>
      <c r="M1485" s="118"/>
      <c r="N1485" s="119"/>
      <c r="O1485" s="120">
        <f t="shared" si="93"/>
        <v>48060</v>
      </c>
      <c r="P1485" s="121">
        <f t="shared" si="94"/>
        <v>5</v>
      </c>
      <c r="Q1485" s="122">
        <f t="shared" si="95"/>
        <v>1934.30347222222</v>
      </c>
      <c r="R1485" s="122">
        <f t="shared" si="92"/>
        <v>0.00347222222239907</v>
      </c>
      <c r="S1485" s="123" t="s">
        <v>120</v>
      </c>
      <c r="U1485" s="70"/>
      <c r="V1485" s="124"/>
    </row>
    <row r="1486" s="63" customFormat="1" ht="16.5" outlineLevel="7" spans="1:22">
      <c r="A1486" s="82"/>
      <c r="B1486" s="126" t="s">
        <v>192</v>
      </c>
      <c r="C1486" s="127" t="s">
        <v>7844</v>
      </c>
      <c r="D1486" s="128" t="s">
        <v>7840</v>
      </c>
      <c r="E1486" s="129">
        <v>45863</v>
      </c>
      <c r="F1486" s="128">
        <v>72</v>
      </c>
      <c r="G1486" s="114">
        <v>0</v>
      </c>
      <c r="H1486" s="115">
        <v>27853.98</v>
      </c>
      <c r="I1486" s="115">
        <v>1934.3</v>
      </c>
      <c r="J1486" s="130">
        <v>0</v>
      </c>
      <c r="K1486" s="130">
        <v>25919.68</v>
      </c>
      <c r="L1486" s="130">
        <v>1934.3</v>
      </c>
      <c r="M1486" s="118"/>
      <c r="N1486" s="119"/>
      <c r="O1486" s="120">
        <f t="shared" si="93"/>
        <v>48060</v>
      </c>
      <c r="P1486" s="121">
        <f t="shared" si="94"/>
        <v>5</v>
      </c>
      <c r="Q1486" s="122">
        <f t="shared" si="95"/>
        <v>1934.30416666667</v>
      </c>
      <c r="R1486" s="122">
        <f t="shared" si="92"/>
        <v>0.00416666666683341</v>
      </c>
      <c r="S1486" s="123" t="s">
        <v>120</v>
      </c>
      <c r="U1486" s="70"/>
      <c r="V1486" s="124"/>
    </row>
    <row r="1487" s="63" customFormat="1" ht="16.5" outlineLevel="7" spans="1:22">
      <c r="A1487" s="82"/>
      <c r="B1487" s="126" t="s">
        <v>192</v>
      </c>
      <c r="C1487" s="127" t="s">
        <v>7847</v>
      </c>
      <c r="D1487" s="128" t="s">
        <v>7840</v>
      </c>
      <c r="E1487" s="129">
        <v>45863</v>
      </c>
      <c r="F1487" s="128">
        <v>72</v>
      </c>
      <c r="G1487" s="114">
        <v>0</v>
      </c>
      <c r="H1487" s="115">
        <v>27853.98</v>
      </c>
      <c r="I1487" s="115">
        <v>1934.3</v>
      </c>
      <c r="J1487" s="130">
        <v>0</v>
      </c>
      <c r="K1487" s="130">
        <v>25919.68</v>
      </c>
      <c r="L1487" s="130">
        <v>1934.3</v>
      </c>
      <c r="M1487" s="118"/>
      <c r="N1487" s="119"/>
      <c r="O1487" s="120">
        <f t="shared" si="93"/>
        <v>48060</v>
      </c>
      <c r="P1487" s="121">
        <f t="shared" si="94"/>
        <v>5</v>
      </c>
      <c r="Q1487" s="122">
        <f t="shared" si="95"/>
        <v>1934.30416666667</v>
      </c>
      <c r="R1487" s="122">
        <f t="shared" si="92"/>
        <v>0.00416666666683341</v>
      </c>
      <c r="S1487" s="123" t="s">
        <v>120</v>
      </c>
      <c r="U1487" s="70"/>
      <c r="V1487" s="124"/>
    </row>
    <row r="1488" s="63" customFormat="1" ht="16.5" outlineLevel="7" spans="1:22">
      <c r="A1488" s="82"/>
      <c r="B1488" s="126" t="s">
        <v>192</v>
      </c>
      <c r="C1488" s="127" t="s">
        <v>7850</v>
      </c>
      <c r="D1488" s="128" t="s">
        <v>7840</v>
      </c>
      <c r="E1488" s="129">
        <v>45863</v>
      </c>
      <c r="F1488" s="128">
        <v>72</v>
      </c>
      <c r="G1488" s="114">
        <v>0</v>
      </c>
      <c r="H1488" s="115">
        <v>27853.99</v>
      </c>
      <c r="I1488" s="115">
        <v>1934.3</v>
      </c>
      <c r="J1488" s="130">
        <v>0</v>
      </c>
      <c r="K1488" s="130">
        <v>25919.69</v>
      </c>
      <c r="L1488" s="130">
        <v>1934.3</v>
      </c>
      <c r="M1488" s="118"/>
      <c r="N1488" s="119"/>
      <c r="O1488" s="120">
        <f t="shared" si="93"/>
        <v>48060</v>
      </c>
      <c r="P1488" s="121">
        <f t="shared" si="94"/>
        <v>5</v>
      </c>
      <c r="Q1488" s="122">
        <f t="shared" si="95"/>
        <v>1934.30486111111</v>
      </c>
      <c r="R1488" s="122">
        <f t="shared" si="92"/>
        <v>0.00486111111126775</v>
      </c>
      <c r="S1488" s="123" t="s">
        <v>120</v>
      </c>
      <c r="U1488" s="70"/>
      <c r="V1488" s="124"/>
    </row>
    <row r="1489" s="63" customFormat="1" ht="16.5" outlineLevel="7" spans="1:22">
      <c r="A1489" s="82"/>
      <c r="B1489" s="126" t="s">
        <v>192</v>
      </c>
      <c r="C1489" s="127" t="s">
        <v>7853</v>
      </c>
      <c r="D1489" s="128" t="s">
        <v>7855</v>
      </c>
      <c r="E1489" s="129">
        <v>45924</v>
      </c>
      <c r="F1489" s="128">
        <v>72</v>
      </c>
      <c r="G1489" s="114">
        <v>0</v>
      </c>
      <c r="H1489" s="115">
        <v>24267.68</v>
      </c>
      <c r="I1489" s="115">
        <v>1011.15</v>
      </c>
      <c r="J1489" s="130">
        <v>0</v>
      </c>
      <c r="K1489" s="130">
        <v>23256.53</v>
      </c>
      <c r="L1489" s="130">
        <v>1011.15</v>
      </c>
      <c r="M1489" s="118"/>
      <c r="N1489" s="119"/>
      <c r="O1489" s="120">
        <f t="shared" si="93"/>
        <v>48121</v>
      </c>
      <c r="P1489" s="121">
        <f t="shared" si="94"/>
        <v>3</v>
      </c>
      <c r="Q1489" s="122">
        <f t="shared" si="95"/>
        <v>1011.15333333333</v>
      </c>
      <c r="R1489" s="122">
        <f t="shared" si="92"/>
        <v>0.00333333333344399</v>
      </c>
      <c r="S1489" s="123" t="s">
        <v>120</v>
      </c>
      <c r="U1489" s="70"/>
      <c r="V1489" s="124"/>
    </row>
    <row r="1490" s="63" customFormat="1" ht="16.5" outlineLevel="7" spans="1:22">
      <c r="A1490" s="82"/>
      <c r="B1490" s="111" t="s">
        <v>192</v>
      </c>
      <c r="C1490" s="111" t="s">
        <v>7857</v>
      </c>
      <c r="D1490" s="112" t="s">
        <v>7859</v>
      </c>
      <c r="E1490" s="113">
        <v>45924</v>
      </c>
      <c r="F1490" s="112">
        <v>72</v>
      </c>
      <c r="G1490" s="114">
        <v>0</v>
      </c>
      <c r="H1490" s="115">
        <v>24267.68</v>
      </c>
      <c r="I1490" s="115">
        <v>1011.15</v>
      </c>
      <c r="J1490" s="116">
        <v>0</v>
      </c>
      <c r="K1490" s="116">
        <v>23256.53</v>
      </c>
      <c r="L1490" s="116">
        <v>1011.15</v>
      </c>
      <c r="M1490" s="118"/>
      <c r="N1490" s="119"/>
      <c r="O1490" s="120">
        <f t="shared" si="93"/>
        <v>48121</v>
      </c>
      <c r="P1490" s="121">
        <f t="shared" si="94"/>
        <v>3</v>
      </c>
      <c r="Q1490" s="122">
        <f t="shared" si="95"/>
        <v>1011.15333333333</v>
      </c>
      <c r="R1490" s="122">
        <f t="shared" si="92"/>
        <v>0.00333333333344399</v>
      </c>
      <c r="S1490" s="123" t="s">
        <v>120</v>
      </c>
      <c r="U1490" s="70"/>
      <c r="V1490" s="124"/>
    </row>
    <row r="1491" s="63" customFormat="1" ht="16.5" outlineLevel="7" spans="1:22">
      <c r="A1491" s="82"/>
      <c r="B1491" s="111" t="s">
        <v>192</v>
      </c>
      <c r="C1491" s="111" t="s">
        <v>7861</v>
      </c>
      <c r="D1491" s="112" t="s">
        <v>7863</v>
      </c>
      <c r="E1491" s="113">
        <v>45924</v>
      </c>
      <c r="F1491" s="112">
        <v>72</v>
      </c>
      <c r="G1491" s="114">
        <v>0</v>
      </c>
      <c r="H1491" s="115">
        <v>24267.68</v>
      </c>
      <c r="I1491" s="115">
        <v>1011.15</v>
      </c>
      <c r="J1491" s="116">
        <v>0</v>
      </c>
      <c r="K1491" s="116">
        <v>23256.53</v>
      </c>
      <c r="L1491" s="116">
        <v>1011.15</v>
      </c>
      <c r="M1491" s="118"/>
      <c r="N1491" s="119"/>
      <c r="O1491" s="120">
        <f t="shared" si="93"/>
        <v>48121</v>
      </c>
      <c r="P1491" s="121">
        <f t="shared" si="94"/>
        <v>3</v>
      </c>
      <c r="Q1491" s="122">
        <f t="shared" si="95"/>
        <v>1011.15333333333</v>
      </c>
      <c r="R1491" s="122">
        <f t="shared" si="92"/>
        <v>0.00333333333344399</v>
      </c>
      <c r="S1491" s="123" t="s">
        <v>120</v>
      </c>
      <c r="U1491" s="70"/>
      <c r="V1491" s="124"/>
    </row>
    <row r="1492" s="63" customFormat="1" ht="16.5" outlineLevel="7" spans="1:22">
      <c r="A1492" s="82"/>
      <c r="B1492" s="126" t="s">
        <v>192</v>
      </c>
      <c r="C1492" s="127" t="s">
        <v>7865</v>
      </c>
      <c r="D1492" s="128" t="s">
        <v>7867</v>
      </c>
      <c r="E1492" s="129">
        <v>45924</v>
      </c>
      <c r="F1492" s="128">
        <v>72</v>
      </c>
      <c r="G1492" s="114">
        <v>0</v>
      </c>
      <c r="H1492" s="115">
        <v>24267.68</v>
      </c>
      <c r="I1492" s="115">
        <v>1011.15</v>
      </c>
      <c r="J1492" s="130">
        <v>0</v>
      </c>
      <c r="K1492" s="130">
        <v>23256.53</v>
      </c>
      <c r="L1492" s="130">
        <v>1011.15</v>
      </c>
      <c r="M1492" s="118"/>
      <c r="N1492" s="119"/>
      <c r="O1492" s="120">
        <f t="shared" si="93"/>
        <v>48121</v>
      </c>
      <c r="P1492" s="121">
        <f t="shared" si="94"/>
        <v>3</v>
      </c>
      <c r="Q1492" s="122">
        <f t="shared" si="95"/>
        <v>1011.15333333333</v>
      </c>
      <c r="R1492" s="122">
        <f t="shared" si="92"/>
        <v>0.00333333333344399</v>
      </c>
      <c r="S1492" s="123" t="s">
        <v>120</v>
      </c>
      <c r="U1492" s="70"/>
      <c r="V1492" s="124"/>
    </row>
    <row r="1493" s="63" customFormat="1" ht="16.5" outlineLevel="7" spans="1:22">
      <c r="A1493" s="82"/>
      <c r="B1493" s="126" t="s">
        <v>192</v>
      </c>
      <c r="C1493" s="127" t="s">
        <v>7869</v>
      </c>
      <c r="D1493" s="128" t="s">
        <v>7871</v>
      </c>
      <c r="E1493" s="129">
        <v>45924</v>
      </c>
      <c r="F1493" s="128">
        <v>72</v>
      </c>
      <c r="G1493" s="114">
        <v>0</v>
      </c>
      <c r="H1493" s="115">
        <v>24267.68</v>
      </c>
      <c r="I1493" s="115">
        <v>1011.15</v>
      </c>
      <c r="J1493" s="130">
        <v>0</v>
      </c>
      <c r="K1493" s="130">
        <v>23256.53</v>
      </c>
      <c r="L1493" s="130">
        <v>1011.15</v>
      </c>
      <c r="M1493" s="118"/>
      <c r="N1493" s="119"/>
      <c r="O1493" s="120">
        <f t="shared" si="93"/>
        <v>48121</v>
      </c>
      <c r="P1493" s="121">
        <f t="shared" si="94"/>
        <v>3</v>
      </c>
      <c r="Q1493" s="122">
        <f t="shared" si="95"/>
        <v>1011.15333333333</v>
      </c>
      <c r="R1493" s="122">
        <f t="shared" si="92"/>
        <v>0.00333333333344399</v>
      </c>
      <c r="S1493" s="123" t="s">
        <v>120</v>
      </c>
      <c r="U1493" s="70"/>
      <c r="V1493" s="124"/>
    </row>
    <row r="1494" s="63" customFormat="1" ht="16.5" outlineLevel="7" spans="1:22">
      <c r="A1494" s="82"/>
      <c r="B1494" s="126" t="s">
        <v>192</v>
      </c>
      <c r="C1494" s="127" t="s">
        <v>7873</v>
      </c>
      <c r="D1494" s="128" t="s">
        <v>7875</v>
      </c>
      <c r="E1494" s="129">
        <v>45924</v>
      </c>
      <c r="F1494" s="128">
        <v>72</v>
      </c>
      <c r="G1494" s="114">
        <v>0</v>
      </c>
      <c r="H1494" s="115">
        <v>24267.68</v>
      </c>
      <c r="I1494" s="115">
        <v>1011.15</v>
      </c>
      <c r="J1494" s="130">
        <v>0</v>
      </c>
      <c r="K1494" s="130">
        <v>23256.53</v>
      </c>
      <c r="L1494" s="130">
        <v>1011.15</v>
      </c>
      <c r="M1494" s="118"/>
      <c r="N1494" s="119"/>
      <c r="O1494" s="120">
        <f t="shared" si="93"/>
        <v>48121</v>
      </c>
      <c r="P1494" s="121">
        <f t="shared" si="94"/>
        <v>3</v>
      </c>
      <c r="Q1494" s="122">
        <f t="shared" si="95"/>
        <v>1011.15333333333</v>
      </c>
      <c r="R1494" s="122">
        <f t="shared" si="92"/>
        <v>0.00333333333344399</v>
      </c>
      <c r="S1494" s="123" t="s">
        <v>120</v>
      </c>
      <c r="U1494" s="70"/>
      <c r="V1494" s="124"/>
    </row>
    <row r="1495" s="63" customFormat="1" ht="16.5" outlineLevel="7" spans="1:22">
      <c r="A1495" s="82"/>
      <c r="B1495" s="126" t="s">
        <v>194</v>
      </c>
      <c r="C1495" s="127" t="s">
        <v>7879</v>
      </c>
      <c r="D1495" s="128" t="s">
        <v>7881</v>
      </c>
      <c r="E1495" s="129">
        <v>39531</v>
      </c>
      <c r="F1495" s="128">
        <v>60</v>
      </c>
      <c r="G1495" s="114">
        <v>0</v>
      </c>
      <c r="H1495" s="115">
        <v>24358.97</v>
      </c>
      <c r="I1495" s="115">
        <v>24358.97</v>
      </c>
      <c r="J1495" s="130">
        <v>0</v>
      </c>
      <c r="K1495" s="130">
        <v>0</v>
      </c>
      <c r="L1495" s="130">
        <v>0</v>
      </c>
      <c r="M1495" s="118"/>
      <c r="N1495" s="119"/>
      <c r="O1495" s="120">
        <f t="shared" si="93"/>
        <v>41364</v>
      </c>
      <c r="P1495" s="121">
        <f t="shared" si="94"/>
        <v>0</v>
      </c>
      <c r="Q1495" s="122">
        <f t="shared" si="95"/>
        <v>0</v>
      </c>
      <c r="R1495" s="122">
        <f t="shared" si="92"/>
        <v>0</v>
      </c>
      <c r="S1495" s="123" t="s">
        <v>120</v>
      </c>
      <c r="U1495" s="70"/>
      <c r="V1495" s="124"/>
    </row>
    <row r="1496" s="63" customFormat="1" ht="16.5" outlineLevel="7" spans="1:22">
      <c r="A1496" s="82"/>
      <c r="B1496" s="126" t="s">
        <v>194</v>
      </c>
      <c r="C1496" s="127" t="s">
        <v>7890</v>
      </c>
      <c r="D1496" s="128" t="s">
        <v>7892</v>
      </c>
      <c r="E1496" s="129">
        <v>38604</v>
      </c>
      <c r="F1496" s="128">
        <v>60</v>
      </c>
      <c r="G1496" s="114">
        <v>0</v>
      </c>
      <c r="H1496" s="115">
        <v>4850</v>
      </c>
      <c r="I1496" s="115">
        <v>4850</v>
      </c>
      <c r="J1496" s="130">
        <v>0</v>
      </c>
      <c r="K1496" s="130">
        <v>0</v>
      </c>
      <c r="L1496" s="130">
        <v>0</v>
      </c>
      <c r="M1496" s="118"/>
      <c r="N1496" s="119"/>
      <c r="O1496" s="120">
        <f t="shared" si="93"/>
        <v>40451</v>
      </c>
      <c r="P1496" s="121">
        <f t="shared" si="94"/>
        <v>0</v>
      </c>
      <c r="Q1496" s="122">
        <f t="shared" si="95"/>
        <v>0</v>
      </c>
      <c r="R1496" s="122">
        <f t="shared" si="92"/>
        <v>0</v>
      </c>
      <c r="S1496" s="123" t="s">
        <v>120</v>
      </c>
      <c r="U1496" s="70"/>
      <c r="V1496" s="124"/>
    </row>
    <row r="1497" s="63" customFormat="1" ht="16.5" outlineLevel="7" spans="1:22">
      <c r="A1497" s="82"/>
      <c r="B1497" s="111" t="s">
        <v>194</v>
      </c>
      <c r="C1497" s="111" t="s">
        <v>7897</v>
      </c>
      <c r="D1497" s="112" t="s">
        <v>7899</v>
      </c>
      <c r="E1497" s="113">
        <v>41106</v>
      </c>
      <c r="F1497" s="112">
        <v>60</v>
      </c>
      <c r="G1497" s="114">
        <v>0</v>
      </c>
      <c r="H1497" s="115">
        <v>84358.98</v>
      </c>
      <c r="I1497" s="115">
        <v>84358.98</v>
      </c>
      <c r="J1497" s="116">
        <v>0</v>
      </c>
      <c r="K1497" s="116">
        <v>0</v>
      </c>
      <c r="L1497" s="116">
        <v>0</v>
      </c>
      <c r="M1497" s="118"/>
      <c r="N1497" s="119"/>
      <c r="O1497" s="120">
        <f t="shared" si="93"/>
        <v>42947</v>
      </c>
      <c r="P1497" s="121">
        <f t="shared" si="94"/>
        <v>0</v>
      </c>
      <c r="Q1497" s="122">
        <f t="shared" si="95"/>
        <v>0</v>
      </c>
      <c r="R1497" s="122">
        <f t="shared" si="92"/>
        <v>0</v>
      </c>
      <c r="S1497" s="123" t="s">
        <v>120</v>
      </c>
      <c r="U1497" s="70"/>
      <c r="V1497" s="124"/>
    </row>
    <row r="1498" s="63" customFormat="1" ht="16.5" outlineLevel="7" spans="1:22">
      <c r="A1498" s="82"/>
      <c r="B1498" s="111" t="s">
        <v>194</v>
      </c>
      <c r="C1498" s="111" t="s">
        <v>7904</v>
      </c>
      <c r="D1498" s="112" t="s">
        <v>7906</v>
      </c>
      <c r="E1498" s="113">
        <v>41666</v>
      </c>
      <c r="F1498" s="112">
        <v>60</v>
      </c>
      <c r="G1498" s="114">
        <v>0</v>
      </c>
      <c r="H1498" s="115">
        <v>113675.22</v>
      </c>
      <c r="I1498" s="115">
        <v>113675.22</v>
      </c>
      <c r="J1498" s="116">
        <v>0</v>
      </c>
      <c r="K1498" s="116">
        <v>0</v>
      </c>
      <c r="L1498" s="116">
        <v>0</v>
      </c>
      <c r="M1498" s="118"/>
      <c r="N1498" s="119"/>
      <c r="O1498" s="120">
        <f t="shared" si="93"/>
        <v>43496</v>
      </c>
      <c r="P1498" s="121">
        <f t="shared" si="94"/>
        <v>0</v>
      </c>
      <c r="Q1498" s="122">
        <f t="shared" si="95"/>
        <v>0</v>
      </c>
      <c r="R1498" s="122">
        <f t="shared" si="92"/>
        <v>0</v>
      </c>
      <c r="S1498" s="123" t="s">
        <v>120</v>
      </c>
      <c r="U1498" s="70"/>
      <c r="V1498" s="124"/>
    </row>
    <row r="1499" s="63" customFormat="1" ht="16.5" outlineLevel="7" spans="1:22">
      <c r="A1499" s="82"/>
      <c r="B1499" s="126" t="s">
        <v>194</v>
      </c>
      <c r="C1499" s="127" t="s">
        <v>7911</v>
      </c>
      <c r="D1499" s="128" t="s">
        <v>7913</v>
      </c>
      <c r="E1499" s="129">
        <v>41960</v>
      </c>
      <c r="F1499" s="128">
        <v>60</v>
      </c>
      <c r="G1499" s="114">
        <v>0</v>
      </c>
      <c r="H1499" s="115">
        <v>40598.29</v>
      </c>
      <c r="I1499" s="115">
        <v>40598.29</v>
      </c>
      <c r="J1499" s="130">
        <v>0</v>
      </c>
      <c r="K1499" s="130">
        <v>0</v>
      </c>
      <c r="L1499" s="130">
        <v>0</v>
      </c>
      <c r="M1499" s="118"/>
      <c r="N1499" s="119"/>
      <c r="O1499" s="120">
        <f t="shared" si="93"/>
        <v>43799</v>
      </c>
      <c r="P1499" s="121">
        <f t="shared" si="94"/>
        <v>0</v>
      </c>
      <c r="Q1499" s="122">
        <f t="shared" si="95"/>
        <v>0</v>
      </c>
      <c r="R1499" s="122">
        <f t="shared" si="92"/>
        <v>0</v>
      </c>
      <c r="S1499" s="123" t="s">
        <v>120</v>
      </c>
      <c r="U1499" s="70"/>
      <c r="V1499" s="124"/>
    </row>
    <row r="1500" s="63" customFormat="1" ht="16.5" outlineLevel="7" spans="1:22">
      <c r="A1500" s="82"/>
      <c r="B1500" s="126" t="s">
        <v>194</v>
      </c>
      <c r="C1500" s="127" t="s">
        <v>7918</v>
      </c>
      <c r="D1500" s="128" t="s">
        <v>7913</v>
      </c>
      <c r="E1500" s="129">
        <v>41960</v>
      </c>
      <c r="F1500" s="128">
        <v>60</v>
      </c>
      <c r="G1500" s="114">
        <v>0</v>
      </c>
      <c r="H1500" s="115">
        <v>40598.28</v>
      </c>
      <c r="I1500" s="115">
        <v>40598.28</v>
      </c>
      <c r="J1500" s="130">
        <v>0</v>
      </c>
      <c r="K1500" s="130">
        <v>0</v>
      </c>
      <c r="L1500" s="130">
        <v>0</v>
      </c>
      <c r="M1500" s="118"/>
      <c r="N1500" s="119"/>
      <c r="O1500" s="120">
        <f t="shared" si="93"/>
        <v>43799</v>
      </c>
      <c r="P1500" s="121">
        <f t="shared" si="94"/>
        <v>0</v>
      </c>
      <c r="Q1500" s="122">
        <f t="shared" si="95"/>
        <v>0</v>
      </c>
      <c r="R1500" s="122">
        <f t="shared" si="92"/>
        <v>0</v>
      </c>
      <c r="S1500" s="123" t="s">
        <v>120</v>
      </c>
      <c r="U1500" s="70"/>
      <c r="V1500" s="124"/>
    </row>
    <row r="1501" s="63" customFormat="1" ht="16.5" outlineLevel="7" spans="1:22">
      <c r="A1501" s="82"/>
      <c r="B1501" s="126" t="s">
        <v>194</v>
      </c>
      <c r="C1501" s="127" t="s">
        <v>7921</v>
      </c>
      <c r="D1501" s="128" t="s">
        <v>7913</v>
      </c>
      <c r="E1501" s="129">
        <v>42899</v>
      </c>
      <c r="F1501" s="128">
        <v>60</v>
      </c>
      <c r="G1501" s="114">
        <v>0</v>
      </c>
      <c r="H1501" s="115">
        <v>34871.79</v>
      </c>
      <c r="I1501" s="115">
        <v>34871.79</v>
      </c>
      <c r="J1501" s="130">
        <v>0</v>
      </c>
      <c r="K1501" s="130">
        <v>0</v>
      </c>
      <c r="L1501" s="130">
        <v>0</v>
      </c>
      <c r="M1501" s="118"/>
      <c r="N1501" s="119"/>
      <c r="O1501" s="120">
        <f t="shared" si="93"/>
        <v>44742</v>
      </c>
      <c r="P1501" s="121">
        <f t="shared" si="94"/>
        <v>0</v>
      </c>
      <c r="Q1501" s="122">
        <f t="shared" si="95"/>
        <v>0</v>
      </c>
      <c r="R1501" s="122">
        <f t="shared" si="92"/>
        <v>0</v>
      </c>
      <c r="S1501" s="123" t="s">
        <v>120</v>
      </c>
      <c r="U1501" s="70"/>
      <c r="V1501" s="124"/>
    </row>
    <row r="1502" s="63" customFormat="1" ht="16.5" outlineLevel="7" spans="1:22">
      <c r="A1502" s="82"/>
      <c r="B1502" s="126" t="s">
        <v>194</v>
      </c>
      <c r="C1502" s="127" t="s">
        <v>7929</v>
      </c>
      <c r="D1502" s="128" t="s">
        <v>7913</v>
      </c>
      <c r="E1502" s="129">
        <v>42899</v>
      </c>
      <c r="F1502" s="128">
        <v>60</v>
      </c>
      <c r="G1502" s="114">
        <v>0</v>
      </c>
      <c r="H1502" s="115">
        <v>25641.03</v>
      </c>
      <c r="I1502" s="115">
        <v>25641.03</v>
      </c>
      <c r="J1502" s="130">
        <v>0</v>
      </c>
      <c r="K1502" s="130">
        <v>0</v>
      </c>
      <c r="L1502" s="130">
        <v>0</v>
      </c>
      <c r="M1502" s="118"/>
      <c r="N1502" s="119"/>
      <c r="O1502" s="120">
        <f t="shared" si="93"/>
        <v>44742</v>
      </c>
      <c r="P1502" s="121">
        <f t="shared" si="94"/>
        <v>0</v>
      </c>
      <c r="Q1502" s="122">
        <f t="shared" si="95"/>
        <v>0</v>
      </c>
      <c r="R1502" s="122">
        <f t="shared" si="92"/>
        <v>0</v>
      </c>
      <c r="S1502" s="123" t="s">
        <v>120</v>
      </c>
      <c r="U1502" s="70"/>
      <c r="V1502" s="124"/>
    </row>
    <row r="1503" s="63" customFormat="1" ht="16.5" outlineLevel="7" spans="1:22">
      <c r="A1503" s="82"/>
      <c r="B1503" s="126" t="s">
        <v>194</v>
      </c>
      <c r="C1503" s="127" t="s">
        <v>7934</v>
      </c>
      <c r="D1503" s="128" t="s">
        <v>7913</v>
      </c>
      <c r="E1503" s="129">
        <v>42899</v>
      </c>
      <c r="F1503" s="128">
        <v>60</v>
      </c>
      <c r="G1503" s="114">
        <v>0</v>
      </c>
      <c r="H1503" s="115">
        <v>45525.5</v>
      </c>
      <c r="I1503" s="115">
        <v>45525.5</v>
      </c>
      <c r="J1503" s="130">
        <v>0</v>
      </c>
      <c r="K1503" s="130">
        <v>0</v>
      </c>
      <c r="L1503" s="130">
        <v>0</v>
      </c>
      <c r="M1503" s="118"/>
      <c r="N1503" s="119"/>
      <c r="O1503" s="120">
        <f t="shared" si="93"/>
        <v>44742</v>
      </c>
      <c r="P1503" s="121">
        <f t="shared" si="94"/>
        <v>0</v>
      </c>
      <c r="Q1503" s="122">
        <f t="shared" si="95"/>
        <v>0</v>
      </c>
      <c r="R1503" s="122">
        <f t="shared" si="92"/>
        <v>0</v>
      </c>
      <c r="S1503" s="123" t="s">
        <v>120</v>
      </c>
      <c r="U1503" s="70"/>
      <c r="V1503" s="124"/>
    </row>
    <row r="1504" s="63" customFormat="1" ht="16.5" outlineLevel="7" spans="1:22">
      <c r="A1504" s="82"/>
      <c r="B1504" s="111" t="s">
        <v>194</v>
      </c>
      <c r="C1504" s="111" t="s">
        <v>7939</v>
      </c>
      <c r="D1504" s="112" t="s">
        <v>7941</v>
      </c>
      <c r="E1504" s="113">
        <v>40816</v>
      </c>
      <c r="F1504" s="112">
        <v>60</v>
      </c>
      <c r="G1504" s="114">
        <v>0</v>
      </c>
      <c r="H1504" s="115">
        <v>11880.34</v>
      </c>
      <c r="I1504" s="115">
        <v>11880.34</v>
      </c>
      <c r="J1504" s="116">
        <v>0</v>
      </c>
      <c r="K1504" s="116">
        <v>0</v>
      </c>
      <c r="L1504" s="116">
        <v>0</v>
      </c>
      <c r="M1504" s="118"/>
      <c r="N1504" s="119"/>
      <c r="O1504" s="120">
        <f t="shared" si="93"/>
        <v>42643</v>
      </c>
      <c r="P1504" s="121">
        <f t="shared" si="94"/>
        <v>0</v>
      </c>
      <c r="Q1504" s="122">
        <f t="shared" si="95"/>
        <v>0</v>
      </c>
      <c r="R1504" s="122">
        <f t="shared" si="92"/>
        <v>0</v>
      </c>
      <c r="S1504" s="123" t="s">
        <v>120</v>
      </c>
      <c r="U1504" s="70"/>
      <c r="V1504" s="124"/>
    </row>
    <row r="1505" s="63" customFormat="1" ht="16.5" outlineLevel="7" spans="1:22">
      <c r="A1505" s="82"/>
      <c r="B1505" s="126" t="s">
        <v>194</v>
      </c>
      <c r="C1505" s="127" t="s">
        <v>7947</v>
      </c>
      <c r="D1505" s="128" t="s">
        <v>7941</v>
      </c>
      <c r="E1505" s="129">
        <v>41990</v>
      </c>
      <c r="F1505" s="128">
        <v>60</v>
      </c>
      <c r="G1505" s="114">
        <v>0</v>
      </c>
      <c r="H1505" s="115">
        <v>13167</v>
      </c>
      <c r="I1505" s="115">
        <v>13167</v>
      </c>
      <c r="J1505" s="130">
        <v>0</v>
      </c>
      <c r="K1505" s="130">
        <v>0</v>
      </c>
      <c r="L1505" s="130">
        <v>0</v>
      </c>
      <c r="M1505" s="118"/>
      <c r="N1505" s="119"/>
      <c r="O1505" s="120">
        <f t="shared" si="93"/>
        <v>43830</v>
      </c>
      <c r="P1505" s="121">
        <f t="shared" si="94"/>
        <v>0</v>
      </c>
      <c r="Q1505" s="122">
        <f t="shared" si="95"/>
        <v>0</v>
      </c>
      <c r="R1505" s="122">
        <f t="shared" si="92"/>
        <v>0</v>
      </c>
      <c r="S1505" s="123" t="s">
        <v>120</v>
      </c>
      <c r="U1505" s="70"/>
      <c r="V1505" s="124"/>
    </row>
    <row r="1506" s="63" customFormat="1" ht="16.5" outlineLevel="7" spans="1:22">
      <c r="A1506" s="82"/>
      <c r="B1506" s="126" t="s">
        <v>194</v>
      </c>
      <c r="C1506" s="127" t="s">
        <v>7955</v>
      </c>
      <c r="D1506" s="128" t="s">
        <v>7941</v>
      </c>
      <c r="E1506" s="129">
        <v>41990</v>
      </c>
      <c r="F1506" s="128">
        <v>60</v>
      </c>
      <c r="G1506" s="114">
        <v>0</v>
      </c>
      <c r="H1506" s="115">
        <v>13167</v>
      </c>
      <c r="I1506" s="115">
        <v>13167</v>
      </c>
      <c r="J1506" s="130">
        <v>0</v>
      </c>
      <c r="K1506" s="130">
        <v>0</v>
      </c>
      <c r="L1506" s="130">
        <v>0</v>
      </c>
      <c r="M1506" s="118"/>
      <c r="N1506" s="119"/>
      <c r="O1506" s="120">
        <f t="shared" si="93"/>
        <v>43830</v>
      </c>
      <c r="P1506" s="121">
        <f t="shared" si="94"/>
        <v>0</v>
      </c>
      <c r="Q1506" s="122">
        <f t="shared" si="95"/>
        <v>0</v>
      </c>
      <c r="R1506" s="122">
        <f t="shared" si="92"/>
        <v>0</v>
      </c>
      <c r="S1506" s="123" t="s">
        <v>120</v>
      </c>
      <c r="U1506" s="70"/>
      <c r="V1506" s="124"/>
    </row>
    <row r="1507" s="63" customFormat="1" ht="16.5" outlineLevel="7" spans="1:22">
      <c r="A1507" s="82"/>
      <c r="B1507" s="126" t="s">
        <v>194</v>
      </c>
      <c r="C1507" s="127" t="s">
        <v>7959</v>
      </c>
      <c r="D1507" s="128" t="s">
        <v>7941</v>
      </c>
      <c r="E1507" s="129">
        <v>41990</v>
      </c>
      <c r="F1507" s="128">
        <v>60</v>
      </c>
      <c r="G1507" s="114">
        <v>0</v>
      </c>
      <c r="H1507" s="115">
        <v>13167</v>
      </c>
      <c r="I1507" s="115">
        <v>13167</v>
      </c>
      <c r="J1507" s="130">
        <v>0</v>
      </c>
      <c r="K1507" s="130">
        <v>0</v>
      </c>
      <c r="L1507" s="130">
        <v>0</v>
      </c>
      <c r="M1507" s="118"/>
      <c r="N1507" s="119"/>
      <c r="O1507" s="120">
        <f t="shared" si="93"/>
        <v>43830</v>
      </c>
      <c r="P1507" s="121">
        <f t="shared" si="94"/>
        <v>0</v>
      </c>
      <c r="Q1507" s="122">
        <f t="shared" si="95"/>
        <v>0</v>
      </c>
      <c r="R1507" s="122">
        <f t="shared" si="92"/>
        <v>0</v>
      </c>
      <c r="S1507" s="123" t="s">
        <v>120</v>
      </c>
      <c r="U1507" s="70"/>
      <c r="V1507" s="124"/>
    </row>
    <row r="1508" s="63" customFormat="1" ht="16.5" outlineLevel="7" spans="1:22">
      <c r="A1508" s="82"/>
      <c r="B1508" s="126" t="s">
        <v>194</v>
      </c>
      <c r="C1508" s="127" t="s">
        <v>7963</v>
      </c>
      <c r="D1508" s="128" t="s">
        <v>7941</v>
      </c>
      <c r="E1508" s="129">
        <v>41990</v>
      </c>
      <c r="F1508" s="128">
        <v>60</v>
      </c>
      <c r="G1508" s="114">
        <v>0</v>
      </c>
      <c r="H1508" s="115">
        <v>13167</v>
      </c>
      <c r="I1508" s="115">
        <v>13167</v>
      </c>
      <c r="J1508" s="130">
        <v>0</v>
      </c>
      <c r="K1508" s="130">
        <v>0</v>
      </c>
      <c r="L1508" s="130">
        <v>0</v>
      </c>
      <c r="M1508" s="118"/>
      <c r="N1508" s="119"/>
      <c r="O1508" s="120">
        <f t="shared" si="93"/>
        <v>43830</v>
      </c>
      <c r="P1508" s="121">
        <f t="shared" si="94"/>
        <v>0</v>
      </c>
      <c r="Q1508" s="122">
        <f t="shared" si="95"/>
        <v>0</v>
      </c>
      <c r="R1508" s="122">
        <f t="shared" si="92"/>
        <v>0</v>
      </c>
      <c r="S1508" s="123" t="s">
        <v>120</v>
      </c>
      <c r="U1508" s="70"/>
      <c r="V1508" s="124"/>
    </row>
    <row r="1509" s="63" customFormat="1" ht="16.5" outlineLevel="7" spans="1:22">
      <c r="A1509" s="82"/>
      <c r="B1509" s="111" t="s">
        <v>194</v>
      </c>
      <c r="C1509" s="111" t="s">
        <v>7967</v>
      </c>
      <c r="D1509" s="112" t="s">
        <v>7941</v>
      </c>
      <c r="E1509" s="113">
        <v>41990</v>
      </c>
      <c r="F1509" s="112">
        <v>60</v>
      </c>
      <c r="G1509" s="114">
        <v>0</v>
      </c>
      <c r="H1509" s="115">
        <v>13167</v>
      </c>
      <c r="I1509" s="115">
        <v>13167</v>
      </c>
      <c r="J1509" s="116">
        <v>0</v>
      </c>
      <c r="K1509" s="116">
        <v>0</v>
      </c>
      <c r="L1509" s="116">
        <v>0</v>
      </c>
      <c r="M1509" s="118"/>
      <c r="N1509" s="119"/>
      <c r="O1509" s="120">
        <f t="shared" si="93"/>
        <v>43830</v>
      </c>
      <c r="P1509" s="121">
        <f t="shared" si="94"/>
        <v>0</v>
      </c>
      <c r="Q1509" s="122">
        <f t="shared" si="95"/>
        <v>0</v>
      </c>
      <c r="R1509" s="122">
        <f t="shared" si="92"/>
        <v>0</v>
      </c>
      <c r="S1509" s="123" t="s">
        <v>120</v>
      </c>
      <c r="U1509" s="70"/>
      <c r="V1509" s="124"/>
    </row>
    <row r="1510" s="63" customFormat="1" ht="16.5" outlineLevel="7" spans="1:22">
      <c r="A1510" s="82"/>
      <c r="B1510" s="111" t="s">
        <v>194</v>
      </c>
      <c r="C1510" s="111" t="s">
        <v>7971</v>
      </c>
      <c r="D1510" s="112" t="s">
        <v>7941</v>
      </c>
      <c r="E1510" s="113">
        <v>43426</v>
      </c>
      <c r="F1510" s="112">
        <v>60</v>
      </c>
      <c r="G1510" s="114">
        <v>0</v>
      </c>
      <c r="H1510" s="115">
        <v>6006.9</v>
      </c>
      <c r="I1510" s="115">
        <v>6006.9</v>
      </c>
      <c r="J1510" s="116">
        <v>0</v>
      </c>
      <c r="K1510" s="116">
        <v>0</v>
      </c>
      <c r="L1510" s="116">
        <v>0</v>
      </c>
      <c r="M1510" s="118"/>
      <c r="N1510" s="119"/>
      <c r="O1510" s="120">
        <f t="shared" si="93"/>
        <v>45260</v>
      </c>
      <c r="P1510" s="121">
        <f t="shared" si="94"/>
        <v>0</v>
      </c>
      <c r="Q1510" s="122">
        <f t="shared" si="95"/>
        <v>0</v>
      </c>
      <c r="R1510" s="122">
        <f t="shared" si="92"/>
        <v>0</v>
      </c>
      <c r="S1510" s="123" t="s">
        <v>120</v>
      </c>
      <c r="U1510" s="70"/>
      <c r="V1510" s="124"/>
    </row>
    <row r="1511" s="63" customFormat="1" ht="16.5" outlineLevel="7" spans="1:22">
      <c r="A1511" s="82"/>
      <c r="B1511" s="126" t="s">
        <v>194</v>
      </c>
      <c r="C1511" s="127" t="s">
        <v>7978</v>
      </c>
      <c r="D1511" s="128" t="s">
        <v>7941</v>
      </c>
      <c r="E1511" s="129">
        <v>43426</v>
      </c>
      <c r="F1511" s="128">
        <v>60</v>
      </c>
      <c r="G1511" s="114">
        <v>0</v>
      </c>
      <c r="H1511" s="115">
        <v>6006.9</v>
      </c>
      <c r="I1511" s="115">
        <v>6006.9</v>
      </c>
      <c r="J1511" s="130">
        <v>0</v>
      </c>
      <c r="K1511" s="130">
        <v>0</v>
      </c>
      <c r="L1511" s="130">
        <v>0</v>
      </c>
      <c r="M1511" s="118"/>
      <c r="N1511" s="119"/>
      <c r="O1511" s="120">
        <f t="shared" si="93"/>
        <v>45260</v>
      </c>
      <c r="P1511" s="121">
        <f t="shared" si="94"/>
        <v>0</v>
      </c>
      <c r="Q1511" s="122">
        <f t="shared" si="95"/>
        <v>0</v>
      </c>
      <c r="R1511" s="122">
        <f t="shared" si="92"/>
        <v>0</v>
      </c>
      <c r="S1511" s="123" t="s">
        <v>120</v>
      </c>
      <c r="U1511" s="70"/>
      <c r="V1511" s="124"/>
    </row>
    <row r="1512" s="63" customFormat="1" ht="16.5" outlineLevel="7" spans="1:22">
      <c r="A1512" s="82"/>
      <c r="B1512" s="126" t="s">
        <v>194</v>
      </c>
      <c r="C1512" s="127" t="s">
        <v>7982</v>
      </c>
      <c r="D1512" s="128" t="s">
        <v>7941</v>
      </c>
      <c r="E1512" s="129">
        <v>43426</v>
      </c>
      <c r="F1512" s="128">
        <v>60</v>
      </c>
      <c r="G1512" s="114">
        <v>0</v>
      </c>
      <c r="H1512" s="115">
        <v>6006.9</v>
      </c>
      <c r="I1512" s="115">
        <v>6006.9</v>
      </c>
      <c r="J1512" s="130">
        <v>0</v>
      </c>
      <c r="K1512" s="130">
        <v>0</v>
      </c>
      <c r="L1512" s="130">
        <v>0</v>
      </c>
      <c r="M1512" s="118"/>
      <c r="N1512" s="119"/>
      <c r="O1512" s="120">
        <f t="shared" si="93"/>
        <v>45260</v>
      </c>
      <c r="P1512" s="121">
        <f t="shared" si="94"/>
        <v>0</v>
      </c>
      <c r="Q1512" s="122">
        <f t="shared" si="95"/>
        <v>0</v>
      </c>
      <c r="R1512" s="122">
        <f t="shared" si="92"/>
        <v>0</v>
      </c>
      <c r="S1512" s="123" t="s">
        <v>120</v>
      </c>
      <c r="U1512" s="70"/>
      <c r="V1512" s="124"/>
    </row>
    <row r="1513" s="63" customFormat="1" ht="16.5" outlineLevel="7" spans="1:22">
      <c r="A1513" s="82"/>
      <c r="B1513" s="126" t="s">
        <v>194</v>
      </c>
      <c r="C1513" s="127" t="s">
        <v>7986</v>
      </c>
      <c r="D1513" s="128" t="s">
        <v>7941</v>
      </c>
      <c r="E1513" s="129">
        <v>43426</v>
      </c>
      <c r="F1513" s="128">
        <v>60</v>
      </c>
      <c r="G1513" s="114">
        <v>0</v>
      </c>
      <c r="H1513" s="115">
        <v>6006.9</v>
      </c>
      <c r="I1513" s="115">
        <v>6006.9</v>
      </c>
      <c r="J1513" s="130">
        <v>0</v>
      </c>
      <c r="K1513" s="130">
        <v>0</v>
      </c>
      <c r="L1513" s="130">
        <v>0</v>
      </c>
      <c r="M1513" s="118"/>
      <c r="N1513" s="119"/>
      <c r="O1513" s="120">
        <f t="shared" si="93"/>
        <v>45260</v>
      </c>
      <c r="P1513" s="121">
        <f t="shared" si="94"/>
        <v>0</v>
      </c>
      <c r="Q1513" s="122">
        <f t="shared" si="95"/>
        <v>0</v>
      </c>
      <c r="R1513" s="122">
        <f t="shared" si="92"/>
        <v>0</v>
      </c>
      <c r="S1513" s="123" t="s">
        <v>120</v>
      </c>
      <c r="U1513" s="70"/>
      <c r="V1513" s="124"/>
    </row>
    <row r="1514" s="63" customFormat="1" ht="16.5" outlineLevel="7" spans="1:22">
      <c r="A1514" s="82"/>
      <c r="B1514" s="126" t="s">
        <v>194</v>
      </c>
      <c r="C1514" s="127" t="s">
        <v>7991</v>
      </c>
      <c r="D1514" s="128" t="s">
        <v>7941</v>
      </c>
      <c r="E1514" s="129">
        <v>43426</v>
      </c>
      <c r="F1514" s="128">
        <v>72</v>
      </c>
      <c r="G1514" s="114">
        <v>0</v>
      </c>
      <c r="H1514" s="115">
        <v>11555.06</v>
      </c>
      <c r="I1514" s="115">
        <v>11555.06</v>
      </c>
      <c r="J1514" s="130">
        <v>0</v>
      </c>
      <c r="K1514" s="130">
        <v>0</v>
      </c>
      <c r="L1514" s="130">
        <v>464.6</v>
      </c>
      <c r="M1514" s="118"/>
      <c r="N1514" s="119"/>
      <c r="O1514" s="120">
        <f t="shared" si="93"/>
        <v>45626</v>
      </c>
      <c r="P1514" s="121">
        <f t="shared" si="94"/>
        <v>0</v>
      </c>
      <c r="Q1514" s="122">
        <f t="shared" si="95"/>
        <v>0</v>
      </c>
      <c r="R1514" s="122">
        <f t="shared" si="92"/>
        <v>-464.6</v>
      </c>
      <c r="S1514" s="123" t="s">
        <v>120</v>
      </c>
      <c r="U1514" s="70"/>
      <c r="V1514" s="124"/>
    </row>
    <row r="1515" s="63" customFormat="1" ht="16.5" outlineLevel="7" spans="1:22">
      <c r="A1515" s="82"/>
      <c r="B1515" s="126" t="s">
        <v>194</v>
      </c>
      <c r="C1515" s="127" t="s">
        <v>7996</v>
      </c>
      <c r="D1515" s="128" t="s">
        <v>7941</v>
      </c>
      <c r="E1515" s="129">
        <v>43426</v>
      </c>
      <c r="F1515" s="128">
        <v>60</v>
      </c>
      <c r="G1515" s="114">
        <v>0</v>
      </c>
      <c r="H1515" s="115">
        <v>10625.86</v>
      </c>
      <c r="I1515" s="115">
        <v>10625.86</v>
      </c>
      <c r="J1515" s="130">
        <v>0</v>
      </c>
      <c r="K1515" s="130">
        <v>0</v>
      </c>
      <c r="L1515" s="130">
        <v>0</v>
      </c>
      <c r="M1515" s="118"/>
      <c r="N1515" s="119"/>
      <c r="O1515" s="120">
        <f t="shared" si="93"/>
        <v>45260</v>
      </c>
      <c r="P1515" s="121">
        <f t="shared" si="94"/>
        <v>0</v>
      </c>
      <c r="Q1515" s="122">
        <f t="shared" si="95"/>
        <v>0</v>
      </c>
      <c r="R1515" s="122">
        <f t="shared" si="92"/>
        <v>0</v>
      </c>
      <c r="S1515" s="123" t="s">
        <v>120</v>
      </c>
      <c r="U1515" s="70"/>
      <c r="V1515" s="124"/>
    </row>
    <row r="1516" s="63" customFormat="1" ht="16.5" outlineLevel="7" spans="1:22">
      <c r="A1516" s="82"/>
      <c r="B1516" s="111" t="s">
        <v>194</v>
      </c>
      <c r="C1516" s="111" t="s">
        <v>8000</v>
      </c>
      <c r="D1516" s="112" t="s">
        <v>7941</v>
      </c>
      <c r="E1516" s="113">
        <v>43426</v>
      </c>
      <c r="F1516" s="112">
        <v>60</v>
      </c>
      <c r="G1516" s="114">
        <v>0</v>
      </c>
      <c r="H1516" s="115">
        <v>10625.86</v>
      </c>
      <c r="I1516" s="115">
        <v>10625.86</v>
      </c>
      <c r="J1516" s="116">
        <v>0</v>
      </c>
      <c r="K1516" s="116">
        <v>0</v>
      </c>
      <c r="L1516" s="116">
        <v>0</v>
      </c>
      <c r="M1516" s="118"/>
      <c r="N1516" s="119"/>
      <c r="O1516" s="120">
        <f t="shared" si="93"/>
        <v>45260</v>
      </c>
      <c r="P1516" s="121">
        <f t="shared" si="94"/>
        <v>0</v>
      </c>
      <c r="Q1516" s="122">
        <f t="shared" si="95"/>
        <v>0</v>
      </c>
      <c r="R1516" s="122">
        <f t="shared" si="92"/>
        <v>0</v>
      </c>
      <c r="S1516" s="123" t="s">
        <v>120</v>
      </c>
      <c r="U1516" s="70"/>
      <c r="V1516" s="124"/>
    </row>
    <row r="1517" s="63" customFormat="1" ht="16.5" outlineLevel="7" spans="1:22">
      <c r="A1517" s="82"/>
      <c r="B1517" s="111" t="s">
        <v>194</v>
      </c>
      <c r="C1517" s="111" t="s">
        <v>8004</v>
      </c>
      <c r="D1517" s="112" t="s">
        <v>7941</v>
      </c>
      <c r="E1517" s="113">
        <v>43426</v>
      </c>
      <c r="F1517" s="112">
        <v>60</v>
      </c>
      <c r="G1517" s="114">
        <v>0</v>
      </c>
      <c r="H1517" s="115">
        <v>10625.86</v>
      </c>
      <c r="I1517" s="115">
        <v>10625.86</v>
      </c>
      <c r="J1517" s="116">
        <v>0</v>
      </c>
      <c r="K1517" s="116">
        <v>0</v>
      </c>
      <c r="L1517" s="116">
        <v>0</v>
      </c>
      <c r="M1517" s="118"/>
      <c r="N1517" s="119"/>
      <c r="O1517" s="120">
        <f t="shared" si="93"/>
        <v>45260</v>
      </c>
      <c r="P1517" s="121">
        <f t="shared" si="94"/>
        <v>0</v>
      </c>
      <c r="Q1517" s="122">
        <f t="shared" si="95"/>
        <v>0</v>
      </c>
      <c r="R1517" s="122">
        <f t="shared" si="92"/>
        <v>0</v>
      </c>
      <c r="S1517" s="123" t="s">
        <v>120</v>
      </c>
      <c r="U1517" s="70"/>
      <c r="V1517" s="124"/>
    </row>
    <row r="1518" s="63" customFormat="1" ht="16.5" outlineLevel="7" spans="1:22">
      <c r="A1518" s="82"/>
      <c r="B1518" s="126" t="s">
        <v>194</v>
      </c>
      <c r="C1518" s="127" t="s">
        <v>8008</v>
      </c>
      <c r="D1518" s="128" t="s">
        <v>7941</v>
      </c>
      <c r="E1518" s="129">
        <v>43426</v>
      </c>
      <c r="F1518" s="128">
        <v>60</v>
      </c>
      <c r="G1518" s="114">
        <v>0</v>
      </c>
      <c r="H1518" s="115">
        <v>18871.21</v>
      </c>
      <c r="I1518" s="115">
        <v>18871.21</v>
      </c>
      <c r="J1518" s="130">
        <v>0</v>
      </c>
      <c r="K1518" s="130">
        <v>0</v>
      </c>
      <c r="L1518" s="130">
        <v>0</v>
      </c>
      <c r="M1518" s="118"/>
      <c r="N1518" s="119"/>
      <c r="O1518" s="120">
        <f t="shared" si="93"/>
        <v>45260</v>
      </c>
      <c r="P1518" s="121">
        <f t="shared" si="94"/>
        <v>0</v>
      </c>
      <c r="Q1518" s="122">
        <f t="shared" si="95"/>
        <v>0</v>
      </c>
      <c r="R1518" s="122">
        <f t="shared" si="92"/>
        <v>0</v>
      </c>
      <c r="S1518" s="123" t="s">
        <v>120</v>
      </c>
      <c r="U1518" s="70"/>
      <c r="V1518" s="124"/>
    </row>
    <row r="1519" s="63" customFormat="1" ht="16.5" outlineLevel="7" spans="1:22">
      <c r="A1519" s="82"/>
      <c r="B1519" s="126" t="s">
        <v>194</v>
      </c>
      <c r="C1519" s="127" t="s">
        <v>8011</v>
      </c>
      <c r="D1519" s="128" t="s">
        <v>7941</v>
      </c>
      <c r="E1519" s="129">
        <v>43426</v>
      </c>
      <c r="F1519" s="128">
        <v>60</v>
      </c>
      <c r="G1519" s="114">
        <v>0</v>
      </c>
      <c r="H1519" s="115">
        <v>13162.08</v>
      </c>
      <c r="I1519" s="115">
        <v>13162.08</v>
      </c>
      <c r="J1519" s="130">
        <v>0</v>
      </c>
      <c r="K1519" s="130">
        <v>0</v>
      </c>
      <c r="L1519" s="130">
        <v>0</v>
      </c>
      <c r="M1519" s="118"/>
      <c r="N1519" s="119"/>
      <c r="O1519" s="120">
        <f t="shared" si="93"/>
        <v>45260</v>
      </c>
      <c r="P1519" s="121">
        <f t="shared" si="94"/>
        <v>0</v>
      </c>
      <c r="Q1519" s="122">
        <f t="shared" si="95"/>
        <v>0</v>
      </c>
      <c r="R1519" s="122">
        <f t="shared" si="92"/>
        <v>0</v>
      </c>
      <c r="S1519" s="123" t="s">
        <v>120</v>
      </c>
      <c r="U1519" s="70"/>
      <c r="V1519" s="124"/>
    </row>
    <row r="1520" s="63" customFormat="1" ht="16.5" outlineLevel="7" spans="1:22">
      <c r="A1520" s="82"/>
      <c r="B1520" s="126" t="s">
        <v>194</v>
      </c>
      <c r="C1520" s="127" t="s">
        <v>8015</v>
      </c>
      <c r="D1520" s="128" t="s">
        <v>7941</v>
      </c>
      <c r="E1520" s="129">
        <v>43426</v>
      </c>
      <c r="F1520" s="128">
        <v>60</v>
      </c>
      <c r="G1520" s="114">
        <v>0</v>
      </c>
      <c r="H1520" s="115">
        <v>13162.08</v>
      </c>
      <c r="I1520" s="115">
        <v>13162.08</v>
      </c>
      <c r="J1520" s="130">
        <v>0</v>
      </c>
      <c r="K1520" s="130">
        <v>0</v>
      </c>
      <c r="L1520" s="130">
        <v>0</v>
      </c>
      <c r="M1520" s="118"/>
      <c r="N1520" s="119"/>
      <c r="O1520" s="120">
        <f t="shared" si="93"/>
        <v>45260</v>
      </c>
      <c r="P1520" s="121">
        <f t="shared" si="94"/>
        <v>0</v>
      </c>
      <c r="Q1520" s="122">
        <f t="shared" si="95"/>
        <v>0</v>
      </c>
      <c r="R1520" s="122">
        <f t="shared" si="92"/>
        <v>0</v>
      </c>
      <c r="S1520" s="123" t="s">
        <v>120</v>
      </c>
      <c r="U1520" s="70"/>
      <c r="V1520" s="124"/>
    </row>
    <row r="1521" s="63" customFormat="1" ht="16.5" outlineLevel="7" spans="1:22">
      <c r="A1521" s="82"/>
      <c r="B1521" s="126" t="s">
        <v>194</v>
      </c>
      <c r="C1521" s="127" t="s">
        <v>8019</v>
      </c>
      <c r="D1521" s="128" t="s">
        <v>7941</v>
      </c>
      <c r="E1521" s="129">
        <v>43426</v>
      </c>
      <c r="F1521" s="128">
        <v>60</v>
      </c>
      <c r="G1521" s="114">
        <v>0</v>
      </c>
      <c r="H1521" s="115">
        <v>9482.75</v>
      </c>
      <c r="I1521" s="115">
        <v>9482.75</v>
      </c>
      <c r="J1521" s="130">
        <v>0</v>
      </c>
      <c r="K1521" s="130">
        <v>0</v>
      </c>
      <c r="L1521" s="130">
        <v>0</v>
      </c>
      <c r="M1521" s="118"/>
      <c r="N1521" s="119"/>
      <c r="O1521" s="120">
        <f t="shared" si="93"/>
        <v>45260</v>
      </c>
      <c r="P1521" s="121">
        <f t="shared" si="94"/>
        <v>0</v>
      </c>
      <c r="Q1521" s="122">
        <f t="shared" si="95"/>
        <v>0</v>
      </c>
      <c r="R1521" s="122">
        <f t="shared" si="92"/>
        <v>0</v>
      </c>
      <c r="S1521" s="123" t="s">
        <v>120</v>
      </c>
      <c r="U1521" s="70"/>
      <c r="V1521" s="124"/>
    </row>
    <row r="1522" s="63" customFormat="1" ht="16.5" outlineLevel="7" spans="1:22">
      <c r="A1522" s="82"/>
      <c r="B1522" s="126" t="s">
        <v>194</v>
      </c>
      <c r="C1522" s="127" t="s">
        <v>8023</v>
      </c>
      <c r="D1522" s="128" t="s">
        <v>7941</v>
      </c>
      <c r="E1522" s="129">
        <v>43426</v>
      </c>
      <c r="F1522" s="128">
        <v>60</v>
      </c>
      <c r="G1522" s="114">
        <v>0</v>
      </c>
      <c r="H1522" s="115">
        <v>9482.75</v>
      </c>
      <c r="I1522" s="115">
        <v>9482.75</v>
      </c>
      <c r="J1522" s="130">
        <v>0</v>
      </c>
      <c r="K1522" s="130">
        <v>0</v>
      </c>
      <c r="L1522" s="130">
        <v>0</v>
      </c>
      <c r="M1522" s="118"/>
      <c r="N1522" s="119"/>
      <c r="O1522" s="120">
        <f t="shared" si="93"/>
        <v>45260</v>
      </c>
      <c r="P1522" s="121">
        <f t="shared" si="94"/>
        <v>0</v>
      </c>
      <c r="Q1522" s="122">
        <f t="shared" si="95"/>
        <v>0</v>
      </c>
      <c r="R1522" s="122">
        <f t="shared" si="92"/>
        <v>0</v>
      </c>
      <c r="S1522" s="123" t="s">
        <v>120</v>
      </c>
      <c r="U1522" s="70"/>
      <c r="V1522" s="124"/>
    </row>
    <row r="1523" s="63" customFormat="1" ht="16.5" outlineLevel="7" spans="1:22">
      <c r="A1523" s="82"/>
      <c r="B1523" s="111" t="s">
        <v>194</v>
      </c>
      <c r="C1523" s="111" t="s">
        <v>8027</v>
      </c>
      <c r="D1523" s="112" t="s">
        <v>7941</v>
      </c>
      <c r="E1523" s="113">
        <v>43426</v>
      </c>
      <c r="F1523" s="112">
        <v>60</v>
      </c>
      <c r="G1523" s="114">
        <v>0</v>
      </c>
      <c r="H1523" s="115">
        <v>9482.75</v>
      </c>
      <c r="I1523" s="115">
        <v>9482.75</v>
      </c>
      <c r="J1523" s="116">
        <v>0</v>
      </c>
      <c r="K1523" s="116">
        <v>0</v>
      </c>
      <c r="L1523" s="116">
        <v>0</v>
      </c>
      <c r="M1523" s="118"/>
      <c r="N1523" s="119"/>
      <c r="O1523" s="120">
        <f t="shared" si="93"/>
        <v>45260</v>
      </c>
      <c r="P1523" s="121">
        <f t="shared" si="94"/>
        <v>0</v>
      </c>
      <c r="Q1523" s="122">
        <f t="shared" si="95"/>
        <v>0</v>
      </c>
      <c r="R1523" s="122">
        <f t="shared" si="92"/>
        <v>0</v>
      </c>
      <c r="S1523" s="123" t="s">
        <v>120</v>
      </c>
      <c r="U1523" s="70"/>
      <c r="V1523" s="124"/>
    </row>
    <row r="1524" s="63" customFormat="1" ht="16.5" outlineLevel="7" spans="1:22">
      <c r="A1524" s="82"/>
      <c r="B1524" s="111" t="s">
        <v>194</v>
      </c>
      <c r="C1524" s="111" t="s">
        <v>8031</v>
      </c>
      <c r="D1524" s="112" t="s">
        <v>7941</v>
      </c>
      <c r="E1524" s="113">
        <v>43426</v>
      </c>
      <c r="F1524" s="112">
        <v>60</v>
      </c>
      <c r="G1524" s="114">
        <v>0</v>
      </c>
      <c r="H1524" s="115">
        <v>13162.08</v>
      </c>
      <c r="I1524" s="115">
        <v>13162.08</v>
      </c>
      <c r="J1524" s="116">
        <v>0</v>
      </c>
      <c r="K1524" s="116">
        <v>0</v>
      </c>
      <c r="L1524" s="116">
        <v>0</v>
      </c>
      <c r="M1524" s="118"/>
      <c r="N1524" s="119"/>
      <c r="O1524" s="120">
        <f t="shared" si="93"/>
        <v>45260</v>
      </c>
      <c r="P1524" s="121">
        <f t="shared" si="94"/>
        <v>0</v>
      </c>
      <c r="Q1524" s="122">
        <f t="shared" si="95"/>
        <v>0</v>
      </c>
      <c r="R1524" s="122">
        <f t="shared" si="92"/>
        <v>0</v>
      </c>
      <c r="S1524" s="123" t="s">
        <v>120</v>
      </c>
      <c r="U1524" s="70"/>
      <c r="V1524" s="124"/>
    </row>
    <row r="1525" s="63" customFormat="1" ht="16.5" outlineLevel="7" spans="1:22">
      <c r="A1525" s="82"/>
      <c r="B1525" s="126" t="s">
        <v>194</v>
      </c>
      <c r="C1525" s="127" t="s">
        <v>8036</v>
      </c>
      <c r="D1525" s="128" t="s">
        <v>7941</v>
      </c>
      <c r="E1525" s="129">
        <v>43426</v>
      </c>
      <c r="F1525" s="128">
        <v>60</v>
      </c>
      <c r="G1525" s="114">
        <v>0</v>
      </c>
      <c r="H1525" s="115">
        <v>13162.08</v>
      </c>
      <c r="I1525" s="115">
        <v>13162.08</v>
      </c>
      <c r="J1525" s="130">
        <v>0</v>
      </c>
      <c r="K1525" s="130">
        <v>0</v>
      </c>
      <c r="L1525" s="130">
        <v>0</v>
      </c>
      <c r="M1525" s="118"/>
      <c r="N1525" s="119"/>
      <c r="O1525" s="120">
        <f t="shared" si="93"/>
        <v>45260</v>
      </c>
      <c r="P1525" s="121">
        <f t="shared" si="94"/>
        <v>0</v>
      </c>
      <c r="Q1525" s="122">
        <f t="shared" si="95"/>
        <v>0</v>
      </c>
      <c r="R1525" s="122">
        <f t="shared" si="92"/>
        <v>0</v>
      </c>
      <c r="S1525" s="123" t="s">
        <v>120</v>
      </c>
      <c r="U1525" s="70"/>
      <c r="V1525" s="124"/>
    </row>
    <row r="1526" s="63" customFormat="1" ht="16.5" outlineLevel="7" spans="1:22">
      <c r="A1526" s="82"/>
      <c r="B1526" s="126" t="s">
        <v>194</v>
      </c>
      <c r="C1526" s="127" t="s">
        <v>8040</v>
      </c>
      <c r="D1526" s="128" t="s">
        <v>7941</v>
      </c>
      <c r="E1526" s="129">
        <v>43426</v>
      </c>
      <c r="F1526" s="128">
        <v>60</v>
      </c>
      <c r="G1526" s="114">
        <v>0</v>
      </c>
      <c r="H1526" s="115">
        <v>13162.08</v>
      </c>
      <c r="I1526" s="115">
        <v>13162.08</v>
      </c>
      <c r="J1526" s="130">
        <v>0</v>
      </c>
      <c r="K1526" s="130">
        <v>0</v>
      </c>
      <c r="L1526" s="130">
        <v>0</v>
      </c>
      <c r="M1526" s="118"/>
      <c r="N1526" s="119"/>
      <c r="O1526" s="120">
        <f t="shared" si="93"/>
        <v>45260</v>
      </c>
      <c r="P1526" s="121">
        <f t="shared" si="94"/>
        <v>0</v>
      </c>
      <c r="Q1526" s="122">
        <f t="shared" si="95"/>
        <v>0</v>
      </c>
      <c r="R1526" s="122">
        <f t="shared" si="92"/>
        <v>0</v>
      </c>
      <c r="S1526" s="123" t="s">
        <v>120</v>
      </c>
      <c r="U1526" s="70"/>
      <c r="V1526" s="124"/>
    </row>
    <row r="1527" s="63" customFormat="1" ht="16.5" outlineLevel="7" spans="1:22">
      <c r="A1527" s="82"/>
      <c r="B1527" s="126" t="s">
        <v>194</v>
      </c>
      <c r="C1527" s="127" t="s">
        <v>8044</v>
      </c>
      <c r="D1527" s="128" t="s">
        <v>7941</v>
      </c>
      <c r="E1527" s="129">
        <v>43752</v>
      </c>
      <c r="F1527" s="128">
        <v>60</v>
      </c>
      <c r="G1527" s="114">
        <v>0</v>
      </c>
      <c r="H1527" s="115">
        <v>13362.07</v>
      </c>
      <c r="I1527" s="115">
        <v>13362.07</v>
      </c>
      <c r="J1527" s="130">
        <v>0</v>
      </c>
      <c r="K1527" s="130">
        <v>0</v>
      </c>
      <c r="L1527" s="130">
        <v>0</v>
      </c>
      <c r="M1527" s="118"/>
      <c r="N1527" s="119"/>
      <c r="O1527" s="120">
        <f t="shared" si="93"/>
        <v>45596</v>
      </c>
      <c r="P1527" s="121">
        <f t="shared" si="94"/>
        <v>0</v>
      </c>
      <c r="Q1527" s="122">
        <f t="shared" si="95"/>
        <v>0</v>
      </c>
      <c r="R1527" s="122">
        <f t="shared" si="92"/>
        <v>0</v>
      </c>
      <c r="S1527" s="123" t="s">
        <v>120</v>
      </c>
      <c r="U1527" s="70"/>
      <c r="V1527" s="124"/>
    </row>
    <row r="1528" s="63" customFormat="1" ht="16.5" outlineLevel="7" spans="1:22">
      <c r="A1528" s="82"/>
      <c r="B1528" s="126" t="s">
        <v>194</v>
      </c>
      <c r="C1528" s="127" t="s">
        <v>8049</v>
      </c>
      <c r="D1528" s="128" t="s">
        <v>7941</v>
      </c>
      <c r="E1528" s="129">
        <v>43752</v>
      </c>
      <c r="F1528" s="128">
        <v>60</v>
      </c>
      <c r="G1528" s="114">
        <v>0</v>
      </c>
      <c r="H1528" s="115">
        <v>13362.07</v>
      </c>
      <c r="I1528" s="115">
        <v>13362.07</v>
      </c>
      <c r="J1528" s="130">
        <v>0</v>
      </c>
      <c r="K1528" s="130">
        <v>0</v>
      </c>
      <c r="L1528" s="130">
        <v>0</v>
      </c>
      <c r="M1528" s="118"/>
      <c r="N1528" s="119"/>
      <c r="O1528" s="120">
        <f t="shared" si="93"/>
        <v>45596</v>
      </c>
      <c r="P1528" s="121">
        <f t="shared" si="94"/>
        <v>0</v>
      </c>
      <c r="Q1528" s="122">
        <f t="shared" si="95"/>
        <v>0</v>
      </c>
      <c r="R1528" s="122">
        <f t="shared" si="92"/>
        <v>0</v>
      </c>
      <c r="S1528" s="123" t="s">
        <v>120</v>
      </c>
      <c r="U1528" s="70"/>
      <c r="V1528" s="124"/>
    </row>
    <row r="1529" s="63" customFormat="1" ht="16.5" outlineLevel="7" spans="1:22">
      <c r="A1529" s="82"/>
      <c r="B1529" s="126" t="s">
        <v>194</v>
      </c>
      <c r="C1529" s="127" t="s">
        <v>8052</v>
      </c>
      <c r="D1529" s="128" t="s">
        <v>7941</v>
      </c>
      <c r="E1529" s="129">
        <v>43752</v>
      </c>
      <c r="F1529" s="128">
        <v>60</v>
      </c>
      <c r="G1529" s="114">
        <v>0</v>
      </c>
      <c r="H1529" s="115">
        <v>13362.07</v>
      </c>
      <c r="I1529" s="115">
        <v>13362.07</v>
      </c>
      <c r="J1529" s="130">
        <v>0</v>
      </c>
      <c r="K1529" s="130">
        <v>0</v>
      </c>
      <c r="L1529" s="130">
        <v>0</v>
      </c>
      <c r="M1529" s="118"/>
      <c r="N1529" s="119"/>
      <c r="O1529" s="120">
        <f t="shared" si="93"/>
        <v>45596</v>
      </c>
      <c r="P1529" s="121">
        <f t="shared" si="94"/>
        <v>0</v>
      </c>
      <c r="Q1529" s="122">
        <f t="shared" si="95"/>
        <v>0</v>
      </c>
      <c r="R1529" s="122">
        <f t="shared" si="92"/>
        <v>0</v>
      </c>
      <c r="S1529" s="123" t="s">
        <v>120</v>
      </c>
      <c r="U1529" s="70"/>
      <c r="V1529" s="124"/>
    </row>
    <row r="1530" s="63" customFormat="1" ht="16.5" outlineLevel="7" spans="1:22">
      <c r="A1530" s="82"/>
      <c r="B1530" s="111" t="s">
        <v>194</v>
      </c>
      <c r="C1530" s="111" t="s">
        <v>8055</v>
      </c>
      <c r="D1530" s="112" t="s">
        <v>7941</v>
      </c>
      <c r="E1530" s="113">
        <v>43752</v>
      </c>
      <c r="F1530" s="112">
        <v>60</v>
      </c>
      <c r="G1530" s="114">
        <v>0</v>
      </c>
      <c r="H1530" s="115">
        <v>13362.07</v>
      </c>
      <c r="I1530" s="115">
        <v>13362.07</v>
      </c>
      <c r="J1530" s="116">
        <v>0</v>
      </c>
      <c r="K1530" s="116">
        <v>0</v>
      </c>
      <c r="L1530" s="116">
        <v>0</v>
      </c>
      <c r="M1530" s="118"/>
      <c r="N1530" s="119"/>
      <c r="O1530" s="120">
        <f t="shared" si="93"/>
        <v>45596</v>
      </c>
      <c r="P1530" s="121">
        <f t="shared" si="94"/>
        <v>0</v>
      </c>
      <c r="Q1530" s="122">
        <f t="shared" si="95"/>
        <v>0</v>
      </c>
      <c r="R1530" s="122">
        <f t="shared" si="92"/>
        <v>0</v>
      </c>
      <c r="S1530" s="123" t="s">
        <v>120</v>
      </c>
      <c r="U1530" s="70"/>
      <c r="V1530" s="124"/>
    </row>
    <row r="1531" s="63" customFormat="1" ht="16.5" outlineLevel="7" spans="1:22">
      <c r="A1531" s="82"/>
      <c r="B1531" s="111" t="s">
        <v>194</v>
      </c>
      <c r="C1531" s="111" t="s">
        <v>8059</v>
      </c>
      <c r="D1531" s="112" t="s">
        <v>7941</v>
      </c>
      <c r="E1531" s="113">
        <v>43752</v>
      </c>
      <c r="F1531" s="112">
        <v>60</v>
      </c>
      <c r="G1531" s="114">
        <v>0</v>
      </c>
      <c r="H1531" s="115">
        <v>13362.07</v>
      </c>
      <c r="I1531" s="115">
        <v>13362.07</v>
      </c>
      <c r="J1531" s="116">
        <v>0</v>
      </c>
      <c r="K1531" s="116">
        <v>0</v>
      </c>
      <c r="L1531" s="116">
        <v>0</v>
      </c>
      <c r="M1531" s="118"/>
      <c r="N1531" s="119"/>
      <c r="O1531" s="120">
        <f t="shared" si="93"/>
        <v>45596</v>
      </c>
      <c r="P1531" s="121">
        <f t="shared" si="94"/>
        <v>0</v>
      </c>
      <c r="Q1531" s="122">
        <f t="shared" si="95"/>
        <v>0</v>
      </c>
      <c r="R1531" s="122">
        <f t="shared" si="92"/>
        <v>0</v>
      </c>
      <c r="S1531" s="123" t="s">
        <v>120</v>
      </c>
      <c r="U1531" s="70"/>
      <c r="V1531" s="124"/>
    </row>
    <row r="1532" s="63" customFormat="1" ht="16.5" outlineLevel="7" spans="1:22">
      <c r="A1532" s="82"/>
      <c r="B1532" s="126" t="s">
        <v>194</v>
      </c>
      <c r="C1532" s="127" t="s">
        <v>8063</v>
      </c>
      <c r="D1532" s="128" t="s">
        <v>7941</v>
      </c>
      <c r="E1532" s="129">
        <v>43752</v>
      </c>
      <c r="F1532" s="128">
        <v>60</v>
      </c>
      <c r="G1532" s="114">
        <v>0</v>
      </c>
      <c r="H1532" s="115">
        <v>6258.62</v>
      </c>
      <c r="I1532" s="115">
        <v>6258.62</v>
      </c>
      <c r="J1532" s="130">
        <v>0</v>
      </c>
      <c r="K1532" s="130">
        <v>0</v>
      </c>
      <c r="L1532" s="130">
        <v>0</v>
      </c>
      <c r="M1532" s="118"/>
      <c r="N1532" s="119"/>
      <c r="O1532" s="120">
        <f t="shared" si="93"/>
        <v>45596</v>
      </c>
      <c r="P1532" s="121">
        <f t="shared" si="94"/>
        <v>0</v>
      </c>
      <c r="Q1532" s="122">
        <f t="shared" si="95"/>
        <v>0</v>
      </c>
      <c r="R1532" s="122">
        <f t="shared" si="92"/>
        <v>0</v>
      </c>
      <c r="S1532" s="123" t="s">
        <v>120</v>
      </c>
      <c r="U1532" s="70"/>
      <c r="V1532" s="124"/>
    </row>
    <row r="1533" s="63" customFormat="1" ht="16.5" outlineLevel="7" spans="1:22">
      <c r="A1533" s="82"/>
      <c r="B1533" s="126" t="s">
        <v>194</v>
      </c>
      <c r="C1533" s="127" t="s">
        <v>8067</v>
      </c>
      <c r="D1533" s="128" t="s">
        <v>7941</v>
      </c>
      <c r="E1533" s="129">
        <v>43752</v>
      </c>
      <c r="F1533" s="128">
        <v>60</v>
      </c>
      <c r="G1533" s="114">
        <v>0</v>
      </c>
      <c r="H1533" s="115">
        <v>6258.62</v>
      </c>
      <c r="I1533" s="115">
        <v>6258.62</v>
      </c>
      <c r="J1533" s="130">
        <v>0</v>
      </c>
      <c r="K1533" s="130">
        <v>0</v>
      </c>
      <c r="L1533" s="130">
        <v>0</v>
      </c>
      <c r="M1533" s="118"/>
      <c r="N1533" s="119"/>
      <c r="O1533" s="120">
        <f t="shared" si="93"/>
        <v>45596</v>
      </c>
      <c r="P1533" s="121">
        <f t="shared" si="94"/>
        <v>0</v>
      </c>
      <c r="Q1533" s="122">
        <f t="shared" si="95"/>
        <v>0</v>
      </c>
      <c r="R1533" s="122">
        <f t="shared" si="92"/>
        <v>0</v>
      </c>
      <c r="S1533" s="123" t="s">
        <v>120</v>
      </c>
      <c r="U1533" s="70"/>
      <c r="V1533" s="124"/>
    </row>
    <row r="1534" s="63" customFormat="1" ht="16.5" outlineLevel="7" spans="1:22">
      <c r="A1534" s="82"/>
      <c r="B1534" s="126" t="s">
        <v>194</v>
      </c>
      <c r="C1534" s="127" t="s">
        <v>8071</v>
      </c>
      <c r="D1534" s="128" t="s">
        <v>7941</v>
      </c>
      <c r="E1534" s="129">
        <v>43752</v>
      </c>
      <c r="F1534" s="128">
        <v>60</v>
      </c>
      <c r="G1534" s="114">
        <v>0</v>
      </c>
      <c r="H1534" s="115">
        <v>7187.82</v>
      </c>
      <c r="I1534" s="115">
        <v>7187.82</v>
      </c>
      <c r="J1534" s="130">
        <v>0</v>
      </c>
      <c r="K1534" s="130">
        <v>0</v>
      </c>
      <c r="L1534" s="130">
        <v>0</v>
      </c>
      <c r="M1534" s="118"/>
      <c r="N1534" s="119"/>
      <c r="O1534" s="120">
        <f t="shared" si="93"/>
        <v>45596</v>
      </c>
      <c r="P1534" s="121">
        <f t="shared" si="94"/>
        <v>0</v>
      </c>
      <c r="Q1534" s="122">
        <f t="shared" si="95"/>
        <v>0</v>
      </c>
      <c r="R1534" s="122">
        <f t="shared" si="92"/>
        <v>0</v>
      </c>
      <c r="S1534" s="123" t="s">
        <v>120</v>
      </c>
      <c r="U1534" s="70"/>
      <c r="V1534" s="124"/>
    </row>
    <row r="1535" s="63" customFormat="1" ht="16.5" outlineLevel="7" spans="1:22">
      <c r="A1535" s="82"/>
      <c r="B1535" s="126" t="s">
        <v>194</v>
      </c>
      <c r="C1535" s="127" t="s">
        <v>8075</v>
      </c>
      <c r="D1535" s="128" t="s">
        <v>8077</v>
      </c>
      <c r="E1535" s="129">
        <v>41514</v>
      </c>
      <c r="F1535" s="128">
        <v>60</v>
      </c>
      <c r="G1535" s="114">
        <v>0</v>
      </c>
      <c r="H1535" s="115">
        <v>4358.97</v>
      </c>
      <c r="I1535" s="115">
        <v>4358.97</v>
      </c>
      <c r="J1535" s="130">
        <v>0</v>
      </c>
      <c r="K1535" s="130">
        <v>0</v>
      </c>
      <c r="L1535" s="130">
        <v>0</v>
      </c>
      <c r="M1535" s="118"/>
      <c r="N1535" s="119"/>
      <c r="O1535" s="120">
        <f t="shared" si="93"/>
        <v>43343</v>
      </c>
      <c r="P1535" s="121">
        <f t="shared" si="94"/>
        <v>0</v>
      </c>
      <c r="Q1535" s="122">
        <f t="shared" si="95"/>
        <v>0</v>
      </c>
      <c r="R1535" s="122">
        <f t="shared" si="92"/>
        <v>0</v>
      </c>
      <c r="S1535" s="123" t="s">
        <v>120</v>
      </c>
      <c r="U1535" s="70"/>
      <c r="V1535" s="124"/>
    </row>
    <row r="1536" s="63" customFormat="1" ht="16.5" outlineLevel="7" spans="1:22">
      <c r="A1536" s="82"/>
      <c r="B1536" s="126" t="s">
        <v>194</v>
      </c>
      <c r="C1536" s="127" t="s">
        <v>8082</v>
      </c>
      <c r="D1536" s="128" t="s">
        <v>8077</v>
      </c>
      <c r="E1536" s="129">
        <v>41514</v>
      </c>
      <c r="F1536" s="128">
        <v>60</v>
      </c>
      <c r="G1536" s="114">
        <v>0</v>
      </c>
      <c r="H1536" s="115">
        <v>4358.97</v>
      </c>
      <c r="I1536" s="115">
        <v>4358.97</v>
      </c>
      <c r="J1536" s="130">
        <v>0</v>
      </c>
      <c r="K1536" s="130">
        <v>0</v>
      </c>
      <c r="L1536" s="130">
        <v>0</v>
      </c>
      <c r="M1536" s="118"/>
      <c r="N1536" s="119"/>
      <c r="O1536" s="120">
        <f t="shared" si="93"/>
        <v>43343</v>
      </c>
      <c r="P1536" s="121">
        <f t="shared" si="94"/>
        <v>0</v>
      </c>
      <c r="Q1536" s="122">
        <f t="shared" si="95"/>
        <v>0</v>
      </c>
      <c r="R1536" s="122">
        <f t="shared" si="92"/>
        <v>0</v>
      </c>
      <c r="S1536" s="123" t="s">
        <v>120</v>
      </c>
      <c r="U1536" s="70"/>
      <c r="V1536" s="124"/>
    </row>
    <row r="1537" s="63" customFormat="1" ht="16.5" outlineLevel="7" spans="1:22">
      <c r="A1537" s="82"/>
      <c r="B1537" s="111" t="s">
        <v>194</v>
      </c>
      <c r="C1537" s="111" t="s">
        <v>8087</v>
      </c>
      <c r="D1537" s="112" t="s">
        <v>8077</v>
      </c>
      <c r="E1537" s="113">
        <v>41514</v>
      </c>
      <c r="F1537" s="112">
        <v>60</v>
      </c>
      <c r="G1537" s="114">
        <v>0</v>
      </c>
      <c r="H1537" s="115">
        <v>4358.97</v>
      </c>
      <c r="I1537" s="115">
        <v>4358.97</v>
      </c>
      <c r="J1537" s="116">
        <v>0</v>
      </c>
      <c r="K1537" s="116">
        <v>0</v>
      </c>
      <c r="L1537" s="116">
        <v>0</v>
      </c>
      <c r="M1537" s="118"/>
      <c r="N1537" s="119"/>
      <c r="O1537" s="120">
        <f t="shared" si="93"/>
        <v>43343</v>
      </c>
      <c r="P1537" s="121">
        <f t="shared" si="94"/>
        <v>0</v>
      </c>
      <c r="Q1537" s="122">
        <f t="shared" si="95"/>
        <v>0</v>
      </c>
      <c r="R1537" s="122">
        <f t="shared" si="92"/>
        <v>0</v>
      </c>
      <c r="S1537" s="123" t="s">
        <v>120</v>
      </c>
      <c r="U1537" s="70"/>
      <c r="V1537" s="124"/>
    </row>
    <row r="1538" s="63" customFormat="1" ht="16.5" outlineLevel="7" spans="1:22">
      <c r="A1538" s="82"/>
      <c r="B1538" s="111" t="s">
        <v>194</v>
      </c>
      <c r="C1538" s="111" t="s">
        <v>8091</v>
      </c>
      <c r="D1538" s="112" t="s">
        <v>8077</v>
      </c>
      <c r="E1538" s="113">
        <v>41514</v>
      </c>
      <c r="F1538" s="112">
        <v>60</v>
      </c>
      <c r="G1538" s="114">
        <v>0</v>
      </c>
      <c r="H1538" s="115">
        <v>4358.97</v>
      </c>
      <c r="I1538" s="115">
        <v>4358.97</v>
      </c>
      <c r="J1538" s="116">
        <v>0</v>
      </c>
      <c r="K1538" s="116">
        <v>0</v>
      </c>
      <c r="L1538" s="116">
        <v>0</v>
      </c>
      <c r="M1538" s="118"/>
      <c r="N1538" s="119"/>
      <c r="O1538" s="120">
        <f t="shared" si="93"/>
        <v>43343</v>
      </c>
      <c r="P1538" s="121">
        <f t="shared" si="94"/>
        <v>0</v>
      </c>
      <c r="Q1538" s="122">
        <f t="shared" si="95"/>
        <v>0</v>
      </c>
      <c r="R1538" s="122">
        <f t="shared" si="92"/>
        <v>0</v>
      </c>
      <c r="S1538" s="123" t="s">
        <v>120</v>
      </c>
      <c r="U1538" s="70"/>
      <c r="V1538" s="124"/>
    </row>
    <row r="1539" s="63" customFormat="1" ht="16.5" outlineLevel="7" spans="1:22">
      <c r="A1539" s="82"/>
      <c r="B1539" s="126" t="s">
        <v>194</v>
      </c>
      <c r="C1539" s="127" t="s">
        <v>8095</v>
      </c>
      <c r="D1539" s="128" t="s">
        <v>8077</v>
      </c>
      <c r="E1539" s="129">
        <v>41514</v>
      </c>
      <c r="F1539" s="128">
        <v>60</v>
      </c>
      <c r="G1539" s="114">
        <v>0</v>
      </c>
      <c r="H1539" s="115">
        <v>4358.97</v>
      </c>
      <c r="I1539" s="115">
        <v>4358.97</v>
      </c>
      <c r="J1539" s="130">
        <v>0</v>
      </c>
      <c r="K1539" s="130">
        <v>0</v>
      </c>
      <c r="L1539" s="130">
        <v>0</v>
      </c>
      <c r="M1539" s="118"/>
      <c r="N1539" s="119"/>
      <c r="O1539" s="120">
        <f t="shared" si="93"/>
        <v>43343</v>
      </c>
      <c r="P1539" s="121">
        <f t="shared" si="94"/>
        <v>0</v>
      </c>
      <c r="Q1539" s="122">
        <f t="shared" si="95"/>
        <v>0</v>
      </c>
      <c r="R1539" s="122">
        <f t="shared" si="92"/>
        <v>0</v>
      </c>
      <c r="S1539" s="123" t="s">
        <v>120</v>
      </c>
      <c r="U1539" s="70"/>
      <c r="V1539" s="124"/>
    </row>
    <row r="1540" s="63" customFormat="1" ht="16.5" outlineLevel="7" spans="1:22">
      <c r="A1540" s="82"/>
      <c r="B1540" s="126" t="s">
        <v>194</v>
      </c>
      <c r="C1540" s="127" t="s">
        <v>8100</v>
      </c>
      <c r="D1540" s="128" t="s">
        <v>8077</v>
      </c>
      <c r="E1540" s="129">
        <v>41514</v>
      </c>
      <c r="F1540" s="128">
        <v>60</v>
      </c>
      <c r="G1540" s="114">
        <v>0</v>
      </c>
      <c r="H1540" s="115">
        <v>4358.97</v>
      </c>
      <c r="I1540" s="115">
        <v>4358.97</v>
      </c>
      <c r="J1540" s="130">
        <v>0</v>
      </c>
      <c r="K1540" s="130">
        <v>0</v>
      </c>
      <c r="L1540" s="130">
        <v>0</v>
      </c>
      <c r="M1540" s="118"/>
      <c r="N1540" s="119"/>
      <c r="O1540" s="120">
        <f t="shared" si="93"/>
        <v>43343</v>
      </c>
      <c r="P1540" s="121">
        <f t="shared" si="94"/>
        <v>0</v>
      </c>
      <c r="Q1540" s="122">
        <f t="shared" si="95"/>
        <v>0</v>
      </c>
      <c r="R1540" s="122">
        <f t="shared" si="92"/>
        <v>0</v>
      </c>
      <c r="S1540" s="123" t="s">
        <v>120</v>
      </c>
      <c r="U1540" s="70"/>
      <c r="V1540" s="124"/>
    </row>
    <row r="1541" s="63" customFormat="1" ht="16.5" outlineLevel="7" spans="1:22">
      <c r="A1541" s="82"/>
      <c r="B1541" s="126" t="s">
        <v>194</v>
      </c>
      <c r="C1541" s="127" t="s">
        <v>8104</v>
      </c>
      <c r="D1541" s="128" t="s">
        <v>8077</v>
      </c>
      <c r="E1541" s="129">
        <v>41514</v>
      </c>
      <c r="F1541" s="128">
        <v>60</v>
      </c>
      <c r="G1541" s="114">
        <v>0</v>
      </c>
      <c r="H1541" s="115">
        <v>4358.97</v>
      </c>
      <c r="I1541" s="115">
        <v>4358.97</v>
      </c>
      <c r="J1541" s="130">
        <v>0</v>
      </c>
      <c r="K1541" s="130">
        <v>0</v>
      </c>
      <c r="L1541" s="130">
        <v>0</v>
      </c>
      <c r="M1541" s="118"/>
      <c r="N1541" s="119"/>
      <c r="O1541" s="120">
        <f t="shared" si="93"/>
        <v>43343</v>
      </c>
      <c r="P1541" s="121">
        <f t="shared" si="94"/>
        <v>0</v>
      </c>
      <c r="Q1541" s="122">
        <f t="shared" si="95"/>
        <v>0</v>
      </c>
      <c r="R1541" s="122">
        <f t="shared" si="92"/>
        <v>0</v>
      </c>
      <c r="S1541" s="123" t="s">
        <v>120</v>
      </c>
      <c r="U1541" s="70"/>
      <c r="V1541" s="124"/>
    </row>
    <row r="1542" s="63" customFormat="1" ht="16.5" outlineLevel="7" spans="1:22">
      <c r="A1542" s="82"/>
      <c r="B1542" s="126" t="s">
        <v>194</v>
      </c>
      <c r="C1542" s="127" t="s">
        <v>8109</v>
      </c>
      <c r="D1542" s="128" t="s">
        <v>8077</v>
      </c>
      <c r="E1542" s="129">
        <v>41514</v>
      </c>
      <c r="F1542" s="128">
        <v>60</v>
      </c>
      <c r="G1542" s="114">
        <v>0</v>
      </c>
      <c r="H1542" s="115">
        <v>4358.97</v>
      </c>
      <c r="I1542" s="115">
        <v>4358.97</v>
      </c>
      <c r="J1542" s="130">
        <v>0</v>
      </c>
      <c r="K1542" s="130">
        <v>0</v>
      </c>
      <c r="L1542" s="130">
        <v>0</v>
      </c>
      <c r="M1542" s="118"/>
      <c r="N1542" s="119"/>
      <c r="O1542" s="120">
        <f t="shared" si="93"/>
        <v>43343</v>
      </c>
      <c r="P1542" s="121">
        <f t="shared" si="94"/>
        <v>0</v>
      </c>
      <c r="Q1542" s="122">
        <f t="shared" si="95"/>
        <v>0</v>
      </c>
      <c r="R1542" s="122">
        <f t="shared" si="92"/>
        <v>0</v>
      </c>
      <c r="S1542" s="123" t="s">
        <v>120</v>
      </c>
      <c r="U1542" s="70"/>
      <c r="V1542" s="124"/>
    </row>
    <row r="1543" s="63" customFormat="1" ht="16.5" outlineLevel="7" spans="1:22">
      <c r="A1543" s="82"/>
      <c r="B1543" s="126" t="s">
        <v>194</v>
      </c>
      <c r="C1543" s="127" t="s">
        <v>8113</v>
      </c>
      <c r="D1543" s="128" t="s">
        <v>8077</v>
      </c>
      <c r="E1543" s="129">
        <v>41514</v>
      </c>
      <c r="F1543" s="128">
        <v>60</v>
      </c>
      <c r="G1543" s="114">
        <v>0</v>
      </c>
      <c r="H1543" s="115">
        <v>4358.97</v>
      </c>
      <c r="I1543" s="115">
        <v>4358.97</v>
      </c>
      <c r="J1543" s="130">
        <v>0</v>
      </c>
      <c r="K1543" s="130">
        <v>0</v>
      </c>
      <c r="L1543" s="130">
        <v>0</v>
      </c>
      <c r="M1543" s="118"/>
      <c r="N1543" s="119"/>
      <c r="O1543" s="120">
        <f t="shared" si="93"/>
        <v>43343</v>
      </c>
      <c r="P1543" s="121">
        <f t="shared" si="94"/>
        <v>0</v>
      </c>
      <c r="Q1543" s="122">
        <f t="shared" si="95"/>
        <v>0</v>
      </c>
      <c r="R1543" s="122">
        <f t="shared" si="92"/>
        <v>0</v>
      </c>
      <c r="S1543" s="123" t="s">
        <v>120</v>
      </c>
      <c r="U1543" s="70"/>
      <c r="V1543" s="124"/>
    </row>
    <row r="1544" s="63" customFormat="1" ht="16.5" outlineLevel="7" spans="1:22">
      <c r="A1544" s="82"/>
      <c r="B1544" s="111" t="s">
        <v>194</v>
      </c>
      <c r="C1544" s="111" t="s">
        <v>8117</v>
      </c>
      <c r="D1544" s="112" t="s">
        <v>8077</v>
      </c>
      <c r="E1544" s="113">
        <v>41514</v>
      </c>
      <c r="F1544" s="112">
        <v>60</v>
      </c>
      <c r="G1544" s="114">
        <v>0</v>
      </c>
      <c r="H1544" s="115">
        <v>4358.97</v>
      </c>
      <c r="I1544" s="115">
        <v>4358.97</v>
      </c>
      <c r="J1544" s="116">
        <v>0</v>
      </c>
      <c r="K1544" s="116">
        <v>0</v>
      </c>
      <c r="L1544" s="116">
        <v>0</v>
      </c>
      <c r="M1544" s="118"/>
      <c r="N1544" s="119"/>
      <c r="O1544" s="120">
        <f t="shared" si="93"/>
        <v>43343</v>
      </c>
      <c r="P1544" s="121">
        <f t="shared" si="94"/>
        <v>0</v>
      </c>
      <c r="Q1544" s="122">
        <f t="shared" si="95"/>
        <v>0</v>
      </c>
      <c r="R1544" s="122">
        <f t="shared" ref="R1544:R1607" si="96">Q1544-L1544</f>
        <v>0</v>
      </c>
      <c r="S1544" s="123" t="s">
        <v>120</v>
      </c>
      <c r="U1544" s="70"/>
      <c r="V1544" s="124"/>
    </row>
    <row r="1545" s="63" customFormat="1" ht="16.5" outlineLevel="7" spans="1:22">
      <c r="A1545" s="82"/>
      <c r="B1545" s="111" t="s">
        <v>194</v>
      </c>
      <c r="C1545" s="111" t="s">
        <v>8122</v>
      </c>
      <c r="D1545" s="112" t="s">
        <v>8077</v>
      </c>
      <c r="E1545" s="113">
        <v>41514</v>
      </c>
      <c r="F1545" s="112">
        <v>60</v>
      </c>
      <c r="G1545" s="114">
        <v>0</v>
      </c>
      <c r="H1545" s="115">
        <v>4358.97</v>
      </c>
      <c r="I1545" s="115">
        <v>4358.97</v>
      </c>
      <c r="J1545" s="116">
        <v>0</v>
      </c>
      <c r="K1545" s="116">
        <v>0</v>
      </c>
      <c r="L1545" s="116">
        <v>0</v>
      </c>
      <c r="M1545" s="118"/>
      <c r="N1545" s="119"/>
      <c r="O1545" s="120">
        <f t="shared" ref="O1545:O1608" si="97">IFERROR(EOMONTH(E1545,F1545),"")</f>
        <v>43343</v>
      </c>
      <c r="P1545" s="121">
        <f t="shared" si="94"/>
        <v>0</v>
      </c>
      <c r="Q1545" s="122">
        <f t="shared" si="95"/>
        <v>0</v>
      </c>
      <c r="R1545" s="122">
        <f t="shared" si="96"/>
        <v>0</v>
      </c>
      <c r="S1545" s="123" t="s">
        <v>120</v>
      </c>
      <c r="U1545" s="70"/>
      <c r="V1545" s="124"/>
    </row>
    <row r="1546" s="63" customFormat="1" ht="16.5" outlineLevel="7" spans="1:22">
      <c r="A1546" s="82"/>
      <c r="B1546" s="126" t="s">
        <v>194</v>
      </c>
      <c r="C1546" s="127" t="s">
        <v>8126</v>
      </c>
      <c r="D1546" s="128" t="s">
        <v>8077</v>
      </c>
      <c r="E1546" s="129">
        <v>41514</v>
      </c>
      <c r="F1546" s="128">
        <v>60</v>
      </c>
      <c r="G1546" s="114">
        <v>0</v>
      </c>
      <c r="H1546" s="115">
        <v>4358.97</v>
      </c>
      <c r="I1546" s="115">
        <v>4358.97</v>
      </c>
      <c r="J1546" s="130">
        <v>0</v>
      </c>
      <c r="K1546" s="130">
        <v>0</v>
      </c>
      <c r="L1546" s="130">
        <v>0</v>
      </c>
      <c r="M1546" s="118"/>
      <c r="N1546" s="119"/>
      <c r="O1546" s="120">
        <f t="shared" si="97"/>
        <v>43343</v>
      </c>
      <c r="P1546" s="121">
        <f t="shared" ref="P1546:P1609" si="98">IFERROR(IF(OR(AND(M1546&lt;&gt;"",YEAR(M1546)&lt;YEAR($L$6)),AND(O1546&lt;&gt;"",YEAR(O1546)&lt;YEAR($L$6))),0,IF(YEAR(E1546)&gt;YEAR($L$6),0,IF(OR((IF(YEAR(E1546)&lt;YEAR($L$6),1,IF(MONTH(E1546)=12,99,MONTH(E1546)+1))&gt;12),(IF(YEAR(E1546)&lt;YEAR($L$6),1,IF(MONTH(E1546)=12,99,MONTH(E1546)+1))&gt;MIN(MONTH($L$6),IF(AND(M1546&lt;&gt;"",YEAR(M1546)=YEAR($L$6)),MONTH(M1546),99),IF(AND(O1546&lt;&gt;"",YEAR(O1546)=YEAR($L$6)),MONTH(O1546),99)))),0,MIN(MONTH($L$6),IF(AND(M1546&lt;&gt;"",YEAR(M1546)=YEAR($L$6)),MONTH(M1546),99),IF(AND(O1546&lt;&gt;"",YEAR(O1546)=YEAR($L$6)),MONTH(O1546),99))-IF(YEAR(E1546)&lt;YEAR($L$6),1,IF(MONTH(E1546)=12,99,MONTH(E1546)+1))+1))),0)</f>
        <v>0</v>
      </c>
      <c r="Q1546" s="122">
        <f t="shared" ref="Q1546:Q1609" si="99">IFERROR(IF(N1546=0,(H1546*(1-G1546))/F1546*P1546,(N1546*(1-G1546))/F1546*P1546),0)</f>
        <v>0</v>
      </c>
      <c r="R1546" s="122">
        <f t="shared" si="96"/>
        <v>0</v>
      </c>
      <c r="S1546" s="123" t="s">
        <v>120</v>
      </c>
      <c r="U1546" s="70"/>
      <c r="V1546" s="124"/>
    </row>
    <row r="1547" s="63" customFormat="1" ht="16.5" outlineLevel="7" spans="1:22">
      <c r="A1547" s="82"/>
      <c r="B1547" s="126" t="s">
        <v>194</v>
      </c>
      <c r="C1547" s="127" t="s">
        <v>8130</v>
      </c>
      <c r="D1547" s="128" t="s">
        <v>8077</v>
      </c>
      <c r="E1547" s="129">
        <v>41514</v>
      </c>
      <c r="F1547" s="128">
        <v>60</v>
      </c>
      <c r="G1547" s="114">
        <v>0</v>
      </c>
      <c r="H1547" s="115">
        <v>4358.97</v>
      </c>
      <c r="I1547" s="115">
        <v>4358.97</v>
      </c>
      <c r="J1547" s="130">
        <v>0</v>
      </c>
      <c r="K1547" s="130">
        <v>0</v>
      </c>
      <c r="L1547" s="130">
        <v>0</v>
      </c>
      <c r="M1547" s="118"/>
      <c r="N1547" s="119"/>
      <c r="O1547" s="120">
        <f t="shared" si="97"/>
        <v>43343</v>
      </c>
      <c r="P1547" s="121">
        <f t="shared" si="98"/>
        <v>0</v>
      </c>
      <c r="Q1547" s="122">
        <f t="shared" si="99"/>
        <v>0</v>
      </c>
      <c r="R1547" s="122">
        <f t="shared" si="96"/>
        <v>0</v>
      </c>
      <c r="S1547" s="123" t="s">
        <v>120</v>
      </c>
      <c r="U1547" s="70"/>
      <c r="V1547" s="124"/>
    </row>
    <row r="1548" s="63" customFormat="1" ht="16.5" outlineLevel="7" spans="1:22">
      <c r="A1548" s="82"/>
      <c r="B1548" s="126" t="s">
        <v>194</v>
      </c>
      <c r="C1548" s="127" t="s">
        <v>8134</v>
      </c>
      <c r="D1548" s="128" t="s">
        <v>8077</v>
      </c>
      <c r="E1548" s="129">
        <v>41514</v>
      </c>
      <c r="F1548" s="128">
        <v>60</v>
      </c>
      <c r="G1548" s="114">
        <v>0</v>
      </c>
      <c r="H1548" s="115">
        <v>4358.97</v>
      </c>
      <c r="I1548" s="115">
        <v>4358.97</v>
      </c>
      <c r="J1548" s="130">
        <v>0</v>
      </c>
      <c r="K1548" s="130">
        <v>0</v>
      </c>
      <c r="L1548" s="130">
        <v>0</v>
      </c>
      <c r="M1548" s="118"/>
      <c r="N1548" s="119"/>
      <c r="O1548" s="120">
        <f t="shared" si="97"/>
        <v>43343</v>
      </c>
      <c r="P1548" s="121">
        <f t="shared" si="98"/>
        <v>0</v>
      </c>
      <c r="Q1548" s="122">
        <f t="shared" si="99"/>
        <v>0</v>
      </c>
      <c r="R1548" s="122">
        <f t="shared" si="96"/>
        <v>0</v>
      </c>
      <c r="S1548" s="123" t="s">
        <v>120</v>
      </c>
      <c r="U1548" s="70"/>
      <c r="V1548" s="124"/>
    </row>
    <row r="1549" s="63" customFormat="1" ht="16.5" outlineLevel="7" spans="1:22">
      <c r="A1549" s="82"/>
      <c r="B1549" s="126" t="s">
        <v>194</v>
      </c>
      <c r="C1549" s="127" t="s">
        <v>8138</v>
      </c>
      <c r="D1549" s="128" t="s">
        <v>8077</v>
      </c>
      <c r="E1549" s="129">
        <v>41514</v>
      </c>
      <c r="F1549" s="128">
        <v>60</v>
      </c>
      <c r="G1549" s="114">
        <v>0</v>
      </c>
      <c r="H1549" s="115">
        <v>4358.97</v>
      </c>
      <c r="I1549" s="115">
        <v>4358.97</v>
      </c>
      <c r="J1549" s="130">
        <v>0</v>
      </c>
      <c r="K1549" s="130">
        <v>0</v>
      </c>
      <c r="L1549" s="130">
        <v>0</v>
      </c>
      <c r="M1549" s="118"/>
      <c r="N1549" s="119"/>
      <c r="O1549" s="120">
        <f t="shared" si="97"/>
        <v>43343</v>
      </c>
      <c r="P1549" s="121">
        <f t="shared" si="98"/>
        <v>0</v>
      </c>
      <c r="Q1549" s="122">
        <f t="shared" si="99"/>
        <v>0</v>
      </c>
      <c r="R1549" s="122">
        <f t="shared" si="96"/>
        <v>0</v>
      </c>
      <c r="S1549" s="123" t="s">
        <v>120</v>
      </c>
      <c r="U1549" s="70"/>
      <c r="V1549" s="124"/>
    </row>
    <row r="1550" s="63" customFormat="1" ht="16.5" outlineLevel="7" spans="1:22">
      <c r="A1550" s="82"/>
      <c r="B1550" s="126" t="s">
        <v>194</v>
      </c>
      <c r="C1550" s="127" t="s">
        <v>8142</v>
      </c>
      <c r="D1550" s="128" t="s">
        <v>8077</v>
      </c>
      <c r="E1550" s="129">
        <v>41514</v>
      </c>
      <c r="F1550" s="128">
        <v>60</v>
      </c>
      <c r="G1550" s="114">
        <v>0</v>
      </c>
      <c r="H1550" s="115">
        <v>4358.97</v>
      </c>
      <c r="I1550" s="115">
        <v>4358.97</v>
      </c>
      <c r="J1550" s="130">
        <v>0</v>
      </c>
      <c r="K1550" s="130">
        <v>0</v>
      </c>
      <c r="L1550" s="130">
        <v>0</v>
      </c>
      <c r="M1550" s="118"/>
      <c r="N1550" s="119"/>
      <c r="O1550" s="120">
        <f t="shared" si="97"/>
        <v>43343</v>
      </c>
      <c r="P1550" s="121">
        <f t="shared" si="98"/>
        <v>0</v>
      </c>
      <c r="Q1550" s="122">
        <f t="shared" si="99"/>
        <v>0</v>
      </c>
      <c r="R1550" s="122">
        <f t="shared" si="96"/>
        <v>0</v>
      </c>
      <c r="S1550" s="123" t="s">
        <v>120</v>
      </c>
      <c r="U1550" s="70"/>
      <c r="V1550" s="124"/>
    </row>
    <row r="1551" s="63" customFormat="1" ht="16.5" outlineLevel="7" spans="1:22">
      <c r="A1551" s="82"/>
      <c r="B1551" s="111" t="s">
        <v>194</v>
      </c>
      <c r="C1551" s="111" t="s">
        <v>8146</v>
      </c>
      <c r="D1551" s="112" t="s">
        <v>8077</v>
      </c>
      <c r="E1551" s="113">
        <v>41514</v>
      </c>
      <c r="F1551" s="112">
        <v>60</v>
      </c>
      <c r="G1551" s="114">
        <v>0</v>
      </c>
      <c r="H1551" s="115">
        <v>4358.97</v>
      </c>
      <c r="I1551" s="115">
        <v>4358.97</v>
      </c>
      <c r="J1551" s="116">
        <v>0</v>
      </c>
      <c r="K1551" s="116">
        <v>0</v>
      </c>
      <c r="L1551" s="116">
        <v>0</v>
      </c>
      <c r="M1551" s="118"/>
      <c r="N1551" s="119"/>
      <c r="O1551" s="120">
        <f t="shared" si="97"/>
        <v>43343</v>
      </c>
      <c r="P1551" s="121">
        <f t="shared" si="98"/>
        <v>0</v>
      </c>
      <c r="Q1551" s="122">
        <f t="shared" si="99"/>
        <v>0</v>
      </c>
      <c r="R1551" s="122">
        <f t="shared" si="96"/>
        <v>0</v>
      </c>
      <c r="S1551" s="123" t="s">
        <v>120</v>
      </c>
      <c r="U1551" s="70"/>
      <c r="V1551" s="124"/>
    </row>
    <row r="1552" s="63" customFormat="1" ht="16.5" outlineLevel="7" spans="1:22">
      <c r="A1552" s="82"/>
      <c r="B1552" s="111" t="s">
        <v>194</v>
      </c>
      <c r="C1552" s="111" t="s">
        <v>8149</v>
      </c>
      <c r="D1552" s="112" t="s">
        <v>8077</v>
      </c>
      <c r="E1552" s="113">
        <v>41514</v>
      </c>
      <c r="F1552" s="112">
        <v>60</v>
      </c>
      <c r="G1552" s="114">
        <v>0</v>
      </c>
      <c r="H1552" s="115">
        <v>4358.97</v>
      </c>
      <c r="I1552" s="115">
        <v>4358.97</v>
      </c>
      <c r="J1552" s="116">
        <v>0</v>
      </c>
      <c r="K1552" s="116">
        <v>0</v>
      </c>
      <c r="L1552" s="116">
        <v>0</v>
      </c>
      <c r="M1552" s="118"/>
      <c r="N1552" s="119"/>
      <c r="O1552" s="120">
        <f t="shared" si="97"/>
        <v>43343</v>
      </c>
      <c r="P1552" s="121">
        <f t="shared" si="98"/>
        <v>0</v>
      </c>
      <c r="Q1552" s="122">
        <f t="shared" si="99"/>
        <v>0</v>
      </c>
      <c r="R1552" s="122">
        <f t="shared" si="96"/>
        <v>0</v>
      </c>
      <c r="S1552" s="123" t="s">
        <v>120</v>
      </c>
      <c r="U1552" s="70"/>
      <c r="V1552" s="124"/>
    </row>
    <row r="1553" s="63" customFormat="1" ht="16.5" outlineLevel="7" spans="1:22">
      <c r="A1553" s="82"/>
      <c r="B1553" s="126" t="s">
        <v>194</v>
      </c>
      <c r="C1553" s="127" t="s">
        <v>8153</v>
      </c>
      <c r="D1553" s="128" t="s">
        <v>8155</v>
      </c>
      <c r="E1553" s="129">
        <v>41990</v>
      </c>
      <c r="F1553" s="128">
        <v>60</v>
      </c>
      <c r="G1553" s="114">
        <v>0</v>
      </c>
      <c r="H1553" s="115">
        <v>4683.8</v>
      </c>
      <c r="I1553" s="115">
        <v>4683.8</v>
      </c>
      <c r="J1553" s="130">
        <v>0</v>
      </c>
      <c r="K1553" s="130">
        <v>0</v>
      </c>
      <c r="L1553" s="130">
        <v>0</v>
      </c>
      <c r="M1553" s="118"/>
      <c r="N1553" s="119"/>
      <c r="O1553" s="120">
        <f t="shared" si="97"/>
        <v>43830</v>
      </c>
      <c r="P1553" s="121">
        <f t="shared" si="98"/>
        <v>0</v>
      </c>
      <c r="Q1553" s="122">
        <f t="shared" si="99"/>
        <v>0</v>
      </c>
      <c r="R1553" s="122">
        <f t="shared" si="96"/>
        <v>0</v>
      </c>
      <c r="S1553" s="123" t="s">
        <v>120</v>
      </c>
      <c r="U1553" s="70"/>
      <c r="V1553" s="124"/>
    </row>
    <row r="1554" s="63" customFormat="1" ht="16.5" outlineLevel="7" spans="1:22">
      <c r="A1554" s="82"/>
      <c r="B1554" s="126" t="s">
        <v>194</v>
      </c>
      <c r="C1554" s="127" t="s">
        <v>8161</v>
      </c>
      <c r="D1554" s="128" t="s">
        <v>8155</v>
      </c>
      <c r="E1554" s="129">
        <v>41990</v>
      </c>
      <c r="F1554" s="128">
        <v>60</v>
      </c>
      <c r="G1554" s="114">
        <v>0</v>
      </c>
      <c r="H1554" s="115">
        <v>4683.8</v>
      </c>
      <c r="I1554" s="115">
        <v>4683.8</v>
      </c>
      <c r="J1554" s="130">
        <v>0</v>
      </c>
      <c r="K1554" s="130">
        <v>0</v>
      </c>
      <c r="L1554" s="130">
        <v>0</v>
      </c>
      <c r="M1554" s="118"/>
      <c r="N1554" s="119"/>
      <c r="O1554" s="120">
        <f t="shared" si="97"/>
        <v>43830</v>
      </c>
      <c r="P1554" s="121">
        <f t="shared" si="98"/>
        <v>0</v>
      </c>
      <c r="Q1554" s="122">
        <f t="shared" si="99"/>
        <v>0</v>
      </c>
      <c r="R1554" s="122">
        <f t="shared" si="96"/>
        <v>0</v>
      </c>
      <c r="S1554" s="123" t="s">
        <v>120</v>
      </c>
      <c r="U1554" s="70"/>
      <c r="V1554" s="124"/>
    </row>
    <row r="1555" s="63" customFormat="1" ht="16.5" outlineLevel="7" spans="1:22">
      <c r="A1555" s="82"/>
      <c r="B1555" s="126" t="s">
        <v>194</v>
      </c>
      <c r="C1555" s="127" t="s">
        <v>8165</v>
      </c>
      <c r="D1555" s="128" t="s">
        <v>8155</v>
      </c>
      <c r="E1555" s="129">
        <v>41990</v>
      </c>
      <c r="F1555" s="128">
        <v>60</v>
      </c>
      <c r="G1555" s="114">
        <v>0</v>
      </c>
      <c r="H1555" s="115">
        <v>4683.8</v>
      </c>
      <c r="I1555" s="115">
        <v>4683.8</v>
      </c>
      <c r="J1555" s="130">
        <v>0</v>
      </c>
      <c r="K1555" s="130">
        <v>0</v>
      </c>
      <c r="L1555" s="130">
        <v>0</v>
      </c>
      <c r="M1555" s="118"/>
      <c r="N1555" s="119"/>
      <c r="O1555" s="120">
        <f t="shared" si="97"/>
        <v>43830</v>
      </c>
      <c r="P1555" s="121">
        <f t="shared" si="98"/>
        <v>0</v>
      </c>
      <c r="Q1555" s="122">
        <f t="shared" si="99"/>
        <v>0</v>
      </c>
      <c r="R1555" s="122">
        <f t="shared" si="96"/>
        <v>0</v>
      </c>
      <c r="S1555" s="123" t="s">
        <v>120</v>
      </c>
      <c r="U1555" s="70"/>
      <c r="V1555" s="124"/>
    </row>
    <row r="1556" s="63" customFormat="1" ht="16.5" outlineLevel="7" spans="1:22">
      <c r="A1556" s="82"/>
      <c r="B1556" s="126" t="s">
        <v>194</v>
      </c>
      <c r="C1556" s="127" t="s">
        <v>8168</v>
      </c>
      <c r="D1556" s="128" t="s">
        <v>8155</v>
      </c>
      <c r="E1556" s="129">
        <v>41990</v>
      </c>
      <c r="F1556" s="128">
        <v>60</v>
      </c>
      <c r="G1556" s="114">
        <v>0</v>
      </c>
      <c r="H1556" s="115">
        <v>4683.8</v>
      </c>
      <c r="I1556" s="115">
        <v>4683.8</v>
      </c>
      <c r="J1556" s="130">
        <v>0</v>
      </c>
      <c r="K1556" s="130">
        <v>0</v>
      </c>
      <c r="L1556" s="130">
        <v>0</v>
      </c>
      <c r="M1556" s="118"/>
      <c r="N1556" s="119"/>
      <c r="O1556" s="120">
        <f t="shared" si="97"/>
        <v>43830</v>
      </c>
      <c r="P1556" s="121">
        <f t="shared" si="98"/>
        <v>0</v>
      </c>
      <c r="Q1556" s="122">
        <f t="shared" si="99"/>
        <v>0</v>
      </c>
      <c r="R1556" s="122">
        <f t="shared" si="96"/>
        <v>0</v>
      </c>
      <c r="S1556" s="123" t="s">
        <v>120</v>
      </c>
      <c r="U1556" s="70"/>
      <c r="V1556" s="124"/>
    </row>
    <row r="1557" s="63" customFormat="1" ht="16.5" outlineLevel="7" spans="1:22">
      <c r="A1557" s="82"/>
      <c r="B1557" s="126" t="s">
        <v>194</v>
      </c>
      <c r="C1557" s="127" t="s">
        <v>8172</v>
      </c>
      <c r="D1557" s="128" t="s">
        <v>8155</v>
      </c>
      <c r="E1557" s="129">
        <v>41990</v>
      </c>
      <c r="F1557" s="128">
        <v>60</v>
      </c>
      <c r="G1557" s="114">
        <v>0</v>
      </c>
      <c r="H1557" s="115">
        <v>4683.8</v>
      </c>
      <c r="I1557" s="115">
        <v>4683.8</v>
      </c>
      <c r="J1557" s="130">
        <v>0</v>
      </c>
      <c r="K1557" s="130">
        <v>0</v>
      </c>
      <c r="L1557" s="130">
        <v>0</v>
      </c>
      <c r="M1557" s="118"/>
      <c r="N1557" s="119"/>
      <c r="O1557" s="120">
        <f t="shared" si="97"/>
        <v>43830</v>
      </c>
      <c r="P1557" s="121">
        <f t="shared" si="98"/>
        <v>0</v>
      </c>
      <c r="Q1557" s="122">
        <f t="shared" si="99"/>
        <v>0</v>
      </c>
      <c r="R1557" s="122">
        <f t="shared" si="96"/>
        <v>0</v>
      </c>
      <c r="S1557" s="123" t="s">
        <v>120</v>
      </c>
      <c r="U1557" s="70"/>
      <c r="V1557" s="124"/>
    </row>
    <row r="1558" s="63" customFormat="1" ht="16.5" outlineLevel="7" spans="1:22">
      <c r="A1558" s="82"/>
      <c r="B1558" s="111" t="s">
        <v>194</v>
      </c>
      <c r="C1558" s="111" t="s">
        <v>8176</v>
      </c>
      <c r="D1558" s="112" t="s">
        <v>8155</v>
      </c>
      <c r="E1558" s="113">
        <v>41990</v>
      </c>
      <c r="F1558" s="112">
        <v>60</v>
      </c>
      <c r="G1558" s="114">
        <v>0</v>
      </c>
      <c r="H1558" s="115">
        <v>4683.8</v>
      </c>
      <c r="I1558" s="115">
        <v>4683.8</v>
      </c>
      <c r="J1558" s="116">
        <v>0</v>
      </c>
      <c r="K1558" s="116">
        <v>0</v>
      </c>
      <c r="L1558" s="116">
        <v>0</v>
      </c>
      <c r="M1558" s="118"/>
      <c r="N1558" s="119"/>
      <c r="O1558" s="120">
        <f t="shared" si="97"/>
        <v>43830</v>
      </c>
      <c r="P1558" s="121">
        <f t="shared" si="98"/>
        <v>0</v>
      </c>
      <c r="Q1558" s="122">
        <f t="shared" si="99"/>
        <v>0</v>
      </c>
      <c r="R1558" s="122">
        <f t="shared" si="96"/>
        <v>0</v>
      </c>
      <c r="S1558" s="123" t="s">
        <v>120</v>
      </c>
      <c r="U1558" s="70"/>
      <c r="V1558" s="124"/>
    </row>
    <row r="1559" s="63" customFormat="1" ht="16.5" outlineLevel="7" spans="1:22">
      <c r="A1559" s="82"/>
      <c r="B1559" s="111" t="s">
        <v>194</v>
      </c>
      <c r="C1559" s="111" t="s">
        <v>8180</v>
      </c>
      <c r="D1559" s="112" t="s">
        <v>8155</v>
      </c>
      <c r="E1559" s="113">
        <v>41990</v>
      </c>
      <c r="F1559" s="112">
        <v>60</v>
      </c>
      <c r="G1559" s="114">
        <v>0</v>
      </c>
      <c r="H1559" s="115">
        <v>4683.8</v>
      </c>
      <c r="I1559" s="115">
        <v>4683.8</v>
      </c>
      <c r="J1559" s="116">
        <v>0</v>
      </c>
      <c r="K1559" s="116">
        <v>0</v>
      </c>
      <c r="L1559" s="116">
        <v>0</v>
      </c>
      <c r="M1559" s="118"/>
      <c r="N1559" s="119"/>
      <c r="O1559" s="120">
        <f t="shared" si="97"/>
        <v>43830</v>
      </c>
      <c r="P1559" s="121">
        <f t="shared" si="98"/>
        <v>0</v>
      </c>
      <c r="Q1559" s="122">
        <f t="shared" si="99"/>
        <v>0</v>
      </c>
      <c r="R1559" s="122">
        <f t="shared" si="96"/>
        <v>0</v>
      </c>
      <c r="S1559" s="123" t="s">
        <v>120</v>
      </c>
      <c r="U1559" s="70"/>
      <c r="V1559" s="124"/>
    </row>
    <row r="1560" s="63" customFormat="1" ht="16.5" outlineLevel="7" spans="1:22">
      <c r="A1560" s="82"/>
      <c r="B1560" s="126" t="s">
        <v>194</v>
      </c>
      <c r="C1560" s="127" t="s">
        <v>8183</v>
      </c>
      <c r="D1560" s="128" t="s">
        <v>8155</v>
      </c>
      <c r="E1560" s="129">
        <v>41990</v>
      </c>
      <c r="F1560" s="128">
        <v>60</v>
      </c>
      <c r="G1560" s="114">
        <v>0</v>
      </c>
      <c r="H1560" s="115">
        <v>4683.8</v>
      </c>
      <c r="I1560" s="115">
        <v>4683.8</v>
      </c>
      <c r="J1560" s="130">
        <v>0</v>
      </c>
      <c r="K1560" s="130">
        <v>0</v>
      </c>
      <c r="L1560" s="130">
        <v>0</v>
      </c>
      <c r="M1560" s="118"/>
      <c r="N1560" s="119"/>
      <c r="O1560" s="120">
        <f t="shared" si="97"/>
        <v>43830</v>
      </c>
      <c r="P1560" s="121">
        <f t="shared" si="98"/>
        <v>0</v>
      </c>
      <c r="Q1560" s="122">
        <f t="shared" si="99"/>
        <v>0</v>
      </c>
      <c r="R1560" s="122">
        <f t="shared" si="96"/>
        <v>0</v>
      </c>
      <c r="S1560" s="123" t="s">
        <v>120</v>
      </c>
      <c r="U1560" s="70"/>
      <c r="V1560" s="124"/>
    </row>
    <row r="1561" s="63" customFormat="1" ht="16.5" outlineLevel="7" spans="1:22">
      <c r="A1561" s="82"/>
      <c r="B1561" s="126" t="s">
        <v>194</v>
      </c>
      <c r="C1561" s="127" t="s">
        <v>8186</v>
      </c>
      <c r="D1561" s="128" t="s">
        <v>8155</v>
      </c>
      <c r="E1561" s="129">
        <v>41990</v>
      </c>
      <c r="F1561" s="128">
        <v>60</v>
      </c>
      <c r="G1561" s="114">
        <v>0</v>
      </c>
      <c r="H1561" s="115">
        <v>4683.8</v>
      </c>
      <c r="I1561" s="115">
        <v>4683.8</v>
      </c>
      <c r="J1561" s="130">
        <v>0</v>
      </c>
      <c r="K1561" s="130">
        <v>0</v>
      </c>
      <c r="L1561" s="130">
        <v>0</v>
      </c>
      <c r="M1561" s="118"/>
      <c r="N1561" s="119"/>
      <c r="O1561" s="120">
        <f t="shared" si="97"/>
        <v>43830</v>
      </c>
      <c r="P1561" s="121">
        <f t="shared" si="98"/>
        <v>0</v>
      </c>
      <c r="Q1561" s="122">
        <f t="shared" si="99"/>
        <v>0</v>
      </c>
      <c r="R1561" s="122">
        <f t="shared" si="96"/>
        <v>0</v>
      </c>
      <c r="S1561" s="123" t="s">
        <v>120</v>
      </c>
      <c r="U1561" s="70"/>
      <c r="V1561" s="124"/>
    </row>
    <row r="1562" s="63" customFormat="1" ht="16.5" outlineLevel="7" spans="1:22">
      <c r="A1562" s="82"/>
      <c r="B1562" s="126" t="s">
        <v>194</v>
      </c>
      <c r="C1562" s="127" t="s">
        <v>8190</v>
      </c>
      <c r="D1562" s="128" t="s">
        <v>8155</v>
      </c>
      <c r="E1562" s="129">
        <v>41990</v>
      </c>
      <c r="F1562" s="128">
        <v>60</v>
      </c>
      <c r="G1562" s="114">
        <v>0</v>
      </c>
      <c r="H1562" s="115">
        <v>4683.8</v>
      </c>
      <c r="I1562" s="115">
        <v>4683.8</v>
      </c>
      <c r="J1562" s="130">
        <v>0</v>
      </c>
      <c r="K1562" s="130">
        <v>0</v>
      </c>
      <c r="L1562" s="130">
        <v>0</v>
      </c>
      <c r="M1562" s="118"/>
      <c r="N1562" s="119"/>
      <c r="O1562" s="120">
        <f t="shared" si="97"/>
        <v>43830</v>
      </c>
      <c r="P1562" s="121">
        <f t="shared" si="98"/>
        <v>0</v>
      </c>
      <c r="Q1562" s="122">
        <f t="shared" si="99"/>
        <v>0</v>
      </c>
      <c r="R1562" s="122">
        <f t="shared" si="96"/>
        <v>0</v>
      </c>
      <c r="S1562" s="123" t="s">
        <v>120</v>
      </c>
      <c r="U1562" s="70"/>
      <c r="V1562" s="124"/>
    </row>
    <row r="1563" s="63" customFormat="1" ht="16.5" outlineLevel="7" spans="1:22">
      <c r="A1563" s="82"/>
      <c r="B1563" s="126" t="s">
        <v>194</v>
      </c>
      <c r="C1563" s="127" t="s">
        <v>8194</v>
      </c>
      <c r="D1563" s="128" t="s">
        <v>8155</v>
      </c>
      <c r="E1563" s="129">
        <v>41990</v>
      </c>
      <c r="F1563" s="128">
        <v>60</v>
      </c>
      <c r="G1563" s="114">
        <v>0</v>
      </c>
      <c r="H1563" s="115">
        <v>4683.8</v>
      </c>
      <c r="I1563" s="115">
        <v>4683.8</v>
      </c>
      <c r="J1563" s="130">
        <v>0</v>
      </c>
      <c r="K1563" s="130">
        <v>0</v>
      </c>
      <c r="L1563" s="130">
        <v>0</v>
      </c>
      <c r="M1563" s="118"/>
      <c r="N1563" s="119"/>
      <c r="O1563" s="120">
        <f t="shared" si="97"/>
        <v>43830</v>
      </c>
      <c r="P1563" s="121">
        <f t="shared" si="98"/>
        <v>0</v>
      </c>
      <c r="Q1563" s="122">
        <f t="shared" si="99"/>
        <v>0</v>
      </c>
      <c r="R1563" s="122">
        <f t="shared" si="96"/>
        <v>0</v>
      </c>
      <c r="S1563" s="123" t="s">
        <v>120</v>
      </c>
      <c r="U1563" s="70"/>
      <c r="V1563" s="124"/>
    </row>
    <row r="1564" s="63" customFormat="1" ht="16.5" outlineLevel="7" spans="1:22">
      <c r="A1564" s="82"/>
      <c r="B1564" s="126" t="s">
        <v>194</v>
      </c>
      <c r="C1564" s="127" t="s">
        <v>8198</v>
      </c>
      <c r="D1564" s="128" t="s">
        <v>8155</v>
      </c>
      <c r="E1564" s="129">
        <v>41990</v>
      </c>
      <c r="F1564" s="128">
        <v>60</v>
      </c>
      <c r="G1564" s="114">
        <v>0</v>
      </c>
      <c r="H1564" s="115">
        <v>4683.8</v>
      </c>
      <c r="I1564" s="115">
        <v>4683.8</v>
      </c>
      <c r="J1564" s="130">
        <v>0</v>
      </c>
      <c r="K1564" s="130">
        <v>0</v>
      </c>
      <c r="L1564" s="130">
        <v>0</v>
      </c>
      <c r="M1564" s="118"/>
      <c r="N1564" s="119"/>
      <c r="O1564" s="120">
        <f t="shared" si="97"/>
        <v>43830</v>
      </c>
      <c r="P1564" s="121">
        <f t="shared" si="98"/>
        <v>0</v>
      </c>
      <c r="Q1564" s="122">
        <f t="shared" si="99"/>
        <v>0</v>
      </c>
      <c r="R1564" s="122">
        <f t="shared" si="96"/>
        <v>0</v>
      </c>
      <c r="S1564" s="123" t="s">
        <v>120</v>
      </c>
      <c r="U1564" s="70"/>
      <c r="V1564" s="124"/>
    </row>
    <row r="1565" s="63" customFormat="1" ht="16.5" outlineLevel="7" spans="1:22">
      <c r="A1565" s="82"/>
      <c r="B1565" s="111" t="s">
        <v>194</v>
      </c>
      <c r="C1565" s="111" t="s">
        <v>8203</v>
      </c>
      <c r="D1565" s="112" t="s">
        <v>8155</v>
      </c>
      <c r="E1565" s="113">
        <v>41990</v>
      </c>
      <c r="F1565" s="112">
        <v>60</v>
      </c>
      <c r="G1565" s="114">
        <v>0</v>
      </c>
      <c r="H1565" s="115">
        <v>4683.8</v>
      </c>
      <c r="I1565" s="115">
        <v>4683.8</v>
      </c>
      <c r="J1565" s="116">
        <v>0</v>
      </c>
      <c r="K1565" s="116">
        <v>0</v>
      </c>
      <c r="L1565" s="116">
        <v>0</v>
      </c>
      <c r="M1565" s="118"/>
      <c r="N1565" s="119"/>
      <c r="O1565" s="120">
        <f t="shared" si="97"/>
        <v>43830</v>
      </c>
      <c r="P1565" s="121">
        <f t="shared" si="98"/>
        <v>0</v>
      </c>
      <c r="Q1565" s="122">
        <f t="shared" si="99"/>
        <v>0</v>
      </c>
      <c r="R1565" s="122">
        <f t="shared" si="96"/>
        <v>0</v>
      </c>
      <c r="S1565" s="123" t="s">
        <v>120</v>
      </c>
      <c r="U1565" s="70"/>
      <c r="V1565" s="124"/>
    </row>
    <row r="1566" s="63" customFormat="1" ht="16.5" outlineLevel="7" spans="1:22">
      <c r="A1566" s="82"/>
      <c r="B1566" s="111" t="s">
        <v>194</v>
      </c>
      <c r="C1566" s="111" t="s">
        <v>8206</v>
      </c>
      <c r="D1566" s="112" t="s">
        <v>8155</v>
      </c>
      <c r="E1566" s="113">
        <v>41990</v>
      </c>
      <c r="F1566" s="112">
        <v>60</v>
      </c>
      <c r="G1566" s="114">
        <v>0</v>
      </c>
      <c r="H1566" s="115">
        <v>4683.8</v>
      </c>
      <c r="I1566" s="115">
        <v>4683.8</v>
      </c>
      <c r="J1566" s="116">
        <v>0</v>
      </c>
      <c r="K1566" s="116">
        <v>0</v>
      </c>
      <c r="L1566" s="116">
        <v>0</v>
      </c>
      <c r="M1566" s="118"/>
      <c r="N1566" s="119"/>
      <c r="O1566" s="120">
        <f t="shared" si="97"/>
        <v>43830</v>
      </c>
      <c r="P1566" s="121">
        <f t="shared" si="98"/>
        <v>0</v>
      </c>
      <c r="Q1566" s="122">
        <f t="shared" si="99"/>
        <v>0</v>
      </c>
      <c r="R1566" s="122">
        <f t="shared" si="96"/>
        <v>0</v>
      </c>
      <c r="S1566" s="123" t="s">
        <v>120</v>
      </c>
      <c r="U1566" s="70"/>
      <c r="V1566" s="124"/>
    </row>
    <row r="1567" s="63" customFormat="1" ht="16.5" outlineLevel="7" spans="1:22">
      <c r="A1567" s="82"/>
      <c r="B1567" s="126" t="s">
        <v>194</v>
      </c>
      <c r="C1567" s="127" t="s">
        <v>8209</v>
      </c>
      <c r="D1567" s="128" t="s">
        <v>8155</v>
      </c>
      <c r="E1567" s="129">
        <v>41990</v>
      </c>
      <c r="F1567" s="128">
        <v>60</v>
      </c>
      <c r="G1567" s="114">
        <v>0</v>
      </c>
      <c r="H1567" s="115">
        <v>4683.8</v>
      </c>
      <c r="I1567" s="115">
        <v>4683.8</v>
      </c>
      <c r="J1567" s="130">
        <v>0</v>
      </c>
      <c r="K1567" s="130">
        <v>0</v>
      </c>
      <c r="L1567" s="130">
        <v>0</v>
      </c>
      <c r="M1567" s="118"/>
      <c r="N1567" s="119"/>
      <c r="O1567" s="120">
        <f t="shared" si="97"/>
        <v>43830</v>
      </c>
      <c r="P1567" s="121">
        <f t="shared" si="98"/>
        <v>0</v>
      </c>
      <c r="Q1567" s="122">
        <f t="shared" si="99"/>
        <v>0</v>
      </c>
      <c r="R1567" s="122">
        <f t="shared" si="96"/>
        <v>0</v>
      </c>
      <c r="S1567" s="123" t="s">
        <v>120</v>
      </c>
      <c r="U1567" s="70"/>
      <c r="V1567" s="124"/>
    </row>
    <row r="1568" s="63" customFormat="1" ht="16.5" outlineLevel="7" spans="1:22">
      <c r="A1568" s="82"/>
      <c r="B1568" s="126" t="s">
        <v>194</v>
      </c>
      <c r="C1568" s="127" t="s">
        <v>8214</v>
      </c>
      <c r="D1568" s="128" t="s">
        <v>8155</v>
      </c>
      <c r="E1568" s="129">
        <v>41990</v>
      </c>
      <c r="F1568" s="128">
        <v>60</v>
      </c>
      <c r="G1568" s="114">
        <v>0</v>
      </c>
      <c r="H1568" s="115">
        <v>4683.8</v>
      </c>
      <c r="I1568" s="115">
        <v>4683.8</v>
      </c>
      <c r="J1568" s="130">
        <v>0</v>
      </c>
      <c r="K1568" s="130">
        <v>0</v>
      </c>
      <c r="L1568" s="130">
        <v>0</v>
      </c>
      <c r="M1568" s="118"/>
      <c r="N1568" s="119"/>
      <c r="O1568" s="120">
        <f t="shared" si="97"/>
        <v>43830</v>
      </c>
      <c r="P1568" s="121">
        <f t="shared" si="98"/>
        <v>0</v>
      </c>
      <c r="Q1568" s="122">
        <f t="shared" si="99"/>
        <v>0</v>
      </c>
      <c r="R1568" s="122">
        <f t="shared" si="96"/>
        <v>0</v>
      </c>
      <c r="S1568" s="123" t="s">
        <v>120</v>
      </c>
      <c r="U1568" s="70"/>
      <c r="V1568" s="124"/>
    </row>
    <row r="1569" s="63" customFormat="1" ht="16.5" outlineLevel="7" spans="1:22">
      <c r="A1569" s="82"/>
      <c r="B1569" s="126" t="s">
        <v>194</v>
      </c>
      <c r="C1569" s="127" t="s">
        <v>8218</v>
      </c>
      <c r="D1569" s="128" t="s">
        <v>8155</v>
      </c>
      <c r="E1569" s="129">
        <v>41990</v>
      </c>
      <c r="F1569" s="128">
        <v>60</v>
      </c>
      <c r="G1569" s="114">
        <v>0</v>
      </c>
      <c r="H1569" s="115">
        <v>4683.8</v>
      </c>
      <c r="I1569" s="115">
        <v>4683.8</v>
      </c>
      <c r="J1569" s="130">
        <v>0</v>
      </c>
      <c r="K1569" s="130">
        <v>0</v>
      </c>
      <c r="L1569" s="130">
        <v>0</v>
      </c>
      <c r="M1569" s="118"/>
      <c r="N1569" s="119"/>
      <c r="O1569" s="120">
        <f t="shared" si="97"/>
        <v>43830</v>
      </c>
      <c r="P1569" s="121">
        <f t="shared" si="98"/>
        <v>0</v>
      </c>
      <c r="Q1569" s="122">
        <f t="shared" si="99"/>
        <v>0</v>
      </c>
      <c r="R1569" s="122">
        <f t="shared" si="96"/>
        <v>0</v>
      </c>
      <c r="S1569" s="123" t="s">
        <v>120</v>
      </c>
      <c r="U1569" s="70"/>
      <c r="V1569" s="124"/>
    </row>
    <row r="1570" s="63" customFormat="1" ht="16.5" outlineLevel="7" spans="1:22">
      <c r="A1570" s="82"/>
      <c r="B1570" s="126" t="s">
        <v>194</v>
      </c>
      <c r="C1570" s="127" t="s">
        <v>8222</v>
      </c>
      <c r="D1570" s="128" t="s">
        <v>8155</v>
      </c>
      <c r="E1570" s="129">
        <v>41990</v>
      </c>
      <c r="F1570" s="128">
        <v>60</v>
      </c>
      <c r="G1570" s="114">
        <v>0</v>
      </c>
      <c r="H1570" s="115">
        <v>4683.8</v>
      </c>
      <c r="I1570" s="115">
        <v>4683.8</v>
      </c>
      <c r="J1570" s="130">
        <v>0</v>
      </c>
      <c r="K1570" s="130">
        <v>0</v>
      </c>
      <c r="L1570" s="130">
        <v>0</v>
      </c>
      <c r="M1570" s="118"/>
      <c r="N1570" s="119"/>
      <c r="O1570" s="120">
        <f t="shared" si="97"/>
        <v>43830</v>
      </c>
      <c r="P1570" s="121">
        <f t="shared" si="98"/>
        <v>0</v>
      </c>
      <c r="Q1570" s="122">
        <f t="shared" si="99"/>
        <v>0</v>
      </c>
      <c r="R1570" s="122">
        <f t="shared" si="96"/>
        <v>0</v>
      </c>
      <c r="S1570" s="123" t="s">
        <v>120</v>
      </c>
      <c r="U1570" s="70"/>
      <c r="V1570" s="124"/>
    </row>
    <row r="1571" s="63" customFormat="1" ht="16.5" outlineLevel="7" spans="1:22">
      <c r="A1571" s="82"/>
      <c r="B1571" s="126" t="s">
        <v>194</v>
      </c>
      <c r="C1571" s="127" t="s">
        <v>8226</v>
      </c>
      <c r="D1571" s="128" t="s">
        <v>8155</v>
      </c>
      <c r="E1571" s="129">
        <v>41990</v>
      </c>
      <c r="F1571" s="128">
        <v>60</v>
      </c>
      <c r="G1571" s="114">
        <v>0</v>
      </c>
      <c r="H1571" s="115">
        <v>4683.8</v>
      </c>
      <c r="I1571" s="115">
        <v>4683.8</v>
      </c>
      <c r="J1571" s="130">
        <v>0</v>
      </c>
      <c r="K1571" s="130">
        <v>0</v>
      </c>
      <c r="L1571" s="130">
        <v>0</v>
      </c>
      <c r="M1571" s="118"/>
      <c r="N1571" s="119"/>
      <c r="O1571" s="120">
        <f t="shared" si="97"/>
        <v>43830</v>
      </c>
      <c r="P1571" s="121">
        <f t="shared" si="98"/>
        <v>0</v>
      </c>
      <c r="Q1571" s="122">
        <f t="shared" si="99"/>
        <v>0</v>
      </c>
      <c r="R1571" s="122">
        <f t="shared" si="96"/>
        <v>0</v>
      </c>
      <c r="S1571" s="123" t="s">
        <v>120</v>
      </c>
      <c r="U1571" s="70"/>
      <c r="V1571" s="124"/>
    </row>
    <row r="1572" s="63" customFormat="1" ht="16.5" outlineLevel="7" spans="1:22">
      <c r="A1572" s="82"/>
      <c r="B1572" s="111" t="s">
        <v>194</v>
      </c>
      <c r="C1572" s="111" t="s">
        <v>8230</v>
      </c>
      <c r="D1572" s="112" t="s">
        <v>8155</v>
      </c>
      <c r="E1572" s="113">
        <v>41990</v>
      </c>
      <c r="F1572" s="112">
        <v>60</v>
      </c>
      <c r="G1572" s="114">
        <v>0</v>
      </c>
      <c r="H1572" s="115">
        <v>4683.8</v>
      </c>
      <c r="I1572" s="115">
        <v>4683.8</v>
      </c>
      <c r="J1572" s="116">
        <v>0</v>
      </c>
      <c r="K1572" s="116">
        <v>0</v>
      </c>
      <c r="L1572" s="116">
        <v>0</v>
      </c>
      <c r="M1572" s="118"/>
      <c r="N1572" s="119"/>
      <c r="O1572" s="120">
        <f t="shared" si="97"/>
        <v>43830</v>
      </c>
      <c r="P1572" s="121">
        <f t="shared" si="98"/>
        <v>0</v>
      </c>
      <c r="Q1572" s="122">
        <f t="shared" si="99"/>
        <v>0</v>
      </c>
      <c r="R1572" s="122">
        <f t="shared" si="96"/>
        <v>0</v>
      </c>
      <c r="S1572" s="123" t="s">
        <v>120</v>
      </c>
      <c r="U1572" s="70"/>
      <c r="V1572" s="124"/>
    </row>
    <row r="1573" s="63" customFormat="1" ht="16.5" outlineLevel="7" spans="1:22">
      <c r="A1573" s="82"/>
      <c r="B1573" s="111" t="s">
        <v>194</v>
      </c>
      <c r="C1573" s="111" t="s">
        <v>8234</v>
      </c>
      <c r="D1573" s="112" t="s">
        <v>8236</v>
      </c>
      <c r="E1573" s="113">
        <v>42354</v>
      </c>
      <c r="F1573" s="112">
        <v>60</v>
      </c>
      <c r="G1573" s="114">
        <v>0</v>
      </c>
      <c r="H1573" s="115">
        <v>6000</v>
      </c>
      <c r="I1573" s="115">
        <v>6000</v>
      </c>
      <c r="J1573" s="116">
        <v>0</v>
      </c>
      <c r="K1573" s="116">
        <v>0</v>
      </c>
      <c r="L1573" s="116">
        <v>0</v>
      </c>
      <c r="M1573" s="118"/>
      <c r="N1573" s="119"/>
      <c r="O1573" s="120">
        <f t="shared" si="97"/>
        <v>44196</v>
      </c>
      <c r="P1573" s="121">
        <f t="shared" si="98"/>
        <v>0</v>
      </c>
      <c r="Q1573" s="122">
        <f t="shared" si="99"/>
        <v>0</v>
      </c>
      <c r="R1573" s="122">
        <f t="shared" si="96"/>
        <v>0</v>
      </c>
      <c r="S1573" s="123" t="s">
        <v>120</v>
      </c>
      <c r="U1573" s="70"/>
      <c r="V1573" s="124"/>
    </row>
    <row r="1574" s="63" customFormat="1" ht="16.5" outlineLevel="7" spans="1:22">
      <c r="A1574" s="82"/>
      <c r="B1574" s="126" t="s">
        <v>194</v>
      </c>
      <c r="C1574" s="127" t="s">
        <v>8241</v>
      </c>
      <c r="D1574" s="128" t="s">
        <v>8077</v>
      </c>
      <c r="E1574" s="129">
        <v>43426</v>
      </c>
      <c r="F1574" s="128">
        <v>60</v>
      </c>
      <c r="G1574" s="114">
        <v>0</v>
      </c>
      <c r="H1574" s="115">
        <v>4529.91</v>
      </c>
      <c r="I1574" s="115">
        <v>4529.91</v>
      </c>
      <c r="J1574" s="130">
        <v>0</v>
      </c>
      <c r="K1574" s="130">
        <v>0</v>
      </c>
      <c r="L1574" s="130">
        <v>0</v>
      </c>
      <c r="M1574" s="118"/>
      <c r="N1574" s="119"/>
      <c r="O1574" s="120">
        <f t="shared" si="97"/>
        <v>45260</v>
      </c>
      <c r="P1574" s="121">
        <f t="shared" si="98"/>
        <v>0</v>
      </c>
      <c r="Q1574" s="122">
        <f t="shared" si="99"/>
        <v>0</v>
      </c>
      <c r="R1574" s="122">
        <f t="shared" si="96"/>
        <v>0</v>
      </c>
      <c r="S1574" s="123" t="s">
        <v>120</v>
      </c>
      <c r="U1574" s="70"/>
      <c r="V1574" s="124"/>
    </row>
    <row r="1575" s="63" customFormat="1" ht="16.5" outlineLevel="7" spans="1:22">
      <c r="A1575" s="82"/>
      <c r="B1575" s="126" t="s">
        <v>194</v>
      </c>
      <c r="C1575" s="127" t="s">
        <v>8247</v>
      </c>
      <c r="D1575" s="128" t="s">
        <v>8077</v>
      </c>
      <c r="E1575" s="129">
        <v>43426</v>
      </c>
      <c r="F1575" s="128">
        <v>60</v>
      </c>
      <c r="G1575" s="114">
        <v>0</v>
      </c>
      <c r="H1575" s="115">
        <v>4529.91</v>
      </c>
      <c r="I1575" s="115">
        <v>4529.91</v>
      </c>
      <c r="J1575" s="130">
        <v>0</v>
      </c>
      <c r="K1575" s="130">
        <v>0</v>
      </c>
      <c r="L1575" s="130">
        <v>0</v>
      </c>
      <c r="M1575" s="118"/>
      <c r="N1575" s="119"/>
      <c r="O1575" s="120">
        <f t="shared" si="97"/>
        <v>45260</v>
      </c>
      <c r="P1575" s="121">
        <f t="shared" si="98"/>
        <v>0</v>
      </c>
      <c r="Q1575" s="122">
        <f t="shared" si="99"/>
        <v>0</v>
      </c>
      <c r="R1575" s="122">
        <f t="shared" si="96"/>
        <v>0</v>
      </c>
      <c r="S1575" s="123" t="s">
        <v>120</v>
      </c>
      <c r="U1575" s="70"/>
      <c r="V1575" s="124"/>
    </row>
    <row r="1576" s="63" customFormat="1" ht="16.5" outlineLevel="7" spans="1:22">
      <c r="A1576" s="82"/>
      <c r="B1576" s="126" t="s">
        <v>194</v>
      </c>
      <c r="C1576" s="127" t="s">
        <v>8251</v>
      </c>
      <c r="D1576" s="128" t="s">
        <v>8077</v>
      </c>
      <c r="E1576" s="129">
        <v>43426</v>
      </c>
      <c r="F1576" s="128">
        <v>60</v>
      </c>
      <c r="G1576" s="114">
        <v>0</v>
      </c>
      <c r="H1576" s="115">
        <v>4529.91</v>
      </c>
      <c r="I1576" s="115">
        <v>4529.91</v>
      </c>
      <c r="J1576" s="130">
        <v>0</v>
      </c>
      <c r="K1576" s="130">
        <v>0</v>
      </c>
      <c r="L1576" s="130">
        <v>0</v>
      </c>
      <c r="M1576" s="118"/>
      <c r="N1576" s="119"/>
      <c r="O1576" s="120">
        <f t="shared" si="97"/>
        <v>45260</v>
      </c>
      <c r="P1576" s="121">
        <f t="shared" si="98"/>
        <v>0</v>
      </c>
      <c r="Q1576" s="122">
        <f t="shared" si="99"/>
        <v>0</v>
      </c>
      <c r="R1576" s="122">
        <f t="shared" si="96"/>
        <v>0</v>
      </c>
      <c r="S1576" s="123" t="s">
        <v>120</v>
      </c>
      <c r="U1576" s="70"/>
      <c r="V1576" s="124"/>
    </row>
    <row r="1577" s="63" customFormat="1" ht="16.5" outlineLevel="7" spans="1:22">
      <c r="A1577" s="82"/>
      <c r="B1577" s="126" t="s">
        <v>194</v>
      </c>
      <c r="C1577" s="127" t="s">
        <v>8255</v>
      </c>
      <c r="D1577" s="128" t="s">
        <v>8077</v>
      </c>
      <c r="E1577" s="129">
        <v>43426</v>
      </c>
      <c r="F1577" s="128">
        <v>60</v>
      </c>
      <c r="G1577" s="114">
        <v>0</v>
      </c>
      <c r="H1577" s="115">
        <v>4529.91</v>
      </c>
      <c r="I1577" s="115">
        <v>4529.91</v>
      </c>
      <c r="J1577" s="130">
        <v>0</v>
      </c>
      <c r="K1577" s="130">
        <v>0</v>
      </c>
      <c r="L1577" s="130">
        <v>0</v>
      </c>
      <c r="M1577" s="118"/>
      <c r="N1577" s="119"/>
      <c r="O1577" s="120">
        <f t="shared" si="97"/>
        <v>45260</v>
      </c>
      <c r="P1577" s="121">
        <f t="shared" si="98"/>
        <v>0</v>
      </c>
      <c r="Q1577" s="122">
        <f t="shared" si="99"/>
        <v>0</v>
      </c>
      <c r="R1577" s="122">
        <f t="shared" si="96"/>
        <v>0</v>
      </c>
      <c r="S1577" s="123" t="s">
        <v>120</v>
      </c>
      <c r="U1577" s="70"/>
      <c r="V1577" s="124"/>
    </row>
    <row r="1578" s="63" customFormat="1" ht="16.5" outlineLevel="7" spans="1:22">
      <c r="A1578" s="82"/>
      <c r="B1578" s="126" t="s">
        <v>194</v>
      </c>
      <c r="C1578" s="127" t="s">
        <v>8259</v>
      </c>
      <c r="D1578" s="128" t="s">
        <v>8077</v>
      </c>
      <c r="E1578" s="129">
        <v>43426</v>
      </c>
      <c r="F1578" s="128">
        <v>60</v>
      </c>
      <c r="G1578" s="114">
        <v>0</v>
      </c>
      <c r="H1578" s="115">
        <v>4529.91</v>
      </c>
      <c r="I1578" s="115">
        <v>4529.91</v>
      </c>
      <c r="J1578" s="130">
        <v>0</v>
      </c>
      <c r="K1578" s="130">
        <v>0</v>
      </c>
      <c r="L1578" s="130">
        <v>0</v>
      </c>
      <c r="M1578" s="118"/>
      <c r="N1578" s="119"/>
      <c r="O1578" s="120">
        <f t="shared" si="97"/>
        <v>45260</v>
      </c>
      <c r="P1578" s="121">
        <f t="shared" si="98"/>
        <v>0</v>
      </c>
      <c r="Q1578" s="122">
        <f t="shared" si="99"/>
        <v>0</v>
      </c>
      <c r="R1578" s="122">
        <f t="shared" si="96"/>
        <v>0</v>
      </c>
      <c r="S1578" s="123" t="s">
        <v>120</v>
      </c>
      <c r="U1578" s="70"/>
      <c r="V1578" s="124"/>
    </row>
    <row r="1579" s="63" customFormat="1" ht="16.5" outlineLevel="7" spans="1:22">
      <c r="A1579" s="82"/>
      <c r="B1579" s="111" t="s">
        <v>194</v>
      </c>
      <c r="C1579" s="111" t="s">
        <v>8263</v>
      </c>
      <c r="D1579" s="112" t="s">
        <v>8077</v>
      </c>
      <c r="E1579" s="113">
        <v>43426</v>
      </c>
      <c r="F1579" s="112">
        <v>60</v>
      </c>
      <c r="G1579" s="114">
        <v>0</v>
      </c>
      <c r="H1579" s="115">
        <v>4529.91</v>
      </c>
      <c r="I1579" s="115">
        <v>4529.91</v>
      </c>
      <c r="J1579" s="116">
        <v>0</v>
      </c>
      <c r="K1579" s="116">
        <v>0</v>
      </c>
      <c r="L1579" s="116">
        <v>0</v>
      </c>
      <c r="M1579" s="118"/>
      <c r="N1579" s="119"/>
      <c r="O1579" s="120">
        <f t="shared" si="97"/>
        <v>45260</v>
      </c>
      <c r="P1579" s="121">
        <f t="shared" si="98"/>
        <v>0</v>
      </c>
      <c r="Q1579" s="122">
        <f t="shared" si="99"/>
        <v>0</v>
      </c>
      <c r="R1579" s="122">
        <f t="shared" si="96"/>
        <v>0</v>
      </c>
      <c r="S1579" s="123" t="s">
        <v>120</v>
      </c>
      <c r="U1579" s="70"/>
      <c r="V1579" s="124"/>
    </row>
    <row r="1580" s="63" customFormat="1" ht="16.5" outlineLevel="7" spans="1:22">
      <c r="A1580" s="82"/>
      <c r="B1580" s="111" t="s">
        <v>194</v>
      </c>
      <c r="C1580" s="111" t="s">
        <v>8267</v>
      </c>
      <c r="D1580" s="112" t="s">
        <v>8077</v>
      </c>
      <c r="E1580" s="113">
        <v>43426</v>
      </c>
      <c r="F1580" s="112">
        <v>60</v>
      </c>
      <c r="G1580" s="114">
        <v>0</v>
      </c>
      <c r="H1580" s="115">
        <v>4529.91</v>
      </c>
      <c r="I1580" s="115">
        <v>4529.91</v>
      </c>
      <c r="J1580" s="116">
        <v>0</v>
      </c>
      <c r="K1580" s="116">
        <v>0</v>
      </c>
      <c r="L1580" s="116">
        <v>0</v>
      </c>
      <c r="M1580" s="118"/>
      <c r="N1580" s="119"/>
      <c r="O1580" s="120">
        <f t="shared" si="97"/>
        <v>45260</v>
      </c>
      <c r="P1580" s="121">
        <f t="shared" si="98"/>
        <v>0</v>
      </c>
      <c r="Q1580" s="122">
        <f t="shared" si="99"/>
        <v>0</v>
      </c>
      <c r="R1580" s="122">
        <f t="shared" si="96"/>
        <v>0</v>
      </c>
      <c r="S1580" s="123" t="s">
        <v>120</v>
      </c>
      <c r="U1580" s="70"/>
      <c r="V1580" s="124"/>
    </row>
    <row r="1581" s="63" customFormat="1" ht="16.5" outlineLevel="7" spans="1:22">
      <c r="A1581" s="82"/>
      <c r="B1581" s="126" t="s">
        <v>194</v>
      </c>
      <c r="C1581" s="127" t="s">
        <v>8271</v>
      </c>
      <c r="D1581" s="128" t="s">
        <v>8077</v>
      </c>
      <c r="E1581" s="129">
        <v>43426</v>
      </c>
      <c r="F1581" s="128">
        <v>60</v>
      </c>
      <c r="G1581" s="114">
        <v>0</v>
      </c>
      <c r="H1581" s="115">
        <v>3461.38</v>
      </c>
      <c r="I1581" s="115">
        <v>3461.38</v>
      </c>
      <c r="J1581" s="130">
        <v>0</v>
      </c>
      <c r="K1581" s="130">
        <v>0</v>
      </c>
      <c r="L1581" s="130">
        <v>0</v>
      </c>
      <c r="M1581" s="118"/>
      <c r="N1581" s="119"/>
      <c r="O1581" s="120">
        <f t="shared" si="97"/>
        <v>45260</v>
      </c>
      <c r="P1581" s="121">
        <f t="shared" si="98"/>
        <v>0</v>
      </c>
      <c r="Q1581" s="122">
        <f t="shared" si="99"/>
        <v>0</v>
      </c>
      <c r="R1581" s="122">
        <f t="shared" si="96"/>
        <v>0</v>
      </c>
      <c r="S1581" s="123" t="s">
        <v>120</v>
      </c>
      <c r="U1581" s="70"/>
      <c r="V1581" s="124"/>
    </row>
    <row r="1582" s="63" customFormat="1" ht="16.5" outlineLevel="7" spans="1:22">
      <c r="A1582" s="82"/>
      <c r="B1582" s="126" t="s">
        <v>194</v>
      </c>
      <c r="C1582" s="127" t="s">
        <v>8275</v>
      </c>
      <c r="D1582" s="128" t="s">
        <v>8077</v>
      </c>
      <c r="E1582" s="129">
        <v>43426</v>
      </c>
      <c r="F1582" s="128">
        <v>60</v>
      </c>
      <c r="G1582" s="114">
        <v>0</v>
      </c>
      <c r="H1582" s="115">
        <v>3461.38</v>
      </c>
      <c r="I1582" s="115">
        <v>3461.38</v>
      </c>
      <c r="J1582" s="130">
        <v>0</v>
      </c>
      <c r="K1582" s="130">
        <v>0</v>
      </c>
      <c r="L1582" s="130">
        <v>0</v>
      </c>
      <c r="M1582" s="118"/>
      <c r="N1582" s="119"/>
      <c r="O1582" s="120">
        <f t="shared" si="97"/>
        <v>45260</v>
      </c>
      <c r="P1582" s="121">
        <f t="shared" si="98"/>
        <v>0</v>
      </c>
      <c r="Q1582" s="122">
        <f t="shared" si="99"/>
        <v>0</v>
      </c>
      <c r="R1582" s="122">
        <f t="shared" si="96"/>
        <v>0</v>
      </c>
      <c r="S1582" s="123" t="s">
        <v>120</v>
      </c>
      <c r="U1582" s="70"/>
      <c r="V1582" s="124"/>
    </row>
    <row r="1583" s="63" customFormat="1" ht="16.5" outlineLevel="7" spans="1:22">
      <c r="A1583" s="82"/>
      <c r="B1583" s="126" t="s">
        <v>194</v>
      </c>
      <c r="C1583" s="127" t="s">
        <v>8278</v>
      </c>
      <c r="D1583" s="128" t="s">
        <v>8077</v>
      </c>
      <c r="E1583" s="129">
        <v>43426</v>
      </c>
      <c r="F1583" s="128">
        <v>60</v>
      </c>
      <c r="G1583" s="114">
        <v>0</v>
      </c>
      <c r="H1583" s="115">
        <v>3461.38</v>
      </c>
      <c r="I1583" s="115">
        <v>3461.38</v>
      </c>
      <c r="J1583" s="130">
        <v>0</v>
      </c>
      <c r="K1583" s="130">
        <v>0</v>
      </c>
      <c r="L1583" s="130">
        <v>0</v>
      </c>
      <c r="M1583" s="118"/>
      <c r="N1583" s="119"/>
      <c r="O1583" s="120">
        <f t="shared" si="97"/>
        <v>45260</v>
      </c>
      <c r="P1583" s="121">
        <f t="shared" si="98"/>
        <v>0</v>
      </c>
      <c r="Q1583" s="122">
        <f t="shared" si="99"/>
        <v>0</v>
      </c>
      <c r="R1583" s="122">
        <f t="shared" si="96"/>
        <v>0</v>
      </c>
      <c r="S1583" s="123" t="s">
        <v>120</v>
      </c>
      <c r="U1583" s="70"/>
      <c r="V1583" s="124"/>
    </row>
    <row r="1584" s="63" customFormat="1" ht="16.5" outlineLevel="7" spans="1:22">
      <c r="A1584" s="82"/>
      <c r="B1584" s="126" t="s">
        <v>194</v>
      </c>
      <c r="C1584" s="127" t="s">
        <v>8282</v>
      </c>
      <c r="D1584" s="128" t="s">
        <v>8077</v>
      </c>
      <c r="E1584" s="129">
        <v>43426</v>
      </c>
      <c r="F1584" s="128">
        <v>60</v>
      </c>
      <c r="G1584" s="114">
        <v>0</v>
      </c>
      <c r="H1584" s="115">
        <v>3461.38</v>
      </c>
      <c r="I1584" s="115">
        <v>3461.38</v>
      </c>
      <c r="J1584" s="130">
        <v>0</v>
      </c>
      <c r="K1584" s="130">
        <v>0</v>
      </c>
      <c r="L1584" s="130">
        <v>0</v>
      </c>
      <c r="M1584" s="118"/>
      <c r="N1584" s="119"/>
      <c r="O1584" s="120">
        <f t="shared" si="97"/>
        <v>45260</v>
      </c>
      <c r="P1584" s="121">
        <f t="shared" si="98"/>
        <v>0</v>
      </c>
      <c r="Q1584" s="122">
        <f t="shared" si="99"/>
        <v>0</v>
      </c>
      <c r="R1584" s="122">
        <f t="shared" si="96"/>
        <v>0</v>
      </c>
      <c r="S1584" s="123" t="s">
        <v>120</v>
      </c>
      <c r="U1584" s="70"/>
      <c r="V1584" s="124"/>
    </row>
    <row r="1585" s="63" customFormat="1" ht="16.5" outlineLevel="7" spans="1:22">
      <c r="A1585" s="82"/>
      <c r="B1585" s="126" t="s">
        <v>194</v>
      </c>
      <c r="C1585" s="127" t="s">
        <v>8286</v>
      </c>
      <c r="D1585" s="128" t="s">
        <v>8077</v>
      </c>
      <c r="E1585" s="129">
        <v>43426</v>
      </c>
      <c r="F1585" s="128">
        <v>60</v>
      </c>
      <c r="G1585" s="114">
        <v>0</v>
      </c>
      <c r="H1585" s="115">
        <v>3461.38</v>
      </c>
      <c r="I1585" s="115">
        <v>3461.38</v>
      </c>
      <c r="J1585" s="130">
        <v>0</v>
      </c>
      <c r="K1585" s="130">
        <v>0</v>
      </c>
      <c r="L1585" s="130">
        <v>0</v>
      </c>
      <c r="M1585" s="118"/>
      <c r="N1585" s="119"/>
      <c r="O1585" s="120">
        <f t="shared" si="97"/>
        <v>45260</v>
      </c>
      <c r="P1585" s="121">
        <f t="shared" si="98"/>
        <v>0</v>
      </c>
      <c r="Q1585" s="122">
        <f t="shared" si="99"/>
        <v>0</v>
      </c>
      <c r="R1585" s="122">
        <f t="shared" si="96"/>
        <v>0</v>
      </c>
      <c r="S1585" s="123" t="s">
        <v>120</v>
      </c>
      <c r="U1585" s="70"/>
      <c r="V1585" s="124"/>
    </row>
    <row r="1586" s="63" customFormat="1" ht="16.5" outlineLevel="7" spans="1:22">
      <c r="A1586" s="82"/>
      <c r="B1586" s="111" t="s">
        <v>194</v>
      </c>
      <c r="C1586" s="111" t="s">
        <v>8290</v>
      </c>
      <c r="D1586" s="112" t="s">
        <v>8077</v>
      </c>
      <c r="E1586" s="113">
        <v>43426</v>
      </c>
      <c r="F1586" s="112">
        <v>60</v>
      </c>
      <c r="G1586" s="114">
        <v>0</v>
      </c>
      <c r="H1586" s="115">
        <v>3461.38</v>
      </c>
      <c r="I1586" s="115">
        <v>3461.38</v>
      </c>
      <c r="J1586" s="116">
        <v>0</v>
      </c>
      <c r="K1586" s="116">
        <v>0</v>
      </c>
      <c r="L1586" s="116">
        <v>0</v>
      </c>
      <c r="M1586" s="118"/>
      <c r="N1586" s="119"/>
      <c r="O1586" s="120">
        <f t="shared" si="97"/>
        <v>45260</v>
      </c>
      <c r="P1586" s="121">
        <f t="shared" si="98"/>
        <v>0</v>
      </c>
      <c r="Q1586" s="122">
        <f t="shared" si="99"/>
        <v>0</v>
      </c>
      <c r="R1586" s="122">
        <f t="shared" si="96"/>
        <v>0</v>
      </c>
      <c r="S1586" s="123" t="s">
        <v>120</v>
      </c>
      <c r="U1586" s="70"/>
      <c r="V1586" s="124"/>
    </row>
    <row r="1587" s="63" customFormat="1" ht="16.5" outlineLevel="7" spans="1:22">
      <c r="A1587" s="82"/>
      <c r="B1587" s="111" t="s">
        <v>194</v>
      </c>
      <c r="C1587" s="111" t="s">
        <v>8296</v>
      </c>
      <c r="D1587" s="112" t="s">
        <v>8077</v>
      </c>
      <c r="E1587" s="113">
        <v>43426</v>
      </c>
      <c r="F1587" s="112">
        <v>60</v>
      </c>
      <c r="G1587" s="114">
        <v>0</v>
      </c>
      <c r="H1587" s="115">
        <v>3461.38</v>
      </c>
      <c r="I1587" s="115">
        <v>3461.38</v>
      </c>
      <c r="J1587" s="116">
        <v>0</v>
      </c>
      <c r="K1587" s="116">
        <v>0</v>
      </c>
      <c r="L1587" s="116">
        <v>0</v>
      </c>
      <c r="M1587" s="118"/>
      <c r="N1587" s="119"/>
      <c r="O1587" s="120">
        <f t="shared" si="97"/>
        <v>45260</v>
      </c>
      <c r="P1587" s="121">
        <f t="shared" si="98"/>
        <v>0</v>
      </c>
      <c r="Q1587" s="122">
        <f t="shared" si="99"/>
        <v>0</v>
      </c>
      <c r="R1587" s="122">
        <f t="shared" si="96"/>
        <v>0</v>
      </c>
      <c r="S1587" s="123" t="s">
        <v>120</v>
      </c>
      <c r="U1587" s="70"/>
      <c r="V1587" s="124"/>
    </row>
    <row r="1588" s="63" customFormat="1" ht="16.5" outlineLevel="7" spans="1:22">
      <c r="A1588" s="82"/>
      <c r="B1588" s="126" t="s">
        <v>194</v>
      </c>
      <c r="C1588" s="127" t="s">
        <v>8300</v>
      </c>
      <c r="D1588" s="128" t="s">
        <v>8302</v>
      </c>
      <c r="E1588" s="129">
        <v>43752</v>
      </c>
      <c r="F1588" s="128">
        <v>60</v>
      </c>
      <c r="G1588" s="114">
        <v>0</v>
      </c>
      <c r="H1588" s="115">
        <v>4482.76</v>
      </c>
      <c r="I1588" s="115">
        <v>4482.76</v>
      </c>
      <c r="J1588" s="130">
        <v>0</v>
      </c>
      <c r="K1588" s="130">
        <v>0</v>
      </c>
      <c r="L1588" s="130">
        <v>0</v>
      </c>
      <c r="M1588" s="118"/>
      <c r="N1588" s="119"/>
      <c r="O1588" s="120">
        <f t="shared" si="97"/>
        <v>45596</v>
      </c>
      <c r="P1588" s="121">
        <f t="shared" si="98"/>
        <v>0</v>
      </c>
      <c r="Q1588" s="122">
        <f t="shared" si="99"/>
        <v>0</v>
      </c>
      <c r="R1588" s="122">
        <f t="shared" si="96"/>
        <v>0</v>
      </c>
      <c r="S1588" s="123" t="s">
        <v>120</v>
      </c>
      <c r="U1588" s="70"/>
      <c r="V1588" s="124"/>
    </row>
    <row r="1589" s="63" customFormat="1" ht="16.5" outlineLevel="7" spans="1:22">
      <c r="A1589" s="82"/>
      <c r="B1589" s="126" t="s">
        <v>194</v>
      </c>
      <c r="C1589" s="127" t="s">
        <v>8306</v>
      </c>
      <c r="D1589" s="128" t="s">
        <v>8302</v>
      </c>
      <c r="E1589" s="129">
        <v>43752</v>
      </c>
      <c r="F1589" s="128">
        <v>60</v>
      </c>
      <c r="G1589" s="114">
        <v>0</v>
      </c>
      <c r="H1589" s="115">
        <v>4482.76</v>
      </c>
      <c r="I1589" s="115">
        <v>4482.76</v>
      </c>
      <c r="J1589" s="130">
        <v>0</v>
      </c>
      <c r="K1589" s="130">
        <v>0</v>
      </c>
      <c r="L1589" s="130">
        <v>0</v>
      </c>
      <c r="M1589" s="118"/>
      <c r="N1589" s="119"/>
      <c r="O1589" s="120">
        <f t="shared" si="97"/>
        <v>45596</v>
      </c>
      <c r="P1589" s="121">
        <f t="shared" si="98"/>
        <v>0</v>
      </c>
      <c r="Q1589" s="122">
        <f t="shared" si="99"/>
        <v>0</v>
      </c>
      <c r="R1589" s="122">
        <f t="shared" si="96"/>
        <v>0</v>
      </c>
      <c r="S1589" s="123" t="s">
        <v>120</v>
      </c>
      <c r="U1589" s="70"/>
      <c r="V1589" s="124"/>
    </row>
    <row r="1590" s="63" customFormat="1" ht="16.5" outlineLevel="7" spans="1:22">
      <c r="A1590" s="82"/>
      <c r="B1590" s="126" t="s">
        <v>194</v>
      </c>
      <c r="C1590" s="127" t="s">
        <v>8310</v>
      </c>
      <c r="D1590" s="128" t="s">
        <v>8302</v>
      </c>
      <c r="E1590" s="129">
        <v>43752</v>
      </c>
      <c r="F1590" s="128">
        <v>60</v>
      </c>
      <c r="G1590" s="114">
        <v>0</v>
      </c>
      <c r="H1590" s="115">
        <v>4482.76</v>
      </c>
      <c r="I1590" s="115">
        <v>4482.76</v>
      </c>
      <c r="J1590" s="130">
        <v>0</v>
      </c>
      <c r="K1590" s="130">
        <v>0</v>
      </c>
      <c r="L1590" s="130">
        <v>0</v>
      </c>
      <c r="M1590" s="118"/>
      <c r="N1590" s="119"/>
      <c r="O1590" s="120">
        <f t="shared" si="97"/>
        <v>45596</v>
      </c>
      <c r="P1590" s="121">
        <f t="shared" si="98"/>
        <v>0</v>
      </c>
      <c r="Q1590" s="122">
        <f t="shared" si="99"/>
        <v>0</v>
      </c>
      <c r="R1590" s="122">
        <f t="shared" si="96"/>
        <v>0</v>
      </c>
      <c r="S1590" s="123" t="s">
        <v>120</v>
      </c>
      <c r="U1590" s="70"/>
      <c r="V1590" s="124"/>
    </row>
    <row r="1591" s="63" customFormat="1" ht="16.5" outlineLevel="7" spans="1:22">
      <c r="A1591" s="82"/>
      <c r="B1591" s="126" t="s">
        <v>194</v>
      </c>
      <c r="C1591" s="127" t="s">
        <v>8315</v>
      </c>
      <c r="D1591" s="128" t="s">
        <v>8302</v>
      </c>
      <c r="E1591" s="129">
        <v>43752</v>
      </c>
      <c r="F1591" s="128">
        <v>60</v>
      </c>
      <c r="G1591" s="114">
        <v>0</v>
      </c>
      <c r="H1591" s="115">
        <v>4482.76</v>
      </c>
      <c r="I1591" s="115">
        <v>4482.76</v>
      </c>
      <c r="J1591" s="130">
        <v>0</v>
      </c>
      <c r="K1591" s="130">
        <v>0</v>
      </c>
      <c r="L1591" s="130">
        <v>0</v>
      </c>
      <c r="M1591" s="118"/>
      <c r="N1591" s="119"/>
      <c r="O1591" s="120">
        <f t="shared" si="97"/>
        <v>45596</v>
      </c>
      <c r="P1591" s="121">
        <f t="shared" si="98"/>
        <v>0</v>
      </c>
      <c r="Q1591" s="122">
        <f t="shared" si="99"/>
        <v>0</v>
      </c>
      <c r="R1591" s="122">
        <f t="shared" si="96"/>
        <v>0</v>
      </c>
      <c r="S1591" s="123" t="s">
        <v>120</v>
      </c>
      <c r="U1591" s="70"/>
      <c r="V1591" s="124"/>
    </row>
    <row r="1592" s="63" customFormat="1" ht="16.5" outlineLevel="7" spans="1:22">
      <c r="A1592" s="82"/>
      <c r="B1592" s="126" t="s">
        <v>194</v>
      </c>
      <c r="C1592" s="127" t="s">
        <v>8319</v>
      </c>
      <c r="D1592" s="128" t="s">
        <v>8302</v>
      </c>
      <c r="E1592" s="129">
        <v>43752</v>
      </c>
      <c r="F1592" s="128">
        <v>60</v>
      </c>
      <c r="G1592" s="114">
        <v>0</v>
      </c>
      <c r="H1592" s="115">
        <v>4482.76</v>
      </c>
      <c r="I1592" s="115">
        <v>4482.76</v>
      </c>
      <c r="J1592" s="130">
        <v>0</v>
      </c>
      <c r="K1592" s="130">
        <v>0</v>
      </c>
      <c r="L1592" s="130">
        <v>0</v>
      </c>
      <c r="M1592" s="118"/>
      <c r="N1592" s="119"/>
      <c r="O1592" s="120">
        <f t="shared" si="97"/>
        <v>45596</v>
      </c>
      <c r="P1592" s="121">
        <f t="shared" si="98"/>
        <v>0</v>
      </c>
      <c r="Q1592" s="122">
        <f t="shared" si="99"/>
        <v>0</v>
      </c>
      <c r="R1592" s="122">
        <f t="shared" si="96"/>
        <v>0</v>
      </c>
      <c r="S1592" s="123" t="s">
        <v>120</v>
      </c>
      <c r="U1592" s="70"/>
      <c r="V1592" s="124"/>
    </row>
    <row r="1593" s="63" customFormat="1" ht="16.5" outlineLevel="7" spans="1:22">
      <c r="A1593" s="82"/>
      <c r="B1593" s="111" t="s">
        <v>194</v>
      </c>
      <c r="C1593" s="111" t="s">
        <v>8323</v>
      </c>
      <c r="D1593" s="112" t="s">
        <v>8302</v>
      </c>
      <c r="E1593" s="113">
        <v>43752</v>
      </c>
      <c r="F1593" s="112">
        <v>60</v>
      </c>
      <c r="G1593" s="114">
        <v>0</v>
      </c>
      <c r="H1593" s="115">
        <v>4482.76</v>
      </c>
      <c r="I1593" s="115">
        <v>4482.76</v>
      </c>
      <c r="J1593" s="116">
        <v>0</v>
      </c>
      <c r="K1593" s="116">
        <v>0</v>
      </c>
      <c r="L1593" s="116">
        <v>0</v>
      </c>
      <c r="M1593" s="118"/>
      <c r="N1593" s="119"/>
      <c r="O1593" s="120">
        <f t="shared" si="97"/>
        <v>45596</v>
      </c>
      <c r="P1593" s="121">
        <f t="shared" si="98"/>
        <v>0</v>
      </c>
      <c r="Q1593" s="122">
        <f t="shared" si="99"/>
        <v>0</v>
      </c>
      <c r="R1593" s="122">
        <f t="shared" si="96"/>
        <v>0</v>
      </c>
      <c r="S1593" s="123" t="s">
        <v>120</v>
      </c>
      <c r="U1593" s="70"/>
      <c r="V1593" s="124"/>
    </row>
    <row r="1594" s="63" customFormat="1" ht="16.5" outlineLevel="7" spans="1:22">
      <c r="A1594" s="82"/>
      <c r="B1594" s="111" t="s">
        <v>194</v>
      </c>
      <c r="C1594" s="111" t="s">
        <v>8327</v>
      </c>
      <c r="D1594" s="112" t="s">
        <v>8302</v>
      </c>
      <c r="E1594" s="113">
        <v>43752</v>
      </c>
      <c r="F1594" s="112">
        <v>60</v>
      </c>
      <c r="G1594" s="114">
        <v>0</v>
      </c>
      <c r="H1594" s="115">
        <v>4482.76</v>
      </c>
      <c r="I1594" s="115">
        <v>4482.76</v>
      </c>
      <c r="J1594" s="116">
        <v>0</v>
      </c>
      <c r="K1594" s="116">
        <v>0</v>
      </c>
      <c r="L1594" s="116">
        <v>0</v>
      </c>
      <c r="M1594" s="118"/>
      <c r="N1594" s="119"/>
      <c r="O1594" s="120">
        <f t="shared" si="97"/>
        <v>45596</v>
      </c>
      <c r="P1594" s="121">
        <f t="shared" si="98"/>
        <v>0</v>
      </c>
      <c r="Q1594" s="122">
        <f t="shared" si="99"/>
        <v>0</v>
      </c>
      <c r="R1594" s="122">
        <f t="shared" si="96"/>
        <v>0</v>
      </c>
      <c r="S1594" s="123" t="s">
        <v>120</v>
      </c>
      <c r="U1594" s="70"/>
      <c r="V1594" s="124"/>
    </row>
    <row r="1595" s="63" customFormat="1" ht="16.5" outlineLevel="7" spans="1:22">
      <c r="A1595" s="82"/>
      <c r="B1595" s="126" t="s">
        <v>194</v>
      </c>
      <c r="C1595" s="127" t="s">
        <v>8331</v>
      </c>
      <c r="D1595" s="128" t="s">
        <v>8302</v>
      </c>
      <c r="E1595" s="129">
        <v>43752</v>
      </c>
      <c r="F1595" s="128">
        <v>60</v>
      </c>
      <c r="G1595" s="114">
        <v>0</v>
      </c>
      <c r="H1595" s="115">
        <v>4482.76</v>
      </c>
      <c r="I1595" s="115">
        <v>4482.76</v>
      </c>
      <c r="J1595" s="130">
        <v>0</v>
      </c>
      <c r="K1595" s="130">
        <v>0</v>
      </c>
      <c r="L1595" s="130">
        <v>0</v>
      </c>
      <c r="M1595" s="118"/>
      <c r="N1595" s="119"/>
      <c r="O1595" s="120">
        <f t="shared" si="97"/>
        <v>45596</v>
      </c>
      <c r="P1595" s="121">
        <f t="shared" si="98"/>
        <v>0</v>
      </c>
      <c r="Q1595" s="122">
        <f t="shared" si="99"/>
        <v>0</v>
      </c>
      <c r="R1595" s="122">
        <f t="shared" si="96"/>
        <v>0</v>
      </c>
      <c r="S1595" s="123" t="s">
        <v>120</v>
      </c>
      <c r="U1595" s="70"/>
      <c r="V1595" s="124"/>
    </row>
    <row r="1596" s="63" customFormat="1" ht="16.5" outlineLevel="7" spans="1:22">
      <c r="A1596" s="82"/>
      <c r="B1596" s="126" t="s">
        <v>194</v>
      </c>
      <c r="C1596" s="127" t="s">
        <v>8334</v>
      </c>
      <c r="D1596" s="128" t="s">
        <v>8302</v>
      </c>
      <c r="E1596" s="129">
        <v>43752</v>
      </c>
      <c r="F1596" s="128">
        <v>60</v>
      </c>
      <c r="G1596" s="114">
        <v>0</v>
      </c>
      <c r="H1596" s="115">
        <v>4482.76</v>
      </c>
      <c r="I1596" s="115">
        <v>4482.76</v>
      </c>
      <c r="J1596" s="130">
        <v>0</v>
      </c>
      <c r="K1596" s="130">
        <v>0</v>
      </c>
      <c r="L1596" s="130">
        <v>0</v>
      </c>
      <c r="M1596" s="118"/>
      <c r="N1596" s="119"/>
      <c r="O1596" s="120">
        <f t="shared" si="97"/>
        <v>45596</v>
      </c>
      <c r="P1596" s="121">
        <f t="shared" si="98"/>
        <v>0</v>
      </c>
      <c r="Q1596" s="122">
        <f t="shared" si="99"/>
        <v>0</v>
      </c>
      <c r="R1596" s="122">
        <f t="shared" si="96"/>
        <v>0</v>
      </c>
      <c r="S1596" s="123" t="s">
        <v>120</v>
      </c>
      <c r="U1596" s="70"/>
      <c r="V1596" s="124"/>
    </row>
    <row r="1597" s="63" customFormat="1" ht="16.5" outlineLevel="7" spans="1:22">
      <c r="A1597" s="82"/>
      <c r="B1597" s="126" t="s">
        <v>194</v>
      </c>
      <c r="C1597" s="127" t="s">
        <v>8339</v>
      </c>
      <c r="D1597" s="128" t="s">
        <v>8302</v>
      </c>
      <c r="E1597" s="129">
        <v>43752</v>
      </c>
      <c r="F1597" s="128">
        <v>60</v>
      </c>
      <c r="G1597" s="114">
        <v>0</v>
      </c>
      <c r="H1597" s="115">
        <v>4482.76</v>
      </c>
      <c r="I1597" s="115">
        <v>4482.76</v>
      </c>
      <c r="J1597" s="130">
        <v>0</v>
      </c>
      <c r="K1597" s="130">
        <v>0</v>
      </c>
      <c r="L1597" s="130">
        <v>0</v>
      </c>
      <c r="M1597" s="118"/>
      <c r="N1597" s="119"/>
      <c r="O1597" s="120">
        <f t="shared" si="97"/>
        <v>45596</v>
      </c>
      <c r="P1597" s="121">
        <f t="shared" si="98"/>
        <v>0</v>
      </c>
      <c r="Q1597" s="122">
        <f t="shared" si="99"/>
        <v>0</v>
      </c>
      <c r="R1597" s="122">
        <f t="shared" si="96"/>
        <v>0</v>
      </c>
      <c r="S1597" s="123" t="s">
        <v>120</v>
      </c>
      <c r="U1597" s="70"/>
      <c r="V1597" s="124"/>
    </row>
    <row r="1598" s="63" customFormat="1" ht="16.5" outlineLevel="7" spans="1:22">
      <c r="A1598" s="82"/>
      <c r="B1598" s="126" t="s">
        <v>194</v>
      </c>
      <c r="C1598" s="127" t="s">
        <v>8343</v>
      </c>
      <c r="D1598" s="128" t="s">
        <v>8302</v>
      </c>
      <c r="E1598" s="129">
        <v>43752</v>
      </c>
      <c r="F1598" s="128">
        <v>60</v>
      </c>
      <c r="G1598" s="114">
        <v>0</v>
      </c>
      <c r="H1598" s="115">
        <v>4482.76</v>
      </c>
      <c r="I1598" s="115">
        <v>4482.76</v>
      </c>
      <c r="J1598" s="130">
        <v>0</v>
      </c>
      <c r="K1598" s="130">
        <v>0</v>
      </c>
      <c r="L1598" s="130">
        <v>0</v>
      </c>
      <c r="M1598" s="118"/>
      <c r="N1598" s="119"/>
      <c r="O1598" s="120">
        <f t="shared" si="97"/>
        <v>45596</v>
      </c>
      <c r="P1598" s="121">
        <f t="shared" si="98"/>
        <v>0</v>
      </c>
      <c r="Q1598" s="122">
        <f t="shared" si="99"/>
        <v>0</v>
      </c>
      <c r="R1598" s="122">
        <f t="shared" si="96"/>
        <v>0</v>
      </c>
      <c r="S1598" s="123" t="s">
        <v>120</v>
      </c>
      <c r="U1598" s="70"/>
      <c r="V1598" s="124"/>
    </row>
    <row r="1599" s="63" customFormat="1" ht="16.5" outlineLevel="7" spans="1:22">
      <c r="A1599" s="82"/>
      <c r="B1599" s="126" t="s">
        <v>194</v>
      </c>
      <c r="C1599" s="127" t="s">
        <v>8346</v>
      </c>
      <c r="D1599" s="128" t="s">
        <v>8302</v>
      </c>
      <c r="E1599" s="129">
        <v>43752</v>
      </c>
      <c r="F1599" s="128">
        <v>60</v>
      </c>
      <c r="G1599" s="114">
        <v>0</v>
      </c>
      <c r="H1599" s="115">
        <v>4482.76</v>
      </c>
      <c r="I1599" s="115">
        <v>4482.76</v>
      </c>
      <c r="J1599" s="130">
        <v>0</v>
      </c>
      <c r="K1599" s="130">
        <v>0</v>
      </c>
      <c r="L1599" s="130">
        <v>0</v>
      </c>
      <c r="M1599" s="118"/>
      <c r="N1599" s="119"/>
      <c r="O1599" s="120">
        <f t="shared" si="97"/>
        <v>45596</v>
      </c>
      <c r="P1599" s="121">
        <f t="shared" si="98"/>
        <v>0</v>
      </c>
      <c r="Q1599" s="122">
        <f t="shared" si="99"/>
        <v>0</v>
      </c>
      <c r="R1599" s="122">
        <f t="shared" si="96"/>
        <v>0</v>
      </c>
      <c r="S1599" s="123" t="s">
        <v>120</v>
      </c>
      <c r="U1599" s="70"/>
      <c r="V1599" s="124"/>
    </row>
    <row r="1600" s="63" customFormat="1" ht="16.5" outlineLevel="7" spans="1:22">
      <c r="A1600" s="82"/>
      <c r="B1600" s="111" t="s">
        <v>194</v>
      </c>
      <c r="C1600" s="111" t="s">
        <v>8350</v>
      </c>
      <c r="D1600" s="112" t="s">
        <v>8302</v>
      </c>
      <c r="E1600" s="113">
        <v>43752</v>
      </c>
      <c r="F1600" s="112">
        <v>60</v>
      </c>
      <c r="G1600" s="114">
        <v>0</v>
      </c>
      <c r="H1600" s="115">
        <v>4482.76</v>
      </c>
      <c r="I1600" s="115">
        <v>4482.76</v>
      </c>
      <c r="J1600" s="116">
        <v>0</v>
      </c>
      <c r="K1600" s="116">
        <v>0</v>
      </c>
      <c r="L1600" s="116">
        <v>0</v>
      </c>
      <c r="M1600" s="118"/>
      <c r="N1600" s="119"/>
      <c r="O1600" s="120">
        <f t="shared" si="97"/>
        <v>45596</v>
      </c>
      <c r="P1600" s="121">
        <f t="shared" si="98"/>
        <v>0</v>
      </c>
      <c r="Q1600" s="122">
        <f t="shared" si="99"/>
        <v>0</v>
      </c>
      <c r="R1600" s="122">
        <f t="shared" si="96"/>
        <v>0</v>
      </c>
      <c r="S1600" s="123" t="s">
        <v>120</v>
      </c>
      <c r="U1600" s="70"/>
      <c r="V1600" s="124"/>
    </row>
    <row r="1601" s="63" customFormat="1" ht="16.5" outlineLevel="7" spans="1:22">
      <c r="A1601" s="82"/>
      <c r="B1601" s="111" t="s">
        <v>194</v>
      </c>
      <c r="C1601" s="111" t="s">
        <v>8353</v>
      </c>
      <c r="D1601" s="112" t="s">
        <v>8302</v>
      </c>
      <c r="E1601" s="113">
        <v>43752</v>
      </c>
      <c r="F1601" s="112">
        <v>60</v>
      </c>
      <c r="G1601" s="114">
        <v>0</v>
      </c>
      <c r="H1601" s="115">
        <v>4482.76</v>
      </c>
      <c r="I1601" s="115">
        <v>4482.76</v>
      </c>
      <c r="J1601" s="116">
        <v>0</v>
      </c>
      <c r="K1601" s="116">
        <v>0</v>
      </c>
      <c r="L1601" s="116">
        <v>0</v>
      </c>
      <c r="M1601" s="118"/>
      <c r="N1601" s="119"/>
      <c r="O1601" s="120">
        <f t="shared" si="97"/>
        <v>45596</v>
      </c>
      <c r="P1601" s="121">
        <f t="shared" si="98"/>
        <v>0</v>
      </c>
      <c r="Q1601" s="122">
        <f t="shared" si="99"/>
        <v>0</v>
      </c>
      <c r="R1601" s="122">
        <f t="shared" si="96"/>
        <v>0</v>
      </c>
      <c r="S1601" s="123" t="s">
        <v>120</v>
      </c>
      <c r="U1601" s="70"/>
      <c r="V1601" s="124"/>
    </row>
    <row r="1602" s="63" customFormat="1" ht="16.5" outlineLevel="7" spans="1:22">
      <c r="A1602" s="82"/>
      <c r="B1602" s="126" t="s">
        <v>194</v>
      </c>
      <c r="C1602" s="127" t="s">
        <v>8357</v>
      </c>
      <c r="D1602" s="128" t="s">
        <v>8302</v>
      </c>
      <c r="E1602" s="129">
        <v>43752</v>
      </c>
      <c r="F1602" s="128">
        <v>60</v>
      </c>
      <c r="G1602" s="114">
        <v>0</v>
      </c>
      <c r="H1602" s="115">
        <v>4482.76</v>
      </c>
      <c r="I1602" s="115">
        <v>4482.76</v>
      </c>
      <c r="J1602" s="130">
        <v>0</v>
      </c>
      <c r="K1602" s="130">
        <v>0</v>
      </c>
      <c r="L1602" s="130">
        <v>0</v>
      </c>
      <c r="M1602" s="118"/>
      <c r="N1602" s="119"/>
      <c r="O1602" s="120">
        <f t="shared" si="97"/>
        <v>45596</v>
      </c>
      <c r="P1602" s="121">
        <f t="shared" si="98"/>
        <v>0</v>
      </c>
      <c r="Q1602" s="122">
        <f t="shared" si="99"/>
        <v>0</v>
      </c>
      <c r="R1602" s="122">
        <f t="shared" si="96"/>
        <v>0</v>
      </c>
      <c r="S1602" s="123" t="s">
        <v>120</v>
      </c>
      <c r="U1602" s="70"/>
      <c r="V1602" s="124"/>
    </row>
    <row r="1603" s="63" customFormat="1" ht="16.5" outlineLevel="7" spans="1:22">
      <c r="A1603" s="82"/>
      <c r="B1603" s="126" t="s">
        <v>194</v>
      </c>
      <c r="C1603" s="127" t="s">
        <v>8361</v>
      </c>
      <c r="D1603" s="128" t="s">
        <v>8302</v>
      </c>
      <c r="E1603" s="129">
        <v>43752</v>
      </c>
      <c r="F1603" s="128">
        <v>60</v>
      </c>
      <c r="G1603" s="114">
        <v>0</v>
      </c>
      <c r="H1603" s="115">
        <v>4482.76</v>
      </c>
      <c r="I1603" s="115">
        <v>4482.76</v>
      </c>
      <c r="J1603" s="130">
        <v>0</v>
      </c>
      <c r="K1603" s="130">
        <v>0</v>
      </c>
      <c r="L1603" s="130">
        <v>0</v>
      </c>
      <c r="M1603" s="118"/>
      <c r="N1603" s="119"/>
      <c r="O1603" s="120">
        <f t="shared" si="97"/>
        <v>45596</v>
      </c>
      <c r="P1603" s="121">
        <f t="shared" si="98"/>
        <v>0</v>
      </c>
      <c r="Q1603" s="122">
        <f t="shared" si="99"/>
        <v>0</v>
      </c>
      <c r="R1603" s="122">
        <f t="shared" si="96"/>
        <v>0</v>
      </c>
      <c r="S1603" s="123" t="s">
        <v>120</v>
      </c>
      <c r="U1603" s="70"/>
      <c r="V1603" s="124"/>
    </row>
    <row r="1604" s="63" customFormat="1" ht="16.5" outlineLevel="7" spans="1:22">
      <c r="A1604" s="82"/>
      <c r="B1604" s="126" t="s">
        <v>194</v>
      </c>
      <c r="C1604" s="127" t="s">
        <v>8366</v>
      </c>
      <c r="D1604" s="128" t="s">
        <v>8302</v>
      </c>
      <c r="E1604" s="129">
        <v>43752</v>
      </c>
      <c r="F1604" s="128">
        <v>60</v>
      </c>
      <c r="G1604" s="114">
        <v>0</v>
      </c>
      <c r="H1604" s="115">
        <v>4482.76</v>
      </c>
      <c r="I1604" s="115">
        <v>4482.76</v>
      </c>
      <c r="J1604" s="130">
        <v>0</v>
      </c>
      <c r="K1604" s="130">
        <v>0</v>
      </c>
      <c r="L1604" s="130">
        <v>0</v>
      </c>
      <c r="M1604" s="118"/>
      <c r="N1604" s="119"/>
      <c r="O1604" s="120">
        <f t="shared" si="97"/>
        <v>45596</v>
      </c>
      <c r="P1604" s="121">
        <f t="shared" si="98"/>
        <v>0</v>
      </c>
      <c r="Q1604" s="122">
        <f t="shared" si="99"/>
        <v>0</v>
      </c>
      <c r="R1604" s="122">
        <f t="shared" si="96"/>
        <v>0</v>
      </c>
      <c r="S1604" s="123" t="s">
        <v>120</v>
      </c>
      <c r="U1604" s="70"/>
      <c r="V1604" s="124"/>
    </row>
    <row r="1605" s="63" customFormat="1" ht="16.5" outlineLevel="7" spans="1:22">
      <c r="A1605" s="82"/>
      <c r="B1605" s="126" t="s">
        <v>194</v>
      </c>
      <c r="C1605" s="127" t="s">
        <v>8370</v>
      </c>
      <c r="D1605" s="128" t="s">
        <v>8302</v>
      </c>
      <c r="E1605" s="129">
        <v>43752</v>
      </c>
      <c r="F1605" s="128">
        <v>60</v>
      </c>
      <c r="G1605" s="114">
        <v>0</v>
      </c>
      <c r="H1605" s="115">
        <v>4482.76</v>
      </c>
      <c r="I1605" s="115">
        <v>4482.76</v>
      </c>
      <c r="J1605" s="130">
        <v>0</v>
      </c>
      <c r="K1605" s="130">
        <v>0</v>
      </c>
      <c r="L1605" s="130">
        <v>0</v>
      </c>
      <c r="M1605" s="118"/>
      <c r="N1605" s="119"/>
      <c r="O1605" s="120">
        <f t="shared" si="97"/>
        <v>45596</v>
      </c>
      <c r="P1605" s="121">
        <f t="shared" si="98"/>
        <v>0</v>
      </c>
      <c r="Q1605" s="122">
        <f t="shared" si="99"/>
        <v>0</v>
      </c>
      <c r="R1605" s="122">
        <f t="shared" si="96"/>
        <v>0</v>
      </c>
      <c r="S1605" s="123" t="s">
        <v>120</v>
      </c>
      <c r="U1605" s="70"/>
      <c r="V1605" s="124"/>
    </row>
    <row r="1606" s="63" customFormat="1" ht="16.5" outlineLevel="7" spans="1:22">
      <c r="A1606" s="82"/>
      <c r="B1606" s="126" t="s">
        <v>194</v>
      </c>
      <c r="C1606" s="127" t="s">
        <v>8374</v>
      </c>
      <c r="D1606" s="128" t="s">
        <v>8302</v>
      </c>
      <c r="E1606" s="129">
        <v>43752</v>
      </c>
      <c r="F1606" s="128">
        <v>60</v>
      </c>
      <c r="G1606" s="114">
        <v>0</v>
      </c>
      <c r="H1606" s="115">
        <v>4482.76</v>
      </c>
      <c r="I1606" s="115">
        <v>4482.76</v>
      </c>
      <c r="J1606" s="130">
        <v>0</v>
      </c>
      <c r="K1606" s="130">
        <v>0</v>
      </c>
      <c r="L1606" s="130">
        <v>0</v>
      </c>
      <c r="M1606" s="118"/>
      <c r="N1606" s="119"/>
      <c r="O1606" s="120">
        <f t="shared" si="97"/>
        <v>45596</v>
      </c>
      <c r="P1606" s="121">
        <f t="shared" si="98"/>
        <v>0</v>
      </c>
      <c r="Q1606" s="122">
        <f t="shared" si="99"/>
        <v>0</v>
      </c>
      <c r="R1606" s="122">
        <f t="shared" si="96"/>
        <v>0</v>
      </c>
      <c r="S1606" s="123" t="s">
        <v>120</v>
      </c>
      <c r="U1606" s="70"/>
      <c r="V1606" s="124"/>
    </row>
    <row r="1607" s="63" customFormat="1" ht="16.5" outlineLevel="7" spans="1:22">
      <c r="A1607" s="82"/>
      <c r="B1607" s="111" t="s">
        <v>194</v>
      </c>
      <c r="C1607" s="111" t="s">
        <v>8378</v>
      </c>
      <c r="D1607" s="112" t="s">
        <v>8302</v>
      </c>
      <c r="E1607" s="113">
        <v>43752</v>
      </c>
      <c r="F1607" s="112">
        <v>60</v>
      </c>
      <c r="G1607" s="114">
        <v>0</v>
      </c>
      <c r="H1607" s="115">
        <v>4482.76</v>
      </c>
      <c r="I1607" s="115">
        <v>4482.76</v>
      </c>
      <c r="J1607" s="116">
        <v>0</v>
      </c>
      <c r="K1607" s="116">
        <v>0</v>
      </c>
      <c r="L1607" s="116">
        <v>0</v>
      </c>
      <c r="M1607" s="118"/>
      <c r="N1607" s="119"/>
      <c r="O1607" s="120">
        <f t="shared" si="97"/>
        <v>45596</v>
      </c>
      <c r="P1607" s="121">
        <f t="shared" si="98"/>
        <v>0</v>
      </c>
      <c r="Q1607" s="122">
        <f t="shared" si="99"/>
        <v>0</v>
      </c>
      <c r="R1607" s="122">
        <f t="shared" si="96"/>
        <v>0</v>
      </c>
      <c r="S1607" s="123" t="s">
        <v>120</v>
      </c>
      <c r="U1607" s="70"/>
      <c r="V1607" s="124"/>
    </row>
    <row r="1608" s="63" customFormat="1" ht="16.5" outlineLevel="7" spans="1:22">
      <c r="A1608" s="82"/>
      <c r="B1608" s="111" t="s">
        <v>194</v>
      </c>
      <c r="C1608" s="111" t="s">
        <v>8382</v>
      </c>
      <c r="D1608" s="112" t="s">
        <v>8302</v>
      </c>
      <c r="E1608" s="113">
        <v>43752</v>
      </c>
      <c r="F1608" s="112">
        <v>60</v>
      </c>
      <c r="G1608" s="114">
        <v>0</v>
      </c>
      <c r="H1608" s="115">
        <v>4482.76</v>
      </c>
      <c r="I1608" s="115">
        <v>4482.76</v>
      </c>
      <c r="J1608" s="116">
        <v>0</v>
      </c>
      <c r="K1608" s="116">
        <v>0</v>
      </c>
      <c r="L1608" s="116">
        <v>0</v>
      </c>
      <c r="M1608" s="118"/>
      <c r="N1608" s="119"/>
      <c r="O1608" s="120">
        <f t="shared" si="97"/>
        <v>45596</v>
      </c>
      <c r="P1608" s="121">
        <f t="shared" si="98"/>
        <v>0</v>
      </c>
      <c r="Q1608" s="122">
        <f t="shared" si="99"/>
        <v>0</v>
      </c>
      <c r="R1608" s="122">
        <f t="shared" ref="R1608:R1671" si="100">Q1608-L1608</f>
        <v>0</v>
      </c>
      <c r="S1608" s="123" t="s">
        <v>120</v>
      </c>
      <c r="U1608" s="70"/>
      <c r="V1608" s="124"/>
    </row>
    <row r="1609" s="63" customFormat="1" ht="16.5" outlineLevel="7" spans="1:22">
      <c r="A1609" s="82"/>
      <c r="B1609" s="126" t="s">
        <v>194</v>
      </c>
      <c r="C1609" s="127" t="s">
        <v>8386</v>
      </c>
      <c r="D1609" s="128" t="s">
        <v>8302</v>
      </c>
      <c r="E1609" s="129">
        <v>43752</v>
      </c>
      <c r="F1609" s="128">
        <v>60</v>
      </c>
      <c r="G1609" s="114">
        <v>0</v>
      </c>
      <c r="H1609" s="115">
        <v>4482.76</v>
      </c>
      <c r="I1609" s="115">
        <v>4482.76</v>
      </c>
      <c r="J1609" s="130">
        <v>0</v>
      </c>
      <c r="K1609" s="130">
        <v>0</v>
      </c>
      <c r="L1609" s="130">
        <v>0</v>
      </c>
      <c r="M1609" s="118"/>
      <c r="N1609" s="119"/>
      <c r="O1609" s="120">
        <f t="shared" ref="O1609:O1672" si="101">IFERROR(EOMONTH(E1609,F1609),"")</f>
        <v>45596</v>
      </c>
      <c r="P1609" s="121">
        <f t="shared" si="98"/>
        <v>0</v>
      </c>
      <c r="Q1609" s="122">
        <f t="shared" si="99"/>
        <v>0</v>
      </c>
      <c r="R1609" s="122">
        <f t="shared" si="100"/>
        <v>0</v>
      </c>
      <c r="S1609" s="123" t="s">
        <v>120</v>
      </c>
      <c r="U1609" s="70"/>
      <c r="V1609" s="124"/>
    </row>
    <row r="1610" s="63" customFormat="1" ht="16.5" outlineLevel="7" spans="1:22">
      <c r="A1610" s="82"/>
      <c r="B1610" s="126" t="s">
        <v>194</v>
      </c>
      <c r="C1610" s="127" t="s">
        <v>8391</v>
      </c>
      <c r="D1610" s="128" t="s">
        <v>8302</v>
      </c>
      <c r="E1610" s="129">
        <v>43752</v>
      </c>
      <c r="F1610" s="128">
        <v>60</v>
      </c>
      <c r="G1610" s="114">
        <v>0</v>
      </c>
      <c r="H1610" s="115">
        <v>4482.76</v>
      </c>
      <c r="I1610" s="115">
        <v>4482.76</v>
      </c>
      <c r="J1610" s="130">
        <v>0</v>
      </c>
      <c r="K1610" s="130">
        <v>0</v>
      </c>
      <c r="L1610" s="130">
        <v>0</v>
      </c>
      <c r="M1610" s="118"/>
      <c r="N1610" s="119"/>
      <c r="O1610" s="120">
        <f t="shared" si="101"/>
        <v>45596</v>
      </c>
      <c r="P1610" s="121">
        <f t="shared" ref="P1610:P1673" si="102">IFERROR(IF(OR(AND(M1610&lt;&gt;"",YEAR(M1610)&lt;YEAR($L$6)),AND(O1610&lt;&gt;"",YEAR(O1610)&lt;YEAR($L$6))),0,IF(YEAR(E1610)&gt;YEAR($L$6),0,IF(OR((IF(YEAR(E1610)&lt;YEAR($L$6),1,IF(MONTH(E1610)=12,99,MONTH(E1610)+1))&gt;12),(IF(YEAR(E1610)&lt;YEAR($L$6),1,IF(MONTH(E1610)=12,99,MONTH(E1610)+1))&gt;MIN(MONTH($L$6),IF(AND(M1610&lt;&gt;"",YEAR(M1610)=YEAR($L$6)),MONTH(M1610),99),IF(AND(O1610&lt;&gt;"",YEAR(O1610)=YEAR($L$6)),MONTH(O1610),99)))),0,MIN(MONTH($L$6),IF(AND(M1610&lt;&gt;"",YEAR(M1610)=YEAR($L$6)),MONTH(M1610),99),IF(AND(O1610&lt;&gt;"",YEAR(O1610)=YEAR($L$6)),MONTH(O1610),99))-IF(YEAR(E1610)&lt;YEAR($L$6),1,IF(MONTH(E1610)=12,99,MONTH(E1610)+1))+1))),0)</f>
        <v>0</v>
      </c>
      <c r="Q1610" s="122">
        <f t="shared" ref="Q1610:Q1673" si="103">IFERROR(IF(N1610=0,(H1610*(1-G1610))/F1610*P1610,(N1610*(1-G1610))/F1610*P1610),0)</f>
        <v>0</v>
      </c>
      <c r="R1610" s="122">
        <f t="shared" si="100"/>
        <v>0</v>
      </c>
      <c r="S1610" s="123" t="s">
        <v>120</v>
      </c>
      <c r="U1610" s="70"/>
      <c r="V1610" s="124"/>
    </row>
    <row r="1611" s="63" customFormat="1" ht="16.5" outlineLevel="7" spans="1:22">
      <c r="A1611" s="82"/>
      <c r="B1611" s="126" t="s">
        <v>194</v>
      </c>
      <c r="C1611" s="127" t="s">
        <v>8395</v>
      </c>
      <c r="D1611" s="128" t="s">
        <v>8302</v>
      </c>
      <c r="E1611" s="129">
        <v>43752</v>
      </c>
      <c r="F1611" s="128">
        <v>60</v>
      </c>
      <c r="G1611" s="114">
        <v>0</v>
      </c>
      <c r="H1611" s="115">
        <v>4482.76</v>
      </c>
      <c r="I1611" s="115">
        <v>4482.76</v>
      </c>
      <c r="J1611" s="130">
        <v>0</v>
      </c>
      <c r="K1611" s="130">
        <v>0</v>
      </c>
      <c r="L1611" s="130">
        <v>0</v>
      </c>
      <c r="M1611" s="118"/>
      <c r="N1611" s="119"/>
      <c r="O1611" s="120">
        <f t="shared" si="101"/>
        <v>45596</v>
      </c>
      <c r="P1611" s="121">
        <f t="shared" si="102"/>
        <v>0</v>
      </c>
      <c r="Q1611" s="122">
        <f t="shared" si="103"/>
        <v>0</v>
      </c>
      <c r="R1611" s="122">
        <f t="shared" si="100"/>
        <v>0</v>
      </c>
      <c r="S1611" s="123" t="s">
        <v>120</v>
      </c>
      <c r="U1611" s="70"/>
      <c r="V1611" s="124"/>
    </row>
    <row r="1612" s="63" customFormat="1" ht="16.5" outlineLevel="7" spans="1:22">
      <c r="A1612" s="82"/>
      <c r="B1612" s="126" t="s">
        <v>194</v>
      </c>
      <c r="C1612" s="127" t="s">
        <v>8398</v>
      </c>
      <c r="D1612" s="128" t="s">
        <v>8302</v>
      </c>
      <c r="E1612" s="129">
        <v>43752</v>
      </c>
      <c r="F1612" s="128">
        <v>60</v>
      </c>
      <c r="G1612" s="114">
        <v>0</v>
      </c>
      <c r="H1612" s="115">
        <v>4482.76</v>
      </c>
      <c r="I1612" s="115">
        <v>4482.76</v>
      </c>
      <c r="J1612" s="130">
        <v>0</v>
      </c>
      <c r="K1612" s="130">
        <v>0</v>
      </c>
      <c r="L1612" s="130">
        <v>0</v>
      </c>
      <c r="M1612" s="118"/>
      <c r="N1612" s="119"/>
      <c r="O1612" s="120">
        <f t="shared" si="101"/>
        <v>45596</v>
      </c>
      <c r="P1612" s="121">
        <f t="shared" si="102"/>
        <v>0</v>
      </c>
      <c r="Q1612" s="122">
        <f t="shared" si="103"/>
        <v>0</v>
      </c>
      <c r="R1612" s="122">
        <f t="shared" si="100"/>
        <v>0</v>
      </c>
      <c r="S1612" s="123" t="s">
        <v>120</v>
      </c>
      <c r="U1612" s="70"/>
      <c r="V1612" s="124"/>
    </row>
    <row r="1613" s="63" customFormat="1" ht="16.5" outlineLevel="7" spans="1:22">
      <c r="A1613" s="82"/>
      <c r="B1613" s="126" t="s">
        <v>194</v>
      </c>
      <c r="C1613" s="127" t="s">
        <v>8402</v>
      </c>
      <c r="D1613" s="128" t="s">
        <v>8302</v>
      </c>
      <c r="E1613" s="129">
        <v>43752</v>
      </c>
      <c r="F1613" s="128">
        <v>60</v>
      </c>
      <c r="G1613" s="114">
        <v>0</v>
      </c>
      <c r="H1613" s="115">
        <v>4482.76</v>
      </c>
      <c r="I1613" s="115">
        <v>4482.76</v>
      </c>
      <c r="J1613" s="130">
        <v>0</v>
      </c>
      <c r="K1613" s="130">
        <v>0</v>
      </c>
      <c r="L1613" s="130">
        <v>0</v>
      </c>
      <c r="M1613" s="118"/>
      <c r="N1613" s="119"/>
      <c r="O1613" s="120">
        <f t="shared" si="101"/>
        <v>45596</v>
      </c>
      <c r="P1613" s="121">
        <f t="shared" si="102"/>
        <v>0</v>
      </c>
      <c r="Q1613" s="122">
        <f t="shared" si="103"/>
        <v>0</v>
      </c>
      <c r="R1613" s="122">
        <f t="shared" si="100"/>
        <v>0</v>
      </c>
      <c r="S1613" s="123" t="s">
        <v>120</v>
      </c>
      <c r="U1613" s="70"/>
      <c r="V1613" s="124"/>
    </row>
    <row r="1614" s="63" customFormat="1" ht="16.5" outlineLevel="7" spans="1:22">
      <c r="A1614" s="82"/>
      <c r="B1614" s="111" t="s">
        <v>194</v>
      </c>
      <c r="C1614" s="111" t="s">
        <v>8406</v>
      </c>
      <c r="D1614" s="112" t="s">
        <v>8302</v>
      </c>
      <c r="E1614" s="113">
        <v>43752</v>
      </c>
      <c r="F1614" s="112">
        <v>60</v>
      </c>
      <c r="G1614" s="114">
        <v>0</v>
      </c>
      <c r="H1614" s="115">
        <v>4482.76</v>
      </c>
      <c r="I1614" s="115">
        <v>4482.76</v>
      </c>
      <c r="J1614" s="116">
        <v>0</v>
      </c>
      <c r="K1614" s="116">
        <v>0</v>
      </c>
      <c r="L1614" s="116">
        <v>0</v>
      </c>
      <c r="M1614" s="118"/>
      <c r="N1614" s="119"/>
      <c r="O1614" s="120">
        <f t="shared" si="101"/>
        <v>45596</v>
      </c>
      <c r="P1614" s="121">
        <f t="shared" si="102"/>
        <v>0</v>
      </c>
      <c r="Q1614" s="122">
        <f t="shared" si="103"/>
        <v>0</v>
      </c>
      <c r="R1614" s="122">
        <f t="shared" si="100"/>
        <v>0</v>
      </c>
      <c r="S1614" s="123" t="s">
        <v>120</v>
      </c>
      <c r="U1614" s="70"/>
      <c r="V1614" s="124"/>
    </row>
    <row r="1615" s="63" customFormat="1" ht="16.5" outlineLevel="7" spans="1:22">
      <c r="A1615" s="82"/>
      <c r="B1615" s="111" t="s">
        <v>194</v>
      </c>
      <c r="C1615" s="111" t="s">
        <v>8409</v>
      </c>
      <c r="D1615" s="112" t="s">
        <v>8302</v>
      </c>
      <c r="E1615" s="113">
        <v>43752</v>
      </c>
      <c r="F1615" s="112">
        <v>60</v>
      </c>
      <c r="G1615" s="114">
        <v>0</v>
      </c>
      <c r="H1615" s="115">
        <v>4482.76</v>
      </c>
      <c r="I1615" s="115">
        <v>4482.76</v>
      </c>
      <c r="J1615" s="116">
        <v>0</v>
      </c>
      <c r="K1615" s="116">
        <v>0</v>
      </c>
      <c r="L1615" s="116">
        <v>0</v>
      </c>
      <c r="M1615" s="118"/>
      <c r="N1615" s="119"/>
      <c r="O1615" s="120">
        <f t="shared" si="101"/>
        <v>45596</v>
      </c>
      <c r="P1615" s="121">
        <f t="shared" si="102"/>
        <v>0</v>
      </c>
      <c r="Q1615" s="122">
        <f t="shared" si="103"/>
        <v>0</v>
      </c>
      <c r="R1615" s="122">
        <f t="shared" si="100"/>
        <v>0</v>
      </c>
      <c r="S1615" s="123" t="s">
        <v>120</v>
      </c>
      <c r="U1615" s="70"/>
      <c r="V1615" s="124"/>
    </row>
    <row r="1616" s="63" customFormat="1" ht="16.5" outlineLevel="7" spans="1:22">
      <c r="A1616" s="82"/>
      <c r="B1616" s="126" t="s">
        <v>194</v>
      </c>
      <c r="C1616" s="127" t="s">
        <v>8413</v>
      </c>
      <c r="D1616" s="128" t="s">
        <v>8236</v>
      </c>
      <c r="E1616" s="129">
        <v>41837</v>
      </c>
      <c r="F1616" s="128">
        <v>60</v>
      </c>
      <c r="G1616" s="114">
        <v>0</v>
      </c>
      <c r="H1616" s="115">
        <v>4041.46</v>
      </c>
      <c r="I1616" s="115">
        <v>4041.46</v>
      </c>
      <c r="J1616" s="130">
        <v>0</v>
      </c>
      <c r="K1616" s="130">
        <v>0</v>
      </c>
      <c r="L1616" s="130">
        <v>0</v>
      </c>
      <c r="M1616" s="118"/>
      <c r="N1616" s="119"/>
      <c r="O1616" s="120">
        <f t="shared" si="101"/>
        <v>43677</v>
      </c>
      <c r="P1616" s="121">
        <f t="shared" si="102"/>
        <v>0</v>
      </c>
      <c r="Q1616" s="122">
        <f t="shared" si="103"/>
        <v>0</v>
      </c>
      <c r="R1616" s="122">
        <f t="shared" si="100"/>
        <v>0</v>
      </c>
      <c r="S1616" s="123" t="s">
        <v>120</v>
      </c>
      <c r="U1616" s="70"/>
      <c r="V1616" s="124"/>
    </row>
    <row r="1617" s="63" customFormat="1" ht="16.5" outlineLevel="7" spans="1:22">
      <c r="A1617" s="82"/>
      <c r="B1617" s="126" t="s">
        <v>194</v>
      </c>
      <c r="C1617" s="127" t="s">
        <v>8420</v>
      </c>
      <c r="D1617" s="128" t="s">
        <v>8236</v>
      </c>
      <c r="E1617" s="129">
        <v>41837</v>
      </c>
      <c r="F1617" s="128">
        <v>60</v>
      </c>
      <c r="G1617" s="114">
        <v>0</v>
      </c>
      <c r="H1617" s="115">
        <v>4041.45</v>
      </c>
      <c r="I1617" s="115">
        <v>4041.45</v>
      </c>
      <c r="J1617" s="130">
        <v>0</v>
      </c>
      <c r="K1617" s="130">
        <v>0</v>
      </c>
      <c r="L1617" s="130">
        <v>0</v>
      </c>
      <c r="M1617" s="118"/>
      <c r="N1617" s="119"/>
      <c r="O1617" s="120">
        <f t="shared" si="101"/>
        <v>43677</v>
      </c>
      <c r="P1617" s="121">
        <f t="shared" si="102"/>
        <v>0</v>
      </c>
      <c r="Q1617" s="122">
        <f t="shared" si="103"/>
        <v>0</v>
      </c>
      <c r="R1617" s="122">
        <f t="shared" si="100"/>
        <v>0</v>
      </c>
      <c r="S1617" s="123" t="s">
        <v>120</v>
      </c>
      <c r="U1617" s="70"/>
      <c r="V1617" s="124"/>
    </row>
    <row r="1618" s="63" customFormat="1" ht="16.5" outlineLevel="7" spans="1:22">
      <c r="A1618" s="82"/>
      <c r="B1618" s="126" t="s">
        <v>194</v>
      </c>
      <c r="C1618" s="127" t="s">
        <v>8425</v>
      </c>
      <c r="D1618" s="128" t="s">
        <v>8236</v>
      </c>
      <c r="E1618" s="129">
        <v>41837</v>
      </c>
      <c r="F1618" s="128">
        <v>60</v>
      </c>
      <c r="G1618" s="114">
        <v>0</v>
      </c>
      <c r="H1618" s="115">
        <v>4041.45</v>
      </c>
      <c r="I1618" s="115">
        <v>4041.45</v>
      </c>
      <c r="J1618" s="130">
        <v>0</v>
      </c>
      <c r="K1618" s="130">
        <v>0</v>
      </c>
      <c r="L1618" s="130">
        <v>0</v>
      </c>
      <c r="M1618" s="118"/>
      <c r="N1618" s="119"/>
      <c r="O1618" s="120">
        <f t="shared" si="101"/>
        <v>43677</v>
      </c>
      <c r="P1618" s="121">
        <f t="shared" si="102"/>
        <v>0</v>
      </c>
      <c r="Q1618" s="122">
        <f t="shared" si="103"/>
        <v>0</v>
      </c>
      <c r="R1618" s="122">
        <f t="shared" si="100"/>
        <v>0</v>
      </c>
      <c r="S1618" s="123" t="s">
        <v>120</v>
      </c>
      <c r="U1618" s="70"/>
      <c r="V1618" s="124"/>
    </row>
    <row r="1619" s="63" customFormat="1" ht="16.5" outlineLevel="7" spans="1:22">
      <c r="A1619" s="82"/>
      <c r="B1619" s="126" t="s">
        <v>194</v>
      </c>
      <c r="C1619" s="127" t="s">
        <v>8429</v>
      </c>
      <c r="D1619" s="128" t="s">
        <v>8236</v>
      </c>
      <c r="E1619" s="129">
        <v>41837</v>
      </c>
      <c r="F1619" s="128">
        <v>60</v>
      </c>
      <c r="G1619" s="114">
        <v>0</v>
      </c>
      <c r="H1619" s="115">
        <v>4041.45</v>
      </c>
      <c r="I1619" s="115">
        <v>4041.45</v>
      </c>
      <c r="J1619" s="130">
        <v>0</v>
      </c>
      <c r="K1619" s="130">
        <v>0</v>
      </c>
      <c r="L1619" s="130">
        <v>0</v>
      </c>
      <c r="M1619" s="118"/>
      <c r="N1619" s="119"/>
      <c r="O1619" s="120">
        <f t="shared" si="101"/>
        <v>43677</v>
      </c>
      <c r="P1619" s="121">
        <f t="shared" si="102"/>
        <v>0</v>
      </c>
      <c r="Q1619" s="122">
        <f t="shared" si="103"/>
        <v>0</v>
      </c>
      <c r="R1619" s="122">
        <f t="shared" si="100"/>
        <v>0</v>
      </c>
      <c r="S1619" s="123" t="s">
        <v>120</v>
      </c>
      <c r="U1619" s="70"/>
      <c r="V1619" s="124"/>
    </row>
    <row r="1620" s="63" customFormat="1" ht="16.5" outlineLevel="7" spans="1:22">
      <c r="A1620" s="82"/>
      <c r="B1620" s="126" t="s">
        <v>194</v>
      </c>
      <c r="C1620" s="127" t="s">
        <v>8433</v>
      </c>
      <c r="D1620" s="128" t="s">
        <v>8236</v>
      </c>
      <c r="E1620" s="129">
        <v>42303</v>
      </c>
      <c r="F1620" s="128">
        <v>60</v>
      </c>
      <c r="G1620" s="114">
        <v>0</v>
      </c>
      <c r="H1620" s="115">
        <v>6968.38</v>
      </c>
      <c r="I1620" s="115">
        <v>6968.38</v>
      </c>
      <c r="J1620" s="130">
        <v>0</v>
      </c>
      <c r="K1620" s="130">
        <v>0</v>
      </c>
      <c r="L1620" s="130">
        <v>0</v>
      </c>
      <c r="M1620" s="118"/>
      <c r="N1620" s="119"/>
      <c r="O1620" s="120">
        <f t="shared" si="101"/>
        <v>44135</v>
      </c>
      <c r="P1620" s="121">
        <f t="shared" si="102"/>
        <v>0</v>
      </c>
      <c r="Q1620" s="122">
        <f t="shared" si="103"/>
        <v>0</v>
      </c>
      <c r="R1620" s="122">
        <f t="shared" si="100"/>
        <v>0</v>
      </c>
      <c r="S1620" s="123" t="s">
        <v>120</v>
      </c>
      <c r="U1620" s="70"/>
      <c r="V1620" s="124"/>
    </row>
    <row r="1621" s="63" customFormat="1" ht="16.5" outlineLevel="7" spans="1:22">
      <c r="A1621" s="82"/>
      <c r="B1621" s="111" t="s">
        <v>194</v>
      </c>
      <c r="C1621" s="111" t="s">
        <v>8439</v>
      </c>
      <c r="D1621" s="112" t="s">
        <v>8236</v>
      </c>
      <c r="E1621" s="113">
        <v>42303</v>
      </c>
      <c r="F1621" s="112">
        <v>60</v>
      </c>
      <c r="G1621" s="114">
        <v>0</v>
      </c>
      <c r="H1621" s="115">
        <v>6968.38</v>
      </c>
      <c r="I1621" s="115">
        <v>6968.38</v>
      </c>
      <c r="J1621" s="116">
        <v>0</v>
      </c>
      <c r="K1621" s="116">
        <v>0</v>
      </c>
      <c r="L1621" s="116">
        <v>0</v>
      </c>
      <c r="M1621" s="118"/>
      <c r="N1621" s="119"/>
      <c r="O1621" s="120">
        <f t="shared" si="101"/>
        <v>44135</v>
      </c>
      <c r="P1621" s="121">
        <f t="shared" si="102"/>
        <v>0</v>
      </c>
      <c r="Q1621" s="122">
        <f t="shared" si="103"/>
        <v>0</v>
      </c>
      <c r="R1621" s="122">
        <f t="shared" si="100"/>
        <v>0</v>
      </c>
      <c r="S1621" s="123" t="s">
        <v>120</v>
      </c>
      <c r="U1621" s="70"/>
      <c r="V1621" s="124"/>
    </row>
    <row r="1622" s="63" customFormat="1" ht="16.5" outlineLevel="7" spans="1:22">
      <c r="A1622" s="82"/>
      <c r="B1622" s="111" t="s">
        <v>194</v>
      </c>
      <c r="C1622" s="111" t="s">
        <v>8443</v>
      </c>
      <c r="D1622" s="112" t="s">
        <v>8236</v>
      </c>
      <c r="E1622" s="113">
        <v>42303</v>
      </c>
      <c r="F1622" s="112">
        <v>60</v>
      </c>
      <c r="G1622" s="114">
        <v>0</v>
      </c>
      <c r="H1622" s="115">
        <v>6968.38</v>
      </c>
      <c r="I1622" s="115">
        <v>6968.38</v>
      </c>
      <c r="J1622" s="116">
        <v>0</v>
      </c>
      <c r="K1622" s="116">
        <v>0</v>
      </c>
      <c r="L1622" s="116">
        <v>0</v>
      </c>
      <c r="M1622" s="118"/>
      <c r="N1622" s="119"/>
      <c r="O1622" s="120">
        <f t="shared" si="101"/>
        <v>44135</v>
      </c>
      <c r="P1622" s="121">
        <f t="shared" si="102"/>
        <v>0</v>
      </c>
      <c r="Q1622" s="122">
        <f t="shared" si="103"/>
        <v>0</v>
      </c>
      <c r="R1622" s="122">
        <f t="shared" si="100"/>
        <v>0</v>
      </c>
      <c r="S1622" s="123" t="s">
        <v>120</v>
      </c>
      <c r="U1622" s="70"/>
      <c r="V1622" s="124"/>
    </row>
    <row r="1623" s="63" customFormat="1" ht="16.5" outlineLevel="7" spans="1:22">
      <c r="A1623" s="82"/>
      <c r="B1623" s="126" t="s">
        <v>194</v>
      </c>
      <c r="C1623" s="127" t="s">
        <v>8447</v>
      </c>
      <c r="D1623" s="128" t="s">
        <v>8236</v>
      </c>
      <c r="E1623" s="129">
        <v>42303</v>
      </c>
      <c r="F1623" s="128">
        <v>60</v>
      </c>
      <c r="G1623" s="114">
        <v>0</v>
      </c>
      <c r="H1623" s="115">
        <v>6968.38</v>
      </c>
      <c r="I1623" s="115">
        <v>6968.38</v>
      </c>
      <c r="J1623" s="130">
        <v>0</v>
      </c>
      <c r="K1623" s="130">
        <v>0</v>
      </c>
      <c r="L1623" s="130">
        <v>0</v>
      </c>
      <c r="M1623" s="118"/>
      <c r="N1623" s="119"/>
      <c r="O1623" s="120">
        <f t="shared" si="101"/>
        <v>44135</v>
      </c>
      <c r="P1623" s="121">
        <f t="shared" si="102"/>
        <v>0</v>
      </c>
      <c r="Q1623" s="122">
        <f t="shared" si="103"/>
        <v>0</v>
      </c>
      <c r="R1623" s="122">
        <f t="shared" si="100"/>
        <v>0</v>
      </c>
      <c r="S1623" s="123" t="s">
        <v>120</v>
      </c>
      <c r="U1623" s="70"/>
      <c r="V1623" s="124"/>
    </row>
    <row r="1624" s="63" customFormat="1" ht="16.5" outlineLevel="7" spans="1:22">
      <c r="A1624" s="82"/>
      <c r="B1624" s="126" t="s">
        <v>194</v>
      </c>
      <c r="C1624" s="127" t="s">
        <v>8452</v>
      </c>
      <c r="D1624" s="128" t="s">
        <v>8236</v>
      </c>
      <c r="E1624" s="129">
        <v>42303</v>
      </c>
      <c r="F1624" s="128">
        <v>60</v>
      </c>
      <c r="G1624" s="114">
        <v>0</v>
      </c>
      <c r="H1624" s="115">
        <v>6968.38</v>
      </c>
      <c r="I1624" s="115">
        <v>6968.38</v>
      </c>
      <c r="J1624" s="130">
        <v>0</v>
      </c>
      <c r="K1624" s="130">
        <v>0</v>
      </c>
      <c r="L1624" s="130">
        <v>0</v>
      </c>
      <c r="M1624" s="118"/>
      <c r="N1624" s="119"/>
      <c r="O1624" s="120">
        <f t="shared" si="101"/>
        <v>44135</v>
      </c>
      <c r="P1624" s="121">
        <f t="shared" si="102"/>
        <v>0</v>
      </c>
      <c r="Q1624" s="122">
        <f t="shared" si="103"/>
        <v>0</v>
      </c>
      <c r="R1624" s="122">
        <f t="shared" si="100"/>
        <v>0</v>
      </c>
      <c r="S1624" s="123" t="s">
        <v>120</v>
      </c>
      <c r="U1624" s="70"/>
      <c r="V1624" s="124"/>
    </row>
    <row r="1625" s="63" customFormat="1" ht="16.5" outlineLevel="7" spans="1:22">
      <c r="A1625" s="82"/>
      <c r="B1625" s="126" t="s">
        <v>194</v>
      </c>
      <c r="C1625" s="127" t="s">
        <v>8455</v>
      </c>
      <c r="D1625" s="128" t="s">
        <v>8236</v>
      </c>
      <c r="E1625" s="129">
        <v>42303</v>
      </c>
      <c r="F1625" s="128">
        <v>60</v>
      </c>
      <c r="G1625" s="114">
        <v>0</v>
      </c>
      <c r="H1625" s="115">
        <v>6968.38</v>
      </c>
      <c r="I1625" s="115">
        <v>6968.38</v>
      </c>
      <c r="J1625" s="130">
        <v>0</v>
      </c>
      <c r="K1625" s="130">
        <v>0</v>
      </c>
      <c r="L1625" s="130">
        <v>0</v>
      </c>
      <c r="M1625" s="118"/>
      <c r="N1625" s="119"/>
      <c r="O1625" s="120">
        <f t="shared" si="101"/>
        <v>44135</v>
      </c>
      <c r="P1625" s="121">
        <f t="shared" si="102"/>
        <v>0</v>
      </c>
      <c r="Q1625" s="122">
        <f t="shared" si="103"/>
        <v>0</v>
      </c>
      <c r="R1625" s="122">
        <f t="shared" si="100"/>
        <v>0</v>
      </c>
      <c r="S1625" s="123" t="s">
        <v>120</v>
      </c>
      <c r="U1625" s="70"/>
      <c r="V1625" s="124"/>
    </row>
    <row r="1626" s="63" customFormat="1" ht="16.5" outlineLevel="7" spans="1:22">
      <c r="A1626" s="82"/>
      <c r="B1626" s="126" t="s">
        <v>194</v>
      </c>
      <c r="C1626" s="127" t="s">
        <v>8459</v>
      </c>
      <c r="D1626" s="128" t="s">
        <v>8236</v>
      </c>
      <c r="E1626" s="129">
        <v>42303</v>
      </c>
      <c r="F1626" s="128">
        <v>60</v>
      </c>
      <c r="G1626" s="114">
        <v>0</v>
      </c>
      <c r="H1626" s="115">
        <v>6968.38</v>
      </c>
      <c r="I1626" s="115">
        <v>6968.38</v>
      </c>
      <c r="J1626" s="130">
        <v>0</v>
      </c>
      <c r="K1626" s="130">
        <v>0</v>
      </c>
      <c r="L1626" s="130">
        <v>0</v>
      </c>
      <c r="M1626" s="118"/>
      <c r="N1626" s="119"/>
      <c r="O1626" s="120">
        <f t="shared" si="101"/>
        <v>44135</v>
      </c>
      <c r="P1626" s="121">
        <f t="shared" si="102"/>
        <v>0</v>
      </c>
      <c r="Q1626" s="122">
        <f t="shared" si="103"/>
        <v>0</v>
      </c>
      <c r="R1626" s="122">
        <f t="shared" si="100"/>
        <v>0</v>
      </c>
      <c r="S1626" s="123" t="s">
        <v>120</v>
      </c>
      <c r="U1626" s="70"/>
      <c r="V1626" s="124"/>
    </row>
    <row r="1627" s="63" customFormat="1" ht="16.5" outlineLevel="7" spans="1:22">
      <c r="A1627" s="82"/>
      <c r="B1627" s="126" t="s">
        <v>194</v>
      </c>
      <c r="C1627" s="127" t="s">
        <v>8463</v>
      </c>
      <c r="D1627" s="128" t="s">
        <v>8236</v>
      </c>
      <c r="E1627" s="129">
        <v>42303</v>
      </c>
      <c r="F1627" s="128">
        <v>60</v>
      </c>
      <c r="G1627" s="114">
        <v>0</v>
      </c>
      <c r="H1627" s="115">
        <v>6968.38</v>
      </c>
      <c r="I1627" s="115">
        <v>6968.38</v>
      </c>
      <c r="J1627" s="130">
        <v>0</v>
      </c>
      <c r="K1627" s="130">
        <v>0</v>
      </c>
      <c r="L1627" s="130">
        <v>0</v>
      </c>
      <c r="M1627" s="118"/>
      <c r="N1627" s="119"/>
      <c r="O1627" s="120">
        <f t="shared" si="101"/>
        <v>44135</v>
      </c>
      <c r="P1627" s="121">
        <f t="shared" si="102"/>
        <v>0</v>
      </c>
      <c r="Q1627" s="122">
        <f t="shared" si="103"/>
        <v>0</v>
      </c>
      <c r="R1627" s="122">
        <f t="shared" si="100"/>
        <v>0</v>
      </c>
      <c r="S1627" s="123" t="s">
        <v>120</v>
      </c>
      <c r="U1627" s="70"/>
      <c r="V1627" s="124"/>
    </row>
    <row r="1628" s="63" customFormat="1" ht="16.5" outlineLevel="7" spans="1:22">
      <c r="A1628" s="82"/>
      <c r="B1628" s="111" t="s">
        <v>194</v>
      </c>
      <c r="C1628" s="111" t="s">
        <v>8467</v>
      </c>
      <c r="D1628" s="112" t="s">
        <v>8236</v>
      </c>
      <c r="E1628" s="113">
        <v>42303</v>
      </c>
      <c r="F1628" s="112">
        <v>60</v>
      </c>
      <c r="G1628" s="114">
        <v>0</v>
      </c>
      <c r="H1628" s="115">
        <v>6968.36</v>
      </c>
      <c r="I1628" s="115">
        <v>6968.36</v>
      </c>
      <c r="J1628" s="116">
        <v>0</v>
      </c>
      <c r="K1628" s="116">
        <v>0</v>
      </c>
      <c r="L1628" s="116">
        <v>0</v>
      </c>
      <c r="M1628" s="118"/>
      <c r="N1628" s="119"/>
      <c r="O1628" s="120">
        <f t="shared" si="101"/>
        <v>44135</v>
      </c>
      <c r="P1628" s="121">
        <f t="shared" si="102"/>
        <v>0</v>
      </c>
      <c r="Q1628" s="122">
        <f t="shared" si="103"/>
        <v>0</v>
      </c>
      <c r="R1628" s="122">
        <f t="shared" si="100"/>
        <v>0</v>
      </c>
      <c r="S1628" s="123" t="s">
        <v>120</v>
      </c>
      <c r="U1628" s="70"/>
      <c r="V1628" s="124"/>
    </row>
    <row r="1629" s="63" customFormat="1" ht="16.5" outlineLevel="7" spans="1:22">
      <c r="A1629" s="82"/>
      <c r="B1629" s="111" t="s">
        <v>194</v>
      </c>
      <c r="C1629" s="111" t="s">
        <v>8471</v>
      </c>
      <c r="D1629" s="112" t="s">
        <v>8236</v>
      </c>
      <c r="E1629" s="113">
        <v>42303</v>
      </c>
      <c r="F1629" s="112">
        <v>60</v>
      </c>
      <c r="G1629" s="114">
        <v>0</v>
      </c>
      <c r="H1629" s="115">
        <v>6968.36</v>
      </c>
      <c r="I1629" s="115">
        <v>6968.36</v>
      </c>
      <c r="J1629" s="116">
        <v>0</v>
      </c>
      <c r="K1629" s="116">
        <v>0</v>
      </c>
      <c r="L1629" s="116">
        <v>0</v>
      </c>
      <c r="M1629" s="118"/>
      <c r="N1629" s="119"/>
      <c r="O1629" s="120">
        <f t="shared" si="101"/>
        <v>44135</v>
      </c>
      <c r="P1629" s="121">
        <f t="shared" si="102"/>
        <v>0</v>
      </c>
      <c r="Q1629" s="122">
        <f t="shared" si="103"/>
        <v>0</v>
      </c>
      <c r="R1629" s="122">
        <f t="shared" si="100"/>
        <v>0</v>
      </c>
      <c r="S1629" s="123" t="s">
        <v>120</v>
      </c>
      <c r="U1629" s="70"/>
      <c r="V1629" s="124"/>
    </row>
    <row r="1630" s="63" customFormat="1" ht="16.5" outlineLevel="7" spans="1:22">
      <c r="A1630" s="82"/>
      <c r="B1630" s="126" t="s">
        <v>194</v>
      </c>
      <c r="C1630" s="127" t="s">
        <v>8475</v>
      </c>
      <c r="D1630" s="128" t="s">
        <v>8236</v>
      </c>
      <c r="E1630" s="129">
        <v>42303</v>
      </c>
      <c r="F1630" s="128">
        <v>60</v>
      </c>
      <c r="G1630" s="114">
        <v>0</v>
      </c>
      <c r="H1630" s="115">
        <v>4343.59</v>
      </c>
      <c r="I1630" s="115">
        <v>4343.59</v>
      </c>
      <c r="J1630" s="130">
        <v>0</v>
      </c>
      <c r="K1630" s="130">
        <v>0</v>
      </c>
      <c r="L1630" s="130">
        <v>0</v>
      </c>
      <c r="M1630" s="118"/>
      <c r="N1630" s="119"/>
      <c r="O1630" s="120">
        <f t="shared" si="101"/>
        <v>44135</v>
      </c>
      <c r="P1630" s="121">
        <f t="shared" si="102"/>
        <v>0</v>
      </c>
      <c r="Q1630" s="122">
        <f t="shared" si="103"/>
        <v>0</v>
      </c>
      <c r="R1630" s="122">
        <f t="shared" si="100"/>
        <v>0</v>
      </c>
      <c r="S1630" s="123" t="s">
        <v>120</v>
      </c>
      <c r="U1630" s="70"/>
      <c r="V1630" s="124"/>
    </row>
    <row r="1631" s="63" customFormat="1" ht="16.5" outlineLevel="7" spans="1:22">
      <c r="A1631" s="82"/>
      <c r="B1631" s="126" t="s">
        <v>194</v>
      </c>
      <c r="C1631" s="127" t="s">
        <v>8481</v>
      </c>
      <c r="D1631" s="128" t="s">
        <v>8236</v>
      </c>
      <c r="E1631" s="129">
        <v>42303</v>
      </c>
      <c r="F1631" s="128">
        <v>60</v>
      </c>
      <c r="G1631" s="114">
        <v>0</v>
      </c>
      <c r="H1631" s="115">
        <v>4343.59</v>
      </c>
      <c r="I1631" s="115">
        <v>4343.59</v>
      </c>
      <c r="J1631" s="130">
        <v>0</v>
      </c>
      <c r="K1631" s="130">
        <v>0</v>
      </c>
      <c r="L1631" s="130">
        <v>0</v>
      </c>
      <c r="M1631" s="118"/>
      <c r="N1631" s="119"/>
      <c r="O1631" s="120">
        <f t="shared" si="101"/>
        <v>44135</v>
      </c>
      <c r="P1631" s="121">
        <f t="shared" si="102"/>
        <v>0</v>
      </c>
      <c r="Q1631" s="122">
        <f t="shared" si="103"/>
        <v>0</v>
      </c>
      <c r="R1631" s="122">
        <f t="shared" si="100"/>
        <v>0</v>
      </c>
      <c r="S1631" s="123" t="s">
        <v>120</v>
      </c>
      <c r="U1631" s="70"/>
      <c r="V1631" s="124"/>
    </row>
    <row r="1632" s="63" customFormat="1" ht="16.5" outlineLevel="7" spans="1:22">
      <c r="A1632" s="82"/>
      <c r="B1632" s="126" t="s">
        <v>194</v>
      </c>
      <c r="C1632" s="127" t="s">
        <v>8485</v>
      </c>
      <c r="D1632" s="128" t="s">
        <v>8236</v>
      </c>
      <c r="E1632" s="129">
        <v>42303</v>
      </c>
      <c r="F1632" s="128">
        <v>60</v>
      </c>
      <c r="G1632" s="114">
        <v>0</v>
      </c>
      <c r="H1632" s="115">
        <v>4343.59</v>
      </c>
      <c r="I1632" s="115">
        <v>4343.59</v>
      </c>
      <c r="J1632" s="130">
        <v>0</v>
      </c>
      <c r="K1632" s="130">
        <v>0</v>
      </c>
      <c r="L1632" s="130">
        <v>0</v>
      </c>
      <c r="M1632" s="118"/>
      <c r="N1632" s="119"/>
      <c r="O1632" s="120">
        <f t="shared" si="101"/>
        <v>44135</v>
      </c>
      <c r="P1632" s="121">
        <f t="shared" si="102"/>
        <v>0</v>
      </c>
      <c r="Q1632" s="122">
        <f t="shared" si="103"/>
        <v>0</v>
      </c>
      <c r="R1632" s="122">
        <f t="shared" si="100"/>
        <v>0</v>
      </c>
      <c r="S1632" s="123" t="s">
        <v>120</v>
      </c>
      <c r="U1632" s="70"/>
      <c r="V1632" s="124"/>
    </row>
    <row r="1633" s="63" customFormat="1" ht="16.5" outlineLevel="7" spans="1:22">
      <c r="A1633" s="82"/>
      <c r="B1633" s="126" t="s">
        <v>194</v>
      </c>
      <c r="C1633" s="127" t="s">
        <v>8489</v>
      </c>
      <c r="D1633" s="128" t="s">
        <v>8236</v>
      </c>
      <c r="E1633" s="129">
        <v>42303</v>
      </c>
      <c r="F1633" s="128">
        <v>60</v>
      </c>
      <c r="G1633" s="114">
        <v>0</v>
      </c>
      <c r="H1633" s="115">
        <v>4343.59</v>
      </c>
      <c r="I1633" s="115">
        <v>4343.59</v>
      </c>
      <c r="J1633" s="130">
        <v>0</v>
      </c>
      <c r="K1633" s="130">
        <v>0</v>
      </c>
      <c r="L1633" s="130">
        <v>0</v>
      </c>
      <c r="M1633" s="118"/>
      <c r="N1633" s="119"/>
      <c r="O1633" s="120">
        <f t="shared" si="101"/>
        <v>44135</v>
      </c>
      <c r="P1633" s="121">
        <f t="shared" si="102"/>
        <v>0</v>
      </c>
      <c r="Q1633" s="122">
        <f t="shared" si="103"/>
        <v>0</v>
      </c>
      <c r="R1633" s="122">
        <f t="shared" si="100"/>
        <v>0</v>
      </c>
      <c r="S1633" s="123" t="s">
        <v>120</v>
      </c>
      <c r="U1633" s="70"/>
      <c r="V1633" s="124"/>
    </row>
    <row r="1634" s="63" customFormat="1" ht="16.5" outlineLevel="7" spans="1:22">
      <c r="A1634" s="82"/>
      <c r="B1634" s="126" t="s">
        <v>194</v>
      </c>
      <c r="C1634" s="127" t="s">
        <v>8493</v>
      </c>
      <c r="D1634" s="128" t="s">
        <v>8236</v>
      </c>
      <c r="E1634" s="129">
        <v>42303</v>
      </c>
      <c r="F1634" s="128">
        <v>60</v>
      </c>
      <c r="G1634" s="114">
        <v>0</v>
      </c>
      <c r="H1634" s="115">
        <v>4343.59</v>
      </c>
      <c r="I1634" s="115">
        <v>4343.59</v>
      </c>
      <c r="J1634" s="130">
        <v>0</v>
      </c>
      <c r="K1634" s="130">
        <v>0</v>
      </c>
      <c r="L1634" s="130">
        <v>0</v>
      </c>
      <c r="M1634" s="118"/>
      <c r="N1634" s="119"/>
      <c r="O1634" s="120">
        <f t="shared" si="101"/>
        <v>44135</v>
      </c>
      <c r="P1634" s="121">
        <f t="shared" si="102"/>
        <v>0</v>
      </c>
      <c r="Q1634" s="122">
        <f t="shared" si="103"/>
        <v>0</v>
      </c>
      <c r="R1634" s="122">
        <f t="shared" si="100"/>
        <v>0</v>
      </c>
      <c r="S1634" s="123" t="s">
        <v>120</v>
      </c>
      <c r="U1634" s="70"/>
      <c r="V1634" s="124"/>
    </row>
    <row r="1635" s="63" customFormat="1" ht="16.5" outlineLevel="7" spans="1:22">
      <c r="A1635" s="82"/>
      <c r="B1635" s="111" t="s">
        <v>194</v>
      </c>
      <c r="C1635" s="111" t="s">
        <v>8497</v>
      </c>
      <c r="D1635" s="112" t="s">
        <v>8236</v>
      </c>
      <c r="E1635" s="113">
        <v>42303</v>
      </c>
      <c r="F1635" s="112">
        <v>60</v>
      </c>
      <c r="G1635" s="114">
        <v>0</v>
      </c>
      <c r="H1635" s="115">
        <v>4343.59</v>
      </c>
      <c r="I1635" s="115">
        <v>4343.59</v>
      </c>
      <c r="J1635" s="116">
        <v>0</v>
      </c>
      <c r="K1635" s="116">
        <v>0</v>
      </c>
      <c r="L1635" s="116">
        <v>0</v>
      </c>
      <c r="M1635" s="118"/>
      <c r="N1635" s="119"/>
      <c r="O1635" s="120">
        <f t="shared" si="101"/>
        <v>44135</v>
      </c>
      <c r="P1635" s="121">
        <f t="shared" si="102"/>
        <v>0</v>
      </c>
      <c r="Q1635" s="122">
        <f t="shared" si="103"/>
        <v>0</v>
      </c>
      <c r="R1635" s="122">
        <f t="shared" si="100"/>
        <v>0</v>
      </c>
      <c r="S1635" s="123" t="s">
        <v>120</v>
      </c>
      <c r="U1635" s="70"/>
      <c r="V1635" s="124"/>
    </row>
    <row r="1636" s="63" customFormat="1" ht="16.5" outlineLevel="7" spans="1:22">
      <c r="A1636" s="82"/>
      <c r="B1636" s="111" t="s">
        <v>194</v>
      </c>
      <c r="C1636" s="111" t="s">
        <v>8501</v>
      </c>
      <c r="D1636" s="112" t="s">
        <v>8236</v>
      </c>
      <c r="E1636" s="113">
        <v>42303</v>
      </c>
      <c r="F1636" s="112">
        <v>60</v>
      </c>
      <c r="G1636" s="114">
        <v>0</v>
      </c>
      <c r="H1636" s="115">
        <v>4343.59</v>
      </c>
      <c r="I1636" s="115">
        <v>4343.59</v>
      </c>
      <c r="J1636" s="116">
        <v>0</v>
      </c>
      <c r="K1636" s="116">
        <v>0</v>
      </c>
      <c r="L1636" s="116">
        <v>0</v>
      </c>
      <c r="M1636" s="118"/>
      <c r="N1636" s="119"/>
      <c r="O1636" s="120">
        <f t="shared" si="101"/>
        <v>44135</v>
      </c>
      <c r="P1636" s="121">
        <f t="shared" si="102"/>
        <v>0</v>
      </c>
      <c r="Q1636" s="122">
        <f t="shared" si="103"/>
        <v>0</v>
      </c>
      <c r="R1636" s="122">
        <f t="shared" si="100"/>
        <v>0</v>
      </c>
      <c r="S1636" s="123" t="s">
        <v>120</v>
      </c>
      <c r="U1636" s="70"/>
      <c r="V1636" s="124"/>
    </row>
    <row r="1637" s="63" customFormat="1" ht="16.5" outlineLevel="7" spans="1:22">
      <c r="A1637" s="82"/>
      <c r="B1637" s="126" t="s">
        <v>194</v>
      </c>
      <c r="C1637" s="127" t="s">
        <v>8505</v>
      </c>
      <c r="D1637" s="128" t="s">
        <v>8236</v>
      </c>
      <c r="E1637" s="129">
        <v>42303</v>
      </c>
      <c r="F1637" s="128">
        <v>60</v>
      </c>
      <c r="G1637" s="114">
        <v>0</v>
      </c>
      <c r="H1637" s="115">
        <v>4343.59</v>
      </c>
      <c r="I1637" s="115">
        <v>4343.59</v>
      </c>
      <c r="J1637" s="130">
        <v>0</v>
      </c>
      <c r="K1637" s="130">
        <v>0</v>
      </c>
      <c r="L1637" s="130">
        <v>0</v>
      </c>
      <c r="M1637" s="118"/>
      <c r="N1637" s="119"/>
      <c r="O1637" s="120">
        <f t="shared" si="101"/>
        <v>44135</v>
      </c>
      <c r="P1637" s="121">
        <f t="shared" si="102"/>
        <v>0</v>
      </c>
      <c r="Q1637" s="122">
        <f t="shared" si="103"/>
        <v>0</v>
      </c>
      <c r="R1637" s="122">
        <f t="shared" si="100"/>
        <v>0</v>
      </c>
      <c r="S1637" s="123" t="s">
        <v>120</v>
      </c>
      <c r="U1637" s="70"/>
      <c r="V1637" s="124"/>
    </row>
    <row r="1638" s="63" customFormat="1" ht="16.5" outlineLevel="7" spans="1:22">
      <c r="A1638" s="82"/>
      <c r="B1638" s="126" t="s">
        <v>194</v>
      </c>
      <c r="C1638" s="127" t="s">
        <v>8509</v>
      </c>
      <c r="D1638" s="128" t="s">
        <v>8236</v>
      </c>
      <c r="E1638" s="129">
        <v>42303</v>
      </c>
      <c r="F1638" s="128">
        <v>60</v>
      </c>
      <c r="G1638" s="114">
        <v>0</v>
      </c>
      <c r="H1638" s="115">
        <v>4343.59</v>
      </c>
      <c r="I1638" s="115">
        <v>4343.59</v>
      </c>
      <c r="J1638" s="130">
        <v>0</v>
      </c>
      <c r="K1638" s="130">
        <v>0</v>
      </c>
      <c r="L1638" s="130">
        <v>0</v>
      </c>
      <c r="M1638" s="118"/>
      <c r="N1638" s="119"/>
      <c r="O1638" s="120">
        <f t="shared" si="101"/>
        <v>44135</v>
      </c>
      <c r="P1638" s="121">
        <f t="shared" si="102"/>
        <v>0</v>
      </c>
      <c r="Q1638" s="122">
        <f t="shared" si="103"/>
        <v>0</v>
      </c>
      <c r="R1638" s="122">
        <f t="shared" si="100"/>
        <v>0</v>
      </c>
      <c r="S1638" s="123" t="s">
        <v>120</v>
      </c>
      <c r="U1638" s="70"/>
      <c r="V1638" s="124"/>
    </row>
    <row r="1639" s="63" customFormat="1" ht="16.5" outlineLevel="7" spans="1:22">
      <c r="A1639" s="82"/>
      <c r="B1639" s="126" t="s">
        <v>194</v>
      </c>
      <c r="C1639" s="127" t="s">
        <v>8513</v>
      </c>
      <c r="D1639" s="128" t="s">
        <v>8236</v>
      </c>
      <c r="E1639" s="129">
        <v>42303</v>
      </c>
      <c r="F1639" s="128">
        <v>60</v>
      </c>
      <c r="G1639" s="114">
        <v>0</v>
      </c>
      <c r="H1639" s="115">
        <v>4343.59</v>
      </c>
      <c r="I1639" s="115">
        <v>4343.59</v>
      </c>
      <c r="J1639" s="130">
        <v>0</v>
      </c>
      <c r="K1639" s="130">
        <v>0</v>
      </c>
      <c r="L1639" s="130">
        <v>0</v>
      </c>
      <c r="M1639" s="118"/>
      <c r="N1639" s="119"/>
      <c r="O1639" s="120">
        <f t="shared" si="101"/>
        <v>44135</v>
      </c>
      <c r="P1639" s="121">
        <f t="shared" si="102"/>
        <v>0</v>
      </c>
      <c r="Q1639" s="122">
        <f t="shared" si="103"/>
        <v>0</v>
      </c>
      <c r="R1639" s="122">
        <f t="shared" si="100"/>
        <v>0</v>
      </c>
      <c r="S1639" s="123" t="s">
        <v>120</v>
      </c>
      <c r="U1639" s="70"/>
      <c r="V1639" s="124"/>
    </row>
    <row r="1640" s="63" customFormat="1" ht="16.5" outlineLevel="7" spans="1:22">
      <c r="A1640" s="82"/>
      <c r="B1640" s="126" t="s">
        <v>194</v>
      </c>
      <c r="C1640" s="127" t="s">
        <v>8518</v>
      </c>
      <c r="D1640" s="128" t="s">
        <v>8236</v>
      </c>
      <c r="E1640" s="129">
        <v>42303</v>
      </c>
      <c r="F1640" s="128">
        <v>60</v>
      </c>
      <c r="G1640" s="114">
        <v>0</v>
      </c>
      <c r="H1640" s="115">
        <v>4343.59</v>
      </c>
      <c r="I1640" s="115">
        <v>4343.59</v>
      </c>
      <c r="J1640" s="130">
        <v>0</v>
      </c>
      <c r="K1640" s="130">
        <v>0</v>
      </c>
      <c r="L1640" s="130">
        <v>0</v>
      </c>
      <c r="M1640" s="118"/>
      <c r="N1640" s="119"/>
      <c r="O1640" s="120">
        <f t="shared" si="101"/>
        <v>44135</v>
      </c>
      <c r="P1640" s="121">
        <f t="shared" si="102"/>
        <v>0</v>
      </c>
      <c r="Q1640" s="122">
        <f t="shared" si="103"/>
        <v>0</v>
      </c>
      <c r="R1640" s="122">
        <f t="shared" si="100"/>
        <v>0</v>
      </c>
      <c r="S1640" s="123" t="s">
        <v>120</v>
      </c>
      <c r="U1640" s="70"/>
      <c r="V1640" s="124"/>
    </row>
    <row r="1641" s="63" customFormat="1" ht="16.5" outlineLevel="7" spans="1:22">
      <c r="A1641" s="82"/>
      <c r="B1641" s="126" t="s">
        <v>194</v>
      </c>
      <c r="C1641" s="127" t="s">
        <v>8523</v>
      </c>
      <c r="D1641" s="128" t="s">
        <v>8236</v>
      </c>
      <c r="E1641" s="129">
        <v>42303</v>
      </c>
      <c r="F1641" s="128">
        <v>60</v>
      </c>
      <c r="G1641" s="114">
        <v>0</v>
      </c>
      <c r="H1641" s="115">
        <v>4343.59</v>
      </c>
      <c r="I1641" s="115">
        <v>4343.59</v>
      </c>
      <c r="J1641" s="130">
        <v>0</v>
      </c>
      <c r="K1641" s="130">
        <v>0</v>
      </c>
      <c r="L1641" s="130">
        <v>0</v>
      </c>
      <c r="M1641" s="118"/>
      <c r="N1641" s="119"/>
      <c r="O1641" s="120">
        <f t="shared" si="101"/>
        <v>44135</v>
      </c>
      <c r="P1641" s="121">
        <f t="shared" si="102"/>
        <v>0</v>
      </c>
      <c r="Q1641" s="122">
        <f t="shared" si="103"/>
        <v>0</v>
      </c>
      <c r="R1641" s="122">
        <f t="shared" si="100"/>
        <v>0</v>
      </c>
      <c r="S1641" s="123" t="s">
        <v>120</v>
      </c>
      <c r="U1641" s="70"/>
      <c r="V1641" s="124"/>
    </row>
    <row r="1642" s="63" customFormat="1" ht="16.5" outlineLevel="7" spans="1:22">
      <c r="A1642" s="82"/>
      <c r="B1642" s="111" t="s">
        <v>194</v>
      </c>
      <c r="C1642" s="111" t="s">
        <v>8527</v>
      </c>
      <c r="D1642" s="112" t="s">
        <v>8236</v>
      </c>
      <c r="E1642" s="113">
        <v>42303</v>
      </c>
      <c r="F1642" s="112">
        <v>60</v>
      </c>
      <c r="G1642" s="114">
        <v>0</v>
      </c>
      <c r="H1642" s="115">
        <v>4343.59</v>
      </c>
      <c r="I1642" s="115">
        <v>4343.59</v>
      </c>
      <c r="J1642" s="116">
        <v>0</v>
      </c>
      <c r="K1642" s="116">
        <v>0</v>
      </c>
      <c r="L1642" s="116">
        <v>0</v>
      </c>
      <c r="M1642" s="118"/>
      <c r="N1642" s="119"/>
      <c r="O1642" s="120">
        <f t="shared" si="101"/>
        <v>44135</v>
      </c>
      <c r="P1642" s="121">
        <f t="shared" si="102"/>
        <v>0</v>
      </c>
      <c r="Q1642" s="122">
        <f t="shared" si="103"/>
        <v>0</v>
      </c>
      <c r="R1642" s="122">
        <f t="shared" si="100"/>
        <v>0</v>
      </c>
      <c r="S1642" s="123" t="s">
        <v>120</v>
      </c>
      <c r="U1642" s="70"/>
      <c r="V1642" s="124"/>
    </row>
    <row r="1643" s="63" customFormat="1" ht="16.5" outlineLevel="7" spans="1:22">
      <c r="A1643" s="82"/>
      <c r="B1643" s="111" t="s">
        <v>194</v>
      </c>
      <c r="C1643" s="111" t="s">
        <v>8531</v>
      </c>
      <c r="D1643" s="112" t="s">
        <v>8236</v>
      </c>
      <c r="E1643" s="113">
        <v>42303</v>
      </c>
      <c r="F1643" s="112">
        <v>60</v>
      </c>
      <c r="G1643" s="114">
        <v>0</v>
      </c>
      <c r="H1643" s="115">
        <v>4343.59</v>
      </c>
      <c r="I1643" s="115">
        <v>4343.59</v>
      </c>
      <c r="J1643" s="116">
        <v>0</v>
      </c>
      <c r="K1643" s="116">
        <v>0</v>
      </c>
      <c r="L1643" s="116">
        <v>0</v>
      </c>
      <c r="M1643" s="118"/>
      <c r="N1643" s="119"/>
      <c r="O1643" s="120">
        <f t="shared" si="101"/>
        <v>44135</v>
      </c>
      <c r="P1643" s="121">
        <f t="shared" si="102"/>
        <v>0</v>
      </c>
      <c r="Q1643" s="122">
        <f t="shared" si="103"/>
        <v>0</v>
      </c>
      <c r="R1643" s="122">
        <f t="shared" si="100"/>
        <v>0</v>
      </c>
      <c r="S1643" s="123" t="s">
        <v>120</v>
      </c>
      <c r="U1643" s="70"/>
      <c r="V1643" s="124"/>
    </row>
    <row r="1644" s="63" customFormat="1" ht="16.5" outlineLevel="7" spans="1:22">
      <c r="A1644" s="82"/>
      <c r="B1644" s="126" t="s">
        <v>194</v>
      </c>
      <c r="C1644" s="127" t="s">
        <v>8535</v>
      </c>
      <c r="D1644" s="128" t="s">
        <v>8236</v>
      </c>
      <c r="E1644" s="129">
        <v>42303</v>
      </c>
      <c r="F1644" s="128">
        <v>60</v>
      </c>
      <c r="G1644" s="114">
        <v>0</v>
      </c>
      <c r="H1644" s="115">
        <v>4343.59</v>
      </c>
      <c r="I1644" s="115">
        <v>4343.59</v>
      </c>
      <c r="J1644" s="130">
        <v>0</v>
      </c>
      <c r="K1644" s="130">
        <v>0</v>
      </c>
      <c r="L1644" s="130">
        <v>0</v>
      </c>
      <c r="M1644" s="118"/>
      <c r="N1644" s="119"/>
      <c r="O1644" s="120">
        <f t="shared" si="101"/>
        <v>44135</v>
      </c>
      <c r="P1644" s="121">
        <f t="shared" si="102"/>
        <v>0</v>
      </c>
      <c r="Q1644" s="122">
        <f t="shared" si="103"/>
        <v>0</v>
      </c>
      <c r="R1644" s="122">
        <f t="shared" si="100"/>
        <v>0</v>
      </c>
      <c r="S1644" s="123" t="s">
        <v>120</v>
      </c>
      <c r="U1644" s="70"/>
      <c r="V1644" s="124"/>
    </row>
    <row r="1645" s="63" customFormat="1" ht="16.5" outlineLevel="7" spans="1:22">
      <c r="A1645" s="82"/>
      <c r="B1645" s="126" t="s">
        <v>194</v>
      </c>
      <c r="C1645" s="127" t="s">
        <v>8538</v>
      </c>
      <c r="D1645" s="128" t="s">
        <v>8236</v>
      </c>
      <c r="E1645" s="129">
        <v>42303</v>
      </c>
      <c r="F1645" s="128">
        <v>60</v>
      </c>
      <c r="G1645" s="114">
        <v>0</v>
      </c>
      <c r="H1645" s="115">
        <v>4343.59</v>
      </c>
      <c r="I1645" s="115">
        <v>4343.59</v>
      </c>
      <c r="J1645" s="130">
        <v>0</v>
      </c>
      <c r="K1645" s="130">
        <v>0</v>
      </c>
      <c r="L1645" s="130">
        <v>0</v>
      </c>
      <c r="M1645" s="118"/>
      <c r="N1645" s="119"/>
      <c r="O1645" s="120">
        <f t="shared" si="101"/>
        <v>44135</v>
      </c>
      <c r="P1645" s="121">
        <f t="shared" si="102"/>
        <v>0</v>
      </c>
      <c r="Q1645" s="122">
        <f t="shared" si="103"/>
        <v>0</v>
      </c>
      <c r="R1645" s="122">
        <f t="shared" si="100"/>
        <v>0</v>
      </c>
      <c r="S1645" s="123" t="s">
        <v>120</v>
      </c>
      <c r="U1645" s="70"/>
      <c r="V1645" s="124"/>
    </row>
    <row r="1646" s="63" customFormat="1" ht="16.5" outlineLevel="7" spans="1:22">
      <c r="A1646" s="82"/>
      <c r="B1646" s="126" t="s">
        <v>194</v>
      </c>
      <c r="C1646" s="127" t="s">
        <v>8541</v>
      </c>
      <c r="D1646" s="128" t="s">
        <v>8236</v>
      </c>
      <c r="E1646" s="129">
        <v>42303</v>
      </c>
      <c r="F1646" s="128">
        <v>60</v>
      </c>
      <c r="G1646" s="114">
        <v>0</v>
      </c>
      <c r="H1646" s="115">
        <v>4343.59</v>
      </c>
      <c r="I1646" s="115">
        <v>4343.59</v>
      </c>
      <c r="J1646" s="130">
        <v>0</v>
      </c>
      <c r="K1646" s="130">
        <v>0</v>
      </c>
      <c r="L1646" s="130">
        <v>0</v>
      </c>
      <c r="M1646" s="118"/>
      <c r="N1646" s="119"/>
      <c r="O1646" s="120">
        <f t="shared" si="101"/>
        <v>44135</v>
      </c>
      <c r="P1646" s="121">
        <f t="shared" si="102"/>
        <v>0</v>
      </c>
      <c r="Q1646" s="122">
        <f t="shared" si="103"/>
        <v>0</v>
      </c>
      <c r="R1646" s="122">
        <f t="shared" si="100"/>
        <v>0</v>
      </c>
      <c r="S1646" s="123" t="s">
        <v>120</v>
      </c>
      <c r="U1646" s="70"/>
      <c r="V1646" s="124"/>
    </row>
    <row r="1647" s="63" customFormat="1" ht="16.5" outlineLevel="7" spans="1:22">
      <c r="A1647" s="82"/>
      <c r="B1647" s="126" t="s">
        <v>194</v>
      </c>
      <c r="C1647" s="127" t="s">
        <v>8545</v>
      </c>
      <c r="D1647" s="128" t="s">
        <v>8236</v>
      </c>
      <c r="E1647" s="129">
        <v>42303</v>
      </c>
      <c r="F1647" s="128">
        <v>60</v>
      </c>
      <c r="G1647" s="114">
        <v>0</v>
      </c>
      <c r="H1647" s="115">
        <v>4343.59</v>
      </c>
      <c r="I1647" s="115">
        <v>4343.59</v>
      </c>
      <c r="J1647" s="130">
        <v>0</v>
      </c>
      <c r="K1647" s="130">
        <v>0</v>
      </c>
      <c r="L1647" s="130">
        <v>0</v>
      </c>
      <c r="M1647" s="118"/>
      <c r="N1647" s="119"/>
      <c r="O1647" s="120">
        <f t="shared" si="101"/>
        <v>44135</v>
      </c>
      <c r="P1647" s="121">
        <f t="shared" si="102"/>
        <v>0</v>
      </c>
      <c r="Q1647" s="122">
        <f t="shared" si="103"/>
        <v>0</v>
      </c>
      <c r="R1647" s="122">
        <f t="shared" si="100"/>
        <v>0</v>
      </c>
      <c r="S1647" s="123" t="s">
        <v>120</v>
      </c>
      <c r="U1647" s="70"/>
      <c r="V1647" s="124"/>
    </row>
    <row r="1648" s="63" customFormat="1" ht="16.5" outlineLevel="7" spans="1:22">
      <c r="A1648" s="82"/>
      <c r="B1648" s="126" t="s">
        <v>194</v>
      </c>
      <c r="C1648" s="127" t="s">
        <v>8549</v>
      </c>
      <c r="D1648" s="128" t="s">
        <v>8236</v>
      </c>
      <c r="E1648" s="129">
        <v>42303</v>
      </c>
      <c r="F1648" s="128">
        <v>60</v>
      </c>
      <c r="G1648" s="114">
        <v>0</v>
      </c>
      <c r="H1648" s="115">
        <v>4343.59</v>
      </c>
      <c r="I1648" s="115">
        <v>4343.59</v>
      </c>
      <c r="J1648" s="130">
        <v>0</v>
      </c>
      <c r="K1648" s="130">
        <v>0</v>
      </c>
      <c r="L1648" s="130">
        <v>0</v>
      </c>
      <c r="M1648" s="118"/>
      <c r="N1648" s="119"/>
      <c r="O1648" s="120">
        <f t="shared" si="101"/>
        <v>44135</v>
      </c>
      <c r="P1648" s="121">
        <f t="shared" si="102"/>
        <v>0</v>
      </c>
      <c r="Q1648" s="122">
        <f t="shared" si="103"/>
        <v>0</v>
      </c>
      <c r="R1648" s="122">
        <f t="shared" si="100"/>
        <v>0</v>
      </c>
      <c r="S1648" s="123" t="s">
        <v>120</v>
      </c>
      <c r="U1648" s="70"/>
      <c r="V1648" s="124"/>
    </row>
    <row r="1649" s="63" customFormat="1" ht="16.5" outlineLevel="7" spans="1:22">
      <c r="A1649" s="82"/>
      <c r="B1649" s="111" t="s">
        <v>194</v>
      </c>
      <c r="C1649" s="111" t="s">
        <v>8553</v>
      </c>
      <c r="D1649" s="112" t="s">
        <v>8236</v>
      </c>
      <c r="E1649" s="113">
        <v>42303</v>
      </c>
      <c r="F1649" s="112">
        <v>60</v>
      </c>
      <c r="G1649" s="114">
        <v>0</v>
      </c>
      <c r="H1649" s="115">
        <v>4343.58</v>
      </c>
      <c r="I1649" s="115">
        <v>4343.58</v>
      </c>
      <c r="J1649" s="116">
        <v>0</v>
      </c>
      <c r="K1649" s="116">
        <v>0</v>
      </c>
      <c r="L1649" s="116">
        <v>0</v>
      </c>
      <c r="M1649" s="118"/>
      <c r="N1649" s="119"/>
      <c r="O1649" s="120">
        <f t="shared" si="101"/>
        <v>44135</v>
      </c>
      <c r="P1649" s="121">
        <f t="shared" si="102"/>
        <v>0</v>
      </c>
      <c r="Q1649" s="122">
        <f t="shared" si="103"/>
        <v>0</v>
      </c>
      <c r="R1649" s="122">
        <f t="shared" si="100"/>
        <v>0</v>
      </c>
      <c r="S1649" s="123" t="s">
        <v>120</v>
      </c>
      <c r="U1649" s="70"/>
      <c r="V1649" s="124"/>
    </row>
    <row r="1650" s="63" customFormat="1" ht="16.5" outlineLevel="7" spans="1:22">
      <c r="A1650" s="82"/>
      <c r="B1650" s="111" t="s">
        <v>194</v>
      </c>
      <c r="C1650" s="111" t="s">
        <v>8557</v>
      </c>
      <c r="D1650" s="112" t="s">
        <v>8236</v>
      </c>
      <c r="E1650" s="113">
        <v>42333</v>
      </c>
      <c r="F1650" s="112">
        <v>60</v>
      </c>
      <c r="G1650" s="114">
        <v>0</v>
      </c>
      <c r="H1650" s="115">
        <v>4576.92</v>
      </c>
      <c r="I1650" s="115">
        <v>4576.92</v>
      </c>
      <c r="J1650" s="116">
        <v>0</v>
      </c>
      <c r="K1650" s="116">
        <v>0</v>
      </c>
      <c r="L1650" s="116">
        <v>0</v>
      </c>
      <c r="M1650" s="118"/>
      <c r="N1650" s="119"/>
      <c r="O1650" s="120">
        <f t="shared" si="101"/>
        <v>44165</v>
      </c>
      <c r="P1650" s="121">
        <f t="shared" si="102"/>
        <v>0</v>
      </c>
      <c r="Q1650" s="122">
        <f t="shared" si="103"/>
        <v>0</v>
      </c>
      <c r="R1650" s="122">
        <f t="shared" si="100"/>
        <v>0</v>
      </c>
      <c r="S1650" s="123" t="s">
        <v>120</v>
      </c>
      <c r="U1650" s="70"/>
      <c r="V1650" s="124"/>
    </row>
    <row r="1651" s="63" customFormat="1" ht="16.5" outlineLevel="7" spans="1:22">
      <c r="A1651" s="82"/>
      <c r="B1651" s="126" t="s">
        <v>194</v>
      </c>
      <c r="C1651" s="127" t="s">
        <v>8561</v>
      </c>
      <c r="D1651" s="128" t="s">
        <v>8236</v>
      </c>
      <c r="E1651" s="129">
        <v>42333</v>
      </c>
      <c r="F1651" s="128">
        <v>60</v>
      </c>
      <c r="G1651" s="114">
        <v>0</v>
      </c>
      <c r="H1651" s="115">
        <v>4576.92</v>
      </c>
      <c r="I1651" s="115">
        <v>4576.92</v>
      </c>
      <c r="J1651" s="130">
        <v>0</v>
      </c>
      <c r="K1651" s="130">
        <v>0</v>
      </c>
      <c r="L1651" s="130">
        <v>0</v>
      </c>
      <c r="M1651" s="118"/>
      <c r="N1651" s="119"/>
      <c r="O1651" s="120">
        <f t="shared" si="101"/>
        <v>44165</v>
      </c>
      <c r="P1651" s="121">
        <f t="shared" si="102"/>
        <v>0</v>
      </c>
      <c r="Q1651" s="122">
        <f t="shared" si="103"/>
        <v>0</v>
      </c>
      <c r="R1651" s="122">
        <f t="shared" si="100"/>
        <v>0</v>
      </c>
      <c r="S1651" s="123" t="s">
        <v>120</v>
      </c>
      <c r="U1651" s="70"/>
      <c r="V1651" s="124"/>
    </row>
    <row r="1652" s="63" customFormat="1" ht="16.5" outlineLevel="7" spans="1:22">
      <c r="A1652" s="82"/>
      <c r="B1652" s="126" t="s">
        <v>194</v>
      </c>
      <c r="C1652" s="127" t="s">
        <v>8565</v>
      </c>
      <c r="D1652" s="128" t="s">
        <v>8236</v>
      </c>
      <c r="E1652" s="129">
        <v>42333</v>
      </c>
      <c r="F1652" s="128">
        <v>60</v>
      </c>
      <c r="G1652" s="114">
        <v>0</v>
      </c>
      <c r="H1652" s="115">
        <v>4576.92</v>
      </c>
      <c r="I1652" s="115">
        <v>4576.92</v>
      </c>
      <c r="J1652" s="130">
        <v>0</v>
      </c>
      <c r="K1652" s="130">
        <v>0</v>
      </c>
      <c r="L1652" s="130">
        <v>0</v>
      </c>
      <c r="M1652" s="118"/>
      <c r="N1652" s="119"/>
      <c r="O1652" s="120">
        <f t="shared" si="101"/>
        <v>44165</v>
      </c>
      <c r="P1652" s="121">
        <f t="shared" si="102"/>
        <v>0</v>
      </c>
      <c r="Q1652" s="122">
        <f t="shared" si="103"/>
        <v>0</v>
      </c>
      <c r="R1652" s="122">
        <f t="shared" si="100"/>
        <v>0</v>
      </c>
      <c r="S1652" s="123" t="s">
        <v>120</v>
      </c>
      <c r="U1652" s="70"/>
      <c r="V1652" s="124"/>
    </row>
    <row r="1653" s="63" customFormat="1" ht="16.5" outlineLevel="7" spans="1:22">
      <c r="A1653" s="82"/>
      <c r="B1653" s="126" t="s">
        <v>194</v>
      </c>
      <c r="C1653" s="127" t="s">
        <v>8569</v>
      </c>
      <c r="D1653" s="128" t="s">
        <v>8236</v>
      </c>
      <c r="E1653" s="129">
        <v>42333</v>
      </c>
      <c r="F1653" s="128">
        <v>60</v>
      </c>
      <c r="G1653" s="114">
        <v>0</v>
      </c>
      <c r="H1653" s="115">
        <v>4576.92</v>
      </c>
      <c r="I1653" s="115">
        <v>4576.92</v>
      </c>
      <c r="J1653" s="130">
        <v>0</v>
      </c>
      <c r="K1653" s="130">
        <v>0</v>
      </c>
      <c r="L1653" s="130">
        <v>0</v>
      </c>
      <c r="M1653" s="118"/>
      <c r="N1653" s="119"/>
      <c r="O1653" s="120">
        <f t="shared" si="101"/>
        <v>44165</v>
      </c>
      <c r="P1653" s="121">
        <f t="shared" si="102"/>
        <v>0</v>
      </c>
      <c r="Q1653" s="122">
        <f t="shared" si="103"/>
        <v>0</v>
      </c>
      <c r="R1653" s="122">
        <f t="shared" si="100"/>
        <v>0</v>
      </c>
      <c r="S1653" s="123" t="s">
        <v>120</v>
      </c>
      <c r="U1653" s="70"/>
      <c r="V1653" s="124"/>
    </row>
    <row r="1654" s="63" customFormat="1" ht="16.5" outlineLevel="7" spans="1:22">
      <c r="A1654" s="82"/>
      <c r="B1654" s="126" t="s">
        <v>194</v>
      </c>
      <c r="C1654" s="127" t="s">
        <v>8572</v>
      </c>
      <c r="D1654" s="128" t="s">
        <v>8236</v>
      </c>
      <c r="E1654" s="129">
        <v>42333</v>
      </c>
      <c r="F1654" s="128">
        <v>60</v>
      </c>
      <c r="G1654" s="114">
        <v>0</v>
      </c>
      <c r="H1654" s="115">
        <v>4576.92</v>
      </c>
      <c r="I1654" s="115">
        <v>4576.92</v>
      </c>
      <c r="J1654" s="130">
        <v>0</v>
      </c>
      <c r="K1654" s="130">
        <v>0</v>
      </c>
      <c r="L1654" s="130">
        <v>0</v>
      </c>
      <c r="M1654" s="118"/>
      <c r="N1654" s="119"/>
      <c r="O1654" s="120">
        <f t="shared" si="101"/>
        <v>44165</v>
      </c>
      <c r="P1654" s="121">
        <f t="shared" si="102"/>
        <v>0</v>
      </c>
      <c r="Q1654" s="122">
        <f t="shared" si="103"/>
        <v>0</v>
      </c>
      <c r="R1654" s="122">
        <f t="shared" si="100"/>
        <v>0</v>
      </c>
      <c r="S1654" s="123" t="s">
        <v>120</v>
      </c>
      <c r="U1654" s="70"/>
      <c r="V1654" s="124"/>
    </row>
    <row r="1655" s="63" customFormat="1" ht="16.5" outlineLevel="7" spans="1:22">
      <c r="A1655" s="82"/>
      <c r="B1655" s="126" t="s">
        <v>194</v>
      </c>
      <c r="C1655" s="127" t="s">
        <v>8576</v>
      </c>
      <c r="D1655" s="128" t="s">
        <v>8236</v>
      </c>
      <c r="E1655" s="129">
        <v>42333</v>
      </c>
      <c r="F1655" s="128">
        <v>60</v>
      </c>
      <c r="G1655" s="114">
        <v>0</v>
      </c>
      <c r="H1655" s="115">
        <v>4576.92</v>
      </c>
      <c r="I1655" s="115">
        <v>4576.92</v>
      </c>
      <c r="J1655" s="130">
        <v>0</v>
      </c>
      <c r="K1655" s="130">
        <v>0</v>
      </c>
      <c r="L1655" s="130">
        <v>0</v>
      </c>
      <c r="M1655" s="118"/>
      <c r="N1655" s="119"/>
      <c r="O1655" s="120">
        <f t="shared" si="101"/>
        <v>44165</v>
      </c>
      <c r="P1655" s="121">
        <f t="shared" si="102"/>
        <v>0</v>
      </c>
      <c r="Q1655" s="122">
        <f t="shared" si="103"/>
        <v>0</v>
      </c>
      <c r="R1655" s="122">
        <f t="shared" si="100"/>
        <v>0</v>
      </c>
      <c r="S1655" s="123" t="s">
        <v>120</v>
      </c>
      <c r="U1655" s="70"/>
      <c r="V1655" s="124"/>
    </row>
    <row r="1656" s="63" customFormat="1" ht="16.5" outlineLevel="7" spans="1:22">
      <c r="A1656" s="82"/>
      <c r="B1656" s="111" t="s">
        <v>194</v>
      </c>
      <c r="C1656" s="111" t="s">
        <v>8580</v>
      </c>
      <c r="D1656" s="112" t="s">
        <v>8236</v>
      </c>
      <c r="E1656" s="113">
        <v>42333</v>
      </c>
      <c r="F1656" s="112">
        <v>60</v>
      </c>
      <c r="G1656" s="114">
        <v>0</v>
      </c>
      <c r="H1656" s="115">
        <v>4576.92</v>
      </c>
      <c r="I1656" s="115">
        <v>4576.92</v>
      </c>
      <c r="J1656" s="116">
        <v>0</v>
      </c>
      <c r="K1656" s="116">
        <v>0</v>
      </c>
      <c r="L1656" s="116">
        <v>0</v>
      </c>
      <c r="M1656" s="118"/>
      <c r="N1656" s="119"/>
      <c r="O1656" s="120">
        <f t="shared" si="101"/>
        <v>44165</v>
      </c>
      <c r="P1656" s="121">
        <f t="shared" si="102"/>
        <v>0</v>
      </c>
      <c r="Q1656" s="122">
        <f t="shared" si="103"/>
        <v>0</v>
      </c>
      <c r="R1656" s="122">
        <f t="shared" si="100"/>
        <v>0</v>
      </c>
      <c r="S1656" s="123" t="s">
        <v>120</v>
      </c>
      <c r="U1656" s="70"/>
      <c r="V1656" s="124"/>
    </row>
    <row r="1657" s="63" customFormat="1" ht="16.5" outlineLevel="7" spans="1:22">
      <c r="A1657" s="82"/>
      <c r="B1657" s="111" t="s">
        <v>194</v>
      </c>
      <c r="C1657" s="111" t="s">
        <v>8584</v>
      </c>
      <c r="D1657" s="112" t="s">
        <v>8236</v>
      </c>
      <c r="E1657" s="113">
        <v>42333</v>
      </c>
      <c r="F1657" s="112">
        <v>60</v>
      </c>
      <c r="G1657" s="114">
        <v>0</v>
      </c>
      <c r="H1657" s="115">
        <v>4576.92</v>
      </c>
      <c r="I1657" s="115">
        <v>4576.92</v>
      </c>
      <c r="J1657" s="116">
        <v>0</v>
      </c>
      <c r="K1657" s="116">
        <v>0</v>
      </c>
      <c r="L1657" s="116">
        <v>0</v>
      </c>
      <c r="M1657" s="118"/>
      <c r="N1657" s="119"/>
      <c r="O1657" s="120">
        <f t="shared" si="101"/>
        <v>44165</v>
      </c>
      <c r="P1657" s="121">
        <f t="shared" si="102"/>
        <v>0</v>
      </c>
      <c r="Q1657" s="122">
        <f t="shared" si="103"/>
        <v>0</v>
      </c>
      <c r="R1657" s="122">
        <f t="shared" si="100"/>
        <v>0</v>
      </c>
      <c r="S1657" s="123" t="s">
        <v>120</v>
      </c>
      <c r="U1657" s="70"/>
      <c r="V1657" s="124"/>
    </row>
    <row r="1658" s="63" customFormat="1" ht="16.5" outlineLevel="7" spans="1:22">
      <c r="A1658" s="82"/>
      <c r="B1658" s="126" t="s">
        <v>194</v>
      </c>
      <c r="C1658" s="127" t="s">
        <v>8587</v>
      </c>
      <c r="D1658" s="128" t="s">
        <v>8236</v>
      </c>
      <c r="E1658" s="129">
        <v>42333</v>
      </c>
      <c r="F1658" s="128">
        <v>60</v>
      </c>
      <c r="G1658" s="114">
        <v>0</v>
      </c>
      <c r="H1658" s="115">
        <v>4576.92</v>
      </c>
      <c r="I1658" s="115">
        <v>4576.92</v>
      </c>
      <c r="J1658" s="130">
        <v>0</v>
      </c>
      <c r="K1658" s="130">
        <v>0</v>
      </c>
      <c r="L1658" s="130">
        <v>0</v>
      </c>
      <c r="M1658" s="118"/>
      <c r="N1658" s="119"/>
      <c r="O1658" s="120">
        <f t="shared" si="101"/>
        <v>44165</v>
      </c>
      <c r="P1658" s="121">
        <f t="shared" si="102"/>
        <v>0</v>
      </c>
      <c r="Q1658" s="122">
        <f t="shared" si="103"/>
        <v>0</v>
      </c>
      <c r="R1658" s="122">
        <f t="shared" si="100"/>
        <v>0</v>
      </c>
      <c r="S1658" s="123" t="s">
        <v>120</v>
      </c>
      <c r="U1658" s="70"/>
      <c r="V1658" s="124"/>
    </row>
    <row r="1659" s="63" customFormat="1" ht="16.5" outlineLevel="7" spans="1:22">
      <c r="A1659" s="82"/>
      <c r="B1659" s="126" t="s">
        <v>194</v>
      </c>
      <c r="C1659" s="127" t="s">
        <v>8591</v>
      </c>
      <c r="D1659" s="128" t="s">
        <v>8236</v>
      </c>
      <c r="E1659" s="129">
        <v>42333</v>
      </c>
      <c r="F1659" s="128">
        <v>60</v>
      </c>
      <c r="G1659" s="114">
        <v>0</v>
      </c>
      <c r="H1659" s="115">
        <v>4576.92</v>
      </c>
      <c r="I1659" s="115">
        <v>4576.92</v>
      </c>
      <c r="J1659" s="130">
        <v>0</v>
      </c>
      <c r="K1659" s="130">
        <v>0</v>
      </c>
      <c r="L1659" s="130">
        <v>0</v>
      </c>
      <c r="M1659" s="118"/>
      <c r="N1659" s="119"/>
      <c r="O1659" s="120">
        <f t="shared" si="101"/>
        <v>44165</v>
      </c>
      <c r="P1659" s="121">
        <f t="shared" si="102"/>
        <v>0</v>
      </c>
      <c r="Q1659" s="122">
        <f t="shared" si="103"/>
        <v>0</v>
      </c>
      <c r="R1659" s="122">
        <f t="shared" si="100"/>
        <v>0</v>
      </c>
      <c r="S1659" s="123" t="s">
        <v>120</v>
      </c>
      <c r="U1659" s="70"/>
      <c r="V1659" s="124"/>
    </row>
    <row r="1660" s="63" customFormat="1" ht="16.5" outlineLevel="7" spans="1:22">
      <c r="A1660" s="82"/>
      <c r="B1660" s="126" t="s">
        <v>194</v>
      </c>
      <c r="C1660" s="127" t="s">
        <v>8595</v>
      </c>
      <c r="D1660" s="128" t="s">
        <v>8236</v>
      </c>
      <c r="E1660" s="129">
        <v>42333</v>
      </c>
      <c r="F1660" s="128">
        <v>60</v>
      </c>
      <c r="G1660" s="114">
        <v>0</v>
      </c>
      <c r="H1660" s="115">
        <v>4576.95</v>
      </c>
      <c r="I1660" s="115">
        <v>4576.95</v>
      </c>
      <c r="J1660" s="130">
        <v>0</v>
      </c>
      <c r="K1660" s="130">
        <v>0</v>
      </c>
      <c r="L1660" s="130">
        <v>0</v>
      </c>
      <c r="M1660" s="118"/>
      <c r="N1660" s="119"/>
      <c r="O1660" s="120">
        <f t="shared" si="101"/>
        <v>44165</v>
      </c>
      <c r="P1660" s="121">
        <f t="shared" si="102"/>
        <v>0</v>
      </c>
      <c r="Q1660" s="122">
        <f t="shared" si="103"/>
        <v>0</v>
      </c>
      <c r="R1660" s="122">
        <f t="shared" si="100"/>
        <v>0</v>
      </c>
      <c r="S1660" s="123" t="s">
        <v>120</v>
      </c>
      <c r="U1660" s="70"/>
      <c r="V1660" s="124"/>
    </row>
    <row r="1661" s="63" customFormat="1" ht="16.5" outlineLevel="7" spans="1:22">
      <c r="A1661" s="82"/>
      <c r="B1661" s="126" t="s">
        <v>194</v>
      </c>
      <c r="C1661" s="127" t="s">
        <v>8599</v>
      </c>
      <c r="D1661" s="128" t="s">
        <v>8236</v>
      </c>
      <c r="E1661" s="129">
        <v>42333</v>
      </c>
      <c r="F1661" s="128">
        <v>60</v>
      </c>
      <c r="G1661" s="114">
        <v>0</v>
      </c>
      <c r="H1661" s="115">
        <v>4576.95</v>
      </c>
      <c r="I1661" s="115">
        <v>4576.95</v>
      </c>
      <c r="J1661" s="130">
        <v>0</v>
      </c>
      <c r="K1661" s="130">
        <v>0</v>
      </c>
      <c r="L1661" s="130">
        <v>0</v>
      </c>
      <c r="M1661" s="118"/>
      <c r="N1661" s="119"/>
      <c r="O1661" s="120">
        <f t="shared" si="101"/>
        <v>44165</v>
      </c>
      <c r="P1661" s="121">
        <f t="shared" si="102"/>
        <v>0</v>
      </c>
      <c r="Q1661" s="122">
        <f t="shared" si="103"/>
        <v>0</v>
      </c>
      <c r="R1661" s="122">
        <f t="shared" si="100"/>
        <v>0</v>
      </c>
      <c r="S1661" s="123" t="s">
        <v>120</v>
      </c>
      <c r="U1661" s="70"/>
      <c r="V1661" s="124"/>
    </row>
    <row r="1662" s="63" customFormat="1" ht="16.5" outlineLevel="7" spans="1:22">
      <c r="A1662" s="82"/>
      <c r="B1662" s="126" t="s">
        <v>194</v>
      </c>
      <c r="C1662" s="127" t="s">
        <v>8602</v>
      </c>
      <c r="D1662" s="128" t="s">
        <v>8236</v>
      </c>
      <c r="E1662" s="129">
        <v>42333</v>
      </c>
      <c r="F1662" s="128">
        <v>60</v>
      </c>
      <c r="G1662" s="114">
        <v>0</v>
      </c>
      <c r="H1662" s="115">
        <v>4576.95</v>
      </c>
      <c r="I1662" s="115">
        <v>4576.95</v>
      </c>
      <c r="J1662" s="130">
        <v>0</v>
      </c>
      <c r="K1662" s="130">
        <v>0</v>
      </c>
      <c r="L1662" s="130">
        <v>0</v>
      </c>
      <c r="M1662" s="118"/>
      <c r="N1662" s="119"/>
      <c r="O1662" s="120">
        <f t="shared" si="101"/>
        <v>44165</v>
      </c>
      <c r="P1662" s="121">
        <f t="shared" si="102"/>
        <v>0</v>
      </c>
      <c r="Q1662" s="122">
        <f t="shared" si="103"/>
        <v>0</v>
      </c>
      <c r="R1662" s="122">
        <f t="shared" si="100"/>
        <v>0</v>
      </c>
      <c r="S1662" s="123" t="s">
        <v>120</v>
      </c>
      <c r="U1662" s="70"/>
      <c r="V1662" s="124"/>
    </row>
    <row r="1663" s="63" customFormat="1" ht="16.5" outlineLevel="7" spans="1:22">
      <c r="A1663" s="82"/>
      <c r="B1663" s="111" t="s">
        <v>194</v>
      </c>
      <c r="C1663" s="111" t="s">
        <v>8606</v>
      </c>
      <c r="D1663" s="112" t="s">
        <v>8236</v>
      </c>
      <c r="E1663" s="113">
        <v>42333</v>
      </c>
      <c r="F1663" s="112">
        <v>60</v>
      </c>
      <c r="G1663" s="114">
        <v>0</v>
      </c>
      <c r="H1663" s="115">
        <v>4576.92</v>
      </c>
      <c r="I1663" s="115">
        <v>4576.92</v>
      </c>
      <c r="J1663" s="116">
        <v>0</v>
      </c>
      <c r="K1663" s="116">
        <v>0</v>
      </c>
      <c r="L1663" s="116">
        <v>0</v>
      </c>
      <c r="M1663" s="118"/>
      <c r="N1663" s="119"/>
      <c r="O1663" s="120">
        <f t="shared" si="101"/>
        <v>44165</v>
      </c>
      <c r="P1663" s="121">
        <f t="shared" si="102"/>
        <v>0</v>
      </c>
      <c r="Q1663" s="122">
        <f t="shared" si="103"/>
        <v>0</v>
      </c>
      <c r="R1663" s="122">
        <f t="shared" si="100"/>
        <v>0</v>
      </c>
      <c r="S1663" s="123" t="s">
        <v>120</v>
      </c>
      <c r="U1663" s="70"/>
      <c r="V1663" s="124"/>
    </row>
    <row r="1664" s="63" customFormat="1" ht="16.5" outlineLevel="7" spans="1:22">
      <c r="A1664" s="82"/>
      <c r="B1664" s="111" t="s">
        <v>194</v>
      </c>
      <c r="C1664" s="111" t="s">
        <v>8610</v>
      </c>
      <c r="D1664" s="112" t="s">
        <v>8236</v>
      </c>
      <c r="E1664" s="113">
        <v>42333</v>
      </c>
      <c r="F1664" s="112">
        <v>60</v>
      </c>
      <c r="G1664" s="114">
        <v>0</v>
      </c>
      <c r="H1664" s="115">
        <v>4576.92</v>
      </c>
      <c r="I1664" s="115">
        <v>4576.92</v>
      </c>
      <c r="J1664" s="116">
        <v>0</v>
      </c>
      <c r="K1664" s="116">
        <v>0</v>
      </c>
      <c r="L1664" s="116">
        <v>0</v>
      </c>
      <c r="M1664" s="118"/>
      <c r="N1664" s="119"/>
      <c r="O1664" s="120">
        <f t="shared" si="101"/>
        <v>44165</v>
      </c>
      <c r="P1664" s="121">
        <f t="shared" si="102"/>
        <v>0</v>
      </c>
      <c r="Q1664" s="122">
        <f t="shared" si="103"/>
        <v>0</v>
      </c>
      <c r="R1664" s="122">
        <f t="shared" si="100"/>
        <v>0</v>
      </c>
      <c r="S1664" s="123" t="s">
        <v>120</v>
      </c>
      <c r="U1664" s="70"/>
      <c r="V1664" s="124"/>
    </row>
    <row r="1665" s="63" customFormat="1" ht="16.5" outlineLevel="7" spans="1:22">
      <c r="A1665" s="82"/>
      <c r="B1665" s="126" t="s">
        <v>194</v>
      </c>
      <c r="C1665" s="127" t="s">
        <v>8613</v>
      </c>
      <c r="D1665" s="128" t="s">
        <v>8236</v>
      </c>
      <c r="E1665" s="129">
        <v>42333</v>
      </c>
      <c r="F1665" s="128">
        <v>60</v>
      </c>
      <c r="G1665" s="114">
        <v>0</v>
      </c>
      <c r="H1665" s="115">
        <v>4576.92</v>
      </c>
      <c r="I1665" s="115">
        <v>4576.92</v>
      </c>
      <c r="J1665" s="130">
        <v>0</v>
      </c>
      <c r="K1665" s="130">
        <v>0</v>
      </c>
      <c r="L1665" s="130">
        <v>0</v>
      </c>
      <c r="M1665" s="118"/>
      <c r="N1665" s="119"/>
      <c r="O1665" s="120">
        <f t="shared" si="101"/>
        <v>44165</v>
      </c>
      <c r="P1665" s="121">
        <f t="shared" si="102"/>
        <v>0</v>
      </c>
      <c r="Q1665" s="122">
        <f t="shared" si="103"/>
        <v>0</v>
      </c>
      <c r="R1665" s="122">
        <f t="shared" si="100"/>
        <v>0</v>
      </c>
      <c r="S1665" s="123" t="s">
        <v>120</v>
      </c>
      <c r="U1665" s="70"/>
      <c r="V1665" s="124"/>
    </row>
    <row r="1666" s="63" customFormat="1" ht="16.5" outlineLevel="7" spans="1:22">
      <c r="A1666" s="82"/>
      <c r="B1666" s="126" t="s">
        <v>194</v>
      </c>
      <c r="C1666" s="127" t="s">
        <v>8617</v>
      </c>
      <c r="D1666" s="128" t="s">
        <v>8236</v>
      </c>
      <c r="E1666" s="129">
        <v>42333</v>
      </c>
      <c r="F1666" s="128">
        <v>60</v>
      </c>
      <c r="G1666" s="114">
        <v>0</v>
      </c>
      <c r="H1666" s="115">
        <v>4576.92</v>
      </c>
      <c r="I1666" s="115">
        <v>4576.92</v>
      </c>
      <c r="J1666" s="130">
        <v>0</v>
      </c>
      <c r="K1666" s="130">
        <v>0</v>
      </c>
      <c r="L1666" s="130">
        <v>0</v>
      </c>
      <c r="M1666" s="118"/>
      <c r="N1666" s="119"/>
      <c r="O1666" s="120">
        <f t="shared" si="101"/>
        <v>44165</v>
      </c>
      <c r="P1666" s="121">
        <f t="shared" si="102"/>
        <v>0</v>
      </c>
      <c r="Q1666" s="122">
        <f t="shared" si="103"/>
        <v>0</v>
      </c>
      <c r="R1666" s="122">
        <f t="shared" si="100"/>
        <v>0</v>
      </c>
      <c r="S1666" s="123" t="s">
        <v>120</v>
      </c>
      <c r="U1666" s="70"/>
      <c r="V1666" s="124"/>
    </row>
    <row r="1667" s="63" customFormat="1" ht="16.5" outlineLevel="7" spans="1:22">
      <c r="A1667" s="82"/>
      <c r="B1667" s="126" t="s">
        <v>194</v>
      </c>
      <c r="C1667" s="127" t="s">
        <v>8620</v>
      </c>
      <c r="D1667" s="128" t="s">
        <v>8236</v>
      </c>
      <c r="E1667" s="129">
        <v>42333</v>
      </c>
      <c r="F1667" s="128">
        <v>60</v>
      </c>
      <c r="G1667" s="114">
        <v>0</v>
      </c>
      <c r="H1667" s="115">
        <v>4576.92</v>
      </c>
      <c r="I1667" s="115">
        <v>4576.92</v>
      </c>
      <c r="J1667" s="130">
        <v>0</v>
      </c>
      <c r="K1667" s="130">
        <v>0</v>
      </c>
      <c r="L1667" s="130">
        <v>0</v>
      </c>
      <c r="M1667" s="118"/>
      <c r="N1667" s="119"/>
      <c r="O1667" s="120">
        <f t="shared" si="101"/>
        <v>44165</v>
      </c>
      <c r="P1667" s="121">
        <f t="shared" si="102"/>
        <v>0</v>
      </c>
      <c r="Q1667" s="122">
        <f t="shared" si="103"/>
        <v>0</v>
      </c>
      <c r="R1667" s="122">
        <f t="shared" si="100"/>
        <v>0</v>
      </c>
      <c r="S1667" s="123" t="s">
        <v>120</v>
      </c>
      <c r="U1667" s="70"/>
      <c r="V1667" s="124"/>
    </row>
    <row r="1668" s="63" customFormat="1" ht="16.5" outlineLevel="7" spans="1:22">
      <c r="A1668" s="82"/>
      <c r="B1668" s="126" t="s">
        <v>194</v>
      </c>
      <c r="C1668" s="127" t="s">
        <v>8624</v>
      </c>
      <c r="D1668" s="128" t="s">
        <v>8236</v>
      </c>
      <c r="E1668" s="129">
        <v>42333</v>
      </c>
      <c r="F1668" s="128">
        <v>60</v>
      </c>
      <c r="G1668" s="114">
        <v>0</v>
      </c>
      <c r="H1668" s="115">
        <v>4576.92</v>
      </c>
      <c r="I1668" s="115">
        <v>4576.92</v>
      </c>
      <c r="J1668" s="130">
        <v>0</v>
      </c>
      <c r="K1668" s="130">
        <v>0</v>
      </c>
      <c r="L1668" s="130">
        <v>0</v>
      </c>
      <c r="M1668" s="118"/>
      <c r="N1668" s="119"/>
      <c r="O1668" s="120">
        <f t="shared" si="101"/>
        <v>44165</v>
      </c>
      <c r="P1668" s="121">
        <f t="shared" si="102"/>
        <v>0</v>
      </c>
      <c r="Q1668" s="122">
        <f t="shared" si="103"/>
        <v>0</v>
      </c>
      <c r="R1668" s="122">
        <f t="shared" si="100"/>
        <v>0</v>
      </c>
      <c r="S1668" s="123" t="s">
        <v>120</v>
      </c>
      <c r="U1668" s="70"/>
      <c r="V1668" s="124"/>
    </row>
    <row r="1669" s="63" customFormat="1" ht="16.5" outlineLevel="7" spans="1:22">
      <c r="A1669" s="82"/>
      <c r="B1669" s="126" t="s">
        <v>194</v>
      </c>
      <c r="C1669" s="127" t="s">
        <v>8628</v>
      </c>
      <c r="D1669" s="128" t="s">
        <v>8236</v>
      </c>
      <c r="E1669" s="129">
        <v>42333</v>
      </c>
      <c r="F1669" s="128">
        <v>60</v>
      </c>
      <c r="G1669" s="114">
        <v>0</v>
      </c>
      <c r="H1669" s="115">
        <v>4576.92</v>
      </c>
      <c r="I1669" s="115">
        <v>4576.92</v>
      </c>
      <c r="J1669" s="130">
        <v>0</v>
      </c>
      <c r="K1669" s="130">
        <v>0</v>
      </c>
      <c r="L1669" s="130">
        <v>0</v>
      </c>
      <c r="M1669" s="118"/>
      <c r="N1669" s="119"/>
      <c r="O1669" s="120">
        <f t="shared" si="101"/>
        <v>44165</v>
      </c>
      <c r="P1669" s="121">
        <f t="shared" si="102"/>
        <v>0</v>
      </c>
      <c r="Q1669" s="122">
        <f t="shared" si="103"/>
        <v>0</v>
      </c>
      <c r="R1669" s="122">
        <f t="shared" si="100"/>
        <v>0</v>
      </c>
      <c r="S1669" s="123" t="s">
        <v>120</v>
      </c>
      <c r="U1669" s="70"/>
      <c r="V1669" s="124"/>
    </row>
    <row r="1670" s="63" customFormat="1" ht="16.5" outlineLevel="7" spans="1:22">
      <c r="A1670" s="82"/>
      <c r="B1670" s="111" t="s">
        <v>194</v>
      </c>
      <c r="C1670" s="111" t="s">
        <v>8632</v>
      </c>
      <c r="D1670" s="112" t="s">
        <v>8236</v>
      </c>
      <c r="E1670" s="113">
        <v>42333</v>
      </c>
      <c r="F1670" s="112">
        <v>60</v>
      </c>
      <c r="G1670" s="114">
        <v>0</v>
      </c>
      <c r="H1670" s="115">
        <v>4576.92</v>
      </c>
      <c r="I1670" s="115">
        <v>4576.92</v>
      </c>
      <c r="J1670" s="116">
        <v>0</v>
      </c>
      <c r="K1670" s="116">
        <v>0</v>
      </c>
      <c r="L1670" s="116">
        <v>0</v>
      </c>
      <c r="M1670" s="118"/>
      <c r="N1670" s="119"/>
      <c r="O1670" s="120">
        <f t="shared" si="101"/>
        <v>44165</v>
      </c>
      <c r="P1670" s="121">
        <f t="shared" si="102"/>
        <v>0</v>
      </c>
      <c r="Q1670" s="122">
        <f t="shared" si="103"/>
        <v>0</v>
      </c>
      <c r="R1670" s="122">
        <f t="shared" si="100"/>
        <v>0</v>
      </c>
      <c r="S1670" s="123" t="s">
        <v>120</v>
      </c>
      <c r="U1670" s="70"/>
      <c r="V1670" s="124"/>
    </row>
    <row r="1671" s="63" customFormat="1" ht="16.5" outlineLevel="7" spans="1:22">
      <c r="A1671" s="82"/>
      <c r="B1671" s="111" t="s">
        <v>194</v>
      </c>
      <c r="C1671" s="111" t="s">
        <v>8635</v>
      </c>
      <c r="D1671" s="112" t="s">
        <v>8236</v>
      </c>
      <c r="E1671" s="113">
        <v>42333</v>
      </c>
      <c r="F1671" s="112">
        <v>60</v>
      </c>
      <c r="G1671" s="114">
        <v>0</v>
      </c>
      <c r="H1671" s="115">
        <v>4576.92</v>
      </c>
      <c r="I1671" s="115">
        <v>4576.92</v>
      </c>
      <c r="J1671" s="116">
        <v>0</v>
      </c>
      <c r="K1671" s="116">
        <v>0</v>
      </c>
      <c r="L1671" s="116">
        <v>0</v>
      </c>
      <c r="M1671" s="118"/>
      <c r="N1671" s="119"/>
      <c r="O1671" s="120">
        <f t="shared" si="101"/>
        <v>44165</v>
      </c>
      <c r="P1671" s="121">
        <f t="shared" si="102"/>
        <v>0</v>
      </c>
      <c r="Q1671" s="122">
        <f t="shared" si="103"/>
        <v>0</v>
      </c>
      <c r="R1671" s="122">
        <f t="shared" si="100"/>
        <v>0</v>
      </c>
      <c r="S1671" s="123" t="s">
        <v>120</v>
      </c>
      <c r="U1671" s="70"/>
      <c r="V1671" s="124"/>
    </row>
    <row r="1672" s="63" customFormat="1" ht="16.5" outlineLevel="7" spans="1:22">
      <c r="A1672" s="82"/>
      <c r="B1672" s="126" t="s">
        <v>194</v>
      </c>
      <c r="C1672" s="127" t="s">
        <v>8639</v>
      </c>
      <c r="D1672" s="128" t="s">
        <v>8236</v>
      </c>
      <c r="E1672" s="129">
        <v>42333</v>
      </c>
      <c r="F1672" s="128">
        <v>60</v>
      </c>
      <c r="G1672" s="114">
        <v>0</v>
      </c>
      <c r="H1672" s="115">
        <v>4576.92</v>
      </c>
      <c r="I1672" s="115">
        <v>4576.92</v>
      </c>
      <c r="J1672" s="130">
        <v>0</v>
      </c>
      <c r="K1672" s="130">
        <v>0</v>
      </c>
      <c r="L1672" s="130">
        <v>0</v>
      </c>
      <c r="M1672" s="118"/>
      <c r="N1672" s="119"/>
      <c r="O1672" s="120">
        <f t="shared" si="101"/>
        <v>44165</v>
      </c>
      <c r="P1672" s="121">
        <f t="shared" si="102"/>
        <v>0</v>
      </c>
      <c r="Q1672" s="122">
        <f t="shared" si="103"/>
        <v>0</v>
      </c>
      <c r="R1672" s="122">
        <f t="shared" ref="R1672:R1735" si="104">Q1672-L1672</f>
        <v>0</v>
      </c>
      <c r="S1672" s="123" t="s">
        <v>120</v>
      </c>
      <c r="U1672" s="70"/>
      <c r="V1672" s="124"/>
    </row>
    <row r="1673" s="63" customFormat="1" ht="16.5" outlineLevel="7" spans="1:22">
      <c r="A1673" s="82"/>
      <c r="B1673" s="126" t="s">
        <v>194</v>
      </c>
      <c r="C1673" s="127" t="s">
        <v>8642</v>
      </c>
      <c r="D1673" s="128" t="s">
        <v>8236</v>
      </c>
      <c r="E1673" s="129">
        <v>42333</v>
      </c>
      <c r="F1673" s="128">
        <v>60</v>
      </c>
      <c r="G1673" s="114">
        <v>0</v>
      </c>
      <c r="H1673" s="115">
        <v>4576.92</v>
      </c>
      <c r="I1673" s="115">
        <v>4576.92</v>
      </c>
      <c r="J1673" s="130">
        <v>0</v>
      </c>
      <c r="K1673" s="130">
        <v>0</v>
      </c>
      <c r="L1673" s="130">
        <v>0</v>
      </c>
      <c r="M1673" s="118"/>
      <c r="N1673" s="119"/>
      <c r="O1673" s="120">
        <f t="shared" ref="O1673:O1736" si="105">IFERROR(EOMONTH(E1673,F1673),"")</f>
        <v>44165</v>
      </c>
      <c r="P1673" s="121">
        <f t="shared" si="102"/>
        <v>0</v>
      </c>
      <c r="Q1673" s="122">
        <f t="shared" si="103"/>
        <v>0</v>
      </c>
      <c r="R1673" s="122">
        <f t="shared" si="104"/>
        <v>0</v>
      </c>
      <c r="S1673" s="123" t="s">
        <v>120</v>
      </c>
      <c r="U1673" s="70"/>
      <c r="V1673" s="124"/>
    </row>
    <row r="1674" s="63" customFormat="1" ht="16.5" outlineLevel="7" spans="1:22">
      <c r="A1674" s="82"/>
      <c r="B1674" s="126" t="s">
        <v>194</v>
      </c>
      <c r="C1674" s="127" t="s">
        <v>8646</v>
      </c>
      <c r="D1674" s="128" t="s">
        <v>8236</v>
      </c>
      <c r="E1674" s="129">
        <v>42333</v>
      </c>
      <c r="F1674" s="128">
        <v>60</v>
      </c>
      <c r="G1674" s="114">
        <v>0</v>
      </c>
      <c r="H1674" s="115">
        <v>4576.92</v>
      </c>
      <c r="I1674" s="115">
        <v>4576.92</v>
      </c>
      <c r="J1674" s="130">
        <v>0</v>
      </c>
      <c r="K1674" s="130">
        <v>0</v>
      </c>
      <c r="L1674" s="130">
        <v>0</v>
      </c>
      <c r="M1674" s="118"/>
      <c r="N1674" s="119"/>
      <c r="O1674" s="120">
        <f t="shared" si="105"/>
        <v>44165</v>
      </c>
      <c r="P1674" s="121">
        <f t="shared" ref="P1674:P1737" si="106">IFERROR(IF(OR(AND(M1674&lt;&gt;"",YEAR(M1674)&lt;YEAR($L$6)),AND(O1674&lt;&gt;"",YEAR(O1674)&lt;YEAR($L$6))),0,IF(YEAR(E1674)&gt;YEAR($L$6),0,IF(OR((IF(YEAR(E1674)&lt;YEAR($L$6),1,IF(MONTH(E1674)=12,99,MONTH(E1674)+1))&gt;12),(IF(YEAR(E1674)&lt;YEAR($L$6),1,IF(MONTH(E1674)=12,99,MONTH(E1674)+1))&gt;MIN(MONTH($L$6),IF(AND(M1674&lt;&gt;"",YEAR(M1674)=YEAR($L$6)),MONTH(M1674),99),IF(AND(O1674&lt;&gt;"",YEAR(O1674)=YEAR($L$6)),MONTH(O1674),99)))),0,MIN(MONTH($L$6),IF(AND(M1674&lt;&gt;"",YEAR(M1674)=YEAR($L$6)),MONTH(M1674),99),IF(AND(O1674&lt;&gt;"",YEAR(O1674)=YEAR($L$6)),MONTH(O1674),99))-IF(YEAR(E1674)&lt;YEAR($L$6),1,IF(MONTH(E1674)=12,99,MONTH(E1674)+1))+1))),0)</f>
        <v>0</v>
      </c>
      <c r="Q1674" s="122">
        <f t="shared" ref="Q1674:Q1737" si="107">IFERROR(IF(N1674=0,(H1674*(1-G1674))/F1674*P1674,(N1674*(1-G1674))/F1674*P1674),0)</f>
        <v>0</v>
      </c>
      <c r="R1674" s="122">
        <f t="shared" si="104"/>
        <v>0</v>
      </c>
      <c r="S1674" s="123" t="s">
        <v>120</v>
      </c>
      <c r="U1674" s="70"/>
      <c r="V1674" s="124"/>
    </row>
    <row r="1675" s="63" customFormat="1" ht="16.5" outlineLevel="7" spans="1:22">
      <c r="A1675" s="82"/>
      <c r="B1675" s="126" t="s">
        <v>194</v>
      </c>
      <c r="C1675" s="127" t="s">
        <v>8650</v>
      </c>
      <c r="D1675" s="128" t="s">
        <v>8236</v>
      </c>
      <c r="E1675" s="129">
        <v>42333</v>
      </c>
      <c r="F1675" s="128">
        <v>60</v>
      </c>
      <c r="G1675" s="114">
        <v>0</v>
      </c>
      <c r="H1675" s="115">
        <v>4576.92</v>
      </c>
      <c r="I1675" s="115">
        <v>4576.92</v>
      </c>
      <c r="J1675" s="130">
        <v>0</v>
      </c>
      <c r="K1675" s="130">
        <v>0</v>
      </c>
      <c r="L1675" s="130">
        <v>0</v>
      </c>
      <c r="M1675" s="118"/>
      <c r="N1675" s="119"/>
      <c r="O1675" s="120">
        <f t="shared" si="105"/>
        <v>44165</v>
      </c>
      <c r="P1675" s="121">
        <f t="shared" si="106"/>
        <v>0</v>
      </c>
      <c r="Q1675" s="122">
        <f t="shared" si="107"/>
        <v>0</v>
      </c>
      <c r="R1675" s="122">
        <f t="shared" si="104"/>
        <v>0</v>
      </c>
      <c r="S1675" s="123" t="s">
        <v>120</v>
      </c>
      <c r="U1675" s="70"/>
      <c r="V1675" s="124"/>
    </row>
    <row r="1676" s="63" customFormat="1" ht="16.5" outlineLevel="7" spans="1:22">
      <c r="A1676" s="82"/>
      <c r="B1676" s="126" t="s">
        <v>194</v>
      </c>
      <c r="C1676" s="127" t="s">
        <v>8654</v>
      </c>
      <c r="D1676" s="128" t="s">
        <v>8236</v>
      </c>
      <c r="E1676" s="129">
        <v>42713</v>
      </c>
      <c r="F1676" s="128">
        <v>60</v>
      </c>
      <c r="G1676" s="114">
        <v>0</v>
      </c>
      <c r="H1676" s="115">
        <v>6968.38</v>
      </c>
      <c r="I1676" s="115">
        <v>6968.38</v>
      </c>
      <c r="J1676" s="130">
        <v>0</v>
      </c>
      <c r="K1676" s="130">
        <v>0</v>
      </c>
      <c r="L1676" s="130">
        <v>0</v>
      </c>
      <c r="M1676" s="118"/>
      <c r="N1676" s="119"/>
      <c r="O1676" s="120">
        <f t="shared" si="105"/>
        <v>44561</v>
      </c>
      <c r="P1676" s="121">
        <f t="shared" si="106"/>
        <v>0</v>
      </c>
      <c r="Q1676" s="122">
        <f t="shared" si="107"/>
        <v>0</v>
      </c>
      <c r="R1676" s="122">
        <f t="shared" si="104"/>
        <v>0</v>
      </c>
      <c r="S1676" s="123" t="s">
        <v>120</v>
      </c>
      <c r="U1676" s="70"/>
      <c r="V1676" s="124"/>
    </row>
    <row r="1677" s="63" customFormat="1" ht="16.5" outlineLevel="7" spans="1:22">
      <c r="A1677" s="82"/>
      <c r="B1677" s="111" t="s">
        <v>194</v>
      </c>
      <c r="C1677" s="111" t="s">
        <v>8659</v>
      </c>
      <c r="D1677" s="112" t="s">
        <v>8236</v>
      </c>
      <c r="E1677" s="113">
        <v>42713</v>
      </c>
      <c r="F1677" s="112">
        <v>60</v>
      </c>
      <c r="G1677" s="114">
        <v>0</v>
      </c>
      <c r="H1677" s="115">
        <v>6968.38</v>
      </c>
      <c r="I1677" s="115">
        <v>6968.38</v>
      </c>
      <c r="J1677" s="116">
        <v>0</v>
      </c>
      <c r="K1677" s="116">
        <v>0</v>
      </c>
      <c r="L1677" s="116">
        <v>0</v>
      </c>
      <c r="M1677" s="118"/>
      <c r="N1677" s="119"/>
      <c r="O1677" s="120">
        <f t="shared" si="105"/>
        <v>44561</v>
      </c>
      <c r="P1677" s="121">
        <f t="shared" si="106"/>
        <v>0</v>
      </c>
      <c r="Q1677" s="122">
        <f t="shared" si="107"/>
        <v>0</v>
      </c>
      <c r="R1677" s="122">
        <f t="shared" si="104"/>
        <v>0</v>
      </c>
      <c r="S1677" s="123" t="s">
        <v>120</v>
      </c>
      <c r="U1677" s="70"/>
      <c r="V1677" s="124"/>
    </row>
    <row r="1678" s="63" customFormat="1" ht="16.5" outlineLevel="7" spans="1:22">
      <c r="A1678" s="82"/>
      <c r="B1678" s="111" t="s">
        <v>194</v>
      </c>
      <c r="C1678" s="111" t="s">
        <v>8663</v>
      </c>
      <c r="D1678" s="112" t="s">
        <v>8236</v>
      </c>
      <c r="E1678" s="113">
        <v>42713</v>
      </c>
      <c r="F1678" s="112">
        <v>60</v>
      </c>
      <c r="G1678" s="114">
        <v>0</v>
      </c>
      <c r="H1678" s="115">
        <v>6968.38</v>
      </c>
      <c r="I1678" s="115">
        <v>6968.38</v>
      </c>
      <c r="J1678" s="116">
        <v>0</v>
      </c>
      <c r="K1678" s="116">
        <v>0</v>
      </c>
      <c r="L1678" s="116">
        <v>0</v>
      </c>
      <c r="M1678" s="118"/>
      <c r="N1678" s="119"/>
      <c r="O1678" s="120">
        <f t="shared" si="105"/>
        <v>44561</v>
      </c>
      <c r="P1678" s="121">
        <f t="shared" si="106"/>
        <v>0</v>
      </c>
      <c r="Q1678" s="122">
        <f t="shared" si="107"/>
        <v>0</v>
      </c>
      <c r="R1678" s="122">
        <f t="shared" si="104"/>
        <v>0</v>
      </c>
      <c r="S1678" s="123" t="s">
        <v>120</v>
      </c>
      <c r="U1678" s="70"/>
      <c r="V1678" s="124"/>
    </row>
    <row r="1679" s="63" customFormat="1" ht="16.5" outlineLevel="7" spans="1:22">
      <c r="A1679" s="82"/>
      <c r="B1679" s="126" t="s">
        <v>194</v>
      </c>
      <c r="C1679" s="127" t="s">
        <v>8667</v>
      </c>
      <c r="D1679" s="128" t="s">
        <v>8236</v>
      </c>
      <c r="E1679" s="129">
        <v>42713</v>
      </c>
      <c r="F1679" s="128">
        <v>60</v>
      </c>
      <c r="G1679" s="114">
        <v>0</v>
      </c>
      <c r="H1679" s="115">
        <v>6968.38</v>
      </c>
      <c r="I1679" s="115">
        <v>6968.38</v>
      </c>
      <c r="J1679" s="130">
        <v>0</v>
      </c>
      <c r="K1679" s="130">
        <v>0</v>
      </c>
      <c r="L1679" s="130">
        <v>0</v>
      </c>
      <c r="M1679" s="118"/>
      <c r="N1679" s="119"/>
      <c r="O1679" s="120">
        <f t="shared" si="105"/>
        <v>44561</v>
      </c>
      <c r="P1679" s="121">
        <f t="shared" si="106"/>
        <v>0</v>
      </c>
      <c r="Q1679" s="122">
        <f t="shared" si="107"/>
        <v>0</v>
      </c>
      <c r="R1679" s="122">
        <f t="shared" si="104"/>
        <v>0</v>
      </c>
      <c r="S1679" s="123" t="s">
        <v>120</v>
      </c>
      <c r="U1679" s="70"/>
      <c r="V1679" s="124"/>
    </row>
    <row r="1680" s="63" customFormat="1" ht="16.5" outlineLevel="7" spans="1:22">
      <c r="A1680" s="82"/>
      <c r="B1680" s="126" t="s">
        <v>194</v>
      </c>
      <c r="C1680" s="127" t="s">
        <v>8671</v>
      </c>
      <c r="D1680" s="128" t="s">
        <v>8236</v>
      </c>
      <c r="E1680" s="129">
        <v>42713</v>
      </c>
      <c r="F1680" s="128">
        <v>60</v>
      </c>
      <c r="G1680" s="114">
        <v>0</v>
      </c>
      <c r="H1680" s="115">
        <v>6968.38</v>
      </c>
      <c r="I1680" s="115">
        <v>6968.38</v>
      </c>
      <c r="J1680" s="130">
        <v>0</v>
      </c>
      <c r="K1680" s="130">
        <v>0</v>
      </c>
      <c r="L1680" s="130">
        <v>0</v>
      </c>
      <c r="M1680" s="118"/>
      <c r="N1680" s="119"/>
      <c r="O1680" s="120">
        <f t="shared" si="105"/>
        <v>44561</v>
      </c>
      <c r="P1680" s="121">
        <f t="shared" si="106"/>
        <v>0</v>
      </c>
      <c r="Q1680" s="122">
        <f t="shared" si="107"/>
        <v>0</v>
      </c>
      <c r="R1680" s="122">
        <f t="shared" si="104"/>
        <v>0</v>
      </c>
      <c r="S1680" s="123" t="s">
        <v>120</v>
      </c>
      <c r="U1680" s="70"/>
      <c r="V1680" s="124"/>
    </row>
    <row r="1681" s="63" customFormat="1" ht="16.5" outlineLevel="7" spans="1:22">
      <c r="A1681" s="82"/>
      <c r="B1681" s="126" t="s">
        <v>194</v>
      </c>
      <c r="C1681" s="127" t="s">
        <v>8675</v>
      </c>
      <c r="D1681" s="128" t="s">
        <v>8236</v>
      </c>
      <c r="E1681" s="129">
        <v>42713</v>
      </c>
      <c r="F1681" s="128">
        <v>60</v>
      </c>
      <c r="G1681" s="114">
        <v>0</v>
      </c>
      <c r="H1681" s="115">
        <v>6968.38</v>
      </c>
      <c r="I1681" s="115">
        <v>6968.38</v>
      </c>
      <c r="J1681" s="130">
        <v>0</v>
      </c>
      <c r="K1681" s="130">
        <v>0</v>
      </c>
      <c r="L1681" s="130">
        <v>0</v>
      </c>
      <c r="M1681" s="118"/>
      <c r="N1681" s="119"/>
      <c r="O1681" s="120">
        <f t="shared" si="105"/>
        <v>44561</v>
      </c>
      <c r="P1681" s="121">
        <f t="shared" si="106"/>
        <v>0</v>
      </c>
      <c r="Q1681" s="122">
        <f t="shared" si="107"/>
        <v>0</v>
      </c>
      <c r="R1681" s="122">
        <f t="shared" si="104"/>
        <v>0</v>
      </c>
      <c r="S1681" s="123" t="s">
        <v>120</v>
      </c>
      <c r="U1681" s="70"/>
      <c r="V1681" s="124"/>
    </row>
    <row r="1682" s="63" customFormat="1" ht="16.5" outlineLevel="7" spans="1:22">
      <c r="A1682" s="82"/>
      <c r="B1682" s="126" t="s">
        <v>194</v>
      </c>
      <c r="C1682" s="127" t="s">
        <v>8679</v>
      </c>
      <c r="D1682" s="128" t="s">
        <v>8236</v>
      </c>
      <c r="E1682" s="129">
        <v>42713</v>
      </c>
      <c r="F1682" s="128">
        <v>60</v>
      </c>
      <c r="G1682" s="114">
        <v>0</v>
      </c>
      <c r="H1682" s="115">
        <v>6968.37</v>
      </c>
      <c r="I1682" s="115">
        <v>6968.37</v>
      </c>
      <c r="J1682" s="130">
        <v>0</v>
      </c>
      <c r="K1682" s="130">
        <v>0</v>
      </c>
      <c r="L1682" s="130">
        <v>0</v>
      </c>
      <c r="M1682" s="118"/>
      <c r="N1682" s="119"/>
      <c r="O1682" s="120">
        <f t="shared" si="105"/>
        <v>44561</v>
      </c>
      <c r="P1682" s="121">
        <f t="shared" si="106"/>
        <v>0</v>
      </c>
      <c r="Q1682" s="122">
        <f t="shared" si="107"/>
        <v>0</v>
      </c>
      <c r="R1682" s="122">
        <f t="shared" si="104"/>
        <v>0</v>
      </c>
      <c r="S1682" s="123" t="s">
        <v>120</v>
      </c>
      <c r="U1682" s="70"/>
      <c r="V1682" s="124"/>
    </row>
    <row r="1683" s="63" customFormat="1" ht="16.5" outlineLevel="7" spans="1:22">
      <c r="A1683" s="82"/>
      <c r="B1683" s="126" t="s">
        <v>194</v>
      </c>
      <c r="C1683" s="127" t="s">
        <v>8682</v>
      </c>
      <c r="D1683" s="128" t="s">
        <v>8236</v>
      </c>
      <c r="E1683" s="129">
        <v>42713</v>
      </c>
      <c r="F1683" s="128">
        <v>60</v>
      </c>
      <c r="G1683" s="114">
        <v>0</v>
      </c>
      <c r="H1683" s="115">
        <v>6968.37</v>
      </c>
      <c r="I1683" s="115">
        <v>6968.37</v>
      </c>
      <c r="J1683" s="130">
        <v>0</v>
      </c>
      <c r="K1683" s="130">
        <v>0</v>
      </c>
      <c r="L1683" s="130">
        <v>0</v>
      </c>
      <c r="M1683" s="118"/>
      <c r="N1683" s="119"/>
      <c r="O1683" s="120">
        <f t="shared" si="105"/>
        <v>44561</v>
      </c>
      <c r="P1683" s="121">
        <f t="shared" si="106"/>
        <v>0</v>
      </c>
      <c r="Q1683" s="122">
        <f t="shared" si="107"/>
        <v>0</v>
      </c>
      <c r="R1683" s="122">
        <f t="shared" si="104"/>
        <v>0</v>
      </c>
      <c r="S1683" s="123" t="s">
        <v>120</v>
      </c>
      <c r="U1683" s="70"/>
      <c r="V1683" s="124"/>
    </row>
    <row r="1684" s="63" customFormat="1" ht="16.5" outlineLevel="7" spans="1:22">
      <c r="A1684" s="82"/>
      <c r="B1684" s="111" t="s">
        <v>194</v>
      </c>
      <c r="C1684" s="111" t="s">
        <v>8686</v>
      </c>
      <c r="D1684" s="112" t="s">
        <v>8236</v>
      </c>
      <c r="E1684" s="113">
        <v>42713</v>
      </c>
      <c r="F1684" s="112">
        <v>60</v>
      </c>
      <c r="G1684" s="114">
        <v>0</v>
      </c>
      <c r="H1684" s="115">
        <v>6968.37</v>
      </c>
      <c r="I1684" s="115">
        <v>6968.37</v>
      </c>
      <c r="J1684" s="116">
        <v>0</v>
      </c>
      <c r="K1684" s="116">
        <v>0</v>
      </c>
      <c r="L1684" s="116">
        <v>0</v>
      </c>
      <c r="M1684" s="118"/>
      <c r="N1684" s="119"/>
      <c r="O1684" s="120">
        <f t="shared" si="105"/>
        <v>44561</v>
      </c>
      <c r="P1684" s="121">
        <f t="shared" si="106"/>
        <v>0</v>
      </c>
      <c r="Q1684" s="122">
        <f t="shared" si="107"/>
        <v>0</v>
      </c>
      <c r="R1684" s="122">
        <f t="shared" si="104"/>
        <v>0</v>
      </c>
      <c r="S1684" s="123" t="s">
        <v>120</v>
      </c>
      <c r="U1684" s="70"/>
      <c r="V1684" s="124"/>
    </row>
    <row r="1685" s="63" customFormat="1" ht="16.5" outlineLevel="7" spans="1:22">
      <c r="A1685" s="82"/>
      <c r="B1685" s="111" t="s">
        <v>194</v>
      </c>
      <c r="C1685" s="111" t="s">
        <v>8690</v>
      </c>
      <c r="D1685" s="112" t="s">
        <v>8236</v>
      </c>
      <c r="E1685" s="113">
        <v>42713</v>
      </c>
      <c r="F1685" s="112">
        <v>60</v>
      </c>
      <c r="G1685" s="114">
        <v>0</v>
      </c>
      <c r="H1685" s="115">
        <v>6968.37</v>
      </c>
      <c r="I1685" s="115">
        <v>6968.37</v>
      </c>
      <c r="J1685" s="116">
        <v>0</v>
      </c>
      <c r="K1685" s="116">
        <v>0</v>
      </c>
      <c r="L1685" s="116">
        <v>0</v>
      </c>
      <c r="M1685" s="118"/>
      <c r="N1685" s="119"/>
      <c r="O1685" s="120">
        <f t="shared" si="105"/>
        <v>44561</v>
      </c>
      <c r="P1685" s="121">
        <f t="shared" si="106"/>
        <v>0</v>
      </c>
      <c r="Q1685" s="122">
        <f t="shared" si="107"/>
        <v>0</v>
      </c>
      <c r="R1685" s="122">
        <f t="shared" si="104"/>
        <v>0</v>
      </c>
      <c r="S1685" s="123" t="s">
        <v>120</v>
      </c>
      <c r="U1685" s="70"/>
      <c r="V1685" s="124"/>
    </row>
    <row r="1686" s="63" customFormat="1" ht="16.5" outlineLevel="7" spans="1:22">
      <c r="A1686" s="82"/>
      <c r="B1686" s="126" t="s">
        <v>194</v>
      </c>
      <c r="C1686" s="127" t="s">
        <v>8694</v>
      </c>
      <c r="D1686" s="128" t="s">
        <v>8236</v>
      </c>
      <c r="E1686" s="129">
        <v>42899</v>
      </c>
      <c r="F1686" s="128">
        <v>60</v>
      </c>
      <c r="G1686" s="114">
        <v>0</v>
      </c>
      <c r="H1686" s="115">
        <v>7358.97</v>
      </c>
      <c r="I1686" s="115">
        <v>7358.97</v>
      </c>
      <c r="J1686" s="130">
        <v>0</v>
      </c>
      <c r="K1686" s="130">
        <v>0</v>
      </c>
      <c r="L1686" s="130">
        <v>0</v>
      </c>
      <c r="M1686" s="118"/>
      <c r="N1686" s="119"/>
      <c r="O1686" s="120">
        <f t="shared" si="105"/>
        <v>44742</v>
      </c>
      <c r="P1686" s="121">
        <f t="shared" si="106"/>
        <v>0</v>
      </c>
      <c r="Q1686" s="122">
        <f t="shared" si="107"/>
        <v>0</v>
      </c>
      <c r="R1686" s="122">
        <f t="shared" si="104"/>
        <v>0</v>
      </c>
      <c r="S1686" s="123" t="s">
        <v>120</v>
      </c>
      <c r="U1686" s="70"/>
      <c r="V1686" s="124"/>
    </row>
    <row r="1687" s="63" customFormat="1" ht="16.5" outlineLevel="7" spans="1:22">
      <c r="A1687" s="82"/>
      <c r="B1687" s="126" t="s">
        <v>194</v>
      </c>
      <c r="C1687" s="127" t="s">
        <v>8699</v>
      </c>
      <c r="D1687" s="128" t="s">
        <v>8236</v>
      </c>
      <c r="E1687" s="129">
        <v>42899</v>
      </c>
      <c r="F1687" s="128">
        <v>60</v>
      </c>
      <c r="G1687" s="114">
        <v>0</v>
      </c>
      <c r="H1687" s="115">
        <v>7358.97</v>
      </c>
      <c r="I1687" s="115">
        <v>7358.97</v>
      </c>
      <c r="J1687" s="130">
        <v>0</v>
      </c>
      <c r="K1687" s="130">
        <v>0</v>
      </c>
      <c r="L1687" s="130">
        <v>0</v>
      </c>
      <c r="M1687" s="118"/>
      <c r="N1687" s="119"/>
      <c r="O1687" s="120">
        <f t="shared" si="105"/>
        <v>44742</v>
      </c>
      <c r="P1687" s="121">
        <f t="shared" si="106"/>
        <v>0</v>
      </c>
      <c r="Q1687" s="122">
        <f t="shared" si="107"/>
        <v>0</v>
      </c>
      <c r="R1687" s="122">
        <f t="shared" si="104"/>
        <v>0</v>
      </c>
      <c r="S1687" s="123" t="s">
        <v>120</v>
      </c>
      <c r="U1687" s="70"/>
      <c r="V1687" s="124"/>
    </row>
    <row r="1688" s="63" customFormat="1" ht="16.5" outlineLevel="7" spans="1:22">
      <c r="A1688" s="82"/>
      <c r="B1688" s="126" t="s">
        <v>194</v>
      </c>
      <c r="C1688" s="127" t="s">
        <v>8703</v>
      </c>
      <c r="D1688" s="128" t="s">
        <v>8236</v>
      </c>
      <c r="E1688" s="129">
        <v>42899</v>
      </c>
      <c r="F1688" s="128">
        <v>60</v>
      </c>
      <c r="G1688" s="114">
        <v>0</v>
      </c>
      <c r="H1688" s="115">
        <v>7358.97</v>
      </c>
      <c r="I1688" s="115">
        <v>7358.97</v>
      </c>
      <c r="J1688" s="130">
        <v>0</v>
      </c>
      <c r="K1688" s="130">
        <v>0</v>
      </c>
      <c r="L1688" s="130">
        <v>0</v>
      </c>
      <c r="M1688" s="118"/>
      <c r="N1688" s="119"/>
      <c r="O1688" s="120">
        <f t="shared" si="105"/>
        <v>44742</v>
      </c>
      <c r="P1688" s="121">
        <f t="shared" si="106"/>
        <v>0</v>
      </c>
      <c r="Q1688" s="122">
        <f t="shared" si="107"/>
        <v>0</v>
      </c>
      <c r="R1688" s="122">
        <f t="shared" si="104"/>
        <v>0</v>
      </c>
      <c r="S1688" s="123" t="s">
        <v>120</v>
      </c>
      <c r="U1688" s="70"/>
      <c r="V1688" s="124"/>
    </row>
    <row r="1689" s="63" customFormat="1" ht="16.5" outlineLevel="7" spans="1:22">
      <c r="A1689" s="82"/>
      <c r="B1689" s="126" t="s">
        <v>194</v>
      </c>
      <c r="C1689" s="127" t="s">
        <v>8707</v>
      </c>
      <c r="D1689" s="128" t="s">
        <v>8236</v>
      </c>
      <c r="E1689" s="129">
        <v>42899</v>
      </c>
      <c r="F1689" s="128">
        <v>60</v>
      </c>
      <c r="G1689" s="114">
        <v>0</v>
      </c>
      <c r="H1689" s="115">
        <v>7358.97</v>
      </c>
      <c r="I1689" s="115">
        <v>7358.97</v>
      </c>
      <c r="J1689" s="130">
        <v>0</v>
      </c>
      <c r="K1689" s="130">
        <v>0</v>
      </c>
      <c r="L1689" s="130">
        <v>0</v>
      </c>
      <c r="M1689" s="118"/>
      <c r="N1689" s="119"/>
      <c r="O1689" s="120">
        <f t="shared" si="105"/>
        <v>44742</v>
      </c>
      <c r="P1689" s="121">
        <f t="shared" si="106"/>
        <v>0</v>
      </c>
      <c r="Q1689" s="122">
        <f t="shared" si="107"/>
        <v>0</v>
      </c>
      <c r="R1689" s="122">
        <f t="shared" si="104"/>
        <v>0</v>
      </c>
      <c r="S1689" s="123" t="s">
        <v>120</v>
      </c>
      <c r="U1689" s="70"/>
      <c r="V1689" s="124"/>
    </row>
    <row r="1690" s="63" customFormat="1" ht="16.5" outlineLevel="7" spans="1:22">
      <c r="A1690" s="82"/>
      <c r="B1690" s="126" t="s">
        <v>194</v>
      </c>
      <c r="C1690" s="127" t="s">
        <v>8711</v>
      </c>
      <c r="D1690" s="128" t="s">
        <v>8236</v>
      </c>
      <c r="E1690" s="129">
        <v>42899</v>
      </c>
      <c r="F1690" s="128">
        <v>60</v>
      </c>
      <c r="G1690" s="114">
        <v>0</v>
      </c>
      <c r="H1690" s="115">
        <v>7358.97</v>
      </c>
      <c r="I1690" s="115">
        <v>7358.97</v>
      </c>
      <c r="J1690" s="130">
        <v>0</v>
      </c>
      <c r="K1690" s="130">
        <v>0</v>
      </c>
      <c r="L1690" s="130">
        <v>0</v>
      </c>
      <c r="M1690" s="118"/>
      <c r="N1690" s="119"/>
      <c r="O1690" s="120">
        <f t="shared" si="105"/>
        <v>44742</v>
      </c>
      <c r="P1690" s="121">
        <f t="shared" si="106"/>
        <v>0</v>
      </c>
      <c r="Q1690" s="122">
        <f t="shared" si="107"/>
        <v>0</v>
      </c>
      <c r="R1690" s="122">
        <f t="shared" si="104"/>
        <v>0</v>
      </c>
      <c r="S1690" s="123" t="s">
        <v>120</v>
      </c>
      <c r="U1690" s="70"/>
      <c r="V1690" s="124"/>
    </row>
    <row r="1691" s="63" customFormat="1" ht="16.5" outlineLevel="7" spans="1:22">
      <c r="A1691" s="82"/>
      <c r="B1691" s="111" t="s">
        <v>194</v>
      </c>
      <c r="C1691" s="111" t="s">
        <v>8715</v>
      </c>
      <c r="D1691" s="112" t="s">
        <v>8236</v>
      </c>
      <c r="E1691" s="113">
        <v>42899</v>
      </c>
      <c r="F1691" s="112">
        <v>60</v>
      </c>
      <c r="G1691" s="114">
        <v>0</v>
      </c>
      <c r="H1691" s="115">
        <v>7358.97</v>
      </c>
      <c r="I1691" s="115">
        <v>7358.97</v>
      </c>
      <c r="J1691" s="116">
        <v>0</v>
      </c>
      <c r="K1691" s="116">
        <v>0</v>
      </c>
      <c r="L1691" s="116">
        <v>0</v>
      </c>
      <c r="M1691" s="118"/>
      <c r="N1691" s="119"/>
      <c r="O1691" s="120">
        <f t="shared" si="105"/>
        <v>44742</v>
      </c>
      <c r="P1691" s="121">
        <f t="shared" si="106"/>
        <v>0</v>
      </c>
      <c r="Q1691" s="122">
        <f t="shared" si="107"/>
        <v>0</v>
      </c>
      <c r="R1691" s="122">
        <f t="shared" si="104"/>
        <v>0</v>
      </c>
      <c r="S1691" s="123" t="s">
        <v>120</v>
      </c>
      <c r="U1691" s="70"/>
      <c r="V1691" s="124"/>
    </row>
    <row r="1692" s="63" customFormat="1" ht="16.5" outlineLevel="7" spans="1:22">
      <c r="A1692" s="82"/>
      <c r="B1692" s="111" t="s">
        <v>194</v>
      </c>
      <c r="C1692" s="111" t="s">
        <v>8719</v>
      </c>
      <c r="D1692" s="112" t="s">
        <v>8236</v>
      </c>
      <c r="E1692" s="113">
        <v>42899</v>
      </c>
      <c r="F1692" s="112">
        <v>60</v>
      </c>
      <c r="G1692" s="114">
        <v>0</v>
      </c>
      <c r="H1692" s="115">
        <v>7358.97</v>
      </c>
      <c r="I1692" s="115">
        <v>7358.97</v>
      </c>
      <c r="J1692" s="116">
        <v>0</v>
      </c>
      <c r="K1692" s="116">
        <v>0</v>
      </c>
      <c r="L1692" s="116">
        <v>0</v>
      </c>
      <c r="M1692" s="118"/>
      <c r="N1692" s="119"/>
      <c r="O1692" s="120">
        <f t="shared" si="105"/>
        <v>44742</v>
      </c>
      <c r="P1692" s="121">
        <f t="shared" si="106"/>
        <v>0</v>
      </c>
      <c r="Q1692" s="122">
        <f t="shared" si="107"/>
        <v>0</v>
      </c>
      <c r="R1692" s="122">
        <f t="shared" si="104"/>
        <v>0</v>
      </c>
      <c r="S1692" s="123" t="s">
        <v>120</v>
      </c>
      <c r="U1692" s="70"/>
      <c r="V1692" s="124"/>
    </row>
    <row r="1693" s="63" customFormat="1" ht="16.5" outlineLevel="7" spans="1:22">
      <c r="A1693" s="82"/>
      <c r="B1693" s="126" t="s">
        <v>194</v>
      </c>
      <c r="C1693" s="127" t="s">
        <v>8723</v>
      </c>
      <c r="D1693" s="128" t="s">
        <v>8236</v>
      </c>
      <c r="E1693" s="129">
        <v>42899</v>
      </c>
      <c r="F1693" s="128">
        <v>60</v>
      </c>
      <c r="G1693" s="114">
        <v>0</v>
      </c>
      <c r="H1693" s="115">
        <v>7358.97</v>
      </c>
      <c r="I1693" s="115">
        <v>7358.97</v>
      </c>
      <c r="J1693" s="130">
        <v>0</v>
      </c>
      <c r="K1693" s="130">
        <v>0</v>
      </c>
      <c r="L1693" s="130">
        <v>0</v>
      </c>
      <c r="M1693" s="118"/>
      <c r="N1693" s="119"/>
      <c r="O1693" s="120">
        <f t="shared" si="105"/>
        <v>44742</v>
      </c>
      <c r="P1693" s="121">
        <f t="shared" si="106"/>
        <v>0</v>
      </c>
      <c r="Q1693" s="122">
        <f t="shared" si="107"/>
        <v>0</v>
      </c>
      <c r="R1693" s="122">
        <f t="shared" si="104"/>
        <v>0</v>
      </c>
      <c r="S1693" s="123" t="s">
        <v>120</v>
      </c>
      <c r="U1693" s="70"/>
      <c r="V1693" s="124"/>
    </row>
    <row r="1694" s="63" customFormat="1" ht="16.5" outlineLevel="7" spans="1:22">
      <c r="A1694" s="82"/>
      <c r="B1694" s="126" t="s">
        <v>194</v>
      </c>
      <c r="C1694" s="127" t="s">
        <v>8727</v>
      </c>
      <c r="D1694" s="128" t="s">
        <v>8236</v>
      </c>
      <c r="E1694" s="129">
        <v>42899</v>
      </c>
      <c r="F1694" s="128">
        <v>60</v>
      </c>
      <c r="G1694" s="114">
        <v>0</v>
      </c>
      <c r="H1694" s="115">
        <v>7358.97</v>
      </c>
      <c r="I1694" s="115">
        <v>7358.97</v>
      </c>
      <c r="J1694" s="130">
        <v>0</v>
      </c>
      <c r="K1694" s="130">
        <v>0</v>
      </c>
      <c r="L1694" s="130">
        <v>0</v>
      </c>
      <c r="M1694" s="118"/>
      <c r="N1694" s="119"/>
      <c r="O1694" s="120">
        <f t="shared" si="105"/>
        <v>44742</v>
      </c>
      <c r="P1694" s="121">
        <f t="shared" si="106"/>
        <v>0</v>
      </c>
      <c r="Q1694" s="122">
        <f t="shared" si="107"/>
        <v>0</v>
      </c>
      <c r="R1694" s="122">
        <f t="shared" si="104"/>
        <v>0</v>
      </c>
      <c r="S1694" s="123" t="s">
        <v>120</v>
      </c>
      <c r="U1694" s="70"/>
      <c r="V1694" s="124"/>
    </row>
    <row r="1695" s="63" customFormat="1" ht="16.5" outlineLevel="7" spans="1:22">
      <c r="A1695" s="82"/>
      <c r="B1695" s="126" t="s">
        <v>194</v>
      </c>
      <c r="C1695" s="127" t="s">
        <v>8731</v>
      </c>
      <c r="D1695" s="128" t="s">
        <v>8236</v>
      </c>
      <c r="E1695" s="129">
        <v>42899</v>
      </c>
      <c r="F1695" s="128">
        <v>60</v>
      </c>
      <c r="G1695" s="114">
        <v>0</v>
      </c>
      <c r="H1695" s="115">
        <v>7358.97</v>
      </c>
      <c r="I1695" s="115">
        <v>7358.97</v>
      </c>
      <c r="J1695" s="130">
        <v>0</v>
      </c>
      <c r="K1695" s="130">
        <v>0</v>
      </c>
      <c r="L1695" s="130">
        <v>0</v>
      </c>
      <c r="M1695" s="118"/>
      <c r="N1695" s="119"/>
      <c r="O1695" s="120">
        <f t="shared" si="105"/>
        <v>44742</v>
      </c>
      <c r="P1695" s="121">
        <f t="shared" si="106"/>
        <v>0</v>
      </c>
      <c r="Q1695" s="122">
        <f t="shared" si="107"/>
        <v>0</v>
      </c>
      <c r="R1695" s="122">
        <f t="shared" si="104"/>
        <v>0</v>
      </c>
      <c r="S1695" s="123" t="s">
        <v>120</v>
      </c>
      <c r="U1695" s="70"/>
      <c r="V1695" s="124"/>
    </row>
    <row r="1696" s="63" customFormat="1" ht="16.5" outlineLevel="7" spans="1:22">
      <c r="A1696" s="82"/>
      <c r="B1696" s="126" t="s">
        <v>194</v>
      </c>
      <c r="C1696" s="127" t="s">
        <v>8735</v>
      </c>
      <c r="D1696" s="128" t="s">
        <v>8236</v>
      </c>
      <c r="E1696" s="129">
        <v>42899</v>
      </c>
      <c r="F1696" s="128">
        <v>60</v>
      </c>
      <c r="G1696" s="114">
        <v>0</v>
      </c>
      <c r="H1696" s="115">
        <v>5094.02</v>
      </c>
      <c r="I1696" s="115">
        <v>5094.02</v>
      </c>
      <c r="J1696" s="130">
        <v>0</v>
      </c>
      <c r="K1696" s="130">
        <v>0</v>
      </c>
      <c r="L1696" s="130">
        <v>0</v>
      </c>
      <c r="M1696" s="118"/>
      <c r="N1696" s="119"/>
      <c r="O1696" s="120">
        <f t="shared" si="105"/>
        <v>44742</v>
      </c>
      <c r="P1696" s="121">
        <f t="shared" si="106"/>
        <v>0</v>
      </c>
      <c r="Q1696" s="122">
        <f t="shared" si="107"/>
        <v>0</v>
      </c>
      <c r="R1696" s="122">
        <f t="shared" si="104"/>
        <v>0</v>
      </c>
      <c r="S1696" s="123" t="s">
        <v>120</v>
      </c>
      <c r="U1696" s="70"/>
      <c r="V1696" s="124"/>
    </row>
    <row r="1697" s="63" customFormat="1" ht="16.5" outlineLevel="7" spans="1:22">
      <c r="A1697" s="82"/>
      <c r="B1697" s="126" t="s">
        <v>194</v>
      </c>
      <c r="C1697" s="127" t="s">
        <v>8740</v>
      </c>
      <c r="D1697" s="128" t="s">
        <v>8236</v>
      </c>
      <c r="E1697" s="129">
        <v>42899</v>
      </c>
      <c r="F1697" s="128">
        <v>60</v>
      </c>
      <c r="G1697" s="114">
        <v>0</v>
      </c>
      <c r="H1697" s="115">
        <v>5094.02</v>
      </c>
      <c r="I1697" s="115">
        <v>5094.02</v>
      </c>
      <c r="J1697" s="130">
        <v>0</v>
      </c>
      <c r="K1697" s="130">
        <v>0</v>
      </c>
      <c r="L1697" s="130">
        <v>0</v>
      </c>
      <c r="M1697" s="118"/>
      <c r="N1697" s="119"/>
      <c r="O1697" s="120">
        <f t="shared" si="105"/>
        <v>44742</v>
      </c>
      <c r="P1697" s="121">
        <f t="shared" si="106"/>
        <v>0</v>
      </c>
      <c r="Q1697" s="122">
        <f t="shared" si="107"/>
        <v>0</v>
      </c>
      <c r="R1697" s="122">
        <f t="shared" si="104"/>
        <v>0</v>
      </c>
      <c r="S1697" s="123" t="s">
        <v>120</v>
      </c>
      <c r="U1697" s="70"/>
      <c r="V1697" s="124"/>
    </row>
    <row r="1698" s="63" customFormat="1" ht="16.5" outlineLevel="7" spans="1:22">
      <c r="A1698" s="82"/>
      <c r="B1698" s="111" t="s">
        <v>194</v>
      </c>
      <c r="C1698" s="111" t="s">
        <v>8744</v>
      </c>
      <c r="D1698" s="112" t="s">
        <v>8236</v>
      </c>
      <c r="E1698" s="113">
        <v>42899</v>
      </c>
      <c r="F1698" s="112">
        <v>60</v>
      </c>
      <c r="G1698" s="114">
        <v>0</v>
      </c>
      <c r="H1698" s="115">
        <v>5094.02</v>
      </c>
      <c r="I1698" s="115">
        <v>5094.02</v>
      </c>
      <c r="J1698" s="116">
        <v>0</v>
      </c>
      <c r="K1698" s="116">
        <v>0</v>
      </c>
      <c r="L1698" s="116">
        <v>0</v>
      </c>
      <c r="M1698" s="118"/>
      <c r="N1698" s="119"/>
      <c r="O1698" s="120">
        <f t="shared" si="105"/>
        <v>44742</v>
      </c>
      <c r="P1698" s="121">
        <f t="shared" si="106"/>
        <v>0</v>
      </c>
      <c r="Q1698" s="122">
        <f t="shared" si="107"/>
        <v>0</v>
      </c>
      <c r="R1698" s="122">
        <f t="shared" si="104"/>
        <v>0</v>
      </c>
      <c r="S1698" s="123" t="s">
        <v>120</v>
      </c>
      <c r="U1698" s="70"/>
      <c r="V1698" s="124"/>
    </row>
    <row r="1699" s="63" customFormat="1" ht="16.5" outlineLevel="7" spans="1:22">
      <c r="A1699" s="82"/>
      <c r="B1699" s="111" t="s">
        <v>194</v>
      </c>
      <c r="C1699" s="111" t="s">
        <v>8748</v>
      </c>
      <c r="D1699" s="112" t="s">
        <v>8236</v>
      </c>
      <c r="E1699" s="113">
        <v>42899</v>
      </c>
      <c r="F1699" s="112">
        <v>60</v>
      </c>
      <c r="G1699" s="114">
        <v>0</v>
      </c>
      <c r="H1699" s="115">
        <v>5094.02</v>
      </c>
      <c r="I1699" s="115">
        <v>5094.02</v>
      </c>
      <c r="J1699" s="116">
        <v>0</v>
      </c>
      <c r="K1699" s="116">
        <v>0</v>
      </c>
      <c r="L1699" s="116">
        <v>0</v>
      </c>
      <c r="M1699" s="118"/>
      <c r="N1699" s="119"/>
      <c r="O1699" s="120">
        <f t="shared" si="105"/>
        <v>44742</v>
      </c>
      <c r="P1699" s="121">
        <f t="shared" si="106"/>
        <v>0</v>
      </c>
      <c r="Q1699" s="122">
        <f t="shared" si="107"/>
        <v>0</v>
      </c>
      <c r="R1699" s="122">
        <f t="shared" si="104"/>
        <v>0</v>
      </c>
      <c r="S1699" s="123" t="s">
        <v>120</v>
      </c>
      <c r="U1699" s="70"/>
      <c r="V1699" s="124"/>
    </row>
    <row r="1700" s="63" customFormat="1" ht="16.5" outlineLevel="7" spans="1:22">
      <c r="A1700" s="82"/>
      <c r="B1700" s="126" t="s">
        <v>194</v>
      </c>
      <c r="C1700" s="127" t="s">
        <v>8751</v>
      </c>
      <c r="D1700" s="128" t="s">
        <v>8236</v>
      </c>
      <c r="E1700" s="129">
        <v>42899</v>
      </c>
      <c r="F1700" s="128">
        <v>60</v>
      </c>
      <c r="G1700" s="114">
        <v>0</v>
      </c>
      <c r="H1700" s="115">
        <v>5094.02</v>
      </c>
      <c r="I1700" s="115">
        <v>5094.02</v>
      </c>
      <c r="J1700" s="130">
        <v>0</v>
      </c>
      <c r="K1700" s="130">
        <v>0</v>
      </c>
      <c r="L1700" s="130">
        <v>0</v>
      </c>
      <c r="M1700" s="118"/>
      <c r="N1700" s="119"/>
      <c r="O1700" s="120">
        <f t="shared" si="105"/>
        <v>44742</v>
      </c>
      <c r="P1700" s="121">
        <f t="shared" si="106"/>
        <v>0</v>
      </c>
      <c r="Q1700" s="122">
        <f t="shared" si="107"/>
        <v>0</v>
      </c>
      <c r="R1700" s="122">
        <f t="shared" si="104"/>
        <v>0</v>
      </c>
      <c r="S1700" s="123" t="s">
        <v>120</v>
      </c>
      <c r="U1700" s="70"/>
      <c r="V1700" s="124"/>
    </row>
    <row r="1701" s="63" customFormat="1" ht="16.5" outlineLevel="7" spans="1:22">
      <c r="A1701" s="82"/>
      <c r="B1701" s="126" t="s">
        <v>194</v>
      </c>
      <c r="C1701" s="127" t="s">
        <v>8754</v>
      </c>
      <c r="D1701" s="128" t="s">
        <v>8236</v>
      </c>
      <c r="E1701" s="129">
        <v>42899</v>
      </c>
      <c r="F1701" s="128">
        <v>60</v>
      </c>
      <c r="G1701" s="114">
        <v>0</v>
      </c>
      <c r="H1701" s="115">
        <v>5094.02</v>
      </c>
      <c r="I1701" s="115">
        <v>5094.02</v>
      </c>
      <c r="J1701" s="130">
        <v>0</v>
      </c>
      <c r="K1701" s="130">
        <v>0</v>
      </c>
      <c r="L1701" s="130">
        <v>0</v>
      </c>
      <c r="M1701" s="118"/>
      <c r="N1701" s="119"/>
      <c r="O1701" s="120">
        <f t="shared" si="105"/>
        <v>44742</v>
      </c>
      <c r="P1701" s="121">
        <f t="shared" si="106"/>
        <v>0</v>
      </c>
      <c r="Q1701" s="122">
        <f t="shared" si="107"/>
        <v>0</v>
      </c>
      <c r="R1701" s="122">
        <f t="shared" si="104"/>
        <v>0</v>
      </c>
      <c r="S1701" s="123" t="s">
        <v>120</v>
      </c>
      <c r="U1701" s="70"/>
      <c r="V1701" s="124"/>
    </row>
    <row r="1702" s="63" customFormat="1" ht="16.5" outlineLevel="7" spans="1:22">
      <c r="A1702" s="82"/>
      <c r="B1702" s="126" t="s">
        <v>194</v>
      </c>
      <c r="C1702" s="127" t="s">
        <v>8758</v>
      </c>
      <c r="D1702" s="128" t="s">
        <v>8236</v>
      </c>
      <c r="E1702" s="129">
        <v>42899</v>
      </c>
      <c r="F1702" s="128">
        <v>60</v>
      </c>
      <c r="G1702" s="114">
        <v>0</v>
      </c>
      <c r="H1702" s="115">
        <v>5094.02</v>
      </c>
      <c r="I1702" s="115">
        <v>5094.02</v>
      </c>
      <c r="J1702" s="130">
        <v>0</v>
      </c>
      <c r="K1702" s="130">
        <v>0</v>
      </c>
      <c r="L1702" s="130">
        <v>0</v>
      </c>
      <c r="M1702" s="118"/>
      <c r="N1702" s="119"/>
      <c r="O1702" s="120">
        <f t="shared" si="105"/>
        <v>44742</v>
      </c>
      <c r="P1702" s="121">
        <f t="shared" si="106"/>
        <v>0</v>
      </c>
      <c r="Q1702" s="122">
        <f t="shared" si="107"/>
        <v>0</v>
      </c>
      <c r="R1702" s="122">
        <f t="shared" si="104"/>
        <v>0</v>
      </c>
      <c r="S1702" s="123" t="s">
        <v>120</v>
      </c>
      <c r="U1702" s="70"/>
      <c r="V1702" s="124"/>
    </row>
    <row r="1703" s="63" customFormat="1" ht="16.5" outlineLevel="7" spans="1:22">
      <c r="A1703" s="82"/>
      <c r="B1703" s="126" t="s">
        <v>194</v>
      </c>
      <c r="C1703" s="127" t="s">
        <v>8762</v>
      </c>
      <c r="D1703" s="128" t="s">
        <v>8236</v>
      </c>
      <c r="E1703" s="129">
        <v>42899</v>
      </c>
      <c r="F1703" s="128">
        <v>60</v>
      </c>
      <c r="G1703" s="114">
        <v>0</v>
      </c>
      <c r="H1703" s="115">
        <v>5094.02</v>
      </c>
      <c r="I1703" s="115">
        <v>5094.02</v>
      </c>
      <c r="J1703" s="130">
        <v>0</v>
      </c>
      <c r="K1703" s="130">
        <v>0</v>
      </c>
      <c r="L1703" s="130">
        <v>0</v>
      </c>
      <c r="M1703" s="118"/>
      <c r="N1703" s="119"/>
      <c r="O1703" s="120">
        <f t="shared" si="105"/>
        <v>44742</v>
      </c>
      <c r="P1703" s="121">
        <f t="shared" si="106"/>
        <v>0</v>
      </c>
      <c r="Q1703" s="122">
        <f t="shared" si="107"/>
        <v>0</v>
      </c>
      <c r="R1703" s="122">
        <f t="shared" si="104"/>
        <v>0</v>
      </c>
      <c r="S1703" s="123" t="s">
        <v>120</v>
      </c>
      <c r="U1703" s="70"/>
      <c r="V1703" s="124"/>
    </row>
    <row r="1704" s="63" customFormat="1" ht="16.5" outlineLevel="7" spans="1:22">
      <c r="A1704" s="82"/>
      <c r="B1704" s="126" t="s">
        <v>194</v>
      </c>
      <c r="C1704" s="127" t="s">
        <v>8765</v>
      </c>
      <c r="D1704" s="128" t="s">
        <v>8236</v>
      </c>
      <c r="E1704" s="129">
        <v>42899</v>
      </c>
      <c r="F1704" s="128">
        <v>60</v>
      </c>
      <c r="G1704" s="114">
        <v>0</v>
      </c>
      <c r="H1704" s="115">
        <v>5094.02</v>
      </c>
      <c r="I1704" s="115">
        <v>5094.02</v>
      </c>
      <c r="J1704" s="130">
        <v>0</v>
      </c>
      <c r="K1704" s="130">
        <v>0</v>
      </c>
      <c r="L1704" s="130">
        <v>0</v>
      </c>
      <c r="M1704" s="118"/>
      <c r="N1704" s="119"/>
      <c r="O1704" s="120">
        <f t="shared" si="105"/>
        <v>44742</v>
      </c>
      <c r="P1704" s="121">
        <f t="shared" si="106"/>
        <v>0</v>
      </c>
      <c r="Q1704" s="122">
        <f t="shared" si="107"/>
        <v>0</v>
      </c>
      <c r="R1704" s="122">
        <f t="shared" si="104"/>
        <v>0</v>
      </c>
      <c r="S1704" s="123" t="s">
        <v>120</v>
      </c>
      <c r="U1704" s="70"/>
      <c r="V1704" s="124"/>
    </row>
    <row r="1705" s="63" customFormat="1" ht="16.5" outlineLevel="7" spans="1:22">
      <c r="A1705" s="82"/>
      <c r="B1705" s="111" t="s">
        <v>194</v>
      </c>
      <c r="C1705" s="111" t="s">
        <v>8768</v>
      </c>
      <c r="D1705" s="112" t="s">
        <v>8236</v>
      </c>
      <c r="E1705" s="113">
        <v>42899</v>
      </c>
      <c r="F1705" s="112">
        <v>60</v>
      </c>
      <c r="G1705" s="114">
        <v>0</v>
      </c>
      <c r="H1705" s="115">
        <v>5094.02</v>
      </c>
      <c r="I1705" s="115">
        <v>5094.02</v>
      </c>
      <c r="J1705" s="116">
        <v>0</v>
      </c>
      <c r="K1705" s="116">
        <v>0</v>
      </c>
      <c r="L1705" s="116">
        <v>0</v>
      </c>
      <c r="M1705" s="118"/>
      <c r="N1705" s="119"/>
      <c r="O1705" s="120">
        <f t="shared" si="105"/>
        <v>44742</v>
      </c>
      <c r="P1705" s="121">
        <f t="shared" si="106"/>
        <v>0</v>
      </c>
      <c r="Q1705" s="122">
        <f t="shared" si="107"/>
        <v>0</v>
      </c>
      <c r="R1705" s="122">
        <f t="shared" si="104"/>
        <v>0</v>
      </c>
      <c r="S1705" s="123" t="s">
        <v>120</v>
      </c>
      <c r="U1705" s="70"/>
      <c r="V1705" s="124"/>
    </row>
    <row r="1706" s="63" customFormat="1" ht="16.5" outlineLevel="7" spans="1:22">
      <c r="A1706" s="82"/>
      <c r="B1706" s="111" t="s">
        <v>194</v>
      </c>
      <c r="C1706" s="111" t="s">
        <v>8772</v>
      </c>
      <c r="D1706" s="112" t="s">
        <v>8236</v>
      </c>
      <c r="E1706" s="113">
        <v>42899</v>
      </c>
      <c r="F1706" s="112">
        <v>60</v>
      </c>
      <c r="G1706" s="114">
        <v>0</v>
      </c>
      <c r="H1706" s="115">
        <v>5094.02</v>
      </c>
      <c r="I1706" s="115">
        <v>5094.02</v>
      </c>
      <c r="J1706" s="116">
        <v>0</v>
      </c>
      <c r="K1706" s="116">
        <v>0</v>
      </c>
      <c r="L1706" s="116">
        <v>0</v>
      </c>
      <c r="M1706" s="118"/>
      <c r="N1706" s="119"/>
      <c r="O1706" s="120">
        <f t="shared" si="105"/>
        <v>44742</v>
      </c>
      <c r="P1706" s="121">
        <f t="shared" si="106"/>
        <v>0</v>
      </c>
      <c r="Q1706" s="122">
        <f t="shared" si="107"/>
        <v>0</v>
      </c>
      <c r="R1706" s="122">
        <f t="shared" si="104"/>
        <v>0</v>
      </c>
      <c r="S1706" s="123" t="s">
        <v>120</v>
      </c>
      <c r="U1706" s="70"/>
      <c r="V1706" s="124"/>
    </row>
    <row r="1707" s="63" customFormat="1" ht="16.5" outlineLevel="7" spans="1:22">
      <c r="A1707" s="82"/>
      <c r="B1707" s="126" t="s">
        <v>194</v>
      </c>
      <c r="C1707" s="127" t="s">
        <v>8775</v>
      </c>
      <c r="D1707" s="128" t="s">
        <v>8236</v>
      </c>
      <c r="E1707" s="129">
        <v>42899</v>
      </c>
      <c r="F1707" s="128">
        <v>60</v>
      </c>
      <c r="G1707" s="114">
        <v>0</v>
      </c>
      <c r="H1707" s="115">
        <v>5094.02</v>
      </c>
      <c r="I1707" s="115">
        <v>5094.02</v>
      </c>
      <c r="J1707" s="130">
        <v>0</v>
      </c>
      <c r="K1707" s="130">
        <v>0</v>
      </c>
      <c r="L1707" s="130">
        <v>0</v>
      </c>
      <c r="M1707" s="118"/>
      <c r="N1707" s="119"/>
      <c r="O1707" s="120">
        <f t="shared" si="105"/>
        <v>44742</v>
      </c>
      <c r="P1707" s="121">
        <f t="shared" si="106"/>
        <v>0</v>
      </c>
      <c r="Q1707" s="122">
        <f t="shared" si="107"/>
        <v>0</v>
      </c>
      <c r="R1707" s="122">
        <f t="shared" si="104"/>
        <v>0</v>
      </c>
      <c r="S1707" s="123" t="s">
        <v>120</v>
      </c>
      <c r="U1707" s="70"/>
      <c r="V1707" s="124"/>
    </row>
    <row r="1708" s="63" customFormat="1" ht="16.5" outlineLevel="7" spans="1:22">
      <c r="A1708" s="82"/>
      <c r="B1708" s="126" t="s">
        <v>194</v>
      </c>
      <c r="C1708" s="127" t="s">
        <v>8779</v>
      </c>
      <c r="D1708" s="128" t="s">
        <v>8236</v>
      </c>
      <c r="E1708" s="129">
        <v>42899</v>
      </c>
      <c r="F1708" s="128">
        <v>60</v>
      </c>
      <c r="G1708" s="114">
        <v>0</v>
      </c>
      <c r="H1708" s="115">
        <v>5094.02</v>
      </c>
      <c r="I1708" s="115">
        <v>5094.02</v>
      </c>
      <c r="J1708" s="130">
        <v>0</v>
      </c>
      <c r="K1708" s="130">
        <v>0</v>
      </c>
      <c r="L1708" s="130">
        <v>0</v>
      </c>
      <c r="M1708" s="118"/>
      <c r="N1708" s="119"/>
      <c r="O1708" s="120">
        <f t="shared" si="105"/>
        <v>44742</v>
      </c>
      <c r="P1708" s="121">
        <f t="shared" si="106"/>
        <v>0</v>
      </c>
      <c r="Q1708" s="122">
        <f t="shared" si="107"/>
        <v>0</v>
      </c>
      <c r="R1708" s="122">
        <f t="shared" si="104"/>
        <v>0</v>
      </c>
      <c r="S1708" s="123" t="s">
        <v>120</v>
      </c>
      <c r="U1708" s="70"/>
      <c r="V1708" s="124"/>
    </row>
    <row r="1709" s="63" customFormat="1" ht="16.5" outlineLevel="7" spans="1:22">
      <c r="A1709" s="82"/>
      <c r="B1709" s="126" t="s">
        <v>194</v>
      </c>
      <c r="C1709" s="127" t="s">
        <v>8782</v>
      </c>
      <c r="D1709" s="128" t="s">
        <v>8236</v>
      </c>
      <c r="E1709" s="129">
        <v>42899</v>
      </c>
      <c r="F1709" s="128">
        <v>60</v>
      </c>
      <c r="G1709" s="114">
        <v>0</v>
      </c>
      <c r="H1709" s="115">
        <v>6299.15</v>
      </c>
      <c r="I1709" s="115">
        <v>6299.15</v>
      </c>
      <c r="J1709" s="130">
        <v>0</v>
      </c>
      <c r="K1709" s="130">
        <v>0</v>
      </c>
      <c r="L1709" s="130">
        <v>0</v>
      </c>
      <c r="M1709" s="118"/>
      <c r="N1709" s="119"/>
      <c r="O1709" s="120">
        <f t="shared" si="105"/>
        <v>44742</v>
      </c>
      <c r="P1709" s="121">
        <f t="shared" si="106"/>
        <v>0</v>
      </c>
      <c r="Q1709" s="122">
        <f t="shared" si="107"/>
        <v>0</v>
      </c>
      <c r="R1709" s="122">
        <f t="shared" si="104"/>
        <v>0</v>
      </c>
      <c r="S1709" s="123" t="s">
        <v>120</v>
      </c>
      <c r="U1709" s="70"/>
      <c r="V1709" s="124"/>
    </row>
    <row r="1710" s="63" customFormat="1" ht="16.5" outlineLevel="7" spans="1:22">
      <c r="A1710" s="82"/>
      <c r="B1710" s="126" t="s">
        <v>194</v>
      </c>
      <c r="C1710" s="127" t="s">
        <v>8787</v>
      </c>
      <c r="D1710" s="128" t="s">
        <v>8236</v>
      </c>
      <c r="E1710" s="129">
        <v>42899</v>
      </c>
      <c r="F1710" s="128">
        <v>60</v>
      </c>
      <c r="G1710" s="114">
        <v>0</v>
      </c>
      <c r="H1710" s="115">
        <v>6299.15</v>
      </c>
      <c r="I1710" s="115">
        <v>6299.15</v>
      </c>
      <c r="J1710" s="130">
        <v>0</v>
      </c>
      <c r="K1710" s="130">
        <v>0</v>
      </c>
      <c r="L1710" s="130">
        <v>0</v>
      </c>
      <c r="M1710" s="118"/>
      <c r="N1710" s="119"/>
      <c r="O1710" s="120">
        <f t="shared" si="105"/>
        <v>44742</v>
      </c>
      <c r="P1710" s="121">
        <f t="shared" si="106"/>
        <v>0</v>
      </c>
      <c r="Q1710" s="122">
        <f t="shared" si="107"/>
        <v>0</v>
      </c>
      <c r="R1710" s="122">
        <f t="shared" si="104"/>
        <v>0</v>
      </c>
      <c r="S1710" s="123" t="s">
        <v>120</v>
      </c>
      <c r="U1710" s="70"/>
      <c r="V1710" s="124"/>
    </row>
    <row r="1711" s="63" customFormat="1" ht="16.5" outlineLevel="7" spans="1:22">
      <c r="A1711" s="82"/>
      <c r="B1711" s="126" t="s">
        <v>194</v>
      </c>
      <c r="C1711" s="127" t="s">
        <v>8791</v>
      </c>
      <c r="D1711" s="128" t="s">
        <v>8236</v>
      </c>
      <c r="E1711" s="129">
        <v>42899</v>
      </c>
      <c r="F1711" s="128">
        <v>60</v>
      </c>
      <c r="G1711" s="114">
        <v>0</v>
      </c>
      <c r="H1711" s="115">
        <v>6299.15</v>
      </c>
      <c r="I1711" s="115">
        <v>6299.15</v>
      </c>
      <c r="J1711" s="130">
        <v>0</v>
      </c>
      <c r="K1711" s="130">
        <v>0</v>
      </c>
      <c r="L1711" s="130">
        <v>0</v>
      </c>
      <c r="M1711" s="118"/>
      <c r="N1711" s="119"/>
      <c r="O1711" s="120">
        <f t="shared" si="105"/>
        <v>44742</v>
      </c>
      <c r="P1711" s="121">
        <f t="shared" si="106"/>
        <v>0</v>
      </c>
      <c r="Q1711" s="122">
        <f t="shared" si="107"/>
        <v>0</v>
      </c>
      <c r="R1711" s="122">
        <f t="shared" si="104"/>
        <v>0</v>
      </c>
      <c r="S1711" s="123" t="s">
        <v>120</v>
      </c>
      <c r="U1711" s="70"/>
      <c r="V1711" s="124"/>
    </row>
    <row r="1712" s="63" customFormat="1" ht="16.5" outlineLevel="7" spans="1:22">
      <c r="A1712" s="82"/>
      <c r="B1712" s="111" t="s">
        <v>194</v>
      </c>
      <c r="C1712" s="111" t="s">
        <v>8794</v>
      </c>
      <c r="D1712" s="112" t="s">
        <v>8236</v>
      </c>
      <c r="E1712" s="113">
        <v>42899</v>
      </c>
      <c r="F1712" s="112">
        <v>60</v>
      </c>
      <c r="G1712" s="114">
        <v>0</v>
      </c>
      <c r="H1712" s="115">
        <v>6299.15</v>
      </c>
      <c r="I1712" s="115">
        <v>6299.15</v>
      </c>
      <c r="J1712" s="116">
        <v>0</v>
      </c>
      <c r="K1712" s="116">
        <v>0</v>
      </c>
      <c r="L1712" s="116">
        <v>0</v>
      </c>
      <c r="M1712" s="118"/>
      <c r="N1712" s="119"/>
      <c r="O1712" s="120">
        <f t="shared" si="105"/>
        <v>44742</v>
      </c>
      <c r="P1712" s="121">
        <f t="shared" si="106"/>
        <v>0</v>
      </c>
      <c r="Q1712" s="122">
        <f t="shared" si="107"/>
        <v>0</v>
      </c>
      <c r="R1712" s="122">
        <f t="shared" si="104"/>
        <v>0</v>
      </c>
      <c r="S1712" s="123" t="s">
        <v>120</v>
      </c>
      <c r="U1712" s="70"/>
      <c r="V1712" s="124"/>
    </row>
    <row r="1713" s="63" customFormat="1" ht="16.5" outlineLevel="7" spans="1:22">
      <c r="A1713" s="82"/>
      <c r="B1713" s="111" t="s">
        <v>194</v>
      </c>
      <c r="C1713" s="111" t="s">
        <v>8798</v>
      </c>
      <c r="D1713" s="112" t="s">
        <v>8236</v>
      </c>
      <c r="E1713" s="113">
        <v>42899</v>
      </c>
      <c r="F1713" s="112">
        <v>60</v>
      </c>
      <c r="G1713" s="114">
        <v>0</v>
      </c>
      <c r="H1713" s="115">
        <v>6299.15</v>
      </c>
      <c r="I1713" s="115">
        <v>6299.15</v>
      </c>
      <c r="J1713" s="116">
        <v>0</v>
      </c>
      <c r="K1713" s="116">
        <v>0</v>
      </c>
      <c r="L1713" s="116">
        <v>0</v>
      </c>
      <c r="M1713" s="118"/>
      <c r="N1713" s="119"/>
      <c r="O1713" s="120">
        <f t="shared" si="105"/>
        <v>44742</v>
      </c>
      <c r="P1713" s="121">
        <f t="shared" si="106"/>
        <v>0</v>
      </c>
      <c r="Q1713" s="122">
        <f t="shared" si="107"/>
        <v>0</v>
      </c>
      <c r="R1713" s="122">
        <f t="shared" si="104"/>
        <v>0</v>
      </c>
      <c r="S1713" s="123" t="s">
        <v>120</v>
      </c>
      <c r="U1713" s="70"/>
      <c r="V1713" s="124"/>
    </row>
    <row r="1714" s="63" customFormat="1" ht="16.5" outlineLevel="7" spans="1:22">
      <c r="A1714" s="82"/>
      <c r="B1714" s="126" t="s">
        <v>194</v>
      </c>
      <c r="C1714" s="127" t="s">
        <v>8802</v>
      </c>
      <c r="D1714" s="128" t="s">
        <v>8236</v>
      </c>
      <c r="E1714" s="129">
        <v>42899</v>
      </c>
      <c r="F1714" s="128">
        <v>60</v>
      </c>
      <c r="G1714" s="114">
        <v>0</v>
      </c>
      <c r="H1714" s="115">
        <v>7358.97</v>
      </c>
      <c r="I1714" s="115">
        <v>7358.97</v>
      </c>
      <c r="J1714" s="130">
        <v>0</v>
      </c>
      <c r="K1714" s="130">
        <v>0</v>
      </c>
      <c r="L1714" s="130">
        <v>0</v>
      </c>
      <c r="M1714" s="118"/>
      <c r="N1714" s="119"/>
      <c r="O1714" s="120">
        <f t="shared" si="105"/>
        <v>44742</v>
      </c>
      <c r="P1714" s="121">
        <f t="shared" si="106"/>
        <v>0</v>
      </c>
      <c r="Q1714" s="122">
        <f t="shared" si="107"/>
        <v>0</v>
      </c>
      <c r="R1714" s="122">
        <f t="shared" si="104"/>
        <v>0</v>
      </c>
      <c r="S1714" s="123" t="s">
        <v>120</v>
      </c>
      <c r="U1714" s="70"/>
      <c r="V1714" s="124"/>
    </row>
    <row r="1715" s="63" customFormat="1" ht="16.5" outlineLevel="7" spans="1:22">
      <c r="A1715" s="82"/>
      <c r="B1715" s="126" t="s">
        <v>194</v>
      </c>
      <c r="C1715" s="127" t="s">
        <v>8806</v>
      </c>
      <c r="D1715" s="128" t="s">
        <v>8236</v>
      </c>
      <c r="E1715" s="129">
        <v>42899</v>
      </c>
      <c r="F1715" s="128">
        <v>60</v>
      </c>
      <c r="G1715" s="114">
        <v>0</v>
      </c>
      <c r="H1715" s="115">
        <v>7358.97</v>
      </c>
      <c r="I1715" s="115">
        <v>7358.97</v>
      </c>
      <c r="J1715" s="130">
        <v>0</v>
      </c>
      <c r="K1715" s="130">
        <v>0</v>
      </c>
      <c r="L1715" s="130">
        <v>0</v>
      </c>
      <c r="M1715" s="118"/>
      <c r="N1715" s="119"/>
      <c r="O1715" s="120">
        <f t="shared" si="105"/>
        <v>44742</v>
      </c>
      <c r="P1715" s="121">
        <f t="shared" si="106"/>
        <v>0</v>
      </c>
      <c r="Q1715" s="122">
        <f t="shared" si="107"/>
        <v>0</v>
      </c>
      <c r="R1715" s="122">
        <f t="shared" si="104"/>
        <v>0</v>
      </c>
      <c r="S1715" s="123" t="s">
        <v>120</v>
      </c>
      <c r="U1715" s="70"/>
      <c r="V1715" s="124"/>
    </row>
    <row r="1716" s="63" customFormat="1" ht="16.5" outlineLevel="7" spans="1:22">
      <c r="A1716" s="82"/>
      <c r="B1716" s="126" t="s">
        <v>194</v>
      </c>
      <c r="C1716" s="127" t="s">
        <v>8810</v>
      </c>
      <c r="D1716" s="128" t="s">
        <v>8236</v>
      </c>
      <c r="E1716" s="129">
        <v>42899</v>
      </c>
      <c r="F1716" s="128">
        <v>60</v>
      </c>
      <c r="G1716" s="114">
        <v>0</v>
      </c>
      <c r="H1716" s="115">
        <v>7358.97</v>
      </c>
      <c r="I1716" s="115">
        <v>7358.97</v>
      </c>
      <c r="J1716" s="130">
        <v>0</v>
      </c>
      <c r="K1716" s="130">
        <v>0</v>
      </c>
      <c r="L1716" s="130">
        <v>0</v>
      </c>
      <c r="M1716" s="118"/>
      <c r="N1716" s="119"/>
      <c r="O1716" s="120">
        <f t="shared" si="105"/>
        <v>44742</v>
      </c>
      <c r="P1716" s="121">
        <f t="shared" si="106"/>
        <v>0</v>
      </c>
      <c r="Q1716" s="122">
        <f t="shared" si="107"/>
        <v>0</v>
      </c>
      <c r="R1716" s="122">
        <f t="shared" si="104"/>
        <v>0</v>
      </c>
      <c r="S1716" s="123" t="s">
        <v>120</v>
      </c>
      <c r="U1716" s="70"/>
      <c r="V1716" s="124"/>
    </row>
    <row r="1717" s="63" customFormat="1" ht="16.5" outlineLevel="7" spans="1:22">
      <c r="A1717" s="82"/>
      <c r="B1717" s="126" t="s">
        <v>194</v>
      </c>
      <c r="C1717" s="127" t="s">
        <v>8814</v>
      </c>
      <c r="D1717" s="128" t="s">
        <v>8236</v>
      </c>
      <c r="E1717" s="129">
        <v>42899</v>
      </c>
      <c r="F1717" s="128">
        <v>60</v>
      </c>
      <c r="G1717" s="114">
        <v>0</v>
      </c>
      <c r="H1717" s="115">
        <v>7358.97</v>
      </c>
      <c r="I1717" s="115">
        <v>7358.97</v>
      </c>
      <c r="J1717" s="130">
        <v>0</v>
      </c>
      <c r="K1717" s="130">
        <v>0</v>
      </c>
      <c r="L1717" s="130">
        <v>0</v>
      </c>
      <c r="M1717" s="118"/>
      <c r="N1717" s="119"/>
      <c r="O1717" s="120">
        <f t="shared" si="105"/>
        <v>44742</v>
      </c>
      <c r="P1717" s="121">
        <f t="shared" si="106"/>
        <v>0</v>
      </c>
      <c r="Q1717" s="122">
        <f t="shared" si="107"/>
        <v>0</v>
      </c>
      <c r="R1717" s="122">
        <f t="shared" si="104"/>
        <v>0</v>
      </c>
      <c r="S1717" s="123" t="s">
        <v>120</v>
      </c>
      <c r="U1717" s="70"/>
      <c r="V1717" s="124"/>
    </row>
    <row r="1718" s="63" customFormat="1" ht="16.5" outlineLevel="7" spans="1:22">
      <c r="A1718" s="82"/>
      <c r="B1718" s="126" t="s">
        <v>194</v>
      </c>
      <c r="C1718" s="127" t="s">
        <v>8818</v>
      </c>
      <c r="D1718" s="128" t="s">
        <v>8236</v>
      </c>
      <c r="E1718" s="129">
        <v>42899</v>
      </c>
      <c r="F1718" s="128">
        <v>60</v>
      </c>
      <c r="G1718" s="114">
        <v>0</v>
      </c>
      <c r="H1718" s="115">
        <v>7358.97</v>
      </c>
      <c r="I1718" s="115">
        <v>7358.97</v>
      </c>
      <c r="J1718" s="130">
        <v>0</v>
      </c>
      <c r="K1718" s="130">
        <v>0</v>
      </c>
      <c r="L1718" s="130">
        <v>0</v>
      </c>
      <c r="M1718" s="118"/>
      <c r="N1718" s="119"/>
      <c r="O1718" s="120">
        <f t="shared" si="105"/>
        <v>44742</v>
      </c>
      <c r="P1718" s="121">
        <f t="shared" si="106"/>
        <v>0</v>
      </c>
      <c r="Q1718" s="122">
        <f t="shared" si="107"/>
        <v>0</v>
      </c>
      <c r="R1718" s="122">
        <f t="shared" si="104"/>
        <v>0</v>
      </c>
      <c r="S1718" s="123" t="s">
        <v>120</v>
      </c>
      <c r="U1718" s="70"/>
      <c r="V1718" s="124"/>
    </row>
    <row r="1719" s="63" customFormat="1" ht="16.5" outlineLevel="7" spans="1:22">
      <c r="A1719" s="82"/>
      <c r="B1719" s="111" t="s">
        <v>194</v>
      </c>
      <c r="C1719" s="111" t="s">
        <v>8822</v>
      </c>
      <c r="D1719" s="112" t="s">
        <v>8236</v>
      </c>
      <c r="E1719" s="113">
        <v>43143</v>
      </c>
      <c r="F1719" s="112">
        <v>60</v>
      </c>
      <c r="G1719" s="114">
        <v>0</v>
      </c>
      <c r="H1719" s="115">
        <v>4786.32</v>
      </c>
      <c r="I1719" s="115">
        <v>4786.32</v>
      </c>
      <c r="J1719" s="116">
        <v>0</v>
      </c>
      <c r="K1719" s="116">
        <v>0</v>
      </c>
      <c r="L1719" s="116">
        <v>0</v>
      </c>
      <c r="M1719" s="118"/>
      <c r="N1719" s="119"/>
      <c r="O1719" s="120">
        <f t="shared" si="105"/>
        <v>44985</v>
      </c>
      <c r="P1719" s="121">
        <f t="shared" si="106"/>
        <v>0</v>
      </c>
      <c r="Q1719" s="122">
        <f t="shared" si="107"/>
        <v>0</v>
      </c>
      <c r="R1719" s="122">
        <f t="shared" si="104"/>
        <v>0</v>
      </c>
      <c r="S1719" s="123" t="s">
        <v>120</v>
      </c>
      <c r="U1719" s="70"/>
      <c r="V1719" s="124"/>
    </row>
    <row r="1720" s="63" customFormat="1" ht="16.5" outlineLevel="7" spans="1:22">
      <c r="A1720" s="82"/>
      <c r="B1720" s="111" t="s">
        <v>194</v>
      </c>
      <c r="C1720" s="111" t="s">
        <v>8828</v>
      </c>
      <c r="D1720" s="112" t="s">
        <v>8236</v>
      </c>
      <c r="E1720" s="113">
        <v>43143</v>
      </c>
      <c r="F1720" s="112">
        <v>60</v>
      </c>
      <c r="G1720" s="114">
        <v>0</v>
      </c>
      <c r="H1720" s="115">
        <v>4786.32</v>
      </c>
      <c r="I1720" s="115">
        <v>4786.32</v>
      </c>
      <c r="J1720" s="116">
        <v>0</v>
      </c>
      <c r="K1720" s="116">
        <v>0</v>
      </c>
      <c r="L1720" s="116">
        <v>0</v>
      </c>
      <c r="M1720" s="118"/>
      <c r="N1720" s="119"/>
      <c r="O1720" s="120">
        <f t="shared" si="105"/>
        <v>44985</v>
      </c>
      <c r="P1720" s="121">
        <f t="shared" si="106"/>
        <v>0</v>
      </c>
      <c r="Q1720" s="122">
        <f t="shared" si="107"/>
        <v>0</v>
      </c>
      <c r="R1720" s="122">
        <f t="shared" si="104"/>
        <v>0</v>
      </c>
      <c r="S1720" s="123" t="s">
        <v>120</v>
      </c>
      <c r="U1720" s="70"/>
      <c r="V1720" s="124"/>
    </row>
    <row r="1721" s="63" customFormat="1" ht="16.5" outlineLevel="7" spans="1:22">
      <c r="A1721" s="82"/>
      <c r="B1721" s="126" t="s">
        <v>194</v>
      </c>
      <c r="C1721" s="127" t="s">
        <v>8832</v>
      </c>
      <c r="D1721" s="128" t="s">
        <v>8236</v>
      </c>
      <c r="E1721" s="129">
        <v>43143</v>
      </c>
      <c r="F1721" s="128">
        <v>60</v>
      </c>
      <c r="G1721" s="114">
        <v>0</v>
      </c>
      <c r="H1721" s="115">
        <v>4786.32</v>
      </c>
      <c r="I1721" s="115">
        <v>4786.32</v>
      </c>
      <c r="J1721" s="130">
        <v>0</v>
      </c>
      <c r="K1721" s="130">
        <v>0</v>
      </c>
      <c r="L1721" s="130">
        <v>0</v>
      </c>
      <c r="M1721" s="118"/>
      <c r="N1721" s="119"/>
      <c r="O1721" s="120">
        <f t="shared" si="105"/>
        <v>44985</v>
      </c>
      <c r="P1721" s="121">
        <f t="shared" si="106"/>
        <v>0</v>
      </c>
      <c r="Q1721" s="122">
        <f t="shared" si="107"/>
        <v>0</v>
      </c>
      <c r="R1721" s="122">
        <f t="shared" si="104"/>
        <v>0</v>
      </c>
      <c r="S1721" s="123" t="s">
        <v>120</v>
      </c>
      <c r="U1721" s="70"/>
      <c r="V1721" s="124"/>
    </row>
    <row r="1722" s="63" customFormat="1" ht="16.5" outlineLevel="7" spans="1:22">
      <c r="A1722" s="82"/>
      <c r="B1722" s="126" t="s">
        <v>194</v>
      </c>
      <c r="C1722" s="127" t="s">
        <v>8836</v>
      </c>
      <c r="D1722" s="128" t="s">
        <v>8236</v>
      </c>
      <c r="E1722" s="129">
        <v>43143</v>
      </c>
      <c r="F1722" s="128">
        <v>60</v>
      </c>
      <c r="G1722" s="114">
        <v>0</v>
      </c>
      <c r="H1722" s="115">
        <v>4786.32</v>
      </c>
      <c r="I1722" s="115">
        <v>4786.32</v>
      </c>
      <c r="J1722" s="130">
        <v>0</v>
      </c>
      <c r="K1722" s="130">
        <v>0</v>
      </c>
      <c r="L1722" s="130">
        <v>0</v>
      </c>
      <c r="M1722" s="118"/>
      <c r="N1722" s="119"/>
      <c r="O1722" s="120">
        <f t="shared" si="105"/>
        <v>44985</v>
      </c>
      <c r="P1722" s="121">
        <f t="shared" si="106"/>
        <v>0</v>
      </c>
      <c r="Q1722" s="122">
        <f t="shared" si="107"/>
        <v>0</v>
      </c>
      <c r="R1722" s="122">
        <f t="shared" si="104"/>
        <v>0</v>
      </c>
      <c r="S1722" s="123" t="s">
        <v>120</v>
      </c>
      <c r="U1722" s="70"/>
      <c r="V1722" s="124"/>
    </row>
    <row r="1723" s="63" customFormat="1" ht="16.5" outlineLevel="7" spans="1:22">
      <c r="A1723" s="82"/>
      <c r="B1723" s="126" t="s">
        <v>194</v>
      </c>
      <c r="C1723" s="127" t="s">
        <v>8839</v>
      </c>
      <c r="D1723" s="128" t="s">
        <v>8236</v>
      </c>
      <c r="E1723" s="129">
        <v>43143</v>
      </c>
      <c r="F1723" s="128">
        <v>60</v>
      </c>
      <c r="G1723" s="114">
        <v>0</v>
      </c>
      <c r="H1723" s="115">
        <v>4786.32</v>
      </c>
      <c r="I1723" s="115">
        <v>4786.32</v>
      </c>
      <c r="J1723" s="130">
        <v>0</v>
      </c>
      <c r="K1723" s="130">
        <v>0</v>
      </c>
      <c r="L1723" s="130">
        <v>0</v>
      </c>
      <c r="M1723" s="118"/>
      <c r="N1723" s="119"/>
      <c r="O1723" s="120">
        <f t="shared" si="105"/>
        <v>44985</v>
      </c>
      <c r="P1723" s="121">
        <f t="shared" si="106"/>
        <v>0</v>
      </c>
      <c r="Q1723" s="122">
        <f t="shared" si="107"/>
        <v>0</v>
      </c>
      <c r="R1723" s="122">
        <f t="shared" si="104"/>
        <v>0</v>
      </c>
      <c r="S1723" s="123" t="s">
        <v>120</v>
      </c>
      <c r="U1723" s="70"/>
      <c r="V1723" s="124"/>
    </row>
    <row r="1724" s="63" customFormat="1" ht="16.5" outlineLevel="7" spans="1:22">
      <c r="A1724" s="82"/>
      <c r="B1724" s="126" t="s">
        <v>194</v>
      </c>
      <c r="C1724" s="127" t="s">
        <v>8843</v>
      </c>
      <c r="D1724" s="128" t="s">
        <v>8236</v>
      </c>
      <c r="E1724" s="129">
        <v>43143</v>
      </c>
      <c r="F1724" s="128">
        <v>60</v>
      </c>
      <c r="G1724" s="114">
        <v>0</v>
      </c>
      <c r="H1724" s="115">
        <v>4786.32</v>
      </c>
      <c r="I1724" s="115">
        <v>4786.32</v>
      </c>
      <c r="J1724" s="130">
        <v>0</v>
      </c>
      <c r="K1724" s="130">
        <v>0</v>
      </c>
      <c r="L1724" s="130">
        <v>0</v>
      </c>
      <c r="M1724" s="118"/>
      <c r="N1724" s="119"/>
      <c r="O1724" s="120">
        <f t="shared" si="105"/>
        <v>44985</v>
      </c>
      <c r="P1724" s="121">
        <f t="shared" si="106"/>
        <v>0</v>
      </c>
      <c r="Q1724" s="122">
        <f t="shared" si="107"/>
        <v>0</v>
      </c>
      <c r="R1724" s="122">
        <f t="shared" si="104"/>
        <v>0</v>
      </c>
      <c r="S1724" s="123" t="s">
        <v>120</v>
      </c>
      <c r="U1724" s="70"/>
      <c r="V1724" s="124"/>
    </row>
    <row r="1725" s="63" customFormat="1" ht="16.5" outlineLevel="7" spans="1:22">
      <c r="A1725" s="82"/>
      <c r="B1725" s="126" t="s">
        <v>194</v>
      </c>
      <c r="C1725" s="127" t="s">
        <v>8846</v>
      </c>
      <c r="D1725" s="128" t="s">
        <v>8236</v>
      </c>
      <c r="E1725" s="129">
        <v>43143</v>
      </c>
      <c r="F1725" s="128">
        <v>60</v>
      </c>
      <c r="G1725" s="114">
        <v>0</v>
      </c>
      <c r="H1725" s="115">
        <v>4786.32</v>
      </c>
      <c r="I1725" s="115">
        <v>4786.32</v>
      </c>
      <c r="J1725" s="130">
        <v>0</v>
      </c>
      <c r="K1725" s="130">
        <v>0</v>
      </c>
      <c r="L1725" s="130">
        <v>0</v>
      </c>
      <c r="M1725" s="118"/>
      <c r="N1725" s="119"/>
      <c r="O1725" s="120">
        <f t="shared" si="105"/>
        <v>44985</v>
      </c>
      <c r="P1725" s="121">
        <f t="shared" si="106"/>
        <v>0</v>
      </c>
      <c r="Q1725" s="122">
        <f t="shared" si="107"/>
        <v>0</v>
      </c>
      <c r="R1725" s="122">
        <f t="shared" si="104"/>
        <v>0</v>
      </c>
      <c r="S1725" s="123" t="s">
        <v>120</v>
      </c>
      <c r="U1725" s="70"/>
      <c r="V1725" s="124"/>
    </row>
    <row r="1726" s="63" customFormat="1" ht="16.5" outlineLevel="7" spans="1:22">
      <c r="A1726" s="82"/>
      <c r="B1726" s="111" t="s">
        <v>194</v>
      </c>
      <c r="C1726" s="111" t="s">
        <v>8849</v>
      </c>
      <c r="D1726" s="112" t="s">
        <v>8236</v>
      </c>
      <c r="E1726" s="113">
        <v>43143</v>
      </c>
      <c r="F1726" s="112">
        <v>60</v>
      </c>
      <c r="G1726" s="114">
        <v>0</v>
      </c>
      <c r="H1726" s="115">
        <v>4786.32</v>
      </c>
      <c r="I1726" s="115">
        <v>4786.32</v>
      </c>
      <c r="J1726" s="116">
        <v>0</v>
      </c>
      <c r="K1726" s="116">
        <v>0</v>
      </c>
      <c r="L1726" s="116">
        <v>0</v>
      </c>
      <c r="M1726" s="118"/>
      <c r="N1726" s="119"/>
      <c r="O1726" s="120">
        <f t="shared" si="105"/>
        <v>44985</v>
      </c>
      <c r="P1726" s="121">
        <f t="shared" si="106"/>
        <v>0</v>
      </c>
      <c r="Q1726" s="122">
        <f t="shared" si="107"/>
        <v>0</v>
      </c>
      <c r="R1726" s="122">
        <f t="shared" si="104"/>
        <v>0</v>
      </c>
      <c r="S1726" s="123" t="s">
        <v>120</v>
      </c>
      <c r="U1726" s="70"/>
      <c r="V1726" s="124"/>
    </row>
    <row r="1727" s="63" customFormat="1" ht="16.5" outlineLevel="7" spans="1:22">
      <c r="A1727" s="82"/>
      <c r="B1727" s="111" t="s">
        <v>194</v>
      </c>
      <c r="C1727" s="111" t="s">
        <v>8853</v>
      </c>
      <c r="D1727" s="112" t="s">
        <v>8236</v>
      </c>
      <c r="E1727" s="113">
        <v>43143</v>
      </c>
      <c r="F1727" s="112">
        <v>60</v>
      </c>
      <c r="G1727" s="114">
        <v>0</v>
      </c>
      <c r="H1727" s="115">
        <v>4786.32</v>
      </c>
      <c r="I1727" s="115">
        <v>4786.32</v>
      </c>
      <c r="J1727" s="116">
        <v>0</v>
      </c>
      <c r="K1727" s="116">
        <v>0</v>
      </c>
      <c r="L1727" s="116">
        <v>0</v>
      </c>
      <c r="M1727" s="118"/>
      <c r="N1727" s="119"/>
      <c r="O1727" s="120">
        <f t="shared" si="105"/>
        <v>44985</v>
      </c>
      <c r="P1727" s="121">
        <f t="shared" si="106"/>
        <v>0</v>
      </c>
      <c r="Q1727" s="122">
        <f t="shared" si="107"/>
        <v>0</v>
      </c>
      <c r="R1727" s="122">
        <f t="shared" si="104"/>
        <v>0</v>
      </c>
      <c r="S1727" s="123" t="s">
        <v>120</v>
      </c>
      <c r="U1727" s="70"/>
      <c r="V1727" s="124"/>
    </row>
    <row r="1728" s="63" customFormat="1" ht="16.5" outlineLevel="7" spans="1:22">
      <c r="A1728" s="82"/>
      <c r="B1728" s="126" t="s">
        <v>194</v>
      </c>
      <c r="C1728" s="127" t="s">
        <v>8856</v>
      </c>
      <c r="D1728" s="128" t="s">
        <v>8236</v>
      </c>
      <c r="E1728" s="129">
        <v>43143</v>
      </c>
      <c r="F1728" s="128">
        <v>60</v>
      </c>
      <c r="G1728" s="114">
        <v>0</v>
      </c>
      <c r="H1728" s="115">
        <v>4786.32</v>
      </c>
      <c r="I1728" s="115">
        <v>4786.32</v>
      </c>
      <c r="J1728" s="130">
        <v>0</v>
      </c>
      <c r="K1728" s="130">
        <v>0</v>
      </c>
      <c r="L1728" s="130">
        <v>0</v>
      </c>
      <c r="M1728" s="118"/>
      <c r="N1728" s="119"/>
      <c r="O1728" s="120">
        <f t="shared" si="105"/>
        <v>44985</v>
      </c>
      <c r="P1728" s="121">
        <f t="shared" si="106"/>
        <v>0</v>
      </c>
      <c r="Q1728" s="122">
        <f t="shared" si="107"/>
        <v>0</v>
      </c>
      <c r="R1728" s="122">
        <f t="shared" si="104"/>
        <v>0</v>
      </c>
      <c r="S1728" s="123" t="s">
        <v>120</v>
      </c>
      <c r="U1728" s="70"/>
      <c r="V1728" s="124"/>
    </row>
    <row r="1729" s="63" customFormat="1" ht="16.5" outlineLevel="7" spans="1:22">
      <c r="A1729" s="82"/>
      <c r="B1729" s="126" t="s">
        <v>194</v>
      </c>
      <c r="C1729" s="127" t="s">
        <v>8860</v>
      </c>
      <c r="D1729" s="128" t="s">
        <v>8236</v>
      </c>
      <c r="E1729" s="129">
        <v>43143</v>
      </c>
      <c r="F1729" s="128">
        <v>60</v>
      </c>
      <c r="G1729" s="114">
        <v>0</v>
      </c>
      <c r="H1729" s="115">
        <v>4786.32</v>
      </c>
      <c r="I1729" s="115">
        <v>4786.32</v>
      </c>
      <c r="J1729" s="130">
        <v>0</v>
      </c>
      <c r="K1729" s="130">
        <v>0</v>
      </c>
      <c r="L1729" s="130">
        <v>0</v>
      </c>
      <c r="M1729" s="118"/>
      <c r="N1729" s="119"/>
      <c r="O1729" s="120">
        <f t="shared" si="105"/>
        <v>44985</v>
      </c>
      <c r="P1729" s="121">
        <f t="shared" si="106"/>
        <v>0</v>
      </c>
      <c r="Q1729" s="122">
        <f t="shared" si="107"/>
        <v>0</v>
      </c>
      <c r="R1729" s="122">
        <f t="shared" si="104"/>
        <v>0</v>
      </c>
      <c r="S1729" s="123" t="s">
        <v>120</v>
      </c>
      <c r="U1729" s="70"/>
      <c r="V1729" s="124"/>
    </row>
    <row r="1730" s="63" customFormat="1" ht="16.5" outlineLevel="7" spans="1:22">
      <c r="A1730" s="82"/>
      <c r="B1730" s="126" t="s">
        <v>194</v>
      </c>
      <c r="C1730" s="127" t="s">
        <v>8864</v>
      </c>
      <c r="D1730" s="128" t="s">
        <v>8236</v>
      </c>
      <c r="E1730" s="129">
        <v>43143</v>
      </c>
      <c r="F1730" s="128">
        <v>60</v>
      </c>
      <c r="G1730" s="114">
        <v>0</v>
      </c>
      <c r="H1730" s="115">
        <v>4786.32</v>
      </c>
      <c r="I1730" s="115">
        <v>4786.32</v>
      </c>
      <c r="J1730" s="130">
        <v>0</v>
      </c>
      <c r="K1730" s="130">
        <v>0</v>
      </c>
      <c r="L1730" s="130">
        <v>0</v>
      </c>
      <c r="M1730" s="118"/>
      <c r="N1730" s="119"/>
      <c r="O1730" s="120">
        <f t="shared" si="105"/>
        <v>44985</v>
      </c>
      <c r="P1730" s="121">
        <f t="shared" si="106"/>
        <v>0</v>
      </c>
      <c r="Q1730" s="122">
        <f t="shared" si="107"/>
        <v>0</v>
      </c>
      <c r="R1730" s="122">
        <f t="shared" si="104"/>
        <v>0</v>
      </c>
      <c r="S1730" s="123" t="s">
        <v>120</v>
      </c>
      <c r="U1730" s="70"/>
      <c r="V1730" s="124"/>
    </row>
    <row r="1731" s="63" customFormat="1" ht="16.5" outlineLevel="7" spans="1:22">
      <c r="A1731" s="82"/>
      <c r="B1731" s="126" t="s">
        <v>194</v>
      </c>
      <c r="C1731" s="127" t="s">
        <v>8867</v>
      </c>
      <c r="D1731" s="128" t="s">
        <v>8236</v>
      </c>
      <c r="E1731" s="129">
        <v>43143</v>
      </c>
      <c r="F1731" s="128">
        <v>60</v>
      </c>
      <c r="G1731" s="114">
        <v>0</v>
      </c>
      <c r="H1731" s="115">
        <v>4786.32</v>
      </c>
      <c r="I1731" s="115">
        <v>4786.32</v>
      </c>
      <c r="J1731" s="130">
        <v>0</v>
      </c>
      <c r="K1731" s="130">
        <v>0</v>
      </c>
      <c r="L1731" s="130">
        <v>0</v>
      </c>
      <c r="M1731" s="118"/>
      <c r="N1731" s="119"/>
      <c r="O1731" s="120">
        <f t="shared" si="105"/>
        <v>44985</v>
      </c>
      <c r="P1731" s="121">
        <f t="shared" si="106"/>
        <v>0</v>
      </c>
      <c r="Q1731" s="122">
        <f t="shared" si="107"/>
        <v>0</v>
      </c>
      <c r="R1731" s="122">
        <f t="shared" si="104"/>
        <v>0</v>
      </c>
      <c r="S1731" s="123" t="s">
        <v>120</v>
      </c>
      <c r="U1731" s="70"/>
      <c r="V1731" s="124"/>
    </row>
    <row r="1732" s="63" customFormat="1" ht="16.5" outlineLevel="7" spans="1:22">
      <c r="A1732" s="82"/>
      <c r="B1732" s="126" t="s">
        <v>194</v>
      </c>
      <c r="C1732" s="127" t="s">
        <v>8870</v>
      </c>
      <c r="D1732" s="128" t="s">
        <v>8236</v>
      </c>
      <c r="E1732" s="129">
        <v>43143</v>
      </c>
      <c r="F1732" s="128">
        <v>60</v>
      </c>
      <c r="G1732" s="114">
        <v>0</v>
      </c>
      <c r="H1732" s="115">
        <v>4786.32</v>
      </c>
      <c r="I1732" s="115">
        <v>4786.32</v>
      </c>
      <c r="J1732" s="130">
        <v>0</v>
      </c>
      <c r="K1732" s="130">
        <v>0</v>
      </c>
      <c r="L1732" s="130">
        <v>0</v>
      </c>
      <c r="M1732" s="118"/>
      <c r="N1732" s="119"/>
      <c r="O1732" s="120">
        <f t="shared" si="105"/>
        <v>44985</v>
      </c>
      <c r="P1732" s="121">
        <f t="shared" si="106"/>
        <v>0</v>
      </c>
      <c r="Q1732" s="122">
        <f t="shared" si="107"/>
        <v>0</v>
      </c>
      <c r="R1732" s="122">
        <f t="shared" si="104"/>
        <v>0</v>
      </c>
      <c r="S1732" s="123" t="s">
        <v>120</v>
      </c>
      <c r="U1732" s="70"/>
      <c r="V1732" s="124"/>
    </row>
    <row r="1733" s="63" customFormat="1" ht="16.5" outlineLevel="7" spans="1:22">
      <c r="A1733" s="82"/>
      <c r="B1733" s="111" t="s">
        <v>194</v>
      </c>
      <c r="C1733" s="111" t="s">
        <v>8874</v>
      </c>
      <c r="D1733" s="112" t="s">
        <v>8236</v>
      </c>
      <c r="E1733" s="113">
        <v>43143</v>
      </c>
      <c r="F1733" s="112">
        <v>60</v>
      </c>
      <c r="G1733" s="114">
        <v>0</v>
      </c>
      <c r="H1733" s="115">
        <v>4786.32</v>
      </c>
      <c r="I1733" s="115">
        <v>4786.32</v>
      </c>
      <c r="J1733" s="116">
        <v>0</v>
      </c>
      <c r="K1733" s="116">
        <v>0</v>
      </c>
      <c r="L1733" s="116">
        <v>0</v>
      </c>
      <c r="M1733" s="118"/>
      <c r="N1733" s="119"/>
      <c r="O1733" s="120">
        <f t="shared" si="105"/>
        <v>44985</v>
      </c>
      <c r="P1733" s="121">
        <f t="shared" si="106"/>
        <v>0</v>
      </c>
      <c r="Q1733" s="122">
        <f t="shared" si="107"/>
        <v>0</v>
      </c>
      <c r="R1733" s="122">
        <f t="shared" si="104"/>
        <v>0</v>
      </c>
      <c r="S1733" s="123" t="s">
        <v>120</v>
      </c>
      <c r="U1733" s="70"/>
      <c r="V1733" s="124"/>
    </row>
    <row r="1734" s="63" customFormat="1" ht="16.5" outlineLevel="7" spans="1:22">
      <c r="A1734" s="82"/>
      <c r="B1734" s="111" t="s">
        <v>194</v>
      </c>
      <c r="C1734" s="111" t="s">
        <v>8877</v>
      </c>
      <c r="D1734" s="112" t="s">
        <v>8236</v>
      </c>
      <c r="E1734" s="113">
        <v>43143</v>
      </c>
      <c r="F1734" s="112">
        <v>60</v>
      </c>
      <c r="G1734" s="114">
        <v>0</v>
      </c>
      <c r="H1734" s="115">
        <v>4786.32</v>
      </c>
      <c r="I1734" s="115">
        <v>4786.32</v>
      </c>
      <c r="J1734" s="116">
        <v>0</v>
      </c>
      <c r="K1734" s="116">
        <v>0</v>
      </c>
      <c r="L1734" s="116">
        <v>0</v>
      </c>
      <c r="M1734" s="118"/>
      <c r="N1734" s="119"/>
      <c r="O1734" s="120">
        <f t="shared" si="105"/>
        <v>44985</v>
      </c>
      <c r="P1734" s="121">
        <f t="shared" si="106"/>
        <v>0</v>
      </c>
      <c r="Q1734" s="122">
        <f t="shared" si="107"/>
        <v>0</v>
      </c>
      <c r="R1734" s="122">
        <f t="shared" si="104"/>
        <v>0</v>
      </c>
      <c r="S1734" s="123" t="s">
        <v>120</v>
      </c>
      <c r="U1734" s="70"/>
      <c r="V1734" s="124"/>
    </row>
    <row r="1735" s="63" customFormat="1" ht="16.5" outlineLevel="7" spans="1:22">
      <c r="A1735" s="82"/>
      <c r="B1735" s="126" t="s">
        <v>194</v>
      </c>
      <c r="C1735" s="127" t="s">
        <v>8882</v>
      </c>
      <c r="D1735" s="128" t="s">
        <v>8236</v>
      </c>
      <c r="E1735" s="129">
        <v>43143</v>
      </c>
      <c r="F1735" s="128">
        <v>60</v>
      </c>
      <c r="G1735" s="114">
        <v>0</v>
      </c>
      <c r="H1735" s="115">
        <v>4786.32</v>
      </c>
      <c r="I1735" s="115">
        <v>4786.32</v>
      </c>
      <c r="J1735" s="130">
        <v>0</v>
      </c>
      <c r="K1735" s="130">
        <v>0</v>
      </c>
      <c r="L1735" s="130">
        <v>0</v>
      </c>
      <c r="M1735" s="118"/>
      <c r="N1735" s="119"/>
      <c r="O1735" s="120">
        <f t="shared" si="105"/>
        <v>44985</v>
      </c>
      <c r="P1735" s="121">
        <f t="shared" si="106"/>
        <v>0</v>
      </c>
      <c r="Q1735" s="122">
        <f t="shared" si="107"/>
        <v>0</v>
      </c>
      <c r="R1735" s="122">
        <f t="shared" si="104"/>
        <v>0</v>
      </c>
      <c r="S1735" s="123" t="s">
        <v>120</v>
      </c>
      <c r="U1735" s="70"/>
      <c r="V1735" s="124"/>
    </row>
    <row r="1736" s="63" customFormat="1" ht="16.5" outlineLevel="7" spans="1:22">
      <c r="A1736" s="82"/>
      <c r="B1736" s="126" t="s">
        <v>194</v>
      </c>
      <c r="C1736" s="127" t="s">
        <v>8885</v>
      </c>
      <c r="D1736" s="128" t="s">
        <v>8236</v>
      </c>
      <c r="E1736" s="129">
        <v>43143</v>
      </c>
      <c r="F1736" s="128">
        <v>60</v>
      </c>
      <c r="G1736" s="114">
        <v>0</v>
      </c>
      <c r="H1736" s="115">
        <v>6811.97</v>
      </c>
      <c r="I1736" s="115">
        <v>6811.97</v>
      </c>
      <c r="J1736" s="130">
        <v>0</v>
      </c>
      <c r="K1736" s="130">
        <v>0</v>
      </c>
      <c r="L1736" s="130">
        <v>0</v>
      </c>
      <c r="M1736" s="118"/>
      <c r="N1736" s="119"/>
      <c r="O1736" s="120">
        <f t="shared" si="105"/>
        <v>44985</v>
      </c>
      <c r="P1736" s="121">
        <f t="shared" si="106"/>
        <v>0</v>
      </c>
      <c r="Q1736" s="122">
        <f t="shared" si="107"/>
        <v>0</v>
      </c>
      <c r="R1736" s="122">
        <f t="shared" ref="R1736:R1799" si="108">Q1736-L1736</f>
        <v>0</v>
      </c>
      <c r="S1736" s="123" t="s">
        <v>120</v>
      </c>
      <c r="U1736" s="70"/>
      <c r="V1736" s="124"/>
    </row>
    <row r="1737" s="63" customFormat="1" ht="16.5" outlineLevel="7" spans="1:22">
      <c r="A1737" s="82"/>
      <c r="B1737" s="126" t="s">
        <v>194</v>
      </c>
      <c r="C1737" s="127" t="s">
        <v>8889</v>
      </c>
      <c r="D1737" s="128" t="s">
        <v>8236</v>
      </c>
      <c r="E1737" s="129">
        <v>43143</v>
      </c>
      <c r="F1737" s="128">
        <v>60</v>
      </c>
      <c r="G1737" s="114">
        <v>0</v>
      </c>
      <c r="H1737" s="115">
        <v>6811.97</v>
      </c>
      <c r="I1737" s="115">
        <v>6811.97</v>
      </c>
      <c r="J1737" s="130">
        <v>0</v>
      </c>
      <c r="K1737" s="130">
        <v>0</v>
      </c>
      <c r="L1737" s="130">
        <v>0</v>
      </c>
      <c r="M1737" s="118"/>
      <c r="N1737" s="119"/>
      <c r="O1737" s="120">
        <f t="shared" ref="O1737:O1800" si="109">IFERROR(EOMONTH(E1737,F1737),"")</f>
        <v>44985</v>
      </c>
      <c r="P1737" s="121">
        <f t="shared" si="106"/>
        <v>0</v>
      </c>
      <c r="Q1737" s="122">
        <f t="shared" si="107"/>
        <v>0</v>
      </c>
      <c r="R1737" s="122">
        <f t="shared" si="108"/>
        <v>0</v>
      </c>
      <c r="S1737" s="123" t="s">
        <v>120</v>
      </c>
      <c r="U1737" s="70"/>
      <c r="V1737" s="124"/>
    </row>
    <row r="1738" s="63" customFormat="1" ht="16.5" outlineLevel="7" spans="1:22">
      <c r="A1738" s="82"/>
      <c r="B1738" s="126" t="s">
        <v>194</v>
      </c>
      <c r="C1738" s="127" t="s">
        <v>8893</v>
      </c>
      <c r="D1738" s="128" t="s">
        <v>8236</v>
      </c>
      <c r="E1738" s="129">
        <v>43143</v>
      </c>
      <c r="F1738" s="128">
        <v>60</v>
      </c>
      <c r="G1738" s="114">
        <v>0</v>
      </c>
      <c r="H1738" s="115">
        <v>6811.97</v>
      </c>
      <c r="I1738" s="115">
        <v>6811.97</v>
      </c>
      <c r="J1738" s="130">
        <v>0</v>
      </c>
      <c r="K1738" s="130">
        <v>0</v>
      </c>
      <c r="L1738" s="130">
        <v>0</v>
      </c>
      <c r="M1738" s="118"/>
      <c r="N1738" s="119"/>
      <c r="O1738" s="120">
        <f t="shared" si="109"/>
        <v>44985</v>
      </c>
      <c r="P1738" s="121">
        <f t="shared" ref="P1738:P1801" si="110">IFERROR(IF(OR(AND(M1738&lt;&gt;"",YEAR(M1738)&lt;YEAR($L$6)),AND(O1738&lt;&gt;"",YEAR(O1738)&lt;YEAR($L$6))),0,IF(YEAR(E1738)&gt;YEAR($L$6),0,IF(OR((IF(YEAR(E1738)&lt;YEAR($L$6),1,IF(MONTH(E1738)=12,99,MONTH(E1738)+1))&gt;12),(IF(YEAR(E1738)&lt;YEAR($L$6),1,IF(MONTH(E1738)=12,99,MONTH(E1738)+1))&gt;MIN(MONTH($L$6),IF(AND(M1738&lt;&gt;"",YEAR(M1738)=YEAR($L$6)),MONTH(M1738),99),IF(AND(O1738&lt;&gt;"",YEAR(O1738)=YEAR($L$6)),MONTH(O1738),99)))),0,MIN(MONTH($L$6),IF(AND(M1738&lt;&gt;"",YEAR(M1738)=YEAR($L$6)),MONTH(M1738),99),IF(AND(O1738&lt;&gt;"",YEAR(O1738)=YEAR($L$6)),MONTH(O1738),99))-IF(YEAR(E1738)&lt;YEAR($L$6),1,IF(MONTH(E1738)=12,99,MONTH(E1738)+1))+1))),0)</f>
        <v>0</v>
      </c>
      <c r="Q1738" s="122">
        <f t="shared" ref="Q1738:Q1801" si="111">IFERROR(IF(N1738=0,(H1738*(1-G1738))/F1738*P1738,(N1738*(1-G1738))/F1738*P1738),0)</f>
        <v>0</v>
      </c>
      <c r="R1738" s="122">
        <f t="shared" si="108"/>
        <v>0</v>
      </c>
      <c r="S1738" s="123" t="s">
        <v>120</v>
      </c>
      <c r="U1738" s="70"/>
      <c r="V1738" s="124"/>
    </row>
    <row r="1739" s="63" customFormat="1" ht="16.5" outlineLevel="7" spans="1:22">
      <c r="A1739" s="82"/>
      <c r="B1739" s="126" t="s">
        <v>194</v>
      </c>
      <c r="C1739" s="127" t="s">
        <v>8897</v>
      </c>
      <c r="D1739" s="128" t="s">
        <v>8236</v>
      </c>
      <c r="E1739" s="129">
        <v>43143</v>
      </c>
      <c r="F1739" s="128">
        <v>60</v>
      </c>
      <c r="G1739" s="114">
        <v>0</v>
      </c>
      <c r="H1739" s="115">
        <v>6811.97</v>
      </c>
      <c r="I1739" s="115">
        <v>6811.97</v>
      </c>
      <c r="J1739" s="130">
        <v>0</v>
      </c>
      <c r="K1739" s="130">
        <v>0</v>
      </c>
      <c r="L1739" s="130">
        <v>0</v>
      </c>
      <c r="M1739" s="118"/>
      <c r="N1739" s="119"/>
      <c r="O1739" s="120">
        <f t="shared" si="109"/>
        <v>44985</v>
      </c>
      <c r="P1739" s="121">
        <f t="shared" si="110"/>
        <v>0</v>
      </c>
      <c r="Q1739" s="122">
        <f t="shared" si="111"/>
        <v>0</v>
      </c>
      <c r="R1739" s="122">
        <f t="shared" si="108"/>
        <v>0</v>
      </c>
      <c r="S1739" s="123" t="s">
        <v>120</v>
      </c>
      <c r="U1739" s="70"/>
      <c r="V1739" s="124"/>
    </row>
    <row r="1740" s="63" customFormat="1" ht="16.5" outlineLevel="7" spans="1:22">
      <c r="A1740" s="82"/>
      <c r="B1740" s="111" t="s">
        <v>194</v>
      </c>
      <c r="C1740" s="111" t="s">
        <v>8901</v>
      </c>
      <c r="D1740" s="112" t="s">
        <v>8236</v>
      </c>
      <c r="E1740" s="113">
        <v>43143</v>
      </c>
      <c r="F1740" s="112">
        <v>60</v>
      </c>
      <c r="G1740" s="114">
        <v>0</v>
      </c>
      <c r="H1740" s="115">
        <v>6811.97</v>
      </c>
      <c r="I1740" s="115">
        <v>6811.97</v>
      </c>
      <c r="J1740" s="116">
        <v>0</v>
      </c>
      <c r="K1740" s="116">
        <v>0</v>
      </c>
      <c r="L1740" s="116">
        <v>0</v>
      </c>
      <c r="M1740" s="118"/>
      <c r="N1740" s="119"/>
      <c r="O1740" s="120">
        <f t="shared" si="109"/>
        <v>44985</v>
      </c>
      <c r="P1740" s="121">
        <f t="shared" si="110"/>
        <v>0</v>
      </c>
      <c r="Q1740" s="122">
        <f t="shared" si="111"/>
        <v>0</v>
      </c>
      <c r="R1740" s="122">
        <f t="shared" si="108"/>
        <v>0</v>
      </c>
      <c r="S1740" s="123" t="s">
        <v>120</v>
      </c>
      <c r="U1740" s="70"/>
      <c r="V1740" s="124"/>
    </row>
    <row r="1741" s="63" customFormat="1" ht="16.5" outlineLevel="7" spans="1:22">
      <c r="A1741" s="82"/>
      <c r="B1741" s="111" t="s">
        <v>194</v>
      </c>
      <c r="C1741" s="111" t="s">
        <v>8905</v>
      </c>
      <c r="D1741" s="112" t="s">
        <v>8236</v>
      </c>
      <c r="E1741" s="113">
        <v>43143</v>
      </c>
      <c r="F1741" s="112">
        <v>60</v>
      </c>
      <c r="G1741" s="114">
        <v>0</v>
      </c>
      <c r="H1741" s="115">
        <v>6811.97</v>
      </c>
      <c r="I1741" s="115">
        <v>6811.97</v>
      </c>
      <c r="J1741" s="116">
        <v>0</v>
      </c>
      <c r="K1741" s="116">
        <v>0</v>
      </c>
      <c r="L1741" s="116">
        <v>0</v>
      </c>
      <c r="M1741" s="118"/>
      <c r="N1741" s="119"/>
      <c r="O1741" s="120">
        <f t="shared" si="109"/>
        <v>44985</v>
      </c>
      <c r="P1741" s="121">
        <f t="shared" si="110"/>
        <v>0</v>
      </c>
      <c r="Q1741" s="122">
        <f t="shared" si="111"/>
        <v>0</v>
      </c>
      <c r="R1741" s="122">
        <f t="shared" si="108"/>
        <v>0</v>
      </c>
      <c r="S1741" s="123" t="s">
        <v>120</v>
      </c>
      <c r="U1741" s="70"/>
      <c r="V1741" s="124"/>
    </row>
    <row r="1742" s="63" customFormat="1" ht="16.5" outlineLevel="7" spans="1:22">
      <c r="A1742" s="82"/>
      <c r="B1742" s="126" t="s">
        <v>194</v>
      </c>
      <c r="C1742" s="127" t="s">
        <v>8909</v>
      </c>
      <c r="D1742" s="128" t="s">
        <v>8236</v>
      </c>
      <c r="E1742" s="129">
        <v>43143</v>
      </c>
      <c r="F1742" s="128">
        <v>60</v>
      </c>
      <c r="G1742" s="114">
        <v>0</v>
      </c>
      <c r="H1742" s="115">
        <v>6811.97</v>
      </c>
      <c r="I1742" s="115">
        <v>6811.97</v>
      </c>
      <c r="J1742" s="130">
        <v>0</v>
      </c>
      <c r="K1742" s="130">
        <v>0</v>
      </c>
      <c r="L1742" s="130">
        <v>0</v>
      </c>
      <c r="M1742" s="118"/>
      <c r="N1742" s="119"/>
      <c r="O1742" s="120">
        <f t="shared" si="109"/>
        <v>44985</v>
      </c>
      <c r="P1742" s="121">
        <f t="shared" si="110"/>
        <v>0</v>
      </c>
      <c r="Q1742" s="122">
        <f t="shared" si="111"/>
        <v>0</v>
      </c>
      <c r="R1742" s="122">
        <f t="shared" si="108"/>
        <v>0</v>
      </c>
      <c r="S1742" s="123" t="s">
        <v>120</v>
      </c>
      <c r="U1742" s="70"/>
      <c r="V1742" s="124"/>
    </row>
    <row r="1743" s="63" customFormat="1" ht="16.5" outlineLevel="7" spans="1:22">
      <c r="A1743" s="82"/>
      <c r="B1743" s="126" t="s">
        <v>194</v>
      </c>
      <c r="C1743" s="127" t="s">
        <v>8913</v>
      </c>
      <c r="D1743" s="128" t="s">
        <v>8236</v>
      </c>
      <c r="E1743" s="129">
        <v>43143</v>
      </c>
      <c r="F1743" s="128">
        <v>60</v>
      </c>
      <c r="G1743" s="114">
        <v>0</v>
      </c>
      <c r="H1743" s="115">
        <v>6811.97</v>
      </c>
      <c r="I1743" s="115">
        <v>6811.97</v>
      </c>
      <c r="J1743" s="130">
        <v>0</v>
      </c>
      <c r="K1743" s="130">
        <v>0</v>
      </c>
      <c r="L1743" s="130">
        <v>0</v>
      </c>
      <c r="M1743" s="118"/>
      <c r="N1743" s="119"/>
      <c r="O1743" s="120">
        <f t="shared" si="109"/>
        <v>44985</v>
      </c>
      <c r="P1743" s="121">
        <f t="shared" si="110"/>
        <v>0</v>
      </c>
      <c r="Q1743" s="122">
        <f t="shared" si="111"/>
        <v>0</v>
      </c>
      <c r="R1743" s="122">
        <f t="shared" si="108"/>
        <v>0</v>
      </c>
      <c r="S1743" s="123" t="s">
        <v>120</v>
      </c>
      <c r="U1743" s="70"/>
      <c r="V1743" s="124"/>
    </row>
    <row r="1744" s="63" customFormat="1" ht="16.5" outlineLevel="7" spans="1:22">
      <c r="A1744" s="82"/>
      <c r="B1744" s="126" t="s">
        <v>194</v>
      </c>
      <c r="C1744" s="127" t="s">
        <v>8917</v>
      </c>
      <c r="D1744" s="128" t="s">
        <v>8236</v>
      </c>
      <c r="E1744" s="129">
        <v>43143</v>
      </c>
      <c r="F1744" s="128">
        <v>60</v>
      </c>
      <c r="G1744" s="114">
        <v>0</v>
      </c>
      <c r="H1744" s="115">
        <v>6811.97</v>
      </c>
      <c r="I1744" s="115">
        <v>6811.97</v>
      </c>
      <c r="J1744" s="130">
        <v>0</v>
      </c>
      <c r="K1744" s="130">
        <v>0</v>
      </c>
      <c r="L1744" s="130">
        <v>0</v>
      </c>
      <c r="M1744" s="118"/>
      <c r="N1744" s="119"/>
      <c r="O1744" s="120">
        <f t="shared" si="109"/>
        <v>44985</v>
      </c>
      <c r="P1744" s="121">
        <f t="shared" si="110"/>
        <v>0</v>
      </c>
      <c r="Q1744" s="122">
        <f t="shared" si="111"/>
        <v>0</v>
      </c>
      <c r="R1744" s="122">
        <f t="shared" si="108"/>
        <v>0</v>
      </c>
      <c r="S1744" s="123" t="s">
        <v>120</v>
      </c>
      <c r="T1744" s="132"/>
      <c r="U1744" s="70"/>
      <c r="V1744" s="124"/>
    </row>
    <row r="1745" s="63" customFormat="1" ht="16.5" outlineLevel="7" spans="1:22">
      <c r="A1745" s="82"/>
      <c r="B1745" s="126" t="s">
        <v>194</v>
      </c>
      <c r="C1745" s="127" t="s">
        <v>8921</v>
      </c>
      <c r="D1745" s="128" t="s">
        <v>8236</v>
      </c>
      <c r="E1745" s="129">
        <v>43143</v>
      </c>
      <c r="F1745" s="128">
        <v>60</v>
      </c>
      <c r="G1745" s="114">
        <v>0</v>
      </c>
      <c r="H1745" s="115">
        <v>6811.97</v>
      </c>
      <c r="I1745" s="115">
        <v>6811.97</v>
      </c>
      <c r="J1745" s="130">
        <v>0</v>
      </c>
      <c r="K1745" s="130">
        <v>0</v>
      </c>
      <c r="L1745" s="130">
        <v>0</v>
      </c>
      <c r="M1745" s="118"/>
      <c r="N1745" s="119"/>
      <c r="O1745" s="120">
        <f t="shared" si="109"/>
        <v>44985</v>
      </c>
      <c r="P1745" s="121">
        <f t="shared" si="110"/>
        <v>0</v>
      </c>
      <c r="Q1745" s="122">
        <f t="shared" si="111"/>
        <v>0</v>
      </c>
      <c r="R1745" s="122">
        <f t="shared" si="108"/>
        <v>0</v>
      </c>
      <c r="S1745" s="123" t="s">
        <v>120</v>
      </c>
      <c r="U1745" s="70"/>
      <c r="V1745" s="124"/>
    </row>
    <row r="1746" s="63" customFormat="1" ht="16.5" outlineLevel="7" spans="1:22">
      <c r="A1746" s="82"/>
      <c r="B1746" s="126" t="s">
        <v>194</v>
      </c>
      <c r="C1746" s="127" t="s">
        <v>8924</v>
      </c>
      <c r="D1746" s="128" t="s">
        <v>8236</v>
      </c>
      <c r="E1746" s="129">
        <v>43590</v>
      </c>
      <c r="F1746" s="128">
        <v>60</v>
      </c>
      <c r="G1746" s="114">
        <v>0</v>
      </c>
      <c r="H1746" s="115">
        <v>7350</v>
      </c>
      <c r="I1746" s="115">
        <v>7350</v>
      </c>
      <c r="J1746" s="130">
        <v>0</v>
      </c>
      <c r="K1746" s="130">
        <v>0</v>
      </c>
      <c r="L1746" s="130">
        <v>0</v>
      </c>
      <c r="M1746" s="118"/>
      <c r="N1746" s="119"/>
      <c r="O1746" s="120">
        <f t="shared" si="109"/>
        <v>45443</v>
      </c>
      <c r="P1746" s="121">
        <f t="shared" si="110"/>
        <v>0</v>
      </c>
      <c r="Q1746" s="122">
        <f t="shared" si="111"/>
        <v>0</v>
      </c>
      <c r="R1746" s="122">
        <f t="shared" si="108"/>
        <v>0</v>
      </c>
      <c r="S1746" s="123" t="s">
        <v>120</v>
      </c>
      <c r="U1746" s="70"/>
      <c r="V1746" s="124"/>
    </row>
    <row r="1747" s="63" customFormat="1" ht="16.5" outlineLevel="7" spans="1:22">
      <c r="A1747" s="82"/>
      <c r="B1747" s="111" t="s">
        <v>194</v>
      </c>
      <c r="C1747" s="111" t="s">
        <v>8930</v>
      </c>
      <c r="D1747" s="112" t="s">
        <v>8236</v>
      </c>
      <c r="E1747" s="113">
        <v>43590</v>
      </c>
      <c r="F1747" s="112">
        <v>60</v>
      </c>
      <c r="G1747" s="114">
        <v>0</v>
      </c>
      <c r="H1747" s="115">
        <v>7350</v>
      </c>
      <c r="I1747" s="115">
        <v>7350</v>
      </c>
      <c r="J1747" s="116">
        <v>0</v>
      </c>
      <c r="K1747" s="116">
        <v>0</v>
      </c>
      <c r="L1747" s="116">
        <v>0</v>
      </c>
      <c r="M1747" s="118"/>
      <c r="N1747" s="119"/>
      <c r="O1747" s="120">
        <f t="shared" si="109"/>
        <v>45443</v>
      </c>
      <c r="P1747" s="121">
        <f t="shared" si="110"/>
        <v>0</v>
      </c>
      <c r="Q1747" s="122">
        <f t="shared" si="111"/>
        <v>0</v>
      </c>
      <c r="R1747" s="122">
        <f t="shared" si="108"/>
        <v>0</v>
      </c>
      <c r="S1747" s="123" t="s">
        <v>120</v>
      </c>
      <c r="U1747" s="70"/>
      <c r="V1747" s="124"/>
    </row>
    <row r="1748" s="63" customFormat="1" ht="16.5" outlineLevel="7" spans="1:22">
      <c r="A1748" s="82"/>
      <c r="B1748" s="111" t="s">
        <v>194</v>
      </c>
      <c r="C1748" s="111" t="s">
        <v>8933</v>
      </c>
      <c r="D1748" s="112" t="s">
        <v>8236</v>
      </c>
      <c r="E1748" s="113">
        <v>43590</v>
      </c>
      <c r="F1748" s="112">
        <v>60</v>
      </c>
      <c r="G1748" s="114">
        <v>0</v>
      </c>
      <c r="H1748" s="115">
        <v>7350</v>
      </c>
      <c r="I1748" s="115">
        <v>7350</v>
      </c>
      <c r="J1748" s="116">
        <v>0</v>
      </c>
      <c r="K1748" s="116">
        <v>0</v>
      </c>
      <c r="L1748" s="116">
        <v>0</v>
      </c>
      <c r="M1748" s="118"/>
      <c r="N1748" s="119"/>
      <c r="O1748" s="120">
        <f t="shared" si="109"/>
        <v>45443</v>
      </c>
      <c r="P1748" s="121">
        <f t="shared" si="110"/>
        <v>0</v>
      </c>
      <c r="Q1748" s="122">
        <f t="shared" si="111"/>
        <v>0</v>
      </c>
      <c r="R1748" s="122">
        <f t="shared" si="108"/>
        <v>0</v>
      </c>
      <c r="S1748" s="123" t="s">
        <v>120</v>
      </c>
      <c r="U1748" s="70"/>
      <c r="V1748" s="124"/>
    </row>
    <row r="1749" s="63" customFormat="1" ht="16.5" outlineLevel="7" spans="1:22">
      <c r="A1749" s="82"/>
      <c r="B1749" s="126" t="s">
        <v>194</v>
      </c>
      <c r="C1749" s="127" t="s">
        <v>8936</v>
      </c>
      <c r="D1749" s="128" t="s">
        <v>8236</v>
      </c>
      <c r="E1749" s="129">
        <v>43590</v>
      </c>
      <c r="F1749" s="128">
        <v>60</v>
      </c>
      <c r="G1749" s="114">
        <v>0</v>
      </c>
      <c r="H1749" s="115">
        <v>7350</v>
      </c>
      <c r="I1749" s="115">
        <v>7350</v>
      </c>
      <c r="J1749" s="130">
        <v>0</v>
      </c>
      <c r="K1749" s="130">
        <v>0</v>
      </c>
      <c r="L1749" s="130">
        <v>0</v>
      </c>
      <c r="M1749" s="118"/>
      <c r="N1749" s="119"/>
      <c r="O1749" s="120">
        <f t="shared" si="109"/>
        <v>45443</v>
      </c>
      <c r="P1749" s="121">
        <f t="shared" si="110"/>
        <v>0</v>
      </c>
      <c r="Q1749" s="122">
        <f t="shared" si="111"/>
        <v>0</v>
      </c>
      <c r="R1749" s="122">
        <f t="shared" si="108"/>
        <v>0</v>
      </c>
      <c r="S1749" s="123" t="s">
        <v>120</v>
      </c>
      <c r="U1749" s="70"/>
      <c r="V1749" s="124"/>
    </row>
    <row r="1750" s="63" customFormat="1" ht="16.5" outlineLevel="7" spans="1:22">
      <c r="A1750" s="82"/>
      <c r="B1750" s="126" t="s">
        <v>194</v>
      </c>
      <c r="C1750" s="127" t="s">
        <v>8940</v>
      </c>
      <c r="D1750" s="128" t="s">
        <v>8236</v>
      </c>
      <c r="E1750" s="129">
        <v>43590</v>
      </c>
      <c r="F1750" s="128">
        <v>60</v>
      </c>
      <c r="G1750" s="114">
        <v>0</v>
      </c>
      <c r="H1750" s="115">
        <v>7350</v>
      </c>
      <c r="I1750" s="115">
        <v>7350</v>
      </c>
      <c r="J1750" s="130">
        <v>0</v>
      </c>
      <c r="K1750" s="130">
        <v>0</v>
      </c>
      <c r="L1750" s="130">
        <v>0</v>
      </c>
      <c r="M1750" s="118"/>
      <c r="N1750" s="119"/>
      <c r="O1750" s="120">
        <f t="shared" si="109"/>
        <v>45443</v>
      </c>
      <c r="P1750" s="121">
        <f t="shared" si="110"/>
        <v>0</v>
      </c>
      <c r="Q1750" s="122">
        <f t="shared" si="111"/>
        <v>0</v>
      </c>
      <c r="R1750" s="122">
        <f t="shared" si="108"/>
        <v>0</v>
      </c>
      <c r="S1750" s="123" t="s">
        <v>120</v>
      </c>
      <c r="U1750" s="70"/>
      <c r="V1750" s="124"/>
    </row>
    <row r="1751" s="63" customFormat="1" ht="16.5" outlineLevel="7" spans="1:22">
      <c r="A1751" s="82"/>
      <c r="B1751" s="126" t="s">
        <v>194</v>
      </c>
      <c r="C1751" s="127" t="s">
        <v>8943</v>
      </c>
      <c r="D1751" s="128" t="s">
        <v>8236</v>
      </c>
      <c r="E1751" s="129">
        <v>43590</v>
      </c>
      <c r="F1751" s="128">
        <v>60</v>
      </c>
      <c r="G1751" s="114">
        <v>0</v>
      </c>
      <c r="H1751" s="115">
        <v>7350</v>
      </c>
      <c r="I1751" s="115">
        <v>7350</v>
      </c>
      <c r="J1751" s="130">
        <v>0</v>
      </c>
      <c r="K1751" s="130">
        <v>0</v>
      </c>
      <c r="L1751" s="130">
        <v>0</v>
      </c>
      <c r="M1751" s="118"/>
      <c r="N1751" s="119"/>
      <c r="O1751" s="120">
        <f t="shared" si="109"/>
        <v>45443</v>
      </c>
      <c r="P1751" s="121">
        <f t="shared" si="110"/>
        <v>0</v>
      </c>
      <c r="Q1751" s="122">
        <f t="shared" si="111"/>
        <v>0</v>
      </c>
      <c r="R1751" s="122">
        <f t="shared" si="108"/>
        <v>0</v>
      </c>
      <c r="S1751" s="123" t="s">
        <v>120</v>
      </c>
      <c r="U1751" s="70"/>
      <c r="V1751" s="124"/>
    </row>
    <row r="1752" s="63" customFormat="1" ht="16.5" outlineLevel="7" spans="1:22">
      <c r="A1752" s="82"/>
      <c r="B1752" s="126" t="s">
        <v>194</v>
      </c>
      <c r="C1752" s="127" t="s">
        <v>8946</v>
      </c>
      <c r="D1752" s="128" t="s">
        <v>8236</v>
      </c>
      <c r="E1752" s="129">
        <v>43590</v>
      </c>
      <c r="F1752" s="128">
        <v>60</v>
      </c>
      <c r="G1752" s="114">
        <v>0</v>
      </c>
      <c r="H1752" s="115">
        <v>7350</v>
      </c>
      <c r="I1752" s="115">
        <v>7350</v>
      </c>
      <c r="J1752" s="130">
        <v>0</v>
      </c>
      <c r="K1752" s="130">
        <v>0</v>
      </c>
      <c r="L1752" s="130">
        <v>0</v>
      </c>
      <c r="M1752" s="118"/>
      <c r="N1752" s="119"/>
      <c r="O1752" s="120">
        <f t="shared" si="109"/>
        <v>45443</v>
      </c>
      <c r="P1752" s="121">
        <f t="shared" si="110"/>
        <v>0</v>
      </c>
      <c r="Q1752" s="122">
        <f t="shared" si="111"/>
        <v>0</v>
      </c>
      <c r="R1752" s="122">
        <f t="shared" si="108"/>
        <v>0</v>
      </c>
      <c r="S1752" s="123" t="s">
        <v>120</v>
      </c>
      <c r="U1752" s="70"/>
      <c r="V1752" s="124"/>
    </row>
    <row r="1753" s="63" customFormat="1" ht="16.5" outlineLevel="7" spans="1:22">
      <c r="A1753" s="82"/>
      <c r="B1753" s="126" t="s">
        <v>194</v>
      </c>
      <c r="C1753" s="127" t="s">
        <v>8950</v>
      </c>
      <c r="D1753" s="128" t="s">
        <v>8236</v>
      </c>
      <c r="E1753" s="129">
        <v>43590</v>
      </c>
      <c r="F1753" s="128">
        <v>60</v>
      </c>
      <c r="G1753" s="114">
        <v>0</v>
      </c>
      <c r="H1753" s="115">
        <v>7350</v>
      </c>
      <c r="I1753" s="115">
        <v>7350</v>
      </c>
      <c r="J1753" s="130">
        <v>0</v>
      </c>
      <c r="K1753" s="130">
        <v>0</v>
      </c>
      <c r="L1753" s="130">
        <v>0</v>
      </c>
      <c r="M1753" s="118"/>
      <c r="N1753" s="119"/>
      <c r="O1753" s="120">
        <f t="shared" si="109"/>
        <v>45443</v>
      </c>
      <c r="P1753" s="121">
        <f t="shared" si="110"/>
        <v>0</v>
      </c>
      <c r="Q1753" s="122">
        <f t="shared" si="111"/>
        <v>0</v>
      </c>
      <c r="R1753" s="122">
        <f t="shared" si="108"/>
        <v>0</v>
      </c>
      <c r="S1753" s="123" t="s">
        <v>120</v>
      </c>
      <c r="U1753" s="70"/>
      <c r="V1753" s="124"/>
    </row>
    <row r="1754" s="63" customFormat="1" ht="16.5" outlineLevel="7" spans="1:22">
      <c r="A1754" s="82"/>
      <c r="B1754" s="111" t="s">
        <v>194</v>
      </c>
      <c r="C1754" s="111" t="s">
        <v>8954</v>
      </c>
      <c r="D1754" s="112" t="s">
        <v>8236</v>
      </c>
      <c r="E1754" s="113">
        <v>43590</v>
      </c>
      <c r="F1754" s="112">
        <v>60</v>
      </c>
      <c r="G1754" s="114">
        <v>0</v>
      </c>
      <c r="H1754" s="115">
        <v>7350</v>
      </c>
      <c r="I1754" s="115">
        <v>7350</v>
      </c>
      <c r="J1754" s="116">
        <v>0</v>
      </c>
      <c r="K1754" s="116">
        <v>0</v>
      </c>
      <c r="L1754" s="116">
        <v>0</v>
      </c>
      <c r="M1754" s="118"/>
      <c r="N1754" s="119"/>
      <c r="O1754" s="120">
        <f t="shared" si="109"/>
        <v>45443</v>
      </c>
      <c r="P1754" s="121">
        <f t="shared" si="110"/>
        <v>0</v>
      </c>
      <c r="Q1754" s="122">
        <f t="shared" si="111"/>
        <v>0</v>
      </c>
      <c r="R1754" s="122">
        <f t="shared" si="108"/>
        <v>0</v>
      </c>
      <c r="S1754" s="123" t="s">
        <v>120</v>
      </c>
      <c r="U1754" s="70"/>
      <c r="V1754" s="124"/>
    </row>
    <row r="1755" s="63" customFormat="1" ht="16.5" outlineLevel="7" spans="1:22">
      <c r="A1755" s="82"/>
      <c r="B1755" s="111" t="s">
        <v>194</v>
      </c>
      <c r="C1755" s="111" t="s">
        <v>8957</v>
      </c>
      <c r="D1755" s="112" t="s">
        <v>8236</v>
      </c>
      <c r="E1755" s="113">
        <v>43590</v>
      </c>
      <c r="F1755" s="112">
        <v>60</v>
      </c>
      <c r="G1755" s="114">
        <v>0</v>
      </c>
      <c r="H1755" s="115">
        <v>7350</v>
      </c>
      <c r="I1755" s="115">
        <v>7350</v>
      </c>
      <c r="J1755" s="116">
        <v>0</v>
      </c>
      <c r="K1755" s="116">
        <v>0</v>
      </c>
      <c r="L1755" s="116">
        <v>0</v>
      </c>
      <c r="M1755" s="118"/>
      <c r="N1755" s="119"/>
      <c r="O1755" s="120">
        <f t="shared" si="109"/>
        <v>45443</v>
      </c>
      <c r="P1755" s="121">
        <f t="shared" si="110"/>
        <v>0</v>
      </c>
      <c r="Q1755" s="122">
        <f t="shared" si="111"/>
        <v>0</v>
      </c>
      <c r="R1755" s="122">
        <f t="shared" si="108"/>
        <v>0</v>
      </c>
      <c r="S1755" s="123" t="s">
        <v>120</v>
      </c>
      <c r="U1755" s="70"/>
      <c r="V1755" s="124"/>
    </row>
    <row r="1756" s="63" customFormat="1" ht="16.5" outlineLevel="7" spans="1:22">
      <c r="A1756" s="82"/>
      <c r="B1756" s="126" t="s">
        <v>194</v>
      </c>
      <c r="C1756" s="127" t="s">
        <v>8960</v>
      </c>
      <c r="D1756" s="128" t="s">
        <v>8236</v>
      </c>
      <c r="E1756" s="129">
        <v>43590</v>
      </c>
      <c r="F1756" s="128">
        <v>60</v>
      </c>
      <c r="G1756" s="114">
        <v>0</v>
      </c>
      <c r="H1756" s="115">
        <v>5811.21</v>
      </c>
      <c r="I1756" s="115">
        <v>5811.21</v>
      </c>
      <c r="J1756" s="130">
        <v>0</v>
      </c>
      <c r="K1756" s="130">
        <v>0</v>
      </c>
      <c r="L1756" s="130">
        <v>0</v>
      </c>
      <c r="M1756" s="118"/>
      <c r="N1756" s="119"/>
      <c r="O1756" s="120">
        <f t="shared" si="109"/>
        <v>45443</v>
      </c>
      <c r="P1756" s="121">
        <f t="shared" si="110"/>
        <v>0</v>
      </c>
      <c r="Q1756" s="122">
        <f t="shared" si="111"/>
        <v>0</v>
      </c>
      <c r="R1756" s="122">
        <f t="shared" si="108"/>
        <v>0</v>
      </c>
      <c r="S1756" s="123" t="s">
        <v>120</v>
      </c>
      <c r="U1756" s="70"/>
      <c r="V1756" s="124"/>
    </row>
    <row r="1757" s="63" customFormat="1" ht="16.5" outlineLevel="7" spans="1:22">
      <c r="A1757" s="82"/>
      <c r="B1757" s="126" t="s">
        <v>194</v>
      </c>
      <c r="C1757" s="127" t="s">
        <v>8963</v>
      </c>
      <c r="D1757" s="128" t="s">
        <v>8236</v>
      </c>
      <c r="E1757" s="129">
        <v>43590</v>
      </c>
      <c r="F1757" s="128">
        <v>60</v>
      </c>
      <c r="G1757" s="114">
        <v>0</v>
      </c>
      <c r="H1757" s="115">
        <v>5811.21</v>
      </c>
      <c r="I1757" s="115">
        <v>5811.21</v>
      </c>
      <c r="J1757" s="130">
        <v>0</v>
      </c>
      <c r="K1757" s="130">
        <v>0</v>
      </c>
      <c r="L1757" s="130">
        <v>0</v>
      </c>
      <c r="M1757" s="118"/>
      <c r="N1757" s="119"/>
      <c r="O1757" s="120">
        <f t="shared" si="109"/>
        <v>45443</v>
      </c>
      <c r="P1757" s="121">
        <f t="shared" si="110"/>
        <v>0</v>
      </c>
      <c r="Q1757" s="122">
        <f t="shared" si="111"/>
        <v>0</v>
      </c>
      <c r="R1757" s="122">
        <f t="shared" si="108"/>
        <v>0</v>
      </c>
      <c r="S1757" s="123" t="s">
        <v>120</v>
      </c>
      <c r="U1757" s="70"/>
      <c r="V1757" s="124"/>
    </row>
    <row r="1758" s="63" customFormat="1" ht="16.5" outlineLevel="7" spans="1:22">
      <c r="A1758" s="82"/>
      <c r="B1758" s="126" t="s">
        <v>194</v>
      </c>
      <c r="C1758" s="127" t="s">
        <v>8966</v>
      </c>
      <c r="D1758" s="128" t="s">
        <v>8236</v>
      </c>
      <c r="E1758" s="129">
        <v>43590</v>
      </c>
      <c r="F1758" s="128">
        <v>60</v>
      </c>
      <c r="G1758" s="114">
        <v>0</v>
      </c>
      <c r="H1758" s="115">
        <v>5811.13</v>
      </c>
      <c r="I1758" s="115">
        <v>5811.13</v>
      </c>
      <c r="J1758" s="130">
        <v>0</v>
      </c>
      <c r="K1758" s="130">
        <v>0</v>
      </c>
      <c r="L1758" s="130">
        <v>0</v>
      </c>
      <c r="M1758" s="118"/>
      <c r="N1758" s="119"/>
      <c r="O1758" s="120">
        <f t="shared" si="109"/>
        <v>45443</v>
      </c>
      <c r="P1758" s="121">
        <f t="shared" si="110"/>
        <v>0</v>
      </c>
      <c r="Q1758" s="122">
        <f t="shared" si="111"/>
        <v>0</v>
      </c>
      <c r="R1758" s="122">
        <f t="shared" si="108"/>
        <v>0</v>
      </c>
      <c r="S1758" s="123" t="s">
        <v>120</v>
      </c>
      <c r="U1758" s="70"/>
      <c r="V1758" s="124"/>
    </row>
    <row r="1759" s="63" customFormat="1" ht="16.5" outlineLevel="7" spans="1:22">
      <c r="A1759" s="82"/>
      <c r="B1759" s="126" t="s">
        <v>194</v>
      </c>
      <c r="C1759" s="127" t="s">
        <v>8969</v>
      </c>
      <c r="D1759" s="128" t="s">
        <v>8236</v>
      </c>
      <c r="E1759" s="129">
        <v>43590</v>
      </c>
      <c r="F1759" s="128">
        <v>60</v>
      </c>
      <c r="G1759" s="114">
        <v>0</v>
      </c>
      <c r="H1759" s="115">
        <v>5811.21</v>
      </c>
      <c r="I1759" s="115">
        <v>5811.21</v>
      </c>
      <c r="J1759" s="130">
        <v>0</v>
      </c>
      <c r="K1759" s="130">
        <v>0</v>
      </c>
      <c r="L1759" s="130">
        <v>0</v>
      </c>
      <c r="M1759" s="118"/>
      <c r="N1759" s="119"/>
      <c r="O1759" s="120">
        <f t="shared" si="109"/>
        <v>45443</v>
      </c>
      <c r="P1759" s="121">
        <f t="shared" si="110"/>
        <v>0</v>
      </c>
      <c r="Q1759" s="122">
        <f t="shared" si="111"/>
        <v>0</v>
      </c>
      <c r="R1759" s="122">
        <f t="shared" si="108"/>
        <v>0</v>
      </c>
      <c r="S1759" s="123" t="s">
        <v>120</v>
      </c>
      <c r="U1759" s="70"/>
      <c r="V1759" s="124"/>
    </row>
    <row r="1760" s="63" customFormat="1" ht="16.5" outlineLevel="7" spans="1:22">
      <c r="A1760" s="82"/>
      <c r="B1760" s="126" t="s">
        <v>194</v>
      </c>
      <c r="C1760" s="127" t="s">
        <v>8972</v>
      </c>
      <c r="D1760" s="128" t="s">
        <v>8236</v>
      </c>
      <c r="E1760" s="129">
        <v>43590</v>
      </c>
      <c r="F1760" s="128">
        <v>60</v>
      </c>
      <c r="G1760" s="114">
        <v>0</v>
      </c>
      <c r="H1760" s="115">
        <v>5811.21</v>
      </c>
      <c r="I1760" s="115">
        <v>5811.21</v>
      </c>
      <c r="J1760" s="130">
        <v>0</v>
      </c>
      <c r="K1760" s="130">
        <v>0</v>
      </c>
      <c r="L1760" s="130">
        <v>0</v>
      </c>
      <c r="M1760" s="118"/>
      <c r="N1760" s="119"/>
      <c r="O1760" s="120">
        <f t="shared" si="109"/>
        <v>45443</v>
      </c>
      <c r="P1760" s="121">
        <f t="shared" si="110"/>
        <v>0</v>
      </c>
      <c r="Q1760" s="122">
        <f t="shared" si="111"/>
        <v>0</v>
      </c>
      <c r="R1760" s="122">
        <f t="shared" si="108"/>
        <v>0</v>
      </c>
      <c r="S1760" s="123" t="s">
        <v>120</v>
      </c>
      <c r="U1760" s="70"/>
      <c r="V1760" s="124"/>
    </row>
    <row r="1761" s="63" customFormat="1" ht="16.5" outlineLevel="7" spans="1:22">
      <c r="A1761" s="82"/>
      <c r="B1761" s="111" t="s">
        <v>194</v>
      </c>
      <c r="C1761" s="111" t="s">
        <v>8976</v>
      </c>
      <c r="D1761" s="112" t="s">
        <v>8236</v>
      </c>
      <c r="E1761" s="113">
        <v>43590</v>
      </c>
      <c r="F1761" s="112">
        <v>60</v>
      </c>
      <c r="G1761" s="114">
        <v>0</v>
      </c>
      <c r="H1761" s="115">
        <v>5811.21</v>
      </c>
      <c r="I1761" s="115">
        <v>5811.21</v>
      </c>
      <c r="J1761" s="116">
        <v>0</v>
      </c>
      <c r="K1761" s="116">
        <v>0</v>
      </c>
      <c r="L1761" s="116">
        <v>0</v>
      </c>
      <c r="M1761" s="118"/>
      <c r="N1761" s="119"/>
      <c r="O1761" s="120">
        <f t="shared" si="109"/>
        <v>45443</v>
      </c>
      <c r="P1761" s="121">
        <f t="shared" si="110"/>
        <v>0</v>
      </c>
      <c r="Q1761" s="122">
        <f t="shared" si="111"/>
        <v>0</v>
      </c>
      <c r="R1761" s="122">
        <f t="shared" si="108"/>
        <v>0</v>
      </c>
      <c r="S1761" s="123" t="s">
        <v>120</v>
      </c>
      <c r="U1761" s="70"/>
      <c r="V1761" s="124"/>
    </row>
    <row r="1762" s="63" customFormat="1" ht="16.5" outlineLevel="7" spans="1:22">
      <c r="A1762" s="82"/>
      <c r="B1762" s="111" t="s">
        <v>194</v>
      </c>
      <c r="C1762" s="111" t="s">
        <v>8980</v>
      </c>
      <c r="D1762" s="112" t="s">
        <v>8236</v>
      </c>
      <c r="E1762" s="113">
        <v>43590</v>
      </c>
      <c r="F1762" s="112">
        <v>60</v>
      </c>
      <c r="G1762" s="114">
        <v>0</v>
      </c>
      <c r="H1762" s="115">
        <v>5811.21</v>
      </c>
      <c r="I1762" s="115">
        <v>5811.21</v>
      </c>
      <c r="J1762" s="116">
        <v>0</v>
      </c>
      <c r="K1762" s="116">
        <v>0</v>
      </c>
      <c r="L1762" s="116">
        <v>0</v>
      </c>
      <c r="M1762" s="118"/>
      <c r="N1762" s="119"/>
      <c r="O1762" s="120">
        <f t="shared" si="109"/>
        <v>45443</v>
      </c>
      <c r="P1762" s="121">
        <f t="shared" si="110"/>
        <v>0</v>
      </c>
      <c r="Q1762" s="122">
        <f t="shared" si="111"/>
        <v>0</v>
      </c>
      <c r="R1762" s="122">
        <f t="shared" si="108"/>
        <v>0</v>
      </c>
      <c r="S1762" s="123" t="s">
        <v>120</v>
      </c>
      <c r="U1762" s="70"/>
      <c r="V1762" s="124"/>
    </row>
    <row r="1763" s="63" customFormat="1" ht="16.5" outlineLevel="7" spans="1:22">
      <c r="A1763" s="82"/>
      <c r="B1763" s="126" t="s">
        <v>194</v>
      </c>
      <c r="C1763" s="127" t="s">
        <v>8983</v>
      </c>
      <c r="D1763" s="128" t="s">
        <v>8236</v>
      </c>
      <c r="E1763" s="129">
        <v>43590</v>
      </c>
      <c r="F1763" s="128">
        <v>60</v>
      </c>
      <c r="G1763" s="114">
        <v>0</v>
      </c>
      <c r="H1763" s="115">
        <v>5811.21</v>
      </c>
      <c r="I1763" s="115">
        <v>5811.21</v>
      </c>
      <c r="J1763" s="130">
        <v>0</v>
      </c>
      <c r="K1763" s="130">
        <v>0</v>
      </c>
      <c r="L1763" s="130">
        <v>0</v>
      </c>
      <c r="M1763" s="118"/>
      <c r="N1763" s="119"/>
      <c r="O1763" s="120">
        <f t="shared" si="109"/>
        <v>45443</v>
      </c>
      <c r="P1763" s="121">
        <f t="shared" si="110"/>
        <v>0</v>
      </c>
      <c r="Q1763" s="122">
        <f t="shared" si="111"/>
        <v>0</v>
      </c>
      <c r="R1763" s="122">
        <f t="shared" si="108"/>
        <v>0</v>
      </c>
      <c r="S1763" s="123" t="s">
        <v>120</v>
      </c>
      <c r="U1763" s="70"/>
      <c r="V1763" s="124"/>
    </row>
    <row r="1764" s="63" customFormat="1" ht="16.5" outlineLevel="7" spans="1:22">
      <c r="A1764" s="82"/>
      <c r="B1764" s="126" t="s">
        <v>194</v>
      </c>
      <c r="C1764" s="127" t="s">
        <v>8986</v>
      </c>
      <c r="D1764" s="128" t="s">
        <v>8236</v>
      </c>
      <c r="E1764" s="129">
        <v>43590</v>
      </c>
      <c r="F1764" s="128">
        <v>60</v>
      </c>
      <c r="G1764" s="114">
        <v>0</v>
      </c>
      <c r="H1764" s="115">
        <v>5811.21</v>
      </c>
      <c r="I1764" s="115">
        <v>5811.21</v>
      </c>
      <c r="J1764" s="130">
        <v>0</v>
      </c>
      <c r="K1764" s="130">
        <v>0</v>
      </c>
      <c r="L1764" s="130">
        <v>0</v>
      </c>
      <c r="M1764" s="118"/>
      <c r="N1764" s="119"/>
      <c r="O1764" s="120">
        <f t="shared" si="109"/>
        <v>45443</v>
      </c>
      <c r="P1764" s="121">
        <f t="shared" si="110"/>
        <v>0</v>
      </c>
      <c r="Q1764" s="122">
        <f t="shared" si="111"/>
        <v>0</v>
      </c>
      <c r="R1764" s="122">
        <f t="shared" si="108"/>
        <v>0</v>
      </c>
      <c r="S1764" s="123" t="s">
        <v>120</v>
      </c>
      <c r="U1764" s="70"/>
      <c r="V1764" s="124"/>
    </row>
    <row r="1765" s="63" customFormat="1" ht="16.5" outlineLevel="7" spans="1:22">
      <c r="A1765" s="82"/>
      <c r="B1765" s="126" t="s">
        <v>194</v>
      </c>
      <c r="C1765" s="127" t="s">
        <v>8990</v>
      </c>
      <c r="D1765" s="128" t="s">
        <v>8236</v>
      </c>
      <c r="E1765" s="129">
        <v>43590</v>
      </c>
      <c r="F1765" s="128">
        <v>60</v>
      </c>
      <c r="G1765" s="114">
        <v>0</v>
      </c>
      <c r="H1765" s="115">
        <v>5811.21</v>
      </c>
      <c r="I1765" s="115">
        <v>5811.21</v>
      </c>
      <c r="J1765" s="130">
        <v>0</v>
      </c>
      <c r="K1765" s="130">
        <v>0</v>
      </c>
      <c r="L1765" s="130">
        <v>0</v>
      </c>
      <c r="M1765" s="118"/>
      <c r="N1765" s="119"/>
      <c r="O1765" s="120">
        <f t="shared" si="109"/>
        <v>45443</v>
      </c>
      <c r="P1765" s="121">
        <f t="shared" si="110"/>
        <v>0</v>
      </c>
      <c r="Q1765" s="122">
        <f t="shared" si="111"/>
        <v>0</v>
      </c>
      <c r="R1765" s="122">
        <f t="shared" si="108"/>
        <v>0</v>
      </c>
      <c r="S1765" s="123" t="s">
        <v>120</v>
      </c>
      <c r="U1765" s="70"/>
      <c r="V1765" s="124"/>
    </row>
    <row r="1766" s="63" customFormat="1" ht="16.5" outlineLevel="7" spans="1:22">
      <c r="A1766" s="82"/>
      <c r="B1766" s="126" t="s">
        <v>194</v>
      </c>
      <c r="C1766" s="127" t="s">
        <v>8994</v>
      </c>
      <c r="D1766" s="128" t="s">
        <v>8236</v>
      </c>
      <c r="E1766" s="129">
        <v>43590</v>
      </c>
      <c r="F1766" s="128">
        <v>60</v>
      </c>
      <c r="G1766" s="114">
        <v>0</v>
      </c>
      <c r="H1766" s="115">
        <v>5811.21</v>
      </c>
      <c r="I1766" s="115">
        <v>5811.21</v>
      </c>
      <c r="J1766" s="130">
        <v>0</v>
      </c>
      <c r="K1766" s="130">
        <v>0</v>
      </c>
      <c r="L1766" s="130">
        <v>0</v>
      </c>
      <c r="M1766" s="118"/>
      <c r="N1766" s="119"/>
      <c r="O1766" s="120">
        <f t="shared" si="109"/>
        <v>45443</v>
      </c>
      <c r="P1766" s="121">
        <f t="shared" si="110"/>
        <v>0</v>
      </c>
      <c r="Q1766" s="122">
        <f t="shared" si="111"/>
        <v>0</v>
      </c>
      <c r="R1766" s="122">
        <f t="shared" si="108"/>
        <v>0</v>
      </c>
      <c r="S1766" s="123" t="s">
        <v>120</v>
      </c>
      <c r="U1766" s="70"/>
      <c r="V1766" s="124"/>
    </row>
    <row r="1767" s="63" customFormat="1" ht="16.5" outlineLevel="7" spans="1:22">
      <c r="A1767" s="82"/>
      <c r="B1767" s="126" t="s">
        <v>194</v>
      </c>
      <c r="C1767" s="127" t="s">
        <v>8998</v>
      </c>
      <c r="D1767" s="128" t="s">
        <v>8236</v>
      </c>
      <c r="E1767" s="129">
        <v>43590</v>
      </c>
      <c r="F1767" s="128">
        <v>60</v>
      </c>
      <c r="G1767" s="114">
        <v>0</v>
      </c>
      <c r="H1767" s="115">
        <v>5811.21</v>
      </c>
      <c r="I1767" s="115">
        <v>5811.21</v>
      </c>
      <c r="J1767" s="130">
        <v>0</v>
      </c>
      <c r="K1767" s="130">
        <v>0</v>
      </c>
      <c r="L1767" s="130">
        <v>0</v>
      </c>
      <c r="M1767" s="118"/>
      <c r="N1767" s="119"/>
      <c r="O1767" s="120">
        <f t="shared" si="109"/>
        <v>45443</v>
      </c>
      <c r="P1767" s="121">
        <f t="shared" si="110"/>
        <v>0</v>
      </c>
      <c r="Q1767" s="122">
        <f t="shared" si="111"/>
        <v>0</v>
      </c>
      <c r="R1767" s="122">
        <f t="shared" si="108"/>
        <v>0</v>
      </c>
      <c r="S1767" s="123" t="s">
        <v>120</v>
      </c>
      <c r="U1767" s="70"/>
      <c r="V1767" s="124"/>
    </row>
    <row r="1768" s="63" customFormat="1" ht="16.5" outlineLevel="7" spans="1:22">
      <c r="A1768" s="82"/>
      <c r="B1768" s="111" t="s">
        <v>194</v>
      </c>
      <c r="C1768" s="111" t="s">
        <v>9001</v>
      </c>
      <c r="D1768" s="112" t="s">
        <v>8236</v>
      </c>
      <c r="E1768" s="113">
        <v>43590</v>
      </c>
      <c r="F1768" s="112">
        <v>60</v>
      </c>
      <c r="G1768" s="114">
        <v>0</v>
      </c>
      <c r="H1768" s="115">
        <v>5811.21</v>
      </c>
      <c r="I1768" s="115">
        <v>5811.21</v>
      </c>
      <c r="J1768" s="116">
        <v>0</v>
      </c>
      <c r="K1768" s="116">
        <v>0</v>
      </c>
      <c r="L1768" s="116">
        <v>0</v>
      </c>
      <c r="M1768" s="118"/>
      <c r="N1768" s="119"/>
      <c r="O1768" s="120">
        <f t="shared" si="109"/>
        <v>45443</v>
      </c>
      <c r="P1768" s="121">
        <f t="shared" si="110"/>
        <v>0</v>
      </c>
      <c r="Q1768" s="122">
        <f t="shared" si="111"/>
        <v>0</v>
      </c>
      <c r="R1768" s="122">
        <f t="shared" si="108"/>
        <v>0</v>
      </c>
      <c r="S1768" s="123" t="s">
        <v>120</v>
      </c>
      <c r="U1768" s="70"/>
      <c r="V1768" s="124"/>
    </row>
    <row r="1769" s="63" customFormat="1" ht="16.5" outlineLevel="7" spans="1:22">
      <c r="A1769" s="82"/>
      <c r="B1769" s="111" t="s">
        <v>194</v>
      </c>
      <c r="C1769" s="111" t="s">
        <v>9004</v>
      </c>
      <c r="D1769" s="112" t="s">
        <v>8236</v>
      </c>
      <c r="E1769" s="113">
        <v>43590</v>
      </c>
      <c r="F1769" s="112">
        <v>60</v>
      </c>
      <c r="G1769" s="114">
        <v>0</v>
      </c>
      <c r="H1769" s="115">
        <v>5811.21</v>
      </c>
      <c r="I1769" s="115">
        <v>5811.21</v>
      </c>
      <c r="J1769" s="116">
        <v>0</v>
      </c>
      <c r="K1769" s="116">
        <v>0</v>
      </c>
      <c r="L1769" s="116">
        <v>0</v>
      </c>
      <c r="M1769" s="118"/>
      <c r="N1769" s="119"/>
      <c r="O1769" s="120">
        <f t="shared" si="109"/>
        <v>45443</v>
      </c>
      <c r="P1769" s="121">
        <f t="shared" si="110"/>
        <v>0</v>
      </c>
      <c r="Q1769" s="122">
        <f t="shared" si="111"/>
        <v>0</v>
      </c>
      <c r="R1769" s="122">
        <f t="shared" si="108"/>
        <v>0</v>
      </c>
      <c r="S1769" s="123" t="s">
        <v>120</v>
      </c>
      <c r="U1769" s="70"/>
      <c r="V1769" s="124"/>
    </row>
    <row r="1770" s="63" customFormat="1" ht="16.5" outlineLevel="7" spans="1:22">
      <c r="A1770" s="82"/>
      <c r="B1770" s="126" t="s">
        <v>194</v>
      </c>
      <c r="C1770" s="127" t="s">
        <v>9007</v>
      </c>
      <c r="D1770" s="128" t="s">
        <v>8236</v>
      </c>
      <c r="E1770" s="129">
        <v>43590</v>
      </c>
      <c r="F1770" s="128">
        <v>60</v>
      </c>
      <c r="G1770" s="114">
        <v>0</v>
      </c>
      <c r="H1770" s="115">
        <v>5811.21</v>
      </c>
      <c r="I1770" s="115">
        <v>5811.21</v>
      </c>
      <c r="J1770" s="130">
        <v>0</v>
      </c>
      <c r="K1770" s="130">
        <v>0</v>
      </c>
      <c r="L1770" s="130">
        <v>0</v>
      </c>
      <c r="M1770" s="118"/>
      <c r="N1770" s="119"/>
      <c r="O1770" s="120">
        <f t="shared" si="109"/>
        <v>45443</v>
      </c>
      <c r="P1770" s="121">
        <f t="shared" si="110"/>
        <v>0</v>
      </c>
      <c r="Q1770" s="122">
        <f t="shared" si="111"/>
        <v>0</v>
      </c>
      <c r="R1770" s="122">
        <f t="shared" si="108"/>
        <v>0</v>
      </c>
      <c r="S1770" s="123" t="s">
        <v>120</v>
      </c>
      <c r="U1770" s="70"/>
      <c r="V1770" s="124"/>
    </row>
    <row r="1771" s="63" customFormat="1" ht="16.5" outlineLevel="7" spans="1:22">
      <c r="A1771" s="82"/>
      <c r="B1771" s="126" t="s">
        <v>194</v>
      </c>
      <c r="C1771" s="127" t="s">
        <v>9011</v>
      </c>
      <c r="D1771" s="128" t="s">
        <v>8236</v>
      </c>
      <c r="E1771" s="129">
        <v>43590</v>
      </c>
      <c r="F1771" s="128">
        <v>60</v>
      </c>
      <c r="G1771" s="114">
        <v>0</v>
      </c>
      <c r="H1771" s="115">
        <v>5811.21</v>
      </c>
      <c r="I1771" s="115">
        <v>5811.21</v>
      </c>
      <c r="J1771" s="130">
        <v>0</v>
      </c>
      <c r="K1771" s="130">
        <v>0</v>
      </c>
      <c r="L1771" s="130">
        <v>0</v>
      </c>
      <c r="M1771" s="118"/>
      <c r="N1771" s="119"/>
      <c r="O1771" s="120">
        <f t="shared" si="109"/>
        <v>45443</v>
      </c>
      <c r="P1771" s="121">
        <f t="shared" si="110"/>
        <v>0</v>
      </c>
      <c r="Q1771" s="122">
        <f t="shared" si="111"/>
        <v>0</v>
      </c>
      <c r="R1771" s="122">
        <f t="shared" si="108"/>
        <v>0</v>
      </c>
      <c r="S1771" s="123" t="s">
        <v>120</v>
      </c>
      <c r="U1771" s="70"/>
      <c r="V1771" s="124"/>
    </row>
    <row r="1772" s="63" customFormat="1" ht="16.5" outlineLevel="7" spans="1:22">
      <c r="A1772" s="82"/>
      <c r="B1772" s="126" t="s">
        <v>194</v>
      </c>
      <c r="C1772" s="127" t="s">
        <v>9014</v>
      </c>
      <c r="D1772" s="128" t="s">
        <v>8236</v>
      </c>
      <c r="E1772" s="129">
        <v>43590</v>
      </c>
      <c r="F1772" s="128">
        <v>60</v>
      </c>
      <c r="G1772" s="114">
        <v>0</v>
      </c>
      <c r="H1772" s="115">
        <v>5811.21</v>
      </c>
      <c r="I1772" s="115">
        <v>5811.21</v>
      </c>
      <c r="J1772" s="130">
        <v>0</v>
      </c>
      <c r="K1772" s="130">
        <v>0</v>
      </c>
      <c r="L1772" s="130">
        <v>0</v>
      </c>
      <c r="M1772" s="118"/>
      <c r="N1772" s="119"/>
      <c r="O1772" s="120">
        <f t="shared" si="109"/>
        <v>45443</v>
      </c>
      <c r="P1772" s="121">
        <f t="shared" si="110"/>
        <v>0</v>
      </c>
      <c r="Q1772" s="122">
        <f t="shared" si="111"/>
        <v>0</v>
      </c>
      <c r="R1772" s="122">
        <f t="shared" si="108"/>
        <v>0</v>
      </c>
      <c r="S1772" s="123" t="s">
        <v>120</v>
      </c>
      <c r="U1772" s="70"/>
      <c r="V1772" s="124"/>
    </row>
    <row r="1773" s="63" customFormat="1" ht="16.5" outlineLevel="7" spans="1:22">
      <c r="A1773" s="82"/>
      <c r="B1773" s="126" t="s">
        <v>194</v>
      </c>
      <c r="C1773" s="127" t="s">
        <v>9018</v>
      </c>
      <c r="D1773" s="128" t="s">
        <v>8236</v>
      </c>
      <c r="E1773" s="129">
        <v>43590</v>
      </c>
      <c r="F1773" s="128">
        <v>60</v>
      </c>
      <c r="G1773" s="114">
        <v>0</v>
      </c>
      <c r="H1773" s="115">
        <v>5811.21</v>
      </c>
      <c r="I1773" s="115">
        <v>5811.21</v>
      </c>
      <c r="J1773" s="130">
        <v>0</v>
      </c>
      <c r="K1773" s="130">
        <v>0</v>
      </c>
      <c r="L1773" s="130">
        <v>0</v>
      </c>
      <c r="M1773" s="118"/>
      <c r="N1773" s="119"/>
      <c r="O1773" s="120">
        <f t="shared" si="109"/>
        <v>45443</v>
      </c>
      <c r="P1773" s="121">
        <f t="shared" si="110"/>
        <v>0</v>
      </c>
      <c r="Q1773" s="122">
        <f t="shared" si="111"/>
        <v>0</v>
      </c>
      <c r="R1773" s="122">
        <f t="shared" si="108"/>
        <v>0</v>
      </c>
      <c r="S1773" s="123" t="s">
        <v>120</v>
      </c>
      <c r="U1773" s="70"/>
      <c r="V1773" s="124"/>
    </row>
    <row r="1774" s="63" customFormat="1" ht="16.5" outlineLevel="7" spans="1:22">
      <c r="A1774" s="82"/>
      <c r="B1774" s="126" t="s">
        <v>194</v>
      </c>
      <c r="C1774" s="127" t="s">
        <v>9021</v>
      </c>
      <c r="D1774" s="128" t="s">
        <v>8236</v>
      </c>
      <c r="E1774" s="129">
        <v>43590</v>
      </c>
      <c r="F1774" s="128">
        <v>60</v>
      </c>
      <c r="G1774" s="114">
        <v>0</v>
      </c>
      <c r="H1774" s="115">
        <v>5811.21</v>
      </c>
      <c r="I1774" s="115">
        <v>5811.21</v>
      </c>
      <c r="J1774" s="130">
        <v>0</v>
      </c>
      <c r="K1774" s="130">
        <v>0</v>
      </c>
      <c r="L1774" s="130">
        <v>0</v>
      </c>
      <c r="M1774" s="118"/>
      <c r="N1774" s="119"/>
      <c r="O1774" s="120">
        <f t="shared" si="109"/>
        <v>45443</v>
      </c>
      <c r="P1774" s="121">
        <f t="shared" si="110"/>
        <v>0</v>
      </c>
      <c r="Q1774" s="122">
        <f t="shared" si="111"/>
        <v>0</v>
      </c>
      <c r="R1774" s="122">
        <f t="shared" si="108"/>
        <v>0</v>
      </c>
      <c r="S1774" s="123" t="s">
        <v>120</v>
      </c>
      <c r="U1774" s="70"/>
      <c r="V1774" s="124"/>
    </row>
    <row r="1775" s="63" customFormat="1" ht="16.5" outlineLevel="7" spans="1:22">
      <c r="A1775" s="82"/>
      <c r="B1775" s="111" t="s">
        <v>194</v>
      </c>
      <c r="C1775" s="111" t="s">
        <v>9024</v>
      </c>
      <c r="D1775" s="112" t="s">
        <v>8236</v>
      </c>
      <c r="E1775" s="113">
        <v>43590</v>
      </c>
      <c r="F1775" s="112">
        <v>60</v>
      </c>
      <c r="G1775" s="114">
        <v>0</v>
      </c>
      <c r="H1775" s="115">
        <v>5811.21</v>
      </c>
      <c r="I1775" s="115">
        <v>5811.21</v>
      </c>
      <c r="J1775" s="116">
        <v>0</v>
      </c>
      <c r="K1775" s="116">
        <v>0</v>
      </c>
      <c r="L1775" s="116">
        <v>0</v>
      </c>
      <c r="M1775" s="118"/>
      <c r="N1775" s="119"/>
      <c r="O1775" s="120">
        <f t="shared" si="109"/>
        <v>45443</v>
      </c>
      <c r="P1775" s="121">
        <f t="shared" si="110"/>
        <v>0</v>
      </c>
      <c r="Q1775" s="122">
        <f t="shared" si="111"/>
        <v>0</v>
      </c>
      <c r="R1775" s="122">
        <f t="shared" si="108"/>
        <v>0</v>
      </c>
      <c r="S1775" s="123" t="s">
        <v>120</v>
      </c>
      <c r="U1775" s="70"/>
      <c r="V1775" s="124"/>
    </row>
    <row r="1776" s="63" customFormat="1" ht="16.5" outlineLevel="7" spans="1:22">
      <c r="A1776" s="82"/>
      <c r="B1776" s="111" t="s">
        <v>194</v>
      </c>
      <c r="C1776" s="111" t="s">
        <v>9027</v>
      </c>
      <c r="D1776" s="112" t="s">
        <v>8236</v>
      </c>
      <c r="E1776" s="113">
        <v>43590</v>
      </c>
      <c r="F1776" s="112">
        <v>60</v>
      </c>
      <c r="G1776" s="114">
        <v>0</v>
      </c>
      <c r="H1776" s="115">
        <v>5811.21</v>
      </c>
      <c r="I1776" s="115">
        <v>5811.21</v>
      </c>
      <c r="J1776" s="116">
        <v>0</v>
      </c>
      <c r="K1776" s="116">
        <v>0</v>
      </c>
      <c r="L1776" s="116">
        <v>0</v>
      </c>
      <c r="M1776" s="118"/>
      <c r="N1776" s="119"/>
      <c r="O1776" s="120">
        <f t="shared" si="109"/>
        <v>45443</v>
      </c>
      <c r="P1776" s="121">
        <f t="shared" si="110"/>
        <v>0</v>
      </c>
      <c r="Q1776" s="122">
        <f t="shared" si="111"/>
        <v>0</v>
      </c>
      <c r="R1776" s="122">
        <f t="shared" si="108"/>
        <v>0</v>
      </c>
      <c r="S1776" s="123" t="s">
        <v>120</v>
      </c>
      <c r="U1776" s="70"/>
      <c r="V1776" s="124"/>
    </row>
    <row r="1777" s="63" customFormat="1" ht="16.5" outlineLevel="7" spans="1:22">
      <c r="A1777" s="82"/>
      <c r="B1777" s="126" t="s">
        <v>194</v>
      </c>
      <c r="C1777" s="127" t="s">
        <v>9030</v>
      </c>
      <c r="D1777" s="128" t="s">
        <v>8236</v>
      </c>
      <c r="E1777" s="129">
        <v>43590</v>
      </c>
      <c r="F1777" s="128">
        <v>60</v>
      </c>
      <c r="G1777" s="114">
        <v>0</v>
      </c>
      <c r="H1777" s="115">
        <v>5811.21</v>
      </c>
      <c r="I1777" s="115">
        <v>5811.21</v>
      </c>
      <c r="J1777" s="130">
        <v>0</v>
      </c>
      <c r="K1777" s="130">
        <v>0</v>
      </c>
      <c r="L1777" s="130">
        <v>0</v>
      </c>
      <c r="M1777" s="118"/>
      <c r="N1777" s="119"/>
      <c r="O1777" s="120">
        <f t="shared" si="109"/>
        <v>45443</v>
      </c>
      <c r="P1777" s="121">
        <f t="shared" si="110"/>
        <v>0</v>
      </c>
      <c r="Q1777" s="122">
        <f t="shared" si="111"/>
        <v>0</v>
      </c>
      <c r="R1777" s="122">
        <f t="shared" si="108"/>
        <v>0</v>
      </c>
      <c r="S1777" s="123" t="s">
        <v>120</v>
      </c>
      <c r="U1777" s="70"/>
      <c r="V1777" s="124"/>
    </row>
    <row r="1778" s="63" customFormat="1" ht="16.5" outlineLevel="7" spans="1:22">
      <c r="A1778" s="82"/>
      <c r="B1778" s="126" t="s">
        <v>194</v>
      </c>
      <c r="C1778" s="127" t="s">
        <v>9033</v>
      </c>
      <c r="D1778" s="128" t="s">
        <v>8236</v>
      </c>
      <c r="E1778" s="129">
        <v>43590</v>
      </c>
      <c r="F1778" s="128">
        <v>60</v>
      </c>
      <c r="G1778" s="114">
        <v>0</v>
      </c>
      <c r="H1778" s="115">
        <v>5811.21</v>
      </c>
      <c r="I1778" s="115">
        <v>5811.21</v>
      </c>
      <c r="J1778" s="130">
        <v>0</v>
      </c>
      <c r="K1778" s="130">
        <v>0</v>
      </c>
      <c r="L1778" s="130">
        <v>0</v>
      </c>
      <c r="M1778" s="118"/>
      <c r="N1778" s="119"/>
      <c r="O1778" s="120">
        <f t="shared" si="109"/>
        <v>45443</v>
      </c>
      <c r="P1778" s="121">
        <f t="shared" si="110"/>
        <v>0</v>
      </c>
      <c r="Q1778" s="122">
        <f t="shared" si="111"/>
        <v>0</v>
      </c>
      <c r="R1778" s="122">
        <f t="shared" si="108"/>
        <v>0</v>
      </c>
      <c r="S1778" s="123" t="s">
        <v>120</v>
      </c>
      <c r="U1778" s="70"/>
      <c r="V1778" s="124"/>
    </row>
    <row r="1779" s="63" customFormat="1" ht="16.5" outlineLevel="7" spans="1:22">
      <c r="A1779" s="82"/>
      <c r="B1779" s="126" t="s">
        <v>194</v>
      </c>
      <c r="C1779" s="127" t="s">
        <v>9036</v>
      </c>
      <c r="D1779" s="128" t="s">
        <v>8236</v>
      </c>
      <c r="E1779" s="129">
        <v>43590</v>
      </c>
      <c r="F1779" s="128">
        <v>60</v>
      </c>
      <c r="G1779" s="114">
        <v>0</v>
      </c>
      <c r="H1779" s="115">
        <v>5811.21</v>
      </c>
      <c r="I1779" s="115">
        <v>5811.21</v>
      </c>
      <c r="J1779" s="130">
        <v>0</v>
      </c>
      <c r="K1779" s="130">
        <v>0</v>
      </c>
      <c r="L1779" s="130">
        <v>0</v>
      </c>
      <c r="M1779" s="118"/>
      <c r="N1779" s="119"/>
      <c r="O1779" s="120">
        <f t="shared" si="109"/>
        <v>45443</v>
      </c>
      <c r="P1779" s="121">
        <f t="shared" si="110"/>
        <v>0</v>
      </c>
      <c r="Q1779" s="122">
        <f t="shared" si="111"/>
        <v>0</v>
      </c>
      <c r="R1779" s="122">
        <f t="shared" si="108"/>
        <v>0</v>
      </c>
      <c r="S1779" s="123" t="s">
        <v>120</v>
      </c>
      <c r="U1779" s="70"/>
      <c r="V1779" s="124"/>
    </row>
    <row r="1780" s="63" customFormat="1" ht="16.5" outlineLevel="7" spans="1:22">
      <c r="A1780" s="82"/>
      <c r="B1780" s="126" t="s">
        <v>194</v>
      </c>
      <c r="C1780" s="127" t="s">
        <v>9040</v>
      </c>
      <c r="D1780" s="128" t="s">
        <v>8236</v>
      </c>
      <c r="E1780" s="129">
        <v>43590</v>
      </c>
      <c r="F1780" s="128">
        <v>60</v>
      </c>
      <c r="G1780" s="114">
        <v>0</v>
      </c>
      <c r="H1780" s="115">
        <v>5811.21</v>
      </c>
      <c r="I1780" s="115">
        <v>5811.21</v>
      </c>
      <c r="J1780" s="130">
        <v>0</v>
      </c>
      <c r="K1780" s="130">
        <v>0</v>
      </c>
      <c r="L1780" s="130">
        <v>0</v>
      </c>
      <c r="M1780" s="118"/>
      <c r="N1780" s="119"/>
      <c r="O1780" s="120">
        <f t="shared" si="109"/>
        <v>45443</v>
      </c>
      <c r="P1780" s="121">
        <f t="shared" si="110"/>
        <v>0</v>
      </c>
      <c r="Q1780" s="122">
        <f t="shared" si="111"/>
        <v>0</v>
      </c>
      <c r="R1780" s="122">
        <f t="shared" si="108"/>
        <v>0</v>
      </c>
      <c r="S1780" s="123" t="s">
        <v>120</v>
      </c>
      <c r="U1780" s="70"/>
      <c r="V1780" s="124"/>
    </row>
    <row r="1781" s="63" customFormat="1" ht="16.5" outlineLevel="7" spans="1:22">
      <c r="A1781" s="82"/>
      <c r="B1781" s="126" t="s">
        <v>194</v>
      </c>
      <c r="C1781" s="127" t="s">
        <v>9043</v>
      </c>
      <c r="D1781" s="128" t="s">
        <v>8236</v>
      </c>
      <c r="E1781" s="129">
        <v>43590</v>
      </c>
      <c r="F1781" s="128">
        <v>60</v>
      </c>
      <c r="G1781" s="114">
        <v>0</v>
      </c>
      <c r="H1781" s="115">
        <v>5811.21</v>
      </c>
      <c r="I1781" s="115">
        <v>5811.21</v>
      </c>
      <c r="J1781" s="130">
        <v>0</v>
      </c>
      <c r="K1781" s="130">
        <v>0</v>
      </c>
      <c r="L1781" s="130">
        <v>0</v>
      </c>
      <c r="M1781" s="118"/>
      <c r="N1781" s="119"/>
      <c r="O1781" s="120">
        <f t="shared" si="109"/>
        <v>45443</v>
      </c>
      <c r="P1781" s="121">
        <f t="shared" si="110"/>
        <v>0</v>
      </c>
      <c r="Q1781" s="122">
        <f t="shared" si="111"/>
        <v>0</v>
      </c>
      <c r="R1781" s="122">
        <f t="shared" si="108"/>
        <v>0</v>
      </c>
      <c r="S1781" s="123" t="s">
        <v>120</v>
      </c>
      <c r="U1781" s="70"/>
      <c r="V1781" s="124"/>
    </row>
    <row r="1782" s="63" customFormat="1" ht="16.5" outlineLevel="7" spans="1:22">
      <c r="A1782" s="82"/>
      <c r="B1782" s="111" t="s">
        <v>194</v>
      </c>
      <c r="C1782" s="111" t="s">
        <v>9046</v>
      </c>
      <c r="D1782" s="112" t="s">
        <v>9048</v>
      </c>
      <c r="E1782" s="113">
        <v>41514</v>
      </c>
      <c r="F1782" s="112">
        <v>60</v>
      </c>
      <c r="G1782" s="114">
        <v>0</v>
      </c>
      <c r="H1782" s="115">
        <v>38863.25</v>
      </c>
      <c r="I1782" s="115">
        <v>38863.25</v>
      </c>
      <c r="J1782" s="116">
        <v>0</v>
      </c>
      <c r="K1782" s="116">
        <v>0</v>
      </c>
      <c r="L1782" s="116">
        <v>0</v>
      </c>
      <c r="M1782" s="118"/>
      <c r="N1782" s="119"/>
      <c r="O1782" s="120">
        <f t="shared" si="109"/>
        <v>43343</v>
      </c>
      <c r="P1782" s="121">
        <f t="shared" si="110"/>
        <v>0</v>
      </c>
      <c r="Q1782" s="122">
        <f t="shared" si="111"/>
        <v>0</v>
      </c>
      <c r="R1782" s="122">
        <f t="shared" si="108"/>
        <v>0</v>
      </c>
      <c r="S1782" s="123" t="s">
        <v>120</v>
      </c>
      <c r="U1782" s="70"/>
      <c r="V1782" s="124"/>
    </row>
    <row r="1783" s="63" customFormat="1" ht="16.5" outlineLevel="7" spans="1:22">
      <c r="A1783" s="82"/>
      <c r="B1783" s="126" t="s">
        <v>194</v>
      </c>
      <c r="C1783" s="127" t="s">
        <v>9051</v>
      </c>
      <c r="D1783" s="128" t="s">
        <v>9053</v>
      </c>
      <c r="E1783" s="129">
        <v>41990</v>
      </c>
      <c r="F1783" s="128">
        <v>60</v>
      </c>
      <c r="G1783" s="114">
        <v>0</v>
      </c>
      <c r="H1783" s="115">
        <v>6278</v>
      </c>
      <c r="I1783" s="115">
        <v>6278</v>
      </c>
      <c r="J1783" s="130">
        <v>0</v>
      </c>
      <c r="K1783" s="130">
        <v>0</v>
      </c>
      <c r="L1783" s="130">
        <v>0</v>
      </c>
      <c r="M1783" s="118"/>
      <c r="N1783" s="119"/>
      <c r="O1783" s="120">
        <f t="shared" si="109"/>
        <v>43830</v>
      </c>
      <c r="P1783" s="121">
        <f t="shared" si="110"/>
        <v>0</v>
      </c>
      <c r="Q1783" s="122">
        <f t="shared" si="111"/>
        <v>0</v>
      </c>
      <c r="R1783" s="122">
        <f t="shared" si="108"/>
        <v>0</v>
      </c>
      <c r="S1783" s="123" t="s">
        <v>120</v>
      </c>
      <c r="U1783" s="70"/>
      <c r="V1783" s="124"/>
    </row>
    <row r="1784" s="63" customFormat="1" ht="16.5" outlineLevel="7" spans="1:22">
      <c r="A1784" s="82"/>
      <c r="B1784" s="126" t="s">
        <v>194</v>
      </c>
      <c r="C1784" s="127" t="s">
        <v>9056</v>
      </c>
      <c r="D1784" s="128" t="s">
        <v>9053</v>
      </c>
      <c r="E1784" s="129">
        <v>41990</v>
      </c>
      <c r="F1784" s="128">
        <v>60</v>
      </c>
      <c r="G1784" s="114">
        <v>0</v>
      </c>
      <c r="H1784" s="115">
        <v>6278</v>
      </c>
      <c r="I1784" s="115">
        <v>6278</v>
      </c>
      <c r="J1784" s="130">
        <v>0</v>
      </c>
      <c r="K1784" s="130">
        <v>0</v>
      </c>
      <c r="L1784" s="130">
        <v>0</v>
      </c>
      <c r="M1784" s="118"/>
      <c r="N1784" s="119"/>
      <c r="O1784" s="120">
        <f t="shared" si="109"/>
        <v>43830</v>
      </c>
      <c r="P1784" s="121">
        <f t="shared" si="110"/>
        <v>0</v>
      </c>
      <c r="Q1784" s="122">
        <f t="shared" si="111"/>
        <v>0</v>
      </c>
      <c r="R1784" s="122">
        <f t="shared" si="108"/>
        <v>0</v>
      </c>
      <c r="S1784" s="123" t="s">
        <v>120</v>
      </c>
      <c r="U1784" s="70"/>
      <c r="V1784" s="124"/>
    </row>
    <row r="1785" s="63" customFormat="1" ht="16.5" outlineLevel="7" spans="1:22">
      <c r="A1785" s="82"/>
      <c r="B1785" s="126" t="s">
        <v>194</v>
      </c>
      <c r="C1785" s="127" t="s">
        <v>9060</v>
      </c>
      <c r="D1785" s="128" t="s">
        <v>9053</v>
      </c>
      <c r="E1785" s="129">
        <v>43426</v>
      </c>
      <c r="F1785" s="128">
        <v>60</v>
      </c>
      <c r="G1785" s="114">
        <v>0</v>
      </c>
      <c r="H1785" s="115">
        <v>5991.38</v>
      </c>
      <c r="I1785" s="115">
        <v>5991.38</v>
      </c>
      <c r="J1785" s="130">
        <v>0</v>
      </c>
      <c r="K1785" s="130">
        <v>0</v>
      </c>
      <c r="L1785" s="130">
        <v>0</v>
      </c>
      <c r="M1785" s="118"/>
      <c r="N1785" s="119"/>
      <c r="O1785" s="120">
        <f t="shared" si="109"/>
        <v>45260</v>
      </c>
      <c r="P1785" s="121">
        <f t="shared" si="110"/>
        <v>0</v>
      </c>
      <c r="Q1785" s="122">
        <f t="shared" si="111"/>
        <v>0</v>
      </c>
      <c r="R1785" s="122">
        <f t="shared" si="108"/>
        <v>0</v>
      </c>
      <c r="S1785" s="123" t="s">
        <v>120</v>
      </c>
      <c r="U1785" s="70"/>
      <c r="V1785" s="124"/>
    </row>
    <row r="1786" s="63" customFormat="1" ht="16.5" outlineLevel="7" spans="1:22">
      <c r="A1786" s="82"/>
      <c r="B1786" s="126" t="s">
        <v>194</v>
      </c>
      <c r="C1786" s="127" t="s">
        <v>9065</v>
      </c>
      <c r="D1786" s="128" t="s">
        <v>9053</v>
      </c>
      <c r="E1786" s="129">
        <v>43426</v>
      </c>
      <c r="F1786" s="128">
        <v>60</v>
      </c>
      <c r="G1786" s="114">
        <v>0</v>
      </c>
      <c r="H1786" s="115">
        <v>4882.76</v>
      </c>
      <c r="I1786" s="115">
        <v>4882.76</v>
      </c>
      <c r="J1786" s="130">
        <v>0</v>
      </c>
      <c r="K1786" s="130">
        <v>0</v>
      </c>
      <c r="L1786" s="130">
        <v>0</v>
      </c>
      <c r="M1786" s="118"/>
      <c r="N1786" s="119"/>
      <c r="O1786" s="120">
        <f t="shared" si="109"/>
        <v>45260</v>
      </c>
      <c r="P1786" s="121">
        <f t="shared" si="110"/>
        <v>0</v>
      </c>
      <c r="Q1786" s="122">
        <f t="shared" si="111"/>
        <v>0</v>
      </c>
      <c r="R1786" s="122">
        <f t="shared" si="108"/>
        <v>0</v>
      </c>
      <c r="S1786" s="123" t="s">
        <v>120</v>
      </c>
      <c r="U1786" s="70"/>
      <c r="V1786" s="124"/>
    </row>
    <row r="1787" s="63" customFormat="1" ht="16.5" outlineLevel="7" spans="1:22">
      <c r="A1787" s="82"/>
      <c r="B1787" s="126" t="s">
        <v>194</v>
      </c>
      <c r="C1787" s="127" t="s">
        <v>9070</v>
      </c>
      <c r="D1787" s="128" t="s">
        <v>9053</v>
      </c>
      <c r="E1787" s="129">
        <v>43426</v>
      </c>
      <c r="F1787" s="128">
        <v>60</v>
      </c>
      <c r="G1787" s="114">
        <v>0</v>
      </c>
      <c r="H1787" s="115">
        <v>4882.76</v>
      </c>
      <c r="I1787" s="115">
        <v>4882.76</v>
      </c>
      <c r="J1787" s="130">
        <v>0</v>
      </c>
      <c r="K1787" s="130">
        <v>0</v>
      </c>
      <c r="L1787" s="130">
        <v>0</v>
      </c>
      <c r="M1787" s="118"/>
      <c r="N1787" s="119"/>
      <c r="O1787" s="120">
        <f t="shared" si="109"/>
        <v>45260</v>
      </c>
      <c r="P1787" s="121">
        <f t="shared" si="110"/>
        <v>0</v>
      </c>
      <c r="Q1787" s="122">
        <f t="shared" si="111"/>
        <v>0</v>
      </c>
      <c r="R1787" s="122">
        <f t="shared" si="108"/>
        <v>0</v>
      </c>
      <c r="S1787" s="123" t="s">
        <v>120</v>
      </c>
      <c r="U1787" s="70"/>
      <c r="V1787" s="124"/>
    </row>
    <row r="1788" s="63" customFormat="1" ht="16.5" outlineLevel="7" spans="1:22">
      <c r="A1788" s="82"/>
      <c r="B1788" s="111" t="s">
        <v>194</v>
      </c>
      <c r="C1788" s="111" t="s">
        <v>9074</v>
      </c>
      <c r="D1788" s="112" t="s">
        <v>9053</v>
      </c>
      <c r="E1788" s="113">
        <v>43426</v>
      </c>
      <c r="F1788" s="112">
        <v>60</v>
      </c>
      <c r="G1788" s="114">
        <v>0</v>
      </c>
      <c r="H1788" s="115">
        <v>4882.76</v>
      </c>
      <c r="I1788" s="115">
        <v>4882.76</v>
      </c>
      <c r="J1788" s="116">
        <v>0</v>
      </c>
      <c r="K1788" s="116">
        <v>0</v>
      </c>
      <c r="L1788" s="116">
        <v>0</v>
      </c>
      <c r="M1788" s="118"/>
      <c r="N1788" s="119"/>
      <c r="O1788" s="120">
        <f t="shared" si="109"/>
        <v>45260</v>
      </c>
      <c r="P1788" s="121">
        <f t="shared" si="110"/>
        <v>0</v>
      </c>
      <c r="Q1788" s="122">
        <f t="shared" si="111"/>
        <v>0</v>
      </c>
      <c r="R1788" s="122">
        <f t="shared" si="108"/>
        <v>0</v>
      </c>
      <c r="S1788" s="123" t="s">
        <v>120</v>
      </c>
      <c r="U1788" s="70"/>
      <c r="V1788" s="124"/>
    </row>
    <row r="1789" s="63" customFormat="1" ht="16.5" outlineLevel="7" spans="1:22">
      <c r="A1789" s="82"/>
      <c r="B1789" s="111" t="s">
        <v>194</v>
      </c>
      <c r="C1789" s="111" t="s">
        <v>9079</v>
      </c>
      <c r="D1789" s="112" t="s">
        <v>9053</v>
      </c>
      <c r="E1789" s="113">
        <v>43426</v>
      </c>
      <c r="F1789" s="112">
        <v>60</v>
      </c>
      <c r="G1789" s="114">
        <v>0</v>
      </c>
      <c r="H1789" s="115">
        <v>6551.73</v>
      </c>
      <c r="I1789" s="115">
        <v>6551.73</v>
      </c>
      <c r="J1789" s="116">
        <v>0</v>
      </c>
      <c r="K1789" s="116">
        <v>0</v>
      </c>
      <c r="L1789" s="116">
        <v>0</v>
      </c>
      <c r="M1789" s="118"/>
      <c r="N1789" s="119"/>
      <c r="O1789" s="120">
        <f t="shared" si="109"/>
        <v>45260</v>
      </c>
      <c r="P1789" s="121">
        <f t="shared" si="110"/>
        <v>0</v>
      </c>
      <c r="Q1789" s="122">
        <f t="shared" si="111"/>
        <v>0</v>
      </c>
      <c r="R1789" s="122">
        <f t="shared" si="108"/>
        <v>0</v>
      </c>
      <c r="S1789" s="123" t="s">
        <v>120</v>
      </c>
      <c r="U1789" s="70"/>
      <c r="V1789" s="124"/>
    </row>
    <row r="1790" s="63" customFormat="1" ht="16.5" outlineLevel="7" spans="1:22">
      <c r="A1790" s="82"/>
      <c r="B1790" s="126" t="s">
        <v>194</v>
      </c>
      <c r="C1790" s="127" t="s">
        <v>9084</v>
      </c>
      <c r="D1790" s="128" t="s">
        <v>9053</v>
      </c>
      <c r="E1790" s="129">
        <v>43426</v>
      </c>
      <c r="F1790" s="128">
        <v>60</v>
      </c>
      <c r="G1790" s="114">
        <v>0</v>
      </c>
      <c r="H1790" s="115">
        <v>6551.73</v>
      </c>
      <c r="I1790" s="115">
        <v>6551.73</v>
      </c>
      <c r="J1790" s="130">
        <v>0</v>
      </c>
      <c r="K1790" s="130">
        <v>0</v>
      </c>
      <c r="L1790" s="130">
        <v>0</v>
      </c>
      <c r="M1790" s="118"/>
      <c r="N1790" s="119"/>
      <c r="O1790" s="120">
        <f t="shared" si="109"/>
        <v>45260</v>
      </c>
      <c r="P1790" s="121">
        <f t="shared" si="110"/>
        <v>0</v>
      </c>
      <c r="Q1790" s="122">
        <f t="shared" si="111"/>
        <v>0</v>
      </c>
      <c r="R1790" s="122">
        <f t="shared" si="108"/>
        <v>0</v>
      </c>
      <c r="S1790" s="123" t="s">
        <v>120</v>
      </c>
      <c r="U1790" s="70"/>
      <c r="V1790" s="124"/>
    </row>
    <row r="1791" s="63" customFormat="1" ht="16.5" outlineLevel="7" spans="1:22">
      <c r="A1791" s="82"/>
      <c r="B1791" s="126" t="s">
        <v>194</v>
      </c>
      <c r="C1791" s="127" t="s">
        <v>9088</v>
      </c>
      <c r="D1791" s="128" t="s">
        <v>9053</v>
      </c>
      <c r="E1791" s="129">
        <v>43426</v>
      </c>
      <c r="F1791" s="128">
        <v>60</v>
      </c>
      <c r="G1791" s="114">
        <v>0</v>
      </c>
      <c r="H1791" s="115">
        <v>6551.73</v>
      </c>
      <c r="I1791" s="115">
        <v>6551.73</v>
      </c>
      <c r="J1791" s="130">
        <v>0</v>
      </c>
      <c r="K1791" s="130">
        <v>0</v>
      </c>
      <c r="L1791" s="130">
        <v>0</v>
      </c>
      <c r="M1791" s="118"/>
      <c r="N1791" s="119"/>
      <c r="O1791" s="120">
        <f t="shared" si="109"/>
        <v>45260</v>
      </c>
      <c r="P1791" s="121">
        <f t="shared" si="110"/>
        <v>0</v>
      </c>
      <c r="Q1791" s="122">
        <f t="shared" si="111"/>
        <v>0</v>
      </c>
      <c r="R1791" s="122">
        <f t="shared" si="108"/>
        <v>0</v>
      </c>
      <c r="S1791" s="123" t="s">
        <v>120</v>
      </c>
      <c r="U1791" s="70"/>
      <c r="V1791" s="124"/>
    </row>
    <row r="1792" s="63" customFormat="1" ht="16.5" outlineLevel="7" spans="1:22">
      <c r="A1792" s="82"/>
      <c r="B1792" s="126" t="s">
        <v>194</v>
      </c>
      <c r="C1792" s="127" t="s">
        <v>9091</v>
      </c>
      <c r="D1792" s="128" t="s">
        <v>9053</v>
      </c>
      <c r="E1792" s="129">
        <v>43426</v>
      </c>
      <c r="F1792" s="128">
        <v>60</v>
      </c>
      <c r="G1792" s="114">
        <v>0</v>
      </c>
      <c r="H1792" s="115">
        <v>6551.73</v>
      </c>
      <c r="I1792" s="115">
        <v>6551.73</v>
      </c>
      <c r="J1792" s="130">
        <v>0</v>
      </c>
      <c r="K1792" s="130">
        <v>0</v>
      </c>
      <c r="L1792" s="130">
        <v>0</v>
      </c>
      <c r="M1792" s="118"/>
      <c r="N1792" s="119"/>
      <c r="O1792" s="120">
        <f t="shared" si="109"/>
        <v>45260</v>
      </c>
      <c r="P1792" s="121">
        <f t="shared" si="110"/>
        <v>0</v>
      </c>
      <c r="Q1792" s="122">
        <f t="shared" si="111"/>
        <v>0</v>
      </c>
      <c r="R1792" s="122">
        <f t="shared" si="108"/>
        <v>0</v>
      </c>
      <c r="S1792" s="123" t="s">
        <v>120</v>
      </c>
      <c r="U1792" s="70"/>
      <c r="V1792" s="124"/>
    </row>
    <row r="1793" s="63" customFormat="1" ht="16.5" outlineLevel="7" spans="1:22">
      <c r="A1793" s="82"/>
      <c r="B1793" s="126" t="s">
        <v>194</v>
      </c>
      <c r="C1793" s="127" t="s">
        <v>9094</v>
      </c>
      <c r="D1793" s="128" t="s">
        <v>9053</v>
      </c>
      <c r="E1793" s="129">
        <v>43426</v>
      </c>
      <c r="F1793" s="128">
        <v>60</v>
      </c>
      <c r="G1793" s="114">
        <v>0</v>
      </c>
      <c r="H1793" s="115">
        <v>5991.38</v>
      </c>
      <c r="I1793" s="115">
        <v>5991.38</v>
      </c>
      <c r="J1793" s="130">
        <v>0</v>
      </c>
      <c r="K1793" s="130">
        <v>0</v>
      </c>
      <c r="L1793" s="130">
        <v>0</v>
      </c>
      <c r="M1793" s="118"/>
      <c r="N1793" s="119"/>
      <c r="O1793" s="120">
        <f t="shared" si="109"/>
        <v>45260</v>
      </c>
      <c r="P1793" s="121">
        <f t="shared" si="110"/>
        <v>0</v>
      </c>
      <c r="Q1793" s="122">
        <f t="shared" si="111"/>
        <v>0</v>
      </c>
      <c r="R1793" s="122">
        <f t="shared" si="108"/>
        <v>0</v>
      </c>
      <c r="S1793" s="123" t="s">
        <v>120</v>
      </c>
      <c r="U1793" s="70"/>
      <c r="V1793" s="124"/>
    </row>
    <row r="1794" s="63" customFormat="1" ht="16.5" outlineLevel="7" spans="1:22">
      <c r="A1794" s="82"/>
      <c r="B1794" s="126" t="s">
        <v>194</v>
      </c>
      <c r="C1794" s="127" t="s">
        <v>9100</v>
      </c>
      <c r="D1794" s="128" t="s">
        <v>9053</v>
      </c>
      <c r="E1794" s="129">
        <v>43426</v>
      </c>
      <c r="F1794" s="128">
        <v>60</v>
      </c>
      <c r="G1794" s="114">
        <v>0</v>
      </c>
      <c r="H1794" s="115">
        <v>4882.76</v>
      </c>
      <c r="I1794" s="115">
        <v>4882.76</v>
      </c>
      <c r="J1794" s="130">
        <v>0</v>
      </c>
      <c r="K1794" s="130">
        <v>0</v>
      </c>
      <c r="L1794" s="130">
        <v>0</v>
      </c>
      <c r="M1794" s="118"/>
      <c r="N1794" s="119"/>
      <c r="O1794" s="120">
        <f t="shared" si="109"/>
        <v>45260</v>
      </c>
      <c r="P1794" s="121">
        <f t="shared" si="110"/>
        <v>0</v>
      </c>
      <c r="Q1794" s="122">
        <f t="shared" si="111"/>
        <v>0</v>
      </c>
      <c r="R1794" s="122">
        <f t="shared" si="108"/>
        <v>0</v>
      </c>
      <c r="S1794" s="123" t="s">
        <v>120</v>
      </c>
      <c r="U1794" s="70"/>
      <c r="V1794" s="124"/>
    </row>
    <row r="1795" s="63" customFormat="1" ht="16.5" outlineLevel="7" spans="1:22">
      <c r="A1795" s="82"/>
      <c r="B1795" s="111" t="s">
        <v>194</v>
      </c>
      <c r="C1795" s="111" t="s">
        <v>9104</v>
      </c>
      <c r="D1795" s="112" t="s">
        <v>9053</v>
      </c>
      <c r="E1795" s="113">
        <v>43426</v>
      </c>
      <c r="F1795" s="112">
        <v>60</v>
      </c>
      <c r="G1795" s="114">
        <v>0</v>
      </c>
      <c r="H1795" s="115">
        <v>4882.76</v>
      </c>
      <c r="I1795" s="115">
        <v>4882.76</v>
      </c>
      <c r="J1795" s="116">
        <v>0</v>
      </c>
      <c r="K1795" s="116">
        <v>0</v>
      </c>
      <c r="L1795" s="116">
        <v>0</v>
      </c>
      <c r="M1795" s="118"/>
      <c r="N1795" s="119"/>
      <c r="O1795" s="120">
        <f t="shared" si="109"/>
        <v>45260</v>
      </c>
      <c r="P1795" s="121">
        <f t="shared" si="110"/>
        <v>0</v>
      </c>
      <c r="Q1795" s="122">
        <f t="shared" si="111"/>
        <v>0</v>
      </c>
      <c r="R1795" s="122">
        <f t="shared" si="108"/>
        <v>0</v>
      </c>
      <c r="S1795" s="123" t="s">
        <v>120</v>
      </c>
      <c r="U1795" s="70"/>
      <c r="V1795" s="124"/>
    </row>
    <row r="1796" s="63" customFormat="1" ht="16.5" outlineLevel="7" spans="1:22">
      <c r="A1796" s="82"/>
      <c r="B1796" s="111" t="s">
        <v>194</v>
      </c>
      <c r="C1796" s="111" t="s">
        <v>9108</v>
      </c>
      <c r="D1796" s="112" t="s">
        <v>9053</v>
      </c>
      <c r="E1796" s="113">
        <v>43426</v>
      </c>
      <c r="F1796" s="112">
        <v>60</v>
      </c>
      <c r="G1796" s="114">
        <v>0</v>
      </c>
      <c r="H1796" s="115">
        <v>4882.76</v>
      </c>
      <c r="I1796" s="115">
        <v>4882.76</v>
      </c>
      <c r="J1796" s="116">
        <v>0</v>
      </c>
      <c r="K1796" s="116">
        <v>0</v>
      </c>
      <c r="L1796" s="116">
        <v>0</v>
      </c>
      <c r="M1796" s="118"/>
      <c r="N1796" s="119"/>
      <c r="O1796" s="120">
        <f t="shared" si="109"/>
        <v>45260</v>
      </c>
      <c r="P1796" s="121">
        <f t="shared" si="110"/>
        <v>0</v>
      </c>
      <c r="Q1796" s="122">
        <f t="shared" si="111"/>
        <v>0</v>
      </c>
      <c r="R1796" s="122">
        <f t="shared" si="108"/>
        <v>0</v>
      </c>
      <c r="S1796" s="123" t="s">
        <v>120</v>
      </c>
      <c r="U1796" s="70"/>
      <c r="V1796" s="124"/>
    </row>
    <row r="1797" s="63" customFormat="1" ht="16.5" outlineLevel="7" spans="1:22">
      <c r="A1797" s="82"/>
      <c r="B1797" s="126" t="s">
        <v>194</v>
      </c>
      <c r="C1797" s="127" t="s">
        <v>9111</v>
      </c>
      <c r="D1797" s="128" t="s">
        <v>9053</v>
      </c>
      <c r="E1797" s="129">
        <v>43426</v>
      </c>
      <c r="F1797" s="128">
        <v>60</v>
      </c>
      <c r="G1797" s="114">
        <v>0</v>
      </c>
      <c r="H1797" s="115">
        <v>4882.76</v>
      </c>
      <c r="I1797" s="115">
        <v>4882.76</v>
      </c>
      <c r="J1797" s="130">
        <v>0</v>
      </c>
      <c r="K1797" s="130">
        <v>0</v>
      </c>
      <c r="L1797" s="130">
        <v>0</v>
      </c>
      <c r="M1797" s="118"/>
      <c r="N1797" s="119"/>
      <c r="O1797" s="120">
        <f t="shared" si="109"/>
        <v>45260</v>
      </c>
      <c r="P1797" s="121">
        <f t="shared" si="110"/>
        <v>0</v>
      </c>
      <c r="Q1797" s="122">
        <f t="shared" si="111"/>
        <v>0</v>
      </c>
      <c r="R1797" s="122">
        <f t="shared" si="108"/>
        <v>0</v>
      </c>
      <c r="S1797" s="123" t="s">
        <v>120</v>
      </c>
      <c r="U1797" s="70"/>
      <c r="V1797" s="124"/>
    </row>
    <row r="1798" s="63" customFormat="1" ht="16.5" outlineLevel="7" spans="1:22">
      <c r="A1798" s="82"/>
      <c r="B1798" s="126" t="s">
        <v>194</v>
      </c>
      <c r="C1798" s="127" t="s">
        <v>9114</v>
      </c>
      <c r="D1798" s="128" t="s">
        <v>9053</v>
      </c>
      <c r="E1798" s="129">
        <v>43426</v>
      </c>
      <c r="F1798" s="128">
        <v>60</v>
      </c>
      <c r="G1798" s="114">
        <v>0</v>
      </c>
      <c r="H1798" s="115">
        <v>4882.76</v>
      </c>
      <c r="I1798" s="115">
        <v>4882.76</v>
      </c>
      <c r="J1798" s="130">
        <v>0</v>
      </c>
      <c r="K1798" s="130">
        <v>0</v>
      </c>
      <c r="L1798" s="130">
        <v>0</v>
      </c>
      <c r="M1798" s="118"/>
      <c r="N1798" s="119"/>
      <c r="O1798" s="120">
        <f t="shared" si="109"/>
        <v>45260</v>
      </c>
      <c r="P1798" s="121">
        <f t="shared" si="110"/>
        <v>0</v>
      </c>
      <c r="Q1798" s="122">
        <f t="shared" si="111"/>
        <v>0</v>
      </c>
      <c r="R1798" s="122">
        <f t="shared" si="108"/>
        <v>0</v>
      </c>
      <c r="S1798" s="123" t="s">
        <v>120</v>
      </c>
      <c r="U1798" s="70"/>
      <c r="V1798" s="124"/>
    </row>
    <row r="1799" s="63" customFormat="1" ht="16.5" outlineLevel="7" spans="1:22">
      <c r="A1799" s="82"/>
      <c r="B1799" s="126" t="s">
        <v>194</v>
      </c>
      <c r="C1799" s="127" t="s">
        <v>9117</v>
      </c>
      <c r="D1799" s="128" t="s">
        <v>9053</v>
      </c>
      <c r="E1799" s="129">
        <v>43426</v>
      </c>
      <c r="F1799" s="128">
        <v>60</v>
      </c>
      <c r="G1799" s="114">
        <v>0</v>
      </c>
      <c r="H1799" s="115">
        <v>4882.76</v>
      </c>
      <c r="I1799" s="115">
        <v>4882.76</v>
      </c>
      <c r="J1799" s="130">
        <v>0</v>
      </c>
      <c r="K1799" s="130">
        <v>0</v>
      </c>
      <c r="L1799" s="130">
        <v>0</v>
      </c>
      <c r="M1799" s="118"/>
      <c r="N1799" s="119"/>
      <c r="O1799" s="120">
        <f t="shared" si="109"/>
        <v>45260</v>
      </c>
      <c r="P1799" s="121">
        <f t="shared" si="110"/>
        <v>0</v>
      </c>
      <c r="Q1799" s="122">
        <f t="shared" si="111"/>
        <v>0</v>
      </c>
      <c r="R1799" s="122">
        <f t="shared" si="108"/>
        <v>0</v>
      </c>
      <c r="S1799" s="123" t="s">
        <v>120</v>
      </c>
      <c r="U1799" s="70"/>
      <c r="V1799" s="124"/>
    </row>
    <row r="1800" s="63" customFormat="1" ht="16.5" outlineLevel="7" spans="1:22">
      <c r="A1800" s="82"/>
      <c r="B1800" s="126" t="s">
        <v>194</v>
      </c>
      <c r="C1800" s="127" t="s">
        <v>9120</v>
      </c>
      <c r="D1800" s="128" t="s">
        <v>9053</v>
      </c>
      <c r="E1800" s="129">
        <v>43426</v>
      </c>
      <c r="F1800" s="128">
        <v>60</v>
      </c>
      <c r="G1800" s="114">
        <v>0</v>
      </c>
      <c r="H1800" s="115">
        <v>4882.76</v>
      </c>
      <c r="I1800" s="115">
        <v>4882.76</v>
      </c>
      <c r="J1800" s="130">
        <v>0</v>
      </c>
      <c r="K1800" s="130">
        <v>0</v>
      </c>
      <c r="L1800" s="130">
        <v>0</v>
      </c>
      <c r="M1800" s="118"/>
      <c r="N1800" s="119"/>
      <c r="O1800" s="120">
        <f t="shared" si="109"/>
        <v>45260</v>
      </c>
      <c r="P1800" s="121">
        <f t="shared" si="110"/>
        <v>0</v>
      </c>
      <c r="Q1800" s="122">
        <f t="shared" si="111"/>
        <v>0</v>
      </c>
      <c r="R1800" s="122">
        <f t="shared" ref="R1800:R1863" si="112">Q1800-L1800</f>
        <v>0</v>
      </c>
      <c r="S1800" s="123" t="s">
        <v>120</v>
      </c>
      <c r="U1800" s="70"/>
      <c r="V1800" s="124"/>
    </row>
    <row r="1801" s="63" customFormat="1" ht="16.5" outlineLevel="7" spans="1:22">
      <c r="A1801" s="82"/>
      <c r="B1801" s="126" t="s">
        <v>194</v>
      </c>
      <c r="C1801" s="127" t="s">
        <v>9124</v>
      </c>
      <c r="D1801" s="128" t="s">
        <v>9053</v>
      </c>
      <c r="E1801" s="129">
        <v>43426</v>
      </c>
      <c r="F1801" s="128">
        <v>60</v>
      </c>
      <c r="G1801" s="114">
        <v>0</v>
      </c>
      <c r="H1801" s="115">
        <v>4882.76</v>
      </c>
      <c r="I1801" s="115">
        <v>4882.76</v>
      </c>
      <c r="J1801" s="130">
        <v>0</v>
      </c>
      <c r="K1801" s="130">
        <v>0</v>
      </c>
      <c r="L1801" s="130">
        <v>0</v>
      </c>
      <c r="M1801" s="118"/>
      <c r="N1801" s="119"/>
      <c r="O1801" s="120">
        <f t="shared" ref="O1801:O1864" si="113">IFERROR(EOMONTH(E1801,F1801),"")</f>
        <v>45260</v>
      </c>
      <c r="P1801" s="121">
        <f t="shared" si="110"/>
        <v>0</v>
      </c>
      <c r="Q1801" s="122">
        <f t="shared" si="111"/>
        <v>0</v>
      </c>
      <c r="R1801" s="122">
        <f t="shared" si="112"/>
        <v>0</v>
      </c>
      <c r="S1801" s="123" t="s">
        <v>120</v>
      </c>
      <c r="U1801" s="70"/>
      <c r="V1801" s="124"/>
    </row>
    <row r="1802" s="63" customFormat="1" ht="16.5" outlineLevel="7" spans="1:22">
      <c r="A1802" s="82"/>
      <c r="B1802" s="111" t="s">
        <v>194</v>
      </c>
      <c r="C1802" s="111" t="s">
        <v>9128</v>
      </c>
      <c r="D1802" s="112" t="s">
        <v>9053</v>
      </c>
      <c r="E1802" s="113">
        <v>43426</v>
      </c>
      <c r="F1802" s="112">
        <v>60</v>
      </c>
      <c r="G1802" s="114">
        <v>0</v>
      </c>
      <c r="H1802" s="115">
        <v>6551.73</v>
      </c>
      <c r="I1802" s="115">
        <v>6551.73</v>
      </c>
      <c r="J1802" s="116">
        <v>0</v>
      </c>
      <c r="K1802" s="116">
        <v>0</v>
      </c>
      <c r="L1802" s="116">
        <v>0</v>
      </c>
      <c r="M1802" s="118"/>
      <c r="N1802" s="119"/>
      <c r="O1802" s="120">
        <f t="shared" si="113"/>
        <v>45260</v>
      </c>
      <c r="P1802" s="121">
        <f t="shared" ref="P1802:P1865" si="114">IFERROR(IF(OR(AND(M1802&lt;&gt;"",YEAR(M1802)&lt;YEAR($L$6)),AND(O1802&lt;&gt;"",YEAR(O1802)&lt;YEAR($L$6))),0,IF(YEAR(E1802)&gt;YEAR($L$6),0,IF(OR((IF(YEAR(E1802)&lt;YEAR($L$6),1,IF(MONTH(E1802)=12,99,MONTH(E1802)+1))&gt;12),(IF(YEAR(E1802)&lt;YEAR($L$6),1,IF(MONTH(E1802)=12,99,MONTH(E1802)+1))&gt;MIN(MONTH($L$6),IF(AND(M1802&lt;&gt;"",YEAR(M1802)=YEAR($L$6)),MONTH(M1802),99),IF(AND(O1802&lt;&gt;"",YEAR(O1802)=YEAR($L$6)),MONTH(O1802),99)))),0,MIN(MONTH($L$6),IF(AND(M1802&lt;&gt;"",YEAR(M1802)=YEAR($L$6)),MONTH(M1802),99),IF(AND(O1802&lt;&gt;"",YEAR(O1802)=YEAR($L$6)),MONTH(O1802),99))-IF(YEAR(E1802)&lt;YEAR($L$6),1,IF(MONTH(E1802)=12,99,MONTH(E1802)+1))+1))),0)</f>
        <v>0</v>
      </c>
      <c r="Q1802" s="122">
        <f t="shared" ref="Q1802:Q1865" si="115">IFERROR(IF(N1802=0,(H1802*(1-G1802))/F1802*P1802,(N1802*(1-G1802))/F1802*P1802),0)</f>
        <v>0</v>
      </c>
      <c r="R1802" s="122">
        <f t="shared" si="112"/>
        <v>0</v>
      </c>
      <c r="S1802" s="123" t="s">
        <v>120</v>
      </c>
      <c r="U1802" s="70"/>
      <c r="V1802" s="124"/>
    </row>
    <row r="1803" s="63" customFormat="1" ht="16.5" outlineLevel="7" spans="1:22">
      <c r="A1803" s="82"/>
      <c r="B1803" s="111" t="s">
        <v>194</v>
      </c>
      <c r="C1803" s="111" t="s">
        <v>9131</v>
      </c>
      <c r="D1803" s="112" t="s">
        <v>9053</v>
      </c>
      <c r="E1803" s="113">
        <v>43426</v>
      </c>
      <c r="F1803" s="112">
        <v>60</v>
      </c>
      <c r="G1803" s="114">
        <v>0</v>
      </c>
      <c r="H1803" s="115">
        <v>6551.73</v>
      </c>
      <c r="I1803" s="115">
        <v>6551.73</v>
      </c>
      <c r="J1803" s="116">
        <v>0</v>
      </c>
      <c r="K1803" s="116">
        <v>0</v>
      </c>
      <c r="L1803" s="116">
        <v>0</v>
      </c>
      <c r="M1803" s="118"/>
      <c r="N1803" s="119"/>
      <c r="O1803" s="120">
        <f t="shared" si="113"/>
        <v>45260</v>
      </c>
      <c r="P1803" s="121">
        <f t="shared" si="114"/>
        <v>0</v>
      </c>
      <c r="Q1803" s="122">
        <f t="shared" si="115"/>
        <v>0</v>
      </c>
      <c r="R1803" s="122">
        <f t="shared" si="112"/>
        <v>0</v>
      </c>
      <c r="S1803" s="123" t="s">
        <v>120</v>
      </c>
      <c r="U1803" s="70"/>
      <c r="V1803" s="124"/>
    </row>
    <row r="1804" s="63" customFormat="1" ht="16.5" outlineLevel="7" spans="1:22">
      <c r="A1804" s="82"/>
      <c r="B1804" s="126" t="s">
        <v>194</v>
      </c>
      <c r="C1804" s="127" t="s">
        <v>9135</v>
      </c>
      <c r="D1804" s="128" t="s">
        <v>9053</v>
      </c>
      <c r="E1804" s="129">
        <v>43426</v>
      </c>
      <c r="F1804" s="128">
        <v>60</v>
      </c>
      <c r="G1804" s="114">
        <v>0</v>
      </c>
      <c r="H1804" s="115">
        <v>6551.73</v>
      </c>
      <c r="I1804" s="115">
        <v>6551.73</v>
      </c>
      <c r="J1804" s="130">
        <v>0</v>
      </c>
      <c r="K1804" s="130">
        <v>0</v>
      </c>
      <c r="L1804" s="130">
        <v>0</v>
      </c>
      <c r="M1804" s="118"/>
      <c r="N1804" s="119"/>
      <c r="O1804" s="120">
        <f t="shared" si="113"/>
        <v>45260</v>
      </c>
      <c r="P1804" s="121">
        <f t="shared" si="114"/>
        <v>0</v>
      </c>
      <c r="Q1804" s="122">
        <f t="shared" si="115"/>
        <v>0</v>
      </c>
      <c r="R1804" s="122">
        <f t="shared" si="112"/>
        <v>0</v>
      </c>
      <c r="S1804" s="123" t="s">
        <v>120</v>
      </c>
      <c r="U1804" s="70"/>
      <c r="V1804" s="124"/>
    </row>
    <row r="1805" s="63" customFormat="1" ht="16.5" outlineLevel="7" spans="1:22">
      <c r="A1805" s="82"/>
      <c r="B1805" s="126" t="s">
        <v>194</v>
      </c>
      <c r="C1805" s="127" t="s">
        <v>9138</v>
      </c>
      <c r="D1805" s="128" t="s">
        <v>9053</v>
      </c>
      <c r="E1805" s="129">
        <v>43426</v>
      </c>
      <c r="F1805" s="128">
        <v>60</v>
      </c>
      <c r="G1805" s="114">
        <v>0</v>
      </c>
      <c r="H1805" s="115">
        <v>6551.73</v>
      </c>
      <c r="I1805" s="115">
        <v>6551.73</v>
      </c>
      <c r="J1805" s="130">
        <v>0</v>
      </c>
      <c r="K1805" s="130">
        <v>0</v>
      </c>
      <c r="L1805" s="130">
        <v>0</v>
      </c>
      <c r="M1805" s="118"/>
      <c r="N1805" s="119"/>
      <c r="O1805" s="120">
        <f t="shared" si="113"/>
        <v>45260</v>
      </c>
      <c r="P1805" s="121">
        <f t="shared" si="114"/>
        <v>0</v>
      </c>
      <c r="Q1805" s="122">
        <f t="shared" si="115"/>
        <v>0</v>
      </c>
      <c r="R1805" s="122">
        <f t="shared" si="112"/>
        <v>0</v>
      </c>
      <c r="S1805" s="123" t="s">
        <v>120</v>
      </c>
      <c r="U1805" s="70"/>
      <c r="V1805" s="124"/>
    </row>
    <row r="1806" s="63" customFormat="1" ht="16.5" outlineLevel="7" spans="1:22">
      <c r="A1806" s="82"/>
      <c r="B1806" s="126" t="s">
        <v>194</v>
      </c>
      <c r="C1806" s="127" t="s">
        <v>9141</v>
      </c>
      <c r="D1806" s="128" t="s">
        <v>9053</v>
      </c>
      <c r="E1806" s="129">
        <v>43426</v>
      </c>
      <c r="F1806" s="128">
        <v>60</v>
      </c>
      <c r="G1806" s="114">
        <v>0</v>
      </c>
      <c r="H1806" s="115">
        <v>6551.73</v>
      </c>
      <c r="I1806" s="115">
        <v>6551.73</v>
      </c>
      <c r="J1806" s="130">
        <v>0</v>
      </c>
      <c r="K1806" s="130">
        <v>0</v>
      </c>
      <c r="L1806" s="130">
        <v>0</v>
      </c>
      <c r="M1806" s="118"/>
      <c r="N1806" s="119"/>
      <c r="O1806" s="120">
        <f t="shared" si="113"/>
        <v>45260</v>
      </c>
      <c r="P1806" s="121">
        <f t="shared" si="114"/>
        <v>0</v>
      </c>
      <c r="Q1806" s="122">
        <f t="shared" si="115"/>
        <v>0</v>
      </c>
      <c r="R1806" s="122">
        <f t="shared" si="112"/>
        <v>0</v>
      </c>
      <c r="S1806" s="123" t="s">
        <v>120</v>
      </c>
      <c r="U1806" s="70"/>
      <c r="V1806" s="124"/>
    </row>
    <row r="1807" s="63" customFormat="1" ht="16.5" outlineLevel="7" spans="1:22">
      <c r="A1807" s="82"/>
      <c r="B1807" s="126" t="s">
        <v>194</v>
      </c>
      <c r="C1807" s="127" t="s">
        <v>9144</v>
      </c>
      <c r="D1807" s="128" t="s">
        <v>9053</v>
      </c>
      <c r="E1807" s="129">
        <v>43426</v>
      </c>
      <c r="F1807" s="128">
        <v>60</v>
      </c>
      <c r="G1807" s="114">
        <v>0</v>
      </c>
      <c r="H1807" s="115">
        <v>6551.73</v>
      </c>
      <c r="I1807" s="115">
        <v>6551.73</v>
      </c>
      <c r="J1807" s="130">
        <v>0</v>
      </c>
      <c r="K1807" s="130">
        <v>0</v>
      </c>
      <c r="L1807" s="130">
        <v>0</v>
      </c>
      <c r="M1807" s="118"/>
      <c r="N1807" s="119"/>
      <c r="O1807" s="120">
        <f t="shared" si="113"/>
        <v>45260</v>
      </c>
      <c r="P1807" s="121">
        <f t="shared" si="114"/>
        <v>0</v>
      </c>
      <c r="Q1807" s="122">
        <f t="shared" si="115"/>
        <v>0</v>
      </c>
      <c r="R1807" s="122">
        <f t="shared" si="112"/>
        <v>0</v>
      </c>
      <c r="S1807" s="123" t="s">
        <v>120</v>
      </c>
      <c r="U1807" s="70"/>
      <c r="V1807" s="124"/>
    </row>
    <row r="1808" s="63" customFormat="1" ht="16.5" outlineLevel="7" spans="1:22">
      <c r="A1808" s="82"/>
      <c r="B1808" s="126" t="s">
        <v>194</v>
      </c>
      <c r="C1808" s="127" t="s">
        <v>9148</v>
      </c>
      <c r="D1808" s="128" t="s">
        <v>9053</v>
      </c>
      <c r="E1808" s="129">
        <v>43426</v>
      </c>
      <c r="F1808" s="128">
        <v>60</v>
      </c>
      <c r="G1808" s="114">
        <v>0</v>
      </c>
      <c r="H1808" s="115">
        <v>6551.73</v>
      </c>
      <c r="I1808" s="115">
        <v>6551.73</v>
      </c>
      <c r="J1808" s="130">
        <v>0</v>
      </c>
      <c r="K1808" s="130">
        <v>0</v>
      </c>
      <c r="L1808" s="130">
        <v>0</v>
      </c>
      <c r="M1808" s="118"/>
      <c r="N1808" s="119"/>
      <c r="O1808" s="120">
        <f t="shared" si="113"/>
        <v>45260</v>
      </c>
      <c r="P1808" s="121">
        <f t="shared" si="114"/>
        <v>0</v>
      </c>
      <c r="Q1808" s="122">
        <f t="shared" si="115"/>
        <v>0</v>
      </c>
      <c r="R1808" s="122">
        <f t="shared" si="112"/>
        <v>0</v>
      </c>
      <c r="S1808" s="123" t="s">
        <v>120</v>
      </c>
      <c r="U1808" s="70"/>
      <c r="V1808" s="124"/>
    </row>
    <row r="1809" s="63" customFormat="1" ht="16.5" outlineLevel="7" spans="1:22">
      <c r="A1809" s="82"/>
      <c r="B1809" s="111" t="s">
        <v>194</v>
      </c>
      <c r="C1809" s="111" t="s">
        <v>9152</v>
      </c>
      <c r="D1809" s="112" t="s">
        <v>9154</v>
      </c>
      <c r="E1809" s="113">
        <v>43752</v>
      </c>
      <c r="F1809" s="112">
        <v>60</v>
      </c>
      <c r="G1809" s="114">
        <v>0</v>
      </c>
      <c r="H1809" s="115">
        <v>3879.31</v>
      </c>
      <c r="I1809" s="115">
        <v>3879.31</v>
      </c>
      <c r="J1809" s="116">
        <v>0</v>
      </c>
      <c r="K1809" s="116">
        <v>0</v>
      </c>
      <c r="L1809" s="116">
        <v>0</v>
      </c>
      <c r="M1809" s="118"/>
      <c r="N1809" s="119"/>
      <c r="O1809" s="120">
        <f t="shared" si="113"/>
        <v>45596</v>
      </c>
      <c r="P1809" s="121">
        <f t="shared" si="114"/>
        <v>0</v>
      </c>
      <c r="Q1809" s="122">
        <f t="shared" si="115"/>
        <v>0</v>
      </c>
      <c r="R1809" s="122">
        <f t="shared" si="112"/>
        <v>0</v>
      </c>
      <c r="S1809" s="123" t="s">
        <v>120</v>
      </c>
      <c r="U1809" s="70"/>
      <c r="V1809" s="124"/>
    </row>
    <row r="1810" s="63" customFormat="1" ht="16.5" outlineLevel="7" spans="1:22">
      <c r="A1810" s="82"/>
      <c r="B1810" s="111" t="s">
        <v>194</v>
      </c>
      <c r="C1810" s="111" t="s">
        <v>9158</v>
      </c>
      <c r="D1810" s="112" t="s">
        <v>9154</v>
      </c>
      <c r="E1810" s="113">
        <v>43752</v>
      </c>
      <c r="F1810" s="112">
        <v>60</v>
      </c>
      <c r="G1810" s="114">
        <v>0</v>
      </c>
      <c r="H1810" s="115">
        <v>3879.31</v>
      </c>
      <c r="I1810" s="115">
        <v>3879.31</v>
      </c>
      <c r="J1810" s="116">
        <v>0</v>
      </c>
      <c r="K1810" s="116">
        <v>0</v>
      </c>
      <c r="L1810" s="116">
        <v>0</v>
      </c>
      <c r="M1810" s="118"/>
      <c r="N1810" s="119"/>
      <c r="O1810" s="120">
        <f t="shared" si="113"/>
        <v>45596</v>
      </c>
      <c r="P1810" s="121">
        <f t="shared" si="114"/>
        <v>0</v>
      </c>
      <c r="Q1810" s="122">
        <f t="shared" si="115"/>
        <v>0</v>
      </c>
      <c r="R1810" s="122">
        <f t="shared" si="112"/>
        <v>0</v>
      </c>
      <c r="S1810" s="123" t="s">
        <v>120</v>
      </c>
      <c r="U1810" s="70"/>
      <c r="V1810" s="124"/>
    </row>
    <row r="1811" s="63" customFormat="1" ht="16.5" outlineLevel="7" spans="1:22">
      <c r="A1811" s="82"/>
      <c r="B1811" s="126" t="s">
        <v>194</v>
      </c>
      <c r="C1811" s="127" t="s">
        <v>9161</v>
      </c>
      <c r="D1811" s="128" t="s">
        <v>9154</v>
      </c>
      <c r="E1811" s="129">
        <v>43752</v>
      </c>
      <c r="F1811" s="128">
        <v>60</v>
      </c>
      <c r="G1811" s="114">
        <v>0</v>
      </c>
      <c r="H1811" s="115">
        <v>3879.31</v>
      </c>
      <c r="I1811" s="115">
        <v>3879.31</v>
      </c>
      <c r="J1811" s="130">
        <v>0</v>
      </c>
      <c r="K1811" s="130">
        <v>0</v>
      </c>
      <c r="L1811" s="130">
        <v>0</v>
      </c>
      <c r="M1811" s="118"/>
      <c r="N1811" s="119"/>
      <c r="O1811" s="120">
        <f t="shared" si="113"/>
        <v>45596</v>
      </c>
      <c r="P1811" s="121">
        <f t="shared" si="114"/>
        <v>0</v>
      </c>
      <c r="Q1811" s="122">
        <f t="shared" si="115"/>
        <v>0</v>
      </c>
      <c r="R1811" s="122">
        <f t="shared" si="112"/>
        <v>0</v>
      </c>
      <c r="S1811" s="123" t="s">
        <v>120</v>
      </c>
      <c r="U1811" s="70"/>
      <c r="V1811" s="124"/>
    </row>
    <row r="1812" s="63" customFormat="1" ht="16.5" outlineLevel="7" spans="1:22">
      <c r="A1812" s="82"/>
      <c r="B1812" s="126" t="s">
        <v>194</v>
      </c>
      <c r="C1812" s="127" t="s">
        <v>9164</v>
      </c>
      <c r="D1812" s="128" t="s">
        <v>9154</v>
      </c>
      <c r="E1812" s="129">
        <v>43752</v>
      </c>
      <c r="F1812" s="128">
        <v>60</v>
      </c>
      <c r="G1812" s="114">
        <v>0</v>
      </c>
      <c r="H1812" s="115">
        <v>7327.59</v>
      </c>
      <c r="I1812" s="115">
        <v>7327.59</v>
      </c>
      <c r="J1812" s="130">
        <v>0</v>
      </c>
      <c r="K1812" s="130">
        <v>0</v>
      </c>
      <c r="L1812" s="130">
        <v>0</v>
      </c>
      <c r="M1812" s="118"/>
      <c r="N1812" s="119"/>
      <c r="O1812" s="120">
        <f t="shared" si="113"/>
        <v>45596</v>
      </c>
      <c r="P1812" s="121">
        <f t="shared" si="114"/>
        <v>0</v>
      </c>
      <c r="Q1812" s="122">
        <f t="shared" si="115"/>
        <v>0</v>
      </c>
      <c r="R1812" s="122">
        <f t="shared" si="112"/>
        <v>0</v>
      </c>
      <c r="S1812" s="123" t="s">
        <v>120</v>
      </c>
      <c r="U1812" s="70"/>
      <c r="V1812" s="124"/>
    </row>
    <row r="1813" s="63" customFormat="1" ht="16.5" outlineLevel="7" spans="1:22">
      <c r="A1813" s="82"/>
      <c r="B1813" s="126" t="s">
        <v>194</v>
      </c>
      <c r="C1813" s="127" t="s">
        <v>9169</v>
      </c>
      <c r="D1813" s="128" t="s">
        <v>9154</v>
      </c>
      <c r="E1813" s="129">
        <v>43752</v>
      </c>
      <c r="F1813" s="128">
        <v>60</v>
      </c>
      <c r="G1813" s="114">
        <v>0</v>
      </c>
      <c r="H1813" s="115">
        <v>7327.59</v>
      </c>
      <c r="I1813" s="115">
        <v>7327.59</v>
      </c>
      <c r="J1813" s="130">
        <v>0</v>
      </c>
      <c r="K1813" s="130">
        <v>0</v>
      </c>
      <c r="L1813" s="130">
        <v>0</v>
      </c>
      <c r="M1813" s="118"/>
      <c r="N1813" s="119"/>
      <c r="O1813" s="120">
        <f t="shared" si="113"/>
        <v>45596</v>
      </c>
      <c r="P1813" s="121">
        <f t="shared" si="114"/>
        <v>0</v>
      </c>
      <c r="Q1813" s="122">
        <f t="shared" si="115"/>
        <v>0</v>
      </c>
      <c r="R1813" s="122">
        <f t="shared" si="112"/>
        <v>0</v>
      </c>
      <c r="S1813" s="123" t="s">
        <v>120</v>
      </c>
      <c r="U1813" s="70"/>
      <c r="V1813" s="124"/>
    </row>
    <row r="1814" s="63" customFormat="1" ht="16.5" outlineLevel="7" spans="1:22">
      <c r="A1814" s="82"/>
      <c r="B1814" s="126" t="s">
        <v>194</v>
      </c>
      <c r="C1814" s="127" t="s">
        <v>9172</v>
      </c>
      <c r="D1814" s="128" t="s">
        <v>9154</v>
      </c>
      <c r="E1814" s="129">
        <v>43752</v>
      </c>
      <c r="F1814" s="128">
        <v>60</v>
      </c>
      <c r="G1814" s="114">
        <v>0</v>
      </c>
      <c r="H1814" s="115">
        <v>3879.31</v>
      </c>
      <c r="I1814" s="115">
        <v>3879.31</v>
      </c>
      <c r="J1814" s="130">
        <v>0</v>
      </c>
      <c r="K1814" s="130">
        <v>0</v>
      </c>
      <c r="L1814" s="130">
        <v>0</v>
      </c>
      <c r="M1814" s="118"/>
      <c r="N1814" s="119"/>
      <c r="O1814" s="120">
        <f t="shared" si="113"/>
        <v>45596</v>
      </c>
      <c r="P1814" s="121">
        <f t="shared" si="114"/>
        <v>0</v>
      </c>
      <c r="Q1814" s="122">
        <f t="shared" si="115"/>
        <v>0</v>
      </c>
      <c r="R1814" s="122">
        <f t="shared" si="112"/>
        <v>0</v>
      </c>
      <c r="S1814" s="123" t="s">
        <v>120</v>
      </c>
      <c r="U1814" s="70"/>
      <c r="V1814" s="124"/>
    </row>
    <row r="1815" s="63" customFormat="1" ht="16.5" outlineLevel="7" spans="1:22">
      <c r="A1815" s="82"/>
      <c r="B1815" s="126" t="s">
        <v>194</v>
      </c>
      <c r="C1815" s="127" t="s">
        <v>9176</v>
      </c>
      <c r="D1815" s="128" t="s">
        <v>9154</v>
      </c>
      <c r="E1815" s="129">
        <v>43752</v>
      </c>
      <c r="F1815" s="128">
        <v>60</v>
      </c>
      <c r="G1815" s="114">
        <v>0</v>
      </c>
      <c r="H1815" s="115">
        <v>5172.41</v>
      </c>
      <c r="I1815" s="115">
        <v>5172.41</v>
      </c>
      <c r="J1815" s="130">
        <v>0</v>
      </c>
      <c r="K1815" s="130">
        <v>0</v>
      </c>
      <c r="L1815" s="130">
        <v>0</v>
      </c>
      <c r="M1815" s="118"/>
      <c r="N1815" s="119"/>
      <c r="O1815" s="120">
        <f t="shared" si="113"/>
        <v>45596</v>
      </c>
      <c r="P1815" s="121">
        <f t="shared" si="114"/>
        <v>0</v>
      </c>
      <c r="Q1815" s="122">
        <f t="shared" si="115"/>
        <v>0</v>
      </c>
      <c r="R1815" s="122">
        <f t="shared" si="112"/>
        <v>0</v>
      </c>
      <c r="S1815" s="123" t="s">
        <v>120</v>
      </c>
      <c r="U1815" s="70"/>
      <c r="V1815" s="124"/>
    </row>
    <row r="1816" s="63" customFormat="1" ht="16.5" outlineLevel="7" spans="1:22">
      <c r="A1816" s="82"/>
      <c r="B1816" s="111" t="s">
        <v>194</v>
      </c>
      <c r="C1816" s="111" t="s">
        <v>9181</v>
      </c>
      <c r="D1816" s="112" t="s">
        <v>9154</v>
      </c>
      <c r="E1816" s="113">
        <v>43752</v>
      </c>
      <c r="F1816" s="112">
        <v>60</v>
      </c>
      <c r="G1816" s="114">
        <v>0</v>
      </c>
      <c r="H1816" s="115">
        <v>3879.31</v>
      </c>
      <c r="I1816" s="115">
        <v>3879.31</v>
      </c>
      <c r="J1816" s="116">
        <v>0</v>
      </c>
      <c r="K1816" s="116">
        <v>0</v>
      </c>
      <c r="L1816" s="116">
        <v>0</v>
      </c>
      <c r="M1816" s="118"/>
      <c r="N1816" s="119"/>
      <c r="O1816" s="120">
        <f t="shared" si="113"/>
        <v>45596</v>
      </c>
      <c r="P1816" s="121">
        <f t="shared" si="114"/>
        <v>0</v>
      </c>
      <c r="Q1816" s="122">
        <f t="shared" si="115"/>
        <v>0</v>
      </c>
      <c r="R1816" s="122">
        <f t="shared" si="112"/>
        <v>0</v>
      </c>
      <c r="S1816" s="123" t="s">
        <v>120</v>
      </c>
      <c r="U1816" s="70"/>
      <c r="V1816" s="124"/>
    </row>
    <row r="1817" s="63" customFormat="1" ht="16.5" outlineLevel="7" spans="1:22">
      <c r="A1817" s="82"/>
      <c r="B1817" s="111" t="s">
        <v>194</v>
      </c>
      <c r="C1817" s="111" t="s">
        <v>9185</v>
      </c>
      <c r="D1817" s="112" t="s">
        <v>9154</v>
      </c>
      <c r="E1817" s="113">
        <v>43752</v>
      </c>
      <c r="F1817" s="112">
        <v>60</v>
      </c>
      <c r="G1817" s="114">
        <v>0</v>
      </c>
      <c r="H1817" s="115">
        <v>3879.31</v>
      </c>
      <c r="I1817" s="115">
        <v>3879.31</v>
      </c>
      <c r="J1817" s="116">
        <v>0</v>
      </c>
      <c r="K1817" s="116">
        <v>0</v>
      </c>
      <c r="L1817" s="116">
        <v>0</v>
      </c>
      <c r="M1817" s="118"/>
      <c r="N1817" s="119"/>
      <c r="O1817" s="120">
        <f t="shared" si="113"/>
        <v>45596</v>
      </c>
      <c r="P1817" s="121">
        <f t="shared" si="114"/>
        <v>0</v>
      </c>
      <c r="Q1817" s="122">
        <f t="shared" si="115"/>
        <v>0</v>
      </c>
      <c r="R1817" s="122">
        <f t="shared" si="112"/>
        <v>0</v>
      </c>
      <c r="S1817" s="123" t="s">
        <v>120</v>
      </c>
      <c r="U1817" s="70"/>
      <c r="V1817" s="124"/>
    </row>
    <row r="1818" s="63" customFormat="1" ht="16.5" outlineLevel="7" spans="1:22">
      <c r="A1818" s="82"/>
      <c r="B1818" s="126" t="s">
        <v>194</v>
      </c>
      <c r="C1818" s="127" t="s">
        <v>9188</v>
      </c>
      <c r="D1818" s="128" t="s">
        <v>9154</v>
      </c>
      <c r="E1818" s="129">
        <v>43752</v>
      </c>
      <c r="F1818" s="128">
        <v>60</v>
      </c>
      <c r="G1818" s="114">
        <v>0</v>
      </c>
      <c r="H1818" s="115">
        <v>3879.31</v>
      </c>
      <c r="I1818" s="115">
        <v>3879.31</v>
      </c>
      <c r="J1818" s="130">
        <v>0</v>
      </c>
      <c r="K1818" s="130">
        <v>0</v>
      </c>
      <c r="L1818" s="130">
        <v>0</v>
      </c>
      <c r="M1818" s="118"/>
      <c r="N1818" s="119"/>
      <c r="O1818" s="120">
        <f t="shared" si="113"/>
        <v>45596</v>
      </c>
      <c r="P1818" s="121">
        <f t="shared" si="114"/>
        <v>0</v>
      </c>
      <c r="Q1818" s="122">
        <f t="shared" si="115"/>
        <v>0</v>
      </c>
      <c r="R1818" s="122">
        <f t="shared" si="112"/>
        <v>0</v>
      </c>
      <c r="S1818" s="123" t="s">
        <v>120</v>
      </c>
      <c r="U1818" s="70"/>
      <c r="V1818" s="124"/>
    </row>
    <row r="1819" s="63" customFormat="1" ht="16.5" outlineLevel="7" spans="1:22">
      <c r="A1819" s="82"/>
      <c r="B1819" s="126" t="s">
        <v>194</v>
      </c>
      <c r="C1819" s="127" t="s">
        <v>9192</v>
      </c>
      <c r="D1819" s="128" t="s">
        <v>9154</v>
      </c>
      <c r="E1819" s="129">
        <v>43752</v>
      </c>
      <c r="F1819" s="128">
        <v>60</v>
      </c>
      <c r="G1819" s="114">
        <v>0</v>
      </c>
      <c r="H1819" s="115">
        <v>3879.31</v>
      </c>
      <c r="I1819" s="115">
        <v>3879.31</v>
      </c>
      <c r="J1819" s="130">
        <v>0</v>
      </c>
      <c r="K1819" s="130">
        <v>0</v>
      </c>
      <c r="L1819" s="130">
        <v>0</v>
      </c>
      <c r="M1819" s="118"/>
      <c r="N1819" s="119"/>
      <c r="O1819" s="120">
        <f t="shared" si="113"/>
        <v>45596</v>
      </c>
      <c r="P1819" s="121">
        <f t="shared" si="114"/>
        <v>0</v>
      </c>
      <c r="Q1819" s="122">
        <f t="shared" si="115"/>
        <v>0</v>
      </c>
      <c r="R1819" s="122">
        <f t="shared" si="112"/>
        <v>0</v>
      </c>
      <c r="S1819" s="123" t="s">
        <v>120</v>
      </c>
      <c r="U1819" s="70"/>
      <c r="V1819" s="124"/>
    </row>
    <row r="1820" s="63" customFormat="1" ht="16.5" outlineLevel="7" spans="1:22">
      <c r="A1820" s="82"/>
      <c r="B1820" s="126" t="s">
        <v>194</v>
      </c>
      <c r="C1820" s="127" t="s">
        <v>9195</v>
      </c>
      <c r="D1820" s="128" t="s">
        <v>9154</v>
      </c>
      <c r="E1820" s="129">
        <v>43752</v>
      </c>
      <c r="F1820" s="128">
        <v>60</v>
      </c>
      <c r="G1820" s="114">
        <v>0</v>
      </c>
      <c r="H1820" s="115">
        <v>3879.31</v>
      </c>
      <c r="I1820" s="115">
        <v>3879.31</v>
      </c>
      <c r="J1820" s="130">
        <v>0</v>
      </c>
      <c r="K1820" s="130">
        <v>0</v>
      </c>
      <c r="L1820" s="130">
        <v>0</v>
      </c>
      <c r="M1820" s="118"/>
      <c r="N1820" s="119"/>
      <c r="O1820" s="120">
        <f t="shared" si="113"/>
        <v>45596</v>
      </c>
      <c r="P1820" s="121">
        <f t="shared" si="114"/>
        <v>0</v>
      </c>
      <c r="Q1820" s="122">
        <f t="shared" si="115"/>
        <v>0</v>
      </c>
      <c r="R1820" s="122">
        <f t="shared" si="112"/>
        <v>0</v>
      </c>
      <c r="S1820" s="123" t="s">
        <v>120</v>
      </c>
      <c r="U1820" s="70"/>
      <c r="V1820" s="124"/>
    </row>
    <row r="1821" s="63" customFormat="1" ht="16.5" outlineLevel="7" spans="1:22">
      <c r="A1821" s="82"/>
      <c r="B1821" s="126" t="s">
        <v>194</v>
      </c>
      <c r="C1821" s="127" t="s">
        <v>9199</v>
      </c>
      <c r="D1821" s="128" t="s">
        <v>9154</v>
      </c>
      <c r="E1821" s="129">
        <v>43752</v>
      </c>
      <c r="F1821" s="128">
        <v>60</v>
      </c>
      <c r="G1821" s="114">
        <v>0</v>
      </c>
      <c r="H1821" s="115">
        <v>3879.31</v>
      </c>
      <c r="I1821" s="115">
        <v>3879.31</v>
      </c>
      <c r="J1821" s="130">
        <v>0</v>
      </c>
      <c r="K1821" s="130">
        <v>0</v>
      </c>
      <c r="L1821" s="130">
        <v>0</v>
      </c>
      <c r="M1821" s="118"/>
      <c r="N1821" s="119"/>
      <c r="O1821" s="120">
        <f t="shared" si="113"/>
        <v>45596</v>
      </c>
      <c r="P1821" s="121">
        <f t="shared" si="114"/>
        <v>0</v>
      </c>
      <c r="Q1821" s="122">
        <f t="shared" si="115"/>
        <v>0</v>
      </c>
      <c r="R1821" s="122">
        <f t="shared" si="112"/>
        <v>0</v>
      </c>
      <c r="S1821" s="123" t="s">
        <v>120</v>
      </c>
      <c r="U1821" s="70"/>
      <c r="V1821" s="124"/>
    </row>
    <row r="1822" s="63" customFormat="1" ht="16.5" outlineLevel="7" spans="1:22">
      <c r="A1822" s="82"/>
      <c r="B1822" s="126" t="s">
        <v>194</v>
      </c>
      <c r="C1822" s="127" t="s">
        <v>9203</v>
      </c>
      <c r="D1822" s="128" t="s">
        <v>9154</v>
      </c>
      <c r="E1822" s="129">
        <v>43752</v>
      </c>
      <c r="F1822" s="128">
        <v>60</v>
      </c>
      <c r="G1822" s="114">
        <v>0</v>
      </c>
      <c r="H1822" s="115">
        <v>7327.59</v>
      </c>
      <c r="I1822" s="115">
        <v>7327.59</v>
      </c>
      <c r="J1822" s="130">
        <v>0</v>
      </c>
      <c r="K1822" s="130">
        <v>0</v>
      </c>
      <c r="L1822" s="130">
        <v>0</v>
      </c>
      <c r="M1822" s="118"/>
      <c r="N1822" s="119"/>
      <c r="O1822" s="120">
        <f t="shared" si="113"/>
        <v>45596</v>
      </c>
      <c r="P1822" s="121">
        <f t="shared" si="114"/>
        <v>0</v>
      </c>
      <c r="Q1822" s="122">
        <f t="shared" si="115"/>
        <v>0</v>
      </c>
      <c r="R1822" s="122">
        <f t="shared" si="112"/>
        <v>0</v>
      </c>
      <c r="S1822" s="123" t="s">
        <v>120</v>
      </c>
      <c r="U1822" s="70"/>
      <c r="V1822" s="124"/>
    </row>
    <row r="1823" s="63" customFormat="1" ht="16.5" outlineLevel="7" spans="1:22">
      <c r="A1823" s="82"/>
      <c r="B1823" s="111" t="s">
        <v>194</v>
      </c>
      <c r="C1823" s="111" t="s">
        <v>9206</v>
      </c>
      <c r="D1823" s="112" t="s">
        <v>9154</v>
      </c>
      <c r="E1823" s="113">
        <v>43752</v>
      </c>
      <c r="F1823" s="112">
        <v>60</v>
      </c>
      <c r="G1823" s="114">
        <v>0</v>
      </c>
      <c r="H1823" s="115">
        <v>5172.41</v>
      </c>
      <c r="I1823" s="115">
        <v>5172.41</v>
      </c>
      <c r="J1823" s="116">
        <v>0</v>
      </c>
      <c r="K1823" s="116">
        <v>0</v>
      </c>
      <c r="L1823" s="116">
        <v>0</v>
      </c>
      <c r="M1823" s="118"/>
      <c r="N1823" s="119"/>
      <c r="O1823" s="120">
        <f t="shared" si="113"/>
        <v>45596</v>
      </c>
      <c r="P1823" s="121">
        <f t="shared" si="114"/>
        <v>0</v>
      </c>
      <c r="Q1823" s="122">
        <f t="shared" si="115"/>
        <v>0</v>
      </c>
      <c r="R1823" s="122">
        <f t="shared" si="112"/>
        <v>0</v>
      </c>
      <c r="S1823" s="123" t="s">
        <v>120</v>
      </c>
      <c r="U1823" s="70"/>
      <c r="V1823" s="124"/>
    </row>
    <row r="1824" s="63" customFormat="1" ht="16.5" outlineLevel="7" spans="1:22">
      <c r="A1824" s="82"/>
      <c r="B1824" s="111" t="s">
        <v>194</v>
      </c>
      <c r="C1824" s="111" t="s">
        <v>9210</v>
      </c>
      <c r="D1824" s="112" t="s">
        <v>9154</v>
      </c>
      <c r="E1824" s="113">
        <v>43752</v>
      </c>
      <c r="F1824" s="112">
        <v>60</v>
      </c>
      <c r="G1824" s="114">
        <v>0</v>
      </c>
      <c r="H1824" s="115">
        <v>3879.31</v>
      </c>
      <c r="I1824" s="115">
        <v>3879.31</v>
      </c>
      <c r="J1824" s="116">
        <v>0</v>
      </c>
      <c r="K1824" s="116">
        <v>0</v>
      </c>
      <c r="L1824" s="116">
        <v>0</v>
      </c>
      <c r="M1824" s="118"/>
      <c r="N1824" s="119"/>
      <c r="O1824" s="120">
        <f t="shared" si="113"/>
        <v>45596</v>
      </c>
      <c r="P1824" s="121">
        <f t="shared" si="114"/>
        <v>0</v>
      </c>
      <c r="Q1824" s="122">
        <f t="shared" si="115"/>
        <v>0</v>
      </c>
      <c r="R1824" s="122">
        <f t="shared" si="112"/>
        <v>0</v>
      </c>
      <c r="S1824" s="123" t="s">
        <v>120</v>
      </c>
      <c r="U1824" s="70"/>
      <c r="V1824" s="124"/>
    </row>
    <row r="1825" s="63" customFormat="1" ht="16.5" outlineLevel="7" spans="1:22">
      <c r="A1825" s="82"/>
      <c r="B1825" s="126" t="s">
        <v>194</v>
      </c>
      <c r="C1825" s="127" t="s">
        <v>9213</v>
      </c>
      <c r="D1825" s="128" t="s">
        <v>9053</v>
      </c>
      <c r="E1825" s="129">
        <v>41837</v>
      </c>
      <c r="F1825" s="128">
        <v>60</v>
      </c>
      <c r="G1825" s="114">
        <v>0</v>
      </c>
      <c r="H1825" s="115">
        <v>4435.9</v>
      </c>
      <c r="I1825" s="115">
        <v>4435.9</v>
      </c>
      <c r="J1825" s="130">
        <v>0</v>
      </c>
      <c r="K1825" s="130">
        <v>0</v>
      </c>
      <c r="L1825" s="130">
        <v>0</v>
      </c>
      <c r="M1825" s="118"/>
      <c r="N1825" s="119"/>
      <c r="O1825" s="120">
        <f t="shared" si="113"/>
        <v>43677</v>
      </c>
      <c r="P1825" s="121">
        <f t="shared" si="114"/>
        <v>0</v>
      </c>
      <c r="Q1825" s="122">
        <f t="shared" si="115"/>
        <v>0</v>
      </c>
      <c r="R1825" s="122">
        <f t="shared" si="112"/>
        <v>0</v>
      </c>
      <c r="S1825" s="123" t="s">
        <v>120</v>
      </c>
      <c r="U1825" s="70"/>
      <c r="V1825" s="124"/>
    </row>
    <row r="1826" s="63" customFormat="1" ht="16.5" outlineLevel="7" spans="1:22">
      <c r="A1826" s="82"/>
      <c r="B1826" s="126" t="s">
        <v>194</v>
      </c>
      <c r="C1826" s="127" t="s">
        <v>9217</v>
      </c>
      <c r="D1826" s="128" t="s">
        <v>9053</v>
      </c>
      <c r="E1826" s="129">
        <v>41837</v>
      </c>
      <c r="F1826" s="128">
        <v>60</v>
      </c>
      <c r="G1826" s="114">
        <v>0</v>
      </c>
      <c r="H1826" s="115">
        <v>4435.9</v>
      </c>
      <c r="I1826" s="115">
        <v>4435.9</v>
      </c>
      <c r="J1826" s="130">
        <v>0</v>
      </c>
      <c r="K1826" s="130">
        <v>0</v>
      </c>
      <c r="L1826" s="130">
        <v>0</v>
      </c>
      <c r="M1826" s="118"/>
      <c r="N1826" s="119"/>
      <c r="O1826" s="120">
        <f t="shared" si="113"/>
        <v>43677</v>
      </c>
      <c r="P1826" s="121">
        <f t="shared" si="114"/>
        <v>0</v>
      </c>
      <c r="Q1826" s="122">
        <f t="shared" si="115"/>
        <v>0</v>
      </c>
      <c r="R1826" s="122">
        <f t="shared" si="112"/>
        <v>0</v>
      </c>
      <c r="S1826" s="123" t="s">
        <v>120</v>
      </c>
      <c r="U1826" s="70"/>
      <c r="V1826" s="124"/>
    </row>
    <row r="1827" s="63" customFormat="1" ht="16.5" outlineLevel="7" spans="1:22">
      <c r="A1827" s="82"/>
      <c r="B1827" s="126" t="s">
        <v>194</v>
      </c>
      <c r="C1827" s="127" t="s">
        <v>9220</v>
      </c>
      <c r="D1827" s="128" t="s">
        <v>9053</v>
      </c>
      <c r="E1827" s="129">
        <v>41837</v>
      </c>
      <c r="F1827" s="128">
        <v>60</v>
      </c>
      <c r="G1827" s="114">
        <v>0</v>
      </c>
      <c r="H1827" s="115">
        <v>4435.89</v>
      </c>
      <c r="I1827" s="115">
        <v>4435.89</v>
      </c>
      <c r="J1827" s="130">
        <v>0</v>
      </c>
      <c r="K1827" s="130">
        <v>0</v>
      </c>
      <c r="L1827" s="130">
        <v>0</v>
      </c>
      <c r="M1827" s="118"/>
      <c r="N1827" s="119"/>
      <c r="O1827" s="120">
        <f t="shared" si="113"/>
        <v>43677</v>
      </c>
      <c r="P1827" s="121">
        <f t="shared" si="114"/>
        <v>0</v>
      </c>
      <c r="Q1827" s="122">
        <f t="shared" si="115"/>
        <v>0</v>
      </c>
      <c r="R1827" s="122">
        <f t="shared" si="112"/>
        <v>0</v>
      </c>
      <c r="S1827" s="123" t="s">
        <v>120</v>
      </c>
      <c r="U1827" s="70"/>
      <c r="V1827" s="124"/>
    </row>
    <row r="1828" s="63" customFormat="1" ht="16.5" outlineLevel="7" spans="1:22">
      <c r="A1828" s="82"/>
      <c r="B1828" s="126" t="s">
        <v>194</v>
      </c>
      <c r="C1828" s="127" t="s">
        <v>9223</v>
      </c>
      <c r="D1828" s="128" t="s">
        <v>9053</v>
      </c>
      <c r="E1828" s="129">
        <v>41837</v>
      </c>
      <c r="F1828" s="128">
        <v>60</v>
      </c>
      <c r="G1828" s="114">
        <v>0</v>
      </c>
      <c r="H1828" s="115">
        <v>5042.73</v>
      </c>
      <c r="I1828" s="115">
        <v>5042.73</v>
      </c>
      <c r="J1828" s="130">
        <v>0</v>
      </c>
      <c r="K1828" s="130">
        <v>0</v>
      </c>
      <c r="L1828" s="130">
        <v>0</v>
      </c>
      <c r="M1828" s="118"/>
      <c r="N1828" s="119"/>
      <c r="O1828" s="120">
        <f t="shared" si="113"/>
        <v>43677</v>
      </c>
      <c r="P1828" s="121">
        <f t="shared" si="114"/>
        <v>0</v>
      </c>
      <c r="Q1828" s="122">
        <f t="shared" si="115"/>
        <v>0</v>
      </c>
      <c r="R1828" s="122">
        <f t="shared" si="112"/>
        <v>0</v>
      </c>
      <c r="S1828" s="123" t="s">
        <v>120</v>
      </c>
      <c r="U1828" s="70"/>
      <c r="V1828" s="124"/>
    </row>
    <row r="1829" s="63" customFormat="1" ht="16.5" outlineLevel="7" spans="1:22">
      <c r="A1829" s="82"/>
      <c r="B1829" s="126" t="s">
        <v>194</v>
      </c>
      <c r="C1829" s="127" t="s">
        <v>9227</v>
      </c>
      <c r="D1829" s="128" t="s">
        <v>9053</v>
      </c>
      <c r="E1829" s="129">
        <v>41837</v>
      </c>
      <c r="F1829" s="128">
        <v>60</v>
      </c>
      <c r="G1829" s="114">
        <v>0</v>
      </c>
      <c r="H1829" s="115">
        <v>4273.5</v>
      </c>
      <c r="I1829" s="115">
        <v>4273.5</v>
      </c>
      <c r="J1829" s="130">
        <v>0</v>
      </c>
      <c r="K1829" s="130">
        <v>0</v>
      </c>
      <c r="L1829" s="130">
        <v>0</v>
      </c>
      <c r="M1829" s="118"/>
      <c r="N1829" s="119"/>
      <c r="O1829" s="120">
        <f t="shared" si="113"/>
        <v>43677</v>
      </c>
      <c r="P1829" s="121">
        <f t="shared" si="114"/>
        <v>0</v>
      </c>
      <c r="Q1829" s="122">
        <f t="shared" si="115"/>
        <v>0</v>
      </c>
      <c r="R1829" s="122">
        <f t="shared" si="112"/>
        <v>0</v>
      </c>
      <c r="S1829" s="123" t="s">
        <v>120</v>
      </c>
      <c r="U1829" s="70"/>
      <c r="V1829" s="124"/>
    </row>
    <row r="1830" s="63" customFormat="1" ht="16.5" outlineLevel="7" spans="1:22">
      <c r="A1830" s="82"/>
      <c r="B1830" s="111" t="s">
        <v>194</v>
      </c>
      <c r="C1830" s="111" t="s">
        <v>9231</v>
      </c>
      <c r="D1830" s="112" t="s">
        <v>9053</v>
      </c>
      <c r="E1830" s="113">
        <v>41837</v>
      </c>
      <c r="F1830" s="112">
        <v>60</v>
      </c>
      <c r="G1830" s="114">
        <v>0</v>
      </c>
      <c r="H1830" s="115">
        <v>4273.5</v>
      </c>
      <c r="I1830" s="115">
        <v>4273.5</v>
      </c>
      <c r="J1830" s="116">
        <v>0</v>
      </c>
      <c r="K1830" s="116">
        <v>0</v>
      </c>
      <c r="L1830" s="116">
        <v>0</v>
      </c>
      <c r="M1830" s="118"/>
      <c r="N1830" s="119"/>
      <c r="O1830" s="120">
        <f t="shared" si="113"/>
        <v>43677</v>
      </c>
      <c r="P1830" s="121">
        <f t="shared" si="114"/>
        <v>0</v>
      </c>
      <c r="Q1830" s="122">
        <f t="shared" si="115"/>
        <v>0</v>
      </c>
      <c r="R1830" s="122">
        <f t="shared" si="112"/>
        <v>0</v>
      </c>
      <c r="S1830" s="123" t="s">
        <v>120</v>
      </c>
      <c r="U1830" s="70"/>
      <c r="V1830" s="124"/>
    </row>
    <row r="1831" s="63" customFormat="1" ht="16.5" outlineLevel="7" spans="1:22">
      <c r="A1831" s="82"/>
      <c r="B1831" s="111" t="s">
        <v>194</v>
      </c>
      <c r="C1831" s="111" t="s">
        <v>9234</v>
      </c>
      <c r="D1831" s="112" t="s">
        <v>9053</v>
      </c>
      <c r="E1831" s="113">
        <v>42333</v>
      </c>
      <c r="F1831" s="112">
        <v>60</v>
      </c>
      <c r="G1831" s="114">
        <v>0</v>
      </c>
      <c r="H1831" s="115">
        <v>6410.26</v>
      </c>
      <c r="I1831" s="115">
        <v>6410.26</v>
      </c>
      <c r="J1831" s="116">
        <v>0</v>
      </c>
      <c r="K1831" s="116">
        <v>0</v>
      </c>
      <c r="L1831" s="116">
        <v>0</v>
      </c>
      <c r="M1831" s="118"/>
      <c r="N1831" s="119"/>
      <c r="O1831" s="120">
        <f t="shared" si="113"/>
        <v>44165</v>
      </c>
      <c r="P1831" s="121">
        <f t="shared" si="114"/>
        <v>0</v>
      </c>
      <c r="Q1831" s="122">
        <f t="shared" si="115"/>
        <v>0</v>
      </c>
      <c r="R1831" s="122">
        <f t="shared" si="112"/>
        <v>0</v>
      </c>
      <c r="S1831" s="123" t="s">
        <v>120</v>
      </c>
      <c r="U1831" s="70"/>
      <c r="V1831" s="124"/>
    </row>
    <row r="1832" s="63" customFormat="1" ht="16.5" outlineLevel="7" spans="1:22">
      <c r="A1832" s="82"/>
      <c r="B1832" s="126" t="s">
        <v>194</v>
      </c>
      <c r="C1832" s="127" t="s">
        <v>9237</v>
      </c>
      <c r="D1832" s="128" t="s">
        <v>8236</v>
      </c>
      <c r="E1832" s="129">
        <v>42713</v>
      </c>
      <c r="F1832" s="128">
        <v>60</v>
      </c>
      <c r="G1832" s="114">
        <v>0</v>
      </c>
      <c r="H1832" s="115">
        <v>5299.15</v>
      </c>
      <c r="I1832" s="115">
        <v>5299.15</v>
      </c>
      <c r="J1832" s="130">
        <v>0</v>
      </c>
      <c r="K1832" s="130">
        <v>0</v>
      </c>
      <c r="L1832" s="130">
        <v>0</v>
      </c>
      <c r="M1832" s="118"/>
      <c r="N1832" s="119"/>
      <c r="O1832" s="120">
        <f t="shared" si="113"/>
        <v>44561</v>
      </c>
      <c r="P1832" s="121">
        <f t="shared" si="114"/>
        <v>0</v>
      </c>
      <c r="Q1832" s="122">
        <f t="shared" si="115"/>
        <v>0</v>
      </c>
      <c r="R1832" s="122">
        <f t="shared" si="112"/>
        <v>0</v>
      </c>
      <c r="S1832" s="123" t="s">
        <v>120</v>
      </c>
      <c r="U1832" s="70"/>
      <c r="V1832" s="124"/>
    </row>
    <row r="1833" s="63" customFormat="1" ht="16.5" outlineLevel="7" spans="1:22">
      <c r="A1833" s="82"/>
      <c r="B1833" s="126" t="s">
        <v>194</v>
      </c>
      <c r="C1833" s="127" t="s">
        <v>9241</v>
      </c>
      <c r="D1833" s="128" t="s">
        <v>8236</v>
      </c>
      <c r="E1833" s="129">
        <v>42713</v>
      </c>
      <c r="F1833" s="128">
        <v>60</v>
      </c>
      <c r="G1833" s="114">
        <v>0</v>
      </c>
      <c r="H1833" s="115">
        <v>5299.14</v>
      </c>
      <c r="I1833" s="115">
        <v>5299.14</v>
      </c>
      <c r="J1833" s="130">
        <v>0</v>
      </c>
      <c r="K1833" s="130">
        <v>0</v>
      </c>
      <c r="L1833" s="130">
        <v>0</v>
      </c>
      <c r="M1833" s="118"/>
      <c r="N1833" s="119"/>
      <c r="O1833" s="120">
        <f t="shared" si="113"/>
        <v>44561</v>
      </c>
      <c r="P1833" s="121">
        <f t="shared" si="114"/>
        <v>0</v>
      </c>
      <c r="Q1833" s="122">
        <f t="shared" si="115"/>
        <v>0</v>
      </c>
      <c r="R1833" s="122">
        <f t="shared" si="112"/>
        <v>0</v>
      </c>
      <c r="S1833" s="123" t="s">
        <v>120</v>
      </c>
      <c r="U1833" s="70"/>
      <c r="V1833" s="124"/>
    </row>
    <row r="1834" s="63" customFormat="1" ht="16.5" outlineLevel="7" spans="1:22">
      <c r="A1834" s="82"/>
      <c r="B1834" s="126" t="s">
        <v>194</v>
      </c>
      <c r="C1834" s="127" t="s">
        <v>9244</v>
      </c>
      <c r="D1834" s="128" t="s">
        <v>8236</v>
      </c>
      <c r="E1834" s="129">
        <v>42713</v>
      </c>
      <c r="F1834" s="128">
        <v>60</v>
      </c>
      <c r="G1834" s="114">
        <v>0</v>
      </c>
      <c r="H1834" s="115">
        <v>4615.38</v>
      </c>
      <c r="I1834" s="115">
        <v>4615.38</v>
      </c>
      <c r="J1834" s="130">
        <v>0</v>
      </c>
      <c r="K1834" s="130">
        <v>0</v>
      </c>
      <c r="L1834" s="130">
        <v>0</v>
      </c>
      <c r="M1834" s="118"/>
      <c r="N1834" s="119"/>
      <c r="O1834" s="120">
        <f t="shared" si="113"/>
        <v>44561</v>
      </c>
      <c r="P1834" s="121">
        <f t="shared" si="114"/>
        <v>0</v>
      </c>
      <c r="Q1834" s="122">
        <f t="shared" si="115"/>
        <v>0</v>
      </c>
      <c r="R1834" s="122">
        <f t="shared" si="112"/>
        <v>0</v>
      </c>
      <c r="S1834" s="123" t="s">
        <v>120</v>
      </c>
      <c r="U1834" s="70"/>
      <c r="V1834" s="124"/>
    </row>
    <row r="1835" s="63" customFormat="1" ht="16.5" outlineLevel="7" spans="1:22">
      <c r="A1835" s="82"/>
      <c r="B1835" s="126" t="s">
        <v>194</v>
      </c>
      <c r="C1835" s="127" t="s">
        <v>9248</v>
      </c>
      <c r="D1835" s="128" t="s">
        <v>8236</v>
      </c>
      <c r="E1835" s="129">
        <v>42713</v>
      </c>
      <c r="F1835" s="128">
        <v>60</v>
      </c>
      <c r="G1835" s="114">
        <v>0</v>
      </c>
      <c r="H1835" s="115">
        <v>3846.15</v>
      </c>
      <c r="I1835" s="115">
        <v>3846.15</v>
      </c>
      <c r="J1835" s="130">
        <v>0</v>
      </c>
      <c r="K1835" s="130">
        <v>0</v>
      </c>
      <c r="L1835" s="130">
        <v>0</v>
      </c>
      <c r="M1835" s="118"/>
      <c r="N1835" s="119"/>
      <c r="O1835" s="120">
        <f t="shared" si="113"/>
        <v>44561</v>
      </c>
      <c r="P1835" s="121">
        <f t="shared" si="114"/>
        <v>0</v>
      </c>
      <c r="Q1835" s="122">
        <f t="shared" si="115"/>
        <v>0</v>
      </c>
      <c r="R1835" s="122">
        <f t="shared" si="112"/>
        <v>0</v>
      </c>
      <c r="S1835" s="123" t="s">
        <v>120</v>
      </c>
      <c r="U1835" s="70"/>
      <c r="V1835" s="124"/>
    </row>
    <row r="1836" s="63" customFormat="1" ht="16.5" outlineLevel="7" spans="1:22">
      <c r="A1836" s="82"/>
      <c r="B1836" s="126" t="s">
        <v>194</v>
      </c>
      <c r="C1836" s="127" t="s">
        <v>9252</v>
      </c>
      <c r="D1836" s="128" t="s">
        <v>8236</v>
      </c>
      <c r="E1836" s="129">
        <v>42713</v>
      </c>
      <c r="F1836" s="128">
        <v>60</v>
      </c>
      <c r="G1836" s="114">
        <v>0</v>
      </c>
      <c r="H1836" s="115">
        <v>2991.45</v>
      </c>
      <c r="I1836" s="115">
        <v>2991.45</v>
      </c>
      <c r="J1836" s="130">
        <v>0</v>
      </c>
      <c r="K1836" s="130">
        <v>0</v>
      </c>
      <c r="L1836" s="130">
        <v>0</v>
      </c>
      <c r="M1836" s="118"/>
      <c r="N1836" s="119"/>
      <c r="O1836" s="120">
        <f t="shared" si="113"/>
        <v>44561</v>
      </c>
      <c r="P1836" s="121">
        <f t="shared" si="114"/>
        <v>0</v>
      </c>
      <c r="Q1836" s="122">
        <f t="shared" si="115"/>
        <v>0</v>
      </c>
      <c r="R1836" s="122">
        <f t="shared" si="112"/>
        <v>0</v>
      </c>
      <c r="S1836" s="123" t="s">
        <v>120</v>
      </c>
      <c r="U1836" s="70"/>
      <c r="V1836" s="124"/>
    </row>
    <row r="1837" s="63" customFormat="1" ht="16.5" outlineLevel="7" spans="1:22">
      <c r="A1837" s="82"/>
      <c r="B1837" s="111" t="s">
        <v>194</v>
      </c>
      <c r="C1837" s="111" t="s">
        <v>9256</v>
      </c>
      <c r="D1837" s="112" t="s">
        <v>9053</v>
      </c>
      <c r="E1837" s="113">
        <v>42899</v>
      </c>
      <c r="F1837" s="112">
        <v>60</v>
      </c>
      <c r="G1837" s="114">
        <v>0</v>
      </c>
      <c r="H1837" s="115">
        <v>5555.56</v>
      </c>
      <c r="I1837" s="115">
        <v>5555.56</v>
      </c>
      <c r="J1837" s="116">
        <v>0</v>
      </c>
      <c r="K1837" s="116">
        <v>0</v>
      </c>
      <c r="L1837" s="116">
        <v>0</v>
      </c>
      <c r="M1837" s="118"/>
      <c r="N1837" s="119"/>
      <c r="O1837" s="120">
        <f t="shared" si="113"/>
        <v>44742</v>
      </c>
      <c r="P1837" s="121">
        <f t="shared" si="114"/>
        <v>0</v>
      </c>
      <c r="Q1837" s="122">
        <f t="shared" si="115"/>
        <v>0</v>
      </c>
      <c r="R1837" s="122">
        <f t="shared" si="112"/>
        <v>0</v>
      </c>
      <c r="S1837" s="123" t="s">
        <v>120</v>
      </c>
      <c r="U1837" s="70"/>
      <c r="V1837" s="124"/>
    </row>
    <row r="1838" s="63" customFormat="1" ht="16.5" outlineLevel="7" spans="1:22">
      <c r="A1838" s="82"/>
      <c r="B1838" s="111" t="s">
        <v>194</v>
      </c>
      <c r="C1838" s="111" t="s">
        <v>9259</v>
      </c>
      <c r="D1838" s="112" t="s">
        <v>9053</v>
      </c>
      <c r="E1838" s="113">
        <v>42899</v>
      </c>
      <c r="F1838" s="112">
        <v>60</v>
      </c>
      <c r="G1838" s="114">
        <v>0</v>
      </c>
      <c r="H1838" s="115">
        <v>5256.41</v>
      </c>
      <c r="I1838" s="115">
        <v>5256.41</v>
      </c>
      <c r="J1838" s="116">
        <v>0</v>
      </c>
      <c r="K1838" s="116">
        <v>0</v>
      </c>
      <c r="L1838" s="116">
        <v>0</v>
      </c>
      <c r="M1838" s="118"/>
      <c r="N1838" s="119"/>
      <c r="O1838" s="120">
        <f t="shared" si="113"/>
        <v>44742</v>
      </c>
      <c r="P1838" s="121">
        <f t="shared" si="114"/>
        <v>0</v>
      </c>
      <c r="Q1838" s="122">
        <f t="shared" si="115"/>
        <v>0</v>
      </c>
      <c r="R1838" s="122">
        <f t="shared" si="112"/>
        <v>0</v>
      </c>
      <c r="S1838" s="123" t="s">
        <v>120</v>
      </c>
      <c r="U1838" s="70"/>
      <c r="V1838" s="124"/>
    </row>
    <row r="1839" s="63" customFormat="1" ht="16.5" outlineLevel="7" spans="1:22">
      <c r="A1839" s="82"/>
      <c r="B1839" s="126" t="s">
        <v>194</v>
      </c>
      <c r="C1839" s="127" t="s">
        <v>9263</v>
      </c>
      <c r="D1839" s="128" t="s">
        <v>9053</v>
      </c>
      <c r="E1839" s="129">
        <v>42899</v>
      </c>
      <c r="F1839" s="128">
        <v>60</v>
      </c>
      <c r="G1839" s="114">
        <v>0</v>
      </c>
      <c r="H1839" s="115">
        <v>7589.74</v>
      </c>
      <c r="I1839" s="115">
        <v>7589.74</v>
      </c>
      <c r="J1839" s="130">
        <v>0</v>
      </c>
      <c r="K1839" s="130">
        <v>0</v>
      </c>
      <c r="L1839" s="130">
        <v>0</v>
      </c>
      <c r="M1839" s="118"/>
      <c r="N1839" s="119"/>
      <c r="O1839" s="120">
        <f t="shared" si="113"/>
        <v>44742</v>
      </c>
      <c r="P1839" s="121">
        <f t="shared" si="114"/>
        <v>0</v>
      </c>
      <c r="Q1839" s="122">
        <f t="shared" si="115"/>
        <v>0</v>
      </c>
      <c r="R1839" s="122">
        <f t="shared" si="112"/>
        <v>0</v>
      </c>
      <c r="S1839" s="123" t="s">
        <v>120</v>
      </c>
      <c r="U1839" s="70"/>
      <c r="V1839" s="124"/>
    </row>
    <row r="1840" s="63" customFormat="1" ht="16.5" outlineLevel="7" spans="1:22">
      <c r="A1840" s="82"/>
      <c r="B1840" s="126" t="s">
        <v>194</v>
      </c>
      <c r="C1840" s="127" t="s">
        <v>9267</v>
      </c>
      <c r="D1840" s="128" t="s">
        <v>9053</v>
      </c>
      <c r="E1840" s="129">
        <v>43143</v>
      </c>
      <c r="F1840" s="128">
        <v>60</v>
      </c>
      <c r="G1840" s="114">
        <v>0</v>
      </c>
      <c r="H1840" s="115">
        <v>5811.97</v>
      </c>
      <c r="I1840" s="115">
        <v>5811.97</v>
      </c>
      <c r="J1840" s="130">
        <v>0</v>
      </c>
      <c r="K1840" s="130">
        <v>0</v>
      </c>
      <c r="L1840" s="130">
        <v>0</v>
      </c>
      <c r="M1840" s="118"/>
      <c r="N1840" s="119"/>
      <c r="O1840" s="120">
        <f t="shared" si="113"/>
        <v>44985</v>
      </c>
      <c r="P1840" s="121">
        <f t="shared" si="114"/>
        <v>0</v>
      </c>
      <c r="Q1840" s="122">
        <f t="shared" si="115"/>
        <v>0</v>
      </c>
      <c r="R1840" s="122">
        <f t="shared" si="112"/>
        <v>0</v>
      </c>
      <c r="S1840" s="123" t="s">
        <v>120</v>
      </c>
      <c r="U1840" s="70"/>
      <c r="V1840" s="124"/>
    </row>
    <row r="1841" s="63" customFormat="1" ht="16.5" outlineLevel="7" spans="1:22">
      <c r="A1841" s="82"/>
      <c r="B1841" s="126" t="s">
        <v>194</v>
      </c>
      <c r="C1841" s="127" t="s">
        <v>9271</v>
      </c>
      <c r="D1841" s="128" t="s">
        <v>9053</v>
      </c>
      <c r="E1841" s="129">
        <v>43143</v>
      </c>
      <c r="F1841" s="128">
        <v>60</v>
      </c>
      <c r="G1841" s="114">
        <v>0</v>
      </c>
      <c r="H1841" s="115">
        <v>5811.97</v>
      </c>
      <c r="I1841" s="115">
        <v>5811.97</v>
      </c>
      <c r="J1841" s="130">
        <v>0</v>
      </c>
      <c r="K1841" s="130">
        <v>0</v>
      </c>
      <c r="L1841" s="130">
        <v>0</v>
      </c>
      <c r="M1841" s="118"/>
      <c r="N1841" s="119"/>
      <c r="O1841" s="120">
        <f t="shared" si="113"/>
        <v>44985</v>
      </c>
      <c r="P1841" s="121">
        <f t="shared" si="114"/>
        <v>0</v>
      </c>
      <c r="Q1841" s="122">
        <f t="shared" si="115"/>
        <v>0</v>
      </c>
      <c r="R1841" s="122">
        <f t="shared" si="112"/>
        <v>0</v>
      </c>
      <c r="S1841" s="123" t="s">
        <v>120</v>
      </c>
      <c r="U1841" s="70"/>
      <c r="V1841" s="124"/>
    </row>
    <row r="1842" s="63" customFormat="1" ht="16.5" outlineLevel="7" spans="1:22">
      <c r="A1842" s="82"/>
      <c r="B1842" s="126" t="s">
        <v>194</v>
      </c>
      <c r="C1842" s="127" t="s">
        <v>9275</v>
      </c>
      <c r="D1842" s="128" t="s">
        <v>9053</v>
      </c>
      <c r="E1842" s="129">
        <v>43143</v>
      </c>
      <c r="F1842" s="128">
        <v>60</v>
      </c>
      <c r="G1842" s="114">
        <v>0</v>
      </c>
      <c r="H1842" s="115">
        <v>5811.97</v>
      </c>
      <c r="I1842" s="115">
        <v>5811.97</v>
      </c>
      <c r="J1842" s="130">
        <v>0</v>
      </c>
      <c r="K1842" s="130">
        <v>0</v>
      </c>
      <c r="L1842" s="130">
        <v>0</v>
      </c>
      <c r="M1842" s="118"/>
      <c r="N1842" s="119"/>
      <c r="O1842" s="120">
        <f t="shared" si="113"/>
        <v>44985</v>
      </c>
      <c r="P1842" s="121">
        <f t="shared" si="114"/>
        <v>0</v>
      </c>
      <c r="Q1842" s="122">
        <f t="shared" si="115"/>
        <v>0</v>
      </c>
      <c r="R1842" s="122">
        <f t="shared" si="112"/>
        <v>0</v>
      </c>
      <c r="S1842" s="123" t="s">
        <v>120</v>
      </c>
      <c r="U1842" s="70"/>
      <c r="V1842" s="124"/>
    </row>
    <row r="1843" s="63" customFormat="1" ht="16.5" outlineLevel="7" spans="1:22">
      <c r="A1843" s="82"/>
      <c r="B1843" s="126" t="s">
        <v>194</v>
      </c>
      <c r="C1843" s="127" t="s">
        <v>9278</v>
      </c>
      <c r="D1843" s="128" t="s">
        <v>9053</v>
      </c>
      <c r="E1843" s="129">
        <v>43143</v>
      </c>
      <c r="F1843" s="128">
        <v>60</v>
      </c>
      <c r="G1843" s="114">
        <v>0</v>
      </c>
      <c r="H1843" s="115">
        <v>5811.97</v>
      </c>
      <c r="I1843" s="115">
        <v>5811.97</v>
      </c>
      <c r="J1843" s="130">
        <v>0</v>
      </c>
      <c r="K1843" s="130">
        <v>0</v>
      </c>
      <c r="L1843" s="130">
        <v>0</v>
      </c>
      <c r="M1843" s="118"/>
      <c r="N1843" s="119"/>
      <c r="O1843" s="120">
        <f t="shared" si="113"/>
        <v>44985</v>
      </c>
      <c r="P1843" s="121">
        <f t="shared" si="114"/>
        <v>0</v>
      </c>
      <c r="Q1843" s="122">
        <f t="shared" si="115"/>
        <v>0</v>
      </c>
      <c r="R1843" s="122">
        <f t="shared" si="112"/>
        <v>0</v>
      </c>
      <c r="S1843" s="123" t="s">
        <v>120</v>
      </c>
      <c r="U1843" s="70"/>
      <c r="V1843" s="124"/>
    </row>
    <row r="1844" s="63" customFormat="1" ht="16.5" outlineLevel="7" spans="1:22">
      <c r="A1844" s="82"/>
      <c r="B1844" s="111" t="s">
        <v>194</v>
      </c>
      <c r="C1844" s="111" t="s">
        <v>9282</v>
      </c>
      <c r="D1844" s="112" t="s">
        <v>9053</v>
      </c>
      <c r="E1844" s="113">
        <v>43143</v>
      </c>
      <c r="F1844" s="112">
        <v>60</v>
      </c>
      <c r="G1844" s="114">
        <v>0</v>
      </c>
      <c r="H1844" s="115">
        <v>5811.97</v>
      </c>
      <c r="I1844" s="115">
        <v>5811.97</v>
      </c>
      <c r="J1844" s="116">
        <v>0</v>
      </c>
      <c r="K1844" s="116">
        <v>0</v>
      </c>
      <c r="L1844" s="116">
        <v>0</v>
      </c>
      <c r="M1844" s="118"/>
      <c r="N1844" s="119"/>
      <c r="O1844" s="120">
        <f t="shared" si="113"/>
        <v>44985</v>
      </c>
      <c r="P1844" s="121">
        <f t="shared" si="114"/>
        <v>0</v>
      </c>
      <c r="Q1844" s="122">
        <f t="shared" si="115"/>
        <v>0</v>
      </c>
      <c r="R1844" s="122">
        <f t="shared" si="112"/>
        <v>0</v>
      </c>
      <c r="S1844" s="123" t="s">
        <v>120</v>
      </c>
      <c r="U1844" s="70"/>
      <c r="V1844" s="124"/>
    </row>
    <row r="1845" s="63" customFormat="1" ht="16.5" outlineLevel="7" spans="1:22">
      <c r="A1845" s="82"/>
      <c r="B1845" s="111" t="s">
        <v>194</v>
      </c>
      <c r="C1845" s="111" t="s">
        <v>9286</v>
      </c>
      <c r="D1845" s="112" t="s">
        <v>9053</v>
      </c>
      <c r="E1845" s="113">
        <v>43143</v>
      </c>
      <c r="F1845" s="112">
        <v>60</v>
      </c>
      <c r="G1845" s="114">
        <v>0</v>
      </c>
      <c r="H1845" s="115">
        <v>5811.97</v>
      </c>
      <c r="I1845" s="115">
        <v>5811.97</v>
      </c>
      <c r="J1845" s="116">
        <v>0</v>
      </c>
      <c r="K1845" s="116">
        <v>0</v>
      </c>
      <c r="L1845" s="116">
        <v>0</v>
      </c>
      <c r="M1845" s="118"/>
      <c r="N1845" s="119"/>
      <c r="O1845" s="120">
        <f t="shared" si="113"/>
        <v>44985</v>
      </c>
      <c r="P1845" s="121">
        <f t="shared" si="114"/>
        <v>0</v>
      </c>
      <c r="Q1845" s="122">
        <f t="shared" si="115"/>
        <v>0</v>
      </c>
      <c r="R1845" s="122">
        <f t="shared" si="112"/>
        <v>0</v>
      </c>
      <c r="S1845" s="123" t="s">
        <v>120</v>
      </c>
      <c r="U1845" s="70"/>
      <c r="V1845" s="124"/>
    </row>
    <row r="1846" s="63" customFormat="1" ht="16.5" outlineLevel="7" spans="1:22">
      <c r="A1846" s="82"/>
      <c r="B1846" s="126" t="s">
        <v>194</v>
      </c>
      <c r="C1846" s="127" t="s">
        <v>9290</v>
      </c>
      <c r="D1846" s="128" t="s">
        <v>9053</v>
      </c>
      <c r="E1846" s="129">
        <v>43143</v>
      </c>
      <c r="F1846" s="128">
        <v>60</v>
      </c>
      <c r="G1846" s="114">
        <v>0</v>
      </c>
      <c r="H1846" s="115">
        <v>5811.97</v>
      </c>
      <c r="I1846" s="115">
        <v>5811.97</v>
      </c>
      <c r="J1846" s="130">
        <v>0</v>
      </c>
      <c r="K1846" s="130">
        <v>0</v>
      </c>
      <c r="L1846" s="130">
        <v>0</v>
      </c>
      <c r="M1846" s="118"/>
      <c r="N1846" s="119"/>
      <c r="O1846" s="120">
        <f t="shared" si="113"/>
        <v>44985</v>
      </c>
      <c r="P1846" s="121">
        <f t="shared" si="114"/>
        <v>0</v>
      </c>
      <c r="Q1846" s="122">
        <f t="shared" si="115"/>
        <v>0</v>
      </c>
      <c r="R1846" s="122">
        <f t="shared" si="112"/>
        <v>0</v>
      </c>
      <c r="S1846" s="123" t="s">
        <v>120</v>
      </c>
      <c r="U1846" s="70"/>
      <c r="V1846" s="124"/>
    </row>
    <row r="1847" s="63" customFormat="1" ht="16.5" outlineLevel="7" spans="1:22">
      <c r="A1847" s="82"/>
      <c r="B1847" s="126" t="s">
        <v>194</v>
      </c>
      <c r="C1847" s="127" t="s">
        <v>9293</v>
      </c>
      <c r="D1847" s="128" t="s">
        <v>9053</v>
      </c>
      <c r="E1847" s="129">
        <v>43143</v>
      </c>
      <c r="F1847" s="128">
        <v>60</v>
      </c>
      <c r="G1847" s="114">
        <v>0</v>
      </c>
      <c r="H1847" s="115">
        <v>5811.97</v>
      </c>
      <c r="I1847" s="115">
        <v>5811.97</v>
      </c>
      <c r="J1847" s="130">
        <v>0</v>
      </c>
      <c r="K1847" s="130">
        <v>0</v>
      </c>
      <c r="L1847" s="130">
        <v>0</v>
      </c>
      <c r="M1847" s="118"/>
      <c r="N1847" s="119"/>
      <c r="O1847" s="120">
        <f t="shared" si="113"/>
        <v>44985</v>
      </c>
      <c r="P1847" s="121">
        <f t="shared" si="114"/>
        <v>0</v>
      </c>
      <c r="Q1847" s="122">
        <f t="shared" si="115"/>
        <v>0</v>
      </c>
      <c r="R1847" s="122">
        <f t="shared" si="112"/>
        <v>0</v>
      </c>
      <c r="S1847" s="123" t="s">
        <v>120</v>
      </c>
      <c r="U1847" s="70"/>
      <c r="V1847" s="124"/>
    </row>
    <row r="1848" s="63" customFormat="1" ht="16.5" outlineLevel="7" spans="1:22">
      <c r="A1848" s="82"/>
      <c r="B1848" s="126" t="s">
        <v>194</v>
      </c>
      <c r="C1848" s="127" t="s">
        <v>9297</v>
      </c>
      <c r="D1848" s="128" t="s">
        <v>9053</v>
      </c>
      <c r="E1848" s="129">
        <v>43143</v>
      </c>
      <c r="F1848" s="128">
        <v>60</v>
      </c>
      <c r="G1848" s="114">
        <v>0</v>
      </c>
      <c r="H1848" s="115">
        <v>4273.52</v>
      </c>
      <c r="I1848" s="115">
        <v>4273.52</v>
      </c>
      <c r="J1848" s="130">
        <v>0</v>
      </c>
      <c r="K1848" s="130">
        <v>0</v>
      </c>
      <c r="L1848" s="130">
        <v>0</v>
      </c>
      <c r="M1848" s="118"/>
      <c r="N1848" s="119"/>
      <c r="O1848" s="120">
        <f t="shared" si="113"/>
        <v>44985</v>
      </c>
      <c r="P1848" s="121">
        <f t="shared" si="114"/>
        <v>0</v>
      </c>
      <c r="Q1848" s="122">
        <f t="shared" si="115"/>
        <v>0</v>
      </c>
      <c r="R1848" s="122">
        <f t="shared" si="112"/>
        <v>0</v>
      </c>
      <c r="S1848" s="123" t="s">
        <v>120</v>
      </c>
      <c r="U1848" s="70"/>
      <c r="V1848" s="124"/>
    </row>
    <row r="1849" s="63" customFormat="1" ht="16.5" outlineLevel="7" spans="1:22">
      <c r="A1849" s="82"/>
      <c r="B1849" s="126" t="s">
        <v>194</v>
      </c>
      <c r="C1849" s="127" t="s">
        <v>9303</v>
      </c>
      <c r="D1849" s="128" t="s">
        <v>9053</v>
      </c>
      <c r="E1849" s="129">
        <v>43143</v>
      </c>
      <c r="F1849" s="128">
        <v>60</v>
      </c>
      <c r="G1849" s="114">
        <v>0</v>
      </c>
      <c r="H1849" s="115">
        <v>5811.97</v>
      </c>
      <c r="I1849" s="115">
        <v>5811.97</v>
      </c>
      <c r="J1849" s="130">
        <v>0</v>
      </c>
      <c r="K1849" s="130">
        <v>0</v>
      </c>
      <c r="L1849" s="130">
        <v>0</v>
      </c>
      <c r="M1849" s="118"/>
      <c r="N1849" s="119"/>
      <c r="O1849" s="120">
        <f t="shared" si="113"/>
        <v>44985</v>
      </c>
      <c r="P1849" s="121">
        <f t="shared" si="114"/>
        <v>0</v>
      </c>
      <c r="Q1849" s="122">
        <f t="shared" si="115"/>
        <v>0</v>
      </c>
      <c r="R1849" s="122">
        <f t="shared" si="112"/>
        <v>0</v>
      </c>
      <c r="S1849" s="123" t="s">
        <v>120</v>
      </c>
      <c r="U1849" s="70"/>
      <c r="V1849" s="124"/>
    </row>
    <row r="1850" s="63" customFormat="1" ht="16.5" outlineLevel="7" spans="1:22">
      <c r="A1850" s="82"/>
      <c r="B1850" s="126" t="s">
        <v>194</v>
      </c>
      <c r="C1850" s="127" t="s">
        <v>9308</v>
      </c>
      <c r="D1850" s="128" t="s">
        <v>9053</v>
      </c>
      <c r="E1850" s="129">
        <v>43143</v>
      </c>
      <c r="F1850" s="128">
        <v>60</v>
      </c>
      <c r="G1850" s="114">
        <v>0</v>
      </c>
      <c r="H1850" s="115">
        <v>5811.97</v>
      </c>
      <c r="I1850" s="115">
        <v>5811.97</v>
      </c>
      <c r="J1850" s="130">
        <v>0</v>
      </c>
      <c r="K1850" s="130">
        <v>0</v>
      </c>
      <c r="L1850" s="130">
        <v>0</v>
      </c>
      <c r="M1850" s="118"/>
      <c r="N1850" s="119"/>
      <c r="O1850" s="120">
        <f t="shared" si="113"/>
        <v>44985</v>
      </c>
      <c r="P1850" s="121">
        <f t="shared" si="114"/>
        <v>0</v>
      </c>
      <c r="Q1850" s="122">
        <f t="shared" si="115"/>
        <v>0</v>
      </c>
      <c r="R1850" s="122">
        <f t="shared" si="112"/>
        <v>0</v>
      </c>
      <c r="S1850" s="123" t="s">
        <v>120</v>
      </c>
      <c r="U1850" s="70"/>
      <c r="V1850" s="124"/>
    </row>
    <row r="1851" s="63" customFormat="1" ht="16.5" outlineLevel="7" spans="1:22">
      <c r="A1851" s="82"/>
      <c r="B1851" s="111" t="s">
        <v>194</v>
      </c>
      <c r="C1851" s="111" t="s">
        <v>9311</v>
      </c>
      <c r="D1851" s="112" t="s">
        <v>9053</v>
      </c>
      <c r="E1851" s="113">
        <v>43590</v>
      </c>
      <c r="F1851" s="112">
        <v>60</v>
      </c>
      <c r="G1851" s="114">
        <v>0</v>
      </c>
      <c r="H1851" s="115">
        <v>9655.17</v>
      </c>
      <c r="I1851" s="115">
        <v>9655.17</v>
      </c>
      <c r="J1851" s="116">
        <v>0</v>
      </c>
      <c r="K1851" s="116">
        <v>0</v>
      </c>
      <c r="L1851" s="116">
        <v>0</v>
      </c>
      <c r="M1851" s="118"/>
      <c r="N1851" s="119"/>
      <c r="O1851" s="120">
        <f t="shared" si="113"/>
        <v>45443</v>
      </c>
      <c r="P1851" s="121">
        <f t="shared" si="114"/>
        <v>0</v>
      </c>
      <c r="Q1851" s="122">
        <f t="shared" si="115"/>
        <v>0</v>
      </c>
      <c r="R1851" s="122">
        <f t="shared" si="112"/>
        <v>0</v>
      </c>
      <c r="S1851" s="123" t="s">
        <v>120</v>
      </c>
      <c r="U1851" s="70"/>
      <c r="V1851" s="124"/>
    </row>
    <row r="1852" s="63" customFormat="1" ht="16.5" outlineLevel="7" spans="1:22">
      <c r="A1852" s="82"/>
      <c r="B1852" s="111" t="s">
        <v>194</v>
      </c>
      <c r="C1852" s="111" t="s">
        <v>9315</v>
      </c>
      <c r="D1852" s="112" t="s">
        <v>9053</v>
      </c>
      <c r="E1852" s="113">
        <v>43590</v>
      </c>
      <c r="F1852" s="112">
        <v>60</v>
      </c>
      <c r="G1852" s="114">
        <v>0</v>
      </c>
      <c r="H1852" s="115">
        <v>9655.17</v>
      </c>
      <c r="I1852" s="115">
        <v>9655.17</v>
      </c>
      <c r="J1852" s="116">
        <v>0</v>
      </c>
      <c r="K1852" s="116">
        <v>0</v>
      </c>
      <c r="L1852" s="116">
        <v>0</v>
      </c>
      <c r="M1852" s="118"/>
      <c r="N1852" s="119"/>
      <c r="O1852" s="120">
        <f t="shared" si="113"/>
        <v>45443</v>
      </c>
      <c r="P1852" s="121">
        <f t="shared" si="114"/>
        <v>0</v>
      </c>
      <c r="Q1852" s="122">
        <f t="shared" si="115"/>
        <v>0</v>
      </c>
      <c r="R1852" s="122">
        <f t="shared" si="112"/>
        <v>0</v>
      </c>
      <c r="S1852" s="123" t="s">
        <v>120</v>
      </c>
      <c r="U1852" s="70"/>
      <c r="V1852" s="124"/>
    </row>
    <row r="1853" s="63" customFormat="1" ht="16.5" outlineLevel="7" spans="1:22">
      <c r="A1853" s="82"/>
      <c r="B1853" s="126" t="s">
        <v>194</v>
      </c>
      <c r="C1853" s="127" t="s">
        <v>9318</v>
      </c>
      <c r="D1853" s="128" t="s">
        <v>9053</v>
      </c>
      <c r="E1853" s="129">
        <v>43590</v>
      </c>
      <c r="F1853" s="128">
        <v>60</v>
      </c>
      <c r="G1853" s="114">
        <v>0</v>
      </c>
      <c r="H1853" s="115">
        <v>5431.03</v>
      </c>
      <c r="I1853" s="115">
        <v>5431.03</v>
      </c>
      <c r="J1853" s="130">
        <v>0</v>
      </c>
      <c r="K1853" s="130">
        <v>0</v>
      </c>
      <c r="L1853" s="130">
        <v>0</v>
      </c>
      <c r="M1853" s="118"/>
      <c r="N1853" s="119"/>
      <c r="O1853" s="120">
        <f t="shared" si="113"/>
        <v>45443</v>
      </c>
      <c r="P1853" s="121">
        <f t="shared" si="114"/>
        <v>0</v>
      </c>
      <c r="Q1853" s="122">
        <f t="shared" si="115"/>
        <v>0</v>
      </c>
      <c r="R1853" s="122">
        <f t="shared" si="112"/>
        <v>0</v>
      </c>
      <c r="S1853" s="123" t="s">
        <v>120</v>
      </c>
      <c r="U1853" s="70"/>
      <c r="V1853" s="124"/>
    </row>
    <row r="1854" s="63" customFormat="1" ht="16.5" outlineLevel="7" spans="1:22">
      <c r="A1854" s="82"/>
      <c r="B1854" s="126" t="s">
        <v>194</v>
      </c>
      <c r="C1854" s="127" t="s">
        <v>9322</v>
      </c>
      <c r="D1854" s="128" t="s">
        <v>9053</v>
      </c>
      <c r="E1854" s="129">
        <v>43590</v>
      </c>
      <c r="F1854" s="128">
        <v>60</v>
      </c>
      <c r="G1854" s="114">
        <v>0</v>
      </c>
      <c r="H1854" s="115">
        <v>5431.04</v>
      </c>
      <c r="I1854" s="115">
        <v>5431.04</v>
      </c>
      <c r="J1854" s="130">
        <v>0</v>
      </c>
      <c r="K1854" s="130">
        <v>0</v>
      </c>
      <c r="L1854" s="130">
        <v>0</v>
      </c>
      <c r="M1854" s="118"/>
      <c r="N1854" s="119"/>
      <c r="O1854" s="120">
        <f t="shared" si="113"/>
        <v>45443</v>
      </c>
      <c r="P1854" s="121">
        <f t="shared" si="114"/>
        <v>0</v>
      </c>
      <c r="Q1854" s="122">
        <f t="shared" si="115"/>
        <v>0</v>
      </c>
      <c r="R1854" s="122">
        <f t="shared" si="112"/>
        <v>0</v>
      </c>
      <c r="S1854" s="123" t="s">
        <v>120</v>
      </c>
      <c r="U1854" s="70"/>
      <c r="V1854" s="124"/>
    </row>
    <row r="1855" s="63" customFormat="1" ht="16.5" outlineLevel="7" spans="1:22">
      <c r="A1855" s="82"/>
      <c r="B1855" s="126" t="s">
        <v>194</v>
      </c>
      <c r="C1855" s="127" t="s">
        <v>9325</v>
      </c>
      <c r="D1855" s="128" t="s">
        <v>9327</v>
      </c>
      <c r="E1855" s="129">
        <v>43752</v>
      </c>
      <c r="F1855" s="128">
        <v>60</v>
      </c>
      <c r="G1855" s="114">
        <v>0</v>
      </c>
      <c r="H1855" s="115">
        <v>1362.07</v>
      </c>
      <c r="I1855" s="115">
        <v>1362.07</v>
      </c>
      <c r="J1855" s="130">
        <v>0</v>
      </c>
      <c r="K1855" s="130">
        <v>0</v>
      </c>
      <c r="L1855" s="130">
        <v>0</v>
      </c>
      <c r="M1855" s="118"/>
      <c r="N1855" s="119"/>
      <c r="O1855" s="120">
        <f t="shared" si="113"/>
        <v>45596</v>
      </c>
      <c r="P1855" s="121">
        <f t="shared" si="114"/>
        <v>0</v>
      </c>
      <c r="Q1855" s="122">
        <f t="shared" si="115"/>
        <v>0</v>
      </c>
      <c r="R1855" s="122">
        <f t="shared" si="112"/>
        <v>0</v>
      </c>
      <c r="S1855" s="123" t="s">
        <v>120</v>
      </c>
      <c r="U1855" s="70"/>
      <c r="V1855" s="124"/>
    </row>
    <row r="1856" s="63" customFormat="1" ht="16.5" outlineLevel="7" spans="1:22">
      <c r="A1856" s="82"/>
      <c r="B1856" s="126" t="s">
        <v>194</v>
      </c>
      <c r="C1856" s="127" t="s">
        <v>9331</v>
      </c>
      <c r="D1856" s="128" t="s">
        <v>9327</v>
      </c>
      <c r="E1856" s="129">
        <v>43752</v>
      </c>
      <c r="F1856" s="128">
        <v>60</v>
      </c>
      <c r="G1856" s="114">
        <v>0</v>
      </c>
      <c r="H1856" s="115">
        <v>1362.07</v>
      </c>
      <c r="I1856" s="115">
        <v>1362.07</v>
      </c>
      <c r="J1856" s="130">
        <v>0</v>
      </c>
      <c r="K1856" s="130">
        <v>0</v>
      </c>
      <c r="L1856" s="130">
        <v>0</v>
      </c>
      <c r="M1856" s="118"/>
      <c r="N1856" s="119"/>
      <c r="O1856" s="120">
        <f t="shared" si="113"/>
        <v>45596</v>
      </c>
      <c r="P1856" s="121">
        <f t="shared" si="114"/>
        <v>0</v>
      </c>
      <c r="Q1856" s="122">
        <f t="shared" si="115"/>
        <v>0</v>
      </c>
      <c r="R1856" s="122">
        <f t="shared" si="112"/>
        <v>0</v>
      </c>
      <c r="S1856" s="123" t="s">
        <v>120</v>
      </c>
      <c r="U1856" s="70"/>
      <c r="V1856" s="124"/>
    </row>
    <row r="1857" s="63" customFormat="1" ht="16.5" outlineLevel="7" spans="1:22">
      <c r="A1857" s="82"/>
      <c r="B1857" s="126" t="s">
        <v>194</v>
      </c>
      <c r="C1857" s="127" t="s">
        <v>9334</v>
      </c>
      <c r="D1857" s="128" t="s">
        <v>9327</v>
      </c>
      <c r="E1857" s="129">
        <v>43752</v>
      </c>
      <c r="F1857" s="128">
        <v>60</v>
      </c>
      <c r="G1857" s="114">
        <v>0</v>
      </c>
      <c r="H1857" s="115">
        <v>1362.07</v>
      </c>
      <c r="I1857" s="115">
        <v>1362.07</v>
      </c>
      <c r="J1857" s="130">
        <v>0</v>
      </c>
      <c r="K1857" s="130">
        <v>0</v>
      </c>
      <c r="L1857" s="130">
        <v>0</v>
      </c>
      <c r="M1857" s="118"/>
      <c r="N1857" s="119"/>
      <c r="O1857" s="120">
        <f t="shared" si="113"/>
        <v>45596</v>
      </c>
      <c r="P1857" s="121">
        <f t="shared" si="114"/>
        <v>0</v>
      </c>
      <c r="Q1857" s="122">
        <f t="shared" si="115"/>
        <v>0</v>
      </c>
      <c r="R1857" s="122">
        <f t="shared" si="112"/>
        <v>0</v>
      </c>
      <c r="S1857" s="123" t="s">
        <v>120</v>
      </c>
      <c r="U1857" s="70"/>
      <c r="V1857" s="124"/>
    </row>
    <row r="1858" s="63" customFormat="1" ht="16.5" outlineLevel="7" spans="1:22">
      <c r="A1858" s="82"/>
      <c r="B1858" s="111" t="s">
        <v>194</v>
      </c>
      <c r="C1858" s="111" t="s">
        <v>9337</v>
      </c>
      <c r="D1858" s="112" t="s">
        <v>9327</v>
      </c>
      <c r="E1858" s="113">
        <v>43752</v>
      </c>
      <c r="F1858" s="112">
        <v>60</v>
      </c>
      <c r="G1858" s="114">
        <v>0</v>
      </c>
      <c r="H1858" s="115">
        <v>1362.07</v>
      </c>
      <c r="I1858" s="115">
        <v>1362.07</v>
      </c>
      <c r="J1858" s="116">
        <v>0</v>
      </c>
      <c r="K1858" s="116">
        <v>0</v>
      </c>
      <c r="L1858" s="116">
        <v>0</v>
      </c>
      <c r="M1858" s="118"/>
      <c r="N1858" s="119"/>
      <c r="O1858" s="120">
        <f t="shared" si="113"/>
        <v>45596</v>
      </c>
      <c r="P1858" s="121">
        <f t="shared" si="114"/>
        <v>0</v>
      </c>
      <c r="Q1858" s="122">
        <f t="shared" si="115"/>
        <v>0</v>
      </c>
      <c r="R1858" s="122">
        <f t="shared" si="112"/>
        <v>0</v>
      </c>
      <c r="S1858" s="123" t="s">
        <v>120</v>
      </c>
      <c r="U1858" s="70"/>
      <c r="V1858" s="124"/>
    </row>
    <row r="1859" s="63" customFormat="1" ht="16.5" outlineLevel="7" spans="1:22">
      <c r="A1859" s="82"/>
      <c r="B1859" s="111" t="s">
        <v>194</v>
      </c>
      <c r="C1859" s="111" t="s">
        <v>9340</v>
      </c>
      <c r="D1859" s="112" t="s">
        <v>9327</v>
      </c>
      <c r="E1859" s="113">
        <v>43752</v>
      </c>
      <c r="F1859" s="112">
        <v>60</v>
      </c>
      <c r="G1859" s="114">
        <v>0</v>
      </c>
      <c r="H1859" s="115">
        <v>1362.07</v>
      </c>
      <c r="I1859" s="115">
        <v>1362.07</v>
      </c>
      <c r="J1859" s="116">
        <v>0</v>
      </c>
      <c r="K1859" s="116">
        <v>0</v>
      </c>
      <c r="L1859" s="116">
        <v>0</v>
      </c>
      <c r="M1859" s="118"/>
      <c r="N1859" s="119"/>
      <c r="O1859" s="120">
        <f t="shared" si="113"/>
        <v>45596</v>
      </c>
      <c r="P1859" s="121">
        <f t="shared" si="114"/>
        <v>0</v>
      </c>
      <c r="Q1859" s="122">
        <f t="shared" si="115"/>
        <v>0</v>
      </c>
      <c r="R1859" s="122">
        <f t="shared" si="112"/>
        <v>0</v>
      </c>
      <c r="S1859" s="123" t="s">
        <v>120</v>
      </c>
      <c r="U1859" s="70"/>
      <c r="V1859" s="124"/>
    </row>
    <row r="1860" s="63" customFormat="1" ht="16.5" outlineLevel="7" spans="1:22">
      <c r="A1860" s="82"/>
      <c r="B1860" s="126" t="s">
        <v>194</v>
      </c>
      <c r="C1860" s="127" t="s">
        <v>9343</v>
      </c>
      <c r="D1860" s="128" t="s">
        <v>9327</v>
      </c>
      <c r="E1860" s="129">
        <v>43752</v>
      </c>
      <c r="F1860" s="128">
        <v>60</v>
      </c>
      <c r="G1860" s="114">
        <v>0</v>
      </c>
      <c r="H1860" s="115">
        <v>1362.07</v>
      </c>
      <c r="I1860" s="115">
        <v>1362.07</v>
      </c>
      <c r="J1860" s="130">
        <v>0</v>
      </c>
      <c r="K1860" s="130">
        <v>0</v>
      </c>
      <c r="L1860" s="130">
        <v>0</v>
      </c>
      <c r="M1860" s="118"/>
      <c r="N1860" s="119"/>
      <c r="O1860" s="120">
        <f t="shared" si="113"/>
        <v>45596</v>
      </c>
      <c r="P1860" s="121">
        <f t="shared" si="114"/>
        <v>0</v>
      </c>
      <c r="Q1860" s="122">
        <f t="shared" si="115"/>
        <v>0</v>
      </c>
      <c r="R1860" s="122">
        <f t="shared" si="112"/>
        <v>0</v>
      </c>
      <c r="S1860" s="123" t="s">
        <v>120</v>
      </c>
      <c r="U1860" s="70"/>
      <c r="V1860" s="124"/>
    </row>
    <row r="1861" s="63" customFormat="1" ht="16.5" outlineLevel="7" spans="1:22">
      <c r="A1861" s="82"/>
      <c r="B1861" s="126" t="s">
        <v>194</v>
      </c>
      <c r="C1861" s="127" t="s">
        <v>9346</v>
      </c>
      <c r="D1861" s="128" t="s">
        <v>9327</v>
      </c>
      <c r="E1861" s="129">
        <v>43752</v>
      </c>
      <c r="F1861" s="128">
        <v>60</v>
      </c>
      <c r="G1861" s="114">
        <v>0</v>
      </c>
      <c r="H1861" s="115">
        <v>1362.07</v>
      </c>
      <c r="I1861" s="115">
        <v>1362.07</v>
      </c>
      <c r="J1861" s="130">
        <v>0</v>
      </c>
      <c r="K1861" s="130">
        <v>0</v>
      </c>
      <c r="L1861" s="130">
        <v>0</v>
      </c>
      <c r="M1861" s="118"/>
      <c r="N1861" s="119"/>
      <c r="O1861" s="120">
        <f t="shared" si="113"/>
        <v>45596</v>
      </c>
      <c r="P1861" s="121">
        <f t="shared" si="114"/>
        <v>0</v>
      </c>
      <c r="Q1861" s="122">
        <f t="shared" si="115"/>
        <v>0</v>
      </c>
      <c r="R1861" s="122">
        <f t="shared" si="112"/>
        <v>0</v>
      </c>
      <c r="S1861" s="123" t="s">
        <v>120</v>
      </c>
      <c r="U1861" s="70"/>
      <c r="V1861" s="124"/>
    </row>
    <row r="1862" s="63" customFormat="1" ht="16.5" outlineLevel="7" spans="1:22">
      <c r="A1862" s="82"/>
      <c r="B1862" s="126" t="s">
        <v>194</v>
      </c>
      <c r="C1862" s="127" t="s">
        <v>9349</v>
      </c>
      <c r="D1862" s="128" t="s">
        <v>9327</v>
      </c>
      <c r="E1862" s="129">
        <v>43752</v>
      </c>
      <c r="F1862" s="128">
        <v>60</v>
      </c>
      <c r="G1862" s="114">
        <v>0</v>
      </c>
      <c r="H1862" s="115">
        <v>1362.07</v>
      </c>
      <c r="I1862" s="115">
        <v>1362.07</v>
      </c>
      <c r="J1862" s="130">
        <v>0</v>
      </c>
      <c r="K1862" s="130">
        <v>0</v>
      </c>
      <c r="L1862" s="130">
        <v>0</v>
      </c>
      <c r="M1862" s="118"/>
      <c r="N1862" s="119"/>
      <c r="O1862" s="120">
        <f t="shared" si="113"/>
        <v>45596</v>
      </c>
      <c r="P1862" s="121">
        <f t="shared" si="114"/>
        <v>0</v>
      </c>
      <c r="Q1862" s="122">
        <f t="shared" si="115"/>
        <v>0</v>
      </c>
      <c r="R1862" s="122">
        <f t="shared" si="112"/>
        <v>0</v>
      </c>
      <c r="S1862" s="123" t="s">
        <v>120</v>
      </c>
      <c r="U1862" s="70"/>
      <c r="V1862" s="124"/>
    </row>
    <row r="1863" s="63" customFormat="1" ht="16.5" outlineLevel="7" spans="1:22">
      <c r="A1863" s="82"/>
      <c r="B1863" s="126" t="s">
        <v>194</v>
      </c>
      <c r="C1863" s="127" t="s">
        <v>9352</v>
      </c>
      <c r="D1863" s="128" t="s">
        <v>9327</v>
      </c>
      <c r="E1863" s="129">
        <v>43752</v>
      </c>
      <c r="F1863" s="128">
        <v>60</v>
      </c>
      <c r="G1863" s="114">
        <v>0</v>
      </c>
      <c r="H1863" s="115">
        <v>1362.07</v>
      </c>
      <c r="I1863" s="115">
        <v>1362.07</v>
      </c>
      <c r="J1863" s="130">
        <v>0</v>
      </c>
      <c r="K1863" s="130">
        <v>0</v>
      </c>
      <c r="L1863" s="130">
        <v>0</v>
      </c>
      <c r="M1863" s="118"/>
      <c r="N1863" s="119"/>
      <c r="O1863" s="120">
        <f t="shared" si="113"/>
        <v>45596</v>
      </c>
      <c r="P1863" s="121">
        <f t="shared" si="114"/>
        <v>0</v>
      </c>
      <c r="Q1863" s="122">
        <f t="shared" si="115"/>
        <v>0</v>
      </c>
      <c r="R1863" s="122">
        <f t="shared" si="112"/>
        <v>0</v>
      </c>
      <c r="S1863" s="123" t="s">
        <v>120</v>
      </c>
      <c r="U1863" s="70"/>
      <c r="V1863" s="124"/>
    </row>
    <row r="1864" s="63" customFormat="1" ht="16.5" outlineLevel="7" spans="1:22">
      <c r="A1864" s="82"/>
      <c r="B1864" s="126" t="s">
        <v>194</v>
      </c>
      <c r="C1864" s="127" t="s">
        <v>9355</v>
      </c>
      <c r="D1864" s="128" t="s">
        <v>9327</v>
      </c>
      <c r="E1864" s="129">
        <v>43752</v>
      </c>
      <c r="F1864" s="128">
        <v>60</v>
      </c>
      <c r="G1864" s="114">
        <v>0</v>
      </c>
      <c r="H1864" s="115">
        <v>1362.07</v>
      </c>
      <c r="I1864" s="115">
        <v>1362.07</v>
      </c>
      <c r="J1864" s="130">
        <v>0</v>
      </c>
      <c r="K1864" s="130">
        <v>0</v>
      </c>
      <c r="L1864" s="130">
        <v>0</v>
      </c>
      <c r="M1864" s="118"/>
      <c r="N1864" s="119"/>
      <c r="O1864" s="120">
        <f t="shared" si="113"/>
        <v>45596</v>
      </c>
      <c r="P1864" s="121">
        <f t="shared" si="114"/>
        <v>0</v>
      </c>
      <c r="Q1864" s="122">
        <f t="shared" si="115"/>
        <v>0</v>
      </c>
      <c r="R1864" s="122">
        <f t="shared" ref="R1864:R1927" si="116">Q1864-L1864</f>
        <v>0</v>
      </c>
      <c r="S1864" s="123" t="s">
        <v>120</v>
      </c>
      <c r="U1864" s="70"/>
      <c r="V1864" s="124"/>
    </row>
    <row r="1865" s="63" customFormat="1" ht="16.5" outlineLevel="7" spans="1:22">
      <c r="A1865" s="82"/>
      <c r="B1865" s="111" t="s">
        <v>194</v>
      </c>
      <c r="C1865" s="111" t="s">
        <v>9358</v>
      </c>
      <c r="D1865" s="112" t="s">
        <v>9327</v>
      </c>
      <c r="E1865" s="113">
        <v>43752</v>
      </c>
      <c r="F1865" s="112">
        <v>60</v>
      </c>
      <c r="G1865" s="114">
        <v>0</v>
      </c>
      <c r="H1865" s="115">
        <v>1362.07</v>
      </c>
      <c r="I1865" s="115">
        <v>1362.07</v>
      </c>
      <c r="J1865" s="116">
        <v>0</v>
      </c>
      <c r="K1865" s="116">
        <v>0</v>
      </c>
      <c r="L1865" s="116">
        <v>0</v>
      </c>
      <c r="M1865" s="118"/>
      <c r="N1865" s="119"/>
      <c r="O1865" s="120">
        <f t="shared" ref="O1865:O1928" si="117">IFERROR(EOMONTH(E1865,F1865),"")</f>
        <v>45596</v>
      </c>
      <c r="P1865" s="121">
        <f t="shared" si="114"/>
        <v>0</v>
      </c>
      <c r="Q1865" s="122">
        <f t="shared" si="115"/>
        <v>0</v>
      </c>
      <c r="R1865" s="122">
        <f t="shared" si="116"/>
        <v>0</v>
      </c>
      <c r="S1865" s="123" t="s">
        <v>120</v>
      </c>
      <c r="U1865" s="70"/>
      <c r="V1865" s="124"/>
    </row>
    <row r="1866" s="63" customFormat="1" ht="16.5" outlineLevel="7" spans="1:22">
      <c r="A1866" s="82"/>
      <c r="B1866" s="111" t="s">
        <v>194</v>
      </c>
      <c r="C1866" s="111" t="s">
        <v>9361</v>
      </c>
      <c r="D1866" s="112" t="s">
        <v>9327</v>
      </c>
      <c r="E1866" s="113">
        <v>43752</v>
      </c>
      <c r="F1866" s="112">
        <v>60</v>
      </c>
      <c r="G1866" s="114">
        <v>0</v>
      </c>
      <c r="H1866" s="115">
        <v>1362.07</v>
      </c>
      <c r="I1866" s="115">
        <v>1362.07</v>
      </c>
      <c r="J1866" s="116">
        <v>0</v>
      </c>
      <c r="K1866" s="116">
        <v>0</v>
      </c>
      <c r="L1866" s="116">
        <v>0</v>
      </c>
      <c r="M1866" s="118"/>
      <c r="N1866" s="119"/>
      <c r="O1866" s="120">
        <f t="shared" si="117"/>
        <v>45596</v>
      </c>
      <c r="P1866" s="121">
        <f t="shared" ref="P1866:P1929" si="118">IFERROR(IF(OR(AND(M1866&lt;&gt;"",YEAR(M1866)&lt;YEAR($L$6)),AND(O1866&lt;&gt;"",YEAR(O1866)&lt;YEAR($L$6))),0,IF(YEAR(E1866)&gt;YEAR($L$6),0,IF(OR((IF(YEAR(E1866)&lt;YEAR($L$6),1,IF(MONTH(E1866)=12,99,MONTH(E1866)+1))&gt;12),(IF(YEAR(E1866)&lt;YEAR($L$6),1,IF(MONTH(E1866)=12,99,MONTH(E1866)+1))&gt;MIN(MONTH($L$6),IF(AND(M1866&lt;&gt;"",YEAR(M1866)=YEAR($L$6)),MONTH(M1866),99),IF(AND(O1866&lt;&gt;"",YEAR(O1866)=YEAR($L$6)),MONTH(O1866),99)))),0,MIN(MONTH($L$6),IF(AND(M1866&lt;&gt;"",YEAR(M1866)=YEAR($L$6)),MONTH(M1866),99),IF(AND(O1866&lt;&gt;"",YEAR(O1866)=YEAR($L$6)),MONTH(O1866),99))-IF(YEAR(E1866)&lt;YEAR($L$6),1,IF(MONTH(E1866)=12,99,MONTH(E1866)+1))+1))),0)</f>
        <v>0</v>
      </c>
      <c r="Q1866" s="122">
        <f t="shared" ref="Q1866:Q1929" si="119">IFERROR(IF(N1866=0,(H1866*(1-G1866))/F1866*P1866,(N1866*(1-G1866))/F1866*P1866),0)</f>
        <v>0</v>
      </c>
      <c r="R1866" s="122">
        <f t="shared" si="116"/>
        <v>0</v>
      </c>
      <c r="S1866" s="123" t="s">
        <v>120</v>
      </c>
      <c r="U1866" s="70"/>
      <c r="V1866" s="124"/>
    </row>
    <row r="1867" s="63" customFormat="1" ht="16.5" outlineLevel="7" spans="1:22">
      <c r="A1867" s="82"/>
      <c r="B1867" s="126" t="s">
        <v>194</v>
      </c>
      <c r="C1867" s="127" t="s">
        <v>9364</v>
      </c>
      <c r="D1867" s="128" t="s">
        <v>9327</v>
      </c>
      <c r="E1867" s="129">
        <v>43752</v>
      </c>
      <c r="F1867" s="128">
        <v>60</v>
      </c>
      <c r="G1867" s="114">
        <v>0</v>
      </c>
      <c r="H1867" s="115">
        <v>1362.07</v>
      </c>
      <c r="I1867" s="115">
        <v>1362.07</v>
      </c>
      <c r="J1867" s="130">
        <v>0</v>
      </c>
      <c r="K1867" s="130">
        <v>0</v>
      </c>
      <c r="L1867" s="130">
        <v>0</v>
      </c>
      <c r="M1867" s="118"/>
      <c r="N1867" s="119"/>
      <c r="O1867" s="120">
        <f t="shared" si="117"/>
        <v>45596</v>
      </c>
      <c r="P1867" s="121">
        <f t="shared" si="118"/>
        <v>0</v>
      </c>
      <c r="Q1867" s="122">
        <f t="shared" si="119"/>
        <v>0</v>
      </c>
      <c r="R1867" s="122">
        <f t="shared" si="116"/>
        <v>0</v>
      </c>
      <c r="S1867" s="123" t="s">
        <v>120</v>
      </c>
      <c r="U1867" s="70"/>
      <c r="V1867" s="124"/>
    </row>
    <row r="1868" s="63" customFormat="1" ht="16.5" outlineLevel="7" spans="1:22">
      <c r="A1868" s="82"/>
      <c r="B1868" s="126" t="s">
        <v>194</v>
      </c>
      <c r="C1868" s="127" t="s">
        <v>9367</v>
      </c>
      <c r="D1868" s="128" t="s">
        <v>9327</v>
      </c>
      <c r="E1868" s="129">
        <v>43752</v>
      </c>
      <c r="F1868" s="128">
        <v>60</v>
      </c>
      <c r="G1868" s="114">
        <v>0</v>
      </c>
      <c r="H1868" s="115">
        <v>1362.07</v>
      </c>
      <c r="I1868" s="115">
        <v>1362.07</v>
      </c>
      <c r="J1868" s="130">
        <v>0</v>
      </c>
      <c r="K1868" s="130">
        <v>0</v>
      </c>
      <c r="L1868" s="130">
        <v>0</v>
      </c>
      <c r="M1868" s="118"/>
      <c r="N1868" s="119"/>
      <c r="O1868" s="120">
        <f t="shared" si="117"/>
        <v>45596</v>
      </c>
      <c r="P1868" s="121">
        <f t="shared" si="118"/>
        <v>0</v>
      </c>
      <c r="Q1868" s="122">
        <f t="shared" si="119"/>
        <v>0</v>
      </c>
      <c r="R1868" s="122">
        <f t="shared" si="116"/>
        <v>0</v>
      </c>
      <c r="S1868" s="123" t="s">
        <v>120</v>
      </c>
      <c r="U1868" s="70"/>
      <c r="V1868" s="124"/>
    </row>
    <row r="1869" s="63" customFormat="1" ht="16.5" outlineLevel="7" spans="1:22">
      <c r="A1869" s="82"/>
      <c r="B1869" s="126" t="s">
        <v>194</v>
      </c>
      <c r="C1869" s="127" t="s">
        <v>9370</v>
      </c>
      <c r="D1869" s="128" t="s">
        <v>9372</v>
      </c>
      <c r="E1869" s="129">
        <v>39003</v>
      </c>
      <c r="F1869" s="128">
        <v>60</v>
      </c>
      <c r="G1869" s="114">
        <v>0</v>
      </c>
      <c r="H1869" s="115">
        <v>2000</v>
      </c>
      <c r="I1869" s="115">
        <v>2000</v>
      </c>
      <c r="J1869" s="130">
        <v>0</v>
      </c>
      <c r="K1869" s="130">
        <v>0</v>
      </c>
      <c r="L1869" s="130">
        <v>0</v>
      </c>
      <c r="M1869" s="118"/>
      <c r="N1869" s="119"/>
      <c r="O1869" s="120">
        <f t="shared" si="117"/>
        <v>40847</v>
      </c>
      <c r="P1869" s="121">
        <f t="shared" si="118"/>
        <v>0</v>
      </c>
      <c r="Q1869" s="122">
        <f t="shared" si="119"/>
        <v>0</v>
      </c>
      <c r="R1869" s="122">
        <f t="shared" si="116"/>
        <v>0</v>
      </c>
      <c r="S1869" s="123" t="s">
        <v>120</v>
      </c>
      <c r="U1869" s="70"/>
      <c r="V1869" s="124"/>
    </row>
    <row r="1870" s="63" customFormat="1" ht="16.5" outlineLevel="7" spans="1:22">
      <c r="A1870" s="82"/>
      <c r="B1870" s="126" t="s">
        <v>194</v>
      </c>
      <c r="C1870" s="127" t="s">
        <v>9377</v>
      </c>
      <c r="D1870" s="128" t="s">
        <v>9372</v>
      </c>
      <c r="E1870" s="129">
        <v>39003</v>
      </c>
      <c r="F1870" s="128">
        <v>60</v>
      </c>
      <c r="G1870" s="114">
        <v>0</v>
      </c>
      <c r="H1870" s="115">
        <v>2000</v>
      </c>
      <c r="I1870" s="115">
        <v>2000</v>
      </c>
      <c r="J1870" s="130">
        <v>0</v>
      </c>
      <c r="K1870" s="130">
        <v>0</v>
      </c>
      <c r="L1870" s="130">
        <v>0</v>
      </c>
      <c r="M1870" s="118"/>
      <c r="N1870" s="119"/>
      <c r="O1870" s="120">
        <f t="shared" si="117"/>
        <v>40847</v>
      </c>
      <c r="P1870" s="121">
        <f t="shared" si="118"/>
        <v>0</v>
      </c>
      <c r="Q1870" s="122">
        <f t="shared" si="119"/>
        <v>0</v>
      </c>
      <c r="R1870" s="122">
        <f t="shared" si="116"/>
        <v>0</v>
      </c>
      <c r="S1870" s="123" t="s">
        <v>120</v>
      </c>
      <c r="U1870" s="70"/>
      <c r="V1870" s="124"/>
    </row>
    <row r="1871" s="63" customFormat="1" ht="16.5" outlineLevel="7" spans="1:22">
      <c r="A1871" s="82"/>
      <c r="B1871" s="126" t="s">
        <v>194</v>
      </c>
      <c r="C1871" s="127" t="s">
        <v>9380</v>
      </c>
      <c r="D1871" s="128" t="s">
        <v>9372</v>
      </c>
      <c r="E1871" s="129">
        <v>41837</v>
      </c>
      <c r="F1871" s="128">
        <v>60</v>
      </c>
      <c r="G1871" s="114">
        <v>0</v>
      </c>
      <c r="H1871" s="115">
        <v>1666.67</v>
      </c>
      <c r="I1871" s="115">
        <v>1666.67</v>
      </c>
      <c r="J1871" s="130">
        <v>0</v>
      </c>
      <c r="K1871" s="130">
        <v>0</v>
      </c>
      <c r="L1871" s="130">
        <v>0</v>
      </c>
      <c r="M1871" s="118"/>
      <c r="N1871" s="119"/>
      <c r="O1871" s="120">
        <f t="shared" si="117"/>
        <v>43677</v>
      </c>
      <c r="P1871" s="121">
        <f t="shared" si="118"/>
        <v>0</v>
      </c>
      <c r="Q1871" s="122">
        <f t="shared" si="119"/>
        <v>0</v>
      </c>
      <c r="R1871" s="122">
        <f t="shared" si="116"/>
        <v>0</v>
      </c>
      <c r="S1871" s="123" t="s">
        <v>120</v>
      </c>
      <c r="U1871" s="70"/>
      <c r="V1871" s="124"/>
    </row>
    <row r="1872" s="63" customFormat="1" ht="16.5" outlineLevel="7" spans="1:22">
      <c r="A1872" s="82"/>
      <c r="B1872" s="111" t="s">
        <v>194</v>
      </c>
      <c r="C1872" s="111" t="s">
        <v>9384</v>
      </c>
      <c r="D1872" s="112" t="s">
        <v>9372</v>
      </c>
      <c r="E1872" s="113">
        <v>42354</v>
      </c>
      <c r="F1872" s="112">
        <v>60</v>
      </c>
      <c r="G1872" s="114">
        <v>0</v>
      </c>
      <c r="H1872" s="115">
        <v>1000</v>
      </c>
      <c r="I1872" s="115">
        <v>1000</v>
      </c>
      <c r="J1872" s="116">
        <v>0</v>
      </c>
      <c r="K1872" s="116">
        <v>0</v>
      </c>
      <c r="L1872" s="116">
        <v>0</v>
      </c>
      <c r="M1872" s="118"/>
      <c r="N1872" s="119"/>
      <c r="O1872" s="120">
        <f t="shared" si="117"/>
        <v>44196</v>
      </c>
      <c r="P1872" s="121">
        <f t="shared" si="118"/>
        <v>0</v>
      </c>
      <c r="Q1872" s="122">
        <f t="shared" si="119"/>
        <v>0</v>
      </c>
      <c r="R1872" s="122">
        <f t="shared" si="116"/>
        <v>0</v>
      </c>
      <c r="S1872" s="123" t="s">
        <v>120</v>
      </c>
      <c r="U1872" s="70"/>
      <c r="V1872" s="124"/>
    </row>
    <row r="1873" s="63" customFormat="1" ht="16.5" outlineLevel="7" spans="1:22">
      <c r="A1873" s="82"/>
      <c r="B1873" s="111" t="s">
        <v>194</v>
      </c>
      <c r="C1873" s="111" t="s">
        <v>9389</v>
      </c>
      <c r="D1873" s="112" t="s">
        <v>9372</v>
      </c>
      <c r="E1873" s="113">
        <v>42354</v>
      </c>
      <c r="F1873" s="112">
        <v>60</v>
      </c>
      <c r="G1873" s="114">
        <v>0</v>
      </c>
      <c r="H1873" s="115">
        <v>1000</v>
      </c>
      <c r="I1873" s="115">
        <v>1000</v>
      </c>
      <c r="J1873" s="116">
        <v>0</v>
      </c>
      <c r="K1873" s="116">
        <v>0</v>
      </c>
      <c r="L1873" s="116">
        <v>0</v>
      </c>
      <c r="M1873" s="118"/>
      <c r="N1873" s="119"/>
      <c r="O1873" s="120">
        <f t="shared" si="117"/>
        <v>44196</v>
      </c>
      <c r="P1873" s="121">
        <f t="shared" si="118"/>
        <v>0</v>
      </c>
      <c r="Q1873" s="122">
        <f t="shared" si="119"/>
        <v>0</v>
      </c>
      <c r="R1873" s="122">
        <f t="shared" si="116"/>
        <v>0</v>
      </c>
      <c r="S1873" s="123" t="s">
        <v>120</v>
      </c>
      <c r="U1873" s="70"/>
      <c r="V1873" s="124"/>
    </row>
    <row r="1874" s="63" customFormat="1" ht="16.5" outlineLevel="7" spans="1:22">
      <c r="A1874" s="82"/>
      <c r="B1874" s="126" t="s">
        <v>194</v>
      </c>
      <c r="C1874" s="127" t="s">
        <v>9392</v>
      </c>
      <c r="D1874" s="128" t="s">
        <v>9372</v>
      </c>
      <c r="E1874" s="129">
        <v>42354</v>
      </c>
      <c r="F1874" s="128">
        <v>60</v>
      </c>
      <c r="G1874" s="114">
        <v>0</v>
      </c>
      <c r="H1874" s="115">
        <v>1000</v>
      </c>
      <c r="I1874" s="115">
        <v>1000</v>
      </c>
      <c r="J1874" s="130">
        <v>0</v>
      </c>
      <c r="K1874" s="130">
        <v>0</v>
      </c>
      <c r="L1874" s="130">
        <v>0</v>
      </c>
      <c r="M1874" s="118"/>
      <c r="N1874" s="119"/>
      <c r="O1874" s="120">
        <f t="shared" si="117"/>
        <v>44196</v>
      </c>
      <c r="P1874" s="121">
        <f t="shared" si="118"/>
        <v>0</v>
      </c>
      <c r="Q1874" s="122">
        <f t="shared" si="119"/>
        <v>0</v>
      </c>
      <c r="R1874" s="122">
        <f t="shared" si="116"/>
        <v>0</v>
      </c>
      <c r="S1874" s="123" t="s">
        <v>120</v>
      </c>
      <c r="U1874" s="70"/>
      <c r="V1874" s="124"/>
    </row>
    <row r="1875" s="63" customFormat="1" ht="16.5" outlineLevel="7" spans="1:22">
      <c r="A1875" s="82"/>
      <c r="B1875" s="126" t="s">
        <v>194</v>
      </c>
      <c r="C1875" s="127" t="s">
        <v>9396</v>
      </c>
      <c r="D1875" s="128" t="s">
        <v>9372</v>
      </c>
      <c r="E1875" s="129">
        <v>42354</v>
      </c>
      <c r="F1875" s="128">
        <v>60</v>
      </c>
      <c r="G1875" s="114">
        <v>0</v>
      </c>
      <c r="H1875" s="115">
        <v>1000</v>
      </c>
      <c r="I1875" s="115">
        <v>1000</v>
      </c>
      <c r="J1875" s="130">
        <v>0</v>
      </c>
      <c r="K1875" s="130">
        <v>0</v>
      </c>
      <c r="L1875" s="130">
        <v>0</v>
      </c>
      <c r="M1875" s="118"/>
      <c r="N1875" s="119"/>
      <c r="O1875" s="120">
        <f t="shared" si="117"/>
        <v>44196</v>
      </c>
      <c r="P1875" s="121">
        <f t="shared" si="118"/>
        <v>0</v>
      </c>
      <c r="Q1875" s="122">
        <f t="shared" si="119"/>
        <v>0</v>
      </c>
      <c r="R1875" s="122">
        <f t="shared" si="116"/>
        <v>0</v>
      </c>
      <c r="S1875" s="123" t="s">
        <v>120</v>
      </c>
      <c r="U1875" s="70"/>
      <c r="V1875" s="124"/>
    </row>
    <row r="1876" s="63" customFormat="1" ht="16.5" outlineLevel="7" spans="1:22">
      <c r="A1876" s="82"/>
      <c r="B1876" s="126" t="s">
        <v>194</v>
      </c>
      <c r="C1876" s="127" t="s">
        <v>9399</v>
      </c>
      <c r="D1876" s="128" t="s">
        <v>9372</v>
      </c>
      <c r="E1876" s="129">
        <v>42354</v>
      </c>
      <c r="F1876" s="128">
        <v>60</v>
      </c>
      <c r="G1876" s="114">
        <v>0</v>
      </c>
      <c r="H1876" s="115">
        <v>2500</v>
      </c>
      <c r="I1876" s="115">
        <v>2500</v>
      </c>
      <c r="J1876" s="130">
        <v>0</v>
      </c>
      <c r="K1876" s="130">
        <v>0</v>
      </c>
      <c r="L1876" s="130">
        <v>0</v>
      </c>
      <c r="M1876" s="118"/>
      <c r="N1876" s="119"/>
      <c r="O1876" s="120">
        <f t="shared" si="117"/>
        <v>44196</v>
      </c>
      <c r="P1876" s="121">
        <f t="shared" si="118"/>
        <v>0</v>
      </c>
      <c r="Q1876" s="122">
        <f t="shared" si="119"/>
        <v>0</v>
      </c>
      <c r="R1876" s="122">
        <f t="shared" si="116"/>
        <v>0</v>
      </c>
      <c r="S1876" s="123" t="s">
        <v>120</v>
      </c>
      <c r="U1876" s="70"/>
      <c r="V1876" s="124"/>
    </row>
    <row r="1877" s="63" customFormat="1" ht="16.5" outlineLevel="7" spans="1:22">
      <c r="A1877" s="82"/>
      <c r="B1877" s="126" t="s">
        <v>194</v>
      </c>
      <c r="C1877" s="127" t="s">
        <v>9404</v>
      </c>
      <c r="D1877" s="128" t="s">
        <v>9372</v>
      </c>
      <c r="E1877" s="129">
        <v>43426</v>
      </c>
      <c r="F1877" s="128">
        <v>60</v>
      </c>
      <c r="G1877" s="114">
        <v>0</v>
      </c>
      <c r="H1877" s="115">
        <v>1197.41</v>
      </c>
      <c r="I1877" s="115">
        <v>1197.41</v>
      </c>
      <c r="J1877" s="130">
        <v>0</v>
      </c>
      <c r="K1877" s="130">
        <v>0</v>
      </c>
      <c r="L1877" s="130">
        <v>0</v>
      </c>
      <c r="M1877" s="118"/>
      <c r="N1877" s="119"/>
      <c r="O1877" s="120">
        <f t="shared" si="117"/>
        <v>45260</v>
      </c>
      <c r="P1877" s="121">
        <f t="shared" si="118"/>
        <v>0</v>
      </c>
      <c r="Q1877" s="122">
        <f t="shared" si="119"/>
        <v>0</v>
      </c>
      <c r="R1877" s="122">
        <f t="shared" si="116"/>
        <v>0</v>
      </c>
      <c r="S1877" s="123" t="s">
        <v>120</v>
      </c>
      <c r="U1877" s="70"/>
      <c r="V1877" s="124"/>
    </row>
    <row r="1878" s="63" customFormat="1" ht="16.5" outlineLevel="7" spans="1:22">
      <c r="A1878" s="82"/>
      <c r="B1878" s="126" t="s">
        <v>194</v>
      </c>
      <c r="C1878" s="127" t="s">
        <v>9410</v>
      </c>
      <c r="D1878" s="128" t="s">
        <v>9412</v>
      </c>
      <c r="E1878" s="129">
        <v>43752</v>
      </c>
      <c r="F1878" s="128">
        <v>60</v>
      </c>
      <c r="G1878" s="114">
        <v>0</v>
      </c>
      <c r="H1878" s="115">
        <v>1120.63</v>
      </c>
      <c r="I1878" s="115">
        <v>1120.63</v>
      </c>
      <c r="J1878" s="130">
        <v>0</v>
      </c>
      <c r="K1878" s="130">
        <v>0</v>
      </c>
      <c r="L1878" s="130">
        <v>0</v>
      </c>
      <c r="M1878" s="118"/>
      <c r="N1878" s="119"/>
      <c r="O1878" s="120">
        <f t="shared" si="117"/>
        <v>45596</v>
      </c>
      <c r="P1878" s="121">
        <f t="shared" si="118"/>
        <v>0</v>
      </c>
      <c r="Q1878" s="122">
        <f t="shared" si="119"/>
        <v>0</v>
      </c>
      <c r="R1878" s="122">
        <f t="shared" si="116"/>
        <v>0</v>
      </c>
      <c r="S1878" s="123" t="s">
        <v>120</v>
      </c>
      <c r="U1878" s="70"/>
      <c r="V1878" s="124"/>
    </row>
    <row r="1879" s="63" customFormat="1" ht="16.5" outlineLevel="7" spans="1:22">
      <c r="A1879" s="82"/>
      <c r="B1879" s="111" t="s">
        <v>194</v>
      </c>
      <c r="C1879" s="111" t="s">
        <v>9416</v>
      </c>
      <c r="D1879" s="112" t="s">
        <v>9412</v>
      </c>
      <c r="E1879" s="113">
        <v>43752</v>
      </c>
      <c r="F1879" s="112">
        <v>60</v>
      </c>
      <c r="G1879" s="114">
        <v>0</v>
      </c>
      <c r="H1879" s="115">
        <v>1465.52</v>
      </c>
      <c r="I1879" s="115">
        <v>1465.52</v>
      </c>
      <c r="J1879" s="116">
        <v>0</v>
      </c>
      <c r="K1879" s="116">
        <v>0</v>
      </c>
      <c r="L1879" s="116">
        <v>0</v>
      </c>
      <c r="M1879" s="118"/>
      <c r="N1879" s="119"/>
      <c r="O1879" s="120">
        <f t="shared" si="117"/>
        <v>45596</v>
      </c>
      <c r="P1879" s="121">
        <f t="shared" si="118"/>
        <v>0</v>
      </c>
      <c r="Q1879" s="122">
        <f t="shared" si="119"/>
        <v>0</v>
      </c>
      <c r="R1879" s="122">
        <f t="shared" si="116"/>
        <v>0</v>
      </c>
      <c r="S1879" s="123" t="s">
        <v>120</v>
      </c>
      <c r="U1879" s="70"/>
      <c r="V1879" s="124"/>
    </row>
    <row r="1880" s="63" customFormat="1" ht="16.5" outlineLevel="7" spans="1:22">
      <c r="A1880" s="82"/>
      <c r="B1880" s="111" t="s">
        <v>194</v>
      </c>
      <c r="C1880" s="111" t="s">
        <v>9420</v>
      </c>
      <c r="D1880" s="112" t="s">
        <v>9372</v>
      </c>
      <c r="E1880" s="113">
        <v>42333</v>
      </c>
      <c r="F1880" s="112">
        <v>60</v>
      </c>
      <c r="G1880" s="114">
        <v>0</v>
      </c>
      <c r="H1880" s="115">
        <v>1094.02</v>
      </c>
      <c r="I1880" s="115">
        <v>1094.02</v>
      </c>
      <c r="J1880" s="116">
        <v>0</v>
      </c>
      <c r="K1880" s="116">
        <v>0</v>
      </c>
      <c r="L1880" s="116">
        <v>0</v>
      </c>
      <c r="M1880" s="118"/>
      <c r="N1880" s="119"/>
      <c r="O1880" s="120">
        <f t="shared" si="117"/>
        <v>44165</v>
      </c>
      <c r="P1880" s="121">
        <f t="shared" si="118"/>
        <v>0</v>
      </c>
      <c r="Q1880" s="122">
        <f t="shared" si="119"/>
        <v>0</v>
      </c>
      <c r="R1880" s="122">
        <f t="shared" si="116"/>
        <v>0</v>
      </c>
      <c r="S1880" s="123" t="s">
        <v>120</v>
      </c>
      <c r="U1880" s="70"/>
      <c r="V1880" s="124"/>
    </row>
    <row r="1881" s="63" customFormat="1" ht="16.5" outlineLevel="7" spans="1:22">
      <c r="A1881" s="82"/>
      <c r="B1881" s="126" t="s">
        <v>194</v>
      </c>
      <c r="C1881" s="127" t="s">
        <v>9425</v>
      </c>
      <c r="D1881" s="128" t="s">
        <v>9427</v>
      </c>
      <c r="E1881" s="129">
        <v>40476</v>
      </c>
      <c r="F1881" s="128">
        <v>60</v>
      </c>
      <c r="G1881" s="114">
        <v>0</v>
      </c>
      <c r="H1881" s="115">
        <v>15384.62</v>
      </c>
      <c r="I1881" s="115">
        <v>15384.62</v>
      </c>
      <c r="J1881" s="130">
        <v>0</v>
      </c>
      <c r="K1881" s="130">
        <v>0</v>
      </c>
      <c r="L1881" s="130">
        <v>0</v>
      </c>
      <c r="M1881" s="118"/>
      <c r="N1881" s="119"/>
      <c r="O1881" s="120">
        <f t="shared" si="117"/>
        <v>42308</v>
      </c>
      <c r="P1881" s="121">
        <f t="shared" si="118"/>
        <v>0</v>
      </c>
      <c r="Q1881" s="122">
        <f t="shared" si="119"/>
        <v>0</v>
      </c>
      <c r="R1881" s="122">
        <f t="shared" si="116"/>
        <v>0</v>
      </c>
      <c r="S1881" s="123" t="s">
        <v>120</v>
      </c>
      <c r="U1881" s="70"/>
      <c r="V1881" s="124"/>
    </row>
    <row r="1882" s="63" customFormat="1" ht="16.5" outlineLevel="7" spans="1:22">
      <c r="A1882" s="82"/>
      <c r="B1882" s="126" t="s">
        <v>194</v>
      </c>
      <c r="C1882" s="127" t="s">
        <v>9432</v>
      </c>
      <c r="D1882" s="128" t="s">
        <v>9427</v>
      </c>
      <c r="E1882" s="129">
        <v>42356</v>
      </c>
      <c r="F1882" s="128">
        <v>60</v>
      </c>
      <c r="G1882" s="114">
        <v>0</v>
      </c>
      <c r="H1882" s="115">
        <v>23536.52</v>
      </c>
      <c r="I1882" s="115">
        <v>23536.52</v>
      </c>
      <c r="J1882" s="130">
        <v>0</v>
      </c>
      <c r="K1882" s="130">
        <v>0</v>
      </c>
      <c r="L1882" s="130">
        <v>0</v>
      </c>
      <c r="M1882" s="118"/>
      <c r="N1882" s="119"/>
      <c r="O1882" s="120">
        <f t="shared" si="117"/>
        <v>44196</v>
      </c>
      <c r="P1882" s="121">
        <f t="shared" si="118"/>
        <v>0</v>
      </c>
      <c r="Q1882" s="122">
        <f t="shared" si="119"/>
        <v>0</v>
      </c>
      <c r="R1882" s="122">
        <f t="shared" si="116"/>
        <v>0</v>
      </c>
      <c r="S1882" s="123" t="s">
        <v>120</v>
      </c>
      <c r="U1882" s="70"/>
      <c r="V1882" s="124"/>
    </row>
    <row r="1883" s="63" customFormat="1" ht="16.5" outlineLevel="7" spans="1:22">
      <c r="A1883" s="82"/>
      <c r="B1883" s="126" t="s">
        <v>194</v>
      </c>
      <c r="C1883" s="127" t="s">
        <v>9438</v>
      </c>
      <c r="D1883" s="128" t="s">
        <v>9427</v>
      </c>
      <c r="E1883" s="129">
        <v>43803</v>
      </c>
      <c r="F1883" s="128">
        <v>60</v>
      </c>
      <c r="G1883" s="114">
        <v>0</v>
      </c>
      <c r="H1883" s="115">
        <v>11206.89</v>
      </c>
      <c r="I1883" s="115">
        <v>11206.89</v>
      </c>
      <c r="J1883" s="130">
        <v>0</v>
      </c>
      <c r="K1883" s="130">
        <v>0</v>
      </c>
      <c r="L1883" s="130">
        <v>0</v>
      </c>
      <c r="M1883" s="118"/>
      <c r="N1883" s="119"/>
      <c r="O1883" s="120">
        <f t="shared" si="117"/>
        <v>45657</v>
      </c>
      <c r="P1883" s="121">
        <f t="shared" si="118"/>
        <v>0</v>
      </c>
      <c r="Q1883" s="122">
        <f t="shared" si="119"/>
        <v>0</v>
      </c>
      <c r="R1883" s="122">
        <f t="shared" si="116"/>
        <v>0</v>
      </c>
      <c r="S1883" s="123" t="s">
        <v>120</v>
      </c>
      <c r="U1883" s="70"/>
      <c r="V1883" s="124"/>
    </row>
    <row r="1884" s="63" customFormat="1" ht="16.5" outlineLevel="7" spans="1:22">
      <c r="A1884" s="82"/>
      <c r="B1884" s="126" t="s">
        <v>194</v>
      </c>
      <c r="C1884" s="127" t="s">
        <v>9444</v>
      </c>
      <c r="D1884" s="128" t="s">
        <v>9446</v>
      </c>
      <c r="E1884" s="129">
        <v>41514</v>
      </c>
      <c r="F1884" s="128">
        <v>60</v>
      </c>
      <c r="G1884" s="114">
        <v>0</v>
      </c>
      <c r="H1884" s="115">
        <v>14358.99</v>
      </c>
      <c r="I1884" s="115">
        <v>14358.99</v>
      </c>
      <c r="J1884" s="130">
        <v>0</v>
      </c>
      <c r="K1884" s="130">
        <v>0</v>
      </c>
      <c r="L1884" s="130">
        <v>0</v>
      </c>
      <c r="M1884" s="118"/>
      <c r="N1884" s="119"/>
      <c r="O1884" s="120">
        <f t="shared" si="117"/>
        <v>43343</v>
      </c>
      <c r="P1884" s="121">
        <f t="shared" si="118"/>
        <v>0</v>
      </c>
      <c r="Q1884" s="122">
        <f t="shared" si="119"/>
        <v>0</v>
      </c>
      <c r="R1884" s="122">
        <f t="shared" si="116"/>
        <v>0</v>
      </c>
      <c r="S1884" s="123" t="s">
        <v>120</v>
      </c>
      <c r="U1884" s="70"/>
      <c r="V1884" s="124"/>
    </row>
    <row r="1885" s="63" customFormat="1" ht="16.5" outlineLevel="7" spans="1:22">
      <c r="A1885" s="82"/>
      <c r="B1885" s="126" t="s">
        <v>194</v>
      </c>
      <c r="C1885" s="127" t="s">
        <v>9449</v>
      </c>
      <c r="D1885" s="128" t="s">
        <v>9451</v>
      </c>
      <c r="E1885" s="129">
        <v>40358</v>
      </c>
      <c r="F1885" s="128">
        <v>60</v>
      </c>
      <c r="G1885" s="114">
        <v>0</v>
      </c>
      <c r="H1885" s="115">
        <v>6495.73</v>
      </c>
      <c r="I1885" s="115">
        <v>6495.73</v>
      </c>
      <c r="J1885" s="130">
        <v>0</v>
      </c>
      <c r="K1885" s="130">
        <v>0</v>
      </c>
      <c r="L1885" s="130">
        <v>0</v>
      </c>
      <c r="M1885" s="118"/>
      <c r="N1885" s="119"/>
      <c r="O1885" s="120">
        <f t="shared" si="117"/>
        <v>42185</v>
      </c>
      <c r="P1885" s="121">
        <f t="shared" si="118"/>
        <v>0</v>
      </c>
      <c r="Q1885" s="122">
        <f t="shared" si="119"/>
        <v>0</v>
      </c>
      <c r="R1885" s="122">
        <f t="shared" si="116"/>
        <v>0</v>
      </c>
      <c r="S1885" s="123" t="s">
        <v>120</v>
      </c>
      <c r="U1885" s="70"/>
      <c r="V1885" s="124"/>
    </row>
    <row r="1886" s="63" customFormat="1" ht="16.5" outlineLevel="7" spans="1:22">
      <c r="A1886" s="82"/>
      <c r="B1886" s="111" t="s">
        <v>194</v>
      </c>
      <c r="C1886" s="111" t="s">
        <v>9456</v>
      </c>
      <c r="D1886" s="112" t="s">
        <v>9458</v>
      </c>
      <c r="E1886" s="113">
        <v>41668</v>
      </c>
      <c r="F1886" s="112">
        <v>60</v>
      </c>
      <c r="G1886" s="114">
        <v>0</v>
      </c>
      <c r="H1886" s="115">
        <v>5555.56</v>
      </c>
      <c r="I1886" s="115">
        <v>5555.56</v>
      </c>
      <c r="J1886" s="116">
        <v>0</v>
      </c>
      <c r="K1886" s="116">
        <v>0</v>
      </c>
      <c r="L1886" s="116">
        <v>0</v>
      </c>
      <c r="M1886" s="118"/>
      <c r="N1886" s="119"/>
      <c r="O1886" s="120">
        <f t="shared" si="117"/>
        <v>43496</v>
      </c>
      <c r="P1886" s="121">
        <f t="shared" si="118"/>
        <v>0</v>
      </c>
      <c r="Q1886" s="122">
        <f t="shared" si="119"/>
        <v>0</v>
      </c>
      <c r="R1886" s="122">
        <f t="shared" si="116"/>
        <v>0</v>
      </c>
      <c r="S1886" s="123" t="s">
        <v>120</v>
      </c>
      <c r="U1886" s="70"/>
      <c r="V1886" s="124"/>
    </row>
    <row r="1887" s="63" customFormat="1" ht="16.5" outlineLevel="7" spans="1:22">
      <c r="A1887" s="82"/>
      <c r="B1887" s="111" t="s">
        <v>194</v>
      </c>
      <c r="C1887" s="111" t="s">
        <v>9463</v>
      </c>
      <c r="D1887" s="112" t="s">
        <v>9458</v>
      </c>
      <c r="E1887" s="113">
        <v>41837</v>
      </c>
      <c r="F1887" s="112">
        <v>60</v>
      </c>
      <c r="G1887" s="114">
        <v>0</v>
      </c>
      <c r="H1887" s="115">
        <v>23538.13</v>
      </c>
      <c r="I1887" s="115">
        <v>23538.13</v>
      </c>
      <c r="J1887" s="116">
        <v>0</v>
      </c>
      <c r="K1887" s="116">
        <v>0</v>
      </c>
      <c r="L1887" s="116">
        <v>0</v>
      </c>
      <c r="M1887" s="118"/>
      <c r="N1887" s="119"/>
      <c r="O1887" s="120">
        <f t="shared" si="117"/>
        <v>43677</v>
      </c>
      <c r="P1887" s="121">
        <f t="shared" si="118"/>
        <v>0</v>
      </c>
      <c r="Q1887" s="122">
        <f t="shared" si="119"/>
        <v>0</v>
      </c>
      <c r="R1887" s="122">
        <f t="shared" si="116"/>
        <v>0</v>
      </c>
      <c r="S1887" s="123" t="s">
        <v>120</v>
      </c>
      <c r="U1887" s="70"/>
      <c r="V1887" s="124"/>
    </row>
    <row r="1888" s="63" customFormat="1" ht="16.5" outlineLevel="7" spans="1:22">
      <c r="A1888" s="82"/>
      <c r="B1888" s="126" t="s">
        <v>194</v>
      </c>
      <c r="C1888" s="127" t="s">
        <v>9466</v>
      </c>
      <c r="D1888" s="128" t="s">
        <v>9458</v>
      </c>
      <c r="E1888" s="129">
        <v>42286</v>
      </c>
      <c r="F1888" s="128">
        <v>60</v>
      </c>
      <c r="G1888" s="114">
        <v>0</v>
      </c>
      <c r="H1888" s="115">
        <v>3504.27</v>
      </c>
      <c r="I1888" s="115">
        <v>3504.27</v>
      </c>
      <c r="J1888" s="130">
        <v>0</v>
      </c>
      <c r="K1888" s="130">
        <v>0</v>
      </c>
      <c r="L1888" s="130">
        <v>0</v>
      </c>
      <c r="M1888" s="118"/>
      <c r="N1888" s="119"/>
      <c r="O1888" s="120">
        <f t="shared" si="117"/>
        <v>44135</v>
      </c>
      <c r="P1888" s="121">
        <f t="shared" si="118"/>
        <v>0</v>
      </c>
      <c r="Q1888" s="122">
        <f t="shared" si="119"/>
        <v>0</v>
      </c>
      <c r="R1888" s="122">
        <f t="shared" si="116"/>
        <v>0</v>
      </c>
      <c r="S1888" s="123" t="s">
        <v>120</v>
      </c>
      <c r="U1888" s="70"/>
      <c r="V1888" s="124"/>
    </row>
    <row r="1889" s="63" customFormat="1" ht="16.5" outlineLevel="7" spans="1:22">
      <c r="A1889" s="82"/>
      <c r="B1889" s="126" t="s">
        <v>194</v>
      </c>
      <c r="C1889" s="127" t="s">
        <v>9472</v>
      </c>
      <c r="D1889" s="128" t="s">
        <v>9458</v>
      </c>
      <c r="E1889" s="129">
        <v>42286</v>
      </c>
      <c r="F1889" s="128">
        <v>60</v>
      </c>
      <c r="G1889" s="114">
        <v>0</v>
      </c>
      <c r="H1889" s="115">
        <v>3504.27</v>
      </c>
      <c r="I1889" s="115">
        <v>3504.27</v>
      </c>
      <c r="J1889" s="130">
        <v>0</v>
      </c>
      <c r="K1889" s="130">
        <v>0</v>
      </c>
      <c r="L1889" s="130">
        <v>0</v>
      </c>
      <c r="M1889" s="118"/>
      <c r="N1889" s="119"/>
      <c r="O1889" s="120">
        <f t="shared" si="117"/>
        <v>44135</v>
      </c>
      <c r="P1889" s="121">
        <f t="shared" si="118"/>
        <v>0</v>
      </c>
      <c r="Q1889" s="122">
        <f t="shared" si="119"/>
        <v>0</v>
      </c>
      <c r="R1889" s="122">
        <f t="shared" si="116"/>
        <v>0</v>
      </c>
      <c r="S1889" s="123" t="s">
        <v>120</v>
      </c>
      <c r="U1889" s="70"/>
      <c r="V1889" s="124"/>
    </row>
    <row r="1890" s="63" customFormat="1" ht="16.5" outlineLevel="7" spans="1:22">
      <c r="A1890" s="82"/>
      <c r="B1890" s="126" t="s">
        <v>194</v>
      </c>
      <c r="C1890" s="127" t="s">
        <v>9475</v>
      </c>
      <c r="D1890" s="128" t="s">
        <v>9458</v>
      </c>
      <c r="E1890" s="129">
        <v>42286</v>
      </c>
      <c r="F1890" s="128">
        <v>60</v>
      </c>
      <c r="G1890" s="114">
        <v>0</v>
      </c>
      <c r="H1890" s="115">
        <v>3504.27</v>
      </c>
      <c r="I1890" s="115">
        <v>3504.27</v>
      </c>
      <c r="J1890" s="130">
        <v>0</v>
      </c>
      <c r="K1890" s="130">
        <v>0</v>
      </c>
      <c r="L1890" s="130">
        <v>0</v>
      </c>
      <c r="M1890" s="118"/>
      <c r="N1890" s="119"/>
      <c r="O1890" s="120">
        <f t="shared" si="117"/>
        <v>44135</v>
      </c>
      <c r="P1890" s="121">
        <f t="shared" si="118"/>
        <v>0</v>
      </c>
      <c r="Q1890" s="122">
        <f t="shared" si="119"/>
        <v>0</v>
      </c>
      <c r="R1890" s="122">
        <f t="shared" si="116"/>
        <v>0</v>
      </c>
      <c r="S1890" s="123" t="s">
        <v>120</v>
      </c>
      <c r="U1890" s="70"/>
      <c r="V1890" s="124"/>
    </row>
    <row r="1891" s="63" customFormat="1" ht="16.5" outlineLevel="7" spans="1:22">
      <c r="A1891" s="82"/>
      <c r="B1891" s="126" t="s">
        <v>194</v>
      </c>
      <c r="C1891" s="127" t="s">
        <v>9478</v>
      </c>
      <c r="D1891" s="128" t="s">
        <v>9458</v>
      </c>
      <c r="E1891" s="129">
        <v>42286</v>
      </c>
      <c r="F1891" s="128">
        <v>60</v>
      </c>
      <c r="G1891" s="114">
        <v>0</v>
      </c>
      <c r="H1891" s="115">
        <v>3504.27</v>
      </c>
      <c r="I1891" s="115">
        <v>3504.27</v>
      </c>
      <c r="J1891" s="130">
        <v>0</v>
      </c>
      <c r="K1891" s="130">
        <v>0</v>
      </c>
      <c r="L1891" s="130">
        <v>0</v>
      </c>
      <c r="M1891" s="118"/>
      <c r="N1891" s="119"/>
      <c r="O1891" s="120">
        <f t="shared" si="117"/>
        <v>44135</v>
      </c>
      <c r="P1891" s="121">
        <f t="shared" si="118"/>
        <v>0</v>
      </c>
      <c r="Q1891" s="122">
        <f t="shared" si="119"/>
        <v>0</v>
      </c>
      <c r="R1891" s="122">
        <f t="shared" si="116"/>
        <v>0</v>
      </c>
      <c r="S1891" s="123" t="s">
        <v>120</v>
      </c>
      <c r="U1891" s="70"/>
      <c r="V1891" s="124"/>
    </row>
    <row r="1892" s="63" customFormat="1" ht="16.5" outlineLevel="7" spans="1:22">
      <c r="A1892" s="82"/>
      <c r="B1892" s="126" t="s">
        <v>194</v>
      </c>
      <c r="C1892" s="127" t="s">
        <v>9481</v>
      </c>
      <c r="D1892" s="128" t="s">
        <v>9458</v>
      </c>
      <c r="E1892" s="129">
        <v>42286</v>
      </c>
      <c r="F1892" s="128">
        <v>60</v>
      </c>
      <c r="G1892" s="114">
        <v>0</v>
      </c>
      <c r="H1892" s="115">
        <v>3504.28</v>
      </c>
      <c r="I1892" s="115">
        <v>3504.28</v>
      </c>
      <c r="J1892" s="130">
        <v>0</v>
      </c>
      <c r="K1892" s="130">
        <v>0</v>
      </c>
      <c r="L1892" s="130">
        <v>0</v>
      </c>
      <c r="M1892" s="118"/>
      <c r="N1892" s="119"/>
      <c r="O1892" s="120">
        <f t="shared" si="117"/>
        <v>44135</v>
      </c>
      <c r="P1892" s="121">
        <f t="shared" si="118"/>
        <v>0</v>
      </c>
      <c r="Q1892" s="122">
        <f t="shared" si="119"/>
        <v>0</v>
      </c>
      <c r="R1892" s="122">
        <f t="shared" si="116"/>
        <v>0</v>
      </c>
      <c r="S1892" s="123" t="s">
        <v>120</v>
      </c>
      <c r="U1892" s="70"/>
      <c r="V1892" s="124"/>
    </row>
    <row r="1893" s="63" customFormat="1" ht="16.5" outlineLevel="7" spans="1:22">
      <c r="A1893" s="82"/>
      <c r="B1893" s="111" t="s">
        <v>194</v>
      </c>
      <c r="C1893" s="111" t="s">
        <v>9484</v>
      </c>
      <c r="D1893" s="112" t="s">
        <v>9458</v>
      </c>
      <c r="E1893" s="113">
        <v>42286</v>
      </c>
      <c r="F1893" s="112">
        <v>60</v>
      </c>
      <c r="G1893" s="114">
        <v>0</v>
      </c>
      <c r="H1893" s="115">
        <v>3504.28</v>
      </c>
      <c r="I1893" s="115">
        <v>3504.28</v>
      </c>
      <c r="J1893" s="116">
        <v>0</v>
      </c>
      <c r="K1893" s="116">
        <v>0</v>
      </c>
      <c r="L1893" s="116">
        <v>0</v>
      </c>
      <c r="M1893" s="118"/>
      <c r="N1893" s="119"/>
      <c r="O1893" s="120">
        <f t="shared" si="117"/>
        <v>44135</v>
      </c>
      <c r="P1893" s="121">
        <f t="shared" si="118"/>
        <v>0</v>
      </c>
      <c r="Q1893" s="122">
        <f t="shared" si="119"/>
        <v>0</v>
      </c>
      <c r="R1893" s="122">
        <f t="shared" si="116"/>
        <v>0</v>
      </c>
      <c r="S1893" s="123" t="s">
        <v>120</v>
      </c>
      <c r="U1893" s="70"/>
      <c r="V1893" s="124"/>
    </row>
    <row r="1894" s="63" customFormat="1" ht="16.5" outlineLevel="7" spans="1:22">
      <c r="A1894" s="82"/>
      <c r="B1894" s="111" t="s">
        <v>194</v>
      </c>
      <c r="C1894" s="111" t="s">
        <v>9487</v>
      </c>
      <c r="D1894" s="112" t="s">
        <v>9489</v>
      </c>
      <c r="E1894" s="113">
        <v>41106</v>
      </c>
      <c r="F1894" s="112">
        <v>60</v>
      </c>
      <c r="G1894" s="114">
        <v>0</v>
      </c>
      <c r="H1894" s="115">
        <v>7766.99</v>
      </c>
      <c r="I1894" s="115">
        <v>7766.99</v>
      </c>
      <c r="J1894" s="116">
        <v>0</v>
      </c>
      <c r="K1894" s="116">
        <v>0</v>
      </c>
      <c r="L1894" s="116">
        <v>0</v>
      </c>
      <c r="M1894" s="118"/>
      <c r="N1894" s="119"/>
      <c r="O1894" s="120">
        <f t="shared" si="117"/>
        <v>42947</v>
      </c>
      <c r="P1894" s="121">
        <f t="shared" si="118"/>
        <v>0</v>
      </c>
      <c r="Q1894" s="122">
        <f t="shared" si="119"/>
        <v>0</v>
      </c>
      <c r="R1894" s="122">
        <f t="shared" si="116"/>
        <v>0</v>
      </c>
      <c r="S1894" s="123" t="s">
        <v>120</v>
      </c>
      <c r="U1894" s="70"/>
      <c r="V1894" s="124"/>
    </row>
    <row r="1895" s="63" customFormat="1" ht="16.5" outlineLevel="7" spans="1:22">
      <c r="A1895" s="82"/>
      <c r="B1895" s="126" t="s">
        <v>194</v>
      </c>
      <c r="C1895" s="127" t="s">
        <v>9493</v>
      </c>
      <c r="D1895" s="128" t="s">
        <v>9495</v>
      </c>
      <c r="E1895" s="129">
        <v>40967</v>
      </c>
      <c r="F1895" s="128">
        <v>156</v>
      </c>
      <c r="G1895" s="114">
        <v>0</v>
      </c>
      <c r="H1895" s="115">
        <v>116288.4</v>
      </c>
      <c r="I1895" s="115">
        <v>116288.4</v>
      </c>
      <c r="J1895" s="130">
        <v>0</v>
      </c>
      <c r="K1895" s="130">
        <v>0</v>
      </c>
      <c r="L1895" s="130">
        <v>27728.61</v>
      </c>
      <c r="M1895" s="118"/>
      <c r="N1895" s="119"/>
      <c r="O1895" s="120">
        <f t="shared" si="117"/>
        <v>45716</v>
      </c>
      <c r="P1895" s="121">
        <f t="shared" si="118"/>
        <v>2</v>
      </c>
      <c r="Q1895" s="122">
        <f t="shared" si="119"/>
        <v>1490.87692307692</v>
      </c>
      <c r="R1895" s="122">
        <f t="shared" si="116"/>
        <v>-26237.7330769231</v>
      </c>
      <c r="S1895" s="123" t="s">
        <v>120</v>
      </c>
      <c r="U1895" s="70"/>
      <c r="V1895" s="124"/>
    </row>
    <row r="1896" s="63" customFormat="1" ht="16.5" outlineLevel="7" spans="1:22">
      <c r="A1896" s="82"/>
      <c r="B1896" s="126" t="s">
        <v>194</v>
      </c>
      <c r="C1896" s="127" t="s">
        <v>9501</v>
      </c>
      <c r="D1896" s="128" t="s">
        <v>9495</v>
      </c>
      <c r="E1896" s="129">
        <v>40967</v>
      </c>
      <c r="F1896" s="128">
        <v>156</v>
      </c>
      <c r="G1896" s="114">
        <v>0</v>
      </c>
      <c r="H1896" s="115">
        <v>116288.41</v>
      </c>
      <c r="I1896" s="115">
        <v>116288.41</v>
      </c>
      <c r="J1896" s="130">
        <v>0</v>
      </c>
      <c r="K1896" s="130">
        <v>0</v>
      </c>
      <c r="L1896" s="130">
        <v>27728.61</v>
      </c>
      <c r="M1896" s="118"/>
      <c r="N1896" s="119"/>
      <c r="O1896" s="120">
        <f t="shared" si="117"/>
        <v>45716</v>
      </c>
      <c r="P1896" s="121">
        <f t="shared" si="118"/>
        <v>2</v>
      </c>
      <c r="Q1896" s="122">
        <f t="shared" si="119"/>
        <v>1490.87705128205</v>
      </c>
      <c r="R1896" s="122">
        <f t="shared" si="116"/>
        <v>-26237.7329487179</v>
      </c>
      <c r="S1896" s="123" t="s">
        <v>120</v>
      </c>
      <c r="U1896" s="70"/>
      <c r="V1896" s="124"/>
    </row>
    <row r="1897" s="63" customFormat="1" ht="16.5" outlineLevel="7" spans="1:22">
      <c r="A1897" s="82"/>
      <c r="B1897" s="126" t="s">
        <v>194</v>
      </c>
      <c r="C1897" s="127" t="s">
        <v>9504</v>
      </c>
      <c r="D1897" s="128" t="s">
        <v>9506</v>
      </c>
      <c r="E1897" s="129">
        <v>37008</v>
      </c>
      <c r="F1897" s="128">
        <v>60</v>
      </c>
      <c r="G1897" s="114">
        <v>0</v>
      </c>
      <c r="H1897" s="115">
        <v>34400</v>
      </c>
      <c r="I1897" s="115">
        <v>12773.62</v>
      </c>
      <c r="J1897" s="130">
        <v>21626.38</v>
      </c>
      <c r="K1897" s="130">
        <v>0</v>
      </c>
      <c r="L1897" s="130">
        <v>0</v>
      </c>
      <c r="M1897" s="118"/>
      <c r="N1897" s="119"/>
      <c r="O1897" s="120">
        <f t="shared" si="117"/>
        <v>38837</v>
      </c>
      <c r="P1897" s="121">
        <f t="shared" si="118"/>
        <v>0</v>
      </c>
      <c r="Q1897" s="122">
        <f t="shared" si="119"/>
        <v>0</v>
      </c>
      <c r="R1897" s="122">
        <f t="shared" si="116"/>
        <v>0</v>
      </c>
      <c r="S1897" s="123" t="s">
        <v>120</v>
      </c>
      <c r="U1897" s="70"/>
      <c r="V1897" s="124"/>
    </row>
    <row r="1898" s="63" customFormat="1" ht="16.5" outlineLevel="7" spans="1:22">
      <c r="A1898" s="82"/>
      <c r="B1898" s="126" t="s">
        <v>194</v>
      </c>
      <c r="C1898" s="127" t="s">
        <v>9511</v>
      </c>
      <c r="D1898" s="128" t="s">
        <v>9513</v>
      </c>
      <c r="E1898" s="129">
        <v>42299</v>
      </c>
      <c r="F1898" s="128">
        <v>60</v>
      </c>
      <c r="G1898" s="114">
        <v>0</v>
      </c>
      <c r="H1898" s="115">
        <v>52136.75</v>
      </c>
      <c r="I1898" s="115">
        <v>52136.75</v>
      </c>
      <c r="J1898" s="130">
        <v>0</v>
      </c>
      <c r="K1898" s="130">
        <v>0</v>
      </c>
      <c r="L1898" s="130">
        <v>0</v>
      </c>
      <c r="M1898" s="118"/>
      <c r="N1898" s="119"/>
      <c r="O1898" s="120">
        <f t="shared" si="117"/>
        <v>44135</v>
      </c>
      <c r="P1898" s="121">
        <f t="shared" si="118"/>
        <v>0</v>
      </c>
      <c r="Q1898" s="122">
        <f t="shared" si="119"/>
        <v>0</v>
      </c>
      <c r="R1898" s="122">
        <f t="shared" si="116"/>
        <v>0</v>
      </c>
      <c r="S1898" s="123" t="s">
        <v>120</v>
      </c>
      <c r="U1898" s="70"/>
      <c r="V1898" s="124"/>
    </row>
    <row r="1899" s="63" customFormat="1" ht="16.5" outlineLevel="7" spans="1:22">
      <c r="A1899" s="82"/>
      <c r="B1899" s="126" t="s">
        <v>194</v>
      </c>
      <c r="C1899" s="127" t="s">
        <v>9517</v>
      </c>
      <c r="D1899" s="128" t="s">
        <v>9519</v>
      </c>
      <c r="E1899" s="129">
        <v>42899</v>
      </c>
      <c r="F1899" s="128">
        <v>60</v>
      </c>
      <c r="G1899" s="114">
        <v>0</v>
      </c>
      <c r="H1899" s="115">
        <v>87583.1</v>
      </c>
      <c r="I1899" s="115">
        <v>87583.1</v>
      </c>
      <c r="J1899" s="130">
        <v>0</v>
      </c>
      <c r="K1899" s="130">
        <v>0</v>
      </c>
      <c r="L1899" s="130">
        <v>0</v>
      </c>
      <c r="M1899" s="118"/>
      <c r="N1899" s="119"/>
      <c r="O1899" s="120">
        <f t="shared" si="117"/>
        <v>44742</v>
      </c>
      <c r="P1899" s="121">
        <f t="shared" si="118"/>
        <v>0</v>
      </c>
      <c r="Q1899" s="122">
        <f t="shared" si="119"/>
        <v>0</v>
      </c>
      <c r="R1899" s="122">
        <f t="shared" si="116"/>
        <v>0</v>
      </c>
      <c r="S1899" s="123" t="s">
        <v>120</v>
      </c>
      <c r="U1899" s="70"/>
      <c r="V1899" s="124"/>
    </row>
    <row r="1900" s="63" customFormat="1" ht="16.5" outlineLevel="7" spans="1:22">
      <c r="A1900" s="82"/>
      <c r="B1900" s="111" t="s">
        <v>194</v>
      </c>
      <c r="C1900" s="111" t="s">
        <v>9523</v>
      </c>
      <c r="D1900" s="112" t="s">
        <v>9525</v>
      </c>
      <c r="E1900" s="113">
        <v>41680</v>
      </c>
      <c r="F1900" s="112">
        <v>60</v>
      </c>
      <c r="G1900" s="114">
        <v>0</v>
      </c>
      <c r="H1900" s="115">
        <v>25641.03</v>
      </c>
      <c r="I1900" s="115">
        <v>25641.03</v>
      </c>
      <c r="J1900" s="116">
        <v>0</v>
      </c>
      <c r="K1900" s="116">
        <v>0</v>
      </c>
      <c r="L1900" s="116">
        <v>0</v>
      </c>
      <c r="M1900" s="118"/>
      <c r="N1900" s="119"/>
      <c r="O1900" s="120">
        <f t="shared" si="117"/>
        <v>43524</v>
      </c>
      <c r="P1900" s="121">
        <f t="shared" si="118"/>
        <v>0</v>
      </c>
      <c r="Q1900" s="122">
        <f t="shared" si="119"/>
        <v>0</v>
      </c>
      <c r="R1900" s="122">
        <f t="shared" si="116"/>
        <v>0</v>
      </c>
      <c r="S1900" s="123" t="s">
        <v>120</v>
      </c>
      <c r="U1900" s="70"/>
      <c r="V1900" s="124"/>
    </row>
    <row r="1901" s="63" customFormat="1" ht="16.5" outlineLevel="7" spans="1:22">
      <c r="A1901" s="82"/>
      <c r="B1901" s="111" t="s">
        <v>194</v>
      </c>
      <c r="C1901" s="111" t="s">
        <v>9528</v>
      </c>
      <c r="D1901" s="112" t="s">
        <v>9525</v>
      </c>
      <c r="E1901" s="113">
        <v>41611</v>
      </c>
      <c r="F1901" s="112">
        <v>60</v>
      </c>
      <c r="G1901" s="114">
        <v>0</v>
      </c>
      <c r="H1901" s="115">
        <v>46314.83</v>
      </c>
      <c r="I1901" s="115">
        <v>46314.83</v>
      </c>
      <c r="J1901" s="116">
        <v>0</v>
      </c>
      <c r="K1901" s="116">
        <v>0</v>
      </c>
      <c r="L1901" s="116">
        <v>0</v>
      </c>
      <c r="M1901" s="118"/>
      <c r="N1901" s="119"/>
      <c r="O1901" s="120">
        <f t="shared" si="117"/>
        <v>43465</v>
      </c>
      <c r="P1901" s="121">
        <f t="shared" si="118"/>
        <v>0</v>
      </c>
      <c r="Q1901" s="122">
        <f t="shared" si="119"/>
        <v>0</v>
      </c>
      <c r="R1901" s="122">
        <f t="shared" si="116"/>
        <v>0</v>
      </c>
      <c r="S1901" s="123" t="s">
        <v>120</v>
      </c>
      <c r="U1901" s="70"/>
      <c r="V1901" s="124"/>
    </row>
    <row r="1902" s="63" customFormat="1" ht="16.5" outlineLevel="7" spans="1:22">
      <c r="A1902" s="82"/>
      <c r="B1902" s="126" t="s">
        <v>194</v>
      </c>
      <c r="C1902" s="127" t="s">
        <v>9532</v>
      </c>
      <c r="D1902" s="128" t="s">
        <v>9534</v>
      </c>
      <c r="E1902" s="129">
        <v>40885</v>
      </c>
      <c r="F1902" s="128">
        <v>60</v>
      </c>
      <c r="G1902" s="114">
        <v>0</v>
      </c>
      <c r="H1902" s="115">
        <v>17000</v>
      </c>
      <c r="I1902" s="115">
        <v>17000</v>
      </c>
      <c r="J1902" s="130">
        <v>0</v>
      </c>
      <c r="K1902" s="130">
        <v>0</v>
      </c>
      <c r="L1902" s="130">
        <v>0</v>
      </c>
      <c r="M1902" s="118"/>
      <c r="N1902" s="119"/>
      <c r="O1902" s="120">
        <f t="shared" si="117"/>
        <v>42735</v>
      </c>
      <c r="P1902" s="121">
        <f t="shared" si="118"/>
        <v>0</v>
      </c>
      <c r="Q1902" s="122">
        <f t="shared" si="119"/>
        <v>0</v>
      </c>
      <c r="R1902" s="122">
        <f t="shared" si="116"/>
        <v>0</v>
      </c>
      <c r="S1902" s="123" t="s">
        <v>120</v>
      </c>
      <c r="U1902" s="70"/>
      <c r="V1902" s="124"/>
    </row>
    <row r="1903" s="63" customFormat="1" ht="16.5" outlineLevel="7" spans="1:22">
      <c r="A1903" s="82"/>
      <c r="B1903" s="126" t="s">
        <v>194</v>
      </c>
      <c r="C1903" s="127" t="s">
        <v>9539</v>
      </c>
      <c r="D1903" s="128" t="s">
        <v>9541</v>
      </c>
      <c r="E1903" s="129">
        <v>43083</v>
      </c>
      <c r="F1903" s="128">
        <v>60</v>
      </c>
      <c r="G1903" s="114">
        <v>0</v>
      </c>
      <c r="H1903" s="115">
        <v>3745.39</v>
      </c>
      <c r="I1903" s="115">
        <v>3745.39</v>
      </c>
      <c r="J1903" s="130">
        <v>0</v>
      </c>
      <c r="K1903" s="130">
        <v>0</v>
      </c>
      <c r="L1903" s="130">
        <v>0</v>
      </c>
      <c r="M1903" s="118"/>
      <c r="N1903" s="119"/>
      <c r="O1903" s="120">
        <f t="shared" si="117"/>
        <v>44926</v>
      </c>
      <c r="P1903" s="121">
        <f t="shared" si="118"/>
        <v>0</v>
      </c>
      <c r="Q1903" s="122">
        <f t="shared" si="119"/>
        <v>0</v>
      </c>
      <c r="R1903" s="122">
        <f t="shared" si="116"/>
        <v>0</v>
      </c>
      <c r="S1903" s="123" t="s">
        <v>120</v>
      </c>
      <c r="U1903" s="70"/>
      <c r="V1903" s="124"/>
    </row>
    <row r="1904" s="63" customFormat="1" ht="16.5" outlineLevel="7" spans="1:22">
      <c r="A1904" s="82"/>
      <c r="B1904" s="126" t="s">
        <v>194</v>
      </c>
      <c r="C1904" s="127" t="s">
        <v>9545</v>
      </c>
      <c r="D1904" s="128" t="s">
        <v>9547</v>
      </c>
      <c r="E1904" s="129">
        <v>38467</v>
      </c>
      <c r="F1904" s="128">
        <v>60</v>
      </c>
      <c r="G1904" s="114">
        <v>0</v>
      </c>
      <c r="H1904" s="115">
        <v>7150</v>
      </c>
      <c r="I1904" s="115">
        <v>7150</v>
      </c>
      <c r="J1904" s="130">
        <v>0</v>
      </c>
      <c r="K1904" s="130">
        <v>0</v>
      </c>
      <c r="L1904" s="130">
        <v>0</v>
      </c>
      <c r="M1904" s="118"/>
      <c r="N1904" s="119"/>
      <c r="O1904" s="120">
        <f t="shared" si="117"/>
        <v>40298</v>
      </c>
      <c r="P1904" s="121">
        <f t="shared" si="118"/>
        <v>0</v>
      </c>
      <c r="Q1904" s="122">
        <f t="shared" si="119"/>
        <v>0</v>
      </c>
      <c r="R1904" s="122">
        <f t="shared" si="116"/>
        <v>0</v>
      </c>
      <c r="S1904" s="123" t="s">
        <v>120</v>
      </c>
      <c r="U1904" s="70"/>
      <c r="V1904" s="124"/>
    </row>
    <row r="1905" s="63" customFormat="1" ht="16.5" outlineLevel="7" spans="1:22">
      <c r="A1905" s="82"/>
      <c r="B1905" s="126" t="s">
        <v>194</v>
      </c>
      <c r="C1905" s="127" t="s">
        <v>9552</v>
      </c>
      <c r="D1905" s="128" t="s">
        <v>9554</v>
      </c>
      <c r="E1905" s="129">
        <v>38467</v>
      </c>
      <c r="F1905" s="128">
        <v>60</v>
      </c>
      <c r="G1905" s="114">
        <v>0</v>
      </c>
      <c r="H1905" s="115">
        <v>176720</v>
      </c>
      <c r="I1905" s="115">
        <v>176720</v>
      </c>
      <c r="J1905" s="130">
        <v>0</v>
      </c>
      <c r="K1905" s="130">
        <v>0</v>
      </c>
      <c r="L1905" s="130">
        <v>0</v>
      </c>
      <c r="M1905" s="118"/>
      <c r="N1905" s="119"/>
      <c r="O1905" s="120">
        <f t="shared" si="117"/>
        <v>40298</v>
      </c>
      <c r="P1905" s="121">
        <f t="shared" si="118"/>
        <v>0</v>
      </c>
      <c r="Q1905" s="122">
        <f t="shared" si="119"/>
        <v>0</v>
      </c>
      <c r="R1905" s="122">
        <f t="shared" si="116"/>
        <v>0</v>
      </c>
      <c r="S1905" s="123" t="s">
        <v>120</v>
      </c>
      <c r="U1905" s="70"/>
      <c r="V1905" s="124"/>
    </row>
    <row r="1906" s="63" customFormat="1" ht="16.5" outlineLevel="7" spans="1:22">
      <c r="A1906" s="82"/>
      <c r="B1906" s="126" t="s">
        <v>194</v>
      </c>
      <c r="C1906" s="127" t="s">
        <v>9558</v>
      </c>
      <c r="D1906" s="128" t="s">
        <v>9560</v>
      </c>
      <c r="E1906" s="129">
        <v>38467</v>
      </c>
      <c r="F1906" s="128">
        <v>60</v>
      </c>
      <c r="G1906" s="114">
        <v>0</v>
      </c>
      <c r="H1906" s="115">
        <v>19155.2</v>
      </c>
      <c r="I1906" s="115">
        <v>19155.2</v>
      </c>
      <c r="J1906" s="130">
        <v>0</v>
      </c>
      <c r="K1906" s="130">
        <v>0</v>
      </c>
      <c r="L1906" s="130">
        <v>0</v>
      </c>
      <c r="M1906" s="118"/>
      <c r="N1906" s="119"/>
      <c r="O1906" s="120">
        <f t="shared" si="117"/>
        <v>40298</v>
      </c>
      <c r="P1906" s="121">
        <f t="shared" si="118"/>
        <v>0</v>
      </c>
      <c r="Q1906" s="122">
        <f t="shared" si="119"/>
        <v>0</v>
      </c>
      <c r="R1906" s="122">
        <f t="shared" si="116"/>
        <v>0</v>
      </c>
      <c r="S1906" s="123" t="s">
        <v>120</v>
      </c>
      <c r="U1906" s="70"/>
      <c r="V1906" s="124"/>
    </row>
    <row r="1907" s="63" customFormat="1" ht="16.5" outlineLevel="7" spans="1:22">
      <c r="A1907" s="82"/>
      <c r="B1907" s="111" t="s">
        <v>194</v>
      </c>
      <c r="C1907" s="111" t="s">
        <v>9563</v>
      </c>
      <c r="D1907" s="112" t="s">
        <v>9560</v>
      </c>
      <c r="E1907" s="113">
        <v>38467</v>
      </c>
      <c r="F1907" s="112">
        <v>60</v>
      </c>
      <c r="G1907" s="114">
        <v>0</v>
      </c>
      <c r="H1907" s="115">
        <v>19155.2</v>
      </c>
      <c r="I1907" s="115">
        <v>19155.2</v>
      </c>
      <c r="J1907" s="116">
        <v>0</v>
      </c>
      <c r="K1907" s="116">
        <v>0</v>
      </c>
      <c r="L1907" s="116">
        <v>0</v>
      </c>
      <c r="M1907" s="118"/>
      <c r="N1907" s="119"/>
      <c r="O1907" s="120">
        <f t="shared" si="117"/>
        <v>40298</v>
      </c>
      <c r="P1907" s="121">
        <f t="shared" si="118"/>
        <v>0</v>
      </c>
      <c r="Q1907" s="122">
        <f t="shared" si="119"/>
        <v>0</v>
      </c>
      <c r="R1907" s="122">
        <f t="shared" si="116"/>
        <v>0</v>
      </c>
      <c r="S1907" s="123" t="s">
        <v>120</v>
      </c>
      <c r="U1907" s="70"/>
      <c r="V1907" s="124"/>
    </row>
    <row r="1908" s="63" customFormat="1" ht="16.5" outlineLevel="7" spans="1:22">
      <c r="A1908" s="82"/>
      <c r="B1908" s="111" t="s">
        <v>194</v>
      </c>
      <c r="C1908" s="111" t="s">
        <v>9566</v>
      </c>
      <c r="D1908" s="112" t="s">
        <v>9568</v>
      </c>
      <c r="E1908" s="113">
        <v>41990</v>
      </c>
      <c r="F1908" s="112">
        <v>60</v>
      </c>
      <c r="G1908" s="114">
        <v>0</v>
      </c>
      <c r="H1908" s="115">
        <v>72649.57</v>
      </c>
      <c r="I1908" s="115">
        <v>72649.57</v>
      </c>
      <c r="J1908" s="116">
        <v>0</v>
      </c>
      <c r="K1908" s="116">
        <v>0</v>
      </c>
      <c r="L1908" s="116">
        <v>0</v>
      </c>
      <c r="M1908" s="118"/>
      <c r="N1908" s="119"/>
      <c r="O1908" s="120">
        <f t="shared" si="117"/>
        <v>43830</v>
      </c>
      <c r="P1908" s="121">
        <f t="shared" si="118"/>
        <v>0</v>
      </c>
      <c r="Q1908" s="122">
        <f t="shared" si="119"/>
        <v>0</v>
      </c>
      <c r="R1908" s="122">
        <f t="shared" si="116"/>
        <v>0</v>
      </c>
      <c r="S1908" s="123" t="s">
        <v>120</v>
      </c>
      <c r="U1908" s="70"/>
      <c r="V1908" s="124"/>
    </row>
    <row r="1909" s="63" customFormat="1" ht="16.5" outlineLevel="7" spans="1:22">
      <c r="A1909" s="82"/>
      <c r="B1909" s="126" t="s">
        <v>194</v>
      </c>
      <c r="C1909" s="127" t="s">
        <v>9573</v>
      </c>
      <c r="D1909" s="128" t="s">
        <v>9575</v>
      </c>
      <c r="E1909" s="129">
        <v>38467</v>
      </c>
      <c r="F1909" s="128">
        <v>60</v>
      </c>
      <c r="G1909" s="114">
        <v>0</v>
      </c>
      <c r="H1909" s="115">
        <v>152841.86</v>
      </c>
      <c r="I1909" s="115">
        <v>152841.86</v>
      </c>
      <c r="J1909" s="130">
        <v>0</v>
      </c>
      <c r="K1909" s="130">
        <v>0</v>
      </c>
      <c r="L1909" s="130">
        <v>0</v>
      </c>
      <c r="M1909" s="118"/>
      <c r="N1909" s="119"/>
      <c r="O1909" s="120">
        <f t="shared" si="117"/>
        <v>40298</v>
      </c>
      <c r="P1909" s="121">
        <f t="shared" si="118"/>
        <v>0</v>
      </c>
      <c r="Q1909" s="122">
        <f t="shared" si="119"/>
        <v>0</v>
      </c>
      <c r="R1909" s="122">
        <f t="shared" si="116"/>
        <v>0</v>
      </c>
      <c r="S1909" s="123" t="s">
        <v>120</v>
      </c>
      <c r="U1909" s="70"/>
      <c r="V1909" s="124"/>
    </row>
    <row r="1910" s="63" customFormat="1" ht="16.5" outlineLevel="7" spans="1:22">
      <c r="A1910" s="82"/>
      <c r="B1910" s="126" t="s">
        <v>194</v>
      </c>
      <c r="C1910" s="127" t="s">
        <v>9579</v>
      </c>
      <c r="D1910" s="128" t="s">
        <v>9581</v>
      </c>
      <c r="E1910" s="129">
        <v>37955</v>
      </c>
      <c r="F1910" s="128">
        <v>60</v>
      </c>
      <c r="G1910" s="114">
        <v>0</v>
      </c>
      <c r="H1910" s="115">
        <v>12000</v>
      </c>
      <c r="I1910" s="115">
        <v>12000</v>
      </c>
      <c r="J1910" s="130">
        <v>0</v>
      </c>
      <c r="K1910" s="130">
        <v>0</v>
      </c>
      <c r="L1910" s="130">
        <v>0</v>
      </c>
      <c r="M1910" s="118"/>
      <c r="N1910" s="119"/>
      <c r="O1910" s="120">
        <f t="shared" si="117"/>
        <v>39782</v>
      </c>
      <c r="P1910" s="121">
        <f t="shared" si="118"/>
        <v>0</v>
      </c>
      <c r="Q1910" s="122">
        <f t="shared" si="119"/>
        <v>0</v>
      </c>
      <c r="R1910" s="122">
        <f t="shared" si="116"/>
        <v>0</v>
      </c>
      <c r="S1910" s="123" t="s">
        <v>120</v>
      </c>
      <c r="U1910" s="70"/>
      <c r="V1910" s="124"/>
    </row>
    <row r="1911" s="63" customFormat="1" ht="16.5" outlineLevel="7" spans="1:22">
      <c r="A1911" s="82"/>
      <c r="B1911" s="126" t="s">
        <v>194</v>
      </c>
      <c r="C1911" s="127" t="s">
        <v>9585</v>
      </c>
      <c r="D1911" s="128" t="s">
        <v>9587</v>
      </c>
      <c r="E1911" s="129">
        <v>37955</v>
      </c>
      <c r="F1911" s="128">
        <v>60</v>
      </c>
      <c r="G1911" s="114">
        <v>0</v>
      </c>
      <c r="H1911" s="115">
        <v>23000</v>
      </c>
      <c r="I1911" s="115">
        <v>23000</v>
      </c>
      <c r="J1911" s="130">
        <v>0</v>
      </c>
      <c r="K1911" s="130">
        <v>0</v>
      </c>
      <c r="L1911" s="130">
        <v>0</v>
      </c>
      <c r="M1911" s="118"/>
      <c r="N1911" s="119"/>
      <c r="O1911" s="120">
        <f t="shared" si="117"/>
        <v>39782</v>
      </c>
      <c r="P1911" s="121">
        <f t="shared" si="118"/>
        <v>0</v>
      </c>
      <c r="Q1911" s="122">
        <f t="shared" si="119"/>
        <v>0</v>
      </c>
      <c r="R1911" s="122">
        <f t="shared" si="116"/>
        <v>0</v>
      </c>
      <c r="S1911" s="123" t="s">
        <v>120</v>
      </c>
      <c r="U1911" s="70"/>
      <c r="V1911" s="124"/>
    </row>
    <row r="1912" s="63" customFormat="1" ht="16.5" outlineLevel="7" spans="1:22">
      <c r="A1912" s="82"/>
      <c r="B1912" s="126" t="s">
        <v>194</v>
      </c>
      <c r="C1912" s="127" t="s">
        <v>9589</v>
      </c>
      <c r="D1912" s="128" t="s">
        <v>9591</v>
      </c>
      <c r="E1912" s="129">
        <v>39743</v>
      </c>
      <c r="F1912" s="128">
        <v>60</v>
      </c>
      <c r="G1912" s="114">
        <v>0</v>
      </c>
      <c r="H1912" s="115">
        <v>305410.26</v>
      </c>
      <c r="I1912" s="115">
        <v>305410.26</v>
      </c>
      <c r="J1912" s="130">
        <v>0</v>
      </c>
      <c r="K1912" s="130">
        <v>0</v>
      </c>
      <c r="L1912" s="130">
        <v>0</v>
      </c>
      <c r="M1912" s="118"/>
      <c r="N1912" s="119"/>
      <c r="O1912" s="120">
        <f t="shared" si="117"/>
        <v>41578</v>
      </c>
      <c r="P1912" s="121">
        <f t="shared" si="118"/>
        <v>0</v>
      </c>
      <c r="Q1912" s="122">
        <f t="shared" si="119"/>
        <v>0</v>
      </c>
      <c r="R1912" s="122">
        <f t="shared" si="116"/>
        <v>0</v>
      </c>
      <c r="S1912" s="123" t="s">
        <v>120</v>
      </c>
      <c r="U1912" s="70"/>
      <c r="V1912" s="124"/>
    </row>
    <row r="1913" s="63" customFormat="1" ht="16.5" outlineLevel="7" spans="1:22">
      <c r="A1913" s="82"/>
      <c r="B1913" s="126" t="s">
        <v>194</v>
      </c>
      <c r="C1913" s="127" t="s">
        <v>9596</v>
      </c>
      <c r="D1913" s="128" t="s">
        <v>9598</v>
      </c>
      <c r="E1913" s="129">
        <v>40816</v>
      </c>
      <c r="F1913" s="128">
        <v>60</v>
      </c>
      <c r="G1913" s="114">
        <v>0</v>
      </c>
      <c r="H1913" s="115">
        <v>95726.5</v>
      </c>
      <c r="I1913" s="115">
        <v>95726.5</v>
      </c>
      <c r="J1913" s="130">
        <v>0</v>
      </c>
      <c r="K1913" s="130">
        <v>0</v>
      </c>
      <c r="L1913" s="130">
        <v>0</v>
      </c>
      <c r="M1913" s="118"/>
      <c r="N1913" s="119"/>
      <c r="O1913" s="120">
        <f t="shared" si="117"/>
        <v>42643</v>
      </c>
      <c r="P1913" s="121">
        <f t="shared" si="118"/>
        <v>0</v>
      </c>
      <c r="Q1913" s="122">
        <f t="shared" si="119"/>
        <v>0</v>
      </c>
      <c r="R1913" s="122">
        <f t="shared" si="116"/>
        <v>0</v>
      </c>
      <c r="S1913" s="123" t="s">
        <v>120</v>
      </c>
      <c r="U1913" s="70"/>
      <c r="V1913" s="124"/>
    </row>
    <row r="1914" s="63" customFormat="1" ht="16.5" outlineLevel="7" spans="1:22">
      <c r="A1914" s="82"/>
      <c r="B1914" s="111" t="s">
        <v>194</v>
      </c>
      <c r="C1914" s="111" t="s">
        <v>9603</v>
      </c>
      <c r="D1914" s="112" t="s">
        <v>9605</v>
      </c>
      <c r="E1914" s="113">
        <v>40851</v>
      </c>
      <c r="F1914" s="112">
        <v>60</v>
      </c>
      <c r="G1914" s="114">
        <v>0</v>
      </c>
      <c r="H1914" s="115">
        <v>305982.91</v>
      </c>
      <c r="I1914" s="115">
        <v>305982.91</v>
      </c>
      <c r="J1914" s="116">
        <v>0</v>
      </c>
      <c r="K1914" s="116">
        <v>0</v>
      </c>
      <c r="L1914" s="116">
        <v>0</v>
      </c>
      <c r="M1914" s="118"/>
      <c r="N1914" s="119"/>
      <c r="O1914" s="120">
        <f t="shared" si="117"/>
        <v>42704</v>
      </c>
      <c r="P1914" s="121">
        <f t="shared" si="118"/>
        <v>0</v>
      </c>
      <c r="Q1914" s="122">
        <f t="shared" si="119"/>
        <v>0</v>
      </c>
      <c r="R1914" s="122">
        <f t="shared" si="116"/>
        <v>0</v>
      </c>
      <c r="S1914" s="123" t="s">
        <v>120</v>
      </c>
      <c r="U1914" s="70"/>
      <c r="V1914" s="124"/>
    </row>
    <row r="1915" s="63" customFormat="1" ht="16.5" outlineLevel="7" spans="1:22">
      <c r="A1915" s="82"/>
      <c r="B1915" s="111" t="s">
        <v>194</v>
      </c>
      <c r="C1915" s="111" t="s">
        <v>9609</v>
      </c>
      <c r="D1915" s="112" t="s">
        <v>9611</v>
      </c>
      <c r="E1915" s="113">
        <v>41380</v>
      </c>
      <c r="F1915" s="112">
        <v>60</v>
      </c>
      <c r="G1915" s="114">
        <v>0</v>
      </c>
      <c r="H1915" s="115">
        <v>793980.36</v>
      </c>
      <c r="I1915" s="115">
        <v>793980.36</v>
      </c>
      <c r="J1915" s="116">
        <v>0</v>
      </c>
      <c r="K1915" s="116">
        <v>0</v>
      </c>
      <c r="L1915" s="116">
        <v>0</v>
      </c>
      <c r="M1915" s="118"/>
      <c r="N1915" s="119"/>
      <c r="O1915" s="120">
        <f t="shared" si="117"/>
        <v>43220</v>
      </c>
      <c r="P1915" s="121">
        <f t="shared" si="118"/>
        <v>0</v>
      </c>
      <c r="Q1915" s="122">
        <f t="shared" si="119"/>
        <v>0</v>
      </c>
      <c r="R1915" s="122">
        <f t="shared" si="116"/>
        <v>0</v>
      </c>
      <c r="S1915" s="123" t="s">
        <v>120</v>
      </c>
      <c r="U1915" s="70"/>
      <c r="V1915" s="124"/>
    </row>
    <row r="1916" s="63" customFormat="1" ht="16.5" outlineLevel="7" spans="1:22">
      <c r="A1916" s="82"/>
      <c r="B1916" s="126" t="s">
        <v>194</v>
      </c>
      <c r="C1916" s="127" t="s">
        <v>9616</v>
      </c>
      <c r="D1916" s="128" t="s">
        <v>9618</v>
      </c>
      <c r="E1916" s="129">
        <v>41173</v>
      </c>
      <c r="F1916" s="128">
        <v>60</v>
      </c>
      <c r="G1916" s="114">
        <v>0</v>
      </c>
      <c r="H1916" s="115">
        <v>380341.94</v>
      </c>
      <c r="I1916" s="115">
        <v>380341.94</v>
      </c>
      <c r="J1916" s="130">
        <v>0</v>
      </c>
      <c r="K1916" s="130">
        <v>0</v>
      </c>
      <c r="L1916" s="130">
        <v>0</v>
      </c>
      <c r="M1916" s="118"/>
      <c r="N1916" s="119"/>
      <c r="O1916" s="120">
        <f t="shared" si="117"/>
        <v>43008</v>
      </c>
      <c r="P1916" s="121">
        <f t="shared" si="118"/>
        <v>0</v>
      </c>
      <c r="Q1916" s="122">
        <f t="shared" si="119"/>
        <v>0</v>
      </c>
      <c r="R1916" s="122">
        <f t="shared" si="116"/>
        <v>0</v>
      </c>
      <c r="S1916" s="123" t="s">
        <v>120</v>
      </c>
      <c r="U1916" s="70"/>
      <c r="V1916" s="124"/>
    </row>
    <row r="1917" s="63" customFormat="1" ht="16.5" outlineLevel="7" spans="1:22">
      <c r="A1917" s="82"/>
      <c r="B1917" s="126" t="s">
        <v>194</v>
      </c>
      <c r="C1917" s="127" t="s">
        <v>9622</v>
      </c>
      <c r="D1917" s="128" t="s">
        <v>9624</v>
      </c>
      <c r="E1917" s="129">
        <v>41666</v>
      </c>
      <c r="F1917" s="128">
        <v>60</v>
      </c>
      <c r="G1917" s="114">
        <v>0</v>
      </c>
      <c r="H1917" s="115">
        <v>194444.44</v>
      </c>
      <c r="I1917" s="115">
        <v>194444.44</v>
      </c>
      <c r="J1917" s="130">
        <v>0</v>
      </c>
      <c r="K1917" s="130">
        <v>0</v>
      </c>
      <c r="L1917" s="130">
        <v>0</v>
      </c>
      <c r="M1917" s="118"/>
      <c r="N1917" s="119"/>
      <c r="O1917" s="120">
        <f t="shared" si="117"/>
        <v>43496</v>
      </c>
      <c r="P1917" s="121">
        <f t="shared" si="118"/>
        <v>0</v>
      </c>
      <c r="Q1917" s="122">
        <f t="shared" si="119"/>
        <v>0</v>
      </c>
      <c r="R1917" s="122">
        <f t="shared" si="116"/>
        <v>0</v>
      </c>
      <c r="S1917" s="123" t="s">
        <v>120</v>
      </c>
      <c r="U1917" s="70"/>
      <c r="V1917" s="124"/>
    </row>
    <row r="1918" s="63" customFormat="1" ht="16.5" outlineLevel="7" spans="1:22">
      <c r="A1918" s="82"/>
      <c r="B1918" s="126" t="s">
        <v>194</v>
      </c>
      <c r="C1918" s="127" t="s">
        <v>9627</v>
      </c>
      <c r="D1918" s="128" t="s">
        <v>9624</v>
      </c>
      <c r="E1918" s="129">
        <v>41666</v>
      </c>
      <c r="F1918" s="128">
        <v>60</v>
      </c>
      <c r="G1918" s="114">
        <v>0</v>
      </c>
      <c r="H1918" s="115">
        <v>194444.44</v>
      </c>
      <c r="I1918" s="115">
        <v>194444.44</v>
      </c>
      <c r="J1918" s="130">
        <v>0</v>
      </c>
      <c r="K1918" s="130">
        <v>0</v>
      </c>
      <c r="L1918" s="130">
        <v>0</v>
      </c>
      <c r="M1918" s="118"/>
      <c r="N1918" s="119"/>
      <c r="O1918" s="120">
        <f t="shared" si="117"/>
        <v>43496</v>
      </c>
      <c r="P1918" s="121">
        <f t="shared" si="118"/>
        <v>0</v>
      </c>
      <c r="Q1918" s="122">
        <f t="shared" si="119"/>
        <v>0</v>
      </c>
      <c r="R1918" s="122">
        <f t="shared" si="116"/>
        <v>0</v>
      </c>
      <c r="S1918" s="123" t="s">
        <v>120</v>
      </c>
      <c r="U1918" s="70"/>
      <c r="V1918" s="124"/>
    </row>
    <row r="1919" s="63" customFormat="1" ht="16.5" outlineLevel="7" spans="1:22">
      <c r="A1919" s="82"/>
      <c r="B1919" s="126" t="s">
        <v>194</v>
      </c>
      <c r="C1919" s="127" t="s">
        <v>9631</v>
      </c>
      <c r="D1919" s="128" t="s">
        <v>9633</v>
      </c>
      <c r="E1919" s="129">
        <v>41837</v>
      </c>
      <c r="F1919" s="128">
        <v>60</v>
      </c>
      <c r="G1919" s="114">
        <v>0</v>
      </c>
      <c r="H1919" s="115">
        <v>328717.96</v>
      </c>
      <c r="I1919" s="115">
        <v>328717.96</v>
      </c>
      <c r="J1919" s="130">
        <v>0</v>
      </c>
      <c r="K1919" s="130">
        <v>0</v>
      </c>
      <c r="L1919" s="130">
        <v>0</v>
      </c>
      <c r="M1919" s="118"/>
      <c r="N1919" s="119"/>
      <c r="O1919" s="120">
        <f t="shared" si="117"/>
        <v>43677</v>
      </c>
      <c r="P1919" s="121">
        <f t="shared" si="118"/>
        <v>0</v>
      </c>
      <c r="Q1919" s="122">
        <f t="shared" si="119"/>
        <v>0</v>
      </c>
      <c r="R1919" s="122">
        <f t="shared" si="116"/>
        <v>0</v>
      </c>
      <c r="S1919" s="123" t="s">
        <v>120</v>
      </c>
      <c r="U1919" s="70"/>
      <c r="V1919" s="124"/>
    </row>
    <row r="1920" s="63" customFormat="1" ht="16.5" outlineLevel="7" spans="1:22">
      <c r="A1920" s="82"/>
      <c r="B1920" s="126" t="s">
        <v>194</v>
      </c>
      <c r="C1920" s="127" t="s">
        <v>9637</v>
      </c>
      <c r="D1920" s="128" t="s">
        <v>9639</v>
      </c>
      <c r="E1920" s="129">
        <v>40816</v>
      </c>
      <c r="F1920" s="128">
        <v>60</v>
      </c>
      <c r="G1920" s="114">
        <v>0</v>
      </c>
      <c r="H1920" s="115">
        <v>252649.57</v>
      </c>
      <c r="I1920" s="115">
        <v>252649.57</v>
      </c>
      <c r="J1920" s="130">
        <v>0</v>
      </c>
      <c r="K1920" s="130">
        <v>0</v>
      </c>
      <c r="L1920" s="130">
        <v>0</v>
      </c>
      <c r="M1920" s="118"/>
      <c r="N1920" s="119"/>
      <c r="O1920" s="120">
        <f t="shared" si="117"/>
        <v>42643</v>
      </c>
      <c r="P1920" s="121">
        <f t="shared" si="118"/>
        <v>0</v>
      </c>
      <c r="Q1920" s="122">
        <f t="shared" si="119"/>
        <v>0</v>
      </c>
      <c r="R1920" s="122">
        <f t="shared" si="116"/>
        <v>0</v>
      </c>
      <c r="S1920" s="123" t="s">
        <v>120</v>
      </c>
      <c r="U1920" s="70"/>
      <c r="V1920" s="124"/>
    </row>
    <row r="1921" s="63" customFormat="1" ht="16.5" outlineLevel="7" spans="1:22">
      <c r="A1921" s="82"/>
      <c r="B1921" s="111" t="s">
        <v>194</v>
      </c>
      <c r="C1921" s="111" t="s">
        <v>9641</v>
      </c>
      <c r="D1921" s="112" t="s">
        <v>9643</v>
      </c>
      <c r="E1921" s="113">
        <v>42899</v>
      </c>
      <c r="F1921" s="112">
        <v>60</v>
      </c>
      <c r="G1921" s="114">
        <v>0</v>
      </c>
      <c r="H1921" s="115">
        <v>18888.88</v>
      </c>
      <c r="I1921" s="115">
        <v>18888.88</v>
      </c>
      <c r="J1921" s="116">
        <v>0</v>
      </c>
      <c r="K1921" s="116">
        <v>0</v>
      </c>
      <c r="L1921" s="116">
        <v>0</v>
      </c>
      <c r="M1921" s="118"/>
      <c r="N1921" s="119"/>
      <c r="O1921" s="120">
        <f t="shared" si="117"/>
        <v>44742</v>
      </c>
      <c r="P1921" s="121">
        <f t="shared" si="118"/>
        <v>0</v>
      </c>
      <c r="Q1921" s="122">
        <f t="shared" si="119"/>
        <v>0</v>
      </c>
      <c r="R1921" s="122">
        <f t="shared" si="116"/>
        <v>0</v>
      </c>
      <c r="S1921" s="123" t="s">
        <v>120</v>
      </c>
      <c r="U1921" s="70"/>
      <c r="V1921" s="124"/>
    </row>
    <row r="1922" s="63" customFormat="1" ht="16.5" outlineLevel="7" spans="1:22">
      <c r="A1922" s="82"/>
      <c r="B1922" s="111" t="s">
        <v>194</v>
      </c>
      <c r="C1922" s="111" t="s">
        <v>9647</v>
      </c>
      <c r="D1922" s="112" t="s">
        <v>9643</v>
      </c>
      <c r="E1922" s="113">
        <v>42899</v>
      </c>
      <c r="F1922" s="112">
        <v>60</v>
      </c>
      <c r="G1922" s="114">
        <v>0</v>
      </c>
      <c r="H1922" s="115">
        <v>18888.88</v>
      </c>
      <c r="I1922" s="115">
        <v>18888.88</v>
      </c>
      <c r="J1922" s="116">
        <v>0</v>
      </c>
      <c r="K1922" s="116">
        <v>0</v>
      </c>
      <c r="L1922" s="116">
        <v>0</v>
      </c>
      <c r="M1922" s="118"/>
      <c r="N1922" s="119"/>
      <c r="O1922" s="120">
        <f t="shared" si="117"/>
        <v>44742</v>
      </c>
      <c r="P1922" s="121">
        <f t="shared" si="118"/>
        <v>0</v>
      </c>
      <c r="Q1922" s="122">
        <f t="shared" si="119"/>
        <v>0</v>
      </c>
      <c r="R1922" s="122">
        <f t="shared" si="116"/>
        <v>0</v>
      </c>
      <c r="S1922" s="123" t="s">
        <v>120</v>
      </c>
      <c r="T1922" s="132"/>
      <c r="U1922" s="70"/>
      <c r="V1922" s="124"/>
    </row>
    <row r="1923" s="63" customFormat="1" ht="16.5" outlineLevel="7" spans="1:22">
      <c r="A1923" s="82"/>
      <c r="B1923" s="126" t="s">
        <v>194</v>
      </c>
      <c r="C1923" s="127" t="s">
        <v>9650</v>
      </c>
      <c r="D1923" s="128" t="s">
        <v>9652</v>
      </c>
      <c r="E1923" s="129">
        <v>43083</v>
      </c>
      <c r="F1923" s="128">
        <v>60</v>
      </c>
      <c r="G1923" s="114">
        <v>0</v>
      </c>
      <c r="H1923" s="115">
        <v>57136.75</v>
      </c>
      <c r="I1923" s="115">
        <v>57136.75</v>
      </c>
      <c r="J1923" s="130">
        <v>0</v>
      </c>
      <c r="K1923" s="130">
        <v>0</v>
      </c>
      <c r="L1923" s="130">
        <v>0</v>
      </c>
      <c r="M1923" s="118"/>
      <c r="N1923" s="119"/>
      <c r="O1923" s="120">
        <f t="shared" si="117"/>
        <v>44926</v>
      </c>
      <c r="P1923" s="121">
        <f t="shared" si="118"/>
        <v>0</v>
      </c>
      <c r="Q1923" s="122">
        <f t="shared" si="119"/>
        <v>0</v>
      </c>
      <c r="R1923" s="122">
        <f t="shared" si="116"/>
        <v>0</v>
      </c>
      <c r="S1923" s="123" t="s">
        <v>120</v>
      </c>
      <c r="T1923" s="132"/>
      <c r="U1923" s="70"/>
      <c r="V1923" s="124"/>
    </row>
    <row r="1924" s="63" customFormat="1" ht="16.5" outlineLevel="7" spans="1:22">
      <c r="A1924" s="82"/>
      <c r="B1924" s="126" t="s">
        <v>194</v>
      </c>
      <c r="C1924" s="127" t="s">
        <v>9654</v>
      </c>
      <c r="D1924" s="128" t="s">
        <v>9656</v>
      </c>
      <c r="E1924" s="129">
        <v>42899</v>
      </c>
      <c r="F1924" s="128">
        <v>60</v>
      </c>
      <c r="G1924" s="114">
        <v>0</v>
      </c>
      <c r="H1924" s="115">
        <v>156410.25</v>
      </c>
      <c r="I1924" s="115">
        <v>156410.25</v>
      </c>
      <c r="J1924" s="130">
        <v>0</v>
      </c>
      <c r="K1924" s="130">
        <v>0</v>
      </c>
      <c r="L1924" s="130">
        <v>0</v>
      </c>
      <c r="M1924" s="118"/>
      <c r="N1924" s="119"/>
      <c r="O1924" s="120">
        <f t="shared" si="117"/>
        <v>44742</v>
      </c>
      <c r="P1924" s="121">
        <f t="shared" si="118"/>
        <v>0</v>
      </c>
      <c r="Q1924" s="122">
        <f t="shared" si="119"/>
        <v>0</v>
      </c>
      <c r="R1924" s="122">
        <f t="shared" si="116"/>
        <v>0</v>
      </c>
      <c r="S1924" s="123" t="s">
        <v>120</v>
      </c>
      <c r="U1924" s="70"/>
      <c r="V1924" s="124"/>
    </row>
    <row r="1925" s="63" customFormat="1" ht="16.5" outlineLevel="7" spans="1:22">
      <c r="A1925" s="82"/>
      <c r="B1925" s="126" t="s">
        <v>194</v>
      </c>
      <c r="C1925" s="127" t="s">
        <v>9660</v>
      </c>
      <c r="D1925" s="128" t="s">
        <v>9662</v>
      </c>
      <c r="E1925" s="129">
        <v>42899</v>
      </c>
      <c r="F1925" s="128">
        <v>60</v>
      </c>
      <c r="G1925" s="114">
        <v>0</v>
      </c>
      <c r="H1925" s="115">
        <v>172852.28</v>
      </c>
      <c r="I1925" s="115">
        <v>172852.28</v>
      </c>
      <c r="J1925" s="130">
        <v>0</v>
      </c>
      <c r="K1925" s="130">
        <v>0</v>
      </c>
      <c r="L1925" s="130">
        <v>0</v>
      </c>
      <c r="M1925" s="118"/>
      <c r="N1925" s="119"/>
      <c r="O1925" s="120">
        <f t="shared" si="117"/>
        <v>44742</v>
      </c>
      <c r="P1925" s="121">
        <f t="shared" si="118"/>
        <v>0</v>
      </c>
      <c r="Q1925" s="122">
        <f t="shared" si="119"/>
        <v>0</v>
      </c>
      <c r="R1925" s="122">
        <f t="shared" si="116"/>
        <v>0</v>
      </c>
      <c r="S1925" s="123" t="s">
        <v>120</v>
      </c>
      <c r="U1925" s="70"/>
      <c r="V1925" s="124"/>
    </row>
    <row r="1926" s="63" customFormat="1" ht="16.5" outlineLevel="7" spans="1:22">
      <c r="A1926" s="82"/>
      <c r="B1926" s="126" t="s">
        <v>194</v>
      </c>
      <c r="C1926" s="127" t="s">
        <v>9665</v>
      </c>
      <c r="D1926" s="128" t="s">
        <v>9667</v>
      </c>
      <c r="E1926" s="129">
        <v>42899</v>
      </c>
      <c r="F1926" s="128">
        <v>60</v>
      </c>
      <c r="G1926" s="114">
        <v>0</v>
      </c>
      <c r="H1926" s="115">
        <v>6046.99</v>
      </c>
      <c r="I1926" s="115">
        <v>6046.99</v>
      </c>
      <c r="J1926" s="130">
        <v>0</v>
      </c>
      <c r="K1926" s="130">
        <v>0</v>
      </c>
      <c r="L1926" s="130">
        <v>0</v>
      </c>
      <c r="M1926" s="118"/>
      <c r="N1926" s="119"/>
      <c r="O1926" s="120">
        <f t="shared" si="117"/>
        <v>44742</v>
      </c>
      <c r="P1926" s="121">
        <f t="shared" si="118"/>
        <v>0</v>
      </c>
      <c r="Q1926" s="122">
        <f t="shared" si="119"/>
        <v>0</v>
      </c>
      <c r="R1926" s="122">
        <f t="shared" si="116"/>
        <v>0</v>
      </c>
      <c r="S1926" s="123" t="s">
        <v>120</v>
      </c>
      <c r="U1926" s="70"/>
      <c r="V1926" s="124"/>
    </row>
    <row r="1927" s="63" customFormat="1" ht="16.5" outlineLevel="7" spans="1:22">
      <c r="A1927" s="82"/>
      <c r="B1927" s="126" t="s">
        <v>194</v>
      </c>
      <c r="C1927" s="127" t="s">
        <v>9671</v>
      </c>
      <c r="D1927" s="128" t="s">
        <v>9673</v>
      </c>
      <c r="E1927" s="129">
        <v>38604</v>
      </c>
      <c r="F1927" s="128">
        <v>60</v>
      </c>
      <c r="G1927" s="114">
        <v>0</v>
      </c>
      <c r="H1927" s="115">
        <v>2176</v>
      </c>
      <c r="I1927" s="115">
        <v>2176</v>
      </c>
      <c r="J1927" s="130">
        <v>0</v>
      </c>
      <c r="K1927" s="130">
        <v>0</v>
      </c>
      <c r="L1927" s="130">
        <v>0</v>
      </c>
      <c r="M1927" s="118"/>
      <c r="N1927" s="119"/>
      <c r="O1927" s="120">
        <f t="shared" si="117"/>
        <v>40451</v>
      </c>
      <c r="P1927" s="121">
        <f t="shared" si="118"/>
        <v>0</v>
      </c>
      <c r="Q1927" s="122">
        <f t="shared" si="119"/>
        <v>0</v>
      </c>
      <c r="R1927" s="122">
        <f t="shared" si="116"/>
        <v>0</v>
      </c>
      <c r="S1927" s="123" t="s">
        <v>120</v>
      </c>
      <c r="U1927" s="70"/>
      <c r="V1927" s="124"/>
    </row>
    <row r="1928" s="63" customFormat="1" ht="16.5" outlineLevel="7" spans="1:22">
      <c r="A1928" s="82"/>
      <c r="B1928" s="111" t="s">
        <v>194</v>
      </c>
      <c r="C1928" s="111" t="s">
        <v>9676</v>
      </c>
      <c r="D1928" s="112" t="s">
        <v>9678</v>
      </c>
      <c r="E1928" s="113">
        <v>42899</v>
      </c>
      <c r="F1928" s="112">
        <v>60</v>
      </c>
      <c r="G1928" s="114">
        <v>0</v>
      </c>
      <c r="H1928" s="115">
        <v>120259.64</v>
      </c>
      <c r="I1928" s="115">
        <v>120259.64</v>
      </c>
      <c r="J1928" s="116">
        <v>0</v>
      </c>
      <c r="K1928" s="116">
        <v>0</v>
      </c>
      <c r="L1928" s="116">
        <v>0</v>
      </c>
      <c r="M1928" s="118"/>
      <c r="N1928" s="119"/>
      <c r="O1928" s="120">
        <f t="shared" si="117"/>
        <v>44742</v>
      </c>
      <c r="P1928" s="121">
        <f t="shared" si="118"/>
        <v>0</v>
      </c>
      <c r="Q1928" s="122">
        <f t="shared" si="119"/>
        <v>0</v>
      </c>
      <c r="R1928" s="122">
        <f t="shared" ref="R1928:R1991" si="120">Q1928-L1928</f>
        <v>0</v>
      </c>
      <c r="S1928" s="123" t="s">
        <v>120</v>
      </c>
      <c r="U1928" s="70"/>
      <c r="V1928" s="124"/>
    </row>
    <row r="1929" s="63" customFormat="1" ht="16.5" outlineLevel="7" spans="1:22">
      <c r="A1929" s="82"/>
      <c r="B1929" s="111" t="s">
        <v>194</v>
      </c>
      <c r="C1929" s="111" t="s">
        <v>9681</v>
      </c>
      <c r="D1929" s="112" t="s">
        <v>9683</v>
      </c>
      <c r="E1929" s="113">
        <v>41361</v>
      </c>
      <c r="F1929" s="112">
        <v>60</v>
      </c>
      <c r="G1929" s="114">
        <v>0</v>
      </c>
      <c r="H1929" s="115">
        <v>358974.36</v>
      </c>
      <c r="I1929" s="115">
        <v>358974.36</v>
      </c>
      <c r="J1929" s="116">
        <v>0</v>
      </c>
      <c r="K1929" s="116">
        <v>0</v>
      </c>
      <c r="L1929" s="116">
        <v>0</v>
      </c>
      <c r="M1929" s="118"/>
      <c r="N1929" s="119"/>
      <c r="O1929" s="120">
        <f t="shared" ref="O1929:O1992" si="121">IFERROR(EOMONTH(E1929,F1929),"")</f>
        <v>43190</v>
      </c>
      <c r="P1929" s="121">
        <f t="shared" si="118"/>
        <v>0</v>
      </c>
      <c r="Q1929" s="122">
        <f t="shared" si="119"/>
        <v>0</v>
      </c>
      <c r="R1929" s="122">
        <f t="shared" si="120"/>
        <v>0</v>
      </c>
      <c r="S1929" s="123" t="s">
        <v>120</v>
      </c>
      <c r="U1929" s="70"/>
      <c r="V1929" s="124"/>
    </row>
    <row r="1930" s="63" customFormat="1" ht="16.5" outlineLevel="7" spans="1:22">
      <c r="A1930" s="82"/>
      <c r="B1930" s="126" t="s">
        <v>194</v>
      </c>
      <c r="C1930" s="127" t="s">
        <v>9688</v>
      </c>
      <c r="D1930" s="128" t="s">
        <v>9690</v>
      </c>
      <c r="E1930" s="129">
        <v>41750</v>
      </c>
      <c r="F1930" s="128">
        <v>168</v>
      </c>
      <c r="G1930" s="114">
        <v>0</v>
      </c>
      <c r="H1930" s="115">
        <v>568451.71</v>
      </c>
      <c r="I1930" s="115">
        <v>412920.74</v>
      </c>
      <c r="J1930" s="130">
        <v>0</v>
      </c>
      <c r="K1930" s="130">
        <v>155530.97</v>
      </c>
      <c r="L1930" s="130">
        <v>50442.48</v>
      </c>
      <c r="M1930" s="118"/>
      <c r="N1930" s="119"/>
      <c r="O1930" s="120">
        <f t="shared" si="121"/>
        <v>46873</v>
      </c>
      <c r="P1930" s="121">
        <f t="shared" ref="P1930:P1993" si="122">IFERROR(IF(OR(AND(M1930&lt;&gt;"",YEAR(M1930)&lt;YEAR($L$6)),AND(O1930&lt;&gt;"",YEAR(O1930)&lt;YEAR($L$6))),0,IF(YEAR(E1930)&gt;YEAR($L$6),0,IF(OR((IF(YEAR(E1930)&lt;YEAR($L$6),1,IF(MONTH(E1930)=12,99,MONTH(E1930)+1))&gt;12),(IF(YEAR(E1930)&lt;YEAR($L$6),1,IF(MONTH(E1930)=12,99,MONTH(E1930)+1))&gt;MIN(MONTH($L$6),IF(AND(M1930&lt;&gt;"",YEAR(M1930)=YEAR($L$6)),MONTH(M1930),99),IF(AND(O1930&lt;&gt;"",YEAR(O1930)=YEAR($L$6)),MONTH(O1930),99)))),0,MIN(MONTH($L$6),IF(AND(M1930&lt;&gt;"",YEAR(M1930)=YEAR($L$6)),MONTH(M1930),99),IF(AND(O1930&lt;&gt;"",YEAR(O1930)=YEAR($L$6)),MONTH(O1930),99))-IF(YEAR(E1930)&lt;YEAR($L$6),1,IF(MONTH(E1930)=12,99,MONTH(E1930)+1))+1))),0)</f>
        <v>12</v>
      </c>
      <c r="Q1930" s="122">
        <f t="shared" ref="Q1930:Q1993" si="123">IFERROR(IF(N1930=0,(H1930*(1-G1930))/F1930*P1930,(N1930*(1-G1930))/F1930*P1930),0)</f>
        <v>40603.6935714286</v>
      </c>
      <c r="R1930" s="122">
        <f t="shared" si="120"/>
        <v>-9838.78642857144</v>
      </c>
      <c r="S1930" s="123" t="s">
        <v>120</v>
      </c>
      <c r="U1930" s="70"/>
      <c r="V1930" s="124"/>
    </row>
    <row r="1931" s="63" customFormat="1" ht="16.5" outlineLevel="7" spans="1:22">
      <c r="A1931" s="82"/>
      <c r="B1931" s="126" t="s">
        <v>194</v>
      </c>
      <c r="C1931" s="127" t="s">
        <v>9696</v>
      </c>
      <c r="D1931" s="128" t="s">
        <v>9698</v>
      </c>
      <c r="E1931" s="129">
        <v>41750</v>
      </c>
      <c r="F1931" s="128">
        <v>60</v>
      </c>
      <c r="G1931" s="114">
        <v>0</v>
      </c>
      <c r="H1931" s="115">
        <v>94339.62</v>
      </c>
      <c r="I1931" s="115">
        <v>94339.62</v>
      </c>
      <c r="J1931" s="130">
        <v>0</v>
      </c>
      <c r="K1931" s="130">
        <v>0</v>
      </c>
      <c r="L1931" s="130">
        <v>0</v>
      </c>
      <c r="M1931" s="118"/>
      <c r="N1931" s="119"/>
      <c r="O1931" s="120">
        <f t="shared" si="121"/>
        <v>43585</v>
      </c>
      <c r="P1931" s="121">
        <f t="shared" si="122"/>
        <v>0</v>
      </c>
      <c r="Q1931" s="122">
        <f t="shared" si="123"/>
        <v>0</v>
      </c>
      <c r="R1931" s="122">
        <f t="shared" si="120"/>
        <v>0</v>
      </c>
      <c r="S1931" s="123" t="s">
        <v>120</v>
      </c>
      <c r="U1931" s="70"/>
      <c r="V1931" s="124"/>
    </row>
    <row r="1932" s="63" customFormat="1" ht="16.5" outlineLevel="7" spans="1:22">
      <c r="A1932" s="82"/>
      <c r="B1932" s="126" t="s">
        <v>194</v>
      </c>
      <c r="C1932" s="127" t="s">
        <v>9702</v>
      </c>
      <c r="D1932" s="128" t="s">
        <v>9704</v>
      </c>
      <c r="E1932" s="129">
        <v>41750</v>
      </c>
      <c r="F1932" s="128">
        <v>132</v>
      </c>
      <c r="G1932" s="114">
        <v>0</v>
      </c>
      <c r="H1932" s="115">
        <v>782669.61</v>
      </c>
      <c r="I1932" s="115">
        <v>782669.61</v>
      </c>
      <c r="J1932" s="130">
        <v>0</v>
      </c>
      <c r="K1932" s="130">
        <v>0</v>
      </c>
      <c r="L1932" s="130">
        <v>125403.66</v>
      </c>
      <c r="M1932" s="118"/>
      <c r="N1932" s="119"/>
      <c r="O1932" s="120">
        <f t="shared" si="121"/>
        <v>45777</v>
      </c>
      <c r="P1932" s="121">
        <f t="shared" si="122"/>
        <v>4</v>
      </c>
      <c r="Q1932" s="122">
        <f t="shared" si="123"/>
        <v>23717.2609090909</v>
      </c>
      <c r="R1932" s="122">
        <f t="shared" si="120"/>
        <v>-101686.399090909</v>
      </c>
      <c r="S1932" s="123" t="s">
        <v>120</v>
      </c>
      <c r="U1932" s="70"/>
      <c r="V1932" s="124"/>
    </row>
    <row r="1933" s="63" customFormat="1" ht="16.5" outlineLevel="7" spans="1:22">
      <c r="A1933" s="82"/>
      <c r="B1933" s="126" t="s">
        <v>194</v>
      </c>
      <c r="C1933" s="127" t="s">
        <v>9709</v>
      </c>
      <c r="D1933" s="128" t="s">
        <v>9711</v>
      </c>
      <c r="E1933" s="129">
        <v>42688</v>
      </c>
      <c r="F1933" s="128">
        <v>60</v>
      </c>
      <c r="G1933" s="114">
        <v>0</v>
      </c>
      <c r="H1933" s="115">
        <v>480728.92</v>
      </c>
      <c r="I1933" s="115">
        <v>480728.92</v>
      </c>
      <c r="J1933" s="130">
        <v>0</v>
      </c>
      <c r="K1933" s="130">
        <v>0</v>
      </c>
      <c r="L1933" s="130">
        <v>0</v>
      </c>
      <c r="M1933" s="118"/>
      <c r="N1933" s="119"/>
      <c r="O1933" s="120">
        <f t="shared" si="121"/>
        <v>44530</v>
      </c>
      <c r="P1933" s="121">
        <f t="shared" si="122"/>
        <v>0</v>
      </c>
      <c r="Q1933" s="122">
        <f t="shared" si="123"/>
        <v>0</v>
      </c>
      <c r="R1933" s="122">
        <f t="shared" si="120"/>
        <v>0</v>
      </c>
      <c r="S1933" s="123" t="s">
        <v>120</v>
      </c>
      <c r="U1933" s="70"/>
      <c r="V1933" s="124"/>
    </row>
    <row r="1934" s="63" customFormat="1" ht="16.5" outlineLevel="7" spans="1:22">
      <c r="A1934" s="82"/>
      <c r="B1934" s="126" t="s">
        <v>194</v>
      </c>
      <c r="C1934" s="127" t="s">
        <v>9716</v>
      </c>
      <c r="D1934" s="128" t="s">
        <v>9718</v>
      </c>
      <c r="E1934" s="129">
        <v>43083</v>
      </c>
      <c r="F1934" s="128">
        <v>132</v>
      </c>
      <c r="G1934" s="114">
        <v>0</v>
      </c>
      <c r="H1934" s="115">
        <v>625471.7</v>
      </c>
      <c r="I1934" s="115">
        <v>386477.98</v>
      </c>
      <c r="J1934" s="130">
        <v>0</v>
      </c>
      <c r="K1934" s="130">
        <v>238993.72</v>
      </c>
      <c r="L1934" s="130">
        <v>71698.11</v>
      </c>
      <c r="M1934" s="118"/>
      <c r="N1934" s="119"/>
      <c r="O1934" s="120">
        <f t="shared" si="121"/>
        <v>47118</v>
      </c>
      <c r="P1934" s="121">
        <f t="shared" si="122"/>
        <v>12</v>
      </c>
      <c r="Q1934" s="122">
        <f t="shared" si="123"/>
        <v>56861.0636363636</v>
      </c>
      <c r="R1934" s="122">
        <f t="shared" si="120"/>
        <v>-14837.0463636364</v>
      </c>
      <c r="S1934" s="123" t="s">
        <v>120</v>
      </c>
      <c r="U1934" s="70"/>
      <c r="V1934" s="124"/>
    </row>
    <row r="1935" s="63" customFormat="1" ht="16.5" outlineLevel="7" spans="1:22">
      <c r="A1935" s="82"/>
      <c r="B1935" s="111" t="s">
        <v>194</v>
      </c>
      <c r="C1935" s="111" t="s">
        <v>9722</v>
      </c>
      <c r="D1935" s="112" t="s">
        <v>9724</v>
      </c>
      <c r="E1935" s="113">
        <v>43752</v>
      </c>
      <c r="F1935" s="112">
        <v>60</v>
      </c>
      <c r="G1935" s="114">
        <v>0</v>
      </c>
      <c r="H1935" s="115">
        <v>187327.59</v>
      </c>
      <c r="I1935" s="115">
        <v>187327.59</v>
      </c>
      <c r="J1935" s="116">
        <v>0</v>
      </c>
      <c r="K1935" s="116">
        <v>0</v>
      </c>
      <c r="L1935" s="116">
        <v>0</v>
      </c>
      <c r="M1935" s="118"/>
      <c r="N1935" s="119"/>
      <c r="O1935" s="120">
        <f t="shared" si="121"/>
        <v>45596</v>
      </c>
      <c r="P1935" s="121">
        <f t="shared" si="122"/>
        <v>0</v>
      </c>
      <c r="Q1935" s="122">
        <f t="shared" si="123"/>
        <v>0</v>
      </c>
      <c r="R1935" s="122">
        <f t="shared" si="120"/>
        <v>0</v>
      </c>
      <c r="S1935" s="123" t="s">
        <v>120</v>
      </c>
      <c r="U1935" s="70"/>
      <c r="V1935" s="124"/>
    </row>
    <row r="1936" s="63" customFormat="1" ht="16.5" outlineLevel="7" spans="1:22">
      <c r="A1936" s="82"/>
      <c r="B1936" s="111" t="s">
        <v>194</v>
      </c>
      <c r="C1936" s="111" t="s">
        <v>9729</v>
      </c>
      <c r="D1936" s="112" t="s">
        <v>9731</v>
      </c>
      <c r="E1936" s="113">
        <v>37103</v>
      </c>
      <c r="F1936" s="112">
        <v>96</v>
      </c>
      <c r="G1936" s="114">
        <v>0</v>
      </c>
      <c r="H1936" s="115">
        <v>28985</v>
      </c>
      <c r="I1936" s="115">
        <v>28985</v>
      </c>
      <c r="J1936" s="116">
        <v>0</v>
      </c>
      <c r="K1936" s="116">
        <v>0</v>
      </c>
      <c r="L1936" s="116">
        <v>0</v>
      </c>
      <c r="M1936" s="118"/>
      <c r="N1936" s="119"/>
      <c r="O1936" s="120">
        <f t="shared" si="121"/>
        <v>40025</v>
      </c>
      <c r="P1936" s="121">
        <f t="shared" si="122"/>
        <v>0</v>
      </c>
      <c r="Q1936" s="122">
        <f t="shared" si="123"/>
        <v>0</v>
      </c>
      <c r="R1936" s="122">
        <f t="shared" si="120"/>
        <v>0</v>
      </c>
      <c r="S1936" s="123" t="s">
        <v>120</v>
      </c>
      <c r="U1936" s="70"/>
      <c r="V1936" s="124"/>
    </row>
    <row r="1937" s="63" customFormat="1" ht="16.5" outlineLevel="7" spans="1:22">
      <c r="A1937" s="82"/>
      <c r="B1937" s="126" t="s">
        <v>194</v>
      </c>
      <c r="C1937" s="127" t="s">
        <v>9734</v>
      </c>
      <c r="D1937" s="128" t="s">
        <v>9736</v>
      </c>
      <c r="E1937" s="129">
        <v>39433</v>
      </c>
      <c r="F1937" s="128">
        <v>96</v>
      </c>
      <c r="G1937" s="114">
        <v>0</v>
      </c>
      <c r="H1937" s="115">
        <v>18800</v>
      </c>
      <c r="I1937" s="115">
        <v>18800</v>
      </c>
      <c r="J1937" s="130">
        <v>0</v>
      </c>
      <c r="K1937" s="130">
        <v>0</v>
      </c>
      <c r="L1937" s="130">
        <v>0</v>
      </c>
      <c r="M1937" s="118"/>
      <c r="N1937" s="119"/>
      <c r="O1937" s="120">
        <f t="shared" si="121"/>
        <v>42369</v>
      </c>
      <c r="P1937" s="121">
        <f t="shared" si="122"/>
        <v>0</v>
      </c>
      <c r="Q1937" s="122">
        <f t="shared" si="123"/>
        <v>0</v>
      </c>
      <c r="R1937" s="122">
        <f t="shared" si="120"/>
        <v>0</v>
      </c>
      <c r="S1937" s="123" t="s">
        <v>120</v>
      </c>
      <c r="U1937" s="70"/>
      <c r="V1937" s="124"/>
    </row>
    <row r="1938" s="63" customFormat="1" ht="16.5" outlineLevel="7" spans="1:22">
      <c r="A1938" s="82"/>
      <c r="B1938" s="126" t="s">
        <v>194</v>
      </c>
      <c r="C1938" s="127" t="s">
        <v>9741</v>
      </c>
      <c r="D1938" s="128" t="s">
        <v>9736</v>
      </c>
      <c r="E1938" s="129">
        <v>38953</v>
      </c>
      <c r="F1938" s="128">
        <v>96</v>
      </c>
      <c r="G1938" s="114">
        <v>0</v>
      </c>
      <c r="H1938" s="115">
        <v>18800</v>
      </c>
      <c r="I1938" s="115">
        <v>18800</v>
      </c>
      <c r="J1938" s="130">
        <v>0</v>
      </c>
      <c r="K1938" s="130">
        <v>0</v>
      </c>
      <c r="L1938" s="130">
        <v>0</v>
      </c>
      <c r="M1938" s="118"/>
      <c r="N1938" s="119"/>
      <c r="O1938" s="120">
        <f t="shared" si="121"/>
        <v>41882</v>
      </c>
      <c r="P1938" s="121">
        <f t="shared" si="122"/>
        <v>0</v>
      </c>
      <c r="Q1938" s="122">
        <f t="shared" si="123"/>
        <v>0</v>
      </c>
      <c r="R1938" s="122">
        <f t="shared" si="120"/>
        <v>0</v>
      </c>
      <c r="S1938" s="123" t="s">
        <v>120</v>
      </c>
      <c r="U1938" s="70"/>
      <c r="V1938" s="124"/>
    </row>
    <row r="1939" s="63" customFormat="1" ht="16.5" outlineLevel="7" spans="1:22">
      <c r="A1939" s="82"/>
      <c r="B1939" s="126" t="s">
        <v>194</v>
      </c>
      <c r="C1939" s="127" t="s">
        <v>9746</v>
      </c>
      <c r="D1939" s="128" t="s">
        <v>9748</v>
      </c>
      <c r="E1939" s="129">
        <v>40526</v>
      </c>
      <c r="F1939" s="128">
        <v>96</v>
      </c>
      <c r="G1939" s="114">
        <v>0</v>
      </c>
      <c r="H1939" s="115">
        <v>32747.18</v>
      </c>
      <c r="I1939" s="115">
        <v>32747.18</v>
      </c>
      <c r="J1939" s="130">
        <v>0</v>
      </c>
      <c r="K1939" s="130">
        <v>0</v>
      </c>
      <c r="L1939" s="130">
        <v>0</v>
      </c>
      <c r="M1939" s="118"/>
      <c r="N1939" s="119"/>
      <c r="O1939" s="120">
        <f t="shared" si="121"/>
        <v>43465</v>
      </c>
      <c r="P1939" s="121">
        <f t="shared" si="122"/>
        <v>0</v>
      </c>
      <c r="Q1939" s="122">
        <f t="shared" si="123"/>
        <v>0</v>
      </c>
      <c r="R1939" s="122">
        <f t="shared" si="120"/>
        <v>0</v>
      </c>
      <c r="S1939" s="123" t="s">
        <v>120</v>
      </c>
      <c r="U1939" s="70"/>
      <c r="V1939" s="124"/>
    </row>
    <row r="1940" s="63" customFormat="1" ht="16.5" outlineLevel="7" spans="1:22">
      <c r="A1940" s="82"/>
      <c r="B1940" s="126" t="s">
        <v>194</v>
      </c>
      <c r="C1940" s="127" t="s">
        <v>9753</v>
      </c>
      <c r="D1940" s="128" t="s">
        <v>9541</v>
      </c>
      <c r="E1940" s="129">
        <v>40476</v>
      </c>
      <c r="F1940" s="128">
        <v>96</v>
      </c>
      <c r="G1940" s="114">
        <v>0</v>
      </c>
      <c r="H1940" s="115">
        <v>3247.86</v>
      </c>
      <c r="I1940" s="115">
        <v>3247.86</v>
      </c>
      <c r="J1940" s="130">
        <v>0</v>
      </c>
      <c r="K1940" s="130">
        <v>0</v>
      </c>
      <c r="L1940" s="130">
        <v>0</v>
      </c>
      <c r="M1940" s="118"/>
      <c r="N1940" s="119"/>
      <c r="O1940" s="120">
        <f t="shared" si="121"/>
        <v>43404</v>
      </c>
      <c r="P1940" s="121">
        <f t="shared" si="122"/>
        <v>0</v>
      </c>
      <c r="Q1940" s="122">
        <f t="shared" si="123"/>
        <v>0</v>
      </c>
      <c r="R1940" s="122">
        <f t="shared" si="120"/>
        <v>0</v>
      </c>
      <c r="S1940" s="123" t="s">
        <v>120</v>
      </c>
      <c r="U1940" s="70"/>
      <c r="V1940" s="124"/>
    </row>
    <row r="1941" s="63" customFormat="1" ht="16.5" outlineLevel="7" spans="1:22">
      <c r="A1941" s="82"/>
      <c r="B1941" s="126" t="s">
        <v>194</v>
      </c>
      <c r="C1941" s="127" t="s">
        <v>9759</v>
      </c>
      <c r="D1941" s="128" t="s">
        <v>9761</v>
      </c>
      <c r="E1941" s="129">
        <v>41666</v>
      </c>
      <c r="F1941" s="128">
        <v>96</v>
      </c>
      <c r="G1941" s="114">
        <v>0</v>
      </c>
      <c r="H1941" s="115">
        <v>3760.68</v>
      </c>
      <c r="I1941" s="115">
        <v>3760.68</v>
      </c>
      <c r="J1941" s="130">
        <v>0</v>
      </c>
      <c r="K1941" s="130">
        <v>0</v>
      </c>
      <c r="L1941" s="130">
        <v>0</v>
      </c>
      <c r="M1941" s="118"/>
      <c r="N1941" s="119"/>
      <c r="O1941" s="120">
        <f t="shared" si="121"/>
        <v>44592</v>
      </c>
      <c r="P1941" s="121">
        <f t="shared" si="122"/>
        <v>0</v>
      </c>
      <c r="Q1941" s="122">
        <f t="shared" si="123"/>
        <v>0</v>
      </c>
      <c r="R1941" s="122">
        <f t="shared" si="120"/>
        <v>0</v>
      </c>
      <c r="S1941" s="123" t="s">
        <v>120</v>
      </c>
      <c r="U1941" s="70"/>
      <c r="V1941" s="124"/>
    </row>
    <row r="1942" s="63" customFormat="1" ht="16.5" outlineLevel="7" spans="1:22">
      <c r="A1942" s="82"/>
      <c r="B1942" s="111" t="s">
        <v>194</v>
      </c>
      <c r="C1942" s="111" t="s">
        <v>9764</v>
      </c>
      <c r="D1942" s="112" t="s">
        <v>9541</v>
      </c>
      <c r="E1942" s="113">
        <v>42303</v>
      </c>
      <c r="F1942" s="112">
        <v>96</v>
      </c>
      <c r="G1942" s="114">
        <v>0</v>
      </c>
      <c r="H1942" s="115">
        <v>3418.8</v>
      </c>
      <c r="I1942" s="115">
        <v>3418.8</v>
      </c>
      <c r="J1942" s="116">
        <v>0</v>
      </c>
      <c r="K1942" s="116">
        <v>0</v>
      </c>
      <c r="L1942" s="116">
        <v>0</v>
      </c>
      <c r="M1942" s="118"/>
      <c r="N1942" s="119"/>
      <c r="O1942" s="120">
        <f t="shared" si="121"/>
        <v>45230</v>
      </c>
      <c r="P1942" s="121">
        <f t="shared" si="122"/>
        <v>0</v>
      </c>
      <c r="Q1942" s="122">
        <f t="shared" si="123"/>
        <v>0</v>
      </c>
      <c r="R1942" s="122">
        <f t="shared" si="120"/>
        <v>0</v>
      </c>
      <c r="S1942" s="123" t="s">
        <v>120</v>
      </c>
      <c r="U1942" s="70"/>
      <c r="V1942" s="124"/>
    </row>
    <row r="1943" s="63" customFormat="1" ht="16.5" outlineLevel="7" spans="1:22">
      <c r="A1943" s="82"/>
      <c r="B1943" s="111" t="s">
        <v>194</v>
      </c>
      <c r="C1943" s="111" t="s">
        <v>9768</v>
      </c>
      <c r="D1943" s="112" t="s">
        <v>9541</v>
      </c>
      <c r="E1943" s="113">
        <v>42713</v>
      </c>
      <c r="F1943" s="112">
        <v>96</v>
      </c>
      <c r="G1943" s="114">
        <v>0</v>
      </c>
      <c r="H1943" s="115">
        <v>3376.07</v>
      </c>
      <c r="I1943" s="115">
        <v>3376.07</v>
      </c>
      <c r="J1943" s="116">
        <v>0</v>
      </c>
      <c r="K1943" s="116">
        <v>0</v>
      </c>
      <c r="L1943" s="116">
        <v>0</v>
      </c>
      <c r="M1943" s="118"/>
      <c r="N1943" s="119"/>
      <c r="O1943" s="120">
        <f t="shared" si="121"/>
        <v>45657</v>
      </c>
      <c r="P1943" s="121">
        <f t="shared" si="122"/>
        <v>0</v>
      </c>
      <c r="Q1943" s="122">
        <f t="shared" si="123"/>
        <v>0</v>
      </c>
      <c r="R1943" s="122">
        <f t="shared" si="120"/>
        <v>0</v>
      </c>
      <c r="S1943" s="123" t="s">
        <v>120</v>
      </c>
      <c r="U1943" s="70"/>
      <c r="V1943" s="124"/>
    </row>
    <row r="1944" s="63" customFormat="1" ht="16.5" outlineLevel="7" spans="1:22">
      <c r="A1944" s="82"/>
      <c r="B1944" s="126" t="s">
        <v>194</v>
      </c>
      <c r="C1944" s="127" t="s">
        <v>9771</v>
      </c>
      <c r="D1944" s="128" t="s">
        <v>9541</v>
      </c>
      <c r="E1944" s="129">
        <v>42899</v>
      </c>
      <c r="F1944" s="128">
        <v>96</v>
      </c>
      <c r="G1944" s="114">
        <v>0</v>
      </c>
      <c r="H1944" s="115">
        <v>3076.92</v>
      </c>
      <c r="I1944" s="115">
        <v>3076.92</v>
      </c>
      <c r="J1944" s="130">
        <v>0</v>
      </c>
      <c r="K1944" s="130">
        <v>0</v>
      </c>
      <c r="L1944" s="130">
        <v>192.31</v>
      </c>
      <c r="M1944" s="118"/>
      <c r="N1944" s="119"/>
      <c r="O1944" s="120">
        <f t="shared" si="121"/>
        <v>45838</v>
      </c>
      <c r="P1944" s="121">
        <f t="shared" si="122"/>
        <v>6</v>
      </c>
      <c r="Q1944" s="122">
        <f t="shared" si="123"/>
        <v>192.3075</v>
      </c>
      <c r="R1944" s="122">
        <f t="shared" si="120"/>
        <v>-0.00249999999999773</v>
      </c>
      <c r="S1944" s="123" t="s">
        <v>120</v>
      </c>
      <c r="U1944" s="70"/>
      <c r="V1944" s="124"/>
    </row>
    <row r="1945" s="63" customFormat="1" ht="16.5" outlineLevel="7" spans="1:22">
      <c r="A1945" s="82"/>
      <c r="B1945" s="126" t="s">
        <v>194</v>
      </c>
      <c r="C1945" s="127" t="s">
        <v>9776</v>
      </c>
      <c r="D1945" s="128" t="s">
        <v>9541</v>
      </c>
      <c r="E1945" s="129">
        <v>43590</v>
      </c>
      <c r="F1945" s="128">
        <v>96</v>
      </c>
      <c r="G1945" s="114">
        <v>0</v>
      </c>
      <c r="H1945" s="115">
        <v>3620.69</v>
      </c>
      <c r="I1945" s="115">
        <v>2979.54</v>
      </c>
      <c r="J1945" s="130">
        <v>0</v>
      </c>
      <c r="K1945" s="130">
        <v>641.15</v>
      </c>
      <c r="L1945" s="130">
        <v>452.58</v>
      </c>
      <c r="M1945" s="118"/>
      <c r="N1945" s="119"/>
      <c r="O1945" s="120">
        <f t="shared" si="121"/>
        <v>46538</v>
      </c>
      <c r="P1945" s="121">
        <f t="shared" si="122"/>
        <v>12</v>
      </c>
      <c r="Q1945" s="122">
        <f t="shared" si="123"/>
        <v>452.58625</v>
      </c>
      <c r="R1945" s="122">
        <f t="shared" si="120"/>
        <v>0.00625000000007958</v>
      </c>
      <c r="S1945" s="123" t="s">
        <v>120</v>
      </c>
      <c r="U1945" s="70"/>
      <c r="V1945" s="124"/>
    </row>
    <row r="1946" s="63" customFormat="1" ht="16.5" outlineLevel="7" spans="1:22">
      <c r="A1946" s="82"/>
      <c r="B1946" s="126" t="s">
        <v>194</v>
      </c>
      <c r="C1946" s="127" t="s">
        <v>9781</v>
      </c>
      <c r="D1946" s="128" t="s">
        <v>9783</v>
      </c>
      <c r="E1946" s="129">
        <v>42899</v>
      </c>
      <c r="F1946" s="128">
        <v>96</v>
      </c>
      <c r="G1946" s="114">
        <v>0</v>
      </c>
      <c r="H1946" s="115">
        <v>131835.05</v>
      </c>
      <c r="I1946" s="115">
        <v>131835.05</v>
      </c>
      <c r="J1946" s="130">
        <v>0</v>
      </c>
      <c r="K1946" s="130">
        <v>0</v>
      </c>
      <c r="L1946" s="130">
        <v>8239.7</v>
      </c>
      <c r="M1946" s="118"/>
      <c r="N1946" s="119"/>
      <c r="O1946" s="120">
        <f t="shared" si="121"/>
        <v>45838</v>
      </c>
      <c r="P1946" s="121">
        <f t="shared" si="122"/>
        <v>6</v>
      </c>
      <c r="Q1946" s="122">
        <f t="shared" si="123"/>
        <v>8239.690625</v>
      </c>
      <c r="R1946" s="122">
        <f t="shared" si="120"/>
        <v>-0.00937500000145519</v>
      </c>
      <c r="S1946" s="123" t="s">
        <v>120</v>
      </c>
      <c r="U1946" s="70"/>
      <c r="V1946" s="124"/>
    </row>
    <row r="1947" s="63" customFormat="1" ht="16.5" outlineLevel="7" spans="1:22">
      <c r="A1947" s="82"/>
      <c r="B1947" s="126" t="s">
        <v>194</v>
      </c>
      <c r="C1947" s="127" t="s">
        <v>9787</v>
      </c>
      <c r="D1947" s="128" t="s">
        <v>9789</v>
      </c>
      <c r="E1947" s="129">
        <v>38702</v>
      </c>
      <c r="F1947" s="128">
        <v>96</v>
      </c>
      <c r="G1947" s="114">
        <v>0</v>
      </c>
      <c r="H1947" s="115">
        <v>2600</v>
      </c>
      <c r="I1947" s="115">
        <v>2600</v>
      </c>
      <c r="J1947" s="130">
        <v>0</v>
      </c>
      <c r="K1947" s="130">
        <v>0</v>
      </c>
      <c r="L1947" s="130">
        <v>0</v>
      </c>
      <c r="M1947" s="118"/>
      <c r="N1947" s="119"/>
      <c r="O1947" s="120">
        <f t="shared" si="121"/>
        <v>41639</v>
      </c>
      <c r="P1947" s="121">
        <f t="shared" si="122"/>
        <v>0</v>
      </c>
      <c r="Q1947" s="122">
        <f t="shared" si="123"/>
        <v>0</v>
      </c>
      <c r="R1947" s="122">
        <f t="shared" si="120"/>
        <v>0</v>
      </c>
      <c r="S1947" s="123" t="s">
        <v>120</v>
      </c>
      <c r="U1947" s="70"/>
      <c r="V1947" s="124"/>
    </row>
    <row r="1948" s="63" customFormat="1" ht="16.5" outlineLevel="7" spans="1:22">
      <c r="A1948" s="82"/>
      <c r="B1948" s="126" t="s">
        <v>194</v>
      </c>
      <c r="C1948" s="127" t="s">
        <v>9794</v>
      </c>
      <c r="D1948" s="128" t="s">
        <v>9796</v>
      </c>
      <c r="E1948" s="129">
        <v>36885</v>
      </c>
      <c r="F1948" s="128">
        <v>96</v>
      </c>
      <c r="G1948" s="114">
        <v>0</v>
      </c>
      <c r="H1948" s="115">
        <v>40000</v>
      </c>
      <c r="I1948" s="115">
        <v>40000</v>
      </c>
      <c r="J1948" s="130">
        <v>0</v>
      </c>
      <c r="K1948" s="130">
        <v>0</v>
      </c>
      <c r="L1948" s="130">
        <v>0</v>
      </c>
      <c r="M1948" s="118"/>
      <c r="N1948" s="119"/>
      <c r="O1948" s="120">
        <f t="shared" si="121"/>
        <v>39813</v>
      </c>
      <c r="P1948" s="121">
        <f t="shared" si="122"/>
        <v>0</v>
      </c>
      <c r="Q1948" s="122">
        <f t="shared" si="123"/>
        <v>0</v>
      </c>
      <c r="R1948" s="122">
        <f t="shared" si="120"/>
        <v>0</v>
      </c>
      <c r="S1948" s="123" t="s">
        <v>120</v>
      </c>
      <c r="U1948" s="70"/>
      <c r="V1948" s="124"/>
    </row>
    <row r="1949" s="63" customFormat="1" ht="16.5" outlineLevel="7" spans="1:22">
      <c r="A1949" s="82"/>
      <c r="B1949" s="111" t="s">
        <v>194</v>
      </c>
      <c r="C1949" s="111" t="s">
        <v>9799</v>
      </c>
      <c r="D1949" s="112" t="s">
        <v>9801</v>
      </c>
      <c r="E1949" s="113">
        <v>36885</v>
      </c>
      <c r="F1949" s="112">
        <v>96</v>
      </c>
      <c r="G1949" s="114">
        <v>0</v>
      </c>
      <c r="H1949" s="115">
        <v>50000</v>
      </c>
      <c r="I1949" s="115">
        <v>50000</v>
      </c>
      <c r="J1949" s="116">
        <v>0</v>
      </c>
      <c r="K1949" s="116">
        <v>0</v>
      </c>
      <c r="L1949" s="116">
        <v>0</v>
      </c>
      <c r="M1949" s="118"/>
      <c r="N1949" s="119"/>
      <c r="O1949" s="120">
        <f t="shared" si="121"/>
        <v>39813</v>
      </c>
      <c r="P1949" s="121">
        <f t="shared" si="122"/>
        <v>0</v>
      </c>
      <c r="Q1949" s="122">
        <f t="shared" si="123"/>
        <v>0</v>
      </c>
      <c r="R1949" s="122">
        <f t="shared" si="120"/>
        <v>0</v>
      </c>
      <c r="S1949" s="123" t="s">
        <v>120</v>
      </c>
      <c r="U1949" s="70"/>
      <c r="V1949" s="124"/>
    </row>
    <row r="1950" s="63" customFormat="1" ht="16.5" outlineLevel="7" spans="1:22">
      <c r="A1950" s="82"/>
      <c r="B1950" s="111" t="s">
        <v>194</v>
      </c>
      <c r="C1950" s="111" t="s">
        <v>9804</v>
      </c>
      <c r="D1950" s="112" t="s">
        <v>9806</v>
      </c>
      <c r="E1950" s="113">
        <v>38702</v>
      </c>
      <c r="F1950" s="112">
        <v>96</v>
      </c>
      <c r="G1950" s="114">
        <v>0</v>
      </c>
      <c r="H1950" s="115">
        <v>3800</v>
      </c>
      <c r="I1950" s="115">
        <v>3800</v>
      </c>
      <c r="J1950" s="116">
        <v>0</v>
      </c>
      <c r="K1950" s="116">
        <v>0</v>
      </c>
      <c r="L1950" s="116">
        <v>0</v>
      </c>
      <c r="M1950" s="118"/>
      <c r="N1950" s="119"/>
      <c r="O1950" s="120">
        <f t="shared" si="121"/>
        <v>41639</v>
      </c>
      <c r="P1950" s="121">
        <f t="shared" si="122"/>
        <v>0</v>
      </c>
      <c r="Q1950" s="122">
        <f t="shared" si="123"/>
        <v>0</v>
      </c>
      <c r="R1950" s="122">
        <f t="shared" si="120"/>
        <v>0</v>
      </c>
      <c r="S1950" s="123" t="s">
        <v>120</v>
      </c>
      <c r="U1950" s="70"/>
      <c r="V1950" s="124"/>
    </row>
    <row r="1951" s="63" customFormat="1" ht="16.5" outlineLevel="7" spans="1:22">
      <c r="A1951" s="82"/>
      <c r="B1951" s="126" t="s">
        <v>194</v>
      </c>
      <c r="C1951" s="127" t="s">
        <v>9809</v>
      </c>
      <c r="D1951" s="128" t="s">
        <v>9806</v>
      </c>
      <c r="E1951" s="129">
        <v>38702</v>
      </c>
      <c r="F1951" s="128">
        <v>96</v>
      </c>
      <c r="G1951" s="114">
        <v>0</v>
      </c>
      <c r="H1951" s="115">
        <v>3800</v>
      </c>
      <c r="I1951" s="115">
        <v>3800</v>
      </c>
      <c r="J1951" s="130">
        <v>0</v>
      </c>
      <c r="K1951" s="130">
        <v>0</v>
      </c>
      <c r="L1951" s="130">
        <v>0</v>
      </c>
      <c r="M1951" s="118"/>
      <c r="N1951" s="119"/>
      <c r="O1951" s="120">
        <f t="shared" si="121"/>
        <v>41639</v>
      </c>
      <c r="P1951" s="121">
        <f t="shared" si="122"/>
        <v>0</v>
      </c>
      <c r="Q1951" s="122">
        <f t="shared" si="123"/>
        <v>0</v>
      </c>
      <c r="R1951" s="122">
        <f t="shared" si="120"/>
        <v>0</v>
      </c>
      <c r="S1951" s="123" t="s">
        <v>120</v>
      </c>
      <c r="U1951" s="70"/>
      <c r="V1951" s="124"/>
    </row>
    <row r="1952" s="63" customFormat="1" ht="16.5" outlineLevel="7" spans="1:22">
      <c r="A1952" s="82"/>
      <c r="B1952" s="126" t="s">
        <v>194</v>
      </c>
      <c r="C1952" s="127" t="s">
        <v>9812</v>
      </c>
      <c r="D1952" s="128" t="s">
        <v>9814</v>
      </c>
      <c r="E1952" s="129">
        <v>38702</v>
      </c>
      <c r="F1952" s="128">
        <v>96</v>
      </c>
      <c r="G1952" s="114">
        <v>0</v>
      </c>
      <c r="H1952" s="115">
        <v>2500</v>
      </c>
      <c r="I1952" s="115">
        <v>2500</v>
      </c>
      <c r="J1952" s="130">
        <v>0</v>
      </c>
      <c r="K1952" s="130">
        <v>0</v>
      </c>
      <c r="L1952" s="130">
        <v>0</v>
      </c>
      <c r="M1952" s="118"/>
      <c r="N1952" s="119"/>
      <c r="O1952" s="120">
        <f t="shared" si="121"/>
        <v>41639</v>
      </c>
      <c r="P1952" s="121">
        <f t="shared" si="122"/>
        <v>0</v>
      </c>
      <c r="Q1952" s="122">
        <f t="shared" si="123"/>
        <v>0</v>
      </c>
      <c r="R1952" s="122">
        <f t="shared" si="120"/>
        <v>0</v>
      </c>
      <c r="S1952" s="123" t="s">
        <v>120</v>
      </c>
      <c r="U1952" s="70"/>
      <c r="V1952" s="124"/>
    </row>
    <row r="1953" s="63" customFormat="1" ht="16.5" outlineLevel="7" spans="1:22">
      <c r="A1953" s="82"/>
      <c r="B1953" s="126" t="s">
        <v>194</v>
      </c>
      <c r="C1953" s="127" t="s">
        <v>9817</v>
      </c>
      <c r="D1953" s="128" t="s">
        <v>9819</v>
      </c>
      <c r="E1953" s="129">
        <v>38702</v>
      </c>
      <c r="F1953" s="128">
        <v>96</v>
      </c>
      <c r="G1953" s="114">
        <v>0</v>
      </c>
      <c r="H1953" s="115">
        <v>6800</v>
      </c>
      <c r="I1953" s="115">
        <v>6800</v>
      </c>
      <c r="J1953" s="130">
        <v>0</v>
      </c>
      <c r="K1953" s="130">
        <v>0</v>
      </c>
      <c r="L1953" s="130">
        <v>0</v>
      </c>
      <c r="M1953" s="118"/>
      <c r="N1953" s="119"/>
      <c r="O1953" s="120">
        <f t="shared" si="121"/>
        <v>41639</v>
      </c>
      <c r="P1953" s="121">
        <f t="shared" si="122"/>
        <v>0</v>
      </c>
      <c r="Q1953" s="122">
        <f t="shared" si="123"/>
        <v>0</v>
      </c>
      <c r="R1953" s="122">
        <f t="shared" si="120"/>
        <v>0</v>
      </c>
      <c r="S1953" s="123" t="s">
        <v>120</v>
      </c>
      <c r="U1953" s="70"/>
      <c r="V1953" s="124"/>
    </row>
    <row r="1954" s="63" customFormat="1" ht="16.5" outlineLevel="7" spans="1:22">
      <c r="A1954" s="82"/>
      <c r="B1954" s="126" t="s">
        <v>194</v>
      </c>
      <c r="C1954" s="127" t="s">
        <v>9823</v>
      </c>
      <c r="D1954" s="128" t="s">
        <v>9825</v>
      </c>
      <c r="E1954" s="129">
        <v>44224</v>
      </c>
      <c r="F1954" s="128">
        <v>60</v>
      </c>
      <c r="G1954" s="114">
        <v>0</v>
      </c>
      <c r="H1954" s="115">
        <v>17256.64</v>
      </c>
      <c r="I1954" s="115">
        <v>16969.03</v>
      </c>
      <c r="J1954" s="130">
        <v>0</v>
      </c>
      <c r="K1954" s="130">
        <v>287.61</v>
      </c>
      <c r="L1954" s="130">
        <v>3451.33</v>
      </c>
      <c r="M1954" s="118"/>
      <c r="N1954" s="119"/>
      <c r="O1954" s="120">
        <f t="shared" si="121"/>
        <v>46053</v>
      </c>
      <c r="P1954" s="121">
        <f t="shared" si="122"/>
        <v>12</v>
      </c>
      <c r="Q1954" s="122">
        <f t="shared" si="123"/>
        <v>3451.328</v>
      </c>
      <c r="R1954" s="122">
        <f t="shared" si="120"/>
        <v>-0.00200000000040745</v>
      </c>
      <c r="S1954" s="123" t="s">
        <v>120</v>
      </c>
      <c r="U1954" s="70"/>
      <c r="V1954" s="124"/>
    </row>
    <row r="1955" s="63" customFormat="1" ht="16.5" outlineLevel="7" spans="1:22">
      <c r="A1955" s="82"/>
      <c r="B1955" s="126" t="s">
        <v>194</v>
      </c>
      <c r="C1955" s="127" t="s">
        <v>9830</v>
      </c>
      <c r="D1955" s="128" t="s">
        <v>7913</v>
      </c>
      <c r="E1955" s="129">
        <v>44464</v>
      </c>
      <c r="F1955" s="128">
        <v>60</v>
      </c>
      <c r="G1955" s="114">
        <v>0</v>
      </c>
      <c r="H1955" s="115">
        <v>39823.01</v>
      </c>
      <c r="I1955" s="115">
        <v>33849.56</v>
      </c>
      <c r="J1955" s="130">
        <v>0</v>
      </c>
      <c r="K1955" s="130">
        <v>5973.45</v>
      </c>
      <c r="L1955" s="130">
        <v>7964.61</v>
      </c>
      <c r="M1955" s="118"/>
      <c r="N1955" s="119"/>
      <c r="O1955" s="120">
        <f t="shared" si="121"/>
        <v>46295</v>
      </c>
      <c r="P1955" s="121">
        <f t="shared" si="122"/>
        <v>12</v>
      </c>
      <c r="Q1955" s="122">
        <f t="shared" si="123"/>
        <v>7964.602</v>
      </c>
      <c r="R1955" s="122">
        <f t="shared" si="120"/>
        <v>-0.00799999999890133</v>
      </c>
      <c r="S1955" s="123" t="s">
        <v>120</v>
      </c>
      <c r="U1955" s="70"/>
      <c r="V1955" s="124"/>
    </row>
    <row r="1956" s="63" customFormat="1" ht="16.5" outlineLevel="7" spans="1:22">
      <c r="A1956" s="82"/>
      <c r="B1956" s="111" t="s">
        <v>194</v>
      </c>
      <c r="C1956" s="111" t="s">
        <v>9835</v>
      </c>
      <c r="D1956" s="112" t="s">
        <v>7913</v>
      </c>
      <c r="E1956" s="113">
        <v>44464</v>
      </c>
      <c r="F1956" s="112">
        <v>60</v>
      </c>
      <c r="G1956" s="114">
        <v>0</v>
      </c>
      <c r="H1956" s="115">
        <v>39823.01</v>
      </c>
      <c r="I1956" s="115">
        <v>33849.56</v>
      </c>
      <c r="J1956" s="116">
        <v>0</v>
      </c>
      <c r="K1956" s="116">
        <v>5973.45</v>
      </c>
      <c r="L1956" s="116">
        <v>7964.61</v>
      </c>
      <c r="M1956" s="118"/>
      <c r="N1956" s="119"/>
      <c r="O1956" s="120">
        <f t="shared" si="121"/>
        <v>46295</v>
      </c>
      <c r="P1956" s="121">
        <f t="shared" si="122"/>
        <v>12</v>
      </c>
      <c r="Q1956" s="122">
        <f t="shared" si="123"/>
        <v>7964.602</v>
      </c>
      <c r="R1956" s="122">
        <f t="shared" si="120"/>
        <v>-0.00799999999890133</v>
      </c>
      <c r="S1956" s="123" t="s">
        <v>120</v>
      </c>
      <c r="U1956" s="70"/>
      <c r="V1956" s="124"/>
    </row>
    <row r="1957" s="63" customFormat="1" ht="16.5" outlineLevel="7" spans="1:22">
      <c r="A1957" s="82"/>
      <c r="B1957" s="111" t="s">
        <v>194</v>
      </c>
      <c r="C1957" s="111" t="s">
        <v>9838</v>
      </c>
      <c r="D1957" s="112" t="s">
        <v>9840</v>
      </c>
      <c r="E1957" s="113">
        <v>44504</v>
      </c>
      <c r="F1957" s="112">
        <v>60</v>
      </c>
      <c r="G1957" s="114">
        <v>0</v>
      </c>
      <c r="H1957" s="115">
        <v>36283.19</v>
      </c>
      <c r="I1957" s="115">
        <v>29631.27</v>
      </c>
      <c r="J1957" s="116">
        <v>0</v>
      </c>
      <c r="K1957" s="116">
        <v>6651.92</v>
      </c>
      <c r="L1957" s="116">
        <v>7256.63</v>
      </c>
      <c r="M1957" s="118"/>
      <c r="N1957" s="119"/>
      <c r="O1957" s="120">
        <f t="shared" si="121"/>
        <v>46356</v>
      </c>
      <c r="P1957" s="121">
        <f t="shared" si="122"/>
        <v>12</v>
      </c>
      <c r="Q1957" s="122">
        <f t="shared" si="123"/>
        <v>7256.638</v>
      </c>
      <c r="R1957" s="122">
        <f t="shared" si="120"/>
        <v>0.00799999999981083</v>
      </c>
      <c r="S1957" s="123" t="s">
        <v>120</v>
      </c>
      <c r="U1957" s="70"/>
      <c r="V1957" s="124"/>
    </row>
    <row r="1958" s="63" customFormat="1" ht="16.5" outlineLevel="7" spans="1:22">
      <c r="A1958" s="82"/>
      <c r="B1958" s="126" t="s">
        <v>194</v>
      </c>
      <c r="C1958" s="127" t="s">
        <v>9845</v>
      </c>
      <c r="D1958" s="128" t="s">
        <v>8236</v>
      </c>
      <c r="E1958" s="129">
        <v>44504</v>
      </c>
      <c r="F1958" s="128">
        <v>60</v>
      </c>
      <c r="G1958" s="114">
        <v>0</v>
      </c>
      <c r="H1958" s="115">
        <v>5265.48</v>
      </c>
      <c r="I1958" s="115">
        <v>4300.14</v>
      </c>
      <c r="J1958" s="130">
        <v>0</v>
      </c>
      <c r="K1958" s="130">
        <v>965.34</v>
      </c>
      <c r="L1958" s="130">
        <v>1053.09</v>
      </c>
      <c r="M1958" s="118"/>
      <c r="N1958" s="119"/>
      <c r="O1958" s="120">
        <f t="shared" si="121"/>
        <v>46356</v>
      </c>
      <c r="P1958" s="121">
        <f t="shared" si="122"/>
        <v>12</v>
      </c>
      <c r="Q1958" s="122">
        <f t="shared" si="123"/>
        <v>1053.096</v>
      </c>
      <c r="R1958" s="122">
        <f t="shared" si="120"/>
        <v>0.00600000000008549</v>
      </c>
      <c r="S1958" s="123" t="s">
        <v>120</v>
      </c>
      <c r="U1958" s="70"/>
      <c r="V1958" s="124"/>
    </row>
    <row r="1959" s="63" customFormat="1" ht="16.5" outlineLevel="7" spans="1:22">
      <c r="A1959" s="82"/>
      <c r="B1959" s="126" t="s">
        <v>194</v>
      </c>
      <c r="C1959" s="127" t="s">
        <v>9850</v>
      </c>
      <c r="D1959" s="128" t="s">
        <v>8236</v>
      </c>
      <c r="E1959" s="129">
        <v>44504</v>
      </c>
      <c r="F1959" s="128">
        <v>60</v>
      </c>
      <c r="G1959" s="114">
        <v>0</v>
      </c>
      <c r="H1959" s="115">
        <v>5265.48</v>
      </c>
      <c r="I1959" s="115">
        <v>4300.14</v>
      </c>
      <c r="J1959" s="130">
        <v>0</v>
      </c>
      <c r="K1959" s="130">
        <v>965.34</v>
      </c>
      <c r="L1959" s="130">
        <v>1053.09</v>
      </c>
      <c r="M1959" s="118"/>
      <c r="N1959" s="119"/>
      <c r="O1959" s="120">
        <f t="shared" si="121"/>
        <v>46356</v>
      </c>
      <c r="P1959" s="121">
        <f t="shared" si="122"/>
        <v>12</v>
      </c>
      <c r="Q1959" s="122">
        <f t="shared" si="123"/>
        <v>1053.096</v>
      </c>
      <c r="R1959" s="122">
        <f t="shared" si="120"/>
        <v>0.00600000000008549</v>
      </c>
      <c r="S1959" s="123" t="s">
        <v>120</v>
      </c>
      <c r="U1959" s="70"/>
      <c r="V1959" s="124"/>
    </row>
    <row r="1960" s="63" customFormat="1" ht="16.5" outlineLevel="7" spans="1:22">
      <c r="A1960" s="82"/>
      <c r="B1960" s="126" t="s">
        <v>194</v>
      </c>
      <c r="C1960" s="127" t="s">
        <v>9854</v>
      </c>
      <c r="D1960" s="128" t="s">
        <v>8236</v>
      </c>
      <c r="E1960" s="129">
        <v>44504</v>
      </c>
      <c r="F1960" s="128">
        <v>60</v>
      </c>
      <c r="G1960" s="114">
        <v>0</v>
      </c>
      <c r="H1960" s="115">
        <v>5265.48</v>
      </c>
      <c r="I1960" s="115">
        <v>4300.14</v>
      </c>
      <c r="J1960" s="130">
        <v>0</v>
      </c>
      <c r="K1960" s="130">
        <v>965.34</v>
      </c>
      <c r="L1960" s="130">
        <v>1053.09</v>
      </c>
      <c r="M1960" s="118"/>
      <c r="N1960" s="119"/>
      <c r="O1960" s="120">
        <f t="shared" si="121"/>
        <v>46356</v>
      </c>
      <c r="P1960" s="121">
        <f t="shared" si="122"/>
        <v>12</v>
      </c>
      <c r="Q1960" s="122">
        <f t="shared" si="123"/>
        <v>1053.096</v>
      </c>
      <c r="R1960" s="122">
        <f t="shared" si="120"/>
        <v>0.00600000000008549</v>
      </c>
      <c r="S1960" s="123" t="s">
        <v>120</v>
      </c>
      <c r="U1960" s="70"/>
      <c r="V1960" s="124"/>
    </row>
    <row r="1961" s="63" customFormat="1" ht="16.5" outlineLevel="7" spans="1:22">
      <c r="A1961" s="82"/>
      <c r="B1961" s="126" t="s">
        <v>194</v>
      </c>
      <c r="C1961" s="127" t="s">
        <v>9858</v>
      </c>
      <c r="D1961" s="128" t="s">
        <v>8236</v>
      </c>
      <c r="E1961" s="129">
        <v>44504</v>
      </c>
      <c r="F1961" s="128">
        <v>60</v>
      </c>
      <c r="G1961" s="114">
        <v>0</v>
      </c>
      <c r="H1961" s="115">
        <v>5265.49</v>
      </c>
      <c r="I1961" s="115">
        <v>4300.15</v>
      </c>
      <c r="J1961" s="130">
        <v>0</v>
      </c>
      <c r="K1961" s="130">
        <v>965.34</v>
      </c>
      <c r="L1961" s="130">
        <v>1053.09</v>
      </c>
      <c r="M1961" s="118"/>
      <c r="N1961" s="119"/>
      <c r="O1961" s="120">
        <f t="shared" si="121"/>
        <v>46356</v>
      </c>
      <c r="P1961" s="121">
        <f t="shared" si="122"/>
        <v>12</v>
      </c>
      <c r="Q1961" s="122">
        <f t="shared" si="123"/>
        <v>1053.098</v>
      </c>
      <c r="R1961" s="122">
        <f t="shared" si="120"/>
        <v>0.0080000000000382</v>
      </c>
      <c r="S1961" s="123" t="s">
        <v>120</v>
      </c>
      <c r="U1961" s="70"/>
      <c r="V1961" s="124"/>
    </row>
    <row r="1962" s="63" customFormat="1" ht="16.5" outlineLevel="7" spans="1:22">
      <c r="A1962" s="82"/>
      <c r="B1962" s="126" t="s">
        <v>194</v>
      </c>
      <c r="C1962" s="127" t="s">
        <v>9861</v>
      </c>
      <c r="D1962" s="128" t="s">
        <v>8236</v>
      </c>
      <c r="E1962" s="129">
        <v>44504</v>
      </c>
      <c r="F1962" s="128">
        <v>60</v>
      </c>
      <c r="G1962" s="114">
        <v>0</v>
      </c>
      <c r="H1962" s="115">
        <v>5265.49</v>
      </c>
      <c r="I1962" s="115">
        <v>4300.15</v>
      </c>
      <c r="J1962" s="130">
        <v>0</v>
      </c>
      <c r="K1962" s="130">
        <v>965.34</v>
      </c>
      <c r="L1962" s="130">
        <v>1053.09</v>
      </c>
      <c r="M1962" s="118"/>
      <c r="N1962" s="119"/>
      <c r="O1962" s="120">
        <f t="shared" si="121"/>
        <v>46356</v>
      </c>
      <c r="P1962" s="121">
        <f t="shared" si="122"/>
        <v>12</v>
      </c>
      <c r="Q1962" s="122">
        <f t="shared" si="123"/>
        <v>1053.098</v>
      </c>
      <c r="R1962" s="122">
        <f t="shared" si="120"/>
        <v>0.0080000000000382</v>
      </c>
      <c r="S1962" s="123" t="s">
        <v>120</v>
      </c>
      <c r="U1962" s="70"/>
      <c r="V1962" s="124"/>
    </row>
    <row r="1963" s="63" customFormat="1" ht="16.5" outlineLevel="7" spans="1:22">
      <c r="A1963" s="82"/>
      <c r="B1963" s="111" t="s">
        <v>194</v>
      </c>
      <c r="C1963" s="111" t="s">
        <v>9865</v>
      </c>
      <c r="D1963" s="112" t="s">
        <v>8236</v>
      </c>
      <c r="E1963" s="113">
        <v>44504</v>
      </c>
      <c r="F1963" s="112">
        <v>60</v>
      </c>
      <c r="G1963" s="114">
        <v>0</v>
      </c>
      <c r="H1963" s="115">
        <v>5265.49</v>
      </c>
      <c r="I1963" s="115">
        <v>4300.15</v>
      </c>
      <c r="J1963" s="116">
        <v>0</v>
      </c>
      <c r="K1963" s="116">
        <v>965.34</v>
      </c>
      <c r="L1963" s="116">
        <v>1053.09</v>
      </c>
      <c r="M1963" s="118"/>
      <c r="N1963" s="119"/>
      <c r="O1963" s="120">
        <f t="shared" si="121"/>
        <v>46356</v>
      </c>
      <c r="P1963" s="121">
        <f t="shared" si="122"/>
        <v>12</v>
      </c>
      <c r="Q1963" s="122">
        <f t="shared" si="123"/>
        <v>1053.098</v>
      </c>
      <c r="R1963" s="122">
        <f t="shared" si="120"/>
        <v>0.0080000000000382</v>
      </c>
      <c r="S1963" s="123" t="s">
        <v>120</v>
      </c>
      <c r="U1963" s="70"/>
      <c r="V1963" s="124"/>
    </row>
    <row r="1964" s="63" customFormat="1" ht="16.5" outlineLevel="7" spans="1:22">
      <c r="A1964" s="82"/>
      <c r="B1964" s="111" t="s">
        <v>194</v>
      </c>
      <c r="C1964" s="111" t="s">
        <v>9868</v>
      </c>
      <c r="D1964" s="112" t="s">
        <v>8236</v>
      </c>
      <c r="E1964" s="113">
        <v>44504</v>
      </c>
      <c r="F1964" s="112">
        <v>60</v>
      </c>
      <c r="G1964" s="114">
        <v>0</v>
      </c>
      <c r="H1964" s="115">
        <v>5265.49</v>
      </c>
      <c r="I1964" s="115">
        <v>4300.15</v>
      </c>
      <c r="J1964" s="116">
        <v>0</v>
      </c>
      <c r="K1964" s="116">
        <v>965.34</v>
      </c>
      <c r="L1964" s="116">
        <v>1053.09</v>
      </c>
      <c r="M1964" s="118"/>
      <c r="N1964" s="119"/>
      <c r="O1964" s="120">
        <f t="shared" si="121"/>
        <v>46356</v>
      </c>
      <c r="P1964" s="121">
        <f t="shared" si="122"/>
        <v>12</v>
      </c>
      <c r="Q1964" s="122">
        <f t="shared" si="123"/>
        <v>1053.098</v>
      </c>
      <c r="R1964" s="122">
        <f t="shared" si="120"/>
        <v>0.0080000000000382</v>
      </c>
      <c r="S1964" s="123" t="s">
        <v>120</v>
      </c>
      <c r="U1964" s="70"/>
      <c r="V1964" s="124"/>
    </row>
    <row r="1965" s="63" customFormat="1" ht="16.5" outlineLevel="7" spans="1:22">
      <c r="A1965" s="82"/>
      <c r="B1965" s="126" t="s">
        <v>194</v>
      </c>
      <c r="C1965" s="127" t="s">
        <v>9871</v>
      </c>
      <c r="D1965" s="128" t="s">
        <v>8236</v>
      </c>
      <c r="E1965" s="129">
        <v>44504</v>
      </c>
      <c r="F1965" s="128">
        <v>60</v>
      </c>
      <c r="G1965" s="114">
        <v>0</v>
      </c>
      <c r="H1965" s="115">
        <v>5265.49</v>
      </c>
      <c r="I1965" s="115">
        <v>4300.15</v>
      </c>
      <c r="J1965" s="130">
        <v>0</v>
      </c>
      <c r="K1965" s="130">
        <v>965.34</v>
      </c>
      <c r="L1965" s="130">
        <v>1053.09</v>
      </c>
      <c r="M1965" s="118"/>
      <c r="N1965" s="119"/>
      <c r="O1965" s="120">
        <f t="shared" si="121"/>
        <v>46356</v>
      </c>
      <c r="P1965" s="121">
        <f t="shared" si="122"/>
        <v>12</v>
      </c>
      <c r="Q1965" s="122">
        <f t="shared" si="123"/>
        <v>1053.098</v>
      </c>
      <c r="R1965" s="122">
        <f t="shared" si="120"/>
        <v>0.0080000000000382</v>
      </c>
      <c r="S1965" s="123" t="s">
        <v>120</v>
      </c>
      <c r="U1965" s="70"/>
      <c r="V1965" s="124"/>
    </row>
    <row r="1966" s="63" customFormat="1" ht="16.5" outlineLevel="7" spans="1:22">
      <c r="A1966" s="82"/>
      <c r="B1966" s="126" t="s">
        <v>194</v>
      </c>
      <c r="C1966" s="127" t="s">
        <v>9874</v>
      </c>
      <c r="D1966" s="128" t="s">
        <v>8236</v>
      </c>
      <c r="E1966" s="129">
        <v>44504</v>
      </c>
      <c r="F1966" s="128">
        <v>60</v>
      </c>
      <c r="G1966" s="114">
        <v>0</v>
      </c>
      <c r="H1966" s="115">
        <v>5265.49</v>
      </c>
      <c r="I1966" s="115">
        <v>4300.15</v>
      </c>
      <c r="J1966" s="130">
        <v>0</v>
      </c>
      <c r="K1966" s="130">
        <v>965.34</v>
      </c>
      <c r="L1966" s="130">
        <v>1053.09</v>
      </c>
      <c r="M1966" s="118"/>
      <c r="N1966" s="119"/>
      <c r="O1966" s="120">
        <f t="shared" si="121"/>
        <v>46356</v>
      </c>
      <c r="P1966" s="121">
        <f t="shared" si="122"/>
        <v>12</v>
      </c>
      <c r="Q1966" s="122">
        <f t="shared" si="123"/>
        <v>1053.098</v>
      </c>
      <c r="R1966" s="122">
        <f t="shared" si="120"/>
        <v>0.0080000000000382</v>
      </c>
      <c r="S1966" s="123" t="s">
        <v>120</v>
      </c>
      <c r="U1966" s="70"/>
      <c r="V1966" s="124"/>
    </row>
    <row r="1967" s="63" customFormat="1" ht="16.5" outlineLevel="7" spans="1:22">
      <c r="A1967" s="82"/>
      <c r="B1967" s="126" t="s">
        <v>194</v>
      </c>
      <c r="C1967" s="127" t="s">
        <v>9878</v>
      </c>
      <c r="D1967" s="128" t="s">
        <v>8236</v>
      </c>
      <c r="E1967" s="129">
        <v>44504</v>
      </c>
      <c r="F1967" s="128">
        <v>60</v>
      </c>
      <c r="G1967" s="114">
        <v>0</v>
      </c>
      <c r="H1967" s="115">
        <v>7522.12</v>
      </c>
      <c r="I1967" s="115">
        <v>6143.06</v>
      </c>
      <c r="J1967" s="130">
        <v>0</v>
      </c>
      <c r="K1967" s="130">
        <v>1379.06</v>
      </c>
      <c r="L1967" s="130">
        <v>1504.42</v>
      </c>
      <c r="M1967" s="118"/>
      <c r="N1967" s="119"/>
      <c r="O1967" s="120">
        <f t="shared" si="121"/>
        <v>46356</v>
      </c>
      <c r="P1967" s="121">
        <f t="shared" si="122"/>
        <v>12</v>
      </c>
      <c r="Q1967" s="122">
        <f t="shared" si="123"/>
        <v>1504.424</v>
      </c>
      <c r="R1967" s="122">
        <f t="shared" si="120"/>
        <v>0.00399999999990541</v>
      </c>
      <c r="S1967" s="123" t="s">
        <v>120</v>
      </c>
      <c r="U1967" s="70"/>
      <c r="V1967" s="124"/>
    </row>
    <row r="1968" s="63" customFormat="1" ht="16.5" outlineLevel="7" spans="1:22">
      <c r="A1968" s="82"/>
      <c r="B1968" s="126" t="s">
        <v>194</v>
      </c>
      <c r="C1968" s="127" t="s">
        <v>9882</v>
      </c>
      <c r="D1968" s="128" t="s">
        <v>8236</v>
      </c>
      <c r="E1968" s="129">
        <v>44504</v>
      </c>
      <c r="F1968" s="128">
        <v>60</v>
      </c>
      <c r="G1968" s="114">
        <v>0</v>
      </c>
      <c r="H1968" s="115">
        <v>7522.12</v>
      </c>
      <c r="I1968" s="115">
        <v>6143.06</v>
      </c>
      <c r="J1968" s="130">
        <v>0</v>
      </c>
      <c r="K1968" s="130">
        <v>1379.06</v>
      </c>
      <c r="L1968" s="130">
        <v>1504.42</v>
      </c>
      <c r="M1968" s="118"/>
      <c r="N1968" s="119"/>
      <c r="O1968" s="120">
        <f t="shared" si="121"/>
        <v>46356</v>
      </c>
      <c r="P1968" s="121">
        <f t="shared" si="122"/>
        <v>12</v>
      </c>
      <c r="Q1968" s="122">
        <f t="shared" si="123"/>
        <v>1504.424</v>
      </c>
      <c r="R1968" s="122">
        <f t="shared" si="120"/>
        <v>0.00399999999990541</v>
      </c>
      <c r="S1968" s="123" t="s">
        <v>120</v>
      </c>
      <c r="U1968" s="70"/>
      <c r="V1968" s="124"/>
    </row>
    <row r="1969" s="63" customFormat="1" ht="16.5" outlineLevel="7" spans="1:22">
      <c r="A1969" s="82"/>
      <c r="B1969" s="126" t="s">
        <v>194</v>
      </c>
      <c r="C1969" s="127" t="s">
        <v>9885</v>
      </c>
      <c r="D1969" s="128" t="s">
        <v>8236</v>
      </c>
      <c r="E1969" s="129">
        <v>44504</v>
      </c>
      <c r="F1969" s="128">
        <v>60</v>
      </c>
      <c r="G1969" s="114">
        <v>0</v>
      </c>
      <c r="H1969" s="115">
        <v>7522.12</v>
      </c>
      <c r="I1969" s="115">
        <v>6143.06</v>
      </c>
      <c r="J1969" s="130">
        <v>0</v>
      </c>
      <c r="K1969" s="130">
        <v>1379.06</v>
      </c>
      <c r="L1969" s="130">
        <v>1504.42</v>
      </c>
      <c r="M1969" s="118"/>
      <c r="N1969" s="119"/>
      <c r="O1969" s="120">
        <f t="shared" si="121"/>
        <v>46356</v>
      </c>
      <c r="P1969" s="121">
        <f t="shared" si="122"/>
        <v>12</v>
      </c>
      <c r="Q1969" s="122">
        <f t="shared" si="123"/>
        <v>1504.424</v>
      </c>
      <c r="R1969" s="122">
        <f t="shared" si="120"/>
        <v>0.00399999999990541</v>
      </c>
      <c r="S1969" s="123" t="s">
        <v>120</v>
      </c>
      <c r="U1969" s="70"/>
      <c r="V1969" s="124"/>
    </row>
    <row r="1970" s="63" customFormat="1" ht="16.5" outlineLevel="7" spans="1:22">
      <c r="A1970" s="82"/>
      <c r="B1970" s="111" t="s">
        <v>194</v>
      </c>
      <c r="C1970" s="111" t="s">
        <v>9888</v>
      </c>
      <c r="D1970" s="112" t="s">
        <v>8236</v>
      </c>
      <c r="E1970" s="113">
        <v>44504</v>
      </c>
      <c r="F1970" s="112">
        <v>60</v>
      </c>
      <c r="G1970" s="114">
        <v>0</v>
      </c>
      <c r="H1970" s="115">
        <v>7522.13</v>
      </c>
      <c r="I1970" s="115">
        <v>6143.07</v>
      </c>
      <c r="J1970" s="116">
        <v>0</v>
      </c>
      <c r="K1970" s="116">
        <v>1379.06</v>
      </c>
      <c r="L1970" s="116">
        <v>1504.42</v>
      </c>
      <c r="M1970" s="118"/>
      <c r="N1970" s="119"/>
      <c r="O1970" s="120">
        <f t="shared" si="121"/>
        <v>46356</v>
      </c>
      <c r="P1970" s="121">
        <f t="shared" si="122"/>
        <v>12</v>
      </c>
      <c r="Q1970" s="122">
        <f t="shared" si="123"/>
        <v>1504.426</v>
      </c>
      <c r="R1970" s="122">
        <f t="shared" si="120"/>
        <v>0.00600000000008549</v>
      </c>
      <c r="S1970" s="123" t="s">
        <v>120</v>
      </c>
      <c r="U1970" s="70"/>
      <c r="V1970" s="124"/>
    </row>
    <row r="1971" s="63" customFormat="1" ht="16.5" outlineLevel="7" spans="1:22">
      <c r="A1971" s="82"/>
      <c r="B1971" s="111" t="s">
        <v>194</v>
      </c>
      <c r="C1971" s="111" t="s">
        <v>9891</v>
      </c>
      <c r="D1971" s="112" t="s">
        <v>8236</v>
      </c>
      <c r="E1971" s="113">
        <v>44504</v>
      </c>
      <c r="F1971" s="112">
        <v>60</v>
      </c>
      <c r="G1971" s="114">
        <v>0</v>
      </c>
      <c r="H1971" s="115">
        <v>7522.13</v>
      </c>
      <c r="I1971" s="115">
        <v>6143.07</v>
      </c>
      <c r="J1971" s="116">
        <v>0</v>
      </c>
      <c r="K1971" s="116">
        <v>1379.06</v>
      </c>
      <c r="L1971" s="116">
        <v>1504.42</v>
      </c>
      <c r="M1971" s="118"/>
      <c r="N1971" s="119"/>
      <c r="O1971" s="120">
        <f t="shared" si="121"/>
        <v>46356</v>
      </c>
      <c r="P1971" s="121">
        <f t="shared" si="122"/>
        <v>12</v>
      </c>
      <c r="Q1971" s="122">
        <f t="shared" si="123"/>
        <v>1504.426</v>
      </c>
      <c r="R1971" s="122">
        <f t="shared" si="120"/>
        <v>0.00600000000008549</v>
      </c>
      <c r="S1971" s="123" t="s">
        <v>120</v>
      </c>
      <c r="U1971" s="70"/>
      <c r="V1971" s="124"/>
    </row>
    <row r="1972" s="63" customFormat="1" ht="16.5" outlineLevel="7" spans="1:22">
      <c r="A1972" s="82"/>
      <c r="B1972" s="126" t="s">
        <v>194</v>
      </c>
      <c r="C1972" s="127" t="s">
        <v>9894</v>
      </c>
      <c r="D1972" s="128" t="s">
        <v>9053</v>
      </c>
      <c r="E1972" s="129">
        <v>44504</v>
      </c>
      <c r="F1972" s="128">
        <v>60</v>
      </c>
      <c r="G1972" s="114">
        <v>0</v>
      </c>
      <c r="H1972" s="115">
        <v>7831.86</v>
      </c>
      <c r="I1972" s="115">
        <v>6396.02</v>
      </c>
      <c r="J1972" s="130">
        <v>0</v>
      </c>
      <c r="K1972" s="130">
        <v>1435.84</v>
      </c>
      <c r="L1972" s="130">
        <v>1566.38</v>
      </c>
      <c r="M1972" s="118"/>
      <c r="N1972" s="119"/>
      <c r="O1972" s="120">
        <f t="shared" si="121"/>
        <v>46356</v>
      </c>
      <c r="P1972" s="121">
        <f t="shared" si="122"/>
        <v>12</v>
      </c>
      <c r="Q1972" s="122">
        <f t="shared" si="123"/>
        <v>1566.372</v>
      </c>
      <c r="R1972" s="122">
        <f t="shared" si="120"/>
        <v>-0.0080000000000382</v>
      </c>
      <c r="S1972" s="123" t="s">
        <v>120</v>
      </c>
      <c r="U1972" s="70"/>
      <c r="V1972" s="124"/>
    </row>
    <row r="1973" s="63" customFormat="1" ht="16.5" outlineLevel="7" spans="1:22">
      <c r="A1973" s="82"/>
      <c r="B1973" s="126" t="s">
        <v>194</v>
      </c>
      <c r="C1973" s="127" t="s">
        <v>9898</v>
      </c>
      <c r="D1973" s="128" t="s">
        <v>9053</v>
      </c>
      <c r="E1973" s="129">
        <v>44504</v>
      </c>
      <c r="F1973" s="128">
        <v>60</v>
      </c>
      <c r="G1973" s="114">
        <v>0</v>
      </c>
      <c r="H1973" s="115">
        <v>7831.86</v>
      </c>
      <c r="I1973" s="115">
        <v>6396.02</v>
      </c>
      <c r="J1973" s="130">
        <v>0</v>
      </c>
      <c r="K1973" s="130">
        <v>1435.84</v>
      </c>
      <c r="L1973" s="130">
        <v>1566.38</v>
      </c>
      <c r="M1973" s="118"/>
      <c r="N1973" s="119"/>
      <c r="O1973" s="120">
        <f t="shared" si="121"/>
        <v>46356</v>
      </c>
      <c r="P1973" s="121">
        <f t="shared" si="122"/>
        <v>12</v>
      </c>
      <c r="Q1973" s="122">
        <f t="shared" si="123"/>
        <v>1566.372</v>
      </c>
      <c r="R1973" s="122">
        <f t="shared" si="120"/>
        <v>-0.0080000000000382</v>
      </c>
      <c r="S1973" s="123" t="s">
        <v>120</v>
      </c>
      <c r="U1973" s="70"/>
      <c r="V1973" s="124"/>
    </row>
    <row r="1974" s="63" customFormat="1" ht="16.5" outlineLevel="7" spans="1:22">
      <c r="A1974" s="82"/>
      <c r="B1974" s="126" t="s">
        <v>194</v>
      </c>
      <c r="C1974" s="127" t="s">
        <v>9901</v>
      </c>
      <c r="D1974" s="128" t="s">
        <v>9053</v>
      </c>
      <c r="E1974" s="129">
        <v>44504</v>
      </c>
      <c r="F1974" s="128">
        <v>60</v>
      </c>
      <c r="G1974" s="114">
        <v>0</v>
      </c>
      <c r="H1974" s="115">
        <v>7831.86</v>
      </c>
      <c r="I1974" s="115">
        <v>6396.02</v>
      </c>
      <c r="J1974" s="130">
        <v>0</v>
      </c>
      <c r="K1974" s="130">
        <v>1435.84</v>
      </c>
      <c r="L1974" s="130">
        <v>1566.38</v>
      </c>
      <c r="M1974" s="118"/>
      <c r="N1974" s="119"/>
      <c r="O1974" s="120">
        <f t="shared" si="121"/>
        <v>46356</v>
      </c>
      <c r="P1974" s="121">
        <f t="shared" si="122"/>
        <v>12</v>
      </c>
      <c r="Q1974" s="122">
        <f t="shared" si="123"/>
        <v>1566.372</v>
      </c>
      <c r="R1974" s="122">
        <f t="shared" si="120"/>
        <v>-0.0080000000000382</v>
      </c>
      <c r="S1974" s="123" t="s">
        <v>120</v>
      </c>
      <c r="U1974" s="70"/>
      <c r="V1974" s="124"/>
    </row>
    <row r="1975" s="63" customFormat="1" ht="16.5" outlineLevel="7" spans="1:22">
      <c r="A1975" s="82"/>
      <c r="B1975" s="126" t="s">
        <v>194</v>
      </c>
      <c r="C1975" s="127" t="s">
        <v>9904</v>
      </c>
      <c r="D1975" s="128" t="s">
        <v>9053</v>
      </c>
      <c r="E1975" s="129">
        <v>44504</v>
      </c>
      <c r="F1975" s="128">
        <v>60</v>
      </c>
      <c r="G1975" s="114">
        <v>0</v>
      </c>
      <c r="H1975" s="115">
        <v>5132.74</v>
      </c>
      <c r="I1975" s="115">
        <v>4191.74</v>
      </c>
      <c r="J1975" s="130">
        <v>0</v>
      </c>
      <c r="K1975" s="130">
        <v>941</v>
      </c>
      <c r="L1975" s="130">
        <v>1026.54</v>
      </c>
      <c r="M1975" s="118"/>
      <c r="N1975" s="119"/>
      <c r="O1975" s="120">
        <f t="shared" si="121"/>
        <v>46356</v>
      </c>
      <c r="P1975" s="121">
        <f t="shared" si="122"/>
        <v>12</v>
      </c>
      <c r="Q1975" s="122">
        <f t="shared" si="123"/>
        <v>1026.548</v>
      </c>
      <c r="R1975" s="122">
        <f t="shared" si="120"/>
        <v>0.0080000000000382</v>
      </c>
      <c r="S1975" s="123" t="s">
        <v>120</v>
      </c>
      <c r="U1975" s="70"/>
      <c r="V1975" s="124"/>
    </row>
    <row r="1976" s="63" customFormat="1" ht="16.5" outlineLevel="7" spans="1:22">
      <c r="A1976" s="82"/>
      <c r="B1976" s="126" t="s">
        <v>194</v>
      </c>
      <c r="C1976" s="127" t="s">
        <v>9908</v>
      </c>
      <c r="D1976" s="128" t="s">
        <v>9053</v>
      </c>
      <c r="E1976" s="129">
        <v>44504</v>
      </c>
      <c r="F1976" s="128">
        <v>60</v>
      </c>
      <c r="G1976" s="114">
        <v>0</v>
      </c>
      <c r="H1976" s="115">
        <v>5132.74</v>
      </c>
      <c r="I1976" s="115">
        <v>4191.74</v>
      </c>
      <c r="J1976" s="130">
        <v>0</v>
      </c>
      <c r="K1976" s="130">
        <v>941</v>
      </c>
      <c r="L1976" s="130">
        <v>1026.54</v>
      </c>
      <c r="M1976" s="118"/>
      <c r="N1976" s="119"/>
      <c r="O1976" s="120">
        <f t="shared" si="121"/>
        <v>46356</v>
      </c>
      <c r="P1976" s="121">
        <f t="shared" si="122"/>
        <v>12</v>
      </c>
      <c r="Q1976" s="122">
        <f t="shared" si="123"/>
        <v>1026.548</v>
      </c>
      <c r="R1976" s="122">
        <f t="shared" si="120"/>
        <v>0.0080000000000382</v>
      </c>
      <c r="S1976" s="123" t="s">
        <v>120</v>
      </c>
      <c r="U1976" s="70"/>
      <c r="V1976" s="124"/>
    </row>
    <row r="1977" s="63" customFormat="1" ht="16.5" outlineLevel="7" spans="1:22">
      <c r="A1977" s="82"/>
      <c r="B1977" s="111" t="s">
        <v>194</v>
      </c>
      <c r="C1977" s="111" t="s">
        <v>9911</v>
      </c>
      <c r="D1977" s="112" t="s">
        <v>9053</v>
      </c>
      <c r="E1977" s="113">
        <v>44504</v>
      </c>
      <c r="F1977" s="112">
        <v>60</v>
      </c>
      <c r="G1977" s="114">
        <v>0</v>
      </c>
      <c r="H1977" s="115">
        <v>5132.75</v>
      </c>
      <c r="I1977" s="115">
        <v>4191.75</v>
      </c>
      <c r="J1977" s="116">
        <v>0</v>
      </c>
      <c r="K1977" s="116">
        <v>941</v>
      </c>
      <c r="L1977" s="116">
        <v>1026.55</v>
      </c>
      <c r="M1977" s="118"/>
      <c r="N1977" s="119"/>
      <c r="O1977" s="120">
        <f t="shared" si="121"/>
        <v>46356</v>
      </c>
      <c r="P1977" s="121">
        <f t="shared" si="122"/>
        <v>12</v>
      </c>
      <c r="Q1977" s="122">
        <f t="shared" si="123"/>
        <v>1026.55</v>
      </c>
      <c r="R1977" s="122">
        <f t="shared" si="120"/>
        <v>0</v>
      </c>
      <c r="S1977" s="123" t="s">
        <v>120</v>
      </c>
      <c r="U1977" s="70"/>
      <c r="V1977" s="124"/>
    </row>
    <row r="1978" s="63" customFormat="1" ht="16.5" outlineLevel="7" spans="1:22">
      <c r="A1978" s="82"/>
      <c r="B1978" s="111" t="s">
        <v>194</v>
      </c>
      <c r="C1978" s="111" t="s">
        <v>9914</v>
      </c>
      <c r="D1978" s="112" t="s">
        <v>9053</v>
      </c>
      <c r="E1978" s="113">
        <v>44504</v>
      </c>
      <c r="F1978" s="112">
        <v>60</v>
      </c>
      <c r="G1978" s="114">
        <v>0</v>
      </c>
      <c r="H1978" s="115">
        <v>5752.21</v>
      </c>
      <c r="I1978" s="115">
        <v>4697.64</v>
      </c>
      <c r="J1978" s="116">
        <v>0</v>
      </c>
      <c r="K1978" s="116">
        <v>1054.57</v>
      </c>
      <c r="L1978" s="116">
        <v>1150.45</v>
      </c>
      <c r="M1978" s="118"/>
      <c r="N1978" s="119"/>
      <c r="O1978" s="120">
        <f t="shared" si="121"/>
        <v>46356</v>
      </c>
      <c r="P1978" s="121">
        <f t="shared" si="122"/>
        <v>12</v>
      </c>
      <c r="Q1978" s="122">
        <f t="shared" si="123"/>
        <v>1150.442</v>
      </c>
      <c r="R1978" s="122">
        <f t="shared" si="120"/>
        <v>-0.0080000000000382</v>
      </c>
      <c r="S1978" s="123" t="s">
        <v>120</v>
      </c>
      <c r="U1978" s="70"/>
      <c r="V1978" s="124"/>
    </row>
    <row r="1979" s="63" customFormat="1" ht="16.5" outlineLevel="7" spans="1:22">
      <c r="A1979" s="82"/>
      <c r="B1979" s="126" t="s">
        <v>194</v>
      </c>
      <c r="C1979" s="127" t="s">
        <v>9918</v>
      </c>
      <c r="D1979" s="128" t="s">
        <v>9053</v>
      </c>
      <c r="E1979" s="129">
        <v>44504</v>
      </c>
      <c r="F1979" s="128">
        <v>60</v>
      </c>
      <c r="G1979" s="114">
        <v>0</v>
      </c>
      <c r="H1979" s="115">
        <v>5752.21</v>
      </c>
      <c r="I1979" s="115">
        <v>4697.64</v>
      </c>
      <c r="J1979" s="130">
        <v>0</v>
      </c>
      <c r="K1979" s="130">
        <v>1054.57</v>
      </c>
      <c r="L1979" s="130">
        <v>1150.45</v>
      </c>
      <c r="M1979" s="118"/>
      <c r="N1979" s="119"/>
      <c r="O1979" s="120">
        <f t="shared" si="121"/>
        <v>46356</v>
      </c>
      <c r="P1979" s="121">
        <f t="shared" si="122"/>
        <v>12</v>
      </c>
      <c r="Q1979" s="122">
        <f t="shared" si="123"/>
        <v>1150.442</v>
      </c>
      <c r="R1979" s="122">
        <f t="shared" si="120"/>
        <v>-0.0080000000000382</v>
      </c>
      <c r="S1979" s="123" t="s">
        <v>120</v>
      </c>
      <c r="U1979" s="70"/>
      <c r="V1979" s="124"/>
    </row>
    <row r="1980" s="63" customFormat="1" ht="16.5" outlineLevel="7" spans="1:22">
      <c r="A1980" s="82"/>
      <c r="B1980" s="126" t="s">
        <v>194</v>
      </c>
      <c r="C1980" s="127" t="s">
        <v>9921</v>
      </c>
      <c r="D1980" s="128" t="s">
        <v>9053</v>
      </c>
      <c r="E1980" s="129">
        <v>44504</v>
      </c>
      <c r="F1980" s="128">
        <v>60</v>
      </c>
      <c r="G1980" s="114">
        <v>0</v>
      </c>
      <c r="H1980" s="115">
        <v>5752.21</v>
      </c>
      <c r="I1980" s="115">
        <v>4697.64</v>
      </c>
      <c r="J1980" s="130">
        <v>0</v>
      </c>
      <c r="K1980" s="130">
        <v>1054.57</v>
      </c>
      <c r="L1980" s="130">
        <v>1150.45</v>
      </c>
      <c r="M1980" s="118"/>
      <c r="N1980" s="119"/>
      <c r="O1980" s="120">
        <f t="shared" si="121"/>
        <v>46356</v>
      </c>
      <c r="P1980" s="121">
        <f t="shared" si="122"/>
        <v>12</v>
      </c>
      <c r="Q1980" s="122">
        <f t="shared" si="123"/>
        <v>1150.442</v>
      </c>
      <c r="R1980" s="122">
        <f t="shared" si="120"/>
        <v>-0.0080000000000382</v>
      </c>
      <c r="S1980" s="123" t="s">
        <v>120</v>
      </c>
      <c r="U1980" s="70"/>
      <c r="V1980" s="124"/>
    </row>
    <row r="1981" s="63" customFormat="1" ht="16.5" outlineLevel="7" spans="1:22">
      <c r="A1981" s="82"/>
      <c r="B1981" s="126" t="s">
        <v>194</v>
      </c>
      <c r="C1981" s="127" t="s">
        <v>9925</v>
      </c>
      <c r="D1981" s="128" t="s">
        <v>9053</v>
      </c>
      <c r="E1981" s="129">
        <v>44504</v>
      </c>
      <c r="F1981" s="128">
        <v>60</v>
      </c>
      <c r="G1981" s="114">
        <v>0</v>
      </c>
      <c r="H1981" s="115">
        <v>5752.21</v>
      </c>
      <c r="I1981" s="115">
        <v>4697.64</v>
      </c>
      <c r="J1981" s="130">
        <v>0</v>
      </c>
      <c r="K1981" s="130">
        <v>1054.57</v>
      </c>
      <c r="L1981" s="130">
        <v>1150.45</v>
      </c>
      <c r="M1981" s="118"/>
      <c r="N1981" s="119"/>
      <c r="O1981" s="120">
        <f t="shared" si="121"/>
        <v>46356</v>
      </c>
      <c r="P1981" s="121">
        <f t="shared" si="122"/>
        <v>12</v>
      </c>
      <c r="Q1981" s="122">
        <f t="shared" si="123"/>
        <v>1150.442</v>
      </c>
      <c r="R1981" s="122">
        <f t="shared" si="120"/>
        <v>-0.0080000000000382</v>
      </c>
      <c r="S1981" s="123" t="s">
        <v>120</v>
      </c>
      <c r="U1981" s="70"/>
      <c r="V1981" s="124"/>
    </row>
    <row r="1982" s="63" customFormat="1" ht="16.5" outlineLevel="7" spans="1:22">
      <c r="A1982" s="82"/>
      <c r="B1982" s="126" t="s">
        <v>194</v>
      </c>
      <c r="C1982" s="127" t="s">
        <v>9928</v>
      </c>
      <c r="D1982" s="128" t="s">
        <v>9053</v>
      </c>
      <c r="E1982" s="129">
        <v>44504</v>
      </c>
      <c r="F1982" s="128">
        <v>60</v>
      </c>
      <c r="G1982" s="114">
        <v>0</v>
      </c>
      <c r="H1982" s="115">
        <v>5752.21</v>
      </c>
      <c r="I1982" s="115">
        <v>4697.64</v>
      </c>
      <c r="J1982" s="130">
        <v>0</v>
      </c>
      <c r="K1982" s="130">
        <v>1054.57</v>
      </c>
      <c r="L1982" s="130">
        <v>1150.45</v>
      </c>
      <c r="M1982" s="118"/>
      <c r="N1982" s="119"/>
      <c r="O1982" s="120">
        <f t="shared" si="121"/>
        <v>46356</v>
      </c>
      <c r="P1982" s="121">
        <f t="shared" si="122"/>
        <v>12</v>
      </c>
      <c r="Q1982" s="122">
        <f t="shared" si="123"/>
        <v>1150.442</v>
      </c>
      <c r="R1982" s="122">
        <f t="shared" si="120"/>
        <v>-0.0080000000000382</v>
      </c>
      <c r="S1982" s="123" t="s">
        <v>120</v>
      </c>
      <c r="U1982" s="70"/>
      <c r="V1982" s="124"/>
    </row>
    <row r="1983" s="63" customFormat="1" ht="16.5" outlineLevel="7" spans="1:22">
      <c r="A1983" s="82"/>
      <c r="B1983" s="126" t="s">
        <v>194</v>
      </c>
      <c r="C1983" s="127" t="s">
        <v>9931</v>
      </c>
      <c r="D1983" s="128" t="s">
        <v>9053</v>
      </c>
      <c r="E1983" s="129">
        <v>44504</v>
      </c>
      <c r="F1983" s="128">
        <v>60</v>
      </c>
      <c r="G1983" s="114">
        <v>0</v>
      </c>
      <c r="H1983" s="115">
        <v>5752.21</v>
      </c>
      <c r="I1983" s="115">
        <v>4697.64</v>
      </c>
      <c r="J1983" s="130">
        <v>0</v>
      </c>
      <c r="K1983" s="130">
        <v>1054.57</v>
      </c>
      <c r="L1983" s="130">
        <v>1150.45</v>
      </c>
      <c r="M1983" s="118"/>
      <c r="N1983" s="119"/>
      <c r="O1983" s="120">
        <f t="shared" si="121"/>
        <v>46356</v>
      </c>
      <c r="P1983" s="121">
        <f t="shared" si="122"/>
        <v>12</v>
      </c>
      <c r="Q1983" s="122">
        <f t="shared" si="123"/>
        <v>1150.442</v>
      </c>
      <c r="R1983" s="122">
        <f t="shared" si="120"/>
        <v>-0.0080000000000382</v>
      </c>
      <c r="S1983" s="123" t="s">
        <v>120</v>
      </c>
      <c r="U1983" s="70"/>
      <c r="V1983" s="124"/>
    </row>
    <row r="1984" s="63" customFormat="1" ht="16.5" outlineLevel="7" spans="1:22">
      <c r="A1984" s="82"/>
      <c r="B1984" s="111" t="s">
        <v>194</v>
      </c>
      <c r="C1984" s="111" t="s">
        <v>9934</v>
      </c>
      <c r="D1984" s="112" t="s">
        <v>9053</v>
      </c>
      <c r="E1984" s="113">
        <v>44504</v>
      </c>
      <c r="F1984" s="112">
        <v>60</v>
      </c>
      <c r="G1984" s="114">
        <v>0</v>
      </c>
      <c r="H1984" s="115">
        <v>5752.21</v>
      </c>
      <c r="I1984" s="115">
        <v>4697.64</v>
      </c>
      <c r="J1984" s="116">
        <v>0</v>
      </c>
      <c r="K1984" s="116">
        <v>1054.57</v>
      </c>
      <c r="L1984" s="116">
        <v>1150.45</v>
      </c>
      <c r="M1984" s="118"/>
      <c r="N1984" s="119"/>
      <c r="O1984" s="120">
        <f t="shared" si="121"/>
        <v>46356</v>
      </c>
      <c r="P1984" s="121">
        <f t="shared" si="122"/>
        <v>12</v>
      </c>
      <c r="Q1984" s="122">
        <f t="shared" si="123"/>
        <v>1150.442</v>
      </c>
      <c r="R1984" s="122">
        <f t="shared" si="120"/>
        <v>-0.0080000000000382</v>
      </c>
      <c r="S1984" s="123" t="s">
        <v>120</v>
      </c>
      <c r="U1984" s="70"/>
      <c r="V1984" s="124"/>
    </row>
    <row r="1985" s="63" customFormat="1" ht="16.5" outlineLevel="7" spans="1:22">
      <c r="A1985" s="82"/>
      <c r="B1985" s="111" t="s">
        <v>194</v>
      </c>
      <c r="C1985" s="111" t="s">
        <v>9937</v>
      </c>
      <c r="D1985" s="112" t="s">
        <v>9053</v>
      </c>
      <c r="E1985" s="113">
        <v>44504</v>
      </c>
      <c r="F1985" s="112">
        <v>60</v>
      </c>
      <c r="G1985" s="114">
        <v>0</v>
      </c>
      <c r="H1985" s="115">
        <v>5752.21</v>
      </c>
      <c r="I1985" s="115">
        <v>4697.64</v>
      </c>
      <c r="J1985" s="116">
        <v>0</v>
      </c>
      <c r="K1985" s="116">
        <v>1054.57</v>
      </c>
      <c r="L1985" s="116">
        <v>1150.45</v>
      </c>
      <c r="M1985" s="118"/>
      <c r="N1985" s="119"/>
      <c r="O1985" s="120">
        <f t="shared" si="121"/>
        <v>46356</v>
      </c>
      <c r="P1985" s="121">
        <f t="shared" si="122"/>
        <v>12</v>
      </c>
      <c r="Q1985" s="122">
        <f t="shared" si="123"/>
        <v>1150.442</v>
      </c>
      <c r="R1985" s="122">
        <f t="shared" si="120"/>
        <v>-0.0080000000000382</v>
      </c>
      <c r="S1985" s="123" t="s">
        <v>120</v>
      </c>
      <c r="U1985" s="70"/>
      <c r="V1985" s="124"/>
    </row>
    <row r="1986" s="63" customFormat="1" ht="16.5" outlineLevel="7" spans="1:22">
      <c r="A1986" s="82"/>
      <c r="B1986" s="126" t="s">
        <v>194</v>
      </c>
      <c r="C1986" s="127" t="s">
        <v>9940</v>
      </c>
      <c r="D1986" s="128" t="s">
        <v>9053</v>
      </c>
      <c r="E1986" s="129">
        <v>44504</v>
      </c>
      <c r="F1986" s="128">
        <v>60</v>
      </c>
      <c r="G1986" s="114">
        <v>0</v>
      </c>
      <c r="H1986" s="115">
        <v>5752.21</v>
      </c>
      <c r="I1986" s="115">
        <v>4697.64</v>
      </c>
      <c r="J1986" s="130">
        <v>0</v>
      </c>
      <c r="K1986" s="130">
        <v>1054.57</v>
      </c>
      <c r="L1986" s="130">
        <v>1150.45</v>
      </c>
      <c r="M1986" s="118"/>
      <c r="N1986" s="119"/>
      <c r="O1986" s="120">
        <f t="shared" si="121"/>
        <v>46356</v>
      </c>
      <c r="P1986" s="121">
        <f t="shared" si="122"/>
        <v>12</v>
      </c>
      <c r="Q1986" s="122">
        <f t="shared" si="123"/>
        <v>1150.442</v>
      </c>
      <c r="R1986" s="122">
        <f t="shared" si="120"/>
        <v>-0.0080000000000382</v>
      </c>
      <c r="S1986" s="123" t="s">
        <v>120</v>
      </c>
      <c r="U1986" s="70"/>
      <c r="V1986" s="124"/>
    </row>
    <row r="1987" s="63" customFormat="1" ht="16.5" outlineLevel="7" spans="1:22">
      <c r="A1987" s="82"/>
      <c r="B1987" s="126" t="s">
        <v>194</v>
      </c>
      <c r="C1987" s="127" t="s">
        <v>9943</v>
      </c>
      <c r="D1987" s="128" t="s">
        <v>9053</v>
      </c>
      <c r="E1987" s="129">
        <v>44504</v>
      </c>
      <c r="F1987" s="128">
        <v>60</v>
      </c>
      <c r="G1987" s="114">
        <v>0</v>
      </c>
      <c r="H1987" s="115">
        <v>5752.21</v>
      </c>
      <c r="I1987" s="115">
        <v>4697.64</v>
      </c>
      <c r="J1987" s="130">
        <v>0</v>
      </c>
      <c r="K1987" s="130">
        <v>1054.57</v>
      </c>
      <c r="L1987" s="130">
        <v>1150.45</v>
      </c>
      <c r="M1987" s="118"/>
      <c r="N1987" s="119"/>
      <c r="O1987" s="120">
        <f t="shared" si="121"/>
        <v>46356</v>
      </c>
      <c r="P1987" s="121">
        <f t="shared" si="122"/>
        <v>12</v>
      </c>
      <c r="Q1987" s="122">
        <f t="shared" si="123"/>
        <v>1150.442</v>
      </c>
      <c r="R1987" s="122">
        <f t="shared" si="120"/>
        <v>-0.0080000000000382</v>
      </c>
      <c r="S1987" s="123" t="s">
        <v>120</v>
      </c>
      <c r="U1987" s="70"/>
      <c r="V1987" s="124"/>
    </row>
    <row r="1988" s="63" customFormat="1" ht="16.5" outlineLevel="7" spans="1:22">
      <c r="A1988" s="82"/>
      <c r="B1988" s="126" t="s">
        <v>194</v>
      </c>
      <c r="C1988" s="127" t="s">
        <v>9947</v>
      </c>
      <c r="D1988" s="128" t="s">
        <v>9053</v>
      </c>
      <c r="E1988" s="129">
        <v>44504</v>
      </c>
      <c r="F1988" s="128">
        <v>60</v>
      </c>
      <c r="G1988" s="114">
        <v>0</v>
      </c>
      <c r="H1988" s="115">
        <v>5752.21</v>
      </c>
      <c r="I1988" s="115">
        <v>4697.64</v>
      </c>
      <c r="J1988" s="130">
        <v>0</v>
      </c>
      <c r="K1988" s="130">
        <v>1054.57</v>
      </c>
      <c r="L1988" s="130">
        <v>1150.45</v>
      </c>
      <c r="M1988" s="118"/>
      <c r="N1988" s="119"/>
      <c r="O1988" s="120">
        <f t="shared" si="121"/>
        <v>46356</v>
      </c>
      <c r="P1988" s="121">
        <f t="shared" si="122"/>
        <v>12</v>
      </c>
      <c r="Q1988" s="122">
        <f t="shared" si="123"/>
        <v>1150.442</v>
      </c>
      <c r="R1988" s="122">
        <f t="shared" si="120"/>
        <v>-0.0080000000000382</v>
      </c>
      <c r="S1988" s="123" t="s">
        <v>120</v>
      </c>
      <c r="U1988" s="70"/>
      <c r="V1988" s="124"/>
    </row>
    <row r="1989" s="63" customFormat="1" ht="16.5" outlineLevel="7" spans="1:22">
      <c r="A1989" s="82"/>
      <c r="B1989" s="126" t="s">
        <v>194</v>
      </c>
      <c r="C1989" s="127" t="s">
        <v>9951</v>
      </c>
      <c r="D1989" s="128" t="s">
        <v>9053</v>
      </c>
      <c r="E1989" s="129">
        <v>44504</v>
      </c>
      <c r="F1989" s="128">
        <v>60</v>
      </c>
      <c r="G1989" s="114">
        <v>0</v>
      </c>
      <c r="H1989" s="115">
        <v>5752.21</v>
      </c>
      <c r="I1989" s="115">
        <v>4697.64</v>
      </c>
      <c r="J1989" s="130">
        <v>0</v>
      </c>
      <c r="K1989" s="130">
        <v>1054.57</v>
      </c>
      <c r="L1989" s="130">
        <v>1150.45</v>
      </c>
      <c r="M1989" s="118"/>
      <c r="N1989" s="119"/>
      <c r="O1989" s="120">
        <f t="shared" si="121"/>
        <v>46356</v>
      </c>
      <c r="P1989" s="121">
        <f t="shared" si="122"/>
        <v>12</v>
      </c>
      <c r="Q1989" s="122">
        <f t="shared" si="123"/>
        <v>1150.442</v>
      </c>
      <c r="R1989" s="122">
        <f t="shared" si="120"/>
        <v>-0.0080000000000382</v>
      </c>
      <c r="S1989" s="123" t="s">
        <v>120</v>
      </c>
      <c r="U1989" s="70"/>
      <c r="V1989" s="124"/>
    </row>
    <row r="1990" s="63" customFormat="1" ht="16.5" outlineLevel="7" spans="1:22">
      <c r="A1990" s="82"/>
      <c r="B1990" s="126" t="s">
        <v>194</v>
      </c>
      <c r="C1990" s="127" t="s">
        <v>9954</v>
      </c>
      <c r="D1990" s="128" t="s">
        <v>9053</v>
      </c>
      <c r="E1990" s="129">
        <v>44504</v>
      </c>
      <c r="F1990" s="128">
        <v>60</v>
      </c>
      <c r="G1990" s="114">
        <v>0</v>
      </c>
      <c r="H1990" s="115">
        <v>5752.21</v>
      </c>
      <c r="I1990" s="115">
        <v>4697.64</v>
      </c>
      <c r="J1990" s="130">
        <v>0</v>
      </c>
      <c r="K1990" s="130">
        <v>1054.57</v>
      </c>
      <c r="L1990" s="130">
        <v>1150.45</v>
      </c>
      <c r="M1990" s="118"/>
      <c r="N1990" s="119"/>
      <c r="O1990" s="120">
        <f t="shared" si="121"/>
        <v>46356</v>
      </c>
      <c r="P1990" s="121">
        <f t="shared" si="122"/>
        <v>12</v>
      </c>
      <c r="Q1990" s="122">
        <f t="shared" si="123"/>
        <v>1150.442</v>
      </c>
      <c r="R1990" s="122">
        <f t="shared" si="120"/>
        <v>-0.0080000000000382</v>
      </c>
      <c r="S1990" s="123" t="s">
        <v>120</v>
      </c>
      <c r="U1990" s="70"/>
      <c r="V1990" s="124"/>
    </row>
    <row r="1991" s="63" customFormat="1" ht="16.5" outlineLevel="7" spans="1:22">
      <c r="A1991" s="82"/>
      <c r="B1991" s="111" t="s">
        <v>194</v>
      </c>
      <c r="C1991" s="111" t="s">
        <v>9957</v>
      </c>
      <c r="D1991" s="112" t="s">
        <v>9053</v>
      </c>
      <c r="E1991" s="113">
        <v>44504</v>
      </c>
      <c r="F1991" s="112">
        <v>60</v>
      </c>
      <c r="G1991" s="114">
        <v>0</v>
      </c>
      <c r="H1991" s="115">
        <v>5752.21</v>
      </c>
      <c r="I1991" s="115">
        <v>4697.64</v>
      </c>
      <c r="J1991" s="116">
        <v>0</v>
      </c>
      <c r="K1991" s="116">
        <v>1054.57</v>
      </c>
      <c r="L1991" s="116">
        <v>1150.45</v>
      </c>
      <c r="M1991" s="118"/>
      <c r="N1991" s="119"/>
      <c r="O1991" s="120">
        <f t="shared" si="121"/>
        <v>46356</v>
      </c>
      <c r="P1991" s="121">
        <f t="shared" si="122"/>
        <v>12</v>
      </c>
      <c r="Q1991" s="122">
        <f t="shared" si="123"/>
        <v>1150.442</v>
      </c>
      <c r="R1991" s="122">
        <f t="shared" si="120"/>
        <v>-0.0080000000000382</v>
      </c>
      <c r="S1991" s="123" t="s">
        <v>120</v>
      </c>
      <c r="U1991" s="70"/>
      <c r="V1991" s="124"/>
    </row>
    <row r="1992" s="63" customFormat="1" ht="16.5" outlineLevel="7" spans="1:22">
      <c r="A1992" s="82"/>
      <c r="B1992" s="111" t="s">
        <v>194</v>
      </c>
      <c r="C1992" s="111" t="s">
        <v>9960</v>
      </c>
      <c r="D1992" s="112" t="s">
        <v>9053</v>
      </c>
      <c r="E1992" s="113">
        <v>44504</v>
      </c>
      <c r="F1992" s="112">
        <v>60</v>
      </c>
      <c r="G1992" s="114">
        <v>0</v>
      </c>
      <c r="H1992" s="115">
        <v>5752.21</v>
      </c>
      <c r="I1992" s="115">
        <v>4697.64</v>
      </c>
      <c r="J1992" s="116">
        <v>0</v>
      </c>
      <c r="K1992" s="116">
        <v>1054.57</v>
      </c>
      <c r="L1992" s="116">
        <v>1150.45</v>
      </c>
      <c r="M1992" s="118"/>
      <c r="N1992" s="119"/>
      <c r="O1992" s="120">
        <f t="shared" si="121"/>
        <v>46356</v>
      </c>
      <c r="P1992" s="121">
        <f t="shared" si="122"/>
        <v>12</v>
      </c>
      <c r="Q1992" s="122">
        <f t="shared" si="123"/>
        <v>1150.442</v>
      </c>
      <c r="R1992" s="122">
        <f t="shared" ref="R1992:R2055" si="124">Q1992-L1992</f>
        <v>-0.0080000000000382</v>
      </c>
      <c r="S1992" s="123" t="s">
        <v>120</v>
      </c>
      <c r="U1992" s="70"/>
      <c r="V1992" s="124"/>
    </row>
    <row r="1993" s="63" customFormat="1" ht="16.5" outlineLevel="7" spans="1:22">
      <c r="A1993" s="82"/>
      <c r="B1993" s="126" t="s">
        <v>194</v>
      </c>
      <c r="C1993" s="127" t="s">
        <v>9963</v>
      </c>
      <c r="D1993" s="128" t="s">
        <v>9053</v>
      </c>
      <c r="E1993" s="129">
        <v>44504</v>
      </c>
      <c r="F1993" s="128">
        <v>60</v>
      </c>
      <c r="G1993" s="114">
        <v>0</v>
      </c>
      <c r="H1993" s="115">
        <v>5752.22</v>
      </c>
      <c r="I1993" s="115">
        <v>4697.65</v>
      </c>
      <c r="J1993" s="130">
        <v>0</v>
      </c>
      <c r="K1993" s="130">
        <v>1054.57</v>
      </c>
      <c r="L1993" s="130">
        <v>1150.45</v>
      </c>
      <c r="M1993" s="118"/>
      <c r="N1993" s="119"/>
      <c r="O1993" s="120">
        <f t="shared" ref="O1993:O2056" si="125">IFERROR(EOMONTH(E1993,F1993),"")</f>
        <v>46356</v>
      </c>
      <c r="P1993" s="121">
        <f t="shared" si="122"/>
        <v>12</v>
      </c>
      <c r="Q1993" s="122">
        <f t="shared" si="123"/>
        <v>1150.444</v>
      </c>
      <c r="R1993" s="122">
        <f t="shared" si="124"/>
        <v>-0.00600000000008549</v>
      </c>
      <c r="S1993" s="123" t="s">
        <v>120</v>
      </c>
      <c r="U1993" s="70"/>
      <c r="V1993" s="124"/>
    </row>
    <row r="1994" s="63" customFormat="1" ht="16.5" outlineLevel="7" spans="1:22">
      <c r="A1994" s="82"/>
      <c r="B1994" s="126" t="s">
        <v>194</v>
      </c>
      <c r="C1994" s="127" t="s">
        <v>9967</v>
      </c>
      <c r="D1994" s="128" t="s">
        <v>9053</v>
      </c>
      <c r="E1994" s="129">
        <v>44504</v>
      </c>
      <c r="F1994" s="128">
        <v>60</v>
      </c>
      <c r="G1994" s="114">
        <v>0</v>
      </c>
      <c r="H1994" s="115">
        <v>5752.22</v>
      </c>
      <c r="I1994" s="115">
        <v>4697.65</v>
      </c>
      <c r="J1994" s="130">
        <v>0</v>
      </c>
      <c r="K1994" s="130">
        <v>1054.57</v>
      </c>
      <c r="L1994" s="130">
        <v>1150.45</v>
      </c>
      <c r="M1994" s="118"/>
      <c r="N1994" s="119"/>
      <c r="O1994" s="120">
        <f t="shared" si="125"/>
        <v>46356</v>
      </c>
      <c r="P1994" s="121">
        <f t="shared" ref="P1994:P2057" si="126">IFERROR(IF(OR(AND(M1994&lt;&gt;"",YEAR(M1994)&lt;YEAR($L$6)),AND(O1994&lt;&gt;"",YEAR(O1994)&lt;YEAR($L$6))),0,IF(YEAR(E1994)&gt;YEAR($L$6),0,IF(OR((IF(YEAR(E1994)&lt;YEAR($L$6),1,IF(MONTH(E1994)=12,99,MONTH(E1994)+1))&gt;12),(IF(YEAR(E1994)&lt;YEAR($L$6),1,IF(MONTH(E1994)=12,99,MONTH(E1994)+1))&gt;MIN(MONTH($L$6),IF(AND(M1994&lt;&gt;"",YEAR(M1994)=YEAR($L$6)),MONTH(M1994),99),IF(AND(O1994&lt;&gt;"",YEAR(O1994)=YEAR($L$6)),MONTH(O1994),99)))),0,MIN(MONTH($L$6),IF(AND(M1994&lt;&gt;"",YEAR(M1994)=YEAR($L$6)),MONTH(M1994),99),IF(AND(O1994&lt;&gt;"",YEAR(O1994)=YEAR($L$6)),MONTH(O1994),99))-IF(YEAR(E1994)&lt;YEAR($L$6),1,IF(MONTH(E1994)=12,99,MONTH(E1994)+1))+1))),0)</f>
        <v>12</v>
      </c>
      <c r="Q1994" s="122">
        <f t="shared" ref="Q1994:Q2057" si="127">IFERROR(IF(N1994=0,(H1994*(1-G1994))/F1994*P1994,(N1994*(1-G1994))/F1994*P1994),0)</f>
        <v>1150.444</v>
      </c>
      <c r="R1994" s="122">
        <f t="shared" si="124"/>
        <v>-0.00600000000008549</v>
      </c>
      <c r="S1994" s="123" t="s">
        <v>120</v>
      </c>
      <c r="U1994" s="70"/>
      <c r="V1994" s="124"/>
    </row>
    <row r="1995" s="63" customFormat="1" ht="16.5" outlineLevel="7" spans="1:22">
      <c r="A1995" s="82"/>
      <c r="B1995" s="126" t="s">
        <v>194</v>
      </c>
      <c r="C1995" s="127" t="s">
        <v>9970</v>
      </c>
      <c r="D1995" s="128" t="s">
        <v>9053</v>
      </c>
      <c r="E1995" s="129">
        <v>44504</v>
      </c>
      <c r="F1995" s="128">
        <v>60</v>
      </c>
      <c r="G1995" s="114">
        <v>0</v>
      </c>
      <c r="H1995" s="115">
        <v>5752.22</v>
      </c>
      <c r="I1995" s="115">
        <v>4697.65</v>
      </c>
      <c r="J1995" s="130">
        <v>0</v>
      </c>
      <c r="K1995" s="130">
        <v>1054.57</v>
      </c>
      <c r="L1995" s="130">
        <v>1150.45</v>
      </c>
      <c r="M1995" s="118"/>
      <c r="N1995" s="119"/>
      <c r="O1995" s="120">
        <f t="shared" si="125"/>
        <v>46356</v>
      </c>
      <c r="P1995" s="121">
        <f t="shared" si="126"/>
        <v>12</v>
      </c>
      <c r="Q1995" s="122">
        <f t="shared" si="127"/>
        <v>1150.444</v>
      </c>
      <c r="R1995" s="122">
        <f t="shared" si="124"/>
        <v>-0.00600000000008549</v>
      </c>
      <c r="S1995" s="123" t="s">
        <v>120</v>
      </c>
      <c r="U1995" s="70"/>
      <c r="V1995" s="124"/>
    </row>
    <row r="1996" s="63" customFormat="1" ht="16.5" outlineLevel="7" spans="1:22">
      <c r="A1996" s="82"/>
      <c r="B1996" s="126" t="s">
        <v>194</v>
      </c>
      <c r="C1996" s="127" t="s">
        <v>9973</v>
      </c>
      <c r="D1996" s="128" t="s">
        <v>9053</v>
      </c>
      <c r="E1996" s="129">
        <v>44504</v>
      </c>
      <c r="F1996" s="128">
        <v>60</v>
      </c>
      <c r="G1996" s="114">
        <v>0</v>
      </c>
      <c r="H1996" s="115">
        <v>5752.22</v>
      </c>
      <c r="I1996" s="115">
        <v>4697.65</v>
      </c>
      <c r="J1996" s="130">
        <v>0</v>
      </c>
      <c r="K1996" s="130">
        <v>1054.57</v>
      </c>
      <c r="L1996" s="130">
        <v>1150.45</v>
      </c>
      <c r="M1996" s="118"/>
      <c r="N1996" s="119"/>
      <c r="O1996" s="120">
        <f t="shared" si="125"/>
        <v>46356</v>
      </c>
      <c r="P1996" s="121">
        <f t="shared" si="126"/>
        <v>12</v>
      </c>
      <c r="Q1996" s="122">
        <f t="shared" si="127"/>
        <v>1150.444</v>
      </c>
      <c r="R1996" s="122">
        <f t="shared" si="124"/>
        <v>-0.00600000000008549</v>
      </c>
      <c r="S1996" s="123" t="s">
        <v>120</v>
      </c>
      <c r="U1996" s="70"/>
      <c r="V1996" s="124"/>
    </row>
    <row r="1997" s="63" customFormat="1" ht="16.5" outlineLevel="7" spans="1:22">
      <c r="A1997" s="82"/>
      <c r="B1997" s="126" t="s">
        <v>194</v>
      </c>
      <c r="C1997" s="127" t="s">
        <v>9976</v>
      </c>
      <c r="D1997" s="128" t="s">
        <v>9053</v>
      </c>
      <c r="E1997" s="129">
        <v>44504</v>
      </c>
      <c r="F1997" s="128">
        <v>60</v>
      </c>
      <c r="G1997" s="114">
        <v>0</v>
      </c>
      <c r="H1997" s="115">
        <v>5752.22</v>
      </c>
      <c r="I1997" s="115">
        <v>4697.65</v>
      </c>
      <c r="J1997" s="130">
        <v>0</v>
      </c>
      <c r="K1997" s="130">
        <v>1054.57</v>
      </c>
      <c r="L1997" s="130">
        <v>1150.45</v>
      </c>
      <c r="M1997" s="118"/>
      <c r="N1997" s="119"/>
      <c r="O1997" s="120">
        <f t="shared" si="125"/>
        <v>46356</v>
      </c>
      <c r="P1997" s="121">
        <f t="shared" si="126"/>
        <v>12</v>
      </c>
      <c r="Q1997" s="122">
        <f t="shared" si="127"/>
        <v>1150.444</v>
      </c>
      <c r="R1997" s="122">
        <f t="shared" si="124"/>
        <v>-0.00600000000008549</v>
      </c>
      <c r="S1997" s="123" t="s">
        <v>120</v>
      </c>
      <c r="U1997" s="70"/>
      <c r="V1997" s="124"/>
    </row>
    <row r="1998" s="63" customFormat="1" ht="16.5" outlineLevel="7" spans="1:22">
      <c r="A1998" s="82"/>
      <c r="B1998" s="111" t="s">
        <v>194</v>
      </c>
      <c r="C1998" s="111" t="s">
        <v>9979</v>
      </c>
      <c r="D1998" s="112" t="s">
        <v>9372</v>
      </c>
      <c r="E1998" s="113">
        <v>44524</v>
      </c>
      <c r="F1998" s="112">
        <v>60</v>
      </c>
      <c r="G1998" s="114">
        <v>0</v>
      </c>
      <c r="H1998" s="115">
        <v>4831.86</v>
      </c>
      <c r="I1998" s="115">
        <v>3946.02</v>
      </c>
      <c r="J1998" s="116">
        <v>0</v>
      </c>
      <c r="K1998" s="116">
        <v>885.84</v>
      </c>
      <c r="L1998" s="116">
        <v>966.38</v>
      </c>
      <c r="M1998" s="118"/>
      <c r="N1998" s="119"/>
      <c r="O1998" s="120">
        <f t="shared" si="125"/>
        <v>46356</v>
      </c>
      <c r="P1998" s="121">
        <f t="shared" si="126"/>
        <v>12</v>
      </c>
      <c r="Q1998" s="122">
        <f t="shared" si="127"/>
        <v>966.372</v>
      </c>
      <c r="R1998" s="122">
        <f t="shared" si="124"/>
        <v>-0.00800000000015189</v>
      </c>
      <c r="S1998" s="123" t="s">
        <v>120</v>
      </c>
      <c r="U1998" s="70"/>
      <c r="V1998" s="124"/>
    </row>
    <row r="1999" s="63" customFormat="1" ht="16.5" outlineLevel="7" spans="1:22">
      <c r="A1999" s="82"/>
      <c r="B1999" s="111" t="s">
        <v>194</v>
      </c>
      <c r="C1999" s="111" t="s">
        <v>9985</v>
      </c>
      <c r="D1999" s="112" t="s">
        <v>9372</v>
      </c>
      <c r="E1999" s="113">
        <v>44524</v>
      </c>
      <c r="F1999" s="112">
        <v>60</v>
      </c>
      <c r="G1999" s="114">
        <v>0</v>
      </c>
      <c r="H1999" s="115">
        <v>4831.86</v>
      </c>
      <c r="I1999" s="115">
        <v>3946.02</v>
      </c>
      <c r="J1999" s="116">
        <v>0</v>
      </c>
      <c r="K1999" s="116">
        <v>885.84</v>
      </c>
      <c r="L1999" s="116">
        <v>966.38</v>
      </c>
      <c r="M1999" s="118"/>
      <c r="N1999" s="119"/>
      <c r="O1999" s="120">
        <f t="shared" si="125"/>
        <v>46356</v>
      </c>
      <c r="P1999" s="121">
        <f t="shared" si="126"/>
        <v>12</v>
      </c>
      <c r="Q1999" s="122">
        <f t="shared" si="127"/>
        <v>966.372</v>
      </c>
      <c r="R1999" s="122">
        <f t="shared" si="124"/>
        <v>-0.00800000000015189</v>
      </c>
      <c r="S1999" s="123" t="s">
        <v>120</v>
      </c>
      <c r="U1999" s="70"/>
      <c r="V1999" s="124"/>
    </row>
    <row r="2000" s="63" customFormat="1" ht="16.5" outlineLevel="7" spans="1:22">
      <c r="A2000" s="82"/>
      <c r="B2000" s="126" t="s">
        <v>194</v>
      </c>
      <c r="C2000" s="127" t="s">
        <v>9988</v>
      </c>
      <c r="D2000" s="128" t="s">
        <v>9372</v>
      </c>
      <c r="E2000" s="129">
        <v>44524</v>
      </c>
      <c r="F2000" s="128">
        <v>60</v>
      </c>
      <c r="G2000" s="114">
        <v>0</v>
      </c>
      <c r="H2000" s="115">
        <v>8805.31</v>
      </c>
      <c r="I2000" s="115">
        <v>7191</v>
      </c>
      <c r="J2000" s="130">
        <v>0</v>
      </c>
      <c r="K2000" s="130">
        <v>1614.31</v>
      </c>
      <c r="L2000" s="130">
        <v>1761.06</v>
      </c>
      <c r="M2000" s="118"/>
      <c r="N2000" s="119"/>
      <c r="O2000" s="120">
        <f t="shared" si="125"/>
        <v>46356</v>
      </c>
      <c r="P2000" s="121">
        <f t="shared" si="126"/>
        <v>12</v>
      </c>
      <c r="Q2000" s="122">
        <f t="shared" si="127"/>
        <v>1761.062</v>
      </c>
      <c r="R2000" s="122">
        <f t="shared" si="124"/>
        <v>0.00199999999995271</v>
      </c>
      <c r="S2000" s="123" t="s">
        <v>120</v>
      </c>
      <c r="U2000" s="70"/>
      <c r="V2000" s="124"/>
    </row>
    <row r="2001" s="63" customFormat="1" ht="16.5" outlineLevel="7" spans="1:22">
      <c r="A2001" s="82"/>
      <c r="B2001" s="126" t="s">
        <v>194</v>
      </c>
      <c r="C2001" s="127" t="s">
        <v>9992</v>
      </c>
      <c r="D2001" s="128" t="s">
        <v>9372</v>
      </c>
      <c r="E2001" s="129">
        <v>44524</v>
      </c>
      <c r="F2001" s="128">
        <v>60</v>
      </c>
      <c r="G2001" s="114">
        <v>0</v>
      </c>
      <c r="H2001" s="115">
        <v>5389.38</v>
      </c>
      <c r="I2001" s="115">
        <v>4401.33</v>
      </c>
      <c r="J2001" s="130">
        <v>0</v>
      </c>
      <c r="K2001" s="130">
        <v>988.05</v>
      </c>
      <c r="L2001" s="130">
        <v>1077.88</v>
      </c>
      <c r="M2001" s="118"/>
      <c r="N2001" s="119"/>
      <c r="O2001" s="120">
        <f t="shared" si="125"/>
        <v>46356</v>
      </c>
      <c r="P2001" s="121">
        <f t="shared" si="126"/>
        <v>12</v>
      </c>
      <c r="Q2001" s="122">
        <f t="shared" si="127"/>
        <v>1077.876</v>
      </c>
      <c r="R2001" s="122">
        <f t="shared" si="124"/>
        <v>-0.00399999999990541</v>
      </c>
      <c r="S2001" s="123" t="s">
        <v>120</v>
      </c>
      <c r="U2001" s="70"/>
      <c r="V2001" s="124"/>
    </row>
    <row r="2002" s="63" customFormat="1" ht="16.5" outlineLevel="7" spans="1:22">
      <c r="A2002" s="82"/>
      <c r="B2002" s="126" t="s">
        <v>194</v>
      </c>
      <c r="C2002" s="127" t="s">
        <v>9996</v>
      </c>
      <c r="D2002" s="128" t="s">
        <v>9053</v>
      </c>
      <c r="E2002" s="129">
        <v>44524</v>
      </c>
      <c r="F2002" s="128">
        <v>60</v>
      </c>
      <c r="G2002" s="114">
        <v>0</v>
      </c>
      <c r="H2002" s="115">
        <v>5466.9</v>
      </c>
      <c r="I2002" s="115">
        <v>4464.64</v>
      </c>
      <c r="J2002" s="130">
        <v>0</v>
      </c>
      <c r="K2002" s="130">
        <v>1002.26</v>
      </c>
      <c r="L2002" s="130">
        <v>1093.38</v>
      </c>
      <c r="M2002" s="118"/>
      <c r="N2002" s="119"/>
      <c r="O2002" s="120">
        <f t="shared" si="125"/>
        <v>46356</v>
      </c>
      <c r="P2002" s="121">
        <f t="shared" si="126"/>
        <v>12</v>
      </c>
      <c r="Q2002" s="122">
        <f t="shared" si="127"/>
        <v>1093.38</v>
      </c>
      <c r="R2002" s="122">
        <f t="shared" si="124"/>
        <v>0</v>
      </c>
      <c r="S2002" s="123" t="s">
        <v>120</v>
      </c>
      <c r="U2002" s="70"/>
      <c r="V2002" s="124"/>
    </row>
    <row r="2003" s="63" customFormat="1" ht="16.5" outlineLevel="7" spans="1:22">
      <c r="A2003" s="82"/>
      <c r="B2003" s="126" t="s">
        <v>194</v>
      </c>
      <c r="C2003" s="127" t="s">
        <v>10000</v>
      </c>
      <c r="D2003" s="128" t="s">
        <v>9053</v>
      </c>
      <c r="E2003" s="129">
        <v>44524</v>
      </c>
      <c r="F2003" s="128">
        <v>60</v>
      </c>
      <c r="G2003" s="114">
        <v>0</v>
      </c>
      <c r="H2003" s="115">
        <v>5466.9</v>
      </c>
      <c r="I2003" s="115">
        <v>4464.64</v>
      </c>
      <c r="J2003" s="130">
        <v>0</v>
      </c>
      <c r="K2003" s="130">
        <v>1002.26</v>
      </c>
      <c r="L2003" s="130">
        <v>1093.38</v>
      </c>
      <c r="M2003" s="118"/>
      <c r="N2003" s="119"/>
      <c r="O2003" s="120">
        <f t="shared" si="125"/>
        <v>46356</v>
      </c>
      <c r="P2003" s="121">
        <f t="shared" si="126"/>
        <v>12</v>
      </c>
      <c r="Q2003" s="122">
        <f t="shared" si="127"/>
        <v>1093.38</v>
      </c>
      <c r="R2003" s="122">
        <f t="shared" si="124"/>
        <v>0</v>
      </c>
      <c r="S2003" s="123" t="s">
        <v>120</v>
      </c>
      <c r="U2003" s="70"/>
      <c r="V2003" s="124"/>
    </row>
    <row r="2004" s="63" customFormat="1" ht="16.5" outlineLevel="7" spans="1:22">
      <c r="A2004" s="82"/>
      <c r="B2004" s="126" t="s">
        <v>194</v>
      </c>
      <c r="C2004" s="127" t="s">
        <v>10004</v>
      </c>
      <c r="D2004" s="128" t="s">
        <v>9053</v>
      </c>
      <c r="E2004" s="129">
        <v>44524</v>
      </c>
      <c r="F2004" s="128">
        <v>60</v>
      </c>
      <c r="G2004" s="114">
        <v>0</v>
      </c>
      <c r="H2004" s="115">
        <v>5466.9</v>
      </c>
      <c r="I2004" s="115">
        <v>4464.64</v>
      </c>
      <c r="J2004" s="130">
        <v>0</v>
      </c>
      <c r="K2004" s="130">
        <v>1002.26</v>
      </c>
      <c r="L2004" s="130">
        <v>1093.38</v>
      </c>
      <c r="M2004" s="118"/>
      <c r="N2004" s="119"/>
      <c r="O2004" s="120">
        <f t="shared" si="125"/>
        <v>46356</v>
      </c>
      <c r="P2004" s="121">
        <f t="shared" si="126"/>
        <v>12</v>
      </c>
      <c r="Q2004" s="122">
        <f t="shared" si="127"/>
        <v>1093.38</v>
      </c>
      <c r="R2004" s="122">
        <f t="shared" si="124"/>
        <v>0</v>
      </c>
      <c r="S2004" s="123" t="s">
        <v>120</v>
      </c>
      <c r="U2004" s="70"/>
      <c r="V2004" s="124"/>
    </row>
    <row r="2005" s="63" customFormat="1" ht="16.5" outlineLevel="7" spans="1:22">
      <c r="A2005" s="82"/>
      <c r="B2005" s="111" t="s">
        <v>194</v>
      </c>
      <c r="C2005" s="111" t="s">
        <v>10008</v>
      </c>
      <c r="D2005" s="112" t="s">
        <v>9053</v>
      </c>
      <c r="E2005" s="113">
        <v>44524</v>
      </c>
      <c r="F2005" s="112">
        <v>60</v>
      </c>
      <c r="G2005" s="114">
        <v>0</v>
      </c>
      <c r="H2005" s="115">
        <v>5466.9</v>
      </c>
      <c r="I2005" s="115">
        <v>4464.64</v>
      </c>
      <c r="J2005" s="116">
        <v>0</v>
      </c>
      <c r="K2005" s="116">
        <v>1002.26</v>
      </c>
      <c r="L2005" s="116">
        <v>1093.38</v>
      </c>
      <c r="M2005" s="118"/>
      <c r="N2005" s="119"/>
      <c r="O2005" s="120">
        <f t="shared" si="125"/>
        <v>46356</v>
      </c>
      <c r="P2005" s="121">
        <f t="shared" si="126"/>
        <v>12</v>
      </c>
      <c r="Q2005" s="122">
        <f t="shared" si="127"/>
        <v>1093.38</v>
      </c>
      <c r="R2005" s="122">
        <f t="shared" si="124"/>
        <v>0</v>
      </c>
      <c r="S2005" s="123" t="s">
        <v>120</v>
      </c>
      <c r="U2005" s="70"/>
      <c r="V2005" s="124"/>
    </row>
    <row r="2006" s="63" customFormat="1" ht="16.5" outlineLevel="7" spans="1:22">
      <c r="A2006" s="82"/>
      <c r="B2006" s="111" t="s">
        <v>194</v>
      </c>
      <c r="C2006" s="111" t="s">
        <v>10012</v>
      </c>
      <c r="D2006" s="112" t="s">
        <v>8155</v>
      </c>
      <c r="E2006" s="113">
        <v>44524</v>
      </c>
      <c r="F2006" s="112">
        <v>60</v>
      </c>
      <c r="G2006" s="114">
        <v>0</v>
      </c>
      <c r="H2006" s="115">
        <v>3469.03</v>
      </c>
      <c r="I2006" s="115">
        <v>2833.04</v>
      </c>
      <c r="J2006" s="116">
        <v>0</v>
      </c>
      <c r="K2006" s="116">
        <v>635.99</v>
      </c>
      <c r="L2006" s="116">
        <v>693.8</v>
      </c>
      <c r="M2006" s="118"/>
      <c r="N2006" s="119"/>
      <c r="O2006" s="120">
        <f t="shared" si="125"/>
        <v>46356</v>
      </c>
      <c r="P2006" s="121">
        <f t="shared" si="126"/>
        <v>12</v>
      </c>
      <c r="Q2006" s="122">
        <f t="shared" si="127"/>
        <v>693.806</v>
      </c>
      <c r="R2006" s="122">
        <f t="shared" si="124"/>
        <v>0.00600000000008549</v>
      </c>
      <c r="S2006" s="123" t="s">
        <v>120</v>
      </c>
      <c r="U2006" s="70"/>
      <c r="V2006" s="124"/>
    </row>
    <row r="2007" s="63" customFormat="1" ht="16.5" outlineLevel="7" spans="1:22">
      <c r="A2007" s="82"/>
      <c r="B2007" s="126" t="s">
        <v>194</v>
      </c>
      <c r="C2007" s="127" t="s">
        <v>10017</v>
      </c>
      <c r="D2007" s="128" t="s">
        <v>8155</v>
      </c>
      <c r="E2007" s="129">
        <v>44524</v>
      </c>
      <c r="F2007" s="128">
        <v>60</v>
      </c>
      <c r="G2007" s="114">
        <v>0</v>
      </c>
      <c r="H2007" s="115">
        <v>3469.03</v>
      </c>
      <c r="I2007" s="115">
        <v>2833.04</v>
      </c>
      <c r="J2007" s="130">
        <v>0</v>
      </c>
      <c r="K2007" s="130">
        <v>635.99</v>
      </c>
      <c r="L2007" s="130">
        <v>693.8</v>
      </c>
      <c r="M2007" s="118"/>
      <c r="N2007" s="119"/>
      <c r="O2007" s="120">
        <f t="shared" si="125"/>
        <v>46356</v>
      </c>
      <c r="P2007" s="121">
        <f t="shared" si="126"/>
        <v>12</v>
      </c>
      <c r="Q2007" s="122">
        <f t="shared" si="127"/>
        <v>693.806</v>
      </c>
      <c r="R2007" s="122">
        <f t="shared" si="124"/>
        <v>0.00600000000008549</v>
      </c>
      <c r="S2007" s="123" t="s">
        <v>120</v>
      </c>
      <c r="U2007" s="70"/>
      <c r="V2007" s="124"/>
    </row>
    <row r="2008" s="63" customFormat="1" ht="16.5" outlineLevel="7" spans="1:22">
      <c r="A2008" s="82"/>
      <c r="B2008" s="126" t="s">
        <v>194</v>
      </c>
      <c r="C2008" s="127" t="s">
        <v>10020</v>
      </c>
      <c r="D2008" s="128" t="s">
        <v>8155</v>
      </c>
      <c r="E2008" s="129">
        <v>44524</v>
      </c>
      <c r="F2008" s="128">
        <v>60</v>
      </c>
      <c r="G2008" s="114">
        <v>0</v>
      </c>
      <c r="H2008" s="115">
        <v>3469.03</v>
      </c>
      <c r="I2008" s="115">
        <v>2833.04</v>
      </c>
      <c r="J2008" s="130">
        <v>0</v>
      </c>
      <c r="K2008" s="130">
        <v>635.99</v>
      </c>
      <c r="L2008" s="130">
        <v>693.8</v>
      </c>
      <c r="M2008" s="118"/>
      <c r="N2008" s="119"/>
      <c r="O2008" s="120">
        <f t="shared" si="125"/>
        <v>46356</v>
      </c>
      <c r="P2008" s="121">
        <f t="shared" si="126"/>
        <v>12</v>
      </c>
      <c r="Q2008" s="122">
        <f t="shared" si="127"/>
        <v>693.806</v>
      </c>
      <c r="R2008" s="122">
        <f t="shared" si="124"/>
        <v>0.00600000000008549</v>
      </c>
      <c r="S2008" s="123" t="s">
        <v>120</v>
      </c>
      <c r="U2008" s="70"/>
      <c r="V2008" s="124"/>
    </row>
    <row r="2009" s="63" customFormat="1" ht="16.5" outlineLevel="7" spans="1:22">
      <c r="A2009" s="82"/>
      <c r="B2009" s="126" t="s">
        <v>194</v>
      </c>
      <c r="C2009" s="127" t="s">
        <v>10023</v>
      </c>
      <c r="D2009" s="128" t="s">
        <v>8155</v>
      </c>
      <c r="E2009" s="129">
        <v>44524</v>
      </c>
      <c r="F2009" s="128">
        <v>60</v>
      </c>
      <c r="G2009" s="114">
        <v>0</v>
      </c>
      <c r="H2009" s="115">
        <v>3469.03</v>
      </c>
      <c r="I2009" s="115">
        <v>2833.04</v>
      </c>
      <c r="J2009" s="130">
        <v>0</v>
      </c>
      <c r="K2009" s="130">
        <v>635.99</v>
      </c>
      <c r="L2009" s="130">
        <v>693.8</v>
      </c>
      <c r="M2009" s="118"/>
      <c r="N2009" s="119"/>
      <c r="O2009" s="120">
        <f t="shared" si="125"/>
        <v>46356</v>
      </c>
      <c r="P2009" s="121">
        <f t="shared" si="126"/>
        <v>12</v>
      </c>
      <c r="Q2009" s="122">
        <f t="shared" si="127"/>
        <v>693.806</v>
      </c>
      <c r="R2009" s="122">
        <f t="shared" si="124"/>
        <v>0.00600000000008549</v>
      </c>
      <c r="S2009" s="123" t="s">
        <v>120</v>
      </c>
      <c r="U2009" s="70"/>
      <c r="V2009" s="124"/>
    </row>
    <row r="2010" s="63" customFormat="1" ht="16.5" outlineLevel="7" spans="1:22">
      <c r="A2010" s="82"/>
      <c r="B2010" s="126" t="s">
        <v>194</v>
      </c>
      <c r="C2010" s="127" t="s">
        <v>10026</v>
      </c>
      <c r="D2010" s="128" t="s">
        <v>8155</v>
      </c>
      <c r="E2010" s="129">
        <v>44524</v>
      </c>
      <c r="F2010" s="128">
        <v>60</v>
      </c>
      <c r="G2010" s="114">
        <v>0</v>
      </c>
      <c r="H2010" s="115">
        <v>3469.03</v>
      </c>
      <c r="I2010" s="115">
        <v>2833.04</v>
      </c>
      <c r="J2010" s="130">
        <v>0</v>
      </c>
      <c r="K2010" s="130">
        <v>635.99</v>
      </c>
      <c r="L2010" s="130">
        <v>693.8</v>
      </c>
      <c r="M2010" s="118"/>
      <c r="N2010" s="119"/>
      <c r="O2010" s="120">
        <f t="shared" si="125"/>
        <v>46356</v>
      </c>
      <c r="P2010" s="121">
        <f t="shared" si="126"/>
        <v>12</v>
      </c>
      <c r="Q2010" s="122">
        <f t="shared" si="127"/>
        <v>693.806</v>
      </c>
      <c r="R2010" s="122">
        <f t="shared" si="124"/>
        <v>0.00600000000008549</v>
      </c>
      <c r="S2010" s="123" t="s">
        <v>120</v>
      </c>
      <c r="U2010" s="70"/>
      <c r="V2010" s="124"/>
    </row>
    <row r="2011" s="63" customFormat="1" ht="16.5" outlineLevel="7" spans="1:22">
      <c r="A2011" s="82"/>
      <c r="B2011" s="126" t="s">
        <v>194</v>
      </c>
      <c r="C2011" s="127" t="s">
        <v>10029</v>
      </c>
      <c r="D2011" s="128" t="s">
        <v>8155</v>
      </c>
      <c r="E2011" s="129">
        <v>44524</v>
      </c>
      <c r="F2011" s="128">
        <v>60</v>
      </c>
      <c r="G2011" s="114">
        <v>0</v>
      </c>
      <c r="H2011" s="115">
        <v>3469.03</v>
      </c>
      <c r="I2011" s="115">
        <v>2833.04</v>
      </c>
      <c r="J2011" s="130">
        <v>0</v>
      </c>
      <c r="K2011" s="130">
        <v>635.99</v>
      </c>
      <c r="L2011" s="130">
        <v>693.8</v>
      </c>
      <c r="M2011" s="118"/>
      <c r="N2011" s="119"/>
      <c r="O2011" s="120">
        <f t="shared" si="125"/>
        <v>46356</v>
      </c>
      <c r="P2011" s="121">
        <f t="shared" si="126"/>
        <v>12</v>
      </c>
      <c r="Q2011" s="122">
        <f t="shared" si="127"/>
        <v>693.806</v>
      </c>
      <c r="R2011" s="122">
        <f t="shared" si="124"/>
        <v>0.00600000000008549</v>
      </c>
      <c r="S2011" s="123" t="s">
        <v>120</v>
      </c>
      <c r="U2011" s="70"/>
      <c r="V2011" s="124"/>
    </row>
    <row r="2012" s="63" customFormat="1" ht="16.5" outlineLevel="7" spans="1:22">
      <c r="A2012" s="82"/>
      <c r="B2012" s="111" t="s">
        <v>194</v>
      </c>
      <c r="C2012" s="111" t="s">
        <v>10032</v>
      </c>
      <c r="D2012" s="112" t="s">
        <v>8155</v>
      </c>
      <c r="E2012" s="113">
        <v>44524</v>
      </c>
      <c r="F2012" s="112">
        <v>60</v>
      </c>
      <c r="G2012" s="114">
        <v>0</v>
      </c>
      <c r="H2012" s="115">
        <v>3469.03</v>
      </c>
      <c r="I2012" s="115">
        <v>2833.04</v>
      </c>
      <c r="J2012" s="116">
        <v>0</v>
      </c>
      <c r="K2012" s="116">
        <v>635.99</v>
      </c>
      <c r="L2012" s="116">
        <v>693.8</v>
      </c>
      <c r="M2012" s="118"/>
      <c r="N2012" s="119"/>
      <c r="O2012" s="120">
        <f t="shared" si="125"/>
        <v>46356</v>
      </c>
      <c r="P2012" s="121">
        <f t="shared" si="126"/>
        <v>12</v>
      </c>
      <c r="Q2012" s="122">
        <f t="shared" si="127"/>
        <v>693.806</v>
      </c>
      <c r="R2012" s="122">
        <f t="shared" si="124"/>
        <v>0.00600000000008549</v>
      </c>
      <c r="S2012" s="123" t="s">
        <v>120</v>
      </c>
      <c r="U2012" s="70"/>
      <c r="V2012" s="124"/>
    </row>
    <row r="2013" s="63" customFormat="1" ht="16.5" outlineLevel="7" spans="1:22">
      <c r="A2013" s="82"/>
      <c r="B2013" s="111" t="s">
        <v>194</v>
      </c>
      <c r="C2013" s="111" t="s">
        <v>10035</v>
      </c>
      <c r="D2013" s="112" t="s">
        <v>8155</v>
      </c>
      <c r="E2013" s="113">
        <v>44524</v>
      </c>
      <c r="F2013" s="112">
        <v>60</v>
      </c>
      <c r="G2013" s="114">
        <v>0</v>
      </c>
      <c r="H2013" s="115">
        <v>3469.03</v>
      </c>
      <c r="I2013" s="115">
        <v>2833.04</v>
      </c>
      <c r="J2013" s="116">
        <v>0</v>
      </c>
      <c r="K2013" s="116">
        <v>635.99</v>
      </c>
      <c r="L2013" s="116">
        <v>693.8</v>
      </c>
      <c r="M2013" s="118"/>
      <c r="N2013" s="119"/>
      <c r="O2013" s="120">
        <f t="shared" si="125"/>
        <v>46356</v>
      </c>
      <c r="P2013" s="121">
        <f t="shared" si="126"/>
        <v>12</v>
      </c>
      <c r="Q2013" s="122">
        <f t="shared" si="127"/>
        <v>693.806</v>
      </c>
      <c r="R2013" s="122">
        <f t="shared" si="124"/>
        <v>0.00600000000008549</v>
      </c>
      <c r="S2013" s="123" t="s">
        <v>120</v>
      </c>
      <c r="U2013" s="70"/>
      <c r="V2013" s="124"/>
    </row>
    <row r="2014" s="63" customFormat="1" ht="16.5" outlineLevel="7" spans="1:22">
      <c r="A2014" s="82"/>
      <c r="B2014" s="126" t="s">
        <v>194</v>
      </c>
      <c r="C2014" s="127" t="s">
        <v>10038</v>
      </c>
      <c r="D2014" s="128" t="s">
        <v>8155</v>
      </c>
      <c r="E2014" s="129">
        <v>44524</v>
      </c>
      <c r="F2014" s="128">
        <v>60</v>
      </c>
      <c r="G2014" s="114">
        <v>0</v>
      </c>
      <c r="H2014" s="115">
        <v>3469.03</v>
      </c>
      <c r="I2014" s="115">
        <v>2833.04</v>
      </c>
      <c r="J2014" s="130">
        <v>0</v>
      </c>
      <c r="K2014" s="130">
        <v>635.99</v>
      </c>
      <c r="L2014" s="130">
        <v>693.8</v>
      </c>
      <c r="M2014" s="118"/>
      <c r="N2014" s="119"/>
      <c r="O2014" s="120">
        <f t="shared" si="125"/>
        <v>46356</v>
      </c>
      <c r="P2014" s="121">
        <f t="shared" si="126"/>
        <v>12</v>
      </c>
      <c r="Q2014" s="122">
        <f t="shared" si="127"/>
        <v>693.806</v>
      </c>
      <c r="R2014" s="122">
        <f t="shared" si="124"/>
        <v>0.00600000000008549</v>
      </c>
      <c r="S2014" s="123" t="s">
        <v>120</v>
      </c>
      <c r="U2014" s="70"/>
      <c r="V2014" s="124"/>
    </row>
    <row r="2015" s="63" customFormat="1" ht="16.5" outlineLevel="7" spans="1:22">
      <c r="A2015" s="82"/>
      <c r="B2015" s="126" t="s">
        <v>194</v>
      </c>
      <c r="C2015" s="127" t="s">
        <v>10041</v>
      </c>
      <c r="D2015" s="128" t="s">
        <v>8155</v>
      </c>
      <c r="E2015" s="129">
        <v>44524</v>
      </c>
      <c r="F2015" s="128">
        <v>60</v>
      </c>
      <c r="G2015" s="114">
        <v>0</v>
      </c>
      <c r="H2015" s="115">
        <v>3469.03</v>
      </c>
      <c r="I2015" s="115">
        <v>2833.04</v>
      </c>
      <c r="J2015" s="130">
        <v>0</v>
      </c>
      <c r="K2015" s="130">
        <v>635.99</v>
      </c>
      <c r="L2015" s="130">
        <v>693.8</v>
      </c>
      <c r="M2015" s="118"/>
      <c r="N2015" s="119"/>
      <c r="O2015" s="120">
        <f t="shared" si="125"/>
        <v>46356</v>
      </c>
      <c r="P2015" s="121">
        <f t="shared" si="126"/>
        <v>12</v>
      </c>
      <c r="Q2015" s="122">
        <f t="shared" si="127"/>
        <v>693.806</v>
      </c>
      <c r="R2015" s="122">
        <f t="shared" si="124"/>
        <v>0.00600000000008549</v>
      </c>
      <c r="S2015" s="123" t="s">
        <v>120</v>
      </c>
      <c r="U2015" s="70"/>
      <c r="V2015" s="124"/>
    </row>
    <row r="2016" s="63" customFormat="1" ht="16.5" outlineLevel="7" spans="1:22">
      <c r="A2016" s="82"/>
      <c r="B2016" s="126" t="s">
        <v>194</v>
      </c>
      <c r="C2016" s="127" t="s">
        <v>10044</v>
      </c>
      <c r="D2016" s="128" t="s">
        <v>8155</v>
      </c>
      <c r="E2016" s="129">
        <v>44524</v>
      </c>
      <c r="F2016" s="128">
        <v>60</v>
      </c>
      <c r="G2016" s="114">
        <v>0</v>
      </c>
      <c r="H2016" s="115">
        <v>3469.03</v>
      </c>
      <c r="I2016" s="115">
        <v>2833.04</v>
      </c>
      <c r="J2016" s="130">
        <v>0</v>
      </c>
      <c r="K2016" s="130">
        <v>635.99</v>
      </c>
      <c r="L2016" s="130">
        <v>693.8</v>
      </c>
      <c r="M2016" s="118"/>
      <c r="N2016" s="119"/>
      <c r="O2016" s="120">
        <f t="shared" si="125"/>
        <v>46356</v>
      </c>
      <c r="P2016" s="121">
        <f t="shared" si="126"/>
        <v>12</v>
      </c>
      <c r="Q2016" s="122">
        <f t="shared" si="127"/>
        <v>693.806</v>
      </c>
      <c r="R2016" s="122">
        <f t="shared" si="124"/>
        <v>0.00600000000008549</v>
      </c>
      <c r="S2016" s="123" t="s">
        <v>120</v>
      </c>
      <c r="U2016" s="70"/>
      <c r="V2016" s="124"/>
    </row>
    <row r="2017" s="63" customFormat="1" ht="16.5" outlineLevel="7" spans="1:22">
      <c r="A2017" s="82"/>
      <c r="B2017" s="126" t="s">
        <v>194</v>
      </c>
      <c r="C2017" s="127" t="s">
        <v>10047</v>
      </c>
      <c r="D2017" s="128" t="s">
        <v>8155</v>
      </c>
      <c r="E2017" s="129">
        <v>44524</v>
      </c>
      <c r="F2017" s="128">
        <v>60</v>
      </c>
      <c r="G2017" s="114">
        <v>0</v>
      </c>
      <c r="H2017" s="115">
        <v>3469.03</v>
      </c>
      <c r="I2017" s="115">
        <v>2833.04</v>
      </c>
      <c r="J2017" s="130">
        <v>0</v>
      </c>
      <c r="K2017" s="130">
        <v>635.99</v>
      </c>
      <c r="L2017" s="130">
        <v>693.8</v>
      </c>
      <c r="M2017" s="118"/>
      <c r="N2017" s="119"/>
      <c r="O2017" s="120">
        <f t="shared" si="125"/>
        <v>46356</v>
      </c>
      <c r="P2017" s="121">
        <f t="shared" si="126"/>
        <v>12</v>
      </c>
      <c r="Q2017" s="122">
        <f t="shared" si="127"/>
        <v>693.806</v>
      </c>
      <c r="R2017" s="122">
        <f t="shared" si="124"/>
        <v>0.00600000000008549</v>
      </c>
      <c r="S2017" s="123" t="s">
        <v>120</v>
      </c>
      <c r="U2017" s="70"/>
      <c r="V2017" s="124"/>
    </row>
    <row r="2018" s="63" customFormat="1" ht="16.5" outlineLevel="7" spans="1:22">
      <c r="A2018" s="82"/>
      <c r="B2018" s="126" t="s">
        <v>194</v>
      </c>
      <c r="C2018" s="127" t="s">
        <v>10051</v>
      </c>
      <c r="D2018" s="128" t="s">
        <v>8155</v>
      </c>
      <c r="E2018" s="129">
        <v>44524</v>
      </c>
      <c r="F2018" s="128">
        <v>60</v>
      </c>
      <c r="G2018" s="114">
        <v>0</v>
      </c>
      <c r="H2018" s="115">
        <v>3469.03</v>
      </c>
      <c r="I2018" s="115">
        <v>2833.04</v>
      </c>
      <c r="J2018" s="130">
        <v>0</v>
      </c>
      <c r="K2018" s="130">
        <v>635.99</v>
      </c>
      <c r="L2018" s="130">
        <v>693.8</v>
      </c>
      <c r="M2018" s="118"/>
      <c r="N2018" s="119"/>
      <c r="O2018" s="120">
        <f t="shared" si="125"/>
        <v>46356</v>
      </c>
      <c r="P2018" s="121">
        <f t="shared" si="126"/>
        <v>12</v>
      </c>
      <c r="Q2018" s="122">
        <f t="shared" si="127"/>
        <v>693.806</v>
      </c>
      <c r="R2018" s="122">
        <f t="shared" si="124"/>
        <v>0.00600000000008549</v>
      </c>
      <c r="S2018" s="123" t="s">
        <v>120</v>
      </c>
      <c r="U2018" s="70"/>
      <c r="V2018" s="124"/>
    </row>
    <row r="2019" s="63" customFormat="1" ht="16.5" outlineLevel="7" spans="1:22">
      <c r="A2019" s="82"/>
      <c r="B2019" s="111" t="s">
        <v>194</v>
      </c>
      <c r="C2019" s="111" t="s">
        <v>10055</v>
      </c>
      <c r="D2019" s="112" t="s">
        <v>8155</v>
      </c>
      <c r="E2019" s="113">
        <v>44524</v>
      </c>
      <c r="F2019" s="112">
        <v>60</v>
      </c>
      <c r="G2019" s="114">
        <v>0</v>
      </c>
      <c r="H2019" s="115">
        <v>3469.03</v>
      </c>
      <c r="I2019" s="115">
        <v>2833.04</v>
      </c>
      <c r="J2019" s="116">
        <v>0</v>
      </c>
      <c r="K2019" s="116">
        <v>635.99</v>
      </c>
      <c r="L2019" s="116">
        <v>693.8</v>
      </c>
      <c r="M2019" s="118"/>
      <c r="N2019" s="119"/>
      <c r="O2019" s="120">
        <f t="shared" si="125"/>
        <v>46356</v>
      </c>
      <c r="P2019" s="121">
        <f t="shared" si="126"/>
        <v>12</v>
      </c>
      <c r="Q2019" s="122">
        <f t="shared" si="127"/>
        <v>693.806</v>
      </c>
      <c r="R2019" s="122">
        <f t="shared" si="124"/>
        <v>0.00600000000008549</v>
      </c>
      <c r="S2019" s="123" t="s">
        <v>120</v>
      </c>
      <c r="U2019" s="70"/>
      <c r="V2019" s="124"/>
    </row>
    <row r="2020" s="63" customFormat="1" ht="16.5" outlineLevel="7" spans="1:22">
      <c r="A2020" s="82"/>
      <c r="B2020" s="111" t="s">
        <v>194</v>
      </c>
      <c r="C2020" s="111" t="s">
        <v>10058</v>
      </c>
      <c r="D2020" s="112" t="s">
        <v>8155</v>
      </c>
      <c r="E2020" s="113">
        <v>44524</v>
      </c>
      <c r="F2020" s="112">
        <v>60</v>
      </c>
      <c r="G2020" s="114">
        <v>0</v>
      </c>
      <c r="H2020" s="115">
        <v>3469.03</v>
      </c>
      <c r="I2020" s="115">
        <v>2833.04</v>
      </c>
      <c r="J2020" s="116">
        <v>0</v>
      </c>
      <c r="K2020" s="116">
        <v>635.99</v>
      </c>
      <c r="L2020" s="116">
        <v>693.8</v>
      </c>
      <c r="M2020" s="118"/>
      <c r="N2020" s="119"/>
      <c r="O2020" s="120">
        <f t="shared" si="125"/>
        <v>46356</v>
      </c>
      <c r="P2020" s="121">
        <f t="shared" si="126"/>
        <v>12</v>
      </c>
      <c r="Q2020" s="122">
        <f t="shared" si="127"/>
        <v>693.806</v>
      </c>
      <c r="R2020" s="122">
        <f t="shared" si="124"/>
        <v>0.00600000000008549</v>
      </c>
      <c r="S2020" s="123" t="s">
        <v>120</v>
      </c>
      <c r="U2020" s="70"/>
      <c r="V2020" s="124"/>
    </row>
    <row r="2021" s="63" customFormat="1" ht="16.5" outlineLevel="7" spans="1:22">
      <c r="A2021" s="82"/>
      <c r="B2021" s="126" t="s">
        <v>194</v>
      </c>
      <c r="C2021" s="127" t="s">
        <v>10061</v>
      </c>
      <c r="D2021" s="128" t="s">
        <v>8155</v>
      </c>
      <c r="E2021" s="129">
        <v>44524</v>
      </c>
      <c r="F2021" s="128">
        <v>60</v>
      </c>
      <c r="G2021" s="114">
        <v>0</v>
      </c>
      <c r="H2021" s="115">
        <v>3469.03</v>
      </c>
      <c r="I2021" s="115">
        <v>2833.04</v>
      </c>
      <c r="J2021" s="130">
        <v>0</v>
      </c>
      <c r="K2021" s="130">
        <v>635.99</v>
      </c>
      <c r="L2021" s="130">
        <v>693.8</v>
      </c>
      <c r="M2021" s="118"/>
      <c r="N2021" s="119"/>
      <c r="O2021" s="120">
        <f t="shared" si="125"/>
        <v>46356</v>
      </c>
      <c r="P2021" s="121">
        <f t="shared" si="126"/>
        <v>12</v>
      </c>
      <c r="Q2021" s="122">
        <f t="shared" si="127"/>
        <v>693.806</v>
      </c>
      <c r="R2021" s="122">
        <f t="shared" si="124"/>
        <v>0.00600000000008549</v>
      </c>
      <c r="S2021" s="123" t="s">
        <v>120</v>
      </c>
      <c r="U2021" s="70"/>
      <c r="V2021" s="124"/>
    </row>
    <row r="2022" s="63" customFormat="1" ht="16.5" outlineLevel="7" spans="1:22">
      <c r="A2022" s="82"/>
      <c r="B2022" s="126" t="s">
        <v>194</v>
      </c>
      <c r="C2022" s="127" t="s">
        <v>10065</v>
      </c>
      <c r="D2022" s="128" t="s">
        <v>8155</v>
      </c>
      <c r="E2022" s="129">
        <v>44524</v>
      </c>
      <c r="F2022" s="128">
        <v>60</v>
      </c>
      <c r="G2022" s="114">
        <v>0</v>
      </c>
      <c r="H2022" s="115">
        <v>3469.03</v>
      </c>
      <c r="I2022" s="115">
        <v>2833.04</v>
      </c>
      <c r="J2022" s="130">
        <v>0</v>
      </c>
      <c r="K2022" s="130">
        <v>635.99</v>
      </c>
      <c r="L2022" s="130">
        <v>693.8</v>
      </c>
      <c r="M2022" s="118"/>
      <c r="N2022" s="119"/>
      <c r="O2022" s="120">
        <f t="shared" si="125"/>
        <v>46356</v>
      </c>
      <c r="P2022" s="121">
        <f t="shared" si="126"/>
        <v>12</v>
      </c>
      <c r="Q2022" s="122">
        <f t="shared" si="127"/>
        <v>693.806</v>
      </c>
      <c r="R2022" s="122">
        <f t="shared" si="124"/>
        <v>0.00600000000008549</v>
      </c>
      <c r="S2022" s="123" t="s">
        <v>120</v>
      </c>
      <c r="U2022" s="70"/>
      <c r="V2022" s="124"/>
    </row>
    <row r="2023" s="63" customFormat="1" ht="16.5" outlineLevel="7" spans="1:22">
      <c r="A2023" s="82"/>
      <c r="B2023" s="126" t="s">
        <v>194</v>
      </c>
      <c r="C2023" s="127" t="s">
        <v>10069</v>
      </c>
      <c r="D2023" s="128" t="s">
        <v>9053</v>
      </c>
      <c r="E2023" s="129">
        <v>44524</v>
      </c>
      <c r="F2023" s="128">
        <v>60</v>
      </c>
      <c r="G2023" s="114">
        <v>0</v>
      </c>
      <c r="H2023" s="115">
        <v>5466.9</v>
      </c>
      <c r="I2023" s="115">
        <v>4464.64</v>
      </c>
      <c r="J2023" s="130">
        <v>0</v>
      </c>
      <c r="K2023" s="130">
        <v>1002.26</v>
      </c>
      <c r="L2023" s="130">
        <v>1093.38</v>
      </c>
      <c r="M2023" s="118"/>
      <c r="N2023" s="119"/>
      <c r="O2023" s="120">
        <f t="shared" si="125"/>
        <v>46356</v>
      </c>
      <c r="P2023" s="121">
        <f t="shared" si="126"/>
        <v>12</v>
      </c>
      <c r="Q2023" s="122">
        <f t="shared" si="127"/>
        <v>1093.38</v>
      </c>
      <c r="R2023" s="122">
        <f t="shared" si="124"/>
        <v>0</v>
      </c>
      <c r="S2023" s="123" t="s">
        <v>120</v>
      </c>
      <c r="U2023" s="70"/>
      <c r="V2023" s="124"/>
    </row>
    <row r="2024" s="63" customFormat="1" ht="16.5" outlineLevel="7" spans="1:22">
      <c r="A2024" s="82"/>
      <c r="B2024" s="126" t="s">
        <v>194</v>
      </c>
      <c r="C2024" s="127" t="s">
        <v>10073</v>
      </c>
      <c r="D2024" s="128" t="s">
        <v>8155</v>
      </c>
      <c r="E2024" s="129">
        <v>44524</v>
      </c>
      <c r="F2024" s="128">
        <v>60</v>
      </c>
      <c r="G2024" s="114">
        <v>0</v>
      </c>
      <c r="H2024" s="115">
        <v>3469.03</v>
      </c>
      <c r="I2024" s="115">
        <v>2833.04</v>
      </c>
      <c r="J2024" s="130">
        <v>0</v>
      </c>
      <c r="K2024" s="130">
        <v>635.99</v>
      </c>
      <c r="L2024" s="130">
        <v>693.8</v>
      </c>
      <c r="M2024" s="118"/>
      <c r="N2024" s="119"/>
      <c r="O2024" s="120">
        <f t="shared" si="125"/>
        <v>46356</v>
      </c>
      <c r="P2024" s="121">
        <f t="shared" si="126"/>
        <v>12</v>
      </c>
      <c r="Q2024" s="122">
        <f t="shared" si="127"/>
        <v>693.806</v>
      </c>
      <c r="R2024" s="122">
        <f t="shared" si="124"/>
        <v>0.00600000000008549</v>
      </c>
      <c r="S2024" s="123" t="s">
        <v>120</v>
      </c>
      <c r="U2024" s="70"/>
      <c r="V2024" s="124"/>
    </row>
    <row r="2025" s="63" customFormat="1" ht="16.5" outlineLevel="7" spans="1:22">
      <c r="A2025" s="82"/>
      <c r="B2025" s="126" t="s">
        <v>194</v>
      </c>
      <c r="C2025" s="127" t="s">
        <v>10076</v>
      </c>
      <c r="D2025" s="128" t="s">
        <v>8155</v>
      </c>
      <c r="E2025" s="129">
        <v>44524</v>
      </c>
      <c r="F2025" s="128">
        <v>60</v>
      </c>
      <c r="G2025" s="114">
        <v>0</v>
      </c>
      <c r="H2025" s="115">
        <v>3469.03</v>
      </c>
      <c r="I2025" s="115">
        <v>2833.04</v>
      </c>
      <c r="J2025" s="130">
        <v>0</v>
      </c>
      <c r="K2025" s="130">
        <v>635.99</v>
      </c>
      <c r="L2025" s="130">
        <v>693.8</v>
      </c>
      <c r="M2025" s="118"/>
      <c r="N2025" s="119"/>
      <c r="O2025" s="120">
        <f t="shared" si="125"/>
        <v>46356</v>
      </c>
      <c r="P2025" s="121">
        <f t="shared" si="126"/>
        <v>12</v>
      </c>
      <c r="Q2025" s="122">
        <f t="shared" si="127"/>
        <v>693.806</v>
      </c>
      <c r="R2025" s="122">
        <f t="shared" si="124"/>
        <v>0.00600000000008549</v>
      </c>
      <c r="S2025" s="123" t="s">
        <v>120</v>
      </c>
      <c r="U2025" s="70"/>
      <c r="V2025" s="124"/>
    </row>
    <row r="2026" s="63" customFormat="1" ht="16.5" outlineLevel="7" spans="1:22">
      <c r="A2026" s="82"/>
      <c r="B2026" s="111" t="s">
        <v>194</v>
      </c>
      <c r="C2026" s="111" t="s">
        <v>10079</v>
      </c>
      <c r="D2026" s="112" t="s">
        <v>8155</v>
      </c>
      <c r="E2026" s="113">
        <v>44524</v>
      </c>
      <c r="F2026" s="112">
        <v>60</v>
      </c>
      <c r="G2026" s="114">
        <v>0</v>
      </c>
      <c r="H2026" s="115">
        <v>3469.03</v>
      </c>
      <c r="I2026" s="115">
        <v>2833.04</v>
      </c>
      <c r="J2026" s="116">
        <v>0</v>
      </c>
      <c r="K2026" s="116">
        <v>635.99</v>
      </c>
      <c r="L2026" s="116">
        <v>693.8</v>
      </c>
      <c r="M2026" s="118"/>
      <c r="N2026" s="119"/>
      <c r="O2026" s="120">
        <f t="shared" si="125"/>
        <v>46356</v>
      </c>
      <c r="P2026" s="121">
        <f t="shared" si="126"/>
        <v>12</v>
      </c>
      <c r="Q2026" s="122">
        <f t="shared" si="127"/>
        <v>693.806</v>
      </c>
      <c r="R2026" s="122">
        <f t="shared" si="124"/>
        <v>0.00600000000008549</v>
      </c>
      <c r="S2026" s="123" t="s">
        <v>120</v>
      </c>
      <c r="U2026" s="70"/>
      <c r="V2026" s="124"/>
    </row>
    <row r="2027" s="63" customFormat="1" ht="16.5" outlineLevel="7" spans="1:22">
      <c r="A2027" s="82"/>
      <c r="B2027" s="111" t="s">
        <v>194</v>
      </c>
      <c r="C2027" s="111" t="s">
        <v>10083</v>
      </c>
      <c r="D2027" s="112" t="s">
        <v>8155</v>
      </c>
      <c r="E2027" s="113">
        <v>44524</v>
      </c>
      <c r="F2027" s="112">
        <v>60</v>
      </c>
      <c r="G2027" s="114">
        <v>0</v>
      </c>
      <c r="H2027" s="115">
        <v>3469.03</v>
      </c>
      <c r="I2027" s="115">
        <v>2833.04</v>
      </c>
      <c r="J2027" s="116">
        <v>0</v>
      </c>
      <c r="K2027" s="116">
        <v>635.99</v>
      </c>
      <c r="L2027" s="116">
        <v>693.8</v>
      </c>
      <c r="M2027" s="118"/>
      <c r="N2027" s="119"/>
      <c r="O2027" s="120">
        <f t="shared" si="125"/>
        <v>46356</v>
      </c>
      <c r="P2027" s="121">
        <f t="shared" si="126"/>
        <v>12</v>
      </c>
      <c r="Q2027" s="122">
        <f t="shared" si="127"/>
        <v>693.806</v>
      </c>
      <c r="R2027" s="122">
        <f t="shared" si="124"/>
        <v>0.00600000000008549</v>
      </c>
      <c r="S2027" s="123" t="s">
        <v>120</v>
      </c>
      <c r="U2027" s="70"/>
      <c r="V2027" s="124"/>
    </row>
    <row r="2028" s="63" customFormat="1" ht="16.5" outlineLevel="7" spans="1:22">
      <c r="A2028" s="82"/>
      <c r="B2028" s="126" t="s">
        <v>194</v>
      </c>
      <c r="C2028" s="127" t="s">
        <v>10086</v>
      </c>
      <c r="D2028" s="128" t="s">
        <v>9053</v>
      </c>
      <c r="E2028" s="129">
        <v>44524</v>
      </c>
      <c r="F2028" s="128">
        <v>60</v>
      </c>
      <c r="G2028" s="114">
        <v>0</v>
      </c>
      <c r="H2028" s="115">
        <v>5466.9</v>
      </c>
      <c r="I2028" s="115">
        <v>4464.64</v>
      </c>
      <c r="J2028" s="130">
        <v>0</v>
      </c>
      <c r="K2028" s="130">
        <v>1002.26</v>
      </c>
      <c r="L2028" s="130">
        <v>1093.38</v>
      </c>
      <c r="M2028" s="118"/>
      <c r="N2028" s="119"/>
      <c r="O2028" s="120">
        <f t="shared" si="125"/>
        <v>46356</v>
      </c>
      <c r="P2028" s="121">
        <f t="shared" si="126"/>
        <v>12</v>
      </c>
      <c r="Q2028" s="122">
        <f t="shared" si="127"/>
        <v>1093.38</v>
      </c>
      <c r="R2028" s="122">
        <f t="shared" si="124"/>
        <v>0</v>
      </c>
      <c r="S2028" s="123" t="s">
        <v>120</v>
      </c>
      <c r="U2028" s="70"/>
      <c r="V2028" s="124"/>
    </row>
    <row r="2029" s="63" customFormat="1" ht="16.5" outlineLevel="7" spans="1:22">
      <c r="A2029" s="82"/>
      <c r="B2029" s="126" t="s">
        <v>194</v>
      </c>
      <c r="C2029" s="127" t="s">
        <v>10090</v>
      </c>
      <c r="D2029" s="128" t="s">
        <v>8155</v>
      </c>
      <c r="E2029" s="129">
        <v>44524</v>
      </c>
      <c r="F2029" s="128">
        <v>60</v>
      </c>
      <c r="G2029" s="114">
        <v>0</v>
      </c>
      <c r="H2029" s="115">
        <v>3469.03</v>
      </c>
      <c r="I2029" s="115">
        <v>2833.04</v>
      </c>
      <c r="J2029" s="130">
        <v>0</v>
      </c>
      <c r="K2029" s="130">
        <v>635.99</v>
      </c>
      <c r="L2029" s="130">
        <v>693.8</v>
      </c>
      <c r="M2029" s="118"/>
      <c r="N2029" s="119"/>
      <c r="O2029" s="120">
        <f t="shared" si="125"/>
        <v>46356</v>
      </c>
      <c r="P2029" s="121">
        <f t="shared" si="126"/>
        <v>12</v>
      </c>
      <c r="Q2029" s="122">
        <f t="shared" si="127"/>
        <v>693.806</v>
      </c>
      <c r="R2029" s="122">
        <f t="shared" si="124"/>
        <v>0.00600000000008549</v>
      </c>
      <c r="S2029" s="123" t="s">
        <v>120</v>
      </c>
      <c r="U2029" s="70"/>
      <c r="V2029" s="124"/>
    </row>
    <row r="2030" s="63" customFormat="1" ht="16.5" outlineLevel="7" spans="1:22">
      <c r="A2030" s="82"/>
      <c r="B2030" s="126" t="s">
        <v>194</v>
      </c>
      <c r="C2030" s="127" t="s">
        <v>10094</v>
      </c>
      <c r="D2030" s="128" t="s">
        <v>8155</v>
      </c>
      <c r="E2030" s="129">
        <v>44524</v>
      </c>
      <c r="F2030" s="128">
        <v>60</v>
      </c>
      <c r="G2030" s="114">
        <v>0</v>
      </c>
      <c r="H2030" s="115">
        <v>3469.03</v>
      </c>
      <c r="I2030" s="115">
        <v>2833.04</v>
      </c>
      <c r="J2030" s="130">
        <v>0</v>
      </c>
      <c r="K2030" s="130">
        <v>635.99</v>
      </c>
      <c r="L2030" s="130">
        <v>693.8</v>
      </c>
      <c r="M2030" s="118"/>
      <c r="N2030" s="119"/>
      <c r="O2030" s="120">
        <f t="shared" si="125"/>
        <v>46356</v>
      </c>
      <c r="P2030" s="121">
        <f t="shared" si="126"/>
        <v>12</v>
      </c>
      <c r="Q2030" s="122">
        <f t="shared" si="127"/>
        <v>693.806</v>
      </c>
      <c r="R2030" s="122">
        <f t="shared" si="124"/>
        <v>0.00600000000008549</v>
      </c>
      <c r="S2030" s="123" t="s">
        <v>120</v>
      </c>
      <c r="U2030" s="70"/>
      <c r="V2030" s="124"/>
    </row>
    <row r="2031" s="63" customFormat="1" ht="16.5" outlineLevel="7" spans="1:22">
      <c r="A2031" s="82"/>
      <c r="B2031" s="126" t="s">
        <v>194</v>
      </c>
      <c r="C2031" s="127" t="s">
        <v>10097</v>
      </c>
      <c r="D2031" s="128" t="s">
        <v>8155</v>
      </c>
      <c r="E2031" s="129">
        <v>44524</v>
      </c>
      <c r="F2031" s="128">
        <v>60</v>
      </c>
      <c r="G2031" s="114">
        <v>0</v>
      </c>
      <c r="H2031" s="115">
        <v>3469.03</v>
      </c>
      <c r="I2031" s="115">
        <v>2833.04</v>
      </c>
      <c r="J2031" s="130">
        <v>0</v>
      </c>
      <c r="K2031" s="130">
        <v>635.99</v>
      </c>
      <c r="L2031" s="130">
        <v>693.8</v>
      </c>
      <c r="M2031" s="118"/>
      <c r="N2031" s="119"/>
      <c r="O2031" s="120">
        <f t="shared" si="125"/>
        <v>46356</v>
      </c>
      <c r="P2031" s="121">
        <f t="shared" si="126"/>
        <v>12</v>
      </c>
      <c r="Q2031" s="122">
        <f t="shared" si="127"/>
        <v>693.806</v>
      </c>
      <c r="R2031" s="122">
        <f t="shared" si="124"/>
        <v>0.00600000000008549</v>
      </c>
      <c r="S2031" s="123" t="s">
        <v>120</v>
      </c>
      <c r="U2031" s="70"/>
      <c r="V2031" s="124"/>
    </row>
    <row r="2032" s="63" customFormat="1" ht="16.5" outlineLevel="7" spans="1:22">
      <c r="A2032" s="82"/>
      <c r="B2032" s="126" t="s">
        <v>194</v>
      </c>
      <c r="C2032" s="127" t="s">
        <v>10101</v>
      </c>
      <c r="D2032" s="128" t="s">
        <v>8155</v>
      </c>
      <c r="E2032" s="129">
        <v>44524</v>
      </c>
      <c r="F2032" s="128">
        <v>60</v>
      </c>
      <c r="G2032" s="114">
        <v>0</v>
      </c>
      <c r="H2032" s="115">
        <v>3469.03</v>
      </c>
      <c r="I2032" s="115">
        <v>2833.04</v>
      </c>
      <c r="J2032" s="130">
        <v>0</v>
      </c>
      <c r="K2032" s="130">
        <v>635.99</v>
      </c>
      <c r="L2032" s="130">
        <v>693.8</v>
      </c>
      <c r="M2032" s="118"/>
      <c r="N2032" s="119"/>
      <c r="O2032" s="120">
        <f t="shared" si="125"/>
        <v>46356</v>
      </c>
      <c r="P2032" s="121">
        <f t="shared" si="126"/>
        <v>12</v>
      </c>
      <c r="Q2032" s="122">
        <f t="shared" si="127"/>
        <v>693.806</v>
      </c>
      <c r="R2032" s="122">
        <f t="shared" si="124"/>
        <v>0.00600000000008549</v>
      </c>
      <c r="S2032" s="123" t="s">
        <v>120</v>
      </c>
      <c r="U2032" s="70"/>
      <c r="V2032" s="124"/>
    </row>
    <row r="2033" s="63" customFormat="1" ht="16.5" outlineLevel="7" spans="1:22">
      <c r="A2033" s="82"/>
      <c r="B2033" s="111" t="s">
        <v>194</v>
      </c>
      <c r="C2033" s="111" t="s">
        <v>10105</v>
      </c>
      <c r="D2033" s="112" t="s">
        <v>8155</v>
      </c>
      <c r="E2033" s="113">
        <v>44524</v>
      </c>
      <c r="F2033" s="112">
        <v>60</v>
      </c>
      <c r="G2033" s="114">
        <v>0</v>
      </c>
      <c r="H2033" s="115">
        <v>3469.03</v>
      </c>
      <c r="I2033" s="115">
        <v>2833.04</v>
      </c>
      <c r="J2033" s="116">
        <v>0</v>
      </c>
      <c r="K2033" s="116">
        <v>635.99</v>
      </c>
      <c r="L2033" s="116">
        <v>693.8</v>
      </c>
      <c r="M2033" s="118"/>
      <c r="N2033" s="119"/>
      <c r="O2033" s="120">
        <f t="shared" si="125"/>
        <v>46356</v>
      </c>
      <c r="P2033" s="121">
        <f t="shared" si="126"/>
        <v>12</v>
      </c>
      <c r="Q2033" s="122">
        <f t="shared" si="127"/>
        <v>693.806</v>
      </c>
      <c r="R2033" s="122">
        <f t="shared" si="124"/>
        <v>0.00600000000008549</v>
      </c>
      <c r="S2033" s="123" t="s">
        <v>120</v>
      </c>
      <c r="U2033" s="70"/>
      <c r="V2033" s="124"/>
    </row>
    <row r="2034" s="63" customFormat="1" ht="16.5" outlineLevel="7" spans="1:22">
      <c r="A2034" s="82"/>
      <c r="B2034" s="111" t="s">
        <v>194</v>
      </c>
      <c r="C2034" s="111" t="s">
        <v>10109</v>
      </c>
      <c r="D2034" s="112" t="s">
        <v>8155</v>
      </c>
      <c r="E2034" s="113">
        <v>44524</v>
      </c>
      <c r="F2034" s="112">
        <v>60</v>
      </c>
      <c r="G2034" s="114">
        <v>0</v>
      </c>
      <c r="H2034" s="115">
        <v>3469.03</v>
      </c>
      <c r="I2034" s="115">
        <v>2833.04</v>
      </c>
      <c r="J2034" s="116">
        <v>0</v>
      </c>
      <c r="K2034" s="116">
        <v>635.99</v>
      </c>
      <c r="L2034" s="116">
        <v>693.8</v>
      </c>
      <c r="M2034" s="118"/>
      <c r="N2034" s="119"/>
      <c r="O2034" s="120">
        <f t="shared" si="125"/>
        <v>46356</v>
      </c>
      <c r="P2034" s="121">
        <f t="shared" si="126"/>
        <v>12</v>
      </c>
      <c r="Q2034" s="122">
        <f t="shared" si="127"/>
        <v>693.806</v>
      </c>
      <c r="R2034" s="122">
        <f t="shared" si="124"/>
        <v>0.00600000000008549</v>
      </c>
      <c r="S2034" s="123" t="s">
        <v>120</v>
      </c>
      <c r="U2034" s="70"/>
      <c r="V2034" s="124"/>
    </row>
    <row r="2035" s="63" customFormat="1" ht="16.5" outlineLevel="7" spans="1:22">
      <c r="A2035" s="82"/>
      <c r="B2035" s="126" t="s">
        <v>194</v>
      </c>
      <c r="C2035" s="127" t="s">
        <v>10112</v>
      </c>
      <c r="D2035" s="128" t="s">
        <v>8155</v>
      </c>
      <c r="E2035" s="129">
        <v>44524</v>
      </c>
      <c r="F2035" s="128">
        <v>60</v>
      </c>
      <c r="G2035" s="114">
        <v>0</v>
      </c>
      <c r="H2035" s="115">
        <v>3469.03</v>
      </c>
      <c r="I2035" s="115">
        <v>2833.04</v>
      </c>
      <c r="J2035" s="130">
        <v>0</v>
      </c>
      <c r="K2035" s="130">
        <v>635.99</v>
      </c>
      <c r="L2035" s="130">
        <v>693.8</v>
      </c>
      <c r="M2035" s="118"/>
      <c r="N2035" s="119"/>
      <c r="O2035" s="120">
        <f t="shared" si="125"/>
        <v>46356</v>
      </c>
      <c r="P2035" s="121">
        <f t="shared" si="126"/>
        <v>12</v>
      </c>
      <c r="Q2035" s="122">
        <f t="shared" si="127"/>
        <v>693.806</v>
      </c>
      <c r="R2035" s="122">
        <f t="shared" si="124"/>
        <v>0.00600000000008549</v>
      </c>
      <c r="S2035" s="123" t="s">
        <v>120</v>
      </c>
      <c r="U2035" s="70"/>
      <c r="V2035" s="124"/>
    </row>
    <row r="2036" s="63" customFormat="1" ht="16.5" outlineLevel="7" spans="1:22">
      <c r="A2036" s="82"/>
      <c r="B2036" s="126" t="s">
        <v>194</v>
      </c>
      <c r="C2036" s="127" t="s">
        <v>10115</v>
      </c>
      <c r="D2036" s="128" t="s">
        <v>8155</v>
      </c>
      <c r="E2036" s="129">
        <v>44524</v>
      </c>
      <c r="F2036" s="128">
        <v>60</v>
      </c>
      <c r="G2036" s="114">
        <v>0</v>
      </c>
      <c r="H2036" s="115">
        <v>3469.03</v>
      </c>
      <c r="I2036" s="115">
        <v>2833.04</v>
      </c>
      <c r="J2036" s="130">
        <v>0</v>
      </c>
      <c r="K2036" s="130">
        <v>635.99</v>
      </c>
      <c r="L2036" s="130">
        <v>693.8</v>
      </c>
      <c r="M2036" s="118"/>
      <c r="N2036" s="119"/>
      <c r="O2036" s="120">
        <f t="shared" si="125"/>
        <v>46356</v>
      </c>
      <c r="P2036" s="121">
        <f t="shared" si="126"/>
        <v>12</v>
      </c>
      <c r="Q2036" s="122">
        <f t="shared" si="127"/>
        <v>693.806</v>
      </c>
      <c r="R2036" s="122">
        <f t="shared" si="124"/>
        <v>0.00600000000008549</v>
      </c>
      <c r="S2036" s="123" t="s">
        <v>120</v>
      </c>
      <c r="U2036" s="70"/>
      <c r="V2036" s="124"/>
    </row>
    <row r="2037" s="63" customFormat="1" ht="16.5" outlineLevel="7" spans="1:22">
      <c r="A2037" s="82"/>
      <c r="B2037" s="126" t="s">
        <v>194</v>
      </c>
      <c r="C2037" s="127" t="s">
        <v>10118</v>
      </c>
      <c r="D2037" s="128" t="s">
        <v>9053</v>
      </c>
      <c r="E2037" s="129">
        <v>44524</v>
      </c>
      <c r="F2037" s="128">
        <v>60</v>
      </c>
      <c r="G2037" s="114">
        <v>0</v>
      </c>
      <c r="H2037" s="115">
        <v>5466.9</v>
      </c>
      <c r="I2037" s="115">
        <v>4464.64</v>
      </c>
      <c r="J2037" s="130">
        <v>0</v>
      </c>
      <c r="K2037" s="130">
        <v>1002.26</v>
      </c>
      <c r="L2037" s="130">
        <v>1093.38</v>
      </c>
      <c r="M2037" s="118"/>
      <c r="N2037" s="119"/>
      <c r="O2037" s="120">
        <f t="shared" si="125"/>
        <v>46356</v>
      </c>
      <c r="P2037" s="121">
        <f t="shared" si="126"/>
        <v>12</v>
      </c>
      <c r="Q2037" s="122">
        <f t="shared" si="127"/>
        <v>1093.38</v>
      </c>
      <c r="R2037" s="122">
        <f t="shared" si="124"/>
        <v>0</v>
      </c>
      <c r="S2037" s="123" t="s">
        <v>120</v>
      </c>
      <c r="U2037" s="70"/>
      <c r="V2037" s="124"/>
    </row>
    <row r="2038" s="63" customFormat="1" ht="16.5" outlineLevel="7" spans="1:22">
      <c r="A2038" s="82"/>
      <c r="B2038" s="126" t="s">
        <v>194</v>
      </c>
      <c r="C2038" s="127" t="s">
        <v>10122</v>
      </c>
      <c r="D2038" s="128" t="s">
        <v>9053</v>
      </c>
      <c r="E2038" s="129">
        <v>44524</v>
      </c>
      <c r="F2038" s="128">
        <v>60</v>
      </c>
      <c r="G2038" s="114">
        <v>0</v>
      </c>
      <c r="H2038" s="115">
        <v>9461.92</v>
      </c>
      <c r="I2038" s="115">
        <v>7727.23</v>
      </c>
      <c r="J2038" s="130">
        <v>0</v>
      </c>
      <c r="K2038" s="130">
        <v>1734.69</v>
      </c>
      <c r="L2038" s="130">
        <v>1892.38</v>
      </c>
      <c r="M2038" s="118"/>
      <c r="N2038" s="119"/>
      <c r="O2038" s="120">
        <f t="shared" si="125"/>
        <v>46356</v>
      </c>
      <c r="P2038" s="121">
        <f t="shared" si="126"/>
        <v>12</v>
      </c>
      <c r="Q2038" s="122">
        <f t="shared" si="127"/>
        <v>1892.384</v>
      </c>
      <c r="R2038" s="122">
        <f t="shared" si="124"/>
        <v>0.00399999999990541</v>
      </c>
      <c r="S2038" s="123" t="s">
        <v>120</v>
      </c>
      <c r="U2038" s="70"/>
      <c r="V2038" s="124"/>
    </row>
    <row r="2039" s="63" customFormat="1" ht="16.5" outlineLevel="7" spans="1:22">
      <c r="A2039" s="82"/>
      <c r="B2039" s="126" t="s">
        <v>194</v>
      </c>
      <c r="C2039" s="127" t="s">
        <v>10126</v>
      </c>
      <c r="D2039" s="128" t="s">
        <v>9053</v>
      </c>
      <c r="E2039" s="129">
        <v>44524</v>
      </c>
      <c r="F2039" s="128">
        <v>60</v>
      </c>
      <c r="G2039" s="114">
        <v>0</v>
      </c>
      <c r="H2039" s="115">
        <v>5466.9</v>
      </c>
      <c r="I2039" s="115">
        <v>4464.64</v>
      </c>
      <c r="J2039" s="130">
        <v>0</v>
      </c>
      <c r="K2039" s="130">
        <v>1002.26</v>
      </c>
      <c r="L2039" s="130">
        <v>1093.38</v>
      </c>
      <c r="M2039" s="118"/>
      <c r="N2039" s="119"/>
      <c r="O2039" s="120">
        <f t="shared" si="125"/>
        <v>46356</v>
      </c>
      <c r="P2039" s="121">
        <f t="shared" si="126"/>
        <v>12</v>
      </c>
      <c r="Q2039" s="122">
        <f t="shared" si="127"/>
        <v>1093.38</v>
      </c>
      <c r="R2039" s="122">
        <f t="shared" si="124"/>
        <v>0</v>
      </c>
      <c r="S2039" s="123" t="s">
        <v>120</v>
      </c>
      <c r="U2039" s="70"/>
      <c r="V2039" s="124"/>
    </row>
    <row r="2040" s="63" customFormat="1" ht="16.5" outlineLevel="7" spans="1:22">
      <c r="A2040" s="82"/>
      <c r="B2040" s="111" t="s">
        <v>194</v>
      </c>
      <c r="C2040" s="111" t="s">
        <v>10129</v>
      </c>
      <c r="D2040" s="112" t="s">
        <v>8155</v>
      </c>
      <c r="E2040" s="113">
        <v>44524</v>
      </c>
      <c r="F2040" s="112">
        <v>60</v>
      </c>
      <c r="G2040" s="114">
        <v>0</v>
      </c>
      <c r="H2040" s="115">
        <v>3469.03</v>
      </c>
      <c r="I2040" s="115">
        <v>2833.04</v>
      </c>
      <c r="J2040" s="116">
        <v>0</v>
      </c>
      <c r="K2040" s="116">
        <v>635.99</v>
      </c>
      <c r="L2040" s="116">
        <v>693.8</v>
      </c>
      <c r="M2040" s="118"/>
      <c r="N2040" s="119"/>
      <c r="O2040" s="120">
        <f t="shared" si="125"/>
        <v>46356</v>
      </c>
      <c r="P2040" s="121">
        <f t="shared" si="126"/>
        <v>12</v>
      </c>
      <c r="Q2040" s="122">
        <f t="shared" si="127"/>
        <v>693.806</v>
      </c>
      <c r="R2040" s="122">
        <f t="shared" si="124"/>
        <v>0.00600000000008549</v>
      </c>
      <c r="S2040" s="123" t="s">
        <v>120</v>
      </c>
      <c r="U2040" s="70"/>
      <c r="V2040" s="124"/>
    </row>
    <row r="2041" s="63" customFormat="1" ht="16.5" outlineLevel="7" spans="1:22">
      <c r="A2041" s="82"/>
      <c r="B2041" s="111" t="s">
        <v>194</v>
      </c>
      <c r="C2041" s="111" t="s">
        <v>10133</v>
      </c>
      <c r="D2041" s="112" t="s">
        <v>10135</v>
      </c>
      <c r="E2041" s="113">
        <v>44524</v>
      </c>
      <c r="F2041" s="112">
        <v>60</v>
      </c>
      <c r="G2041" s="114">
        <v>0</v>
      </c>
      <c r="H2041" s="115">
        <v>1338.05</v>
      </c>
      <c r="I2041" s="115">
        <v>1092.74</v>
      </c>
      <c r="J2041" s="116">
        <v>0</v>
      </c>
      <c r="K2041" s="116">
        <v>245.31</v>
      </c>
      <c r="L2041" s="116">
        <v>267.61</v>
      </c>
      <c r="M2041" s="118"/>
      <c r="N2041" s="119"/>
      <c r="O2041" s="120">
        <f t="shared" si="125"/>
        <v>46356</v>
      </c>
      <c r="P2041" s="121">
        <f t="shared" si="126"/>
        <v>12</v>
      </c>
      <c r="Q2041" s="122">
        <f t="shared" si="127"/>
        <v>267.61</v>
      </c>
      <c r="R2041" s="122">
        <f t="shared" si="124"/>
        <v>0</v>
      </c>
      <c r="S2041" s="123" t="s">
        <v>120</v>
      </c>
      <c r="U2041" s="70"/>
      <c r="V2041" s="124"/>
    </row>
    <row r="2042" s="63" customFormat="1" ht="16.5" outlineLevel="7" spans="1:22">
      <c r="A2042" s="82"/>
      <c r="B2042" s="126" t="s">
        <v>194</v>
      </c>
      <c r="C2042" s="127" t="s">
        <v>10139</v>
      </c>
      <c r="D2042" s="128" t="s">
        <v>9053</v>
      </c>
      <c r="E2042" s="129">
        <v>44524</v>
      </c>
      <c r="F2042" s="128">
        <v>60</v>
      </c>
      <c r="G2042" s="114">
        <v>0</v>
      </c>
      <c r="H2042" s="115">
        <v>25044.25</v>
      </c>
      <c r="I2042" s="115">
        <v>20452.8</v>
      </c>
      <c r="J2042" s="130">
        <v>0</v>
      </c>
      <c r="K2042" s="130">
        <v>4591.45</v>
      </c>
      <c r="L2042" s="130">
        <v>5008.85</v>
      </c>
      <c r="M2042" s="118"/>
      <c r="N2042" s="119"/>
      <c r="O2042" s="120">
        <f t="shared" si="125"/>
        <v>46356</v>
      </c>
      <c r="P2042" s="121">
        <f t="shared" si="126"/>
        <v>12</v>
      </c>
      <c r="Q2042" s="122">
        <f t="shared" si="127"/>
        <v>5008.85</v>
      </c>
      <c r="R2042" s="122">
        <f t="shared" si="124"/>
        <v>0</v>
      </c>
      <c r="S2042" s="123" t="s">
        <v>120</v>
      </c>
      <c r="U2042" s="70"/>
      <c r="V2042" s="124"/>
    </row>
    <row r="2043" s="63" customFormat="1" ht="16.5" outlineLevel="7" spans="1:22">
      <c r="A2043" s="82"/>
      <c r="B2043" s="126" t="s">
        <v>194</v>
      </c>
      <c r="C2043" s="127" t="s">
        <v>10144</v>
      </c>
      <c r="D2043" s="128" t="s">
        <v>7941</v>
      </c>
      <c r="E2043" s="129">
        <v>44524</v>
      </c>
      <c r="F2043" s="128">
        <v>60</v>
      </c>
      <c r="G2043" s="114">
        <v>0</v>
      </c>
      <c r="H2043" s="115">
        <v>7837.15</v>
      </c>
      <c r="I2043" s="115">
        <v>6400.34</v>
      </c>
      <c r="J2043" s="130">
        <v>0</v>
      </c>
      <c r="K2043" s="130">
        <v>1436.81</v>
      </c>
      <c r="L2043" s="130">
        <v>1567.43</v>
      </c>
      <c r="M2043" s="118"/>
      <c r="N2043" s="119"/>
      <c r="O2043" s="120">
        <f t="shared" si="125"/>
        <v>46356</v>
      </c>
      <c r="P2043" s="121">
        <f t="shared" si="126"/>
        <v>12</v>
      </c>
      <c r="Q2043" s="122">
        <f t="shared" si="127"/>
        <v>1567.43</v>
      </c>
      <c r="R2043" s="122">
        <f t="shared" si="124"/>
        <v>0</v>
      </c>
      <c r="S2043" s="123" t="s">
        <v>120</v>
      </c>
      <c r="U2043" s="70"/>
      <c r="V2043" s="124"/>
    </row>
    <row r="2044" s="63" customFormat="1" ht="16.5" outlineLevel="7" spans="1:22">
      <c r="A2044" s="82"/>
      <c r="B2044" s="126" t="s">
        <v>194</v>
      </c>
      <c r="C2044" s="127" t="s">
        <v>10149</v>
      </c>
      <c r="D2044" s="128" t="s">
        <v>8155</v>
      </c>
      <c r="E2044" s="129">
        <v>44524</v>
      </c>
      <c r="F2044" s="128">
        <v>60</v>
      </c>
      <c r="G2044" s="114">
        <v>0</v>
      </c>
      <c r="H2044" s="115">
        <v>4398.23</v>
      </c>
      <c r="I2044" s="115">
        <v>3409.78</v>
      </c>
      <c r="J2044" s="130">
        <v>0</v>
      </c>
      <c r="K2044" s="130">
        <v>988.45</v>
      </c>
      <c r="L2044" s="130">
        <v>1078.3</v>
      </c>
      <c r="M2044" s="118"/>
      <c r="N2044" s="119"/>
      <c r="O2044" s="120">
        <f t="shared" si="125"/>
        <v>46356</v>
      </c>
      <c r="P2044" s="121">
        <f t="shared" si="126"/>
        <v>12</v>
      </c>
      <c r="Q2044" s="122">
        <f t="shared" si="127"/>
        <v>879.646</v>
      </c>
      <c r="R2044" s="122">
        <f t="shared" si="124"/>
        <v>-198.654</v>
      </c>
      <c r="S2044" s="123" t="s">
        <v>120</v>
      </c>
      <c r="U2044" s="70"/>
      <c r="V2044" s="124"/>
    </row>
    <row r="2045" s="63" customFormat="1" ht="16.5" outlineLevel="7" spans="1:22">
      <c r="A2045" s="82"/>
      <c r="B2045" s="126" t="s">
        <v>194</v>
      </c>
      <c r="C2045" s="127" t="s">
        <v>10153</v>
      </c>
      <c r="D2045" s="128" t="s">
        <v>9053</v>
      </c>
      <c r="E2045" s="129">
        <v>44524</v>
      </c>
      <c r="F2045" s="128">
        <v>60</v>
      </c>
      <c r="G2045" s="114">
        <v>0</v>
      </c>
      <c r="H2045" s="115">
        <v>5466.9</v>
      </c>
      <c r="I2045" s="115">
        <v>4464.64</v>
      </c>
      <c r="J2045" s="130">
        <v>0</v>
      </c>
      <c r="K2045" s="130">
        <v>1002.26</v>
      </c>
      <c r="L2045" s="130">
        <v>1093.38</v>
      </c>
      <c r="M2045" s="118"/>
      <c r="N2045" s="119"/>
      <c r="O2045" s="120">
        <f t="shared" si="125"/>
        <v>46356</v>
      </c>
      <c r="P2045" s="121">
        <f t="shared" si="126"/>
        <v>12</v>
      </c>
      <c r="Q2045" s="122">
        <f t="shared" si="127"/>
        <v>1093.38</v>
      </c>
      <c r="R2045" s="122">
        <f t="shared" si="124"/>
        <v>0</v>
      </c>
      <c r="S2045" s="123" t="s">
        <v>120</v>
      </c>
      <c r="U2045" s="70"/>
      <c r="V2045" s="124"/>
    </row>
    <row r="2046" s="63" customFormat="1" ht="16.5" outlineLevel="7" spans="1:22">
      <c r="A2046" s="82"/>
      <c r="B2046" s="126" t="s">
        <v>194</v>
      </c>
      <c r="C2046" s="127" t="s">
        <v>10157</v>
      </c>
      <c r="D2046" s="128" t="s">
        <v>9053</v>
      </c>
      <c r="E2046" s="129">
        <v>44524</v>
      </c>
      <c r="F2046" s="128">
        <v>60</v>
      </c>
      <c r="G2046" s="114">
        <v>0</v>
      </c>
      <c r="H2046" s="115">
        <v>5466.9</v>
      </c>
      <c r="I2046" s="115">
        <v>4464.64</v>
      </c>
      <c r="J2046" s="130">
        <v>0</v>
      </c>
      <c r="K2046" s="130">
        <v>1002.26</v>
      </c>
      <c r="L2046" s="130">
        <v>1093.38</v>
      </c>
      <c r="M2046" s="118"/>
      <c r="N2046" s="119"/>
      <c r="O2046" s="120">
        <f t="shared" si="125"/>
        <v>46356</v>
      </c>
      <c r="P2046" s="121">
        <f t="shared" si="126"/>
        <v>12</v>
      </c>
      <c r="Q2046" s="122">
        <f t="shared" si="127"/>
        <v>1093.38</v>
      </c>
      <c r="R2046" s="122">
        <f t="shared" si="124"/>
        <v>0</v>
      </c>
      <c r="S2046" s="123" t="s">
        <v>120</v>
      </c>
      <c r="U2046" s="70"/>
      <c r="V2046" s="124"/>
    </row>
    <row r="2047" s="63" customFormat="1" ht="16.5" outlineLevel="7" spans="1:22">
      <c r="A2047" s="82"/>
      <c r="B2047" s="111" t="s">
        <v>194</v>
      </c>
      <c r="C2047" s="111" t="s">
        <v>10161</v>
      </c>
      <c r="D2047" s="112" t="s">
        <v>9053</v>
      </c>
      <c r="E2047" s="113">
        <v>44524</v>
      </c>
      <c r="F2047" s="112">
        <v>60</v>
      </c>
      <c r="G2047" s="114">
        <v>0</v>
      </c>
      <c r="H2047" s="115">
        <v>5466.9</v>
      </c>
      <c r="I2047" s="115">
        <v>4464.64</v>
      </c>
      <c r="J2047" s="116">
        <v>0</v>
      </c>
      <c r="K2047" s="116">
        <v>1002.26</v>
      </c>
      <c r="L2047" s="116">
        <v>1093.38</v>
      </c>
      <c r="M2047" s="118"/>
      <c r="N2047" s="119"/>
      <c r="O2047" s="120">
        <f t="shared" si="125"/>
        <v>46356</v>
      </c>
      <c r="P2047" s="121">
        <f t="shared" si="126"/>
        <v>12</v>
      </c>
      <c r="Q2047" s="122">
        <f t="shared" si="127"/>
        <v>1093.38</v>
      </c>
      <c r="R2047" s="122">
        <f t="shared" si="124"/>
        <v>0</v>
      </c>
      <c r="S2047" s="123" t="s">
        <v>120</v>
      </c>
      <c r="U2047" s="70"/>
      <c r="V2047" s="124"/>
    </row>
    <row r="2048" s="63" customFormat="1" ht="16.5" outlineLevel="7" spans="1:22">
      <c r="A2048" s="82"/>
      <c r="B2048" s="111" t="s">
        <v>194</v>
      </c>
      <c r="C2048" s="111" t="s">
        <v>10164</v>
      </c>
      <c r="D2048" s="112" t="s">
        <v>9053</v>
      </c>
      <c r="E2048" s="113">
        <v>44524</v>
      </c>
      <c r="F2048" s="112">
        <v>60</v>
      </c>
      <c r="G2048" s="114">
        <v>0</v>
      </c>
      <c r="H2048" s="115">
        <v>5466.9</v>
      </c>
      <c r="I2048" s="115">
        <v>4464.64</v>
      </c>
      <c r="J2048" s="116">
        <v>0</v>
      </c>
      <c r="K2048" s="116">
        <v>1002.26</v>
      </c>
      <c r="L2048" s="116">
        <v>1093.38</v>
      </c>
      <c r="M2048" s="118"/>
      <c r="N2048" s="119"/>
      <c r="O2048" s="120">
        <f t="shared" si="125"/>
        <v>46356</v>
      </c>
      <c r="P2048" s="121">
        <f t="shared" si="126"/>
        <v>12</v>
      </c>
      <c r="Q2048" s="122">
        <f t="shared" si="127"/>
        <v>1093.38</v>
      </c>
      <c r="R2048" s="122">
        <f t="shared" si="124"/>
        <v>0</v>
      </c>
      <c r="S2048" s="123" t="s">
        <v>120</v>
      </c>
      <c r="U2048" s="70"/>
      <c r="V2048" s="124"/>
    </row>
    <row r="2049" s="63" customFormat="1" ht="16.5" outlineLevel="7" spans="1:22">
      <c r="A2049" s="82"/>
      <c r="B2049" s="126" t="s">
        <v>194</v>
      </c>
      <c r="C2049" s="127" t="s">
        <v>10168</v>
      </c>
      <c r="D2049" s="128" t="s">
        <v>9053</v>
      </c>
      <c r="E2049" s="129">
        <v>44524</v>
      </c>
      <c r="F2049" s="128">
        <v>60</v>
      </c>
      <c r="G2049" s="114">
        <v>0</v>
      </c>
      <c r="H2049" s="115">
        <v>5466.9</v>
      </c>
      <c r="I2049" s="115">
        <v>4464.64</v>
      </c>
      <c r="J2049" s="130">
        <v>0</v>
      </c>
      <c r="K2049" s="130">
        <v>1002.26</v>
      </c>
      <c r="L2049" s="130">
        <v>1093.38</v>
      </c>
      <c r="M2049" s="118"/>
      <c r="N2049" s="119"/>
      <c r="O2049" s="120">
        <f t="shared" si="125"/>
        <v>46356</v>
      </c>
      <c r="P2049" s="121">
        <f t="shared" si="126"/>
        <v>12</v>
      </c>
      <c r="Q2049" s="122">
        <f t="shared" si="127"/>
        <v>1093.38</v>
      </c>
      <c r="R2049" s="122">
        <f t="shared" si="124"/>
        <v>0</v>
      </c>
      <c r="S2049" s="123" t="s">
        <v>120</v>
      </c>
      <c r="U2049" s="70"/>
      <c r="V2049" s="124"/>
    </row>
    <row r="2050" s="63" customFormat="1" ht="16.5" outlineLevel="7" spans="1:22">
      <c r="A2050" s="82"/>
      <c r="B2050" s="126" t="s">
        <v>194</v>
      </c>
      <c r="C2050" s="127" t="s">
        <v>10172</v>
      </c>
      <c r="D2050" s="128" t="s">
        <v>9053</v>
      </c>
      <c r="E2050" s="129">
        <v>44524</v>
      </c>
      <c r="F2050" s="128">
        <v>60</v>
      </c>
      <c r="G2050" s="114">
        <v>0</v>
      </c>
      <c r="H2050" s="115">
        <v>5466.9</v>
      </c>
      <c r="I2050" s="115">
        <v>4464.64</v>
      </c>
      <c r="J2050" s="130">
        <v>0</v>
      </c>
      <c r="K2050" s="130">
        <v>1002.26</v>
      </c>
      <c r="L2050" s="130">
        <v>1093.38</v>
      </c>
      <c r="M2050" s="118"/>
      <c r="N2050" s="119"/>
      <c r="O2050" s="120">
        <f t="shared" si="125"/>
        <v>46356</v>
      </c>
      <c r="P2050" s="121">
        <f t="shared" si="126"/>
        <v>12</v>
      </c>
      <c r="Q2050" s="122">
        <f t="shared" si="127"/>
        <v>1093.38</v>
      </c>
      <c r="R2050" s="122">
        <f t="shared" si="124"/>
        <v>0</v>
      </c>
      <c r="S2050" s="123" t="s">
        <v>120</v>
      </c>
      <c r="U2050" s="70"/>
      <c r="V2050" s="124"/>
    </row>
    <row r="2051" s="63" customFormat="1" ht="16.5" outlineLevel="7" spans="1:22">
      <c r="A2051" s="82"/>
      <c r="B2051" s="126" t="s">
        <v>194</v>
      </c>
      <c r="C2051" s="127" t="s">
        <v>10176</v>
      </c>
      <c r="D2051" s="128" t="s">
        <v>9053</v>
      </c>
      <c r="E2051" s="129">
        <v>44524</v>
      </c>
      <c r="F2051" s="128">
        <v>60</v>
      </c>
      <c r="G2051" s="114">
        <v>0</v>
      </c>
      <c r="H2051" s="115">
        <v>5466.9</v>
      </c>
      <c r="I2051" s="115">
        <v>4464.64</v>
      </c>
      <c r="J2051" s="130">
        <v>0</v>
      </c>
      <c r="K2051" s="130">
        <v>1002.26</v>
      </c>
      <c r="L2051" s="130">
        <v>1093.38</v>
      </c>
      <c r="M2051" s="118"/>
      <c r="N2051" s="119"/>
      <c r="O2051" s="120">
        <f t="shared" si="125"/>
        <v>46356</v>
      </c>
      <c r="P2051" s="121">
        <f t="shared" si="126"/>
        <v>12</v>
      </c>
      <c r="Q2051" s="122">
        <f t="shared" si="127"/>
        <v>1093.38</v>
      </c>
      <c r="R2051" s="122">
        <f t="shared" si="124"/>
        <v>0</v>
      </c>
      <c r="S2051" s="123" t="s">
        <v>120</v>
      </c>
      <c r="U2051" s="70"/>
      <c r="V2051" s="124"/>
    </row>
    <row r="2052" s="63" customFormat="1" ht="16.5" outlineLevel="7" spans="1:22">
      <c r="A2052" s="82"/>
      <c r="B2052" s="126" t="s">
        <v>194</v>
      </c>
      <c r="C2052" s="127" t="s">
        <v>10179</v>
      </c>
      <c r="D2052" s="128" t="s">
        <v>9053</v>
      </c>
      <c r="E2052" s="129">
        <v>44524</v>
      </c>
      <c r="F2052" s="128">
        <v>60</v>
      </c>
      <c r="G2052" s="114">
        <v>0</v>
      </c>
      <c r="H2052" s="115">
        <v>5466.9</v>
      </c>
      <c r="I2052" s="115">
        <v>4464.64</v>
      </c>
      <c r="J2052" s="130">
        <v>0</v>
      </c>
      <c r="K2052" s="130">
        <v>1002.26</v>
      </c>
      <c r="L2052" s="130">
        <v>1093.38</v>
      </c>
      <c r="M2052" s="118"/>
      <c r="N2052" s="119"/>
      <c r="O2052" s="120">
        <f t="shared" si="125"/>
        <v>46356</v>
      </c>
      <c r="P2052" s="121">
        <f t="shared" si="126"/>
        <v>12</v>
      </c>
      <c r="Q2052" s="122">
        <f t="shared" si="127"/>
        <v>1093.38</v>
      </c>
      <c r="R2052" s="122">
        <f t="shared" si="124"/>
        <v>0</v>
      </c>
      <c r="S2052" s="123" t="s">
        <v>120</v>
      </c>
      <c r="U2052" s="70"/>
      <c r="V2052" s="124"/>
    </row>
    <row r="2053" s="63" customFormat="1" ht="16.5" outlineLevel="7" spans="1:22">
      <c r="A2053" s="82"/>
      <c r="B2053" s="126" t="s">
        <v>194</v>
      </c>
      <c r="C2053" s="127" t="s">
        <v>10182</v>
      </c>
      <c r="D2053" s="128" t="s">
        <v>9053</v>
      </c>
      <c r="E2053" s="129">
        <v>44524</v>
      </c>
      <c r="F2053" s="128">
        <v>60</v>
      </c>
      <c r="G2053" s="114">
        <v>0</v>
      </c>
      <c r="H2053" s="115">
        <v>5466.9</v>
      </c>
      <c r="I2053" s="115">
        <v>4464.64</v>
      </c>
      <c r="J2053" s="130">
        <v>0</v>
      </c>
      <c r="K2053" s="130">
        <v>1002.26</v>
      </c>
      <c r="L2053" s="130">
        <v>1093.38</v>
      </c>
      <c r="M2053" s="118"/>
      <c r="N2053" s="119"/>
      <c r="O2053" s="120">
        <f t="shared" si="125"/>
        <v>46356</v>
      </c>
      <c r="P2053" s="121">
        <f t="shared" si="126"/>
        <v>12</v>
      </c>
      <c r="Q2053" s="122">
        <f t="shared" si="127"/>
        <v>1093.38</v>
      </c>
      <c r="R2053" s="122">
        <f t="shared" si="124"/>
        <v>0</v>
      </c>
      <c r="S2053" s="123" t="s">
        <v>120</v>
      </c>
      <c r="U2053" s="70"/>
      <c r="V2053" s="124"/>
    </row>
    <row r="2054" s="63" customFormat="1" ht="16.5" outlineLevel="7" spans="1:22">
      <c r="A2054" s="82"/>
      <c r="B2054" s="111" t="s">
        <v>194</v>
      </c>
      <c r="C2054" s="111" t="s">
        <v>10185</v>
      </c>
      <c r="D2054" s="112" t="s">
        <v>9053</v>
      </c>
      <c r="E2054" s="113">
        <v>44524</v>
      </c>
      <c r="F2054" s="112">
        <v>60</v>
      </c>
      <c r="G2054" s="114">
        <v>0</v>
      </c>
      <c r="H2054" s="115">
        <v>5466.9</v>
      </c>
      <c r="I2054" s="115">
        <v>4464.64</v>
      </c>
      <c r="J2054" s="116">
        <v>0</v>
      </c>
      <c r="K2054" s="116">
        <v>1002.26</v>
      </c>
      <c r="L2054" s="116">
        <v>1093.38</v>
      </c>
      <c r="M2054" s="118"/>
      <c r="N2054" s="119"/>
      <c r="O2054" s="120">
        <f t="shared" si="125"/>
        <v>46356</v>
      </c>
      <c r="P2054" s="121">
        <f t="shared" si="126"/>
        <v>12</v>
      </c>
      <c r="Q2054" s="122">
        <f t="shared" si="127"/>
        <v>1093.38</v>
      </c>
      <c r="R2054" s="122">
        <f t="shared" si="124"/>
        <v>0</v>
      </c>
      <c r="S2054" s="123" t="s">
        <v>120</v>
      </c>
      <c r="U2054" s="70"/>
      <c r="V2054" s="124"/>
    </row>
    <row r="2055" s="63" customFormat="1" ht="16.5" outlineLevel="7" spans="1:22">
      <c r="A2055" s="82"/>
      <c r="B2055" s="111" t="s">
        <v>194</v>
      </c>
      <c r="C2055" s="111" t="s">
        <v>10188</v>
      </c>
      <c r="D2055" s="112" t="s">
        <v>9053</v>
      </c>
      <c r="E2055" s="113">
        <v>44524</v>
      </c>
      <c r="F2055" s="112">
        <v>60</v>
      </c>
      <c r="G2055" s="114">
        <v>0</v>
      </c>
      <c r="H2055" s="115">
        <v>5466.9</v>
      </c>
      <c r="I2055" s="115">
        <v>4464.64</v>
      </c>
      <c r="J2055" s="116">
        <v>0</v>
      </c>
      <c r="K2055" s="116">
        <v>1002.26</v>
      </c>
      <c r="L2055" s="116">
        <v>1093.38</v>
      </c>
      <c r="M2055" s="118"/>
      <c r="N2055" s="119"/>
      <c r="O2055" s="120">
        <f t="shared" si="125"/>
        <v>46356</v>
      </c>
      <c r="P2055" s="121">
        <f t="shared" si="126"/>
        <v>12</v>
      </c>
      <c r="Q2055" s="122">
        <f t="shared" si="127"/>
        <v>1093.38</v>
      </c>
      <c r="R2055" s="122">
        <f t="shared" si="124"/>
        <v>0</v>
      </c>
      <c r="S2055" s="123" t="s">
        <v>120</v>
      </c>
      <c r="U2055" s="70"/>
      <c r="V2055" s="124"/>
    </row>
    <row r="2056" s="63" customFormat="1" ht="16.5" outlineLevel="7" spans="1:22">
      <c r="A2056" s="82"/>
      <c r="B2056" s="126" t="s">
        <v>194</v>
      </c>
      <c r="C2056" s="127" t="s">
        <v>10191</v>
      </c>
      <c r="D2056" s="128" t="s">
        <v>9053</v>
      </c>
      <c r="E2056" s="129">
        <v>44524</v>
      </c>
      <c r="F2056" s="128">
        <v>60</v>
      </c>
      <c r="G2056" s="114">
        <v>0</v>
      </c>
      <c r="H2056" s="115">
        <v>5466.9</v>
      </c>
      <c r="I2056" s="115">
        <v>4464.64</v>
      </c>
      <c r="J2056" s="130">
        <v>0</v>
      </c>
      <c r="K2056" s="130">
        <v>1002.26</v>
      </c>
      <c r="L2056" s="130">
        <v>1093.38</v>
      </c>
      <c r="M2056" s="118"/>
      <c r="N2056" s="119"/>
      <c r="O2056" s="120">
        <f t="shared" si="125"/>
        <v>46356</v>
      </c>
      <c r="P2056" s="121">
        <f t="shared" si="126"/>
        <v>12</v>
      </c>
      <c r="Q2056" s="122">
        <f t="shared" si="127"/>
        <v>1093.38</v>
      </c>
      <c r="R2056" s="122">
        <f t="shared" ref="R2056:R2119" si="128">Q2056-L2056</f>
        <v>0</v>
      </c>
      <c r="S2056" s="123" t="s">
        <v>120</v>
      </c>
      <c r="U2056" s="70"/>
      <c r="V2056" s="124"/>
    </row>
    <row r="2057" s="63" customFormat="1" ht="16.5" outlineLevel="7" spans="1:22">
      <c r="A2057" s="82"/>
      <c r="B2057" s="126" t="s">
        <v>194</v>
      </c>
      <c r="C2057" s="127" t="s">
        <v>10194</v>
      </c>
      <c r="D2057" s="128" t="s">
        <v>9053</v>
      </c>
      <c r="E2057" s="129">
        <v>44524</v>
      </c>
      <c r="F2057" s="128">
        <v>60</v>
      </c>
      <c r="G2057" s="114">
        <v>0</v>
      </c>
      <c r="H2057" s="115">
        <v>5466.9</v>
      </c>
      <c r="I2057" s="115">
        <v>4464.64</v>
      </c>
      <c r="J2057" s="130">
        <v>0</v>
      </c>
      <c r="K2057" s="130">
        <v>1002.26</v>
      </c>
      <c r="L2057" s="130">
        <v>1093.38</v>
      </c>
      <c r="M2057" s="118"/>
      <c r="N2057" s="119"/>
      <c r="O2057" s="120">
        <f t="shared" ref="O2057:O2120" si="129">IFERROR(EOMONTH(E2057,F2057),"")</f>
        <v>46356</v>
      </c>
      <c r="P2057" s="121">
        <f t="shared" si="126"/>
        <v>12</v>
      </c>
      <c r="Q2057" s="122">
        <f t="shared" si="127"/>
        <v>1093.38</v>
      </c>
      <c r="R2057" s="122">
        <f t="shared" si="128"/>
        <v>0</v>
      </c>
      <c r="S2057" s="123" t="s">
        <v>120</v>
      </c>
      <c r="U2057" s="70"/>
      <c r="V2057" s="124"/>
    </row>
    <row r="2058" s="63" customFormat="1" ht="16.5" outlineLevel="7" spans="1:22">
      <c r="A2058" s="82"/>
      <c r="B2058" s="126" t="s">
        <v>194</v>
      </c>
      <c r="C2058" s="127" t="s">
        <v>10197</v>
      </c>
      <c r="D2058" s="128" t="s">
        <v>9053</v>
      </c>
      <c r="E2058" s="129">
        <v>44524</v>
      </c>
      <c r="F2058" s="128">
        <v>60</v>
      </c>
      <c r="G2058" s="114">
        <v>0</v>
      </c>
      <c r="H2058" s="115">
        <v>5466.9</v>
      </c>
      <c r="I2058" s="115">
        <v>4464.64</v>
      </c>
      <c r="J2058" s="130">
        <v>0</v>
      </c>
      <c r="K2058" s="130">
        <v>1002.26</v>
      </c>
      <c r="L2058" s="130">
        <v>1093.38</v>
      </c>
      <c r="M2058" s="118"/>
      <c r="N2058" s="119"/>
      <c r="O2058" s="120">
        <f t="shared" si="129"/>
        <v>46356</v>
      </c>
      <c r="P2058" s="121">
        <f t="shared" ref="P2058:P2121" si="130">IFERROR(IF(OR(AND(M2058&lt;&gt;"",YEAR(M2058)&lt;YEAR($L$6)),AND(O2058&lt;&gt;"",YEAR(O2058)&lt;YEAR($L$6))),0,IF(YEAR(E2058)&gt;YEAR($L$6),0,IF(OR((IF(YEAR(E2058)&lt;YEAR($L$6),1,IF(MONTH(E2058)=12,99,MONTH(E2058)+1))&gt;12),(IF(YEAR(E2058)&lt;YEAR($L$6),1,IF(MONTH(E2058)=12,99,MONTH(E2058)+1))&gt;MIN(MONTH($L$6),IF(AND(M2058&lt;&gt;"",YEAR(M2058)=YEAR($L$6)),MONTH(M2058),99),IF(AND(O2058&lt;&gt;"",YEAR(O2058)=YEAR($L$6)),MONTH(O2058),99)))),0,MIN(MONTH($L$6),IF(AND(M2058&lt;&gt;"",YEAR(M2058)=YEAR($L$6)),MONTH(M2058),99),IF(AND(O2058&lt;&gt;"",YEAR(O2058)=YEAR($L$6)),MONTH(O2058),99))-IF(YEAR(E2058)&lt;YEAR($L$6),1,IF(MONTH(E2058)=12,99,MONTH(E2058)+1))+1))),0)</f>
        <v>12</v>
      </c>
      <c r="Q2058" s="122">
        <f t="shared" ref="Q2058:Q2121" si="131">IFERROR(IF(N2058=0,(H2058*(1-G2058))/F2058*P2058,(N2058*(1-G2058))/F2058*P2058),0)</f>
        <v>1093.38</v>
      </c>
      <c r="R2058" s="122">
        <f t="shared" si="128"/>
        <v>0</v>
      </c>
      <c r="S2058" s="123" t="s">
        <v>120</v>
      </c>
      <c r="U2058" s="70"/>
      <c r="V2058" s="124"/>
    </row>
    <row r="2059" s="63" customFormat="1" ht="16.5" outlineLevel="7" spans="1:22">
      <c r="A2059" s="82"/>
      <c r="B2059" s="126" t="s">
        <v>194</v>
      </c>
      <c r="C2059" s="127" t="s">
        <v>10200</v>
      </c>
      <c r="D2059" s="128" t="s">
        <v>8155</v>
      </c>
      <c r="E2059" s="129">
        <v>44524</v>
      </c>
      <c r="F2059" s="128">
        <v>60</v>
      </c>
      <c r="G2059" s="114">
        <v>0</v>
      </c>
      <c r="H2059" s="115">
        <v>3469.03</v>
      </c>
      <c r="I2059" s="115">
        <v>2833.04</v>
      </c>
      <c r="J2059" s="130">
        <v>0</v>
      </c>
      <c r="K2059" s="130">
        <v>635.99</v>
      </c>
      <c r="L2059" s="130">
        <v>693.8</v>
      </c>
      <c r="M2059" s="118"/>
      <c r="N2059" s="119"/>
      <c r="O2059" s="120">
        <f t="shared" si="129"/>
        <v>46356</v>
      </c>
      <c r="P2059" s="121">
        <f t="shared" si="130"/>
        <v>12</v>
      </c>
      <c r="Q2059" s="122">
        <f t="shared" si="131"/>
        <v>693.806</v>
      </c>
      <c r="R2059" s="122">
        <f t="shared" si="128"/>
        <v>0.00600000000008549</v>
      </c>
      <c r="S2059" s="123" t="s">
        <v>120</v>
      </c>
      <c r="U2059" s="70"/>
      <c r="V2059" s="124"/>
    </row>
    <row r="2060" s="63" customFormat="1" ht="16.5" outlineLevel="7" spans="1:22">
      <c r="A2060" s="82"/>
      <c r="B2060" s="126" t="s">
        <v>194</v>
      </c>
      <c r="C2060" s="127" t="s">
        <v>10204</v>
      </c>
      <c r="D2060" s="128" t="s">
        <v>9053</v>
      </c>
      <c r="E2060" s="129">
        <v>44524</v>
      </c>
      <c r="F2060" s="128">
        <v>60</v>
      </c>
      <c r="G2060" s="114">
        <v>0</v>
      </c>
      <c r="H2060" s="115">
        <v>5466.9</v>
      </c>
      <c r="I2060" s="115">
        <v>4464.64</v>
      </c>
      <c r="J2060" s="130">
        <v>0</v>
      </c>
      <c r="K2060" s="130">
        <v>1002.26</v>
      </c>
      <c r="L2060" s="130">
        <v>1093.38</v>
      </c>
      <c r="M2060" s="118"/>
      <c r="N2060" s="119"/>
      <c r="O2060" s="120">
        <f t="shared" si="129"/>
        <v>46356</v>
      </c>
      <c r="P2060" s="121">
        <f t="shared" si="130"/>
        <v>12</v>
      </c>
      <c r="Q2060" s="122">
        <f t="shared" si="131"/>
        <v>1093.38</v>
      </c>
      <c r="R2060" s="122">
        <f t="shared" si="128"/>
        <v>0</v>
      </c>
      <c r="S2060" s="123" t="s">
        <v>120</v>
      </c>
      <c r="U2060" s="70"/>
      <c r="V2060" s="124"/>
    </row>
    <row r="2061" s="63" customFormat="1" ht="16.5" outlineLevel="7" spans="1:22">
      <c r="A2061" s="82"/>
      <c r="B2061" s="111" t="s">
        <v>194</v>
      </c>
      <c r="C2061" s="111" t="s">
        <v>10207</v>
      </c>
      <c r="D2061" s="112" t="s">
        <v>9053</v>
      </c>
      <c r="E2061" s="113">
        <v>44524</v>
      </c>
      <c r="F2061" s="112">
        <v>60</v>
      </c>
      <c r="G2061" s="114">
        <v>0</v>
      </c>
      <c r="H2061" s="115">
        <v>5466.9</v>
      </c>
      <c r="I2061" s="115">
        <v>4464.64</v>
      </c>
      <c r="J2061" s="116">
        <v>0</v>
      </c>
      <c r="K2061" s="116">
        <v>1002.26</v>
      </c>
      <c r="L2061" s="116">
        <v>1093.38</v>
      </c>
      <c r="M2061" s="118"/>
      <c r="N2061" s="119"/>
      <c r="O2061" s="120">
        <f t="shared" si="129"/>
        <v>46356</v>
      </c>
      <c r="P2061" s="121">
        <f t="shared" si="130"/>
        <v>12</v>
      </c>
      <c r="Q2061" s="122">
        <f t="shared" si="131"/>
        <v>1093.38</v>
      </c>
      <c r="R2061" s="122">
        <f t="shared" si="128"/>
        <v>0</v>
      </c>
      <c r="S2061" s="123" t="s">
        <v>120</v>
      </c>
      <c r="U2061" s="70"/>
      <c r="V2061" s="124"/>
    </row>
    <row r="2062" s="63" customFormat="1" ht="16.5" outlineLevel="7" spans="1:22">
      <c r="A2062" s="82"/>
      <c r="B2062" s="111" t="s">
        <v>194</v>
      </c>
      <c r="C2062" s="111" t="s">
        <v>10210</v>
      </c>
      <c r="D2062" s="112" t="s">
        <v>9053</v>
      </c>
      <c r="E2062" s="113">
        <v>44524</v>
      </c>
      <c r="F2062" s="112">
        <v>60</v>
      </c>
      <c r="G2062" s="114">
        <v>0</v>
      </c>
      <c r="H2062" s="115">
        <v>5466.9</v>
      </c>
      <c r="I2062" s="115">
        <v>4464.64</v>
      </c>
      <c r="J2062" s="116">
        <v>0</v>
      </c>
      <c r="K2062" s="116">
        <v>1002.26</v>
      </c>
      <c r="L2062" s="116">
        <v>1093.38</v>
      </c>
      <c r="M2062" s="118"/>
      <c r="N2062" s="119"/>
      <c r="O2062" s="120">
        <f t="shared" si="129"/>
        <v>46356</v>
      </c>
      <c r="P2062" s="121">
        <f t="shared" si="130"/>
        <v>12</v>
      </c>
      <c r="Q2062" s="122">
        <f t="shared" si="131"/>
        <v>1093.38</v>
      </c>
      <c r="R2062" s="122">
        <f t="shared" si="128"/>
        <v>0</v>
      </c>
      <c r="S2062" s="123" t="s">
        <v>120</v>
      </c>
      <c r="U2062" s="70"/>
      <c r="V2062" s="124"/>
    </row>
    <row r="2063" s="63" customFormat="1" ht="16.5" outlineLevel="7" spans="1:22">
      <c r="A2063" s="82"/>
      <c r="B2063" s="126" t="s">
        <v>194</v>
      </c>
      <c r="C2063" s="127" t="s">
        <v>10213</v>
      </c>
      <c r="D2063" s="128" t="s">
        <v>9053</v>
      </c>
      <c r="E2063" s="129">
        <v>44524</v>
      </c>
      <c r="F2063" s="128">
        <v>60</v>
      </c>
      <c r="G2063" s="114">
        <v>0</v>
      </c>
      <c r="H2063" s="115">
        <v>5466.9</v>
      </c>
      <c r="I2063" s="115">
        <v>4464.64</v>
      </c>
      <c r="J2063" s="130">
        <v>0</v>
      </c>
      <c r="K2063" s="130">
        <v>1002.26</v>
      </c>
      <c r="L2063" s="130">
        <v>1093.38</v>
      </c>
      <c r="M2063" s="118"/>
      <c r="N2063" s="119"/>
      <c r="O2063" s="120">
        <f t="shared" si="129"/>
        <v>46356</v>
      </c>
      <c r="P2063" s="121">
        <f t="shared" si="130"/>
        <v>12</v>
      </c>
      <c r="Q2063" s="122">
        <f t="shared" si="131"/>
        <v>1093.38</v>
      </c>
      <c r="R2063" s="122">
        <f t="shared" si="128"/>
        <v>0</v>
      </c>
      <c r="S2063" s="123" t="s">
        <v>120</v>
      </c>
      <c r="U2063" s="70"/>
      <c r="V2063" s="124"/>
    </row>
    <row r="2064" s="63" customFormat="1" ht="16.5" outlineLevel="7" spans="1:22">
      <c r="A2064" s="82"/>
      <c r="B2064" s="126" t="s">
        <v>194</v>
      </c>
      <c r="C2064" s="127" t="s">
        <v>10216</v>
      </c>
      <c r="D2064" s="128" t="s">
        <v>9053</v>
      </c>
      <c r="E2064" s="129">
        <v>44524</v>
      </c>
      <c r="F2064" s="128">
        <v>60</v>
      </c>
      <c r="G2064" s="114">
        <v>0</v>
      </c>
      <c r="H2064" s="115">
        <v>5466.9</v>
      </c>
      <c r="I2064" s="115">
        <v>4464.64</v>
      </c>
      <c r="J2064" s="130">
        <v>0</v>
      </c>
      <c r="K2064" s="130">
        <v>1002.26</v>
      </c>
      <c r="L2064" s="130">
        <v>1093.38</v>
      </c>
      <c r="M2064" s="118"/>
      <c r="N2064" s="119"/>
      <c r="O2064" s="120">
        <f t="shared" si="129"/>
        <v>46356</v>
      </c>
      <c r="P2064" s="121">
        <f t="shared" si="130"/>
        <v>12</v>
      </c>
      <c r="Q2064" s="122">
        <f t="shared" si="131"/>
        <v>1093.38</v>
      </c>
      <c r="R2064" s="122">
        <f t="shared" si="128"/>
        <v>0</v>
      </c>
      <c r="S2064" s="123" t="s">
        <v>120</v>
      </c>
      <c r="U2064" s="70"/>
      <c r="V2064" s="124"/>
    </row>
    <row r="2065" s="63" customFormat="1" ht="16.5" outlineLevel="7" spans="1:22">
      <c r="A2065" s="82"/>
      <c r="B2065" s="126" t="s">
        <v>194</v>
      </c>
      <c r="C2065" s="127" t="s">
        <v>10219</v>
      </c>
      <c r="D2065" s="128" t="s">
        <v>9053</v>
      </c>
      <c r="E2065" s="129">
        <v>44524</v>
      </c>
      <c r="F2065" s="128">
        <v>60</v>
      </c>
      <c r="G2065" s="114">
        <v>0</v>
      </c>
      <c r="H2065" s="115">
        <v>5466.9</v>
      </c>
      <c r="I2065" s="115">
        <v>4464.64</v>
      </c>
      <c r="J2065" s="130">
        <v>0</v>
      </c>
      <c r="K2065" s="130">
        <v>1002.26</v>
      </c>
      <c r="L2065" s="130">
        <v>1093.38</v>
      </c>
      <c r="M2065" s="118"/>
      <c r="N2065" s="119"/>
      <c r="O2065" s="120">
        <f t="shared" si="129"/>
        <v>46356</v>
      </c>
      <c r="P2065" s="121">
        <f t="shared" si="130"/>
        <v>12</v>
      </c>
      <c r="Q2065" s="122">
        <f t="shared" si="131"/>
        <v>1093.38</v>
      </c>
      <c r="R2065" s="122">
        <f t="shared" si="128"/>
        <v>0</v>
      </c>
      <c r="S2065" s="123" t="s">
        <v>120</v>
      </c>
      <c r="U2065" s="70"/>
      <c r="V2065" s="124"/>
    </row>
    <row r="2066" s="63" customFormat="1" ht="16.5" outlineLevel="7" spans="1:22">
      <c r="A2066" s="82"/>
      <c r="B2066" s="126" t="s">
        <v>194</v>
      </c>
      <c r="C2066" s="127" t="s">
        <v>10222</v>
      </c>
      <c r="D2066" s="128" t="s">
        <v>9053</v>
      </c>
      <c r="E2066" s="129">
        <v>44524</v>
      </c>
      <c r="F2066" s="128">
        <v>60</v>
      </c>
      <c r="G2066" s="114">
        <v>0</v>
      </c>
      <c r="H2066" s="115">
        <v>5466.9</v>
      </c>
      <c r="I2066" s="115">
        <v>4464.64</v>
      </c>
      <c r="J2066" s="130">
        <v>0</v>
      </c>
      <c r="K2066" s="130">
        <v>1002.26</v>
      </c>
      <c r="L2066" s="130">
        <v>1093.38</v>
      </c>
      <c r="M2066" s="118"/>
      <c r="N2066" s="119"/>
      <c r="O2066" s="120">
        <f t="shared" si="129"/>
        <v>46356</v>
      </c>
      <c r="P2066" s="121">
        <f t="shared" si="130"/>
        <v>12</v>
      </c>
      <c r="Q2066" s="122">
        <f t="shared" si="131"/>
        <v>1093.38</v>
      </c>
      <c r="R2066" s="122">
        <f t="shared" si="128"/>
        <v>0</v>
      </c>
      <c r="S2066" s="123" t="s">
        <v>120</v>
      </c>
      <c r="U2066" s="70"/>
      <c r="V2066" s="124"/>
    </row>
    <row r="2067" s="63" customFormat="1" ht="16.5" outlineLevel="7" spans="1:22">
      <c r="A2067" s="82"/>
      <c r="B2067" s="126" t="s">
        <v>194</v>
      </c>
      <c r="C2067" s="127" t="s">
        <v>10225</v>
      </c>
      <c r="D2067" s="128" t="s">
        <v>8155</v>
      </c>
      <c r="E2067" s="129">
        <v>44524</v>
      </c>
      <c r="F2067" s="128">
        <v>60</v>
      </c>
      <c r="G2067" s="114">
        <v>0</v>
      </c>
      <c r="H2067" s="115">
        <v>3469.03</v>
      </c>
      <c r="I2067" s="115">
        <v>2833.04</v>
      </c>
      <c r="J2067" s="130">
        <v>0</v>
      </c>
      <c r="K2067" s="130">
        <v>635.99</v>
      </c>
      <c r="L2067" s="130">
        <v>693.8</v>
      </c>
      <c r="M2067" s="118"/>
      <c r="N2067" s="119"/>
      <c r="O2067" s="120">
        <f t="shared" si="129"/>
        <v>46356</v>
      </c>
      <c r="P2067" s="121">
        <f t="shared" si="130"/>
        <v>12</v>
      </c>
      <c r="Q2067" s="122">
        <f t="shared" si="131"/>
        <v>693.806</v>
      </c>
      <c r="R2067" s="122">
        <f t="shared" si="128"/>
        <v>0.00600000000008549</v>
      </c>
      <c r="S2067" s="123" t="s">
        <v>120</v>
      </c>
      <c r="U2067" s="70"/>
      <c r="V2067" s="124"/>
    </row>
    <row r="2068" s="63" customFormat="1" ht="16.5" outlineLevel="7" spans="1:22">
      <c r="A2068" s="82"/>
      <c r="B2068" s="111" t="s">
        <v>194</v>
      </c>
      <c r="C2068" s="111" t="s">
        <v>10228</v>
      </c>
      <c r="D2068" s="112" t="s">
        <v>8155</v>
      </c>
      <c r="E2068" s="113">
        <v>44524</v>
      </c>
      <c r="F2068" s="112">
        <v>60</v>
      </c>
      <c r="G2068" s="114">
        <v>0</v>
      </c>
      <c r="H2068" s="115">
        <v>3469.03</v>
      </c>
      <c r="I2068" s="115">
        <v>2833.04</v>
      </c>
      <c r="J2068" s="116">
        <v>0</v>
      </c>
      <c r="K2068" s="116">
        <v>635.99</v>
      </c>
      <c r="L2068" s="116">
        <v>693.8</v>
      </c>
      <c r="M2068" s="118"/>
      <c r="N2068" s="119"/>
      <c r="O2068" s="120">
        <f t="shared" si="129"/>
        <v>46356</v>
      </c>
      <c r="P2068" s="121">
        <f t="shared" si="130"/>
        <v>12</v>
      </c>
      <c r="Q2068" s="122">
        <f t="shared" si="131"/>
        <v>693.806</v>
      </c>
      <c r="R2068" s="122">
        <f t="shared" si="128"/>
        <v>0.00600000000008549</v>
      </c>
      <c r="S2068" s="123" t="s">
        <v>120</v>
      </c>
      <c r="U2068" s="70"/>
      <c r="V2068" s="124"/>
    </row>
    <row r="2069" s="63" customFormat="1" ht="16.5" outlineLevel="7" spans="1:22">
      <c r="A2069" s="82"/>
      <c r="B2069" s="111" t="s">
        <v>194</v>
      </c>
      <c r="C2069" s="111" t="s">
        <v>10232</v>
      </c>
      <c r="D2069" s="112" t="s">
        <v>8155</v>
      </c>
      <c r="E2069" s="113">
        <v>44524</v>
      </c>
      <c r="F2069" s="112">
        <v>60</v>
      </c>
      <c r="G2069" s="114">
        <v>0</v>
      </c>
      <c r="H2069" s="115">
        <v>3469.03</v>
      </c>
      <c r="I2069" s="115">
        <v>2833.04</v>
      </c>
      <c r="J2069" s="116">
        <v>0</v>
      </c>
      <c r="K2069" s="116">
        <v>635.99</v>
      </c>
      <c r="L2069" s="116">
        <v>693.8</v>
      </c>
      <c r="M2069" s="118"/>
      <c r="N2069" s="119"/>
      <c r="O2069" s="120">
        <f t="shared" si="129"/>
        <v>46356</v>
      </c>
      <c r="P2069" s="121">
        <f t="shared" si="130"/>
        <v>12</v>
      </c>
      <c r="Q2069" s="122">
        <f t="shared" si="131"/>
        <v>693.806</v>
      </c>
      <c r="R2069" s="122">
        <f t="shared" si="128"/>
        <v>0.00600000000008549</v>
      </c>
      <c r="S2069" s="123" t="s">
        <v>120</v>
      </c>
      <c r="U2069" s="70"/>
      <c r="V2069" s="124"/>
    </row>
    <row r="2070" s="63" customFormat="1" ht="16.5" outlineLevel="7" spans="1:22">
      <c r="A2070" s="82"/>
      <c r="B2070" s="126" t="s">
        <v>194</v>
      </c>
      <c r="C2070" s="127" t="s">
        <v>10235</v>
      </c>
      <c r="D2070" s="128" t="s">
        <v>8155</v>
      </c>
      <c r="E2070" s="129">
        <v>44524</v>
      </c>
      <c r="F2070" s="128">
        <v>60</v>
      </c>
      <c r="G2070" s="114">
        <v>0</v>
      </c>
      <c r="H2070" s="115">
        <v>3469.03</v>
      </c>
      <c r="I2070" s="115">
        <v>2833.04</v>
      </c>
      <c r="J2070" s="130">
        <v>0</v>
      </c>
      <c r="K2070" s="130">
        <v>635.99</v>
      </c>
      <c r="L2070" s="130">
        <v>693.8</v>
      </c>
      <c r="M2070" s="118"/>
      <c r="N2070" s="119"/>
      <c r="O2070" s="120">
        <f t="shared" si="129"/>
        <v>46356</v>
      </c>
      <c r="P2070" s="121">
        <f t="shared" si="130"/>
        <v>12</v>
      </c>
      <c r="Q2070" s="122">
        <f t="shared" si="131"/>
        <v>693.806</v>
      </c>
      <c r="R2070" s="122">
        <f t="shared" si="128"/>
        <v>0.00600000000008549</v>
      </c>
      <c r="S2070" s="123" t="s">
        <v>120</v>
      </c>
      <c r="U2070" s="70"/>
      <c r="V2070" s="124"/>
    </row>
    <row r="2071" s="63" customFormat="1" ht="16.5" outlineLevel="7" spans="1:22">
      <c r="A2071" s="82"/>
      <c r="B2071" s="126" t="s">
        <v>194</v>
      </c>
      <c r="C2071" s="127" t="s">
        <v>10238</v>
      </c>
      <c r="D2071" s="128" t="s">
        <v>9053</v>
      </c>
      <c r="E2071" s="129">
        <v>44524</v>
      </c>
      <c r="F2071" s="128">
        <v>60</v>
      </c>
      <c r="G2071" s="114">
        <v>0</v>
      </c>
      <c r="H2071" s="115">
        <v>5466.9</v>
      </c>
      <c r="I2071" s="115">
        <v>4464.64</v>
      </c>
      <c r="J2071" s="130">
        <v>0</v>
      </c>
      <c r="K2071" s="130">
        <v>1002.26</v>
      </c>
      <c r="L2071" s="130">
        <v>1093.38</v>
      </c>
      <c r="M2071" s="118"/>
      <c r="N2071" s="119"/>
      <c r="O2071" s="120">
        <f t="shared" si="129"/>
        <v>46356</v>
      </c>
      <c r="P2071" s="121">
        <f t="shared" si="130"/>
        <v>12</v>
      </c>
      <c r="Q2071" s="122">
        <f t="shared" si="131"/>
        <v>1093.38</v>
      </c>
      <c r="R2071" s="122">
        <f t="shared" si="128"/>
        <v>0</v>
      </c>
      <c r="S2071" s="123" t="s">
        <v>120</v>
      </c>
      <c r="U2071" s="70"/>
      <c r="V2071" s="124"/>
    </row>
    <row r="2072" s="63" customFormat="1" ht="16.5" outlineLevel="7" spans="1:22">
      <c r="A2072" s="82"/>
      <c r="B2072" s="126" t="s">
        <v>194</v>
      </c>
      <c r="C2072" s="127" t="s">
        <v>10241</v>
      </c>
      <c r="D2072" s="128" t="s">
        <v>8155</v>
      </c>
      <c r="E2072" s="129">
        <v>44524</v>
      </c>
      <c r="F2072" s="128">
        <v>60</v>
      </c>
      <c r="G2072" s="114">
        <v>0</v>
      </c>
      <c r="H2072" s="115">
        <v>3469.03</v>
      </c>
      <c r="I2072" s="115">
        <v>2833.04</v>
      </c>
      <c r="J2072" s="130">
        <v>0</v>
      </c>
      <c r="K2072" s="130">
        <v>635.99</v>
      </c>
      <c r="L2072" s="130">
        <v>693.8</v>
      </c>
      <c r="M2072" s="118"/>
      <c r="N2072" s="119"/>
      <c r="O2072" s="120">
        <f t="shared" si="129"/>
        <v>46356</v>
      </c>
      <c r="P2072" s="121">
        <f t="shared" si="130"/>
        <v>12</v>
      </c>
      <c r="Q2072" s="122">
        <f t="shared" si="131"/>
        <v>693.806</v>
      </c>
      <c r="R2072" s="122">
        <f t="shared" si="128"/>
        <v>0.00600000000008549</v>
      </c>
      <c r="S2072" s="123" t="s">
        <v>120</v>
      </c>
      <c r="U2072" s="70"/>
      <c r="V2072" s="124"/>
    </row>
    <row r="2073" s="63" customFormat="1" ht="16.5" outlineLevel="7" spans="1:22">
      <c r="A2073" s="82"/>
      <c r="B2073" s="126" t="s">
        <v>194</v>
      </c>
      <c r="C2073" s="127" t="s">
        <v>10244</v>
      </c>
      <c r="D2073" s="128" t="s">
        <v>8155</v>
      </c>
      <c r="E2073" s="129">
        <v>44524</v>
      </c>
      <c r="F2073" s="128">
        <v>60</v>
      </c>
      <c r="G2073" s="114">
        <v>0</v>
      </c>
      <c r="H2073" s="115">
        <v>3469.03</v>
      </c>
      <c r="I2073" s="115">
        <v>2833.04</v>
      </c>
      <c r="J2073" s="130">
        <v>0</v>
      </c>
      <c r="K2073" s="130">
        <v>635.99</v>
      </c>
      <c r="L2073" s="130">
        <v>693.8</v>
      </c>
      <c r="M2073" s="118"/>
      <c r="N2073" s="119"/>
      <c r="O2073" s="120">
        <f t="shared" si="129"/>
        <v>46356</v>
      </c>
      <c r="P2073" s="121">
        <f t="shared" si="130"/>
        <v>12</v>
      </c>
      <c r="Q2073" s="122">
        <f t="shared" si="131"/>
        <v>693.806</v>
      </c>
      <c r="R2073" s="122">
        <f t="shared" si="128"/>
        <v>0.00600000000008549</v>
      </c>
      <c r="S2073" s="123" t="s">
        <v>120</v>
      </c>
      <c r="U2073" s="70"/>
      <c r="V2073" s="124"/>
    </row>
    <row r="2074" s="63" customFormat="1" ht="16.5" outlineLevel="7" spans="1:22">
      <c r="A2074" s="82"/>
      <c r="B2074" s="126" t="s">
        <v>194</v>
      </c>
      <c r="C2074" s="127" t="s">
        <v>10247</v>
      </c>
      <c r="D2074" s="128" t="s">
        <v>8155</v>
      </c>
      <c r="E2074" s="129">
        <v>44524</v>
      </c>
      <c r="F2074" s="128">
        <v>60</v>
      </c>
      <c r="G2074" s="114">
        <v>0</v>
      </c>
      <c r="H2074" s="115">
        <v>3469.03</v>
      </c>
      <c r="I2074" s="115">
        <v>2833.04</v>
      </c>
      <c r="J2074" s="130">
        <v>0</v>
      </c>
      <c r="K2074" s="130">
        <v>635.99</v>
      </c>
      <c r="L2074" s="130">
        <v>693.8</v>
      </c>
      <c r="M2074" s="118"/>
      <c r="N2074" s="119"/>
      <c r="O2074" s="120">
        <f t="shared" si="129"/>
        <v>46356</v>
      </c>
      <c r="P2074" s="121">
        <f t="shared" si="130"/>
        <v>12</v>
      </c>
      <c r="Q2074" s="122">
        <f t="shared" si="131"/>
        <v>693.806</v>
      </c>
      <c r="R2074" s="122">
        <f t="shared" si="128"/>
        <v>0.00600000000008549</v>
      </c>
      <c r="S2074" s="123" t="s">
        <v>120</v>
      </c>
      <c r="U2074" s="70"/>
      <c r="V2074" s="124"/>
    </row>
    <row r="2075" s="63" customFormat="1" ht="16.5" outlineLevel="7" spans="1:22">
      <c r="A2075" s="82"/>
      <c r="B2075" s="111" t="s">
        <v>194</v>
      </c>
      <c r="C2075" s="111" t="s">
        <v>10250</v>
      </c>
      <c r="D2075" s="112" t="s">
        <v>9154</v>
      </c>
      <c r="E2075" s="113">
        <v>44762</v>
      </c>
      <c r="F2075" s="112">
        <v>60</v>
      </c>
      <c r="G2075" s="114">
        <v>0</v>
      </c>
      <c r="H2075" s="115">
        <v>7876.1</v>
      </c>
      <c r="I2075" s="115">
        <v>5382</v>
      </c>
      <c r="J2075" s="116">
        <v>0</v>
      </c>
      <c r="K2075" s="116">
        <v>2494.1</v>
      </c>
      <c r="L2075" s="116">
        <v>1575.22</v>
      </c>
      <c r="M2075" s="118"/>
      <c r="N2075" s="119"/>
      <c r="O2075" s="120">
        <f t="shared" si="129"/>
        <v>46599</v>
      </c>
      <c r="P2075" s="121">
        <f t="shared" si="130"/>
        <v>12</v>
      </c>
      <c r="Q2075" s="122">
        <f t="shared" si="131"/>
        <v>1575.22</v>
      </c>
      <c r="R2075" s="122">
        <f t="shared" si="128"/>
        <v>0</v>
      </c>
      <c r="S2075" s="123" t="s">
        <v>120</v>
      </c>
      <c r="U2075" s="70"/>
      <c r="V2075" s="124"/>
    </row>
    <row r="2076" s="63" customFormat="1" ht="16.5" outlineLevel="7" spans="1:22">
      <c r="A2076" s="82"/>
      <c r="B2076" s="111" t="s">
        <v>194</v>
      </c>
      <c r="C2076" s="111" t="s">
        <v>10256</v>
      </c>
      <c r="D2076" s="112" t="s">
        <v>9154</v>
      </c>
      <c r="E2076" s="113">
        <v>44762</v>
      </c>
      <c r="F2076" s="112">
        <v>60</v>
      </c>
      <c r="G2076" s="114">
        <v>0</v>
      </c>
      <c r="H2076" s="115">
        <v>7876.11</v>
      </c>
      <c r="I2076" s="115">
        <v>5382</v>
      </c>
      <c r="J2076" s="116">
        <v>0</v>
      </c>
      <c r="K2076" s="116">
        <v>2494.11</v>
      </c>
      <c r="L2076" s="116">
        <v>1575.22</v>
      </c>
      <c r="M2076" s="118"/>
      <c r="N2076" s="119"/>
      <c r="O2076" s="120">
        <f t="shared" si="129"/>
        <v>46599</v>
      </c>
      <c r="P2076" s="121">
        <f t="shared" si="130"/>
        <v>12</v>
      </c>
      <c r="Q2076" s="122">
        <f t="shared" si="131"/>
        <v>1575.222</v>
      </c>
      <c r="R2076" s="122">
        <f t="shared" si="128"/>
        <v>0.00199999999972533</v>
      </c>
      <c r="S2076" s="123" t="s">
        <v>120</v>
      </c>
      <c r="U2076" s="70"/>
      <c r="V2076" s="124"/>
    </row>
    <row r="2077" s="63" customFormat="1" ht="16.5" outlineLevel="7" spans="1:22">
      <c r="A2077" s="82"/>
      <c r="B2077" s="126" t="s">
        <v>194</v>
      </c>
      <c r="C2077" s="127" t="s">
        <v>10259</v>
      </c>
      <c r="D2077" s="128" t="s">
        <v>9154</v>
      </c>
      <c r="E2077" s="129">
        <v>44762</v>
      </c>
      <c r="F2077" s="128">
        <v>60</v>
      </c>
      <c r="G2077" s="114">
        <v>0</v>
      </c>
      <c r="H2077" s="115">
        <v>6637.17</v>
      </c>
      <c r="I2077" s="115">
        <v>4535.4</v>
      </c>
      <c r="J2077" s="130">
        <v>0</v>
      </c>
      <c r="K2077" s="130">
        <v>2101.77</v>
      </c>
      <c r="L2077" s="130">
        <v>1327.44</v>
      </c>
      <c r="M2077" s="118"/>
      <c r="N2077" s="119"/>
      <c r="O2077" s="120">
        <f t="shared" si="129"/>
        <v>46599</v>
      </c>
      <c r="P2077" s="121">
        <f t="shared" si="130"/>
        <v>12</v>
      </c>
      <c r="Q2077" s="122">
        <f t="shared" si="131"/>
        <v>1327.434</v>
      </c>
      <c r="R2077" s="122">
        <f t="shared" si="128"/>
        <v>-0.00600000000008549</v>
      </c>
      <c r="S2077" s="123" t="s">
        <v>120</v>
      </c>
      <c r="U2077" s="70"/>
      <c r="V2077" s="124"/>
    </row>
    <row r="2078" s="63" customFormat="1" ht="16.5" outlineLevel="7" spans="1:22">
      <c r="A2078" s="82"/>
      <c r="B2078" s="126" t="s">
        <v>194</v>
      </c>
      <c r="C2078" s="127" t="s">
        <v>10264</v>
      </c>
      <c r="D2078" s="128" t="s">
        <v>9154</v>
      </c>
      <c r="E2078" s="129">
        <v>44762</v>
      </c>
      <c r="F2078" s="128">
        <v>60</v>
      </c>
      <c r="G2078" s="114">
        <v>0</v>
      </c>
      <c r="H2078" s="115">
        <v>8716.8</v>
      </c>
      <c r="I2078" s="115">
        <v>5956.48</v>
      </c>
      <c r="J2078" s="130">
        <v>0</v>
      </c>
      <c r="K2078" s="130">
        <v>2760.32</v>
      </c>
      <c r="L2078" s="130">
        <v>1743.36</v>
      </c>
      <c r="M2078" s="118"/>
      <c r="N2078" s="119"/>
      <c r="O2078" s="120">
        <f t="shared" si="129"/>
        <v>46599</v>
      </c>
      <c r="P2078" s="121">
        <f t="shared" si="130"/>
        <v>12</v>
      </c>
      <c r="Q2078" s="122">
        <f t="shared" si="131"/>
        <v>1743.36</v>
      </c>
      <c r="R2078" s="122">
        <f t="shared" si="128"/>
        <v>0</v>
      </c>
      <c r="S2078" s="123" t="s">
        <v>120</v>
      </c>
      <c r="U2078" s="70"/>
      <c r="V2078" s="124"/>
    </row>
    <row r="2079" s="63" customFormat="1" ht="16.5" outlineLevel="7" spans="1:22">
      <c r="A2079" s="82"/>
      <c r="B2079" s="126" t="s">
        <v>194</v>
      </c>
      <c r="C2079" s="127" t="s">
        <v>10267</v>
      </c>
      <c r="D2079" s="128" t="s">
        <v>9154</v>
      </c>
      <c r="E2079" s="129">
        <v>44762</v>
      </c>
      <c r="F2079" s="128">
        <v>60</v>
      </c>
      <c r="G2079" s="114">
        <v>0</v>
      </c>
      <c r="H2079" s="115">
        <v>6637.17</v>
      </c>
      <c r="I2079" s="115">
        <v>4535.4</v>
      </c>
      <c r="J2079" s="130">
        <v>0</v>
      </c>
      <c r="K2079" s="130">
        <v>2101.77</v>
      </c>
      <c r="L2079" s="130">
        <v>1327.44</v>
      </c>
      <c r="M2079" s="118"/>
      <c r="N2079" s="119"/>
      <c r="O2079" s="120">
        <f t="shared" si="129"/>
        <v>46599</v>
      </c>
      <c r="P2079" s="121">
        <f t="shared" si="130"/>
        <v>12</v>
      </c>
      <c r="Q2079" s="122">
        <f t="shared" si="131"/>
        <v>1327.434</v>
      </c>
      <c r="R2079" s="122">
        <f t="shared" si="128"/>
        <v>-0.00600000000008549</v>
      </c>
      <c r="S2079" s="123" t="s">
        <v>120</v>
      </c>
      <c r="U2079" s="70"/>
      <c r="V2079" s="124"/>
    </row>
    <row r="2080" s="63" customFormat="1" ht="16.5" outlineLevel="7" spans="1:22">
      <c r="A2080" s="82"/>
      <c r="B2080" s="126" t="s">
        <v>194</v>
      </c>
      <c r="C2080" s="127" t="s">
        <v>10270</v>
      </c>
      <c r="D2080" s="128" t="s">
        <v>9154</v>
      </c>
      <c r="E2080" s="129">
        <v>44762</v>
      </c>
      <c r="F2080" s="128">
        <v>60</v>
      </c>
      <c r="G2080" s="114">
        <v>0</v>
      </c>
      <c r="H2080" s="115">
        <v>6637.17</v>
      </c>
      <c r="I2080" s="115">
        <v>4535.4</v>
      </c>
      <c r="J2080" s="130">
        <v>0</v>
      </c>
      <c r="K2080" s="130">
        <v>2101.77</v>
      </c>
      <c r="L2080" s="130">
        <v>1327.44</v>
      </c>
      <c r="M2080" s="118"/>
      <c r="N2080" s="119"/>
      <c r="O2080" s="120">
        <f t="shared" si="129"/>
        <v>46599</v>
      </c>
      <c r="P2080" s="121">
        <f t="shared" si="130"/>
        <v>12</v>
      </c>
      <c r="Q2080" s="122">
        <f t="shared" si="131"/>
        <v>1327.434</v>
      </c>
      <c r="R2080" s="122">
        <f t="shared" si="128"/>
        <v>-0.00600000000008549</v>
      </c>
      <c r="S2080" s="123" t="s">
        <v>120</v>
      </c>
      <c r="U2080" s="70"/>
      <c r="V2080" s="124"/>
    </row>
    <row r="2081" s="63" customFormat="1" ht="16.5" outlineLevel="7" spans="1:22">
      <c r="A2081" s="82"/>
      <c r="B2081" s="126" t="s">
        <v>194</v>
      </c>
      <c r="C2081" s="127" t="s">
        <v>10273</v>
      </c>
      <c r="D2081" s="128" t="s">
        <v>9154</v>
      </c>
      <c r="E2081" s="129">
        <v>44762</v>
      </c>
      <c r="F2081" s="128">
        <v>60</v>
      </c>
      <c r="G2081" s="114">
        <v>0</v>
      </c>
      <c r="H2081" s="115">
        <v>6814.16</v>
      </c>
      <c r="I2081" s="115">
        <v>4656.34</v>
      </c>
      <c r="J2081" s="130">
        <v>0</v>
      </c>
      <c r="K2081" s="130">
        <v>2157.82</v>
      </c>
      <c r="L2081" s="130">
        <v>1362.83</v>
      </c>
      <c r="M2081" s="118"/>
      <c r="N2081" s="119"/>
      <c r="O2081" s="120">
        <f t="shared" si="129"/>
        <v>46599</v>
      </c>
      <c r="P2081" s="121">
        <f t="shared" si="130"/>
        <v>12</v>
      </c>
      <c r="Q2081" s="122">
        <f t="shared" si="131"/>
        <v>1362.832</v>
      </c>
      <c r="R2081" s="122">
        <f t="shared" si="128"/>
        <v>0.00199999999995271</v>
      </c>
      <c r="S2081" s="123" t="s">
        <v>120</v>
      </c>
      <c r="U2081" s="70"/>
      <c r="V2081" s="124"/>
    </row>
    <row r="2082" s="63" customFormat="1" ht="16.5" outlineLevel="7" spans="1:22">
      <c r="A2082" s="82"/>
      <c r="B2082" s="111" t="s">
        <v>194</v>
      </c>
      <c r="C2082" s="111" t="s">
        <v>10277</v>
      </c>
      <c r="D2082" s="112" t="s">
        <v>9154</v>
      </c>
      <c r="E2082" s="113">
        <v>44762</v>
      </c>
      <c r="F2082" s="112">
        <v>60</v>
      </c>
      <c r="G2082" s="114">
        <v>0</v>
      </c>
      <c r="H2082" s="115">
        <v>6814.16</v>
      </c>
      <c r="I2082" s="115">
        <v>4656.34</v>
      </c>
      <c r="J2082" s="116">
        <v>0</v>
      </c>
      <c r="K2082" s="116">
        <v>2157.82</v>
      </c>
      <c r="L2082" s="116">
        <v>1362.83</v>
      </c>
      <c r="M2082" s="118"/>
      <c r="N2082" s="119"/>
      <c r="O2082" s="120">
        <f t="shared" si="129"/>
        <v>46599</v>
      </c>
      <c r="P2082" s="121">
        <f t="shared" si="130"/>
        <v>12</v>
      </c>
      <c r="Q2082" s="122">
        <f t="shared" si="131"/>
        <v>1362.832</v>
      </c>
      <c r="R2082" s="122">
        <f t="shared" si="128"/>
        <v>0.00199999999995271</v>
      </c>
      <c r="S2082" s="123" t="s">
        <v>120</v>
      </c>
      <c r="U2082" s="70"/>
      <c r="V2082" s="124"/>
    </row>
    <row r="2083" s="63" customFormat="1" ht="16.5" outlineLevel="7" spans="1:22">
      <c r="A2083" s="82"/>
      <c r="B2083" s="111" t="s">
        <v>194</v>
      </c>
      <c r="C2083" s="111" t="s">
        <v>10280</v>
      </c>
      <c r="D2083" s="112" t="s">
        <v>9154</v>
      </c>
      <c r="E2083" s="113">
        <v>44762</v>
      </c>
      <c r="F2083" s="112">
        <v>60</v>
      </c>
      <c r="G2083" s="114">
        <v>0</v>
      </c>
      <c r="H2083" s="115">
        <v>6814.16</v>
      </c>
      <c r="I2083" s="115">
        <v>4656.34</v>
      </c>
      <c r="J2083" s="116">
        <v>0</v>
      </c>
      <c r="K2083" s="116">
        <v>2157.82</v>
      </c>
      <c r="L2083" s="116">
        <v>1362.83</v>
      </c>
      <c r="M2083" s="118"/>
      <c r="N2083" s="119"/>
      <c r="O2083" s="120">
        <f t="shared" si="129"/>
        <v>46599</v>
      </c>
      <c r="P2083" s="121">
        <f t="shared" si="130"/>
        <v>12</v>
      </c>
      <c r="Q2083" s="122">
        <f t="shared" si="131"/>
        <v>1362.832</v>
      </c>
      <c r="R2083" s="122">
        <f t="shared" si="128"/>
        <v>0.00199999999995271</v>
      </c>
      <c r="S2083" s="123" t="s">
        <v>120</v>
      </c>
      <c r="U2083" s="70"/>
      <c r="V2083" s="124"/>
    </row>
    <row r="2084" s="63" customFormat="1" ht="16.5" outlineLevel="7" spans="1:22">
      <c r="A2084" s="82"/>
      <c r="B2084" s="126" t="s">
        <v>194</v>
      </c>
      <c r="C2084" s="127" t="s">
        <v>10283</v>
      </c>
      <c r="D2084" s="128" t="s">
        <v>10285</v>
      </c>
      <c r="E2084" s="129">
        <v>44762</v>
      </c>
      <c r="F2084" s="128">
        <v>60</v>
      </c>
      <c r="G2084" s="114">
        <v>0</v>
      </c>
      <c r="H2084" s="115">
        <v>5707.97</v>
      </c>
      <c r="I2084" s="115">
        <v>3900.44</v>
      </c>
      <c r="J2084" s="130">
        <v>0</v>
      </c>
      <c r="K2084" s="130">
        <v>1807.53</v>
      </c>
      <c r="L2084" s="130">
        <v>1141.59</v>
      </c>
      <c r="M2084" s="118"/>
      <c r="N2084" s="119"/>
      <c r="O2084" s="120">
        <f t="shared" si="129"/>
        <v>46599</v>
      </c>
      <c r="P2084" s="121">
        <f t="shared" si="130"/>
        <v>12</v>
      </c>
      <c r="Q2084" s="122">
        <f t="shared" si="131"/>
        <v>1141.594</v>
      </c>
      <c r="R2084" s="122">
        <f t="shared" si="128"/>
        <v>0.00400000000013279</v>
      </c>
      <c r="S2084" s="123" t="s">
        <v>120</v>
      </c>
      <c r="U2084" s="70"/>
      <c r="V2084" s="124"/>
    </row>
    <row r="2085" s="63" customFormat="1" ht="16.5" outlineLevel="7" spans="1:22">
      <c r="A2085" s="82"/>
      <c r="B2085" s="126" t="s">
        <v>194</v>
      </c>
      <c r="C2085" s="127" t="s">
        <v>10288</v>
      </c>
      <c r="D2085" s="128" t="s">
        <v>10285</v>
      </c>
      <c r="E2085" s="129">
        <v>44762</v>
      </c>
      <c r="F2085" s="128">
        <v>60</v>
      </c>
      <c r="G2085" s="114">
        <v>0</v>
      </c>
      <c r="H2085" s="115">
        <v>5707.97</v>
      </c>
      <c r="I2085" s="115">
        <v>3900.44</v>
      </c>
      <c r="J2085" s="130">
        <v>0</v>
      </c>
      <c r="K2085" s="130">
        <v>1807.53</v>
      </c>
      <c r="L2085" s="130">
        <v>1141.59</v>
      </c>
      <c r="M2085" s="118"/>
      <c r="N2085" s="119"/>
      <c r="O2085" s="120">
        <f t="shared" si="129"/>
        <v>46599</v>
      </c>
      <c r="P2085" s="121">
        <f t="shared" si="130"/>
        <v>12</v>
      </c>
      <c r="Q2085" s="122">
        <f t="shared" si="131"/>
        <v>1141.594</v>
      </c>
      <c r="R2085" s="122">
        <f t="shared" si="128"/>
        <v>0.00400000000013279</v>
      </c>
      <c r="S2085" s="123" t="s">
        <v>120</v>
      </c>
      <c r="U2085" s="70"/>
      <c r="V2085" s="124"/>
    </row>
    <row r="2086" s="63" customFormat="1" ht="16.5" outlineLevel="7" spans="1:22">
      <c r="A2086" s="82"/>
      <c r="B2086" s="126" t="s">
        <v>194</v>
      </c>
      <c r="C2086" s="127" t="s">
        <v>10291</v>
      </c>
      <c r="D2086" s="128" t="s">
        <v>10285</v>
      </c>
      <c r="E2086" s="129">
        <v>44762</v>
      </c>
      <c r="F2086" s="128">
        <v>60</v>
      </c>
      <c r="G2086" s="114">
        <v>0</v>
      </c>
      <c r="H2086" s="115">
        <v>5707.97</v>
      </c>
      <c r="I2086" s="115">
        <v>3900.44</v>
      </c>
      <c r="J2086" s="130">
        <v>0</v>
      </c>
      <c r="K2086" s="130">
        <v>1807.53</v>
      </c>
      <c r="L2086" s="130">
        <v>1141.59</v>
      </c>
      <c r="M2086" s="118"/>
      <c r="N2086" s="119"/>
      <c r="O2086" s="120">
        <f t="shared" si="129"/>
        <v>46599</v>
      </c>
      <c r="P2086" s="121">
        <f t="shared" si="130"/>
        <v>12</v>
      </c>
      <c r="Q2086" s="122">
        <f t="shared" si="131"/>
        <v>1141.594</v>
      </c>
      <c r="R2086" s="122">
        <f t="shared" si="128"/>
        <v>0.00400000000013279</v>
      </c>
      <c r="S2086" s="123" t="s">
        <v>120</v>
      </c>
      <c r="U2086" s="70"/>
      <c r="V2086" s="124"/>
    </row>
    <row r="2087" s="63" customFormat="1" ht="16.5" outlineLevel="7" spans="1:22">
      <c r="A2087" s="82"/>
      <c r="B2087" s="126" t="s">
        <v>194</v>
      </c>
      <c r="C2087" s="127" t="s">
        <v>10294</v>
      </c>
      <c r="D2087" s="128" t="s">
        <v>10285</v>
      </c>
      <c r="E2087" s="129">
        <v>44762</v>
      </c>
      <c r="F2087" s="128">
        <v>60</v>
      </c>
      <c r="G2087" s="114">
        <v>0</v>
      </c>
      <c r="H2087" s="115">
        <v>5707.97</v>
      </c>
      <c r="I2087" s="115">
        <v>3900.44</v>
      </c>
      <c r="J2087" s="130">
        <v>0</v>
      </c>
      <c r="K2087" s="130">
        <v>1807.53</v>
      </c>
      <c r="L2087" s="130">
        <v>1141.59</v>
      </c>
      <c r="M2087" s="118"/>
      <c r="N2087" s="119"/>
      <c r="O2087" s="120">
        <f t="shared" si="129"/>
        <v>46599</v>
      </c>
      <c r="P2087" s="121">
        <f t="shared" si="130"/>
        <v>12</v>
      </c>
      <c r="Q2087" s="122">
        <f t="shared" si="131"/>
        <v>1141.594</v>
      </c>
      <c r="R2087" s="122">
        <f t="shared" si="128"/>
        <v>0.00400000000013279</v>
      </c>
      <c r="S2087" s="123" t="s">
        <v>120</v>
      </c>
      <c r="U2087" s="70"/>
      <c r="V2087" s="124"/>
    </row>
    <row r="2088" s="63" customFormat="1" ht="16.5" outlineLevel="7" spans="1:22">
      <c r="A2088" s="82"/>
      <c r="B2088" s="126" t="s">
        <v>194</v>
      </c>
      <c r="C2088" s="127" t="s">
        <v>10298</v>
      </c>
      <c r="D2088" s="128" t="s">
        <v>10285</v>
      </c>
      <c r="E2088" s="129">
        <v>44762</v>
      </c>
      <c r="F2088" s="128">
        <v>60</v>
      </c>
      <c r="G2088" s="114">
        <v>0</v>
      </c>
      <c r="H2088" s="115">
        <v>5707.97</v>
      </c>
      <c r="I2088" s="115">
        <v>3900.44</v>
      </c>
      <c r="J2088" s="130">
        <v>0</v>
      </c>
      <c r="K2088" s="130">
        <v>1807.53</v>
      </c>
      <c r="L2088" s="130">
        <v>1141.59</v>
      </c>
      <c r="M2088" s="118"/>
      <c r="N2088" s="119"/>
      <c r="O2088" s="120">
        <f t="shared" si="129"/>
        <v>46599</v>
      </c>
      <c r="P2088" s="121">
        <f t="shared" si="130"/>
        <v>12</v>
      </c>
      <c r="Q2088" s="122">
        <f t="shared" si="131"/>
        <v>1141.594</v>
      </c>
      <c r="R2088" s="122">
        <f t="shared" si="128"/>
        <v>0.00400000000013279</v>
      </c>
      <c r="S2088" s="123" t="s">
        <v>120</v>
      </c>
      <c r="U2088" s="70"/>
      <c r="V2088" s="124"/>
    </row>
    <row r="2089" s="63" customFormat="1" ht="16.5" outlineLevel="7" spans="1:22">
      <c r="A2089" s="82"/>
      <c r="B2089" s="111" t="s">
        <v>194</v>
      </c>
      <c r="C2089" s="111" t="s">
        <v>10301</v>
      </c>
      <c r="D2089" s="112" t="s">
        <v>10285</v>
      </c>
      <c r="E2089" s="113">
        <v>44762</v>
      </c>
      <c r="F2089" s="112">
        <v>60</v>
      </c>
      <c r="G2089" s="114">
        <v>0</v>
      </c>
      <c r="H2089" s="115">
        <v>5707.97</v>
      </c>
      <c r="I2089" s="115">
        <v>3900.44</v>
      </c>
      <c r="J2089" s="116">
        <v>0</v>
      </c>
      <c r="K2089" s="116">
        <v>1807.53</v>
      </c>
      <c r="L2089" s="116">
        <v>1141.59</v>
      </c>
      <c r="M2089" s="118"/>
      <c r="N2089" s="119"/>
      <c r="O2089" s="120">
        <f t="shared" si="129"/>
        <v>46599</v>
      </c>
      <c r="P2089" s="121">
        <f t="shared" si="130"/>
        <v>12</v>
      </c>
      <c r="Q2089" s="122">
        <f t="shared" si="131"/>
        <v>1141.594</v>
      </c>
      <c r="R2089" s="122">
        <f t="shared" si="128"/>
        <v>0.00400000000013279</v>
      </c>
      <c r="S2089" s="123" t="s">
        <v>120</v>
      </c>
      <c r="U2089" s="70"/>
      <c r="V2089" s="124"/>
    </row>
    <row r="2090" s="63" customFormat="1" ht="16.5" outlineLevel="7" spans="1:22">
      <c r="A2090" s="82"/>
      <c r="B2090" s="111" t="s">
        <v>194</v>
      </c>
      <c r="C2090" s="111" t="s">
        <v>10304</v>
      </c>
      <c r="D2090" s="112" t="s">
        <v>10285</v>
      </c>
      <c r="E2090" s="113">
        <v>44762</v>
      </c>
      <c r="F2090" s="112">
        <v>60</v>
      </c>
      <c r="G2090" s="114">
        <v>0</v>
      </c>
      <c r="H2090" s="115">
        <v>5707.96</v>
      </c>
      <c r="I2090" s="115">
        <v>3900.43</v>
      </c>
      <c r="J2090" s="116">
        <v>0</v>
      </c>
      <c r="K2090" s="116">
        <v>1807.53</v>
      </c>
      <c r="L2090" s="116">
        <v>1141.59</v>
      </c>
      <c r="M2090" s="118"/>
      <c r="N2090" s="119"/>
      <c r="O2090" s="120">
        <f t="shared" si="129"/>
        <v>46599</v>
      </c>
      <c r="P2090" s="121">
        <f t="shared" si="130"/>
        <v>12</v>
      </c>
      <c r="Q2090" s="122">
        <f t="shared" si="131"/>
        <v>1141.592</v>
      </c>
      <c r="R2090" s="122">
        <f t="shared" si="128"/>
        <v>0.00200000000018008</v>
      </c>
      <c r="S2090" s="123" t="s">
        <v>120</v>
      </c>
      <c r="U2090" s="70"/>
      <c r="V2090" s="124"/>
    </row>
    <row r="2091" s="63" customFormat="1" ht="16.5" outlineLevel="7" spans="1:22">
      <c r="A2091" s="82"/>
      <c r="B2091" s="126" t="s">
        <v>194</v>
      </c>
      <c r="C2091" s="127" t="s">
        <v>10307</v>
      </c>
      <c r="D2091" s="128" t="s">
        <v>10285</v>
      </c>
      <c r="E2091" s="129">
        <v>44762</v>
      </c>
      <c r="F2091" s="128">
        <v>60</v>
      </c>
      <c r="G2091" s="114">
        <v>0</v>
      </c>
      <c r="H2091" s="115">
        <v>5707.96</v>
      </c>
      <c r="I2091" s="115">
        <v>3900.43</v>
      </c>
      <c r="J2091" s="130">
        <v>0</v>
      </c>
      <c r="K2091" s="130">
        <v>1807.53</v>
      </c>
      <c r="L2091" s="130">
        <v>1141.59</v>
      </c>
      <c r="M2091" s="118"/>
      <c r="N2091" s="119"/>
      <c r="O2091" s="120">
        <f t="shared" si="129"/>
        <v>46599</v>
      </c>
      <c r="P2091" s="121">
        <f t="shared" si="130"/>
        <v>12</v>
      </c>
      <c r="Q2091" s="122">
        <f t="shared" si="131"/>
        <v>1141.592</v>
      </c>
      <c r="R2091" s="122">
        <f t="shared" si="128"/>
        <v>0.00200000000018008</v>
      </c>
      <c r="S2091" s="123" t="s">
        <v>120</v>
      </c>
      <c r="U2091" s="70"/>
      <c r="V2091" s="124"/>
    </row>
    <row r="2092" s="63" customFormat="1" ht="16.5" outlineLevel="7" spans="1:22">
      <c r="A2092" s="82"/>
      <c r="B2092" s="126" t="s">
        <v>194</v>
      </c>
      <c r="C2092" s="127" t="s">
        <v>10311</v>
      </c>
      <c r="D2092" s="128" t="s">
        <v>10285</v>
      </c>
      <c r="E2092" s="129">
        <v>44762</v>
      </c>
      <c r="F2092" s="128">
        <v>60</v>
      </c>
      <c r="G2092" s="114">
        <v>0</v>
      </c>
      <c r="H2092" s="115">
        <v>5707.96</v>
      </c>
      <c r="I2092" s="115">
        <v>3900.43</v>
      </c>
      <c r="J2092" s="130">
        <v>0</v>
      </c>
      <c r="K2092" s="130">
        <v>1807.53</v>
      </c>
      <c r="L2092" s="130">
        <v>1141.59</v>
      </c>
      <c r="M2092" s="118"/>
      <c r="N2092" s="119"/>
      <c r="O2092" s="120">
        <f t="shared" si="129"/>
        <v>46599</v>
      </c>
      <c r="P2092" s="121">
        <f t="shared" si="130"/>
        <v>12</v>
      </c>
      <c r="Q2092" s="122">
        <f t="shared" si="131"/>
        <v>1141.592</v>
      </c>
      <c r="R2092" s="122">
        <f t="shared" si="128"/>
        <v>0.00200000000018008</v>
      </c>
      <c r="S2092" s="123" t="s">
        <v>120</v>
      </c>
      <c r="U2092" s="70"/>
      <c r="V2092" s="124"/>
    </row>
    <row r="2093" s="63" customFormat="1" ht="16.5" outlineLevel="7" spans="1:22">
      <c r="A2093" s="82"/>
      <c r="B2093" s="126" t="s">
        <v>194</v>
      </c>
      <c r="C2093" s="127" t="s">
        <v>10315</v>
      </c>
      <c r="D2093" s="128" t="s">
        <v>10285</v>
      </c>
      <c r="E2093" s="129">
        <v>44762</v>
      </c>
      <c r="F2093" s="128">
        <v>60</v>
      </c>
      <c r="G2093" s="114">
        <v>0</v>
      </c>
      <c r="H2093" s="115">
        <v>5707.96</v>
      </c>
      <c r="I2093" s="115">
        <v>3900.43</v>
      </c>
      <c r="J2093" s="130">
        <v>0</v>
      </c>
      <c r="K2093" s="130">
        <v>1807.53</v>
      </c>
      <c r="L2093" s="130">
        <v>1141.59</v>
      </c>
      <c r="M2093" s="118"/>
      <c r="N2093" s="119"/>
      <c r="O2093" s="120">
        <f t="shared" si="129"/>
        <v>46599</v>
      </c>
      <c r="P2093" s="121">
        <f t="shared" si="130"/>
        <v>12</v>
      </c>
      <c r="Q2093" s="122">
        <f t="shared" si="131"/>
        <v>1141.592</v>
      </c>
      <c r="R2093" s="122">
        <f t="shared" si="128"/>
        <v>0.00200000000018008</v>
      </c>
      <c r="S2093" s="123" t="s">
        <v>120</v>
      </c>
      <c r="U2093" s="70"/>
      <c r="V2093" s="124"/>
    </row>
    <row r="2094" s="63" customFormat="1" ht="16.5" outlineLevel="7" spans="1:22">
      <c r="A2094" s="82"/>
      <c r="B2094" s="126" t="s">
        <v>194</v>
      </c>
      <c r="C2094" s="127" t="s">
        <v>10318</v>
      </c>
      <c r="D2094" s="128" t="s">
        <v>10285</v>
      </c>
      <c r="E2094" s="129">
        <v>44762</v>
      </c>
      <c r="F2094" s="128">
        <v>60</v>
      </c>
      <c r="G2094" s="114">
        <v>0</v>
      </c>
      <c r="H2094" s="115">
        <v>5707.96</v>
      </c>
      <c r="I2094" s="115">
        <v>3900.43</v>
      </c>
      <c r="J2094" s="130">
        <v>0</v>
      </c>
      <c r="K2094" s="130">
        <v>1807.53</v>
      </c>
      <c r="L2094" s="130">
        <v>1141.59</v>
      </c>
      <c r="M2094" s="118"/>
      <c r="N2094" s="119"/>
      <c r="O2094" s="120">
        <f t="shared" si="129"/>
        <v>46599</v>
      </c>
      <c r="P2094" s="121">
        <f t="shared" si="130"/>
        <v>12</v>
      </c>
      <c r="Q2094" s="122">
        <f t="shared" si="131"/>
        <v>1141.592</v>
      </c>
      <c r="R2094" s="122">
        <f t="shared" si="128"/>
        <v>0.00200000000018008</v>
      </c>
      <c r="S2094" s="123" t="s">
        <v>120</v>
      </c>
      <c r="U2094" s="70"/>
      <c r="V2094" s="124"/>
    </row>
    <row r="2095" s="63" customFormat="1" ht="16.5" outlineLevel="7" spans="1:22">
      <c r="A2095" s="82"/>
      <c r="B2095" s="126" t="s">
        <v>194</v>
      </c>
      <c r="C2095" s="127" t="s">
        <v>10322</v>
      </c>
      <c r="D2095" s="128" t="s">
        <v>10285</v>
      </c>
      <c r="E2095" s="129">
        <v>44762</v>
      </c>
      <c r="F2095" s="128">
        <v>60</v>
      </c>
      <c r="G2095" s="114">
        <v>0</v>
      </c>
      <c r="H2095" s="115">
        <v>5707.96</v>
      </c>
      <c r="I2095" s="115">
        <v>3900.43</v>
      </c>
      <c r="J2095" s="130">
        <v>0</v>
      </c>
      <c r="K2095" s="130">
        <v>1807.53</v>
      </c>
      <c r="L2095" s="130">
        <v>1141.59</v>
      </c>
      <c r="M2095" s="118"/>
      <c r="N2095" s="119"/>
      <c r="O2095" s="120">
        <f t="shared" si="129"/>
        <v>46599</v>
      </c>
      <c r="P2095" s="121">
        <f t="shared" si="130"/>
        <v>12</v>
      </c>
      <c r="Q2095" s="122">
        <f t="shared" si="131"/>
        <v>1141.592</v>
      </c>
      <c r="R2095" s="122">
        <f t="shared" si="128"/>
        <v>0.00200000000018008</v>
      </c>
      <c r="S2095" s="123" t="s">
        <v>120</v>
      </c>
      <c r="U2095" s="70"/>
      <c r="V2095" s="124"/>
    </row>
    <row r="2096" s="63" customFormat="1" ht="16.5" outlineLevel="7" spans="1:22">
      <c r="A2096" s="82"/>
      <c r="B2096" s="111" t="s">
        <v>194</v>
      </c>
      <c r="C2096" s="111" t="s">
        <v>10326</v>
      </c>
      <c r="D2096" s="112" t="s">
        <v>10285</v>
      </c>
      <c r="E2096" s="113">
        <v>44762</v>
      </c>
      <c r="F2096" s="112">
        <v>60</v>
      </c>
      <c r="G2096" s="114">
        <v>0</v>
      </c>
      <c r="H2096" s="115">
        <v>5707.96</v>
      </c>
      <c r="I2096" s="115">
        <v>3900.43</v>
      </c>
      <c r="J2096" s="116">
        <v>0</v>
      </c>
      <c r="K2096" s="116">
        <v>1807.53</v>
      </c>
      <c r="L2096" s="116">
        <v>1141.59</v>
      </c>
      <c r="M2096" s="118"/>
      <c r="N2096" s="119"/>
      <c r="O2096" s="120">
        <f t="shared" si="129"/>
        <v>46599</v>
      </c>
      <c r="P2096" s="121">
        <f t="shared" si="130"/>
        <v>12</v>
      </c>
      <c r="Q2096" s="122">
        <f t="shared" si="131"/>
        <v>1141.592</v>
      </c>
      <c r="R2096" s="122">
        <f t="shared" si="128"/>
        <v>0.00200000000018008</v>
      </c>
      <c r="S2096" s="123" t="s">
        <v>120</v>
      </c>
      <c r="U2096" s="70"/>
      <c r="V2096" s="124"/>
    </row>
    <row r="2097" s="63" customFormat="1" ht="16.5" outlineLevel="7" spans="1:22">
      <c r="A2097" s="82"/>
      <c r="B2097" s="111" t="s">
        <v>194</v>
      </c>
      <c r="C2097" s="111" t="s">
        <v>10330</v>
      </c>
      <c r="D2097" s="112" t="s">
        <v>10332</v>
      </c>
      <c r="E2097" s="113">
        <v>44762</v>
      </c>
      <c r="F2097" s="112">
        <v>60</v>
      </c>
      <c r="G2097" s="114">
        <v>0</v>
      </c>
      <c r="H2097" s="115">
        <v>10530.97</v>
      </c>
      <c r="I2097" s="115">
        <v>7196.16</v>
      </c>
      <c r="J2097" s="116">
        <v>0</v>
      </c>
      <c r="K2097" s="116">
        <v>3334.81</v>
      </c>
      <c r="L2097" s="116">
        <v>2106.19</v>
      </c>
      <c r="M2097" s="118"/>
      <c r="N2097" s="119"/>
      <c r="O2097" s="120">
        <f t="shared" si="129"/>
        <v>46599</v>
      </c>
      <c r="P2097" s="121">
        <f t="shared" si="130"/>
        <v>12</v>
      </c>
      <c r="Q2097" s="122">
        <f t="shared" si="131"/>
        <v>2106.194</v>
      </c>
      <c r="R2097" s="122">
        <f t="shared" si="128"/>
        <v>0.00399999999990541</v>
      </c>
      <c r="S2097" s="123" t="s">
        <v>120</v>
      </c>
      <c r="U2097" s="70"/>
      <c r="V2097" s="124"/>
    </row>
    <row r="2098" s="63" customFormat="1" ht="16.5" outlineLevel="7" spans="1:22">
      <c r="A2098" s="82"/>
      <c r="B2098" s="126" t="s">
        <v>194</v>
      </c>
      <c r="C2098" s="127" t="s">
        <v>10336</v>
      </c>
      <c r="D2098" s="128" t="s">
        <v>10332</v>
      </c>
      <c r="E2098" s="129">
        <v>44762</v>
      </c>
      <c r="F2098" s="128">
        <v>60</v>
      </c>
      <c r="G2098" s="114">
        <v>0</v>
      </c>
      <c r="H2098" s="115">
        <v>10530.97</v>
      </c>
      <c r="I2098" s="115">
        <v>7196.16</v>
      </c>
      <c r="J2098" s="130">
        <v>0</v>
      </c>
      <c r="K2098" s="130">
        <v>3334.81</v>
      </c>
      <c r="L2098" s="130">
        <v>2106.19</v>
      </c>
      <c r="M2098" s="118"/>
      <c r="N2098" s="119"/>
      <c r="O2098" s="120">
        <f t="shared" si="129"/>
        <v>46599</v>
      </c>
      <c r="P2098" s="121">
        <f t="shared" si="130"/>
        <v>12</v>
      </c>
      <c r="Q2098" s="122">
        <f t="shared" si="131"/>
        <v>2106.194</v>
      </c>
      <c r="R2098" s="122">
        <f t="shared" si="128"/>
        <v>0.00399999999990541</v>
      </c>
      <c r="S2098" s="123" t="s">
        <v>120</v>
      </c>
      <c r="U2098" s="70"/>
      <c r="V2098" s="124"/>
    </row>
    <row r="2099" s="63" customFormat="1" ht="16.5" outlineLevel="7" spans="1:22">
      <c r="A2099" s="82"/>
      <c r="B2099" s="126" t="s">
        <v>194</v>
      </c>
      <c r="C2099" s="127" t="s">
        <v>10340</v>
      </c>
      <c r="D2099" s="128" t="s">
        <v>10342</v>
      </c>
      <c r="E2099" s="129">
        <v>44762</v>
      </c>
      <c r="F2099" s="128">
        <v>60</v>
      </c>
      <c r="G2099" s="114">
        <v>0</v>
      </c>
      <c r="H2099" s="115">
        <v>8230.09</v>
      </c>
      <c r="I2099" s="115">
        <v>5623.9</v>
      </c>
      <c r="J2099" s="130">
        <v>0</v>
      </c>
      <c r="K2099" s="130">
        <v>2606.19</v>
      </c>
      <c r="L2099" s="130">
        <v>1646.02</v>
      </c>
      <c r="M2099" s="118"/>
      <c r="N2099" s="119"/>
      <c r="O2099" s="120">
        <f t="shared" si="129"/>
        <v>46599</v>
      </c>
      <c r="P2099" s="121">
        <f t="shared" si="130"/>
        <v>12</v>
      </c>
      <c r="Q2099" s="122">
        <f t="shared" si="131"/>
        <v>1646.018</v>
      </c>
      <c r="R2099" s="122">
        <f t="shared" si="128"/>
        <v>-0.00199999999995271</v>
      </c>
      <c r="S2099" s="123" t="s">
        <v>120</v>
      </c>
      <c r="U2099" s="70"/>
      <c r="V2099" s="124"/>
    </row>
    <row r="2100" s="63" customFormat="1" ht="16.5" outlineLevel="7" spans="1:22">
      <c r="A2100" s="82"/>
      <c r="B2100" s="126" t="s">
        <v>194</v>
      </c>
      <c r="C2100" s="127" t="s">
        <v>10345</v>
      </c>
      <c r="D2100" s="128" t="s">
        <v>10342</v>
      </c>
      <c r="E2100" s="129">
        <v>44762</v>
      </c>
      <c r="F2100" s="128">
        <v>60</v>
      </c>
      <c r="G2100" s="114">
        <v>0</v>
      </c>
      <c r="H2100" s="115">
        <v>8230.09</v>
      </c>
      <c r="I2100" s="115">
        <v>5623.9</v>
      </c>
      <c r="J2100" s="130">
        <v>0</v>
      </c>
      <c r="K2100" s="130">
        <v>2606.19</v>
      </c>
      <c r="L2100" s="130">
        <v>1646.02</v>
      </c>
      <c r="M2100" s="118"/>
      <c r="N2100" s="119"/>
      <c r="O2100" s="120">
        <f t="shared" si="129"/>
        <v>46599</v>
      </c>
      <c r="P2100" s="121">
        <f t="shared" si="130"/>
        <v>12</v>
      </c>
      <c r="Q2100" s="122">
        <f t="shared" si="131"/>
        <v>1646.018</v>
      </c>
      <c r="R2100" s="122">
        <f t="shared" si="128"/>
        <v>-0.00199999999995271</v>
      </c>
      <c r="S2100" s="123" t="s">
        <v>120</v>
      </c>
      <c r="U2100" s="70"/>
      <c r="V2100" s="124"/>
    </row>
    <row r="2101" s="63" customFormat="1" ht="16.5" outlineLevel="7" spans="1:22">
      <c r="A2101" s="82"/>
      <c r="B2101" s="126" t="s">
        <v>194</v>
      </c>
      <c r="C2101" s="127" t="s">
        <v>10348</v>
      </c>
      <c r="D2101" s="128" t="s">
        <v>10342</v>
      </c>
      <c r="E2101" s="129">
        <v>44762</v>
      </c>
      <c r="F2101" s="128">
        <v>60</v>
      </c>
      <c r="G2101" s="114">
        <v>0</v>
      </c>
      <c r="H2101" s="115">
        <v>8230.09</v>
      </c>
      <c r="I2101" s="115">
        <v>5623.9</v>
      </c>
      <c r="J2101" s="130">
        <v>0</v>
      </c>
      <c r="K2101" s="130">
        <v>2606.19</v>
      </c>
      <c r="L2101" s="130">
        <v>1646.02</v>
      </c>
      <c r="M2101" s="118"/>
      <c r="N2101" s="119"/>
      <c r="O2101" s="120">
        <f t="shared" si="129"/>
        <v>46599</v>
      </c>
      <c r="P2101" s="121">
        <f t="shared" si="130"/>
        <v>12</v>
      </c>
      <c r="Q2101" s="122">
        <f t="shared" si="131"/>
        <v>1646.018</v>
      </c>
      <c r="R2101" s="122">
        <f t="shared" si="128"/>
        <v>-0.00199999999995271</v>
      </c>
      <c r="S2101" s="123" t="s">
        <v>120</v>
      </c>
      <c r="U2101" s="70"/>
      <c r="V2101" s="124"/>
    </row>
    <row r="2102" s="63" customFormat="1" ht="16.5" outlineLevel="7" spans="1:22">
      <c r="A2102" s="82"/>
      <c r="B2102" s="126" t="s">
        <v>194</v>
      </c>
      <c r="C2102" s="127" t="s">
        <v>10351</v>
      </c>
      <c r="D2102" s="128" t="s">
        <v>10342</v>
      </c>
      <c r="E2102" s="129">
        <v>44762</v>
      </c>
      <c r="F2102" s="128">
        <v>60</v>
      </c>
      <c r="G2102" s="114">
        <v>0</v>
      </c>
      <c r="H2102" s="115">
        <v>8230.09</v>
      </c>
      <c r="I2102" s="115">
        <v>5623.9</v>
      </c>
      <c r="J2102" s="130">
        <v>0</v>
      </c>
      <c r="K2102" s="130">
        <v>2606.19</v>
      </c>
      <c r="L2102" s="130">
        <v>1646.02</v>
      </c>
      <c r="M2102" s="118"/>
      <c r="N2102" s="119"/>
      <c r="O2102" s="120">
        <f t="shared" si="129"/>
        <v>46599</v>
      </c>
      <c r="P2102" s="121">
        <f t="shared" si="130"/>
        <v>12</v>
      </c>
      <c r="Q2102" s="122">
        <f t="shared" si="131"/>
        <v>1646.018</v>
      </c>
      <c r="R2102" s="122">
        <f t="shared" si="128"/>
        <v>-0.00199999999995271</v>
      </c>
      <c r="S2102" s="123" t="s">
        <v>120</v>
      </c>
      <c r="U2102" s="70"/>
      <c r="V2102" s="124"/>
    </row>
    <row r="2103" s="63" customFormat="1" ht="16.5" outlineLevel="7" spans="1:22">
      <c r="A2103" s="82"/>
      <c r="B2103" s="111" t="s">
        <v>194</v>
      </c>
      <c r="C2103" s="111" t="s">
        <v>10354</v>
      </c>
      <c r="D2103" s="112" t="s">
        <v>10342</v>
      </c>
      <c r="E2103" s="113">
        <v>44762</v>
      </c>
      <c r="F2103" s="112">
        <v>60</v>
      </c>
      <c r="G2103" s="114">
        <v>0</v>
      </c>
      <c r="H2103" s="115">
        <v>8230.09</v>
      </c>
      <c r="I2103" s="115">
        <v>5623.9</v>
      </c>
      <c r="J2103" s="116">
        <v>0</v>
      </c>
      <c r="K2103" s="116">
        <v>2606.19</v>
      </c>
      <c r="L2103" s="116">
        <v>1646.02</v>
      </c>
      <c r="M2103" s="118"/>
      <c r="N2103" s="119"/>
      <c r="O2103" s="120">
        <f t="shared" si="129"/>
        <v>46599</v>
      </c>
      <c r="P2103" s="121">
        <f t="shared" si="130"/>
        <v>12</v>
      </c>
      <c r="Q2103" s="122">
        <f t="shared" si="131"/>
        <v>1646.018</v>
      </c>
      <c r="R2103" s="122">
        <f t="shared" si="128"/>
        <v>-0.00199999999995271</v>
      </c>
      <c r="S2103" s="123" t="s">
        <v>120</v>
      </c>
      <c r="U2103" s="70"/>
      <c r="V2103" s="124"/>
    </row>
    <row r="2104" s="63" customFormat="1" ht="16.5" outlineLevel="7" spans="1:22">
      <c r="A2104" s="82"/>
      <c r="B2104" s="111" t="s">
        <v>194</v>
      </c>
      <c r="C2104" s="111" t="s">
        <v>10357</v>
      </c>
      <c r="D2104" s="112" t="s">
        <v>10342</v>
      </c>
      <c r="E2104" s="113">
        <v>44762</v>
      </c>
      <c r="F2104" s="112">
        <v>60</v>
      </c>
      <c r="G2104" s="114">
        <v>0</v>
      </c>
      <c r="H2104" s="115">
        <v>8230.09</v>
      </c>
      <c r="I2104" s="115">
        <v>5623.9</v>
      </c>
      <c r="J2104" s="116">
        <v>0</v>
      </c>
      <c r="K2104" s="116">
        <v>2606.19</v>
      </c>
      <c r="L2104" s="116">
        <v>1646.02</v>
      </c>
      <c r="M2104" s="118"/>
      <c r="N2104" s="119"/>
      <c r="O2104" s="120">
        <f t="shared" si="129"/>
        <v>46599</v>
      </c>
      <c r="P2104" s="121">
        <f t="shared" si="130"/>
        <v>12</v>
      </c>
      <c r="Q2104" s="122">
        <f t="shared" si="131"/>
        <v>1646.018</v>
      </c>
      <c r="R2104" s="122">
        <f t="shared" si="128"/>
        <v>-0.00199999999995271</v>
      </c>
      <c r="S2104" s="123" t="s">
        <v>120</v>
      </c>
      <c r="U2104" s="70"/>
      <c r="V2104" s="124"/>
    </row>
    <row r="2105" s="63" customFormat="1" ht="16.5" outlineLevel="7" spans="1:22">
      <c r="A2105" s="82"/>
      <c r="B2105" s="126" t="s">
        <v>194</v>
      </c>
      <c r="C2105" s="127" t="s">
        <v>10360</v>
      </c>
      <c r="D2105" s="128" t="s">
        <v>10342</v>
      </c>
      <c r="E2105" s="129">
        <v>44762</v>
      </c>
      <c r="F2105" s="128">
        <v>60</v>
      </c>
      <c r="G2105" s="114">
        <v>0</v>
      </c>
      <c r="H2105" s="115">
        <v>8230.09</v>
      </c>
      <c r="I2105" s="115">
        <v>5623.9</v>
      </c>
      <c r="J2105" s="130">
        <v>0</v>
      </c>
      <c r="K2105" s="130">
        <v>2606.19</v>
      </c>
      <c r="L2105" s="130">
        <v>1646.02</v>
      </c>
      <c r="M2105" s="118"/>
      <c r="N2105" s="119"/>
      <c r="O2105" s="120">
        <f t="shared" si="129"/>
        <v>46599</v>
      </c>
      <c r="P2105" s="121">
        <f t="shared" si="130"/>
        <v>12</v>
      </c>
      <c r="Q2105" s="122">
        <f t="shared" si="131"/>
        <v>1646.018</v>
      </c>
      <c r="R2105" s="122">
        <f t="shared" si="128"/>
        <v>-0.00199999999995271</v>
      </c>
      <c r="S2105" s="123" t="s">
        <v>120</v>
      </c>
      <c r="U2105" s="70"/>
      <c r="V2105" s="124"/>
    </row>
    <row r="2106" s="63" customFormat="1" ht="16.5" outlineLevel="7" spans="1:22">
      <c r="A2106" s="82"/>
      <c r="B2106" s="126" t="s">
        <v>194</v>
      </c>
      <c r="C2106" s="127" t="s">
        <v>10363</v>
      </c>
      <c r="D2106" s="128" t="s">
        <v>10332</v>
      </c>
      <c r="E2106" s="129">
        <v>44762</v>
      </c>
      <c r="F2106" s="128">
        <v>60</v>
      </c>
      <c r="G2106" s="114">
        <v>0</v>
      </c>
      <c r="H2106" s="115">
        <v>10530.98</v>
      </c>
      <c r="I2106" s="115">
        <v>7196.17</v>
      </c>
      <c r="J2106" s="130">
        <v>0</v>
      </c>
      <c r="K2106" s="130">
        <v>3334.81</v>
      </c>
      <c r="L2106" s="130">
        <v>2106.19</v>
      </c>
      <c r="M2106" s="118"/>
      <c r="N2106" s="119"/>
      <c r="O2106" s="120">
        <f t="shared" si="129"/>
        <v>46599</v>
      </c>
      <c r="P2106" s="121">
        <f t="shared" si="130"/>
        <v>12</v>
      </c>
      <c r="Q2106" s="122">
        <f t="shared" si="131"/>
        <v>2106.196</v>
      </c>
      <c r="R2106" s="122">
        <f t="shared" si="128"/>
        <v>0.00599999999985812</v>
      </c>
      <c r="S2106" s="123" t="s">
        <v>120</v>
      </c>
      <c r="U2106" s="70"/>
      <c r="V2106" s="124"/>
    </row>
    <row r="2107" s="63" customFormat="1" ht="16.5" outlineLevel="7" spans="1:22">
      <c r="A2107" s="82"/>
      <c r="B2107" s="126" t="s">
        <v>194</v>
      </c>
      <c r="C2107" s="127" t="s">
        <v>10367</v>
      </c>
      <c r="D2107" s="128" t="s">
        <v>10332</v>
      </c>
      <c r="E2107" s="129">
        <v>44762</v>
      </c>
      <c r="F2107" s="128">
        <v>60</v>
      </c>
      <c r="G2107" s="114">
        <v>0</v>
      </c>
      <c r="H2107" s="115">
        <v>10530.98</v>
      </c>
      <c r="I2107" s="115">
        <v>7196.17</v>
      </c>
      <c r="J2107" s="130">
        <v>0</v>
      </c>
      <c r="K2107" s="130">
        <v>3334.81</v>
      </c>
      <c r="L2107" s="130">
        <v>2106.19</v>
      </c>
      <c r="M2107" s="118"/>
      <c r="N2107" s="119"/>
      <c r="O2107" s="120">
        <f t="shared" si="129"/>
        <v>46599</v>
      </c>
      <c r="P2107" s="121">
        <f t="shared" si="130"/>
        <v>12</v>
      </c>
      <c r="Q2107" s="122">
        <f t="shared" si="131"/>
        <v>2106.196</v>
      </c>
      <c r="R2107" s="122">
        <f t="shared" si="128"/>
        <v>0.00599999999985812</v>
      </c>
      <c r="S2107" s="123" t="s">
        <v>120</v>
      </c>
      <c r="U2107" s="70"/>
      <c r="V2107" s="124"/>
    </row>
    <row r="2108" s="63" customFormat="1" ht="16.5" outlineLevel="7" spans="1:22">
      <c r="A2108" s="82"/>
      <c r="B2108" s="126" t="s">
        <v>194</v>
      </c>
      <c r="C2108" s="127" t="s">
        <v>10370</v>
      </c>
      <c r="D2108" s="128" t="s">
        <v>10332</v>
      </c>
      <c r="E2108" s="129">
        <v>44762</v>
      </c>
      <c r="F2108" s="128">
        <v>60</v>
      </c>
      <c r="G2108" s="114">
        <v>0</v>
      </c>
      <c r="H2108" s="115">
        <v>10530.98</v>
      </c>
      <c r="I2108" s="115">
        <v>7196.17</v>
      </c>
      <c r="J2108" s="130">
        <v>0</v>
      </c>
      <c r="K2108" s="130">
        <v>3334.81</v>
      </c>
      <c r="L2108" s="130">
        <v>2106.19</v>
      </c>
      <c r="M2108" s="118"/>
      <c r="N2108" s="119"/>
      <c r="O2108" s="120">
        <f t="shared" si="129"/>
        <v>46599</v>
      </c>
      <c r="P2108" s="121">
        <f t="shared" si="130"/>
        <v>12</v>
      </c>
      <c r="Q2108" s="122">
        <f t="shared" si="131"/>
        <v>2106.196</v>
      </c>
      <c r="R2108" s="122">
        <f t="shared" si="128"/>
        <v>0.00599999999985812</v>
      </c>
      <c r="S2108" s="123" t="s">
        <v>120</v>
      </c>
      <c r="U2108" s="70"/>
      <c r="V2108" s="124"/>
    </row>
    <row r="2109" s="63" customFormat="1" ht="16.5" outlineLevel="7" spans="1:22">
      <c r="A2109" s="82"/>
      <c r="B2109" s="126" t="s">
        <v>194</v>
      </c>
      <c r="C2109" s="127" t="s">
        <v>10374</v>
      </c>
      <c r="D2109" s="128" t="s">
        <v>10332</v>
      </c>
      <c r="E2109" s="129">
        <v>44762</v>
      </c>
      <c r="F2109" s="128">
        <v>60</v>
      </c>
      <c r="G2109" s="114">
        <v>0</v>
      </c>
      <c r="H2109" s="115">
        <v>10530.97</v>
      </c>
      <c r="I2109" s="115">
        <v>7196.16</v>
      </c>
      <c r="J2109" s="130">
        <v>0</v>
      </c>
      <c r="K2109" s="130">
        <v>3334.81</v>
      </c>
      <c r="L2109" s="130">
        <v>2106.19</v>
      </c>
      <c r="M2109" s="118"/>
      <c r="N2109" s="119"/>
      <c r="O2109" s="120">
        <f t="shared" si="129"/>
        <v>46599</v>
      </c>
      <c r="P2109" s="121">
        <f t="shared" si="130"/>
        <v>12</v>
      </c>
      <c r="Q2109" s="122">
        <f t="shared" si="131"/>
        <v>2106.194</v>
      </c>
      <c r="R2109" s="122">
        <f t="shared" si="128"/>
        <v>0.00399999999990541</v>
      </c>
      <c r="S2109" s="123" t="s">
        <v>120</v>
      </c>
      <c r="U2109" s="70"/>
      <c r="V2109" s="124"/>
    </row>
    <row r="2110" s="63" customFormat="1" ht="16.5" outlineLevel="7" spans="1:22">
      <c r="A2110" s="82"/>
      <c r="B2110" s="111" t="s">
        <v>194</v>
      </c>
      <c r="C2110" s="111" t="s">
        <v>10377</v>
      </c>
      <c r="D2110" s="112" t="s">
        <v>10332</v>
      </c>
      <c r="E2110" s="113">
        <v>44762</v>
      </c>
      <c r="F2110" s="112">
        <v>60</v>
      </c>
      <c r="G2110" s="114">
        <v>0</v>
      </c>
      <c r="H2110" s="115">
        <v>10530.97</v>
      </c>
      <c r="I2110" s="115">
        <v>7196.16</v>
      </c>
      <c r="J2110" s="116">
        <v>0</v>
      </c>
      <c r="K2110" s="116">
        <v>3334.81</v>
      </c>
      <c r="L2110" s="116">
        <v>2106.19</v>
      </c>
      <c r="M2110" s="118"/>
      <c r="N2110" s="119"/>
      <c r="O2110" s="120">
        <f t="shared" si="129"/>
        <v>46599</v>
      </c>
      <c r="P2110" s="121">
        <f t="shared" si="130"/>
        <v>12</v>
      </c>
      <c r="Q2110" s="122">
        <f t="shared" si="131"/>
        <v>2106.194</v>
      </c>
      <c r="R2110" s="122">
        <f t="shared" si="128"/>
        <v>0.00399999999990541</v>
      </c>
      <c r="S2110" s="123" t="s">
        <v>120</v>
      </c>
      <c r="U2110" s="70"/>
      <c r="V2110" s="124"/>
    </row>
    <row r="2111" s="63" customFormat="1" ht="16.5" outlineLevel="7" spans="1:22">
      <c r="A2111" s="82"/>
      <c r="B2111" s="111" t="s">
        <v>194</v>
      </c>
      <c r="C2111" s="111" t="s">
        <v>10381</v>
      </c>
      <c r="D2111" s="112" t="s">
        <v>10332</v>
      </c>
      <c r="E2111" s="113">
        <v>44762</v>
      </c>
      <c r="F2111" s="112">
        <v>60</v>
      </c>
      <c r="G2111" s="114">
        <v>0</v>
      </c>
      <c r="H2111" s="115">
        <v>10530.97</v>
      </c>
      <c r="I2111" s="115">
        <v>7196.16</v>
      </c>
      <c r="J2111" s="116">
        <v>0</v>
      </c>
      <c r="K2111" s="116">
        <v>3334.81</v>
      </c>
      <c r="L2111" s="116">
        <v>2106.19</v>
      </c>
      <c r="M2111" s="118"/>
      <c r="N2111" s="119"/>
      <c r="O2111" s="120">
        <f t="shared" si="129"/>
        <v>46599</v>
      </c>
      <c r="P2111" s="121">
        <f t="shared" si="130"/>
        <v>12</v>
      </c>
      <c r="Q2111" s="122">
        <f t="shared" si="131"/>
        <v>2106.194</v>
      </c>
      <c r="R2111" s="122">
        <f t="shared" si="128"/>
        <v>0.00399999999990541</v>
      </c>
      <c r="S2111" s="123" t="s">
        <v>120</v>
      </c>
      <c r="U2111" s="70"/>
      <c r="V2111" s="124"/>
    </row>
    <row r="2112" s="63" customFormat="1" ht="16.5" outlineLevel="7" spans="1:22">
      <c r="A2112" s="82"/>
      <c r="B2112" s="126" t="s">
        <v>194</v>
      </c>
      <c r="C2112" s="127" t="s">
        <v>10385</v>
      </c>
      <c r="D2112" s="128" t="s">
        <v>10332</v>
      </c>
      <c r="E2112" s="129">
        <v>44762</v>
      </c>
      <c r="F2112" s="128">
        <v>60</v>
      </c>
      <c r="G2112" s="114">
        <v>0</v>
      </c>
      <c r="H2112" s="115">
        <v>10530.97</v>
      </c>
      <c r="I2112" s="115">
        <v>7196.16</v>
      </c>
      <c r="J2112" s="130">
        <v>0</v>
      </c>
      <c r="K2112" s="130">
        <v>3334.81</v>
      </c>
      <c r="L2112" s="130">
        <v>2106.19</v>
      </c>
      <c r="M2112" s="118"/>
      <c r="N2112" s="119"/>
      <c r="O2112" s="120">
        <f t="shared" si="129"/>
        <v>46599</v>
      </c>
      <c r="P2112" s="121">
        <f t="shared" si="130"/>
        <v>12</v>
      </c>
      <c r="Q2112" s="122">
        <f t="shared" si="131"/>
        <v>2106.194</v>
      </c>
      <c r="R2112" s="122">
        <f t="shared" si="128"/>
        <v>0.00399999999990541</v>
      </c>
      <c r="S2112" s="123" t="s">
        <v>120</v>
      </c>
      <c r="U2112" s="70"/>
      <c r="V2112" s="124"/>
    </row>
    <row r="2113" s="63" customFormat="1" ht="16.5" outlineLevel="7" spans="1:22">
      <c r="A2113" s="82"/>
      <c r="B2113" s="126" t="s">
        <v>194</v>
      </c>
      <c r="C2113" s="127" t="s">
        <v>10389</v>
      </c>
      <c r="D2113" s="128" t="s">
        <v>10332</v>
      </c>
      <c r="E2113" s="129">
        <v>44762</v>
      </c>
      <c r="F2113" s="128">
        <v>60</v>
      </c>
      <c r="G2113" s="114">
        <v>0</v>
      </c>
      <c r="H2113" s="115">
        <v>10530.97</v>
      </c>
      <c r="I2113" s="115">
        <v>7196.16</v>
      </c>
      <c r="J2113" s="130">
        <v>0</v>
      </c>
      <c r="K2113" s="130">
        <v>3334.81</v>
      </c>
      <c r="L2113" s="130">
        <v>2106.19</v>
      </c>
      <c r="M2113" s="118"/>
      <c r="N2113" s="119"/>
      <c r="O2113" s="120">
        <f t="shared" si="129"/>
        <v>46599</v>
      </c>
      <c r="P2113" s="121">
        <f t="shared" si="130"/>
        <v>12</v>
      </c>
      <c r="Q2113" s="122">
        <f t="shared" si="131"/>
        <v>2106.194</v>
      </c>
      <c r="R2113" s="122">
        <f t="shared" si="128"/>
        <v>0.00399999999990541</v>
      </c>
      <c r="S2113" s="123" t="s">
        <v>120</v>
      </c>
      <c r="U2113" s="70"/>
      <c r="V2113" s="124"/>
    </row>
    <row r="2114" s="63" customFormat="1" ht="16.5" outlineLevel="7" spans="1:22">
      <c r="A2114" s="82"/>
      <c r="B2114" s="126" t="s">
        <v>194</v>
      </c>
      <c r="C2114" s="127" t="s">
        <v>10393</v>
      </c>
      <c r="D2114" s="128" t="s">
        <v>10332</v>
      </c>
      <c r="E2114" s="129">
        <v>44762</v>
      </c>
      <c r="F2114" s="128">
        <v>60</v>
      </c>
      <c r="G2114" s="114">
        <v>0</v>
      </c>
      <c r="H2114" s="115">
        <v>10530.98</v>
      </c>
      <c r="I2114" s="115">
        <v>7196.17</v>
      </c>
      <c r="J2114" s="130">
        <v>0</v>
      </c>
      <c r="K2114" s="130">
        <v>3334.81</v>
      </c>
      <c r="L2114" s="130">
        <v>2106.19</v>
      </c>
      <c r="M2114" s="118"/>
      <c r="N2114" s="119"/>
      <c r="O2114" s="120">
        <f t="shared" si="129"/>
        <v>46599</v>
      </c>
      <c r="P2114" s="121">
        <f t="shared" si="130"/>
        <v>12</v>
      </c>
      <c r="Q2114" s="122">
        <f t="shared" si="131"/>
        <v>2106.196</v>
      </c>
      <c r="R2114" s="122">
        <f t="shared" si="128"/>
        <v>0.00599999999985812</v>
      </c>
      <c r="S2114" s="123" t="s">
        <v>120</v>
      </c>
      <c r="U2114" s="70"/>
      <c r="V2114" s="124"/>
    </row>
    <row r="2115" s="63" customFormat="1" ht="16.5" outlineLevel="7" spans="1:22">
      <c r="A2115" s="82"/>
      <c r="B2115" s="126" t="s">
        <v>194</v>
      </c>
      <c r="C2115" s="127" t="s">
        <v>10397</v>
      </c>
      <c r="D2115" s="128" t="s">
        <v>10332</v>
      </c>
      <c r="E2115" s="129">
        <v>44762</v>
      </c>
      <c r="F2115" s="128">
        <v>60</v>
      </c>
      <c r="G2115" s="114">
        <v>0</v>
      </c>
      <c r="H2115" s="115">
        <v>10530.98</v>
      </c>
      <c r="I2115" s="115">
        <v>7196.17</v>
      </c>
      <c r="J2115" s="130">
        <v>0</v>
      </c>
      <c r="K2115" s="130">
        <v>3334.81</v>
      </c>
      <c r="L2115" s="130">
        <v>2106.19</v>
      </c>
      <c r="M2115" s="118"/>
      <c r="N2115" s="119"/>
      <c r="O2115" s="120">
        <f t="shared" si="129"/>
        <v>46599</v>
      </c>
      <c r="P2115" s="121">
        <f t="shared" si="130"/>
        <v>12</v>
      </c>
      <c r="Q2115" s="122">
        <f t="shared" si="131"/>
        <v>2106.196</v>
      </c>
      <c r="R2115" s="122">
        <f t="shared" si="128"/>
        <v>0.00599999999985812</v>
      </c>
      <c r="S2115" s="123" t="s">
        <v>120</v>
      </c>
      <c r="U2115" s="70"/>
      <c r="V2115" s="124"/>
    </row>
    <row r="2116" s="63" customFormat="1" ht="16.5" outlineLevel="7" spans="1:22">
      <c r="A2116" s="82"/>
      <c r="B2116" s="126" t="s">
        <v>194</v>
      </c>
      <c r="C2116" s="127" t="s">
        <v>10400</v>
      </c>
      <c r="D2116" s="128" t="s">
        <v>10332</v>
      </c>
      <c r="E2116" s="129">
        <v>44762</v>
      </c>
      <c r="F2116" s="128">
        <v>60</v>
      </c>
      <c r="G2116" s="114">
        <v>0</v>
      </c>
      <c r="H2116" s="115">
        <v>10530.98</v>
      </c>
      <c r="I2116" s="115">
        <v>7196.17</v>
      </c>
      <c r="J2116" s="130">
        <v>0</v>
      </c>
      <c r="K2116" s="130">
        <v>3334.81</v>
      </c>
      <c r="L2116" s="130">
        <v>2106.19</v>
      </c>
      <c r="M2116" s="118"/>
      <c r="N2116" s="119"/>
      <c r="O2116" s="120">
        <f t="shared" si="129"/>
        <v>46599</v>
      </c>
      <c r="P2116" s="121">
        <f t="shared" si="130"/>
        <v>12</v>
      </c>
      <c r="Q2116" s="122">
        <f t="shared" si="131"/>
        <v>2106.196</v>
      </c>
      <c r="R2116" s="122">
        <f t="shared" si="128"/>
        <v>0.00599999999985812</v>
      </c>
      <c r="S2116" s="123" t="s">
        <v>120</v>
      </c>
      <c r="U2116" s="70"/>
      <c r="V2116" s="124"/>
    </row>
    <row r="2117" s="63" customFormat="1" ht="16.5" outlineLevel="7" spans="1:22">
      <c r="A2117" s="82"/>
      <c r="B2117" s="111" t="s">
        <v>194</v>
      </c>
      <c r="C2117" s="111" t="s">
        <v>10404</v>
      </c>
      <c r="D2117" s="112" t="s">
        <v>10332</v>
      </c>
      <c r="E2117" s="113">
        <v>44762</v>
      </c>
      <c r="F2117" s="112">
        <v>60</v>
      </c>
      <c r="G2117" s="114">
        <v>0</v>
      </c>
      <c r="H2117" s="115">
        <v>10530.97</v>
      </c>
      <c r="I2117" s="115">
        <v>7196.16</v>
      </c>
      <c r="J2117" s="116">
        <v>0</v>
      </c>
      <c r="K2117" s="116">
        <v>3334.81</v>
      </c>
      <c r="L2117" s="116">
        <v>2106.19</v>
      </c>
      <c r="M2117" s="118"/>
      <c r="N2117" s="119"/>
      <c r="O2117" s="120">
        <f t="shared" si="129"/>
        <v>46599</v>
      </c>
      <c r="P2117" s="121">
        <f t="shared" si="130"/>
        <v>12</v>
      </c>
      <c r="Q2117" s="122">
        <f t="shared" si="131"/>
        <v>2106.194</v>
      </c>
      <c r="R2117" s="122">
        <f t="shared" si="128"/>
        <v>0.00399999999990541</v>
      </c>
      <c r="S2117" s="123" t="s">
        <v>120</v>
      </c>
      <c r="U2117" s="70"/>
      <c r="V2117" s="124"/>
    </row>
    <row r="2118" s="63" customFormat="1" ht="16.5" outlineLevel="7" spans="1:22">
      <c r="A2118" s="82"/>
      <c r="B2118" s="111" t="s">
        <v>194</v>
      </c>
      <c r="C2118" s="111" t="s">
        <v>10407</v>
      </c>
      <c r="D2118" s="112" t="s">
        <v>10332</v>
      </c>
      <c r="E2118" s="113">
        <v>44762</v>
      </c>
      <c r="F2118" s="112">
        <v>60</v>
      </c>
      <c r="G2118" s="114">
        <v>0</v>
      </c>
      <c r="H2118" s="115">
        <v>10530.97</v>
      </c>
      <c r="I2118" s="115">
        <v>7196.16</v>
      </c>
      <c r="J2118" s="116">
        <v>0</v>
      </c>
      <c r="K2118" s="116">
        <v>3334.81</v>
      </c>
      <c r="L2118" s="116">
        <v>2106.19</v>
      </c>
      <c r="M2118" s="118"/>
      <c r="N2118" s="119"/>
      <c r="O2118" s="120">
        <f t="shared" si="129"/>
        <v>46599</v>
      </c>
      <c r="P2118" s="121">
        <f t="shared" si="130"/>
        <v>12</v>
      </c>
      <c r="Q2118" s="122">
        <f t="shared" si="131"/>
        <v>2106.194</v>
      </c>
      <c r="R2118" s="122">
        <f t="shared" si="128"/>
        <v>0.00399999999990541</v>
      </c>
      <c r="S2118" s="123" t="s">
        <v>120</v>
      </c>
      <c r="U2118" s="70"/>
      <c r="V2118" s="124"/>
    </row>
    <row r="2119" s="63" customFormat="1" ht="16.5" outlineLevel="7" spans="1:22">
      <c r="A2119" s="82"/>
      <c r="B2119" s="126" t="s">
        <v>194</v>
      </c>
      <c r="C2119" s="127" t="s">
        <v>10411</v>
      </c>
      <c r="D2119" s="128" t="s">
        <v>10332</v>
      </c>
      <c r="E2119" s="129">
        <v>44762</v>
      </c>
      <c r="F2119" s="128">
        <v>60</v>
      </c>
      <c r="G2119" s="114">
        <v>0</v>
      </c>
      <c r="H2119" s="115">
        <v>11460.17</v>
      </c>
      <c r="I2119" s="115">
        <v>7648.21</v>
      </c>
      <c r="J2119" s="130">
        <v>0</v>
      </c>
      <c r="K2119" s="130">
        <v>3811.96</v>
      </c>
      <c r="L2119" s="130">
        <v>2407.56</v>
      </c>
      <c r="M2119" s="118"/>
      <c r="N2119" s="119"/>
      <c r="O2119" s="120">
        <f t="shared" si="129"/>
        <v>46599</v>
      </c>
      <c r="P2119" s="121">
        <f t="shared" si="130"/>
        <v>12</v>
      </c>
      <c r="Q2119" s="122">
        <f t="shared" si="131"/>
        <v>2292.034</v>
      </c>
      <c r="R2119" s="122">
        <f t="shared" si="128"/>
        <v>-115.526</v>
      </c>
      <c r="S2119" s="123" t="s">
        <v>120</v>
      </c>
      <c r="U2119" s="70"/>
      <c r="V2119" s="124"/>
    </row>
    <row r="2120" s="63" customFormat="1" ht="16.5" outlineLevel="7" spans="1:22">
      <c r="A2120" s="82"/>
      <c r="B2120" s="126" t="s">
        <v>194</v>
      </c>
      <c r="C2120" s="127" t="s">
        <v>10415</v>
      </c>
      <c r="D2120" s="128" t="s">
        <v>10332</v>
      </c>
      <c r="E2120" s="129">
        <v>44762</v>
      </c>
      <c r="F2120" s="128">
        <v>60</v>
      </c>
      <c r="G2120" s="114">
        <v>0</v>
      </c>
      <c r="H2120" s="115">
        <v>10530.97</v>
      </c>
      <c r="I2120" s="115">
        <v>7196.16</v>
      </c>
      <c r="J2120" s="130">
        <v>0</v>
      </c>
      <c r="K2120" s="130">
        <v>3334.81</v>
      </c>
      <c r="L2120" s="130">
        <v>2106.19</v>
      </c>
      <c r="M2120" s="118"/>
      <c r="N2120" s="119"/>
      <c r="O2120" s="120">
        <f t="shared" si="129"/>
        <v>46599</v>
      </c>
      <c r="P2120" s="121">
        <f t="shared" si="130"/>
        <v>12</v>
      </c>
      <c r="Q2120" s="122">
        <f t="shared" si="131"/>
        <v>2106.194</v>
      </c>
      <c r="R2120" s="122">
        <f t="shared" ref="R2120:R2183" si="132">Q2120-L2120</f>
        <v>0.00399999999990541</v>
      </c>
      <c r="S2120" s="123" t="s">
        <v>120</v>
      </c>
      <c r="U2120" s="70"/>
      <c r="V2120" s="124"/>
    </row>
    <row r="2121" s="63" customFormat="1" ht="16.5" outlineLevel="7" spans="1:22">
      <c r="A2121" s="82"/>
      <c r="B2121" s="126" t="s">
        <v>194</v>
      </c>
      <c r="C2121" s="127" t="s">
        <v>10419</v>
      </c>
      <c r="D2121" s="128" t="s">
        <v>10332</v>
      </c>
      <c r="E2121" s="129">
        <v>44762</v>
      </c>
      <c r="F2121" s="128">
        <v>60</v>
      </c>
      <c r="G2121" s="114">
        <v>0</v>
      </c>
      <c r="H2121" s="115">
        <v>11460.17</v>
      </c>
      <c r="I2121" s="115">
        <v>7648.21</v>
      </c>
      <c r="J2121" s="130">
        <v>0</v>
      </c>
      <c r="K2121" s="130">
        <v>3811.96</v>
      </c>
      <c r="L2121" s="130">
        <v>2407.56</v>
      </c>
      <c r="M2121" s="118"/>
      <c r="N2121" s="119"/>
      <c r="O2121" s="120">
        <f t="shared" ref="O2121:O2184" si="133">IFERROR(EOMONTH(E2121,F2121),"")</f>
        <v>46599</v>
      </c>
      <c r="P2121" s="121">
        <f t="shared" si="130"/>
        <v>12</v>
      </c>
      <c r="Q2121" s="122">
        <f t="shared" si="131"/>
        <v>2292.034</v>
      </c>
      <c r="R2121" s="122">
        <f t="shared" si="132"/>
        <v>-115.526</v>
      </c>
      <c r="S2121" s="123" t="s">
        <v>120</v>
      </c>
      <c r="U2121" s="70"/>
      <c r="V2121" s="124"/>
    </row>
    <row r="2122" s="63" customFormat="1" ht="16.5" outlineLevel="7" spans="1:22">
      <c r="A2122" s="82"/>
      <c r="B2122" s="126" t="s">
        <v>194</v>
      </c>
      <c r="C2122" s="127" t="s">
        <v>10423</v>
      </c>
      <c r="D2122" s="128" t="s">
        <v>10332</v>
      </c>
      <c r="E2122" s="129">
        <v>44762</v>
      </c>
      <c r="F2122" s="128">
        <v>60</v>
      </c>
      <c r="G2122" s="114">
        <v>0</v>
      </c>
      <c r="H2122" s="115">
        <v>10530.98</v>
      </c>
      <c r="I2122" s="115">
        <v>7196.17</v>
      </c>
      <c r="J2122" s="130">
        <v>0</v>
      </c>
      <c r="K2122" s="130">
        <v>3334.81</v>
      </c>
      <c r="L2122" s="130">
        <v>2106.19</v>
      </c>
      <c r="M2122" s="118"/>
      <c r="N2122" s="119"/>
      <c r="O2122" s="120">
        <f t="shared" si="133"/>
        <v>46599</v>
      </c>
      <c r="P2122" s="121">
        <f t="shared" ref="P2122:P2185" si="134">IFERROR(IF(OR(AND(M2122&lt;&gt;"",YEAR(M2122)&lt;YEAR($L$6)),AND(O2122&lt;&gt;"",YEAR(O2122)&lt;YEAR($L$6))),0,IF(YEAR(E2122)&gt;YEAR($L$6),0,IF(OR((IF(YEAR(E2122)&lt;YEAR($L$6),1,IF(MONTH(E2122)=12,99,MONTH(E2122)+1))&gt;12),(IF(YEAR(E2122)&lt;YEAR($L$6),1,IF(MONTH(E2122)=12,99,MONTH(E2122)+1))&gt;MIN(MONTH($L$6),IF(AND(M2122&lt;&gt;"",YEAR(M2122)=YEAR($L$6)),MONTH(M2122),99),IF(AND(O2122&lt;&gt;"",YEAR(O2122)=YEAR($L$6)),MONTH(O2122),99)))),0,MIN(MONTH($L$6),IF(AND(M2122&lt;&gt;"",YEAR(M2122)=YEAR($L$6)),MONTH(M2122),99),IF(AND(O2122&lt;&gt;"",YEAR(O2122)=YEAR($L$6)),MONTH(O2122),99))-IF(YEAR(E2122)&lt;YEAR($L$6),1,IF(MONTH(E2122)=12,99,MONTH(E2122)+1))+1))),0)</f>
        <v>12</v>
      </c>
      <c r="Q2122" s="122">
        <f t="shared" ref="Q2122:Q2185" si="135">IFERROR(IF(N2122=0,(H2122*(1-G2122))/F2122*P2122,(N2122*(1-G2122))/F2122*P2122),0)</f>
        <v>2106.196</v>
      </c>
      <c r="R2122" s="122">
        <f t="shared" si="132"/>
        <v>0.00599999999985812</v>
      </c>
      <c r="S2122" s="123" t="s">
        <v>120</v>
      </c>
      <c r="U2122" s="70"/>
      <c r="V2122" s="124"/>
    </row>
    <row r="2123" s="63" customFormat="1" ht="16.5" outlineLevel="7" spans="1:22">
      <c r="A2123" s="82"/>
      <c r="B2123" s="126" t="s">
        <v>194</v>
      </c>
      <c r="C2123" s="127" t="s">
        <v>10426</v>
      </c>
      <c r="D2123" s="128" t="s">
        <v>10332</v>
      </c>
      <c r="E2123" s="129">
        <v>44762</v>
      </c>
      <c r="F2123" s="128">
        <v>60</v>
      </c>
      <c r="G2123" s="114">
        <v>0</v>
      </c>
      <c r="H2123" s="115">
        <v>10530.98</v>
      </c>
      <c r="I2123" s="115">
        <v>7196.17</v>
      </c>
      <c r="J2123" s="130">
        <v>0</v>
      </c>
      <c r="K2123" s="130">
        <v>3334.81</v>
      </c>
      <c r="L2123" s="130">
        <v>2106.19</v>
      </c>
      <c r="M2123" s="118"/>
      <c r="N2123" s="119"/>
      <c r="O2123" s="120">
        <f t="shared" si="133"/>
        <v>46599</v>
      </c>
      <c r="P2123" s="121">
        <f t="shared" si="134"/>
        <v>12</v>
      </c>
      <c r="Q2123" s="122">
        <f t="shared" si="135"/>
        <v>2106.196</v>
      </c>
      <c r="R2123" s="122">
        <f t="shared" si="132"/>
        <v>0.00599999999985812</v>
      </c>
      <c r="S2123" s="123" t="s">
        <v>120</v>
      </c>
      <c r="U2123" s="70"/>
      <c r="V2123" s="124"/>
    </row>
    <row r="2124" s="63" customFormat="1" ht="16.5" outlineLevel="7" spans="1:22">
      <c r="A2124" s="82"/>
      <c r="B2124" s="111" t="s">
        <v>194</v>
      </c>
      <c r="C2124" s="111" t="s">
        <v>10430</v>
      </c>
      <c r="D2124" s="112" t="s">
        <v>10332</v>
      </c>
      <c r="E2124" s="113">
        <v>44762</v>
      </c>
      <c r="F2124" s="112">
        <v>60</v>
      </c>
      <c r="G2124" s="114">
        <v>0</v>
      </c>
      <c r="H2124" s="115">
        <v>10530.98</v>
      </c>
      <c r="I2124" s="115">
        <v>7196.17</v>
      </c>
      <c r="J2124" s="116">
        <v>0</v>
      </c>
      <c r="K2124" s="116">
        <v>3334.81</v>
      </c>
      <c r="L2124" s="116">
        <v>2106.19</v>
      </c>
      <c r="M2124" s="118"/>
      <c r="N2124" s="119"/>
      <c r="O2124" s="120">
        <f t="shared" si="133"/>
        <v>46599</v>
      </c>
      <c r="P2124" s="121">
        <f t="shared" si="134"/>
        <v>12</v>
      </c>
      <c r="Q2124" s="122">
        <f t="shared" si="135"/>
        <v>2106.196</v>
      </c>
      <c r="R2124" s="122">
        <f t="shared" si="132"/>
        <v>0.00599999999985812</v>
      </c>
      <c r="S2124" s="123" t="s">
        <v>120</v>
      </c>
      <c r="U2124" s="70"/>
      <c r="V2124" s="124"/>
    </row>
    <row r="2125" s="63" customFormat="1" ht="16.5" outlineLevel="7" spans="1:22">
      <c r="A2125" s="82"/>
      <c r="B2125" s="111" t="s">
        <v>194</v>
      </c>
      <c r="C2125" s="111" t="s">
        <v>10433</v>
      </c>
      <c r="D2125" s="112" t="s">
        <v>10332</v>
      </c>
      <c r="E2125" s="113">
        <v>44762</v>
      </c>
      <c r="F2125" s="112">
        <v>60</v>
      </c>
      <c r="G2125" s="114">
        <v>0</v>
      </c>
      <c r="H2125" s="115">
        <v>10530.97</v>
      </c>
      <c r="I2125" s="115">
        <v>7196.16</v>
      </c>
      <c r="J2125" s="116">
        <v>0</v>
      </c>
      <c r="K2125" s="116">
        <v>3334.81</v>
      </c>
      <c r="L2125" s="116">
        <v>2106.19</v>
      </c>
      <c r="M2125" s="118"/>
      <c r="N2125" s="119"/>
      <c r="O2125" s="120">
        <f t="shared" si="133"/>
        <v>46599</v>
      </c>
      <c r="P2125" s="121">
        <f t="shared" si="134"/>
        <v>12</v>
      </c>
      <c r="Q2125" s="122">
        <f t="shared" si="135"/>
        <v>2106.194</v>
      </c>
      <c r="R2125" s="122">
        <f t="shared" si="132"/>
        <v>0.00399999999990541</v>
      </c>
      <c r="S2125" s="123" t="s">
        <v>120</v>
      </c>
      <c r="U2125" s="70"/>
      <c r="V2125" s="124"/>
    </row>
    <row r="2126" s="63" customFormat="1" ht="16.5" outlineLevel="7" spans="1:22">
      <c r="A2126" s="82"/>
      <c r="B2126" s="126" t="s">
        <v>194</v>
      </c>
      <c r="C2126" s="127" t="s">
        <v>10437</v>
      </c>
      <c r="D2126" s="128" t="s">
        <v>10332</v>
      </c>
      <c r="E2126" s="129">
        <v>44762</v>
      </c>
      <c r="F2126" s="128">
        <v>60</v>
      </c>
      <c r="G2126" s="114">
        <v>0</v>
      </c>
      <c r="H2126" s="115">
        <v>10530.97</v>
      </c>
      <c r="I2126" s="115">
        <v>7196.16</v>
      </c>
      <c r="J2126" s="130">
        <v>0</v>
      </c>
      <c r="K2126" s="130">
        <v>3334.81</v>
      </c>
      <c r="L2126" s="130">
        <v>2106.19</v>
      </c>
      <c r="M2126" s="118"/>
      <c r="N2126" s="119"/>
      <c r="O2126" s="120">
        <f t="shared" si="133"/>
        <v>46599</v>
      </c>
      <c r="P2126" s="121">
        <f t="shared" si="134"/>
        <v>12</v>
      </c>
      <c r="Q2126" s="122">
        <f t="shared" si="135"/>
        <v>2106.194</v>
      </c>
      <c r="R2126" s="122">
        <f t="shared" si="132"/>
        <v>0.00399999999990541</v>
      </c>
      <c r="S2126" s="123" t="s">
        <v>120</v>
      </c>
      <c r="U2126" s="70"/>
      <c r="V2126" s="124"/>
    </row>
    <row r="2127" s="63" customFormat="1" ht="16.5" outlineLevel="7" spans="1:22">
      <c r="A2127" s="82"/>
      <c r="B2127" s="126" t="s">
        <v>194</v>
      </c>
      <c r="C2127" s="127" t="s">
        <v>10440</v>
      </c>
      <c r="D2127" s="128" t="s">
        <v>10332</v>
      </c>
      <c r="E2127" s="129">
        <v>44762</v>
      </c>
      <c r="F2127" s="128">
        <v>60</v>
      </c>
      <c r="G2127" s="114">
        <v>0</v>
      </c>
      <c r="H2127" s="115">
        <v>10530.97</v>
      </c>
      <c r="I2127" s="115">
        <v>7196.16</v>
      </c>
      <c r="J2127" s="130">
        <v>0</v>
      </c>
      <c r="K2127" s="130">
        <v>3334.81</v>
      </c>
      <c r="L2127" s="130">
        <v>2106.19</v>
      </c>
      <c r="M2127" s="118"/>
      <c r="N2127" s="119"/>
      <c r="O2127" s="120">
        <f t="shared" si="133"/>
        <v>46599</v>
      </c>
      <c r="P2127" s="121">
        <f t="shared" si="134"/>
        <v>12</v>
      </c>
      <c r="Q2127" s="122">
        <f t="shared" si="135"/>
        <v>2106.194</v>
      </c>
      <c r="R2127" s="122">
        <f t="shared" si="132"/>
        <v>0.00399999999990541</v>
      </c>
      <c r="S2127" s="123" t="s">
        <v>120</v>
      </c>
      <c r="U2127" s="70"/>
      <c r="V2127" s="124"/>
    </row>
    <row r="2128" s="63" customFormat="1" ht="16.5" outlineLevel="7" spans="1:22">
      <c r="A2128" s="82"/>
      <c r="B2128" s="126" t="s">
        <v>194</v>
      </c>
      <c r="C2128" s="127" t="s">
        <v>10443</v>
      </c>
      <c r="D2128" s="128" t="s">
        <v>10332</v>
      </c>
      <c r="E2128" s="129">
        <v>44762</v>
      </c>
      <c r="F2128" s="128">
        <v>60</v>
      </c>
      <c r="G2128" s="114">
        <v>0</v>
      </c>
      <c r="H2128" s="115">
        <v>10530.97</v>
      </c>
      <c r="I2128" s="115">
        <v>7196.16</v>
      </c>
      <c r="J2128" s="130">
        <v>0</v>
      </c>
      <c r="K2128" s="130">
        <v>3334.81</v>
      </c>
      <c r="L2128" s="130">
        <v>2106.19</v>
      </c>
      <c r="M2128" s="118"/>
      <c r="N2128" s="119"/>
      <c r="O2128" s="120">
        <f t="shared" si="133"/>
        <v>46599</v>
      </c>
      <c r="P2128" s="121">
        <f t="shared" si="134"/>
        <v>12</v>
      </c>
      <c r="Q2128" s="122">
        <f t="shared" si="135"/>
        <v>2106.194</v>
      </c>
      <c r="R2128" s="122">
        <f t="shared" si="132"/>
        <v>0.00399999999990541</v>
      </c>
      <c r="S2128" s="123" t="s">
        <v>120</v>
      </c>
      <c r="U2128" s="70"/>
      <c r="V2128" s="124"/>
    </row>
    <row r="2129" s="63" customFormat="1" ht="16.5" outlineLevel="7" spans="1:22">
      <c r="A2129" s="82"/>
      <c r="B2129" s="126" t="s">
        <v>194</v>
      </c>
      <c r="C2129" s="127" t="s">
        <v>10446</v>
      </c>
      <c r="D2129" s="128" t="s">
        <v>10332</v>
      </c>
      <c r="E2129" s="129">
        <v>44762</v>
      </c>
      <c r="F2129" s="128">
        <v>60</v>
      </c>
      <c r="G2129" s="114">
        <v>0</v>
      </c>
      <c r="H2129" s="115">
        <v>10530.97</v>
      </c>
      <c r="I2129" s="115">
        <v>7196.16</v>
      </c>
      <c r="J2129" s="130">
        <v>0</v>
      </c>
      <c r="K2129" s="130">
        <v>3334.81</v>
      </c>
      <c r="L2129" s="130">
        <v>2106.19</v>
      </c>
      <c r="M2129" s="118"/>
      <c r="N2129" s="119"/>
      <c r="O2129" s="120">
        <f t="shared" si="133"/>
        <v>46599</v>
      </c>
      <c r="P2129" s="121">
        <f t="shared" si="134"/>
        <v>12</v>
      </c>
      <c r="Q2129" s="122">
        <f t="shared" si="135"/>
        <v>2106.194</v>
      </c>
      <c r="R2129" s="122">
        <f t="shared" si="132"/>
        <v>0.00399999999990541</v>
      </c>
      <c r="S2129" s="123" t="s">
        <v>120</v>
      </c>
      <c r="U2129" s="70"/>
      <c r="V2129" s="124"/>
    </row>
    <row r="2130" s="63" customFormat="1" ht="16.5" outlineLevel="7" spans="1:22">
      <c r="A2130" s="82"/>
      <c r="B2130" s="126" t="s">
        <v>194</v>
      </c>
      <c r="C2130" s="127" t="s">
        <v>10449</v>
      </c>
      <c r="D2130" s="128" t="s">
        <v>10285</v>
      </c>
      <c r="E2130" s="129">
        <v>44762</v>
      </c>
      <c r="F2130" s="128">
        <v>60</v>
      </c>
      <c r="G2130" s="114">
        <v>0</v>
      </c>
      <c r="H2130" s="115">
        <v>5707.97</v>
      </c>
      <c r="I2130" s="115">
        <v>3900.44</v>
      </c>
      <c r="J2130" s="130">
        <v>0</v>
      </c>
      <c r="K2130" s="130">
        <v>1807.53</v>
      </c>
      <c r="L2130" s="130">
        <v>1141.59</v>
      </c>
      <c r="M2130" s="118"/>
      <c r="N2130" s="119"/>
      <c r="O2130" s="120">
        <f t="shared" si="133"/>
        <v>46599</v>
      </c>
      <c r="P2130" s="121">
        <f t="shared" si="134"/>
        <v>12</v>
      </c>
      <c r="Q2130" s="122">
        <f t="shared" si="135"/>
        <v>1141.594</v>
      </c>
      <c r="R2130" s="122">
        <f t="shared" si="132"/>
        <v>0.00400000000013279</v>
      </c>
      <c r="S2130" s="123" t="s">
        <v>120</v>
      </c>
      <c r="U2130" s="70"/>
      <c r="V2130" s="124"/>
    </row>
    <row r="2131" s="63" customFormat="1" ht="16.5" outlineLevel="7" spans="1:22">
      <c r="A2131" s="82"/>
      <c r="B2131" s="111" t="s">
        <v>194</v>
      </c>
      <c r="C2131" s="111" t="s">
        <v>10452</v>
      </c>
      <c r="D2131" s="112" t="s">
        <v>10285</v>
      </c>
      <c r="E2131" s="113">
        <v>44762</v>
      </c>
      <c r="F2131" s="112">
        <v>60</v>
      </c>
      <c r="G2131" s="114">
        <v>0</v>
      </c>
      <c r="H2131" s="115">
        <v>5707.97</v>
      </c>
      <c r="I2131" s="115">
        <v>3900.44</v>
      </c>
      <c r="J2131" s="116">
        <v>0</v>
      </c>
      <c r="K2131" s="116">
        <v>1807.53</v>
      </c>
      <c r="L2131" s="116">
        <v>1141.59</v>
      </c>
      <c r="M2131" s="118"/>
      <c r="N2131" s="119"/>
      <c r="O2131" s="120">
        <f t="shared" si="133"/>
        <v>46599</v>
      </c>
      <c r="P2131" s="121">
        <f t="shared" si="134"/>
        <v>12</v>
      </c>
      <c r="Q2131" s="122">
        <f t="shared" si="135"/>
        <v>1141.594</v>
      </c>
      <c r="R2131" s="122">
        <f t="shared" si="132"/>
        <v>0.00400000000013279</v>
      </c>
      <c r="S2131" s="123" t="s">
        <v>120</v>
      </c>
      <c r="U2131" s="70"/>
      <c r="V2131" s="124"/>
    </row>
    <row r="2132" s="63" customFormat="1" ht="16.5" outlineLevel="7" spans="1:22">
      <c r="A2132" s="82"/>
      <c r="B2132" s="111" t="s">
        <v>194</v>
      </c>
      <c r="C2132" s="111" t="s">
        <v>10456</v>
      </c>
      <c r="D2132" s="112" t="s">
        <v>10285</v>
      </c>
      <c r="E2132" s="113">
        <v>44762</v>
      </c>
      <c r="F2132" s="112">
        <v>60</v>
      </c>
      <c r="G2132" s="114">
        <v>0</v>
      </c>
      <c r="H2132" s="115">
        <v>5707.97</v>
      </c>
      <c r="I2132" s="115">
        <v>3900.44</v>
      </c>
      <c r="J2132" s="116">
        <v>0</v>
      </c>
      <c r="K2132" s="116">
        <v>1807.53</v>
      </c>
      <c r="L2132" s="116">
        <v>1141.59</v>
      </c>
      <c r="M2132" s="118"/>
      <c r="N2132" s="119"/>
      <c r="O2132" s="120">
        <f t="shared" si="133"/>
        <v>46599</v>
      </c>
      <c r="P2132" s="121">
        <f t="shared" si="134"/>
        <v>12</v>
      </c>
      <c r="Q2132" s="122">
        <f t="shared" si="135"/>
        <v>1141.594</v>
      </c>
      <c r="R2132" s="122">
        <f t="shared" si="132"/>
        <v>0.00400000000013279</v>
      </c>
      <c r="S2132" s="123" t="s">
        <v>120</v>
      </c>
      <c r="U2132" s="70"/>
      <c r="V2132" s="124"/>
    </row>
    <row r="2133" s="63" customFormat="1" ht="16.5" outlineLevel="7" spans="1:22">
      <c r="A2133" s="82"/>
      <c r="B2133" s="126" t="s">
        <v>194</v>
      </c>
      <c r="C2133" s="127" t="s">
        <v>10460</v>
      </c>
      <c r="D2133" s="128" t="s">
        <v>10285</v>
      </c>
      <c r="E2133" s="129">
        <v>44762</v>
      </c>
      <c r="F2133" s="128">
        <v>60</v>
      </c>
      <c r="G2133" s="114">
        <v>0</v>
      </c>
      <c r="H2133" s="115">
        <v>5707.97</v>
      </c>
      <c r="I2133" s="115">
        <v>3900.44</v>
      </c>
      <c r="J2133" s="130">
        <v>0</v>
      </c>
      <c r="K2133" s="130">
        <v>1807.53</v>
      </c>
      <c r="L2133" s="130">
        <v>1141.59</v>
      </c>
      <c r="M2133" s="118"/>
      <c r="N2133" s="119"/>
      <c r="O2133" s="120">
        <f t="shared" si="133"/>
        <v>46599</v>
      </c>
      <c r="P2133" s="121">
        <f t="shared" si="134"/>
        <v>12</v>
      </c>
      <c r="Q2133" s="122">
        <f t="shared" si="135"/>
        <v>1141.594</v>
      </c>
      <c r="R2133" s="122">
        <f t="shared" si="132"/>
        <v>0.00400000000013279</v>
      </c>
      <c r="S2133" s="123" t="s">
        <v>120</v>
      </c>
      <c r="U2133" s="70"/>
      <c r="V2133" s="124"/>
    </row>
    <row r="2134" s="63" customFormat="1" ht="16.5" outlineLevel="7" spans="1:22">
      <c r="A2134" s="82"/>
      <c r="B2134" s="126" t="s">
        <v>194</v>
      </c>
      <c r="C2134" s="127" t="s">
        <v>10463</v>
      </c>
      <c r="D2134" s="128" t="s">
        <v>10285</v>
      </c>
      <c r="E2134" s="129">
        <v>44762</v>
      </c>
      <c r="F2134" s="128">
        <v>60</v>
      </c>
      <c r="G2134" s="114">
        <v>0</v>
      </c>
      <c r="H2134" s="115">
        <v>5707.97</v>
      </c>
      <c r="I2134" s="115">
        <v>3900.44</v>
      </c>
      <c r="J2134" s="130">
        <v>0</v>
      </c>
      <c r="K2134" s="130">
        <v>1807.53</v>
      </c>
      <c r="L2134" s="130">
        <v>1141.59</v>
      </c>
      <c r="M2134" s="118"/>
      <c r="N2134" s="119"/>
      <c r="O2134" s="120">
        <f t="shared" si="133"/>
        <v>46599</v>
      </c>
      <c r="P2134" s="121">
        <f t="shared" si="134"/>
        <v>12</v>
      </c>
      <c r="Q2134" s="122">
        <f t="shared" si="135"/>
        <v>1141.594</v>
      </c>
      <c r="R2134" s="122">
        <f t="shared" si="132"/>
        <v>0.00400000000013279</v>
      </c>
      <c r="S2134" s="123" t="s">
        <v>120</v>
      </c>
      <c r="U2134" s="70"/>
      <c r="V2134" s="124"/>
    </row>
    <row r="2135" s="63" customFormat="1" ht="16.5" outlineLevel="7" spans="1:22">
      <c r="A2135" s="82"/>
      <c r="B2135" s="126" t="s">
        <v>194</v>
      </c>
      <c r="C2135" s="127" t="s">
        <v>10466</v>
      </c>
      <c r="D2135" s="128" t="s">
        <v>10285</v>
      </c>
      <c r="E2135" s="129">
        <v>44762</v>
      </c>
      <c r="F2135" s="128">
        <v>60</v>
      </c>
      <c r="G2135" s="114">
        <v>0</v>
      </c>
      <c r="H2135" s="115">
        <v>5707.97</v>
      </c>
      <c r="I2135" s="115">
        <v>3900.44</v>
      </c>
      <c r="J2135" s="130">
        <v>0</v>
      </c>
      <c r="K2135" s="130">
        <v>1807.53</v>
      </c>
      <c r="L2135" s="130">
        <v>1141.59</v>
      </c>
      <c r="M2135" s="118"/>
      <c r="N2135" s="119"/>
      <c r="O2135" s="120">
        <f t="shared" si="133"/>
        <v>46599</v>
      </c>
      <c r="P2135" s="121">
        <f t="shared" si="134"/>
        <v>12</v>
      </c>
      <c r="Q2135" s="122">
        <f t="shared" si="135"/>
        <v>1141.594</v>
      </c>
      <c r="R2135" s="122">
        <f t="shared" si="132"/>
        <v>0.00400000000013279</v>
      </c>
      <c r="S2135" s="123" t="s">
        <v>120</v>
      </c>
      <c r="U2135" s="70"/>
      <c r="V2135" s="124"/>
    </row>
    <row r="2136" s="63" customFormat="1" ht="16.5" outlineLevel="7" spans="1:22">
      <c r="A2136" s="82"/>
      <c r="B2136" s="126" t="s">
        <v>194</v>
      </c>
      <c r="C2136" s="127" t="s">
        <v>10469</v>
      </c>
      <c r="D2136" s="128" t="s">
        <v>10285</v>
      </c>
      <c r="E2136" s="129">
        <v>44762</v>
      </c>
      <c r="F2136" s="128">
        <v>60</v>
      </c>
      <c r="G2136" s="114">
        <v>0</v>
      </c>
      <c r="H2136" s="115">
        <v>5707.97</v>
      </c>
      <c r="I2136" s="115">
        <v>3900.44</v>
      </c>
      <c r="J2136" s="130">
        <v>0</v>
      </c>
      <c r="K2136" s="130">
        <v>1807.53</v>
      </c>
      <c r="L2136" s="130">
        <v>1141.59</v>
      </c>
      <c r="M2136" s="118"/>
      <c r="N2136" s="119"/>
      <c r="O2136" s="120">
        <f t="shared" si="133"/>
        <v>46599</v>
      </c>
      <c r="P2136" s="121">
        <f t="shared" si="134"/>
        <v>12</v>
      </c>
      <c r="Q2136" s="122">
        <f t="shared" si="135"/>
        <v>1141.594</v>
      </c>
      <c r="R2136" s="122">
        <f t="shared" si="132"/>
        <v>0.00400000000013279</v>
      </c>
      <c r="S2136" s="123" t="s">
        <v>120</v>
      </c>
      <c r="U2136" s="70"/>
      <c r="V2136" s="124"/>
    </row>
    <row r="2137" s="63" customFormat="1" ht="16.5" outlineLevel="7" spans="1:22">
      <c r="A2137" s="82"/>
      <c r="B2137" s="126" t="s">
        <v>194</v>
      </c>
      <c r="C2137" s="127" t="s">
        <v>10472</v>
      </c>
      <c r="D2137" s="128" t="s">
        <v>10285</v>
      </c>
      <c r="E2137" s="129">
        <v>44762</v>
      </c>
      <c r="F2137" s="128">
        <v>60</v>
      </c>
      <c r="G2137" s="114">
        <v>0</v>
      </c>
      <c r="H2137" s="115">
        <v>5707.96</v>
      </c>
      <c r="I2137" s="115">
        <v>3900.43</v>
      </c>
      <c r="J2137" s="130">
        <v>0</v>
      </c>
      <c r="K2137" s="130">
        <v>1807.53</v>
      </c>
      <c r="L2137" s="130">
        <v>1141.59</v>
      </c>
      <c r="M2137" s="118"/>
      <c r="N2137" s="119"/>
      <c r="O2137" s="120">
        <f t="shared" si="133"/>
        <v>46599</v>
      </c>
      <c r="P2137" s="121">
        <f t="shared" si="134"/>
        <v>12</v>
      </c>
      <c r="Q2137" s="122">
        <f t="shared" si="135"/>
        <v>1141.592</v>
      </c>
      <c r="R2137" s="122">
        <f t="shared" si="132"/>
        <v>0.00200000000018008</v>
      </c>
      <c r="S2137" s="123" t="s">
        <v>120</v>
      </c>
      <c r="U2137" s="70"/>
      <c r="V2137" s="124"/>
    </row>
    <row r="2138" s="63" customFormat="1" ht="16.5" outlineLevel="7" spans="1:22">
      <c r="A2138" s="82"/>
      <c r="B2138" s="111" t="s">
        <v>194</v>
      </c>
      <c r="C2138" s="111" t="s">
        <v>10475</v>
      </c>
      <c r="D2138" s="112" t="s">
        <v>10285</v>
      </c>
      <c r="E2138" s="113">
        <v>44762</v>
      </c>
      <c r="F2138" s="112">
        <v>60</v>
      </c>
      <c r="G2138" s="114">
        <v>0</v>
      </c>
      <c r="H2138" s="115">
        <v>5707.96</v>
      </c>
      <c r="I2138" s="115">
        <v>3900.43</v>
      </c>
      <c r="J2138" s="116">
        <v>0</v>
      </c>
      <c r="K2138" s="116">
        <v>1807.53</v>
      </c>
      <c r="L2138" s="116">
        <v>1141.59</v>
      </c>
      <c r="M2138" s="118"/>
      <c r="N2138" s="119"/>
      <c r="O2138" s="120">
        <f t="shared" si="133"/>
        <v>46599</v>
      </c>
      <c r="P2138" s="121">
        <f t="shared" si="134"/>
        <v>12</v>
      </c>
      <c r="Q2138" s="122">
        <f t="shared" si="135"/>
        <v>1141.592</v>
      </c>
      <c r="R2138" s="122">
        <f t="shared" si="132"/>
        <v>0.00200000000018008</v>
      </c>
      <c r="S2138" s="123" t="s">
        <v>120</v>
      </c>
      <c r="U2138" s="70"/>
      <c r="V2138" s="124"/>
    </row>
    <row r="2139" s="63" customFormat="1" ht="16.5" outlineLevel="7" spans="1:22">
      <c r="A2139" s="82"/>
      <c r="B2139" s="111" t="s">
        <v>194</v>
      </c>
      <c r="C2139" s="111" t="s">
        <v>10478</v>
      </c>
      <c r="D2139" s="112" t="s">
        <v>10285</v>
      </c>
      <c r="E2139" s="113">
        <v>44762</v>
      </c>
      <c r="F2139" s="112">
        <v>60</v>
      </c>
      <c r="G2139" s="114">
        <v>0</v>
      </c>
      <c r="H2139" s="115">
        <v>5707.96</v>
      </c>
      <c r="I2139" s="115">
        <v>3900.43</v>
      </c>
      <c r="J2139" s="116">
        <v>0</v>
      </c>
      <c r="K2139" s="116">
        <v>1807.53</v>
      </c>
      <c r="L2139" s="116">
        <v>1141.59</v>
      </c>
      <c r="M2139" s="118"/>
      <c r="N2139" s="119"/>
      <c r="O2139" s="120">
        <f t="shared" si="133"/>
        <v>46599</v>
      </c>
      <c r="P2139" s="121">
        <f t="shared" si="134"/>
        <v>12</v>
      </c>
      <c r="Q2139" s="122">
        <f t="shared" si="135"/>
        <v>1141.592</v>
      </c>
      <c r="R2139" s="122">
        <f t="shared" si="132"/>
        <v>0.00200000000018008</v>
      </c>
      <c r="S2139" s="123" t="s">
        <v>120</v>
      </c>
      <c r="U2139" s="70"/>
      <c r="V2139" s="124"/>
    </row>
    <row r="2140" s="63" customFormat="1" ht="16.5" outlineLevel="7" spans="1:22">
      <c r="A2140" s="82"/>
      <c r="B2140" s="126" t="s">
        <v>194</v>
      </c>
      <c r="C2140" s="127" t="s">
        <v>10481</v>
      </c>
      <c r="D2140" s="128" t="s">
        <v>10285</v>
      </c>
      <c r="E2140" s="129">
        <v>44762</v>
      </c>
      <c r="F2140" s="128">
        <v>60</v>
      </c>
      <c r="G2140" s="114">
        <v>0</v>
      </c>
      <c r="H2140" s="115">
        <v>5707.96</v>
      </c>
      <c r="I2140" s="115">
        <v>3900.43</v>
      </c>
      <c r="J2140" s="130">
        <v>0</v>
      </c>
      <c r="K2140" s="130">
        <v>1807.53</v>
      </c>
      <c r="L2140" s="130">
        <v>1141.59</v>
      </c>
      <c r="M2140" s="118"/>
      <c r="N2140" s="119"/>
      <c r="O2140" s="120">
        <f t="shared" si="133"/>
        <v>46599</v>
      </c>
      <c r="P2140" s="121">
        <f t="shared" si="134"/>
        <v>12</v>
      </c>
      <c r="Q2140" s="122">
        <f t="shared" si="135"/>
        <v>1141.592</v>
      </c>
      <c r="R2140" s="122">
        <f t="shared" si="132"/>
        <v>0.00200000000018008</v>
      </c>
      <c r="S2140" s="123" t="s">
        <v>120</v>
      </c>
      <c r="U2140" s="70"/>
      <c r="V2140" s="124"/>
    </row>
    <row r="2141" s="63" customFormat="1" ht="16.5" outlineLevel="7" spans="1:22">
      <c r="A2141" s="82"/>
      <c r="B2141" s="126" t="s">
        <v>194</v>
      </c>
      <c r="C2141" s="127" t="s">
        <v>10484</v>
      </c>
      <c r="D2141" s="128" t="s">
        <v>10285</v>
      </c>
      <c r="E2141" s="129">
        <v>44762</v>
      </c>
      <c r="F2141" s="128">
        <v>60</v>
      </c>
      <c r="G2141" s="114">
        <v>0</v>
      </c>
      <c r="H2141" s="115">
        <v>5707.96</v>
      </c>
      <c r="I2141" s="115">
        <v>3900.43</v>
      </c>
      <c r="J2141" s="130">
        <v>0</v>
      </c>
      <c r="K2141" s="130">
        <v>1807.53</v>
      </c>
      <c r="L2141" s="130">
        <v>1141.59</v>
      </c>
      <c r="M2141" s="118"/>
      <c r="N2141" s="119"/>
      <c r="O2141" s="120">
        <f t="shared" si="133"/>
        <v>46599</v>
      </c>
      <c r="P2141" s="121">
        <f t="shared" si="134"/>
        <v>12</v>
      </c>
      <c r="Q2141" s="122">
        <f t="shared" si="135"/>
        <v>1141.592</v>
      </c>
      <c r="R2141" s="122">
        <f t="shared" si="132"/>
        <v>0.00200000000018008</v>
      </c>
      <c r="S2141" s="123" t="s">
        <v>120</v>
      </c>
      <c r="U2141" s="70"/>
      <c r="V2141" s="124"/>
    </row>
    <row r="2142" s="63" customFormat="1" ht="16.5" outlineLevel="7" spans="1:22">
      <c r="A2142" s="82"/>
      <c r="B2142" s="126" t="s">
        <v>194</v>
      </c>
      <c r="C2142" s="127" t="s">
        <v>10488</v>
      </c>
      <c r="D2142" s="128" t="s">
        <v>10285</v>
      </c>
      <c r="E2142" s="129">
        <v>44762</v>
      </c>
      <c r="F2142" s="128">
        <v>60</v>
      </c>
      <c r="G2142" s="114">
        <v>0</v>
      </c>
      <c r="H2142" s="115">
        <v>5707.96</v>
      </c>
      <c r="I2142" s="115">
        <v>3900.43</v>
      </c>
      <c r="J2142" s="130">
        <v>0</v>
      </c>
      <c r="K2142" s="130">
        <v>1807.53</v>
      </c>
      <c r="L2142" s="130">
        <v>1141.59</v>
      </c>
      <c r="M2142" s="118"/>
      <c r="N2142" s="119"/>
      <c r="O2142" s="120">
        <f t="shared" si="133"/>
        <v>46599</v>
      </c>
      <c r="P2142" s="121">
        <f t="shared" si="134"/>
        <v>12</v>
      </c>
      <c r="Q2142" s="122">
        <f t="shared" si="135"/>
        <v>1141.592</v>
      </c>
      <c r="R2142" s="122">
        <f t="shared" si="132"/>
        <v>0.00200000000018008</v>
      </c>
      <c r="S2142" s="123" t="s">
        <v>120</v>
      </c>
      <c r="U2142" s="70"/>
      <c r="V2142" s="124"/>
    </row>
    <row r="2143" s="63" customFormat="1" ht="16.5" outlineLevel="7" spans="1:22">
      <c r="A2143" s="82"/>
      <c r="B2143" s="126" t="s">
        <v>194</v>
      </c>
      <c r="C2143" s="127" t="s">
        <v>10491</v>
      </c>
      <c r="D2143" s="128" t="s">
        <v>10285</v>
      </c>
      <c r="E2143" s="129">
        <v>44762</v>
      </c>
      <c r="F2143" s="128">
        <v>60</v>
      </c>
      <c r="G2143" s="114">
        <v>0</v>
      </c>
      <c r="H2143" s="115">
        <v>5707.96</v>
      </c>
      <c r="I2143" s="115">
        <v>3900.43</v>
      </c>
      <c r="J2143" s="130">
        <v>0</v>
      </c>
      <c r="K2143" s="130">
        <v>1807.53</v>
      </c>
      <c r="L2143" s="130">
        <v>1141.59</v>
      </c>
      <c r="M2143" s="118"/>
      <c r="N2143" s="119"/>
      <c r="O2143" s="120">
        <f t="shared" si="133"/>
        <v>46599</v>
      </c>
      <c r="P2143" s="121">
        <f t="shared" si="134"/>
        <v>12</v>
      </c>
      <c r="Q2143" s="122">
        <f t="shared" si="135"/>
        <v>1141.592</v>
      </c>
      <c r="R2143" s="122">
        <f t="shared" si="132"/>
        <v>0.00200000000018008</v>
      </c>
      <c r="S2143" s="123" t="s">
        <v>120</v>
      </c>
      <c r="U2143" s="70"/>
      <c r="V2143" s="124"/>
    </row>
    <row r="2144" s="63" customFormat="1" ht="16.5" outlineLevel="7" spans="1:22">
      <c r="A2144" s="82"/>
      <c r="B2144" s="126" t="s">
        <v>194</v>
      </c>
      <c r="C2144" s="127" t="s">
        <v>10494</v>
      </c>
      <c r="D2144" s="128" t="s">
        <v>9154</v>
      </c>
      <c r="E2144" s="129">
        <v>44762</v>
      </c>
      <c r="F2144" s="128">
        <v>60</v>
      </c>
      <c r="G2144" s="114">
        <v>0</v>
      </c>
      <c r="H2144" s="115">
        <v>5707.96</v>
      </c>
      <c r="I2144" s="115">
        <v>3900.43</v>
      </c>
      <c r="J2144" s="130">
        <v>0</v>
      </c>
      <c r="K2144" s="130">
        <v>1807.53</v>
      </c>
      <c r="L2144" s="130">
        <v>1141.59</v>
      </c>
      <c r="M2144" s="118"/>
      <c r="N2144" s="119"/>
      <c r="O2144" s="120">
        <f t="shared" si="133"/>
        <v>46599</v>
      </c>
      <c r="P2144" s="121">
        <f t="shared" si="134"/>
        <v>12</v>
      </c>
      <c r="Q2144" s="122">
        <f t="shared" si="135"/>
        <v>1141.592</v>
      </c>
      <c r="R2144" s="122">
        <f t="shared" si="132"/>
        <v>0.00200000000018008</v>
      </c>
      <c r="S2144" s="123" t="s">
        <v>120</v>
      </c>
      <c r="U2144" s="70"/>
      <c r="V2144" s="124"/>
    </row>
    <row r="2145" s="63" customFormat="1" ht="16.5" outlineLevel="7" spans="1:22">
      <c r="A2145" s="82"/>
      <c r="B2145" s="111" t="s">
        <v>194</v>
      </c>
      <c r="C2145" s="111" t="s">
        <v>10497</v>
      </c>
      <c r="D2145" s="112" t="s">
        <v>9154</v>
      </c>
      <c r="E2145" s="113">
        <v>44762</v>
      </c>
      <c r="F2145" s="112">
        <v>60</v>
      </c>
      <c r="G2145" s="114">
        <v>0</v>
      </c>
      <c r="H2145" s="115">
        <v>5442.47</v>
      </c>
      <c r="I2145" s="115">
        <v>3719.02</v>
      </c>
      <c r="J2145" s="116">
        <v>0</v>
      </c>
      <c r="K2145" s="116">
        <v>1723.45</v>
      </c>
      <c r="L2145" s="116">
        <v>1088.5</v>
      </c>
      <c r="M2145" s="118"/>
      <c r="N2145" s="119"/>
      <c r="O2145" s="120">
        <f t="shared" si="133"/>
        <v>46599</v>
      </c>
      <c r="P2145" s="121">
        <f t="shared" si="134"/>
        <v>12</v>
      </c>
      <c r="Q2145" s="122">
        <f t="shared" si="135"/>
        <v>1088.494</v>
      </c>
      <c r="R2145" s="122">
        <f t="shared" si="132"/>
        <v>-0.00599999999985812</v>
      </c>
      <c r="S2145" s="123" t="s">
        <v>120</v>
      </c>
      <c r="U2145" s="70"/>
      <c r="V2145" s="124"/>
    </row>
    <row r="2146" s="63" customFormat="1" ht="16.5" outlineLevel="7" spans="1:22">
      <c r="A2146" s="82"/>
      <c r="B2146" s="111" t="s">
        <v>194</v>
      </c>
      <c r="C2146" s="111" t="s">
        <v>10501</v>
      </c>
      <c r="D2146" s="112" t="s">
        <v>9154</v>
      </c>
      <c r="E2146" s="113">
        <v>44762</v>
      </c>
      <c r="F2146" s="112">
        <v>60</v>
      </c>
      <c r="G2146" s="114">
        <v>0</v>
      </c>
      <c r="H2146" s="115">
        <v>5442.47</v>
      </c>
      <c r="I2146" s="115">
        <v>3719.02</v>
      </c>
      <c r="J2146" s="116">
        <v>0</v>
      </c>
      <c r="K2146" s="116">
        <v>1723.45</v>
      </c>
      <c r="L2146" s="116">
        <v>1088.5</v>
      </c>
      <c r="M2146" s="118"/>
      <c r="N2146" s="119"/>
      <c r="O2146" s="120">
        <f t="shared" si="133"/>
        <v>46599</v>
      </c>
      <c r="P2146" s="121">
        <f t="shared" si="134"/>
        <v>12</v>
      </c>
      <c r="Q2146" s="122">
        <f t="shared" si="135"/>
        <v>1088.494</v>
      </c>
      <c r="R2146" s="122">
        <f t="shared" si="132"/>
        <v>-0.00599999999985812</v>
      </c>
      <c r="S2146" s="123" t="s">
        <v>120</v>
      </c>
      <c r="U2146" s="70"/>
      <c r="V2146" s="124"/>
    </row>
    <row r="2147" s="63" customFormat="1" ht="16.5" outlineLevel="7" spans="1:22">
      <c r="A2147" s="82"/>
      <c r="B2147" s="126" t="s">
        <v>194</v>
      </c>
      <c r="C2147" s="127" t="s">
        <v>10504</v>
      </c>
      <c r="D2147" s="128" t="s">
        <v>9154</v>
      </c>
      <c r="E2147" s="129">
        <v>44762</v>
      </c>
      <c r="F2147" s="128">
        <v>60</v>
      </c>
      <c r="G2147" s="114">
        <v>0</v>
      </c>
      <c r="H2147" s="115">
        <v>5442.47</v>
      </c>
      <c r="I2147" s="115">
        <v>3719.02</v>
      </c>
      <c r="J2147" s="130">
        <v>0</v>
      </c>
      <c r="K2147" s="130">
        <v>1723.45</v>
      </c>
      <c r="L2147" s="130">
        <v>1088.5</v>
      </c>
      <c r="M2147" s="118"/>
      <c r="N2147" s="119"/>
      <c r="O2147" s="120">
        <f t="shared" si="133"/>
        <v>46599</v>
      </c>
      <c r="P2147" s="121">
        <f t="shared" si="134"/>
        <v>12</v>
      </c>
      <c r="Q2147" s="122">
        <f t="shared" si="135"/>
        <v>1088.494</v>
      </c>
      <c r="R2147" s="122">
        <f t="shared" si="132"/>
        <v>-0.00599999999985812</v>
      </c>
      <c r="S2147" s="123" t="s">
        <v>120</v>
      </c>
      <c r="U2147" s="70"/>
      <c r="V2147" s="124"/>
    </row>
    <row r="2148" s="63" customFormat="1" ht="16.5" outlineLevel="7" spans="1:22">
      <c r="A2148" s="82"/>
      <c r="B2148" s="126" t="s">
        <v>194</v>
      </c>
      <c r="C2148" s="127" t="s">
        <v>10507</v>
      </c>
      <c r="D2148" s="128" t="s">
        <v>9154</v>
      </c>
      <c r="E2148" s="129">
        <v>44762</v>
      </c>
      <c r="F2148" s="128">
        <v>60</v>
      </c>
      <c r="G2148" s="114">
        <v>0</v>
      </c>
      <c r="H2148" s="115">
        <v>5442.48</v>
      </c>
      <c r="I2148" s="115">
        <v>3719.03</v>
      </c>
      <c r="J2148" s="130">
        <v>0</v>
      </c>
      <c r="K2148" s="130">
        <v>1723.45</v>
      </c>
      <c r="L2148" s="130">
        <v>1088.5</v>
      </c>
      <c r="M2148" s="118"/>
      <c r="N2148" s="119"/>
      <c r="O2148" s="120">
        <f t="shared" si="133"/>
        <v>46599</v>
      </c>
      <c r="P2148" s="121">
        <f t="shared" si="134"/>
        <v>12</v>
      </c>
      <c r="Q2148" s="122">
        <f t="shared" si="135"/>
        <v>1088.496</v>
      </c>
      <c r="R2148" s="122">
        <f t="shared" si="132"/>
        <v>-0.00399999999990541</v>
      </c>
      <c r="S2148" s="123" t="s">
        <v>120</v>
      </c>
      <c r="U2148" s="70"/>
      <c r="V2148" s="124"/>
    </row>
    <row r="2149" s="63" customFormat="1" ht="16.5" outlineLevel="7" spans="1:22">
      <c r="A2149" s="82"/>
      <c r="B2149" s="126" t="s">
        <v>194</v>
      </c>
      <c r="C2149" s="127" t="s">
        <v>10510</v>
      </c>
      <c r="D2149" s="128" t="s">
        <v>9154</v>
      </c>
      <c r="E2149" s="129">
        <v>44762</v>
      </c>
      <c r="F2149" s="128">
        <v>60</v>
      </c>
      <c r="G2149" s="114">
        <v>0</v>
      </c>
      <c r="H2149" s="115">
        <v>5442.48</v>
      </c>
      <c r="I2149" s="115">
        <v>3719.03</v>
      </c>
      <c r="J2149" s="130">
        <v>0</v>
      </c>
      <c r="K2149" s="130">
        <v>1723.45</v>
      </c>
      <c r="L2149" s="130">
        <v>1088.5</v>
      </c>
      <c r="M2149" s="118"/>
      <c r="N2149" s="119"/>
      <c r="O2149" s="120">
        <f t="shared" si="133"/>
        <v>46599</v>
      </c>
      <c r="P2149" s="121">
        <f t="shared" si="134"/>
        <v>12</v>
      </c>
      <c r="Q2149" s="122">
        <f t="shared" si="135"/>
        <v>1088.496</v>
      </c>
      <c r="R2149" s="122">
        <f t="shared" si="132"/>
        <v>-0.00399999999990541</v>
      </c>
      <c r="S2149" s="123" t="s">
        <v>120</v>
      </c>
      <c r="U2149" s="70"/>
      <c r="V2149" s="124"/>
    </row>
    <row r="2150" s="63" customFormat="1" ht="16.5" outlineLevel="7" spans="1:22">
      <c r="A2150" s="82"/>
      <c r="B2150" s="126" t="s">
        <v>194</v>
      </c>
      <c r="C2150" s="127" t="s">
        <v>10513</v>
      </c>
      <c r="D2150" s="128" t="s">
        <v>9154</v>
      </c>
      <c r="E2150" s="129">
        <v>44762</v>
      </c>
      <c r="F2150" s="128">
        <v>60</v>
      </c>
      <c r="G2150" s="114">
        <v>0</v>
      </c>
      <c r="H2150" s="115">
        <v>5442.48</v>
      </c>
      <c r="I2150" s="115">
        <v>3719.03</v>
      </c>
      <c r="J2150" s="130">
        <v>0</v>
      </c>
      <c r="K2150" s="130">
        <v>1723.45</v>
      </c>
      <c r="L2150" s="130">
        <v>1088.5</v>
      </c>
      <c r="M2150" s="118"/>
      <c r="N2150" s="119"/>
      <c r="O2150" s="120">
        <f t="shared" si="133"/>
        <v>46599</v>
      </c>
      <c r="P2150" s="121">
        <f t="shared" si="134"/>
        <v>12</v>
      </c>
      <c r="Q2150" s="122">
        <f t="shared" si="135"/>
        <v>1088.496</v>
      </c>
      <c r="R2150" s="122">
        <f t="shared" si="132"/>
        <v>-0.00399999999990541</v>
      </c>
      <c r="S2150" s="123" t="s">
        <v>120</v>
      </c>
      <c r="U2150" s="70"/>
      <c r="V2150" s="124"/>
    </row>
    <row r="2151" s="63" customFormat="1" ht="16.5" outlineLevel="7" spans="1:22">
      <c r="A2151" s="82"/>
      <c r="B2151" s="126" t="s">
        <v>194</v>
      </c>
      <c r="C2151" s="127" t="s">
        <v>10516</v>
      </c>
      <c r="D2151" s="128" t="s">
        <v>9154</v>
      </c>
      <c r="E2151" s="129">
        <v>44762</v>
      </c>
      <c r="F2151" s="128">
        <v>60</v>
      </c>
      <c r="G2151" s="114">
        <v>0</v>
      </c>
      <c r="H2151" s="115">
        <v>5442.48</v>
      </c>
      <c r="I2151" s="115">
        <v>3719.03</v>
      </c>
      <c r="J2151" s="130">
        <v>0</v>
      </c>
      <c r="K2151" s="130">
        <v>1723.45</v>
      </c>
      <c r="L2151" s="130">
        <v>1088.5</v>
      </c>
      <c r="M2151" s="118"/>
      <c r="N2151" s="119"/>
      <c r="O2151" s="120">
        <f t="shared" si="133"/>
        <v>46599</v>
      </c>
      <c r="P2151" s="121">
        <f t="shared" si="134"/>
        <v>12</v>
      </c>
      <c r="Q2151" s="122">
        <f t="shared" si="135"/>
        <v>1088.496</v>
      </c>
      <c r="R2151" s="122">
        <f t="shared" si="132"/>
        <v>-0.00399999999990541</v>
      </c>
      <c r="S2151" s="123" t="s">
        <v>120</v>
      </c>
      <c r="U2151" s="70"/>
      <c r="V2151" s="124"/>
    </row>
    <row r="2152" s="63" customFormat="1" ht="16.5" outlineLevel="7" spans="1:22">
      <c r="A2152" s="82"/>
      <c r="B2152" s="111" t="s">
        <v>194</v>
      </c>
      <c r="C2152" s="111" t="s">
        <v>10519</v>
      </c>
      <c r="D2152" s="112" t="s">
        <v>9154</v>
      </c>
      <c r="E2152" s="113">
        <v>44762</v>
      </c>
      <c r="F2152" s="112">
        <v>60</v>
      </c>
      <c r="G2152" s="114">
        <v>0</v>
      </c>
      <c r="H2152" s="115">
        <v>5442.48</v>
      </c>
      <c r="I2152" s="115">
        <v>3719.03</v>
      </c>
      <c r="J2152" s="116">
        <v>0</v>
      </c>
      <c r="K2152" s="116">
        <v>1723.45</v>
      </c>
      <c r="L2152" s="116">
        <v>1088.5</v>
      </c>
      <c r="M2152" s="118"/>
      <c r="N2152" s="119"/>
      <c r="O2152" s="120">
        <f t="shared" si="133"/>
        <v>46599</v>
      </c>
      <c r="P2152" s="121">
        <f t="shared" si="134"/>
        <v>12</v>
      </c>
      <c r="Q2152" s="122">
        <f t="shared" si="135"/>
        <v>1088.496</v>
      </c>
      <c r="R2152" s="122">
        <f t="shared" si="132"/>
        <v>-0.00399999999990541</v>
      </c>
      <c r="S2152" s="123" t="s">
        <v>120</v>
      </c>
      <c r="U2152" s="70"/>
      <c r="V2152" s="124"/>
    </row>
    <row r="2153" s="63" customFormat="1" ht="16.5" outlineLevel="7" spans="1:22">
      <c r="A2153" s="82"/>
      <c r="B2153" s="111" t="s">
        <v>194</v>
      </c>
      <c r="C2153" s="111" t="s">
        <v>10522</v>
      </c>
      <c r="D2153" s="112" t="s">
        <v>9154</v>
      </c>
      <c r="E2153" s="113">
        <v>44762</v>
      </c>
      <c r="F2153" s="112">
        <v>60</v>
      </c>
      <c r="G2153" s="114">
        <v>0</v>
      </c>
      <c r="H2153" s="115">
        <v>5442.48</v>
      </c>
      <c r="I2153" s="115">
        <v>3719.03</v>
      </c>
      <c r="J2153" s="116">
        <v>0</v>
      </c>
      <c r="K2153" s="116">
        <v>1723.45</v>
      </c>
      <c r="L2153" s="116">
        <v>1088.5</v>
      </c>
      <c r="M2153" s="118"/>
      <c r="N2153" s="119"/>
      <c r="O2153" s="120">
        <f t="shared" si="133"/>
        <v>46599</v>
      </c>
      <c r="P2153" s="121">
        <f t="shared" si="134"/>
        <v>12</v>
      </c>
      <c r="Q2153" s="122">
        <f t="shared" si="135"/>
        <v>1088.496</v>
      </c>
      <c r="R2153" s="122">
        <f t="shared" si="132"/>
        <v>-0.00399999999990541</v>
      </c>
      <c r="S2153" s="123" t="s">
        <v>120</v>
      </c>
      <c r="U2153" s="70"/>
      <c r="V2153" s="124"/>
    </row>
    <row r="2154" s="63" customFormat="1" ht="16.5" outlineLevel="7" spans="1:22">
      <c r="A2154" s="82"/>
      <c r="B2154" s="126" t="s">
        <v>194</v>
      </c>
      <c r="C2154" s="127" t="s">
        <v>10525</v>
      </c>
      <c r="D2154" s="128" t="s">
        <v>9154</v>
      </c>
      <c r="E2154" s="129">
        <v>44762</v>
      </c>
      <c r="F2154" s="128">
        <v>60</v>
      </c>
      <c r="G2154" s="114">
        <v>0</v>
      </c>
      <c r="H2154" s="115">
        <v>5442.48</v>
      </c>
      <c r="I2154" s="115">
        <v>3719.03</v>
      </c>
      <c r="J2154" s="130">
        <v>0</v>
      </c>
      <c r="K2154" s="130">
        <v>1723.45</v>
      </c>
      <c r="L2154" s="130">
        <v>1088.5</v>
      </c>
      <c r="M2154" s="118"/>
      <c r="N2154" s="119"/>
      <c r="O2154" s="120">
        <f t="shared" si="133"/>
        <v>46599</v>
      </c>
      <c r="P2154" s="121">
        <f t="shared" si="134"/>
        <v>12</v>
      </c>
      <c r="Q2154" s="122">
        <f t="shared" si="135"/>
        <v>1088.496</v>
      </c>
      <c r="R2154" s="122">
        <f t="shared" si="132"/>
        <v>-0.00399999999990541</v>
      </c>
      <c r="S2154" s="123" t="s">
        <v>120</v>
      </c>
      <c r="U2154" s="70"/>
      <c r="V2154" s="124"/>
    </row>
    <row r="2155" s="63" customFormat="1" ht="16.5" outlineLevel="7" spans="1:22">
      <c r="A2155" s="82"/>
      <c r="B2155" s="126" t="s">
        <v>194</v>
      </c>
      <c r="C2155" s="127" t="s">
        <v>10528</v>
      </c>
      <c r="D2155" s="128" t="s">
        <v>9154</v>
      </c>
      <c r="E2155" s="129">
        <v>44762</v>
      </c>
      <c r="F2155" s="128">
        <v>60</v>
      </c>
      <c r="G2155" s="114">
        <v>0</v>
      </c>
      <c r="H2155" s="115">
        <v>5442.48</v>
      </c>
      <c r="I2155" s="115">
        <v>3719.03</v>
      </c>
      <c r="J2155" s="130">
        <v>0</v>
      </c>
      <c r="K2155" s="130">
        <v>1723.45</v>
      </c>
      <c r="L2155" s="130">
        <v>1088.5</v>
      </c>
      <c r="M2155" s="118"/>
      <c r="N2155" s="119"/>
      <c r="O2155" s="120">
        <f t="shared" si="133"/>
        <v>46599</v>
      </c>
      <c r="P2155" s="121">
        <f t="shared" si="134"/>
        <v>12</v>
      </c>
      <c r="Q2155" s="122">
        <f t="shared" si="135"/>
        <v>1088.496</v>
      </c>
      <c r="R2155" s="122">
        <f t="shared" si="132"/>
        <v>-0.00399999999990541</v>
      </c>
      <c r="S2155" s="123" t="s">
        <v>120</v>
      </c>
      <c r="U2155" s="70"/>
      <c r="V2155" s="124"/>
    </row>
    <row r="2156" s="63" customFormat="1" ht="16.5" outlineLevel="7" spans="1:22">
      <c r="A2156" s="82"/>
      <c r="B2156" s="126" t="s">
        <v>194</v>
      </c>
      <c r="C2156" s="127" t="s">
        <v>10531</v>
      </c>
      <c r="D2156" s="128" t="s">
        <v>9154</v>
      </c>
      <c r="E2156" s="129">
        <v>44762</v>
      </c>
      <c r="F2156" s="128">
        <v>60</v>
      </c>
      <c r="G2156" s="114">
        <v>0</v>
      </c>
      <c r="H2156" s="115">
        <v>5442.48</v>
      </c>
      <c r="I2156" s="115">
        <v>3719.03</v>
      </c>
      <c r="J2156" s="130">
        <v>0</v>
      </c>
      <c r="K2156" s="130">
        <v>1723.45</v>
      </c>
      <c r="L2156" s="130">
        <v>1088.5</v>
      </c>
      <c r="M2156" s="118"/>
      <c r="N2156" s="119"/>
      <c r="O2156" s="120">
        <f t="shared" si="133"/>
        <v>46599</v>
      </c>
      <c r="P2156" s="121">
        <f t="shared" si="134"/>
        <v>12</v>
      </c>
      <c r="Q2156" s="122">
        <f t="shared" si="135"/>
        <v>1088.496</v>
      </c>
      <c r="R2156" s="122">
        <f t="shared" si="132"/>
        <v>-0.00399999999990541</v>
      </c>
      <c r="S2156" s="123" t="s">
        <v>120</v>
      </c>
      <c r="U2156" s="70"/>
      <c r="V2156" s="124"/>
    </row>
    <row r="2157" s="63" customFormat="1" ht="16.5" outlineLevel="7" spans="1:22">
      <c r="A2157" s="82"/>
      <c r="B2157" s="126" t="s">
        <v>194</v>
      </c>
      <c r="C2157" s="127" t="s">
        <v>10535</v>
      </c>
      <c r="D2157" s="128" t="s">
        <v>9154</v>
      </c>
      <c r="E2157" s="129">
        <v>44762</v>
      </c>
      <c r="F2157" s="128">
        <v>60</v>
      </c>
      <c r="G2157" s="114">
        <v>0</v>
      </c>
      <c r="H2157" s="115">
        <v>5442.48</v>
      </c>
      <c r="I2157" s="115">
        <v>3719.03</v>
      </c>
      <c r="J2157" s="130">
        <v>0</v>
      </c>
      <c r="K2157" s="130">
        <v>1723.45</v>
      </c>
      <c r="L2157" s="130">
        <v>1088.5</v>
      </c>
      <c r="M2157" s="118"/>
      <c r="N2157" s="119"/>
      <c r="O2157" s="120">
        <f t="shared" si="133"/>
        <v>46599</v>
      </c>
      <c r="P2157" s="121">
        <f t="shared" si="134"/>
        <v>12</v>
      </c>
      <c r="Q2157" s="122">
        <f t="shared" si="135"/>
        <v>1088.496</v>
      </c>
      <c r="R2157" s="122">
        <f t="shared" si="132"/>
        <v>-0.00399999999990541</v>
      </c>
      <c r="S2157" s="123" t="s">
        <v>120</v>
      </c>
      <c r="U2157" s="70"/>
      <c r="V2157" s="124"/>
    </row>
    <row r="2158" s="63" customFormat="1" ht="16.5" outlineLevel="7" spans="1:22">
      <c r="A2158" s="82"/>
      <c r="B2158" s="126" t="s">
        <v>194</v>
      </c>
      <c r="C2158" s="127" t="s">
        <v>10538</v>
      </c>
      <c r="D2158" s="128" t="s">
        <v>9154</v>
      </c>
      <c r="E2158" s="129">
        <v>44762</v>
      </c>
      <c r="F2158" s="128">
        <v>60</v>
      </c>
      <c r="G2158" s="114">
        <v>0</v>
      </c>
      <c r="H2158" s="115">
        <v>5442.48</v>
      </c>
      <c r="I2158" s="115">
        <v>3719.03</v>
      </c>
      <c r="J2158" s="130">
        <v>0</v>
      </c>
      <c r="K2158" s="130">
        <v>1723.45</v>
      </c>
      <c r="L2158" s="130">
        <v>1088.5</v>
      </c>
      <c r="M2158" s="118"/>
      <c r="N2158" s="119"/>
      <c r="O2158" s="120">
        <f t="shared" si="133"/>
        <v>46599</v>
      </c>
      <c r="P2158" s="121">
        <f t="shared" si="134"/>
        <v>12</v>
      </c>
      <c r="Q2158" s="122">
        <f t="shared" si="135"/>
        <v>1088.496</v>
      </c>
      <c r="R2158" s="122">
        <f t="shared" si="132"/>
        <v>-0.00399999999990541</v>
      </c>
      <c r="S2158" s="123" t="s">
        <v>120</v>
      </c>
      <c r="U2158" s="70"/>
      <c r="V2158" s="124"/>
    </row>
    <row r="2159" s="63" customFormat="1" ht="16.5" outlineLevel="7" spans="1:22">
      <c r="A2159" s="82"/>
      <c r="B2159" s="111" t="s">
        <v>194</v>
      </c>
      <c r="C2159" s="111" t="s">
        <v>10541</v>
      </c>
      <c r="D2159" s="112" t="s">
        <v>9154</v>
      </c>
      <c r="E2159" s="113">
        <v>44762</v>
      </c>
      <c r="F2159" s="112">
        <v>60</v>
      </c>
      <c r="G2159" s="114">
        <v>0</v>
      </c>
      <c r="H2159" s="115">
        <v>5442.48</v>
      </c>
      <c r="I2159" s="115">
        <v>3719.03</v>
      </c>
      <c r="J2159" s="116">
        <v>0</v>
      </c>
      <c r="K2159" s="116">
        <v>1723.45</v>
      </c>
      <c r="L2159" s="116">
        <v>1088.5</v>
      </c>
      <c r="M2159" s="118"/>
      <c r="N2159" s="119"/>
      <c r="O2159" s="120">
        <f t="shared" si="133"/>
        <v>46599</v>
      </c>
      <c r="P2159" s="121">
        <f t="shared" si="134"/>
        <v>12</v>
      </c>
      <c r="Q2159" s="122">
        <f t="shared" si="135"/>
        <v>1088.496</v>
      </c>
      <c r="R2159" s="122">
        <f t="shared" si="132"/>
        <v>-0.00399999999990541</v>
      </c>
      <c r="S2159" s="123" t="s">
        <v>120</v>
      </c>
      <c r="U2159" s="70"/>
      <c r="V2159" s="124"/>
    </row>
    <row r="2160" s="63" customFormat="1" ht="16.5" outlineLevel="7" spans="1:22">
      <c r="A2160" s="82"/>
      <c r="B2160" s="111" t="s">
        <v>194</v>
      </c>
      <c r="C2160" s="111" t="s">
        <v>10545</v>
      </c>
      <c r="D2160" s="112" t="s">
        <v>9154</v>
      </c>
      <c r="E2160" s="113">
        <v>44762</v>
      </c>
      <c r="F2160" s="112">
        <v>60</v>
      </c>
      <c r="G2160" s="114">
        <v>0</v>
      </c>
      <c r="H2160" s="115">
        <v>5442.48</v>
      </c>
      <c r="I2160" s="115">
        <v>3719.03</v>
      </c>
      <c r="J2160" s="116">
        <v>0</v>
      </c>
      <c r="K2160" s="116">
        <v>1723.45</v>
      </c>
      <c r="L2160" s="116">
        <v>1088.5</v>
      </c>
      <c r="M2160" s="118"/>
      <c r="N2160" s="119"/>
      <c r="O2160" s="120">
        <f t="shared" si="133"/>
        <v>46599</v>
      </c>
      <c r="P2160" s="121">
        <f t="shared" si="134"/>
        <v>12</v>
      </c>
      <c r="Q2160" s="122">
        <f t="shared" si="135"/>
        <v>1088.496</v>
      </c>
      <c r="R2160" s="122">
        <f t="shared" si="132"/>
        <v>-0.00399999999990541</v>
      </c>
      <c r="S2160" s="123" t="s">
        <v>120</v>
      </c>
      <c r="U2160" s="70"/>
      <c r="V2160" s="124"/>
    </row>
    <row r="2161" s="63" customFormat="1" ht="16.5" outlineLevel="7" spans="1:22">
      <c r="A2161" s="82"/>
      <c r="B2161" s="126" t="s">
        <v>194</v>
      </c>
      <c r="C2161" s="127" t="s">
        <v>10548</v>
      </c>
      <c r="D2161" s="128" t="s">
        <v>9154</v>
      </c>
      <c r="E2161" s="129">
        <v>44762</v>
      </c>
      <c r="F2161" s="128">
        <v>60</v>
      </c>
      <c r="G2161" s="114">
        <v>0</v>
      </c>
      <c r="H2161" s="115">
        <v>5442.48</v>
      </c>
      <c r="I2161" s="115">
        <v>3719.03</v>
      </c>
      <c r="J2161" s="130">
        <v>0</v>
      </c>
      <c r="K2161" s="130">
        <v>1723.45</v>
      </c>
      <c r="L2161" s="130">
        <v>1088.5</v>
      </c>
      <c r="M2161" s="118"/>
      <c r="N2161" s="119"/>
      <c r="O2161" s="120">
        <f t="shared" si="133"/>
        <v>46599</v>
      </c>
      <c r="P2161" s="121">
        <f t="shared" si="134"/>
        <v>12</v>
      </c>
      <c r="Q2161" s="122">
        <f t="shared" si="135"/>
        <v>1088.496</v>
      </c>
      <c r="R2161" s="122">
        <f t="shared" si="132"/>
        <v>-0.00399999999990541</v>
      </c>
      <c r="S2161" s="123" t="s">
        <v>120</v>
      </c>
      <c r="U2161" s="70"/>
      <c r="V2161" s="124"/>
    </row>
    <row r="2162" s="63" customFormat="1" ht="16.5" outlineLevel="7" spans="1:22">
      <c r="A2162" s="82"/>
      <c r="B2162" s="126" t="s">
        <v>194</v>
      </c>
      <c r="C2162" s="127" t="s">
        <v>10551</v>
      </c>
      <c r="D2162" s="128" t="s">
        <v>9154</v>
      </c>
      <c r="E2162" s="129">
        <v>44762</v>
      </c>
      <c r="F2162" s="128">
        <v>60</v>
      </c>
      <c r="G2162" s="114">
        <v>0</v>
      </c>
      <c r="H2162" s="115">
        <v>5442.48</v>
      </c>
      <c r="I2162" s="115">
        <v>3719.03</v>
      </c>
      <c r="J2162" s="130">
        <v>0</v>
      </c>
      <c r="K2162" s="130">
        <v>1723.45</v>
      </c>
      <c r="L2162" s="130">
        <v>1088.5</v>
      </c>
      <c r="M2162" s="118"/>
      <c r="N2162" s="119"/>
      <c r="O2162" s="120">
        <f t="shared" si="133"/>
        <v>46599</v>
      </c>
      <c r="P2162" s="121">
        <f t="shared" si="134"/>
        <v>12</v>
      </c>
      <c r="Q2162" s="122">
        <f t="shared" si="135"/>
        <v>1088.496</v>
      </c>
      <c r="R2162" s="122">
        <f t="shared" si="132"/>
        <v>-0.00399999999990541</v>
      </c>
      <c r="S2162" s="123" t="s">
        <v>120</v>
      </c>
      <c r="U2162" s="70"/>
      <c r="V2162" s="124"/>
    </row>
    <row r="2163" s="63" customFormat="1" ht="16.5" outlineLevel="7" spans="1:22">
      <c r="A2163" s="82"/>
      <c r="B2163" s="126" t="s">
        <v>194</v>
      </c>
      <c r="C2163" s="127" t="s">
        <v>10554</v>
      </c>
      <c r="D2163" s="128" t="s">
        <v>9154</v>
      </c>
      <c r="E2163" s="129">
        <v>44762</v>
      </c>
      <c r="F2163" s="128">
        <v>60</v>
      </c>
      <c r="G2163" s="114">
        <v>0</v>
      </c>
      <c r="H2163" s="115">
        <v>5442.48</v>
      </c>
      <c r="I2163" s="115">
        <v>3719.03</v>
      </c>
      <c r="J2163" s="130">
        <v>0</v>
      </c>
      <c r="K2163" s="130">
        <v>1723.45</v>
      </c>
      <c r="L2163" s="130">
        <v>1088.5</v>
      </c>
      <c r="M2163" s="118"/>
      <c r="N2163" s="119"/>
      <c r="O2163" s="120">
        <f t="shared" si="133"/>
        <v>46599</v>
      </c>
      <c r="P2163" s="121">
        <f t="shared" si="134"/>
        <v>12</v>
      </c>
      <c r="Q2163" s="122">
        <f t="shared" si="135"/>
        <v>1088.496</v>
      </c>
      <c r="R2163" s="122">
        <f t="shared" si="132"/>
        <v>-0.00399999999990541</v>
      </c>
      <c r="S2163" s="123" t="s">
        <v>120</v>
      </c>
      <c r="U2163" s="70"/>
      <c r="V2163" s="124"/>
    </row>
    <row r="2164" s="63" customFormat="1" ht="16.5" outlineLevel="7" spans="1:22">
      <c r="A2164" s="82"/>
      <c r="B2164" s="126" t="s">
        <v>194</v>
      </c>
      <c r="C2164" s="127" t="s">
        <v>10557</v>
      </c>
      <c r="D2164" s="128" t="s">
        <v>9154</v>
      </c>
      <c r="E2164" s="129">
        <v>44762</v>
      </c>
      <c r="F2164" s="128">
        <v>60</v>
      </c>
      <c r="G2164" s="114">
        <v>0</v>
      </c>
      <c r="H2164" s="115">
        <v>5442.48</v>
      </c>
      <c r="I2164" s="115">
        <v>3719.03</v>
      </c>
      <c r="J2164" s="130">
        <v>0</v>
      </c>
      <c r="K2164" s="130">
        <v>1723.45</v>
      </c>
      <c r="L2164" s="130">
        <v>1088.5</v>
      </c>
      <c r="M2164" s="118"/>
      <c r="N2164" s="119"/>
      <c r="O2164" s="120">
        <f t="shared" si="133"/>
        <v>46599</v>
      </c>
      <c r="P2164" s="121">
        <f t="shared" si="134"/>
        <v>12</v>
      </c>
      <c r="Q2164" s="122">
        <f t="shared" si="135"/>
        <v>1088.496</v>
      </c>
      <c r="R2164" s="122">
        <f t="shared" si="132"/>
        <v>-0.00399999999990541</v>
      </c>
      <c r="S2164" s="123" t="s">
        <v>120</v>
      </c>
      <c r="U2164" s="70"/>
      <c r="V2164" s="124"/>
    </row>
    <row r="2165" s="63" customFormat="1" ht="16.5" outlineLevel="7" spans="1:22">
      <c r="A2165" s="82"/>
      <c r="B2165" s="126" t="s">
        <v>194</v>
      </c>
      <c r="C2165" s="127" t="s">
        <v>10560</v>
      </c>
      <c r="D2165" s="128" t="s">
        <v>9154</v>
      </c>
      <c r="E2165" s="129">
        <v>44762</v>
      </c>
      <c r="F2165" s="128">
        <v>60</v>
      </c>
      <c r="G2165" s="114">
        <v>0</v>
      </c>
      <c r="H2165" s="115">
        <v>5442.48</v>
      </c>
      <c r="I2165" s="115">
        <v>3719.03</v>
      </c>
      <c r="J2165" s="130">
        <v>0</v>
      </c>
      <c r="K2165" s="130">
        <v>1723.45</v>
      </c>
      <c r="L2165" s="130">
        <v>1088.5</v>
      </c>
      <c r="M2165" s="118"/>
      <c r="N2165" s="119"/>
      <c r="O2165" s="120">
        <f t="shared" si="133"/>
        <v>46599</v>
      </c>
      <c r="P2165" s="121">
        <f t="shared" si="134"/>
        <v>12</v>
      </c>
      <c r="Q2165" s="122">
        <f t="shared" si="135"/>
        <v>1088.496</v>
      </c>
      <c r="R2165" s="122">
        <f t="shared" si="132"/>
        <v>-0.00399999999990541</v>
      </c>
      <c r="S2165" s="123" t="s">
        <v>120</v>
      </c>
      <c r="U2165" s="70"/>
      <c r="V2165" s="124"/>
    </row>
    <row r="2166" s="63" customFormat="1" ht="16.5" outlineLevel="7" spans="1:22">
      <c r="A2166" s="82"/>
      <c r="B2166" s="111" t="s">
        <v>194</v>
      </c>
      <c r="C2166" s="111" t="s">
        <v>10563</v>
      </c>
      <c r="D2166" s="112" t="s">
        <v>9154</v>
      </c>
      <c r="E2166" s="113">
        <v>44762</v>
      </c>
      <c r="F2166" s="112">
        <v>60</v>
      </c>
      <c r="G2166" s="114">
        <v>0</v>
      </c>
      <c r="H2166" s="115">
        <v>5442.48</v>
      </c>
      <c r="I2166" s="115">
        <v>3719.03</v>
      </c>
      <c r="J2166" s="116">
        <v>0</v>
      </c>
      <c r="K2166" s="116">
        <v>1723.45</v>
      </c>
      <c r="L2166" s="116">
        <v>1088.5</v>
      </c>
      <c r="M2166" s="118"/>
      <c r="N2166" s="119"/>
      <c r="O2166" s="120">
        <f t="shared" si="133"/>
        <v>46599</v>
      </c>
      <c r="P2166" s="121">
        <f t="shared" si="134"/>
        <v>12</v>
      </c>
      <c r="Q2166" s="122">
        <f t="shared" si="135"/>
        <v>1088.496</v>
      </c>
      <c r="R2166" s="122">
        <f t="shared" si="132"/>
        <v>-0.00399999999990541</v>
      </c>
      <c r="S2166" s="123" t="s">
        <v>120</v>
      </c>
      <c r="U2166" s="70"/>
      <c r="V2166" s="124"/>
    </row>
    <row r="2167" s="63" customFormat="1" ht="16.5" outlineLevel="7" spans="1:22">
      <c r="A2167" s="82"/>
      <c r="B2167" s="111" t="s">
        <v>194</v>
      </c>
      <c r="C2167" s="111" t="s">
        <v>10566</v>
      </c>
      <c r="D2167" s="112" t="s">
        <v>9154</v>
      </c>
      <c r="E2167" s="113">
        <v>44762</v>
      </c>
      <c r="F2167" s="112">
        <v>60</v>
      </c>
      <c r="G2167" s="114">
        <v>0</v>
      </c>
      <c r="H2167" s="115">
        <v>5442.48</v>
      </c>
      <c r="I2167" s="115">
        <v>3719.03</v>
      </c>
      <c r="J2167" s="116">
        <v>0</v>
      </c>
      <c r="K2167" s="116">
        <v>1723.45</v>
      </c>
      <c r="L2167" s="116">
        <v>1088.5</v>
      </c>
      <c r="M2167" s="118"/>
      <c r="N2167" s="119"/>
      <c r="O2167" s="120">
        <f t="shared" si="133"/>
        <v>46599</v>
      </c>
      <c r="P2167" s="121">
        <f t="shared" si="134"/>
        <v>12</v>
      </c>
      <c r="Q2167" s="122">
        <f t="shared" si="135"/>
        <v>1088.496</v>
      </c>
      <c r="R2167" s="122">
        <f t="shared" si="132"/>
        <v>-0.00399999999990541</v>
      </c>
      <c r="S2167" s="123" t="s">
        <v>120</v>
      </c>
      <c r="U2167" s="70"/>
      <c r="V2167" s="124"/>
    </row>
    <row r="2168" s="63" customFormat="1" ht="16.5" outlineLevel="7" spans="1:22">
      <c r="A2168" s="82"/>
      <c r="B2168" s="126" t="s">
        <v>194</v>
      </c>
      <c r="C2168" s="127" t="s">
        <v>10569</v>
      </c>
      <c r="D2168" s="128" t="s">
        <v>9154</v>
      </c>
      <c r="E2168" s="129">
        <v>44762</v>
      </c>
      <c r="F2168" s="128">
        <v>60</v>
      </c>
      <c r="G2168" s="114">
        <v>0</v>
      </c>
      <c r="H2168" s="115">
        <v>5442.48</v>
      </c>
      <c r="I2168" s="115">
        <v>3719.03</v>
      </c>
      <c r="J2168" s="130">
        <v>0</v>
      </c>
      <c r="K2168" s="130">
        <v>1723.45</v>
      </c>
      <c r="L2168" s="130">
        <v>1088.5</v>
      </c>
      <c r="M2168" s="118"/>
      <c r="N2168" s="119"/>
      <c r="O2168" s="120">
        <f t="shared" si="133"/>
        <v>46599</v>
      </c>
      <c r="P2168" s="121">
        <f t="shared" si="134"/>
        <v>12</v>
      </c>
      <c r="Q2168" s="122">
        <f t="shared" si="135"/>
        <v>1088.496</v>
      </c>
      <c r="R2168" s="122">
        <f t="shared" si="132"/>
        <v>-0.00399999999990541</v>
      </c>
      <c r="S2168" s="123" t="s">
        <v>120</v>
      </c>
      <c r="U2168" s="70"/>
      <c r="V2168" s="124"/>
    </row>
    <row r="2169" s="63" customFormat="1" ht="16.5" outlineLevel="7" spans="1:22">
      <c r="A2169" s="82"/>
      <c r="B2169" s="126" t="s">
        <v>194</v>
      </c>
      <c r="C2169" s="127" t="s">
        <v>10572</v>
      </c>
      <c r="D2169" s="128" t="s">
        <v>9154</v>
      </c>
      <c r="E2169" s="129">
        <v>44762</v>
      </c>
      <c r="F2169" s="128">
        <v>60</v>
      </c>
      <c r="G2169" s="114">
        <v>0</v>
      </c>
      <c r="H2169" s="115">
        <v>5442.48</v>
      </c>
      <c r="I2169" s="115">
        <v>3719.03</v>
      </c>
      <c r="J2169" s="130">
        <v>0</v>
      </c>
      <c r="K2169" s="130">
        <v>1723.45</v>
      </c>
      <c r="L2169" s="130">
        <v>1088.5</v>
      </c>
      <c r="M2169" s="118"/>
      <c r="N2169" s="119"/>
      <c r="O2169" s="120">
        <f t="shared" si="133"/>
        <v>46599</v>
      </c>
      <c r="P2169" s="121">
        <f t="shared" si="134"/>
        <v>12</v>
      </c>
      <c r="Q2169" s="122">
        <f t="shared" si="135"/>
        <v>1088.496</v>
      </c>
      <c r="R2169" s="122">
        <f t="shared" si="132"/>
        <v>-0.00399999999990541</v>
      </c>
      <c r="S2169" s="123" t="s">
        <v>120</v>
      </c>
      <c r="U2169" s="70"/>
      <c r="V2169" s="124"/>
    </row>
    <row r="2170" s="63" customFormat="1" ht="16.5" outlineLevel="7" spans="1:22">
      <c r="A2170" s="82"/>
      <c r="B2170" s="126" t="s">
        <v>194</v>
      </c>
      <c r="C2170" s="127" t="s">
        <v>10575</v>
      </c>
      <c r="D2170" s="128" t="s">
        <v>9154</v>
      </c>
      <c r="E2170" s="129">
        <v>44762</v>
      </c>
      <c r="F2170" s="128">
        <v>60</v>
      </c>
      <c r="G2170" s="114">
        <v>0</v>
      </c>
      <c r="H2170" s="115">
        <v>5442.48</v>
      </c>
      <c r="I2170" s="115">
        <v>3719.03</v>
      </c>
      <c r="J2170" s="130">
        <v>0</v>
      </c>
      <c r="K2170" s="130">
        <v>1723.45</v>
      </c>
      <c r="L2170" s="130">
        <v>1088.5</v>
      </c>
      <c r="M2170" s="118"/>
      <c r="N2170" s="119"/>
      <c r="O2170" s="120">
        <f t="shared" si="133"/>
        <v>46599</v>
      </c>
      <c r="P2170" s="121">
        <f t="shared" si="134"/>
        <v>12</v>
      </c>
      <c r="Q2170" s="122">
        <f t="shared" si="135"/>
        <v>1088.496</v>
      </c>
      <c r="R2170" s="122">
        <f t="shared" si="132"/>
        <v>-0.00399999999990541</v>
      </c>
      <c r="S2170" s="123" t="s">
        <v>120</v>
      </c>
      <c r="U2170" s="70"/>
      <c r="V2170" s="124"/>
    </row>
    <row r="2171" s="63" customFormat="1" ht="16.5" outlineLevel="7" spans="1:22">
      <c r="A2171" s="82"/>
      <c r="B2171" s="126" t="s">
        <v>194</v>
      </c>
      <c r="C2171" s="127" t="s">
        <v>10578</v>
      </c>
      <c r="D2171" s="128" t="s">
        <v>9154</v>
      </c>
      <c r="E2171" s="129">
        <v>44762</v>
      </c>
      <c r="F2171" s="128">
        <v>60</v>
      </c>
      <c r="G2171" s="114">
        <v>0</v>
      </c>
      <c r="H2171" s="115">
        <v>5442.48</v>
      </c>
      <c r="I2171" s="115">
        <v>3719.03</v>
      </c>
      <c r="J2171" s="130">
        <v>0</v>
      </c>
      <c r="K2171" s="130">
        <v>1723.45</v>
      </c>
      <c r="L2171" s="130">
        <v>1088.5</v>
      </c>
      <c r="M2171" s="118"/>
      <c r="N2171" s="119"/>
      <c r="O2171" s="120">
        <f t="shared" si="133"/>
        <v>46599</v>
      </c>
      <c r="P2171" s="121">
        <f t="shared" si="134"/>
        <v>12</v>
      </c>
      <c r="Q2171" s="122">
        <f t="shared" si="135"/>
        <v>1088.496</v>
      </c>
      <c r="R2171" s="122">
        <f t="shared" si="132"/>
        <v>-0.00399999999990541</v>
      </c>
      <c r="S2171" s="123" t="s">
        <v>120</v>
      </c>
      <c r="U2171" s="70"/>
      <c r="V2171" s="124"/>
    </row>
    <row r="2172" s="63" customFormat="1" ht="16.5" outlineLevel="7" spans="1:22">
      <c r="A2172" s="82"/>
      <c r="B2172" s="126" t="s">
        <v>194</v>
      </c>
      <c r="C2172" s="127" t="s">
        <v>10581</v>
      </c>
      <c r="D2172" s="128" t="s">
        <v>9372</v>
      </c>
      <c r="E2172" s="129">
        <v>44762</v>
      </c>
      <c r="F2172" s="128">
        <v>60</v>
      </c>
      <c r="G2172" s="114">
        <v>0</v>
      </c>
      <c r="H2172" s="115">
        <v>1858.38</v>
      </c>
      <c r="I2172" s="115">
        <v>1269.89</v>
      </c>
      <c r="J2172" s="130">
        <v>0</v>
      </c>
      <c r="K2172" s="130">
        <v>588.49</v>
      </c>
      <c r="L2172" s="130">
        <v>371.67</v>
      </c>
      <c r="M2172" s="118"/>
      <c r="N2172" s="119"/>
      <c r="O2172" s="120">
        <f t="shared" si="133"/>
        <v>46599</v>
      </c>
      <c r="P2172" s="121">
        <f t="shared" si="134"/>
        <v>12</v>
      </c>
      <c r="Q2172" s="122">
        <f t="shared" si="135"/>
        <v>371.676</v>
      </c>
      <c r="R2172" s="122">
        <f t="shared" si="132"/>
        <v>0.00600000000002865</v>
      </c>
      <c r="S2172" s="123" t="s">
        <v>120</v>
      </c>
      <c r="U2172" s="70"/>
      <c r="V2172" s="124"/>
    </row>
    <row r="2173" s="63" customFormat="1" ht="16.5" outlineLevel="7" spans="1:22">
      <c r="A2173" s="82"/>
      <c r="B2173" s="111" t="s">
        <v>194</v>
      </c>
      <c r="C2173" s="111" t="s">
        <v>10585</v>
      </c>
      <c r="D2173" s="112" t="s">
        <v>9053</v>
      </c>
      <c r="E2173" s="113">
        <v>44909</v>
      </c>
      <c r="F2173" s="112">
        <v>60</v>
      </c>
      <c r="G2173" s="114">
        <v>0</v>
      </c>
      <c r="H2173" s="115">
        <v>5199.12</v>
      </c>
      <c r="I2173" s="115">
        <v>3119.47</v>
      </c>
      <c r="J2173" s="116">
        <v>0</v>
      </c>
      <c r="K2173" s="116">
        <v>2079.65</v>
      </c>
      <c r="L2173" s="116">
        <v>1039.82</v>
      </c>
      <c r="M2173" s="118"/>
      <c r="N2173" s="119"/>
      <c r="O2173" s="120">
        <f t="shared" si="133"/>
        <v>46752</v>
      </c>
      <c r="P2173" s="121">
        <f t="shared" si="134"/>
        <v>12</v>
      </c>
      <c r="Q2173" s="122">
        <f t="shared" si="135"/>
        <v>1039.824</v>
      </c>
      <c r="R2173" s="122">
        <f t="shared" si="132"/>
        <v>0.00400000000013279</v>
      </c>
      <c r="S2173" s="123" t="s">
        <v>120</v>
      </c>
      <c r="U2173" s="70"/>
      <c r="V2173" s="124"/>
    </row>
    <row r="2174" s="63" customFormat="1" ht="16.5" outlineLevel="7" spans="1:22">
      <c r="A2174" s="82"/>
      <c r="B2174" s="111" t="s">
        <v>194</v>
      </c>
      <c r="C2174" s="111" t="s">
        <v>10589</v>
      </c>
      <c r="D2174" s="112" t="s">
        <v>9053</v>
      </c>
      <c r="E2174" s="113">
        <v>44909</v>
      </c>
      <c r="F2174" s="112">
        <v>60</v>
      </c>
      <c r="G2174" s="114">
        <v>0</v>
      </c>
      <c r="H2174" s="115">
        <v>5199.12</v>
      </c>
      <c r="I2174" s="115">
        <v>3119.47</v>
      </c>
      <c r="J2174" s="116">
        <v>0</v>
      </c>
      <c r="K2174" s="116">
        <v>2079.65</v>
      </c>
      <c r="L2174" s="116">
        <v>1039.82</v>
      </c>
      <c r="M2174" s="118"/>
      <c r="N2174" s="119"/>
      <c r="O2174" s="120">
        <f t="shared" si="133"/>
        <v>46752</v>
      </c>
      <c r="P2174" s="121">
        <f t="shared" si="134"/>
        <v>12</v>
      </c>
      <c r="Q2174" s="122">
        <f t="shared" si="135"/>
        <v>1039.824</v>
      </c>
      <c r="R2174" s="122">
        <f t="shared" si="132"/>
        <v>0.00400000000013279</v>
      </c>
      <c r="S2174" s="123" t="s">
        <v>120</v>
      </c>
      <c r="U2174" s="70"/>
      <c r="V2174" s="124"/>
    </row>
    <row r="2175" s="63" customFormat="1" ht="16.5" outlineLevel="7" spans="1:22">
      <c r="A2175" s="82"/>
      <c r="B2175" s="126" t="s">
        <v>194</v>
      </c>
      <c r="C2175" s="127" t="s">
        <v>10592</v>
      </c>
      <c r="D2175" s="128" t="s">
        <v>9053</v>
      </c>
      <c r="E2175" s="129">
        <v>44909</v>
      </c>
      <c r="F2175" s="128">
        <v>60</v>
      </c>
      <c r="G2175" s="114">
        <v>0</v>
      </c>
      <c r="H2175" s="115">
        <v>5199.12</v>
      </c>
      <c r="I2175" s="115">
        <v>3119.47</v>
      </c>
      <c r="J2175" s="130">
        <v>0</v>
      </c>
      <c r="K2175" s="130">
        <v>2079.65</v>
      </c>
      <c r="L2175" s="130">
        <v>1039.82</v>
      </c>
      <c r="M2175" s="118"/>
      <c r="N2175" s="119"/>
      <c r="O2175" s="120">
        <f t="shared" si="133"/>
        <v>46752</v>
      </c>
      <c r="P2175" s="121">
        <f t="shared" si="134"/>
        <v>12</v>
      </c>
      <c r="Q2175" s="122">
        <f t="shared" si="135"/>
        <v>1039.824</v>
      </c>
      <c r="R2175" s="122">
        <f t="shared" si="132"/>
        <v>0.00400000000013279</v>
      </c>
      <c r="S2175" s="123" t="s">
        <v>120</v>
      </c>
      <c r="U2175" s="70"/>
      <c r="V2175" s="124"/>
    </row>
    <row r="2176" s="63" customFormat="1" ht="16.5" outlineLevel="7" spans="1:22">
      <c r="A2176" s="82"/>
      <c r="B2176" s="126" t="s">
        <v>194</v>
      </c>
      <c r="C2176" s="127" t="s">
        <v>10595</v>
      </c>
      <c r="D2176" s="128" t="s">
        <v>9053</v>
      </c>
      <c r="E2176" s="129">
        <v>44909</v>
      </c>
      <c r="F2176" s="128">
        <v>60</v>
      </c>
      <c r="G2176" s="114">
        <v>0</v>
      </c>
      <c r="H2176" s="115">
        <v>5199.12</v>
      </c>
      <c r="I2176" s="115">
        <v>3119.47</v>
      </c>
      <c r="J2176" s="130">
        <v>0</v>
      </c>
      <c r="K2176" s="130">
        <v>2079.65</v>
      </c>
      <c r="L2176" s="130">
        <v>1039.82</v>
      </c>
      <c r="M2176" s="118"/>
      <c r="N2176" s="119"/>
      <c r="O2176" s="120">
        <f t="shared" si="133"/>
        <v>46752</v>
      </c>
      <c r="P2176" s="121">
        <f t="shared" si="134"/>
        <v>12</v>
      </c>
      <c r="Q2176" s="122">
        <f t="shared" si="135"/>
        <v>1039.824</v>
      </c>
      <c r="R2176" s="122">
        <f t="shared" si="132"/>
        <v>0.00400000000013279</v>
      </c>
      <c r="S2176" s="123" t="s">
        <v>120</v>
      </c>
      <c r="U2176" s="70"/>
      <c r="V2176" s="124"/>
    </row>
    <row r="2177" s="63" customFormat="1" ht="16.5" outlineLevel="7" spans="1:22">
      <c r="A2177" s="82"/>
      <c r="B2177" s="126" t="s">
        <v>194</v>
      </c>
      <c r="C2177" s="127" t="s">
        <v>10598</v>
      </c>
      <c r="D2177" s="128" t="s">
        <v>10342</v>
      </c>
      <c r="E2177" s="129">
        <v>44980</v>
      </c>
      <c r="F2177" s="128">
        <v>60</v>
      </c>
      <c r="G2177" s="114">
        <v>0</v>
      </c>
      <c r="H2177" s="115">
        <v>8619.47</v>
      </c>
      <c r="I2177" s="115">
        <v>4884.36</v>
      </c>
      <c r="J2177" s="130">
        <v>0</v>
      </c>
      <c r="K2177" s="130">
        <v>3735.11</v>
      </c>
      <c r="L2177" s="130">
        <v>1723.89</v>
      </c>
      <c r="M2177" s="118"/>
      <c r="N2177" s="119"/>
      <c r="O2177" s="120">
        <f t="shared" si="133"/>
        <v>46812</v>
      </c>
      <c r="P2177" s="121">
        <f t="shared" si="134"/>
        <v>12</v>
      </c>
      <c r="Q2177" s="122">
        <f t="shared" si="135"/>
        <v>1723.894</v>
      </c>
      <c r="R2177" s="122">
        <f t="shared" si="132"/>
        <v>0.00399999999967804</v>
      </c>
      <c r="S2177" s="123" t="s">
        <v>120</v>
      </c>
      <c r="U2177" s="70"/>
      <c r="V2177" s="124"/>
    </row>
    <row r="2178" s="63" customFormat="1" ht="16.5" outlineLevel="7" spans="1:22">
      <c r="A2178" s="82"/>
      <c r="B2178" s="126" t="s">
        <v>194</v>
      </c>
      <c r="C2178" s="127" t="s">
        <v>10605</v>
      </c>
      <c r="D2178" s="128" t="s">
        <v>10342</v>
      </c>
      <c r="E2178" s="129">
        <v>44980</v>
      </c>
      <c r="F2178" s="128">
        <v>60</v>
      </c>
      <c r="G2178" s="114">
        <v>0</v>
      </c>
      <c r="H2178" s="115">
        <v>8619.47</v>
      </c>
      <c r="I2178" s="115">
        <v>4884.36</v>
      </c>
      <c r="J2178" s="130">
        <v>0</v>
      </c>
      <c r="K2178" s="130">
        <v>3735.11</v>
      </c>
      <c r="L2178" s="130">
        <v>1723.89</v>
      </c>
      <c r="M2178" s="118"/>
      <c r="N2178" s="119"/>
      <c r="O2178" s="120">
        <f t="shared" si="133"/>
        <v>46812</v>
      </c>
      <c r="P2178" s="121">
        <f t="shared" si="134"/>
        <v>12</v>
      </c>
      <c r="Q2178" s="122">
        <f t="shared" si="135"/>
        <v>1723.894</v>
      </c>
      <c r="R2178" s="122">
        <f t="shared" si="132"/>
        <v>0.00399999999967804</v>
      </c>
      <c r="S2178" s="123" t="s">
        <v>120</v>
      </c>
      <c r="U2178" s="70"/>
      <c r="V2178" s="124"/>
    </row>
    <row r="2179" s="63" customFormat="1" ht="16.5" outlineLevel="7" spans="1:22">
      <c r="A2179" s="82"/>
      <c r="B2179" s="126" t="s">
        <v>194</v>
      </c>
      <c r="C2179" s="127" t="s">
        <v>10608</v>
      </c>
      <c r="D2179" s="128" t="s">
        <v>10342</v>
      </c>
      <c r="E2179" s="129">
        <v>44980</v>
      </c>
      <c r="F2179" s="128">
        <v>60</v>
      </c>
      <c r="G2179" s="114">
        <v>0</v>
      </c>
      <c r="H2179" s="115">
        <v>8619.47</v>
      </c>
      <c r="I2179" s="115">
        <v>4884.36</v>
      </c>
      <c r="J2179" s="130">
        <v>0</v>
      </c>
      <c r="K2179" s="130">
        <v>3735.11</v>
      </c>
      <c r="L2179" s="130">
        <v>1723.89</v>
      </c>
      <c r="M2179" s="118"/>
      <c r="N2179" s="119"/>
      <c r="O2179" s="120">
        <f t="shared" si="133"/>
        <v>46812</v>
      </c>
      <c r="P2179" s="121">
        <f t="shared" si="134"/>
        <v>12</v>
      </c>
      <c r="Q2179" s="122">
        <f t="shared" si="135"/>
        <v>1723.894</v>
      </c>
      <c r="R2179" s="122">
        <f t="shared" si="132"/>
        <v>0.00399999999967804</v>
      </c>
      <c r="S2179" s="123" t="s">
        <v>120</v>
      </c>
      <c r="U2179" s="70"/>
      <c r="V2179" s="124"/>
    </row>
    <row r="2180" s="63" customFormat="1" ht="16.5" outlineLevel="7" spans="1:22">
      <c r="A2180" s="82"/>
      <c r="B2180" s="111" t="s">
        <v>194</v>
      </c>
      <c r="C2180" s="111" t="s">
        <v>10612</v>
      </c>
      <c r="D2180" s="112" t="s">
        <v>10342</v>
      </c>
      <c r="E2180" s="113">
        <v>44980</v>
      </c>
      <c r="F2180" s="112">
        <v>60</v>
      </c>
      <c r="G2180" s="114">
        <v>0</v>
      </c>
      <c r="H2180" s="115">
        <v>8619.47</v>
      </c>
      <c r="I2180" s="115">
        <v>4884.36</v>
      </c>
      <c r="J2180" s="116">
        <v>0</v>
      </c>
      <c r="K2180" s="116">
        <v>3735.11</v>
      </c>
      <c r="L2180" s="116">
        <v>1723.89</v>
      </c>
      <c r="M2180" s="118"/>
      <c r="N2180" s="119"/>
      <c r="O2180" s="120">
        <f t="shared" si="133"/>
        <v>46812</v>
      </c>
      <c r="P2180" s="121">
        <f t="shared" si="134"/>
        <v>12</v>
      </c>
      <c r="Q2180" s="122">
        <f t="shared" si="135"/>
        <v>1723.894</v>
      </c>
      <c r="R2180" s="122">
        <f t="shared" si="132"/>
        <v>0.00399999999967804</v>
      </c>
      <c r="S2180" s="123" t="s">
        <v>120</v>
      </c>
      <c r="U2180" s="70"/>
      <c r="V2180" s="124"/>
    </row>
    <row r="2181" s="63" customFormat="1" ht="16.5" outlineLevel="7" spans="1:22">
      <c r="A2181" s="82"/>
      <c r="B2181" s="111" t="s">
        <v>194</v>
      </c>
      <c r="C2181" s="111" t="s">
        <v>10616</v>
      </c>
      <c r="D2181" s="112" t="s">
        <v>9053</v>
      </c>
      <c r="E2181" s="113">
        <v>44980</v>
      </c>
      <c r="F2181" s="112">
        <v>60</v>
      </c>
      <c r="G2181" s="114">
        <v>0</v>
      </c>
      <c r="H2181" s="115">
        <v>6849.55</v>
      </c>
      <c r="I2181" s="115">
        <v>3881.41</v>
      </c>
      <c r="J2181" s="116">
        <v>0</v>
      </c>
      <c r="K2181" s="116">
        <v>2968.14</v>
      </c>
      <c r="L2181" s="116">
        <v>1369.91</v>
      </c>
      <c r="M2181" s="118"/>
      <c r="N2181" s="119"/>
      <c r="O2181" s="120">
        <f t="shared" si="133"/>
        <v>46812</v>
      </c>
      <c r="P2181" s="121">
        <f t="shared" si="134"/>
        <v>12</v>
      </c>
      <c r="Q2181" s="122">
        <f t="shared" si="135"/>
        <v>1369.91</v>
      </c>
      <c r="R2181" s="122">
        <f t="shared" si="132"/>
        <v>0</v>
      </c>
      <c r="S2181" s="123" t="s">
        <v>120</v>
      </c>
      <c r="U2181" s="70"/>
      <c r="V2181" s="124"/>
    </row>
    <row r="2182" s="63" customFormat="1" ht="16.5" outlineLevel="7" spans="1:22">
      <c r="A2182" s="82"/>
      <c r="B2182" s="126" t="s">
        <v>194</v>
      </c>
      <c r="C2182" s="127" t="s">
        <v>10622</v>
      </c>
      <c r="D2182" s="128" t="s">
        <v>9053</v>
      </c>
      <c r="E2182" s="129">
        <v>44980</v>
      </c>
      <c r="F2182" s="128">
        <v>60</v>
      </c>
      <c r="G2182" s="114">
        <v>0</v>
      </c>
      <c r="H2182" s="115">
        <v>6849.55</v>
      </c>
      <c r="I2182" s="115">
        <v>3881.41</v>
      </c>
      <c r="J2182" s="130">
        <v>0</v>
      </c>
      <c r="K2182" s="130">
        <v>2968.14</v>
      </c>
      <c r="L2182" s="130">
        <v>1369.91</v>
      </c>
      <c r="M2182" s="118"/>
      <c r="N2182" s="119"/>
      <c r="O2182" s="120">
        <f t="shared" si="133"/>
        <v>46812</v>
      </c>
      <c r="P2182" s="121">
        <f t="shared" si="134"/>
        <v>12</v>
      </c>
      <c r="Q2182" s="122">
        <f t="shared" si="135"/>
        <v>1369.91</v>
      </c>
      <c r="R2182" s="122">
        <f t="shared" si="132"/>
        <v>0</v>
      </c>
      <c r="S2182" s="123" t="s">
        <v>120</v>
      </c>
      <c r="U2182" s="70"/>
      <c r="V2182" s="124"/>
    </row>
    <row r="2183" s="63" customFormat="1" ht="16.5" outlineLevel="7" spans="1:22">
      <c r="A2183" s="82"/>
      <c r="B2183" s="126" t="s">
        <v>194</v>
      </c>
      <c r="C2183" s="127" t="s">
        <v>10626</v>
      </c>
      <c r="D2183" s="128" t="s">
        <v>9053</v>
      </c>
      <c r="E2183" s="129">
        <v>44980</v>
      </c>
      <c r="F2183" s="128">
        <v>60</v>
      </c>
      <c r="G2183" s="114">
        <v>0</v>
      </c>
      <c r="H2183" s="115">
        <v>6849.55</v>
      </c>
      <c r="I2183" s="115">
        <v>3881.41</v>
      </c>
      <c r="J2183" s="130">
        <v>0</v>
      </c>
      <c r="K2183" s="130">
        <v>2968.14</v>
      </c>
      <c r="L2183" s="130">
        <v>1369.91</v>
      </c>
      <c r="M2183" s="118"/>
      <c r="N2183" s="119"/>
      <c r="O2183" s="120">
        <f t="shared" si="133"/>
        <v>46812</v>
      </c>
      <c r="P2183" s="121">
        <f t="shared" si="134"/>
        <v>12</v>
      </c>
      <c r="Q2183" s="122">
        <f t="shared" si="135"/>
        <v>1369.91</v>
      </c>
      <c r="R2183" s="122">
        <f t="shared" si="132"/>
        <v>0</v>
      </c>
      <c r="S2183" s="123" t="s">
        <v>120</v>
      </c>
      <c r="U2183" s="70"/>
      <c r="V2183" s="124"/>
    </row>
    <row r="2184" s="63" customFormat="1" ht="16.5" outlineLevel="7" spans="1:22">
      <c r="A2184" s="82"/>
      <c r="B2184" s="126" t="s">
        <v>194</v>
      </c>
      <c r="C2184" s="127" t="s">
        <v>10630</v>
      </c>
      <c r="D2184" s="128" t="s">
        <v>9053</v>
      </c>
      <c r="E2184" s="129">
        <v>44980</v>
      </c>
      <c r="F2184" s="128">
        <v>60</v>
      </c>
      <c r="G2184" s="114">
        <v>0</v>
      </c>
      <c r="H2184" s="115">
        <v>6849.56</v>
      </c>
      <c r="I2184" s="115">
        <v>3881.41</v>
      </c>
      <c r="J2184" s="130">
        <v>0</v>
      </c>
      <c r="K2184" s="130">
        <v>2968.15</v>
      </c>
      <c r="L2184" s="130">
        <v>1369.91</v>
      </c>
      <c r="M2184" s="118"/>
      <c r="N2184" s="119"/>
      <c r="O2184" s="120">
        <f t="shared" si="133"/>
        <v>46812</v>
      </c>
      <c r="P2184" s="121">
        <f t="shared" si="134"/>
        <v>12</v>
      </c>
      <c r="Q2184" s="122">
        <f t="shared" si="135"/>
        <v>1369.912</v>
      </c>
      <c r="R2184" s="122">
        <f t="shared" ref="R2184:R2247" si="136">Q2184-L2184</f>
        <v>0.00199999999995271</v>
      </c>
      <c r="S2184" s="123" t="s">
        <v>120</v>
      </c>
      <c r="U2184" s="70"/>
      <c r="V2184" s="124"/>
    </row>
    <row r="2185" s="63" customFormat="1" ht="16.5" outlineLevel="7" spans="1:22">
      <c r="A2185" s="82"/>
      <c r="B2185" s="126" t="s">
        <v>194</v>
      </c>
      <c r="C2185" s="127" t="s">
        <v>10634</v>
      </c>
      <c r="D2185" s="128" t="s">
        <v>9053</v>
      </c>
      <c r="E2185" s="129">
        <v>44980</v>
      </c>
      <c r="F2185" s="128">
        <v>60</v>
      </c>
      <c r="G2185" s="114">
        <v>0</v>
      </c>
      <c r="H2185" s="115">
        <v>6849.56</v>
      </c>
      <c r="I2185" s="115">
        <v>3881.41</v>
      </c>
      <c r="J2185" s="130">
        <v>0</v>
      </c>
      <c r="K2185" s="130">
        <v>2968.15</v>
      </c>
      <c r="L2185" s="130">
        <v>1369.91</v>
      </c>
      <c r="M2185" s="118"/>
      <c r="N2185" s="119"/>
      <c r="O2185" s="120">
        <f t="shared" ref="O2185:O2248" si="137">IFERROR(EOMONTH(E2185,F2185),"")</f>
        <v>46812</v>
      </c>
      <c r="P2185" s="121">
        <f t="shared" si="134"/>
        <v>12</v>
      </c>
      <c r="Q2185" s="122">
        <f t="shared" si="135"/>
        <v>1369.912</v>
      </c>
      <c r="R2185" s="122">
        <f t="shared" si="136"/>
        <v>0.00199999999995271</v>
      </c>
      <c r="S2185" s="123" t="s">
        <v>120</v>
      </c>
      <c r="U2185" s="70"/>
      <c r="V2185" s="124"/>
    </row>
    <row r="2186" s="63" customFormat="1" ht="16.5" outlineLevel="7" spans="1:22">
      <c r="A2186" s="82"/>
      <c r="B2186" s="126" t="s">
        <v>194</v>
      </c>
      <c r="C2186" s="127" t="s">
        <v>10638</v>
      </c>
      <c r="D2186" s="128" t="s">
        <v>9053</v>
      </c>
      <c r="E2186" s="129">
        <v>44980</v>
      </c>
      <c r="F2186" s="128">
        <v>60</v>
      </c>
      <c r="G2186" s="114">
        <v>0</v>
      </c>
      <c r="H2186" s="115">
        <v>6849.56</v>
      </c>
      <c r="I2186" s="115">
        <v>3881.41</v>
      </c>
      <c r="J2186" s="130">
        <v>0</v>
      </c>
      <c r="K2186" s="130">
        <v>2968.15</v>
      </c>
      <c r="L2186" s="130">
        <v>1369.91</v>
      </c>
      <c r="M2186" s="118"/>
      <c r="N2186" s="119"/>
      <c r="O2186" s="120">
        <f t="shared" si="137"/>
        <v>46812</v>
      </c>
      <c r="P2186" s="121">
        <f t="shared" ref="P2186:P2249" si="138">IFERROR(IF(OR(AND(M2186&lt;&gt;"",YEAR(M2186)&lt;YEAR($L$6)),AND(O2186&lt;&gt;"",YEAR(O2186)&lt;YEAR($L$6))),0,IF(YEAR(E2186)&gt;YEAR($L$6),0,IF(OR((IF(YEAR(E2186)&lt;YEAR($L$6),1,IF(MONTH(E2186)=12,99,MONTH(E2186)+1))&gt;12),(IF(YEAR(E2186)&lt;YEAR($L$6),1,IF(MONTH(E2186)=12,99,MONTH(E2186)+1))&gt;MIN(MONTH($L$6),IF(AND(M2186&lt;&gt;"",YEAR(M2186)=YEAR($L$6)),MONTH(M2186),99),IF(AND(O2186&lt;&gt;"",YEAR(O2186)=YEAR($L$6)),MONTH(O2186),99)))),0,MIN(MONTH($L$6),IF(AND(M2186&lt;&gt;"",YEAR(M2186)=YEAR($L$6)),MONTH(M2186),99),IF(AND(O2186&lt;&gt;"",YEAR(O2186)=YEAR($L$6)),MONTH(O2186),99))-IF(YEAR(E2186)&lt;YEAR($L$6),1,IF(MONTH(E2186)=12,99,MONTH(E2186)+1))+1))),0)</f>
        <v>12</v>
      </c>
      <c r="Q2186" s="122">
        <f t="shared" ref="Q2186:Q2249" si="139">IFERROR(IF(N2186=0,(H2186*(1-G2186))/F2186*P2186,(N2186*(1-G2186))/F2186*P2186),0)</f>
        <v>1369.912</v>
      </c>
      <c r="R2186" s="122">
        <f t="shared" si="136"/>
        <v>0.00199999999995271</v>
      </c>
      <c r="S2186" s="123" t="s">
        <v>120</v>
      </c>
      <c r="U2186" s="70"/>
      <c r="V2186" s="124"/>
    </row>
    <row r="2187" s="63" customFormat="1" ht="16.5" outlineLevel="7" spans="1:22">
      <c r="A2187" s="82"/>
      <c r="B2187" s="111" t="s">
        <v>194</v>
      </c>
      <c r="C2187" s="111" t="s">
        <v>10642</v>
      </c>
      <c r="D2187" s="112" t="s">
        <v>9053</v>
      </c>
      <c r="E2187" s="113">
        <v>44980</v>
      </c>
      <c r="F2187" s="112">
        <v>60</v>
      </c>
      <c r="G2187" s="114">
        <v>0</v>
      </c>
      <c r="H2187" s="115">
        <v>6849.56</v>
      </c>
      <c r="I2187" s="115">
        <v>3881.41</v>
      </c>
      <c r="J2187" s="116">
        <v>0</v>
      </c>
      <c r="K2187" s="116">
        <v>2968.15</v>
      </c>
      <c r="L2187" s="116">
        <v>1369.91</v>
      </c>
      <c r="M2187" s="118"/>
      <c r="N2187" s="119"/>
      <c r="O2187" s="120">
        <f t="shared" si="137"/>
        <v>46812</v>
      </c>
      <c r="P2187" s="121">
        <f t="shared" si="138"/>
        <v>12</v>
      </c>
      <c r="Q2187" s="122">
        <f t="shared" si="139"/>
        <v>1369.912</v>
      </c>
      <c r="R2187" s="122">
        <f t="shared" si="136"/>
        <v>0.00199999999995271</v>
      </c>
      <c r="S2187" s="123" t="s">
        <v>120</v>
      </c>
      <c r="U2187" s="70"/>
      <c r="V2187" s="124"/>
    </row>
    <row r="2188" s="63" customFormat="1" ht="16.5" outlineLevel="7" spans="1:22">
      <c r="A2188" s="82"/>
      <c r="B2188" s="111" t="s">
        <v>194</v>
      </c>
      <c r="C2188" s="111" t="s">
        <v>10646</v>
      </c>
      <c r="D2188" s="112" t="s">
        <v>9053</v>
      </c>
      <c r="E2188" s="113">
        <v>44980</v>
      </c>
      <c r="F2188" s="112">
        <v>60</v>
      </c>
      <c r="G2188" s="114">
        <v>0</v>
      </c>
      <c r="H2188" s="115">
        <v>6849.56</v>
      </c>
      <c r="I2188" s="115">
        <v>3881.41</v>
      </c>
      <c r="J2188" s="116">
        <v>0</v>
      </c>
      <c r="K2188" s="116">
        <v>2968.15</v>
      </c>
      <c r="L2188" s="116">
        <v>1369.91</v>
      </c>
      <c r="M2188" s="118"/>
      <c r="N2188" s="119"/>
      <c r="O2188" s="120">
        <f t="shared" si="137"/>
        <v>46812</v>
      </c>
      <c r="P2188" s="121">
        <f t="shared" si="138"/>
        <v>12</v>
      </c>
      <c r="Q2188" s="122">
        <f t="shared" si="139"/>
        <v>1369.912</v>
      </c>
      <c r="R2188" s="122">
        <f t="shared" si="136"/>
        <v>0.00199999999995271</v>
      </c>
      <c r="S2188" s="123" t="s">
        <v>120</v>
      </c>
      <c r="U2188" s="70"/>
      <c r="V2188" s="124"/>
    </row>
    <row r="2189" s="63" customFormat="1" ht="16.5" outlineLevel="7" spans="1:22">
      <c r="A2189" s="82"/>
      <c r="B2189" s="126" t="s">
        <v>194</v>
      </c>
      <c r="C2189" s="127" t="s">
        <v>10650</v>
      </c>
      <c r="D2189" s="128" t="s">
        <v>9053</v>
      </c>
      <c r="E2189" s="129">
        <v>44980</v>
      </c>
      <c r="F2189" s="128">
        <v>60</v>
      </c>
      <c r="G2189" s="114">
        <v>0</v>
      </c>
      <c r="H2189" s="115">
        <v>6849.56</v>
      </c>
      <c r="I2189" s="115">
        <v>3881.41</v>
      </c>
      <c r="J2189" s="130">
        <v>0</v>
      </c>
      <c r="K2189" s="130">
        <v>2968.15</v>
      </c>
      <c r="L2189" s="130">
        <v>1369.91</v>
      </c>
      <c r="M2189" s="118"/>
      <c r="N2189" s="119"/>
      <c r="O2189" s="120">
        <f t="shared" si="137"/>
        <v>46812</v>
      </c>
      <c r="P2189" s="121">
        <f t="shared" si="138"/>
        <v>12</v>
      </c>
      <c r="Q2189" s="122">
        <f t="shared" si="139"/>
        <v>1369.912</v>
      </c>
      <c r="R2189" s="122">
        <f t="shared" si="136"/>
        <v>0.00199999999995271</v>
      </c>
      <c r="S2189" s="123" t="s">
        <v>120</v>
      </c>
      <c r="U2189" s="70"/>
      <c r="V2189" s="124"/>
    </row>
    <row r="2190" s="63" customFormat="1" ht="16.5" outlineLevel="7" spans="1:22">
      <c r="A2190" s="82"/>
      <c r="B2190" s="126" t="s">
        <v>194</v>
      </c>
      <c r="C2190" s="127" t="s">
        <v>10654</v>
      </c>
      <c r="D2190" s="128" t="s">
        <v>9053</v>
      </c>
      <c r="E2190" s="129">
        <v>44980</v>
      </c>
      <c r="F2190" s="128">
        <v>60</v>
      </c>
      <c r="G2190" s="114">
        <v>0</v>
      </c>
      <c r="H2190" s="115">
        <v>6849.56</v>
      </c>
      <c r="I2190" s="115">
        <v>3881.41</v>
      </c>
      <c r="J2190" s="130">
        <v>0</v>
      </c>
      <c r="K2190" s="130">
        <v>2968.15</v>
      </c>
      <c r="L2190" s="130">
        <v>1369.91</v>
      </c>
      <c r="M2190" s="118"/>
      <c r="N2190" s="119"/>
      <c r="O2190" s="120">
        <f t="shared" si="137"/>
        <v>46812</v>
      </c>
      <c r="P2190" s="121">
        <f t="shared" si="138"/>
        <v>12</v>
      </c>
      <c r="Q2190" s="122">
        <f t="shared" si="139"/>
        <v>1369.912</v>
      </c>
      <c r="R2190" s="122">
        <f t="shared" si="136"/>
        <v>0.00199999999995271</v>
      </c>
      <c r="S2190" s="123" t="s">
        <v>120</v>
      </c>
      <c r="U2190" s="70"/>
      <c r="V2190" s="124"/>
    </row>
    <row r="2191" s="63" customFormat="1" ht="16.5" outlineLevel="7" spans="1:22">
      <c r="A2191" s="82"/>
      <c r="B2191" s="126" t="s">
        <v>194</v>
      </c>
      <c r="C2191" s="127" t="s">
        <v>10658</v>
      </c>
      <c r="D2191" s="128" t="s">
        <v>9053</v>
      </c>
      <c r="E2191" s="129">
        <v>44980</v>
      </c>
      <c r="F2191" s="128">
        <v>60</v>
      </c>
      <c r="G2191" s="114">
        <v>0</v>
      </c>
      <c r="H2191" s="115">
        <v>6849.56</v>
      </c>
      <c r="I2191" s="115">
        <v>3881.41</v>
      </c>
      <c r="J2191" s="130">
        <v>0</v>
      </c>
      <c r="K2191" s="130">
        <v>2968.15</v>
      </c>
      <c r="L2191" s="130">
        <v>1369.91</v>
      </c>
      <c r="M2191" s="118"/>
      <c r="N2191" s="119"/>
      <c r="O2191" s="120">
        <f t="shared" si="137"/>
        <v>46812</v>
      </c>
      <c r="P2191" s="121">
        <f t="shared" si="138"/>
        <v>12</v>
      </c>
      <c r="Q2191" s="122">
        <f t="shared" si="139"/>
        <v>1369.912</v>
      </c>
      <c r="R2191" s="122">
        <f t="shared" si="136"/>
        <v>0.00199999999995271</v>
      </c>
      <c r="S2191" s="123" t="s">
        <v>120</v>
      </c>
      <c r="U2191" s="70"/>
      <c r="V2191" s="124"/>
    </row>
    <row r="2192" s="63" customFormat="1" ht="16.5" outlineLevel="7" spans="1:22">
      <c r="A2192" s="82"/>
      <c r="B2192" s="126" t="s">
        <v>194</v>
      </c>
      <c r="C2192" s="127" t="s">
        <v>10661</v>
      </c>
      <c r="D2192" s="128" t="s">
        <v>9053</v>
      </c>
      <c r="E2192" s="129">
        <v>44980</v>
      </c>
      <c r="F2192" s="128">
        <v>60</v>
      </c>
      <c r="G2192" s="114">
        <v>0</v>
      </c>
      <c r="H2192" s="115">
        <v>6849.56</v>
      </c>
      <c r="I2192" s="115">
        <v>3881.41</v>
      </c>
      <c r="J2192" s="130">
        <v>0</v>
      </c>
      <c r="K2192" s="130">
        <v>2968.15</v>
      </c>
      <c r="L2192" s="130">
        <v>1369.91</v>
      </c>
      <c r="M2192" s="118"/>
      <c r="N2192" s="119"/>
      <c r="O2192" s="120">
        <f t="shared" si="137"/>
        <v>46812</v>
      </c>
      <c r="P2192" s="121">
        <f t="shared" si="138"/>
        <v>12</v>
      </c>
      <c r="Q2192" s="122">
        <f t="shared" si="139"/>
        <v>1369.912</v>
      </c>
      <c r="R2192" s="122">
        <f t="shared" si="136"/>
        <v>0.00199999999995271</v>
      </c>
      <c r="S2192" s="123" t="s">
        <v>120</v>
      </c>
      <c r="U2192" s="70"/>
      <c r="V2192" s="124"/>
    </row>
    <row r="2193" s="63" customFormat="1" ht="16.5" outlineLevel="7" spans="1:22">
      <c r="A2193" s="82"/>
      <c r="B2193" s="126" t="s">
        <v>194</v>
      </c>
      <c r="C2193" s="127" t="s">
        <v>10664</v>
      </c>
      <c r="D2193" s="128" t="s">
        <v>9053</v>
      </c>
      <c r="E2193" s="129">
        <v>44980</v>
      </c>
      <c r="F2193" s="128">
        <v>60</v>
      </c>
      <c r="G2193" s="114">
        <v>0</v>
      </c>
      <c r="H2193" s="115">
        <v>6849.56</v>
      </c>
      <c r="I2193" s="115">
        <v>3881.41</v>
      </c>
      <c r="J2193" s="130">
        <v>0</v>
      </c>
      <c r="K2193" s="130">
        <v>2968.15</v>
      </c>
      <c r="L2193" s="130">
        <v>1369.91</v>
      </c>
      <c r="M2193" s="118"/>
      <c r="N2193" s="119"/>
      <c r="O2193" s="120">
        <f t="shared" si="137"/>
        <v>46812</v>
      </c>
      <c r="P2193" s="121">
        <f t="shared" si="138"/>
        <v>12</v>
      </c>
      <c r="Q2193" s="122">
        <f t="shared" si="139"/>
        <v>1369.912</v>
      </c>
      <c r="R2193" s="122">
        <f t="shared" si="136"/>
        <v>0.00199999999995271</v>
      </c>
      <c r="S2193" s="123" t="s">
        <v>120</v>
      </c>
      <c r="U2193" s="70"/>
      <c r="V2193" s="124"/>
    </row>
    <row r="2194" s="63" customFormat="1" ht="16.5" outlineLevel="7" spans="1:22">
      <c r="A2194" s="82"/>
      <c r="B2194" s="111" t="s">
        <v>194</v>
      </c>
      <c r="C2194" s="111" t="s">
        <v>10667</v>
      </c>
      <c r="D2194" s="112" t="s">
        <v>10332</v>
      </c>
      <c r="E2194" s="113">
        <v>45056</v>
      </c>
      <c r="F2194" s="112">
        <v>60</v>
      </c>
      <c r="G2194" s="114">
        <v>0</v>
      </c>
      <c r="H2194" s="115">
        <v>8823</v>
      </c>
      <c r="I2194" s="115">
        <v>4558.55</v>
      </c>
      <c r="J2194" s="116">
        <v>0</v>
      </c>
      <c r="K2194" s="116">
        <v>4264.45</v>
      </c>
      <c r="L2194" s="116">
        <v>1764.6</v>
      </c>
      <c r="M2194" s="118"/>
      <c r="N2194" s="119"/>
      <c r="O2194" s="120">
        <f t="shared" si="137"/>
        <v>46904</v>
      </c>
      <c r="P2194" s="121">
        <f t="shared" si="138"/>
        <v>12</v>
      </c>
      <c r="Q2194" s="122">
        <f t="shared" si="139"/>
        <v>1764.6</v>
      </c>
      <c r="R2194" s="122">
        <f t="shared" si="136"/>
        <v>0</v>
      </c>
      <c r="S2194" s="123" t="s">
        <v>120</v>
      </c>
      <c r="U2194" s="70"/>
      <c r="V2194" s="124"/>
    </row>
    <row r="2195" s="63" customFormat="1" ht="16.5" outlineLevel="7" spans="1:22">
      <c r="A2195" s="82"/>
      <c r="B2195" s="111" t="s">
        <v>194</v>
      </c>
      <c r="C2195" s="111" t="s">
        <v>10672</v>
      </c>
      <c r="D2195" s="112" t="s">
        <v>10342</v>
      </c>
      <c r="E2195" s="113">
        <v>45056</v>
      </c>
      <c r="F2195" s="112">
        <v>60</v>
      </c>
      <c r="G2195" s="114">
        <v>0</v>
      </c>
      <c r="H2195" s="115">
        <v>7044.25</v>
      </c>
      <c r="I2195" s="115">
        <v>3639.53</v>
      </c>
      <c r="J2195" s="116">
        <v>0</v>
      </c>
      <c r="K2195" s="116">
        <v>3404.72</v>
      </c>
      <c r="L2195" s="116">
        <v>1408.85</v>
      </c>
      <c r="M2195" s="118"/>
      <c r="N2195" s="119"/>
      <c r="O2195" s="120">
        <f t="shared" si="137"/>
        <v>46904</v>
      </c>
      <c r="P2195" s="121">
        <f t="shared" si="138"/>
        <v>12</v>
      </c>
      <c r="Q2195" s="122">
        <f t="shared" si="139"/>
        <v>1408.85</v>
      </c>
      <c r="R2195" s="122">
        <f t="shared" si="136"/>
        <v>0</v>
      </c>
      <c r="S2195" s="123" t="s">
        <v>120</v>
      </c>
      <c r="U2195" s="70"/>
      <c r="V2195" s="124"/>
    </row>
    <row r="2196" s="63" customFormat="1" ht="16.5" outlineLevel="7" spans="1:22">
      <c r="A2196" s="82"/>
      <c r="B2196" s="126" t="s">
        <v>194</v>
      </c>
      <c r="C2196" s="127" t="s">
        <v>10675</v>
      </c>
      <c r="D2196" s="128" t="s">
        <v>10342</v>
      </c>
      <c r="E2196" s="129">
        <v>45056</v>
      </c>
      <c r="F2196" s="128">
        <v>60</v>
      </c>
      <c r="G2196" s="114">
        <v>0</v>
      </c>
      <c r="H2196" s="115">
        <v>7044.25</v>
      </c>
      <c r="I2196" s="115">
        <v>3639.53</v>
      </c>
      <c r="J2196" s="130">
        <v>0</v>
      </c>
      <c r="K2196" s="130">
        <v>3404.72</v>
      </c>
      <c r="L2196" s="130">
        <v>1408.85</v>
      </c>
      <c r="M2196" s="118"/>
      <c r="N2196" s="119"/>
      <c r="O2196" s="120">
        <f t="shared" si="137"/>
        <v>46904</v>
      </c>
      <c r="P2196" s="121">
        <f t="shared" si="138"/>
        <v>12</v>
      </c>
      <c r="Q2196" s="122">
        <f t="shared" si="139"/>
        <v>1408.85</v>
      </c>
      <c r="R2196" s="122">
        <f t="shared" si="136"/>
        <v>0</v>
      </c>
      <c r="S2196" s="123" t="s">
        <v>120</v>
      </c>
      <c r="U2196" s="70"/>
      <c r="V2196" s="124"/>
    </row>
    <row r="2197" s="63" customFormat="1" ht="16.5" outlineLevel="7" spans="1:22">
      <c r="A2197" s="82"/>
      <c r="B2197" s="126" t="s">
        <v>194</v>
      </c>
      <c r="C2197" s="127" t="s">
        <v>10678</v>
      </c>
      <c r="D2197" s="128" t="s">
        <v>10342</v>
      </c>
      <c r="E2197" s="129">
        <v>45056</v>
      </c>
      <c r="F2197" s="128">
        <v>60</v>
      </c>
      <c r="G2197" s="114">
        <v>0</v>
      </c>
      <c r="H2197" s="115">
        <v>7044.25</v>
      </c>
      <c r="I2197" s="115">
        <v>3639.53</v>
      </c>
      <c r="J2197" s="130">
        <v>0</v>
      </c>
      <c r="K2197" s="130">
        <v>3404.72</v>
      </c>
      <c r="L2197" s="130">
        <v>1408.85</v>
      </c>
      <c r="M2197" s="118"/>
      <c r="N2197" s="119"/>
      <c r="O2197" s="120">
        <f t="shared" si="137"/>
        <v>46904</v>
      </c>
      <c r="P2197" s="121">
        <f t="shared" si="138"/>
        <v>12</v>
      </c>
      <c r="Q2197" s="122">
        <f t="shared" si="139"/>
        <v>1408.85</v>
      </c>
      <c r="R2197" s="122">
        <f t="shared" si="136"/>
        <v>0</v>
      </c>
      <c r="S2197" s="123" t="s">
        <v>120</v>
      </c>
      <c r="U2197" s="70"/>
      <c r="V2197" s="124"/>
    </row>
    <row r="2198" s="63" customFormat="1" ht="16.5" outlineLevel="7" spans="1:22">
      <c r="A2198" s="82"/>
      <c r="B2198" s="126" t="s">
        <v>194</v>
      </c>
      <c r="C2198" s="127" t="s">
        <v>10681</v>
      </c>
      <c r="D2198" s="128" t="s">
        <v>10342</v>
      </c>
      <c r="E2198" s="129">
        <v>45056</v>
      </c>
      <c r="F2198" s="128">
        <v>60</v>
      </c>
      <c r="G2198" s="114">
        <v>0</v>
      </c>
      <c r="H2198" s="115">
        <v>7973.45</v>
      </c>
      <c r="I2198" s="115">
        <v>3995.39</v>
      </c>
      <c r="J2198" s="130">
        <v>0</v>
      </c>
      <c r="K2198" s="130">
        <v>3978.06</v>
      </c>
      <c r="L2198" s="130">
        <v>1646.09</v>
      </c>
      <c r="M2198" s="118"/>
      <c r="N2198" s="119"/>
      <c r="O2198" s="120">
        <f t="shared" si="137"/>
        <v>46904</v>
      </c>
      <c r="P2198" s="121">
        <f t="shared" si="138"/>
        <v>12</v>
      </c>
      <c r="Q2198" s="122">
        <f t="shared" si="139"/>
        <v>1594.69</v>
      </c>
      <c r="R2198" s="122">
        <f t="shared" si="136"/>
        <v>-51.4000000000001</v>
      </c>
      <c r="S2198" s="123" t="s">
        <v>120</v>
      </c>
      <c r="U2198" s="70"/>
      <c r="V2198" s="124"/>
    </row>
    <row r="2199" s="63" customFormat="1" ht="16.5" outlineLevel="7" spans="1:22">
      <c r="A2199" s="82"/>
      <c r="B2199" s="126" t="s">
        <v>194</v>
      </c>
      <c r="C2199" s="127" t="s">
        <v>10685</v>
      </c>
      <c r="D2199" s="128" t="s">
        <v>10342</v>
      </c>
      <c r="E2199" s="129">
        <v>45056</v>
      </c>
      <c r="F2199" s="128">
        <v>60</v>
      </c>
      <c r="G2199" s="114">
        <v>0</v>
      </c>
      <c r="H2199" s="115">
        <v>7973.45</v>
      </c>
      <c r="I2199" s="115">
        <v>3995.39</v>
      </c>
      <c r="J2199" s="130">
        <v>0</v>
      </c>
      <c r="K2199" s="130">
        <v>3978.06</v>
      </c>
      <c r="L2199" s="130">
        <v>1646.09</v>
      </c>
      <c r="M2199" s="118"/>
      <c r="N2199" s="119"/>
      <c r="O2199" s="120">
        <f t="shared" si="137"/>
        <v>46904</v>
      </c>
      <c r="P2199" s="121">
        <f t="shared" si="138"/>
        <v>12</v>
      </c>
      <c r="Q2199" s="122">
        <f t="shared" si="139"/>
        <v>1594.69</v>
      </c>
      <c r="R2199" s="122">
        <f t="shared" si="136"/>
        <v>-51.4000000000001</v>
      </c>
      <c r="S2199" s="123" t="s">
        <v>120</v>
      </c>
      <c r="U2199" s="70"/>
      <c r="V2199" s="124"/>
    </row>
    <row r="2200" s="63" customFormat="1" ht="16.5" outlineLevel="7" spans="1:22">
      <c r="A2200" s="82"/>
      <c r="B2200" s="126" t="s">
        <v>194</v>
      </c>
      <c r="C2200" s="127" t="s">
        <v>10689</v>
      </c>
      <c r="D2200" s="128" t="s">
        <v>10342</v>
      </c>
      <c r="E2200" s="129">
        <v>45056</v>
      </c>
      <c r="F2200" s="128">
        <v>60</v>
      </c>
      <c r="G2200" s="114">
        <v>0</v>
      </c>
      <c r="H2200" s="115">
        <v>7973.45</v>
      </c>
      <c r="I2200" s="115">
        <v>3995.39</v>
      </c>
      <c r="J2200" s="130">
        <v>0</v>
      </c>
      <c r="K2200" s="130">
        <v>3978.06</v>
      </c>
      <c r="L2200" s="130">
        <v>1646.09</v>
      </c>
      <c r="M2200" s="118"/>
      <c r="N2200" s="119"/>
      <c r="O2200" s="120">
        <f t="shared" si="137"/>
        <v>46904</v>
      </c>
      <c r="P2200" s="121">
        <f t="shared" si="138"/>
        <v>12</v>
      </c>
      <c r="Q2200" s="122">
        <f t="shared" si="139"/>
        <v>1594.69</v>
      </c>
      <c r="R2200" s="122">
        <f t="shared" si="136"/>
        <v>-51.4000000000001</v>
      </c>
      <c r="S2200" s="123" t="s">
        <v>120</v>
      </c>
      <c r="U2200" s="70"/>
      <c r="V2200" s="124"/>
    </row>
    <row r="2201" s="63" customFormat="1" ht="16.5" outlineLevel="7" spans="1:22">
      <c r="A2201" s="82"/>
      <c r="B2201" s="111" t="s">
        <v>194</v>
      </c>
      <c r="C2201" s="111" t="s">
        <v>10693</v>
      </c>
      <c r="D2201" s="112" t="s">
        <v>10342</v>
      </c>
      <c r="E2201" s="113">
        <v>45056</v>
      </c>
      <c r="F2201" s="112">
        <v>60</v>
      </c>
      <c r="G2201" s="114">
        <v>0</v>
      </c>
      <c r="H2201" s="115">
        <v>7973.45</v>
      </c>
      <c r="I2201" s="115">
        <v>3995.39</v>
      </c>
      <c r="J2201" s="116">
        <v>0</v>
      </c>
      <c r="K2201" s="116">
        <v>3978.06</v>
      </c>
      <c r="L2201" s="116">
        <v>1646.09</v>
      </c>
      <c r="M2201" s="118"/>
      <c r="N2201" s="119"/>
      <c r="O2201" s="120">
        <f t="shared" si="137"/>
        <v>46904</v>
      </c>
      <c r="P2201" s="121">
        <f t="shared" si="138"/>
        <v>12</v>
      </c>
      <c r="Q2201" s="122">
        <f t="shared" si="139"/>
        <v>1594.69</v>
      </c>
      <c r="R2201" s="122">
        <f t="shared" si="136"/>
        <v>-51.4000000000001</v>
      </c>
      <c r="S2201" s="123" t="s">
        <v>120</v>
      </c>
      <c r="U2201" s="70"/>
      <c r="V2201" s="124"/>
    </row>
    <row r="2202" s="63" customFormat="1" ht="16.5" outlineLevel="7" spans="1:22">
      <c r="A2202" s="82"/>
      <c r="B2202" s="111" t="s">
        <v>194</v>
      </c>
      <c r="C2202" s="111" t="s">
        <v>10697</v>
      </c>
      <c r="D2202" s="112" t="s">
        <v>10342</v>
      </c>
      <c r="E2202" s="113">
        <v>45056</v>
      </c>
      <c r="F2202" s="112">
        <v>60</v>
      </c>
      <c r="G2202" s="114">
        <v>0</v>
      </c>
      <c r="H2202" s="115">
        <v>7973.45</v>
      </c>
      <c r="I2202" s="115">
        <v>3995.39</v>
      </c>
      <c r="J2202" s="116">
        <v>0</v>
      </c>
      <c r="K2202" s="116">
        <v>3978.06</v>
      </c>
      <c r="L2202" s="116">
        <v>1646.09</v>
      </c>
      <c r="M2202" s="118"/>
      <c r="N2202" s="119"/>
      <c r="O2202" s="120">
        <f t="shared" si="137"/>
        <v>46904</v>
      </c>
      <c r="P2202" s="121">
        <f t="shared" si="138"/>
        <v>12</v>
      </c>
      <c r="Q2202" s="122">
        <f t="shared" si="139"/>
        <v>1594.69</v>
      </c>
      <c r="R2202" s="122">
        <f t="shared" si="136"/>
        <v>-51.4000000000001</v>
      </c>
      <c r="S2202" s="123" t="s">
        <v>120</v>
      </c>
      <c r="U2202" s="70"/>
      <c r="V2202" s="124"/>
    </row>
    <row r="2203" s="63" customFormat="1" ht="16.5" outlineLevel="7" spans="1:22">
      <c r="A2203" s="82"/>
      <c r="B2203" s="126" t="s">
        <v>194</v>
      </c>
      <c r="C2203" s="127" t="s">
        <v>10701</v>
      </c>
      <c r="D2203" s="128" t="s">
        <v>10342</v>
      </c>
      <c r="E2203" s="129">
        <v>45056</v>
      </c>
      <c r="F2203" s="128">
        <v>60</v>
      </c>
      <c r="G2203" s="114">
        <v>0</v>
      </c>
      <c r="H2203" s="115">
        <v>7044.25</v>
      </c>
      <c r="I2203" s="115">
        <v>3639.53</v>
      </c>
      <c r="J2203" s="130">
        <v>0</v>
      </c>
      <c r="K2203" s="130">
        <v>3404.72</v>
      </c>
      <c r="L2203" s="130">
        <v>1408.85</v>
      </c>
      <c r="M2203" s="118"/>
      <c r="N2203" s="119"/>
      <c r="O2203" s="120">
        <f t="shared" si="137"/>
        <v>46904</v>
      </c>
      <c r="P2203" s="121">
        <f t="shared" si="138"/>
        <v>12</v>
      </c>
      <c r="Q2203" s="122">
        <f t="shared" si="139"/>
        <v>1408.85</v>
      </c>
      <c r="R2203" s="122">
        <f t="shared" si="136"/>
        <v>0</v>
      </c>
      <c r="S2203" s="123" t="s">
        <v>120</v>
      </c>
      <c r="U2203" s="70"/>
      <c r="V2203" s="124"/>
    </row>
    <row r="2204" s="63" customFormat="1" ht="16.5" outlineLevel="7" spans="1:22">
      <c r="A2204" s="82"/>
      <c r="B2204" s="126" t="s">
        <v>194</v>
      </c>
      <c r="C2204" s="127" t="s">
        <v>10705</v>
      </c>
      <c r="D2204" s="128" t="s">
        <v>10342</v>
      </c>
      <c r="E2204" s="129">
        <v>45056</v>
      </c>
      <c r="F2204" s="128">
        <v>60</v>
      </c>
      <c r="G2204" s="114">
        <v>0</v>
      </c>
      <c r="H2204" s="115">
        <v>7044.25</v>
      </c>
      <c r="I2204" s="115">
        <v>3639.53</v>
      </c>
      <c r="J2204" s="130">
        <v>0</v>
      </c>
      <c r="K2204" s="130">
        <v>3404.72</v>
      </c>
      <c r="L2204" s="130">
        <v>1408.85</v>
      </c>
      <c r="M2204" s="118"/>
      <c r="N2204" s="119"/>
      <c r="O2204" s="120">
        <f t="shared" si="137"/>
        <v>46904</v>
      </c>
      <c r="P2204" s="121">
        <f t="shared" si="138"/>
        <v>12</v>
      </c>
      <c r="Q2204" s="122">
        <f t="shared" si="139"/>
        <v>1408.85</v>
      </c>
      <c r="R2204" s="122">
        <f t="shared" si="136"/>
        <v>0</v>
      </c>
      <c r="S2204" s="123" t="s">
        <v>120</v>
      </c>
      <c r="U2204" s="70"/>
      <c r="V2204" s="124"/>
    </row>
    <row r="2205" s="63" customFormat="1" ht="16.5" outlineLevel="7" spans="1:22">
      <c r="A2205" s="82"/>
      <c r="B2205" s="126" t="s">
        <v>194</v>
      </c>
      <c r="C2205" s="127" t="s">
        <v>10709</v>
      </c>
      <c r="D2205" s="128" t="s">
        <v>10342</v>
      </c>
      <c r="E2205" s="129">
        <v>45056</v>
      </c>
      <c r="F2205" s="128">
        <v>60</v>
      </c>
      <c r="G2205" s="114">
        <v>0</v>
      </c>
      <c r="H2205" s="115">
        <v>7973.45</v>
      </c>
      <c r="I2205" s="115">
        <v>3995.39</v>
      </c>
      <c r="J2205" s="130">
        <v>0</v>
      </c>
      <c r="K2205" s="130">
        <v>3978.06</v>
      </c>
      <c r="L2205" s="130">
        <v>1646.09</v>
      </c>
      <c r="M2205" s="118"/>
      <c r="N2205" s="119"/>
      <c r="O2205" s="120">
        <f t="shared" si="137"/>
        <v>46904</v>
      </c>
      <c r="P2205" s="121">
        <f t="shared" si="138"/>
        <v>12</v>
      </c>
      <c r="Q2205" s="122">
        <f t="shared" si="139"/>
        <v>1594.69</v>
      </c>
      <c r="R2205" s="122">
        <f t="shared" si="136"/>
        <v>-51.4000000000001</v>
      </c>
      <c r="S2205" s="123" t="s">
        <v>120</v>
      </c>
      <c r="U2205" s="70"/>
      <c r="V2205" s="124"/>
    </row>
    <row r="2206" s="63" customFormat="1" ht="16.5" outlineLevel="7" spans="1:22">
      <c r="A2206" s="82"/>
      <c r="B2206" s="126" t="s">
        <v>194</v>
      </c>
      <c r="C2206" s="127" t="s">
        <v>10713</v>
      </c>
      <c r="D2206" s="128" t="s">
        <v>10342</v>
      </c>
      <c r="E2206" s="129">
        <v>45056</v>
      </c>
      <c r="F2206" s="128">
        <v>60</v>
      </c>
      <c r="G2206" s="114">
        <v>0</v>
      </c>
      <c r="H2206" s="115">
        <v>7973.45</v>
      </c>
      <c r="I2206" s="115">
        <v>3995.39</v>
      </c>
      <c r="J2206" s="130">
        <v>0</v>
      </c>
      <c r="K2206" s="130">
        <v>3978.06</v>
      </c>
      <c r="L2206" s="130">
        <v>1646.09</v>
      </c>
      <c r="M2206" s="118"/>
      <c r="N2206" s="119"/>
      <c r="O2206" s="120">
        <f t="shared" si="137"/>
        <v>46904</v>
      </c>
      <c r="P2206" s="121">
        <f t="shared" si="138"/>
        <v>12</v>
      </c>
      <c r="Q2206" s="122">
        <f t="shared" si="139"/>
        <v>1594.69</v>
      </c>
      <c r="R2206" s="122">
        <f t="shared" si="136"/>
        <v>-51.4000000000001</v>
      </c>
      <c r="S2206" s="123" t="s">
        <v>120</v>
      </c>
      <c r="U2206" s="70"/>
      <c r="V2206" s="124"/>
    </row>
    <row r="2207" s="63" customFormat="1" ht="16.5" outlineLevel="7" spans="1:22">
      <c r="A2207" s="82"/>
      <c r="B2207" s="126" t="s">
        <v>194</v>
      </c>
      <c r="C2207" s="127" t="s">
        <v>10717</v>
      </c>
      <c r="D2207" s="128" t="s">
        <v>10342</v>
      </c>
      <c r="E2207" s="129">
        <v>45056</v>
      </c>
      <c r="F2207" s="128">
        <v>60</v>
      </c>
      <c r="G2207" s="114">
        <v>0</v>
      </c>
      <c r="H2207" s="115">
        <v>7044.25</v>
      </c>
      <c r="I2207" s="115">
        <v>3639.53</v>
      </c>
      <c r="J2207" s="130">
        <v>0</v>
      </c>
      <c r="K2207" s="130">
        <v>3404.72</v>
      </c>
      <c r="L2207" s="130">
        <v>1408.85</v>
      </c>
      <c r="M2207" s="118"/>
      <c r="N2207" s="119"/>
      <c r="O2207" s="120">
        <f t="shared" si="137"/>
        <v>46904</v>
      </c>
      <c r="P2207" s="121">
        <f t="shared" si="138"/>
        <v>12</v>
      </c>
      <c r="Q2207" s="122">
        <f t="shared" si="139"/>
        <v>1408.85</v>
      </c>
      <c r="R2207" s="122">
        <f t="shared" si="136"/>
        <v>0</v>
      </c>
      <c r="S2207" s="123" t="s">
        <v>120</v>
      </c>
      <c r="U2207" s="70"/>
      <c r="V2207" s="124"/>
    </row>
    <row r="2208" s="63" customFormat="1" ht="16.5" outlineLevel="7" spans="1:22">
      <c r="A2208" s="82"/>
      <c r="B2208" s="111" t="s">
        <v>194</v>
      </c>
      <c r="C2208" s="111" t="s">
        <v>10721</v>
      </c>
      <c r="D2208" s="112" t="s">
        <v>10342</v>
      </c>
      <c r="E2208" s="113">
        <v>45056</v>
      </c>
      <c r="F2208" s="112">
        <v>60</v>
      </c>
      <c r="G2208" s="114">
        <v>0</v>
      </c>
      <c r="H2208" s="115">
        <v>7044.25</v>
      </c>
      <c r="I2208" s="115">
        <v>3639.53</v>
      </c>
      <c r="J2208" s="116">
        <v>0</v>
      </c>
      <c r="K2208" s="116">
        <v>3404.72</v>
      </c>
      <c r="L2208" s="116">
        <v>1408.85</v>
      </c>
      <c r="M2208" s="118"/>
      <c r="N2208" s="119"/>
      <c r="O2208" s="120">
        <f t="shared" si="137"/>
        <v>46904</v>
      </c>
      <c r="P2208" s="121">
        <f t="shared" si="138"/>
        <v>12</v>
      </c>
      <c r="Q2208" s="122">
        <f t="shared" si="139"/>
        <v>1408.85</v>
      </c>
      <c r="R2208" s="122">
        <f t="shared" si="136"/>
        <v>0</v>
      </c>
      <c r="S2208" s="123" t="s">
        <v>120</v>
      </c>
      <c r="U2208" s="70"/>
      <c r="V2208" s="124"/>
    </row>
    <row r="2209" s="63" customFormat="1" ht="16.5" outlineLevel="7" spans="1:22">
      <c r="A2209" s="82"/>
      <c r="B2209" s="111" t="s">
        <v>194</v>
      </c>
      <c r="C2209" s="111" t="s">
        <v>10725</v>
      </c>
      <c r="D2209" s="112" t="s">
        <v>10342</v>
      </c>
      <c r="E2209" s="113">
        <v>45056</v>
      </c>
      <c r="F2209" s="112">
        <v>60</v>
      </c>
      <c r="G2209" s="114">
        <v>0</v>
      </c>
      <c r="H2209" s="115">
        <v>7044.25</v>
      </c>
      <c r="I2209" s="115">
        <v>3639.53</v>
      </c>
      <c r="J2209" s="116">
        <v>0</v>
      </c>
      <c r="K2209" s="116">
        <v>3404.72</v>
      </c>
      <c r="L2209" s="116">
        <v>1408.85</v>
      </c>
      <c r="M2209" s="118"/>
      <c r="N2209" s="119"/>
      <c r="O2209" s="120">
        <f t="shared" si="137"/>
        <v>46904</v>
      </c>
      <c r="P2209" s="121">
        <f t="shared" si="138"/>
        <v>12</v>
      </c>
      <c r="Q2209" s="122">
        <f t="shared" si="139"/>
        <v>1408.85</v>
      </c>
      <c r="R2209" s="122">
        <f t="shared" si="136"/>
        <v>0</v>
      </c>
      <c r="S2209" s="123" t="s">
        <v>120</v>
      </c>
      <c r="U2209" s="70"/>
      <c r="V2209" s="124"/>
    </row>
    <row r="2210" s="63" customFormat="1" ht="16.5" outlineLevel="7" spans="1:22">
      <c r="A2210" s="82"/>
      <c r="B2210" s="126" t="s">
        <v>194</v>
      </c>
      <c r="C2210" s="127" t="s">
        <v>10729</v>
      </c>
      <c r="D2210" s="128" t="s">
        <v>10342</v>
      </c>
      <c r="E2210" s="129">
        <v>45056</v>
      </c>
      <c r="F2210" s="128">
        <v>60</v>
      </c>
      <c r="G2210" s="114">
        <v>0</v>
      </c>
      <c r="H2210" s="115">
        <v>7044.25</v>
      </c>
      <c r="I2210" s="115">
        <v>3639.53</v>
      </c>
      <c r="J2210" s="130">
        <v>0</v>
      </c>
      <c r="K2210" s="130">
        <v>3404.72</v>
      </c>
      <c r="L2210" s="130">
        <v>1408.85</v>
      </c>
      <c r="M2210" s="118"/>
      <c r="N2210" s="119"/>
      <c r="O2210" s="120">
        <f t="shared" si="137"/>
        <v>46904</v>
      </c>
      <c r="P2210" s="121">
        <f t="shared" si="138"/>
        <v>12</v>
      </c>
      <c r="Q2210" s="122">
        <f t="shared" si="139"/>
        <v>1408.85</v>
      </c>
      <c r="R2210" s="122">
        <f t="shared" si="136"/>
        <v>0</v>
      </c>
      <c r="S2210" s="123" t="s">
        <v>120</v>
      </c>
      <c r="U2210" s="70"/>
      <c r="V2210" s="124"/>
    </row>
    <row r="2211" s="63" customFormat="1" ht="16.5" outlineLevel="7" spans="1:22">
      <c r="A2211" s="82"/>
      <c r="B2211" s="126" t="s">
        <v>194</v>
      </c>
      <c r="C2211" s="127" t="s">
        <v>10733</v>
      </c>
      <c r="D2211" s="128" t="s">
        <v>10342</v>
      </c>
      <c r="E2211" s="129">
        <v>45056</v>
      </c>
      <c r="F2211" s="128">
        <v>60</v>
      </c>
      <c r="G2211" s="114">
        <v>0</v>
      </c>
      <c r="H2211" s="115">
        <v>7044.25</v>
      </c>
      <c r="I2211" s="115">
        <v>3639.53</v>
      </c>
      <c r="J2211" s="130">
        <v>0</v>
      </c>
      <c r="K2211" s="130">
        <v>3404.72</v>
      </c>
      <c r="L2211" s="130">
        <v>1408.85</v>
      </c>
      <c r="M2211" s="118"/>
      <c r="N2211" s="119"/>
      <c r="O2211" s="120">
        <f t="shared" si="137"/>
        <v>46904</v>
      </c>
      <c r="P2211" s="121">
        <f t="shared" si="138"/>
        <v>12</v>
      </c>
      <c r="Q2211" s="122">
        <f t="shared" si="139"/>
        <v>1408.85</v>
      </c>
      <c r="R2211" s="122">
        <f t="shared" si="136"/>
        <v>0</v>
      </c>
      <c r="S2211" s="123" t="s">
        <v>120</v>
      </c>
      <c r="U2211" s="70"/>
      <c r="V2211" s="124"/>
    </row>
    <row r="2212" s="63" customFormat="1" ht="16.5" outlineLevel="7" spans="1:22">
      <c r="A2212" s="82"/>
      <c r="B2212" s="126" t="s">
        <v>194</v>
      </c>
      <c r="C2212" s="127" t="s">
        <v>10737</v>
      </c>
      <c r="D2212" s="128" t="s">
        <v>10342</v>
      </c>
      <c r="E2212" s="129">
        <v>45056</v>
      </c>
      <c r="F2212" s="128">
        <v>60</v>
      </c>
      <c r="G2212" s="114">
        <v>0</v>
      </c>
      <c r="H2212" s="115">
        <v>7044.25</v>
      </c>
      <c r="I2212" s="115">
        <v>3639.53</v>
      </c>
      <c r="J2212" s="130">
        <v>0</v>
      </c>
      <c r="K2212" s="130">
        <v>3404.72</v>
      </c>
      <c r="L2212" s="130">
        <v>1408.85</v>
      </c>
      <c r="M2212" s="118"/>
      <c r="N2212" s="119"/>
      <c r="O2212" s="120">
        <f t="shared" si="137"/>
        <v>46904</v>
      </c>
      <c r="P2212" s="121">
        <f t="shared" si="138"/>
        <v>12</v>
      </c>
      <c r="Q2212" s="122">
        <f t="shared" si="139"/>
        <v>1408.85</v>
      </c>
      <c r="R2212" s="122">
        <f t="shared" si="136"/>
        <v>0</v>
      </c>
      <c r="S2212" s="123" t="s">
        <v>120</v>
      </c>
      <c r="U2212" s="70"/>
      <c r="V2212" s="124"/>
    </row>
    <row r="2213" s="63" customFormat="1" ht="16.5" outlineLevel="7" spans="1:22">
      <c r="A2213" s="82"/>
      <c r="B2213" s="126" t="s">
        <v>194</v>
      </c>
      <c r="C2213" s="127" t="s">
        <v>10741</v>
      </c>
      <c r="D2213" s="128" t="s">
        <v>10342</v>
      </c>
      <c r="E2213" s="129">
        <v>45056</v>
      </c>
      <c r="F2213" s="128">
        <v>60</v>
      </c>
      <c r="G2213" s="114">
        <v>0</v>
      </c>
      <c r="H2213" s="115">
        <v>7044.25</v>
      </c>
      <c r="I2213" s="115">
        <v>3639.53</v>
      </c>
      <c r="J2213" s="130">
        <v>0</v>
      </c>
      <c r="K2213" s="130">
        <v>3404.72</v>
      </c>
      <c r="L2213" s="130">
        <v>1408.85</v>
      </c>
      <c r="M2213" s="118"/>
      <c r="N2213" s="119"/>
      <c r="O2213" s="120">
        <f t="shared" si="137"/>
        <v>46904</v>
      </c>
      <c r="P2213" s="121">
        <f t="shared" si="138"/>
        <v>12</v>
      </c>
      <c r="Q2213" s="122">
        <f t="shared" si="139"/>
        <v>1408.85</v>
      </c>
      <c r="R2213" s="122">
        <f t="shared" si="136"/>
        <v>0</v>
      </c>
      <c r="S2213" s="123" t="s">
        <v>120</v>
      </c>
      <c r="U2213" s="70"/>
      <c r="V2213" s="124"/>
    </row>
    <row r="2214" s="63" customFormat="1" ht="16.5" outlineLevel="7" spans="1:22">
      <c r="A2214" s="82"/>
      <c r="B2214" s="126" t="s">
        <v>194</v>
      </c>
      <c r="C2214" s="127" t="s">
        <v>10745</v>
      </c>
      <c r="D2214" s="128" t="s">
        <v>10342</v>
      </c>
      <c r="E2214" s="129">
        <v>45056</v>
      </c>
      <c r="F2214" s="128">
        <v>60</v>
      </c>
      <c r="G2214" s="114">
        <v>0</v>
      </c>
      <c r="H2214" s="115">
        <v>7044.25</v>
      </c>
      <c r="I2214" s="115">
        <v>3639.53</v>
      </c>
      <c r="J2214" s="130">
        <v>0</v>
      </c>
      <c r="K2214" s="130">
        <v>3404.72</v>
      </c>
      <c r="L2214" s="130">
        <v>1408.85</v>
      </c>
      <c r="M2214" s="118"/>
      <c r="N2214" s="119"/>
      <c r="O2214" s="120">
        <f t="shared" si="137"/>
        <v>46904</v>
      </c>
      <c r="P2214" s="121">
        <f t="shared" si="138"/>
        <v>12</v>
      </c>
      <c r="Q2214" s="122">
        <f t="shared" si="139"/>
        <v>1408.85</v>
      </c>
      <c r="R2214" s="122">
        <f t="shared" si="136"/>
        <v>0</v>
      </c>
      <c r="S2214" s="123" t="s">
        <v>120</v>
      </c>
      <c r="U2214" s="70"/>
      <c r="V2214" s="124"/>
    </row>
    <row r="2215" s="63" customFormat="1" ht="16.5" outlineLevel="7" spans="1:22">
      <c r="A2215" s="82"/>
      <c r="B2215" s="111" t="s">
        <v>194</v>
      </c>
      <c r="C2215" s="111" t="s">
        <v>10749</v>
      </c>
      <c r="D2215" s="112" t="s">
        <v>10342</v>
      </c>
      <c r="E2215" s="113">
        <v>45056</v>
      </c>
      <c r="F2215" s="112">
        <v>60</v>
      </c>
      <c r="G2215" s="114">
        <v>0</v>
      </c>
      <c r="H2215" s="115">
        <v>7044.25</v>
      </c>
      <c r="I2215" s="115">
        <v>3639.53</v>
      </c>
      <c r="J2215" s="116">
        <v>0</v>
      </c>
      <c r="K2215" s="116">
        <v>3404.72</v>
      </c>
      <c r="L2215" s="116">
        <v>1408.85</v>
      </c>
      <c r="M2215" s="118"/>
      <c r="N2215" s="119"/>
      <c r="O2215" s="120">
        <f t="shared" si="137"/>
        <v>46904</v>
      </c>
      <c r="P2215" s="121">
        <f t="shared" si="138"/>
        <v>12</v>
      </c>
      <c r="Q2215" s="122">
        <f t="shared" si="139"/>
        <v>1408.85</v>
      </c>
      <c r="R2215" s="122">
        <f t="shared" si="136"/>
        <v>0</v>
      </c>
      <c r="S2215" s="123" t="s">
        <v>120</v>
      </c>
      <c r="U2215" s="70"/>
      <c r="V2215" s="124"/>
    </row>
    <row r="2216" s="63" customFormat="1" ht="16.5" outlineLevel="7" spans="1:22">
      <c r="A2216" s="82"/>
      <c r="B2216" s="111" t="s">
        <v>194</v>
      </c>
      <c r="C2216" s="111" t="s">
        <v>10753</v>
      </c>
      <c r="D2216" s="112" t="s">
        <v>10342</v>
      </c>
      <c r="E2216" s="113">
        <v>45056</v>
      </c>
      <c r="F2216" s="112">
        <v>60</v>
      </c>
      <c r="G2216" s="114">
        <v>0</v>
      </c>
      <c r="H2216" s="115">
        <v>7044.25</v>
      </c>
      <c r="I2216" s="115">
        <v>3639.53</v>
      </c>
      <c r="J2216" s="116">
        <v>0</v>
      </c>
      <c r="K2216" s="116">
        <v>3404.72</v>
      </c>
      <c r="L2216" s="116">
        <v>1408.85</v>
      </c>
      <c r="M2216" s="118"/>
      <c r="N2216" s="119"/>
      <c r="O2216" s="120">
        <f t="shared" si="137"/>
        <v>46904</v>
      </c>
      <c r="P2216" s="121">
        <f t="shared" si="138"/>
        <v>12</v>
      </c>
      <c r="Q2216" s="122">
        <f t="shared" si="139"/>
        <v>1408.85</v>
      </c>
      <c r="R2216" s="122">
        <f t="shared" si="136"/>
        <v>0</v>
      </c>
      <c r="S2216" s="123" t="s">
        <v>120</v>
      </c>
      <c r="U2216" s="70"/>
      <c r="V2216" s="124"/>
    </row>
    <row r="2217" s="63" customFormat="1" ht="16.5" outlineLevel="7" spans="1:22">
      <c r="A2217" s="82"/>
      <c r="B2217" s="126" t="s">
        <v>194</v>
      </c>
      <c r="C2217" s="127" t="s">
        <v>10757</v>
      </c>
      <c r="D2217" s="128" t="s">
        <v>10342</v>
      </c>
      <c r="E2217" s="129">
        <v>45056</v>
      </c>
      <c r="F2217" s="128">
        <v>60</v>
      </c>
      <c r="G2217" s="114">
        <v>0</v>
      </c>
      <c r="H2217" s="115">
        <v>7044.25</v>
      </c>
      <c r="I2217" s="115">
        <v>3639.53</v>
      </c>
      <c r="J2217" s="130">
        <v>0</v>
      </c>
      <c r="K2217" s="130">
        <v>3404.72</v>
      </c>
      <c r="L2217" s="130">
        <v>1408.85</v>
      </c>
      <c r="M2217" s="118"/>
      <c r="N2217" s="119"/>
      <c r="O2217" s="120">
        <f t="shared" si="137"/>
        <v>46904</v>
      </c>
      <c r="P2217" s="121">
        <f t="shared" si="138"/>
        <v>12</v>
      </c>
      <c r="Q2217" s="122">
        <f t="shared" si="139"/>
        <v>1408.85</v>
      </c>
      <c r="R2217" s="122">
        <f t="shared" si="136"/>
        <v>0</v>
      </c>
      <c r="S2217" s="123" t="s">
        <v>120</v>
      </c>
      <c r="U2217" s="70"/>
      <c r="V2217" s="124"/>
    </row>
    <row r="2218" s="63" customFormat="1" ht="16.5" outlineLevel="7" spans="1:22">
      <c r="A2218" s="82"/>
      <c r="B2218" s="126" t="s">
        <v>194</v>
      </c>
      <c r="C2218" s="127" t="s">
        <v>10761</v>
      </c>
      <c r="D2218" s="128" t="s">
        <v>10342</v>
      </c>
      <c r="E2218" s="129">
        <v>45056</v>
      </c>
      <c r="F2218" s="128">
        <v>60</v>
      </c>
      <c r="G2218" s="114">
        <v>0</v>
      </c>
      <c r="H2218" s="115">
        <v>7044.25</v>
      </c>
      <c r="I2218" s="115">
        <v>3639.53</v>
      </c>
      <c r="J2218" s="130">
        <v>0</v>
      </c>
      <c r="K2218" s="130">
        <v>3404.72</v>
      </c>
      <c r="L2218" s="130">
        <v>1408.85</v>
      </c>
      <c r="M2218" s="118"/>
      <c r="N2218" s="119"/>
      <c r="O2218" s="120">
        <f t="shared" si="137"/>
        <v>46904</v>
      </c>
      <c r="P2218" s="121">
        <f t="shared" si="138"/>
        <v>12</v>
      </c>
      <c r="Q2218" s="122">
        <f t="shared" si="139"/>
        <v>1408.85</v>
      </c>
      <c r="R2218" s="122">
        <f t="shared" si="136"/>
        <v>0</v>
      </c>
      <c r="S2218" s="123" t="s">
        <v>120</v>
      </c>
      <c r="U2218" s="70"/>
      <c r="V2218" s="124"/>
    </row>
    <row r="2219" s="63" customFormat="1" ht="16.5" outlineLevel="7" spans="1:22">
      <c r="A2219" s="82"/>
      <c r="B2219" s="126" t="s">
        <v>194</v>
      </c>
      <c r="C2219" s="127" t="s">
        <v>10765</v>
      </c>
      <c r="D2219" s="128" t="s">
        <v>10342</v>
      </c>
      <c r="E2219" s="129">
        <v>45056</v>
      </c>
      <c r="F2219" s="128">
        <v>60</v>
      </c>
      <c r="G2219" s="114">
        <v>0</v>
      </c>
      <c r="H2219" s="115">
        <v>7044.25</v>
      </c>
      <c r="I2219" s="115">
        <v>3639.53</v>
      </c>
      <c r="J2219" s="130">
        <v>0</v>
      </c>
      <c r="K2219" s="130">
        <v>3404.72</v>
      </c>
      <c r="L2219" s="130">
        <v>1408.85</v>
      </c>
      <c r="M2219" s="118"/>
      <c r="N2219" s="119"/>
      <c r="O2219" s="120">
        <f t="shared" si="137"/>
        <v>46904</v>
      </c>
      <c r="P2219" s="121">
        <f t="shared" si="138"/>
        <v>12</v>
      </c>
      <c r="Q2219" s="122">
        <f t="shared" si="139"/>
        <v>1408.85</v>
      </c>
      <c r="R2219" s="122">
        <f t="shared" si="136"/>
        <v>0</v>
      </c>
      <c r="S2219" s="123" t="s">
        <v>120</v>
      </c>
      <c r="U2219" s="70"/>
      <c r="V2219" s="124"/>
    </row>
    <row r="2220" s="63" customFormat="1" ht="16.5" outlineLevel="7" spans="1:22">
      <c r="A2220" s="82"/>
      <c r="B2220" s="126" t="s">
        <v>194</v>
      </c>
      <c r="C2220" s="127" t="s">
        <v>10769</v>
      </c>
      <c r="D2220" s="128" t="s">
        <v>10342</v>
      </c>
      <c r="E2220" s="129">
        <v>45056</v>
      </c>
      <c r="F2220" s="128">
        <v>60</v>
      </c>
      <c r="G2220" s="114">
        <v>0</v>
      </c>
      <c r="H2220" s="115">
        <v>7044.25</v>
      </c>
      <c r="I2220" s="115">
        <v>3639.53</v>
      </c>
      <c r="J2220" s="130">
        <v>0</v>
      </c>
      <c r="K2220" s="130">
        <v>3404.72</v>
      </c>
      <c r="L2220" s="130">
        <v>1408.85</v>
      </c>
      <c r="M2220" s="118"/>
      <c r="N2220" s="119"/>
      <c r="O2220" s="120">
        <f t="shared" si="137"/>
        <v>46904</v>
      </c>
      <c r="P2220" s="121">
        <f t="shared" si="138"/>
        <v>12</v>
      </c>
      <c r="Q2220" s="122">
        <f t="shared" si="139"/>
        <v>1408.85</v>
      </c>
      <c r="R2220" s="122">
        <f t="shared" si="136"/>
        <v>0</v>
      </c>
      <c r="S2220" s="123" t="s">
        <v>120</v>
      </c>
      <c r="U2220" s="70"/>
      <c r="V2220" s="124"/>
    </row>
    <row r="2221" s="63" customFormat="1" ht="16.5" outlineLevel="7" spans="1:22">
      <c r="A2221" s="82"/>
      <c r="B2221" s="126" t="s">
        <v>194</v>
      </c>
      <c r="C2221" s="127" t="s">
        <v>10773</v>
      </c>
      <c r="D2221" s="128" t="s">
        <v>10342</v>
      </c>
      <c r="E2221" s="129">
        <v>45056</v>
      </c>
      <c r="F2221" s="128">
        <v>60</v>
      </c>
      <c r="G2221" s="114">
        <v>0</v>
      </c>
      <c r="H2221" s="115">
        <v>7973.45</v>
      </c>
      <c r="I2221" s="115">
        <v>3995.39</v>
      </c>
      <c r="J2221" s="130">
        <v>0</v>
      </c>
      <c r="K2221" s="130">
        <v>3978.06</v>
      </c>
      <c r="L2221" s="130">
        <v>1646.09</v>
      </c>
      <c r="M2221" s="118"/>
      <c r="N2221" s="119"/>
      <c r="O2221" s="120">
        <f t="shared" si="137"/>
        <v>46904</v>
      </c>
      <c r="P2221" s="121">
        <f t="shared" si="138"/>
        <v>12</v>
      </c>
      <c r="Q2221" s="122">
        <f t="shared" si="139"/>
        <v>1594.69</v>
      </c>
      <c r="R2221" s="122">
        <f t="shared" si="136"/>
        <v>-51.4000000000001</v>
      </c>
      <c r="S2221" s="123" t="s">
        <v>120</v>
      </c>
      <c r="U2221" s="70"/>
      <c r="V2221" s="124"/>
    </row>
    <row r="2222" s="63" customFormat="1" ht="16.5" outlineLevel="7" spans="1:22">
      <c r="A2222" s="82"/>
      <c r="B2222" s="111" t="s">
        <v>194</v>
      </c>
      <c r="C2222" s="111" t="s">
        <v>10777</v>
      </c>
      <c r="D2222" s="112" t="s">
        <v>10342</v>
      </c>
      <c r="E2222" s="113">
        <v>45056</v>
      </c>
      <c r="F2222" s="112">
        <v>60</v>
      </c>
      <c r="G2222" s="114">
        <v>0</v>
      </c>
      <c r="H2222" s="115">
        <v>7973.45</v>
      </c>
      <c r="I2222" s="115">
        <v>3995.39</v>
      </c>
      <c r="J2222" s="116">
        <v>0</v>
      </c>
      <c r="K2222" s="116">
        <v>3978.06</v>
      </c>
      <c r="L2222" s="116">
        <v>1646.09</v>
      </c>
      <c r="M2222" s="118"/>
      <c r="N2222" s="119"/>
      <c r="O2222" s="120">
        <f t="shared" si="137"/>
        <v>46904</v>
      </c>
      <c r="P2222" s="121">
        <f t="shared" si="138"/>
        <v>12</v>
      </c>
      <c r="Q2222" s="122">
        <f t="shared" si="139"/>
        <v>1594.69</v>
      </c>
      <c r="R2222" s="122">
        <f t="shared" si="136"/>
        <v>-51.4000000000001</v>
      </c>
      <c r="S2222" s="123" t="s">
        <v>120</v>
      </c>
      <c r="U2222" s="70"/>
      <c r="V2222" s="124"/>
    </row>
    <row r="2223" s="63" customFormat="1" ht="16.5" outlineLevel="7" spans="1:22">
      <c r="A2223" s="82"/>
      <c r="B2223" s="111" t="s">
        <v>194</v>
      </c>
      <c r="C2223" s="111" t="s">
        <v>10781</v>
      </c>
      <c r="D2223" s="112" t="s">
        <v>10342</v>
      </c>
      <c r="E2223" s="113">
        <v>45056</v>
      </c>
      <c r="F2223" s="112">
        <v>60</v>
      </c>
      <c r="G2223" s="114">
        <v>0</v>
      </c>
      <c r="H2223" s="115">
        <v>7044.25</v>
      </c>
      <c r="I2223" s="115">
        <v>3639.53</v>
      </c>
      <c r="J2223" s="116">
        <v>0</v>
      </c>
      <c r="K2223" s="116">
        <v>3404.72</v>
      </c>
      <c r="L2223" s="116">
        <v>1408.85</v>
      </c>
      <c r="M2223" s="118"/>
      <c r="N2223" s="119"/>
      <c r="O2223" s="120">
        <f t="shared" si="137"/>
        <v>46904</v>
      </c>
      <c r="P2223" s="121">
        <f t="shared" si="138"/>
        <v>12</v>
      </c>
      <c r="Q2223" s="122">
        <f t="shared" si="139"/>
        <v>1408.85</v>
      </c>
      <c r="R2223" s="122">
        <f t="shared" si="136"/>
        <v>0</v>
      </c>
      <c r="S2223" s="123" t="s">
        <v>120</v>
      </c>
      <c r="U2223" s="70"/>
      <c r="V2223" s="124"/>
    </row>
    <row r="2224" s="63" customFormat="1" ht="16.5" outlineLevel="7" spans="1:22">
      <c r="A2224" s="82"/>
      <c r="B2224" s="126" t="s">
        <v>194</v>
      </c>
      <c r="C2224" s="127" t="s">
        <v>10785</v>
      </c>
      <c r="D2224" s="128" t="s">
        <v>10342</v>
      </c>
      <c r="E2224" s="129">
        <v>45056</v>
      </c>
      <c r="F2224" s="128">
        <v>60</v>
      </c>
      <c r="G2224" s="114">
        <v>0</v>
      </c>
      <c r="H2224" s="115">
        <v>7973.45</v>
      </c>
      <c r="I2224" s="115">
        <v>3995.39</v>
      </c>
      <c r="J2224" s="130">
        <v>0</v>
      </c>
      <c r="K2224" s="130">
        <v>3978.06</v>
      </c>
      <c r="L2224" s="130">
        <v>1646.09</v>
      </c>
      <c r="M2224" s="118"/>
      <c r="N2224" s="119"/>
      <c r="O2224" s="120">
        <f t="shared" si="137"/>
        <v>46904</v>
      </c>
      <c r="P2224" s="121">
        <f t="shared" si="138"/>
        <v>12</v>
      </c>
      <c r="Q2224" s="122">
        <f t="shared" si="139"/>
        <v>1594.69</v>
      </c>
      <c r="R2224" s="122">
        <f t="shared" si="136"/>
        <v>-51.4000000000001</v>
      </c>
      <c r="S2224" s="123" t="s">
        <v>120</v>
      </c>
      <c r="U2224" s="70"/>
      <c r="V2224" s="124"/>
    </row>
    <row r="2225" s="63" customFormat="1" ht="16.5" outlineLevel="7" spans="1:22">
      <c r="A2225" s="82"/>
      <c r="B2225" s="126" t="s">
        <v>194</v>
      </c>
      <c r="C2225" s="127" t="s">
        <v>10789</v>
      </c>
      <c r="D2225" s="128" t="s">
        <v>10342</v>
      </c>
      <c r="E2225" s="129">
        <v>45056</v>
      </c>
      <c r="F2225" s="128">
        <v>60</v>
      </c>
      <c r="G2225" s="114">
        <v>0</v>
      </c>
      <c r="H2225" s="115">
        <v>7973.45</v>
      </c>
      <c r="I2225" s="115">
        <v>3995.39</v>
      </c>
      <c r="J2225" s="130">
        <v>0</v>
      </c>
      <c r="K2225" s="130">
        <v>3978.06</v>
      </c>
      <c r="L2225" s="130">
        <v>1646.09</v>
      </c>
      <c r="M2225" s="118"/>
      <c r="N2225" s="119"/>
      <c r="O2225" s="120">
        <f t="shared" si="137"/>
        <v>46904</v>
      </c>
      <c r="P2225" s="121">
        <f t="shared" si="138"/>
        <v>12</v>
      </c>
      <c r="Q2225" s="122">
        <f t="shared" si="139"/>
        <v>1594.69</v>
      </c>
      <c r="R2225" s="122">
        <f t="shared" si="136"/>
        <v>-51.4000000000001</v>
      </c>
      <c r="S2225" s="123" t="s">
        <v>120</v>
      </c>
      <c r="U2225" s="70"/>
      <c r="V2225" s="124"/>
    </row>
    <row r="2226" s="63" customFormat="1" ht="16.5" outlineLevel="7" spans="1:22">
      <c r="A2226" s="82"/>
      <c r="B2226" s="126" t="s">
        <v>194</v>
      </c>
      <c r="C2226" s="127" t="s">
        <v>10793</v>
      </c>
      <c r="D2226" s="128" t="s">
        <v>10342</v>
      </c>
      <c r="E2226" s="129">
        <v>45056</v>
      </c>
      <c r="F2226" s="128">
        <v>60</v>
      </c>
      <c r="G2226" s="114">
        <v>0</v>
      </c>
      <c r="H2226" s="115">
        <v>7044.25</v>
      </c>
      <c r="I2226" s="115">
        <v>3639.53</v>
      </c>
      <c r="J2226" s="130">
        <v>0</v>
      </c>
      <c r="K2226" s="130">
        <v>3404.72</v>
      </c>
      <c r="L2226" s="130">
        <v>1408.85</v>
      </c>
      <c r="M2226" s="118"/>
      <c r="N2226" s="119"/>
      <c r="O2226" s="120">
        <f t="shared" si="137"/>
        <v>46904</v>
      </c>
      <c r="P2226" s="121">
        <f t="shared" si="138"/>
        <v>12</v>
      </c>
      <c r="Q2226" s="122">
        <f t="shared" si="139"/>
        <v>1408.85</v>
      </c>
      <c r="R2226" s="122">
        <f t="shared" si="136"/>
        <v>0</v>
      </c>
      <c r="S2226" s="123" t="s">
        <v>120</v>
      </c>
      <c r="U2226" s="70"/>
      <c r="V2226" s="124"/>
    </row>
    <row r="2227" s="63" customFormat="1" ht="16.5" outlineLevel="7" spans="1:22">
      <c r="A2227" s="82"/>
      <c r="B2227" s="126" t="s">
        <v>194</v>
      </c>
      <c r="C2227" s="127" t="s">
        <v>10797</v>
      </c>
      <c r="D2227" s="128" t="s">
        <v>10342</v>
      </c>
      <c r="E2227" s="129">
        <v>45056</v>
      </c>
      <c r="F2227" s="128">
        <v>60</v>
      </c>
      <c r="G2227" s="114">
        <v>0</v>
      </c>
      <c r="H2227" s="115">
        <v>7044.25</v>
      </c>
      <c r="I2227" s="115">
        <v>3639.53</v>
      </c>
      <c r="J2227" s="130">
        <v>0</v>
      </c>
      <c r="K2227" s="130">
        <v>3404.72</v>
      </c>
      <c r="L2227" s="130">
        <v>1408.85</v>
      </c>
      <c r="M2227" s="118"/>
      <c r="N2227" s="119"/>
      <c r="O2227" s="120">
        <f t="shared" si="137"/>
        <v>46904</v>
      </c>
      <c r="P2227" s="121">
        <f t="shared" si="138"/>
        <v>12</v>
      </c>
      <c r="Q2227" s="122">
        <f t="shared" si="139"/>
        <v>1408.85</v>
      </c>
      <c r="R2227" s="122">
        <f t="shared" si="136"/>
        <v>0</v>
      </c>
      <c r="S2227" s="123" t="s">
        <v>120</v>
      </c>
      <c r="U2227" s="70"/>
      <c r="V2227" s="124"/>
    </row>
    <row r="2228" s="63" customFormat="1" ht="16.5" outlineLevel="7" spans="1:22">
      <c r="A2228" s="82"/>
      <c r="B2228" s="126" t="s">
        <v>194</v>
      </c>
      <c r="C2228" s="127" t="s">
        <v>10801</v>
      </c>
      <c r="D2228" s="128" t="s">
        <v>10342</v>
      </c>
      <c r="E2228" s="129">
        <v>45056</v>
      </c>
      <c r="F2228" s="128">
        <v>60</v>
      </c>
      <c r="G2228" s="114">
        <v>0</v>
      </c>
      <c r="H2228" s="115">
        <v>7973.44</v>
      </c>
      <c r="I2228" s="115">
        <v>3995.39</v>
      </c>
      <c r="J2228" s="130">
        <v>0</v>
      </c>
      <c r="K2228" s="130">
        <v>3978.05</v>
      </c>
      <c r="L2228" s="130">
        <v>1646.09</v>
      </c>
      <c r="M2228" s="118"/>
      <c r="N2228" s="119"/>
      <c r="O2228" s="120">
        <f t="shared" si="137"/>
        <v>46904</v>
      </c>
      <c r="P2228" s="121">
        <f t="shared" si="138"/>
        <v>12</v>
      </c>
      <c r="Q2228" s="122">
        <f t="shared" si="139"/>
        <v>1594.688</v>
      </c>
      <c r="R2228" s="122">
        <f t="shared" si="136"/>
        <v>-51.4020000000003</v>
      </c>
      <c r="S2228" s="123" t="s">
        <v>120</v>
      </c>
      <c r="U2228" s="70"/>
      <c r="V2228" s="124"/>
    </row>
    <row r="2229" s="63" customFormat="1" ht="16.5" outlineLevel="7" spans="1:22">
      <c r="A2229" s="82"/>
      <c r="B2229" s="111" t="s">
        <v>194</v>
      </c>
      <c r="C2229" s="111" t="s">
        <v>10805</v>
      </c>
      <c r="D2229" s="112" t="s">
        <v>10342</v>
      </c>
      <c r="E2229" s="113">
        <v>45056</v>
      </c>
      <c r="F2229" s="112">
        <v>60</v>
      </c>
      <c r="G2229" s="114">
        <v>0</v>
      </c>
      <c r="H2229" s="115">
        <v>7044.24</v>
      </c>
      <c r="I2229" s="115">
        <v>3639.53</v>
      </c>
      <c r="J2229" s="116">
        <v>0</v>
      </c>
      <c r="K2229" s="116">
        <v>3404.71</v>
      </c>
      <c r="L2229" s="116">
        <v>1408.85</v>
      </c>
      <c r="M2229" s="118"/>
      <c r="N2229" s="119"/>
      <c r="O2229" s="120">
        <f t="shared" si="137"/>
        <v>46904</v>
      </c>
      <c r="P2229" s="121">
        <f t="shared" si="138"/>
        <v>12</v>
      </c>
      <c r="Q2229" s="122">
        <f t="shared" si="139"/>
        <v>1408.848</v>
      </c>
      <c r="R2229" s="122">
        <f t="shared" si="136"/>
        <v>-0.00199999999995271</v>
      </c>
      <c r="S2229" s="123" t="s">
        <v>120</v>
      </c>
      <c r="U2229" s="70"/>
      <c r="V2229" s="124"/>
    </row>
    <row r="2230" s="63" customFormat="1" ht="16.5" outlineLevel="7" spans="1:22">
      <c r="A2230" s="82"/>
      <c r="B2230" s="111" t="s">
        <v>194</v>
      </c>
      <c r="C2230" s="111" t="s">
        <v>10809</v>
      </c>
      <c r="D2230" s="112" t="s">
        <v>8302</v>
      </c>
      <c r="E2230" s="113">
        <v>45056</v>
      </c>
      <c r="F2230" s="112">
        <v>60</v>
      </c>
      <c r="G2230" s="114">
        <v>0</v>
      </c>
      <c r="H2230" s="115">
        <v>4681.42</v>
      </c>
      <c r="I2230" s="115">
        <v>2418.73</v>
      </c>
      <c r="J2230" s="116">
        <v>0</v>
      </c>
      <c r="K2230" s="116">
        <v>2262.69</v>
      </c>
      <c r="L2230" s="116">
        <v>936.28</v>
      </c>
      <c r="M2230" s="118"/>
      <c r="N2230" s="119"/>
      <c r="O2230" s="120">
        <f t="shared" si="137"/>
        <v>46904</v>
      </c>
      <c r="P2230" s="121">
        <f t="shared" si="138"/>
        <v>12</v>
      </c>
      <c r="Q2230" s="122">
        <f t="shared" si="139"/>
        <v>936.284</v>
      </c>
      <c r="R2230" s="122">
        <f t="shared" si="136"/>
        <v>0.00400000000013279</v>
      </c>
      <c r="S2230" s="123" t="s">
        <v>120</v>
      </c>
      <c r="U2230" s="70"/>
      <c r="V2230" s="124"/>
    </row>
    <row r="2231" s="63" customFormat="1" ht="16.5" outlineLevel="7" spans="1:22">
      <c r="A2231" s="82"/>
      <c r="B2231" s="126" t="s">
        <v>194</v>
      </c>
      <c r="C2231" s="127" t="s">
        <v>10815</v>
      </c>
      <c r="D2231" s="128" t="s">
        <v>8302</v>
      </c>
      <c r="E2231" s="129">
        <v>45056</v>
      </c>
      <c r="F2231" s="128">
        <v>60</v>
      </c>
      <c r="G2231" s="114">
        <v>0</v>
      </c>
      <c r="H2231" s="115">
        <v>4681.42</v>
      </c>
      <c r="I2231" s="115">
        <v>2418.73</v>
      </c>
      <c r="J2231" s="130">
        <v>0</v>
      </c>
      <c r="K2231" s="130">
        <v>2262.69</v>
      </c>
      <c r="L2231" s="130">
        <v>936.28</v>
      </c>
      <c r="M2231" s="118"/>
      <c r="N2231" s="119"/>
      <c r="O2231" s="120">
        <f t="shared" si="137"/>
        <v>46904</v>
      </c>
      <c r="P2231" s="121">
        <f t="shared" si="138"/>
        <v>12</v>
      </c>
      <c r="Q2231" s="122">
        <f t="shared" si="139"/>
        <v>936.284</v>
      </c>
      <c r="R2231" s="122">
        <f t="shared" si="136"/>
        <v>0.00400000000013279</v>
      </c>
      <c r="S2231" s="123" t="s">
        <v>120</v>
      </c>
      <c r="U2231" s="70"/>
      <c r="V2231" s="124"/>
    </row>
    <row r="2232" s="63" customFormat="1" ht="16.5" outlineLevel="7" spans="1:22">
      <c r="A2232" s="82"/>
      <c r="B2232" s="126" t="s">
        <v>194</v>
      </c>
      <c r="C2232" s="127" t="s">
        <v>10819</v>
      </c>
      <c r="D2232" s="128" t="s">
        <v>8302</v>
      </c>
      <c r="E2232" s="129">
        <v>45056</v>
      </c>
      <c r="F2232" s="128">
        <v>60</v>
      </c>
      <c r="G2232" s="114">
        <v>0</v>
      </c>
      <c r="H2232" s="115">
        <v>4681.42</v>
      </c>
      <c r="I2232" s="115">
        <v>2418.73</v>
      </c>
      <c r="J2232" s="130">
        <v>0</v>
      </c>
      <c r="K2232" s="130">
        <v>2262.69</v>
      </c>
      <c r="L2232" s="130">
        <v>936.28</v>
      </c>
      <c r="M2232" s="118"/>
      <c r="N2232" s="119"/>
      <c r="O2232" s="120">
        <f t="shared" si="137"/>
        <v>46904</v>
      </c>
      <c r="P2232" s="121">
        <f t="shared" si="138"/>
        <v>12</v>
      </c>
      <c r="Q2232" s="122">
        <f t="shared" si="139"/>
        <v>936.284</v>
      </c>
      <c r="R2232" s="122">
        <f t="shared" si="136"/>
        <v>0.00400000000013279</v>
      </c>
      <c r="S2232" s="123" t="s">
        <v>120</v>
      </c>
      <c r="U2232" s="70"/>
      <c r="V2232" s="124"/>
    </row>
    <row r="2233" s="63" customFormat="1" ht="16.5" outlineLevel="7" spans="1:22">
      <c r="A2233" s="82"/>
      <c r="B2233" s="126" t="s">
        <v>194</v>
      </c>
      <c r="C2233" s="127" t="s">
        <v>10823</v>
      </c>
      <c r="D2233" s="128" t="s">
        <v>8302</v>
      </c>
      <c r="E2233" s="129">
        <v>45056</v>
      </c>
      <c r="F2233" s="128">
        <v>60</v>
      </c>
      <c r="G2233" s="114">
        <v>0</v>
      </c>
      <c r="H2233" s="115">
        <v>4681.42</v>
      </c>
      <c r="I2233" s="115">
        <v>2418.73</v>
      </c>
      <c r="J2233" s="130">
        <v>0</v>
      </c>
      <c r="K2233" s="130">
        <v>2262.69</v>
      </c>
      <c r="L2233" s="130">
        <v>936.28</v>
      </c>
      <c r="M2233" s="118"/>
      <c r="N2233" s="119"/>
      <c r="O2233" s="120">
        <f t="shared" si="137"/>
        <v>46904</v>
      </c>
      <c r="P2233" s="121">
        <f t="shared" si="138"/>
        <v>12</v>
      </c>
      <c r="Q2233" s="122">
        <f t="shared" si="139"/>
        <v>936.284</v>
      </c>
      <c r="R2233" s="122">
        <f t="shared" si="136"/>
        <v>0.00400000000013279</v>
      </c>
      <c r="S2233" s="123" t="s">
        <v>120</v>
      </c>
      <c r="U2233" s="70"/>
      <c r="V2233" s="124"/>
    </row>
    <row r="2234" s="63" customFormat="1" ht="16.5" outlineLevel="7" spans="1:22">
      <c r="A2234" s="82"/>
      <c r="B2234" s="126" t="s">
        <v>194</v>
      </c>
      <c r="C2234" s="127" t="s">
        <v>10828</v>
      </c>
      <c r="D2234" s="128" t="s">
        <v>8302</v>
      </c>
      <c r="E2234" s="129">
        <v>45056</v>
      </c>
      <c r="F2234" s="128">
        <v>60</v>
      </c>
      <c r="G2234" s="114">
        <v>0</v>
      </c>
      <c r="H2234" s="115">
        <v>4681.42</v>
      </c>
      <c r="I2234" s="115">
        <v>2418.73</v>
      </c>
      <c r="J2234" s="130">
        <v>0</v>
      </c>
      <c r="K2234" s="130">
        <v>2262.69</v>
      </c>
      <c r="L2234" s="130">
        <v>936.28</v>
      </c>
      <c r="M2234" s="118"/>
      <c r="N2234" s="119"/>
      <c r="O2234" s="120">
        <f t="shared" si="137"/>
        <v>46904</v>
      </c>
      <c r="P2234" s="121">
        <f t="shared" si="138"/>
        <v>12</v>
      </c>
      <c r="Q2234" s="122">
        <f t="shared" si="139"/>
        <v>936.284</v>
      </c>
      <c r="R2234" s="122">
        <f t="shared" si="136"/>
        <v>0.00400000000013279</v>
      </c>
      <c r="S2234" s="123" t="s">
        <v>120</v>
      </c>
      <c r="U2234" s="70"/>
      <c r="V2234" s="124"/>
    </row>
    <row r="2235" s="63" customFormat="1" ht="16.5" outlineLevel="7" spans="1:22">
      <c r="A2235" s="82"/>
      <c r="B2235" s="126" t="s">
        <v>194</v>
      </c>
      <c r="C2235" s="127" t="s">
        <v>10832</v>
      </c>
      <c r="D2235" s="128" t="s">
        <v>8302</v>
      </c>
      <c r="E2235" s="129">
        <v>45056</v>
      </c>
      <c r="F2235" s="128">
        <v>60</v>
      </c>
      <c r="G2235" s="114">
        <v>0</v>
      </c>
      <c r="H2235" s="115">
        <v>4681.42</v>
      </c>
      <c r="I2235" s="115">
        <v>2418.73</v>
      </c>
      <c r="J2235" s="130">
        <v>0</v>
      </c>
      <c r="K2235" s="130">
        <v>2262.69</v>
      </c>
      <c r="L2235" s="130">
        <v>936.28</v>
      </c>
      <c r="M2235" s="118"/>
      <c r="N2235" s="119"/>
      <c r="O2235" s="120">
        <f t="shared" si="137"/>
        <v>46904</v>
      </c>
      <c r="P2235" s="121">
        <f t="shared" si="138"/>
        <v>12</v>
      </c>
      <c r="Q2235" s="122">
        <f t="shared" si="139"/>
        <v>936.284</v>
      </c>
      <c r="R2235" s="122">
        <f t="shared" si="136"/>
        <v>0.00400000000013279</v>
      </c>
      <c r="S2235" s="123" t="s">
        <v>120</v>
      </c>
      <c r="U2235" s="70"/>
      <c r="V2235" s="124"/>
    </row>
    <row r="2236" s="63" customFormat="1" ht="16.5" outlineLevel="7" spans="1:22">
      <c r="A2236" s="82"/>
      <c r="B2236" s="111" t="s">
        <v>194</v>
      </c>
      <c r="C2236" s="111" t="s">
        <v>10836</v>
      </c>
      <c r="D2236" s="112" t="s">
        <v>8302</v>
      </c>
      <c r="E2236" s="113">
        <v>45056</v>
      </c>
      <c r="F2236" s="112">
        <v>60</v>
      </c>
      <c r="G2236" s="114">
        <v>0</v>
      </c>
      <c r="H2236" s="115">
        <v>4681.42</v>
      </c>
      <c r="I2236" s="115">
        <v>2418.73</v>
      </c>
      <c r="J2236" s="116">
        <v>0</v>
      </c>
      <c r="K2236" s="116">
        <v>2262.69</v>
      </c>
      <c r="L2236" s="116">
        <v>936.28</v>
      </c>
      <c r="M2236" s="118"/>
      <c r="N2236" s="119"/>
      <c r="O2236" s="120">
        <f t="shared" si="137"/>
        <v>46904</v>
      </c>
      <c r="P2236" s="121">
        <f t="shared" si="138"/>
        <v>12</v>
      </c>
      <c r="Q2236" s="122">
        <f t="shared" si="139"/>
        <v>936.284</v>
      </c>
      <c r="R2236" s="122">
        <f t="shared" si="136"/>
        <v>0.00400000000013279</v>
      </c>
      <c r="S2236" s="123" t="s">
        <v>120</v>
      </c>
      <c r="U2236" s="70"/>
      <c r="V2236" s="124"/>
    </row>
    <row r="2237" s="63" customFormat="1" ht="16.5" outlineLevel="7" spans="1:22">
      <c r="A2237" s="82"/>
      <c r="B2237" s="111" t="s">
        <v>194</v>
      </c>
      <c r="C2237" s="111" t="s">
        <v>10840</v>
      </c>
      <c r="D2237" s="112" t="s">
        <v>8302</v>
      </c>
      <c r="E2237" s="113">
        <v>45056</v>
      </c>
      <c r="F2237" s="112">
        <v>60</v>
      </c>
      <c r="G2237" s="114">
        <v>0</v>
      </c>
      <c r="H2237" s="115">
        <v>4681.42</v>
      </c>
      <c r="I2237" s="115">
        <v>2418.73</v>
      </c>
      <c r="J2237" s="116">
        <v>0</v>
      </c>
      <c r="K2237" s="116">
        <v>2262.69</v>
      </c>
      <c r="L2237" s="116">
        <v>936.28</v>
      </c>
      <c r="M2237" s="118"/>
      <c r="N2237" s="119"/>
      <c r="O2237" s="120">
        <f t="shared" si="137"/>
        <v>46904</v>
      </c>
      <c r="P2237" s="121">
        <f t="shared" si="138"/>
        <v>12</v>
      </c>
      <c r="Q2237" s="122">
        <f t="shared" si="139"/>
        <v>936.284</v>
      </c>
      <c r="R2237" s="122">
        <f t="shared" si="136"/>
        <v>0.00400000000013279</v>
      </c>
      <c r="S2237" s="123" t="s">
        <v>120</v>
      </c>
      <c r="U2237" s="70"/>
      <c r="V2237" s="124"/>
    </row>
    <row r="2238" s="63" customFormat="1" ht="16.5" outlineLevel="7" spans="1:22">
      <c r="A2238" s="82"/>
      <c r="B2238" s="126" t="s">
        <v>194</v>
      </c>
      <c r="C2238" s="127" t="s">
        <v>10844</v>
      </c>
      <c r="D2238" s="128" t="s">
        <v>8302</v>
      </c>
      <c r="E2238" s="129">
        <v>45056</v>
      </c>
      <c r="F2238" s="128">
        <v>60</v>
      </c>
      <c r="G2238" s="114">
        <v>0</v>
      </c>
      <c r="H2238" s="115">
        <v>4681.42</v>
      </c>
      <c r="I2238" s="115">
        <v>2418.73</v>
      </c>
      <c r="J2238" s="130">
        <v>0</v>
      </c>
      <c r="K2238" s="130">
        <v>2262.69</v>
      </c>
      <c r="L2238" s="130">
        <v>936.28</v>
      </c>
      <c r="M2238" s="118"/>
      <c r="N2238" s="119"/>
      <c r="O2238" s="120">
        <f t="shared" si="137"/>
        <v>46904</v>
      </c>
      <c r="P2238" s="121">
        <f t="shared" si="138"/>
        <v>12</v>
      </c>
      <c r="Q2238" s="122">
        <f t="shared" si="139"/>
        <v>936.284</v>
      </c>
      <c r="R2238" s="122">
        <f t="shared" si="136"/>
        <v>0.00400000000013279</v>
      </c>
      <c r="S2238" s="123" t="s">
        <v>120</v>
      </c>
      <c r="U2238" s="70"/>
      <c r="V2238" s="124"/>
    </row>
    <row r="2239" s="63" customFormat="1" ht="16.5" outlineLevel="7" spans="1:22">
      <c r="A2239" s="82"/>
      <c r="B2239" s="126" t="s">
        <v>194</v>
      </c>
      <c r="C2239" s="127" t="s">
        <v>10848</v>
      </c>
      <c r="D2239" s="128" t="s">
        <v>8302</v>
      </c>
      <c r="E2239" s="129">
        <v>45056</v>
      </c>
      <c r="F2239" s="128">
        <v>60</v>
      </c>
      <c r="G2239" s="114">
        <v>0</v>
      </c>
      <c r="H2239" s="115">
        <v>4681.42</v>
      </c>
      <c r="I2239" s="115">
        <v>2418.73</v>
      </c>
      <c r="J2239" s="130">
        <v>0</v>
      </c>
      <c r="K2239" s="130">
        <v>2262.69</v>
      </c>
      <c r="L2239" s="130">
        <v>936.28</v>
      </c>
      <c r="M2239" s="118"/>
      <c r="N2239" s="119"/>
      <c r="O2239" s="120">
        <f t="shared" si="137"/>
        <v>46904</v>
      </c>
      <c r="P2239" s="121">
        <f t="shared" si="138"/>
        <v>12</v>
      </c>
      <c r="Q2239" s="122">
        <f t="shared" si="139"/>
        <v>936.284</v>
      </c>
      <c r="R2239" s="122">
        <f t="shared" si="136"/>
        <v>0.00400000000013279</v>
      </c>
      <c r="S2239" s="123" t="s">
        <v>120</v>
      </c>
      <c r="U2239" s="70"/>
      <c r="V2239" s="124"/>
    </row>
    <row r="2240" s="63" customFormat="1" ht="16.5" outlineLevel="7" spans="1:22">
      <c r="A2240" s="82"/>
      <c r="B2240" s="126" t="s">
        <v>194</v>
      </c>
      <c r="C2240" s="127" t="s">
        <v>10852</v>
      </c>
      <c r="D2240" s="128" t="s">
        <v>8302</v>
      </c>
      <c r="E2240" s="129">
        <v>45056</v>
      </c>
      <c r="F2240" s="128">
        <v>60</v>
      </c>
      <c r="G2240" s="114">
        <v>0</v>
      </c>
      <c r="H2240" s="115">
        <v>4681.42</v>
      </c>
      <c r="I2240" s="115">
        <v>2418.73</v>
      </c>
      <c r="J2240" s="130">
        <v>0</v>
      </c>
      <c r="K2240" s="130">
        <v>2262.69</v>
      </c>
      <c r="L2240" s="130">
        <v>936.28</v>
      </c>
      <c r="M2240" s="118"/>
      <c r="N2240" s="119"/>
      <c r="O2240" s="120">
        <f t="shared" si="137"/>
        <v>46904</v>
      </c>
      <c r="P2240" s="121">
        <f t="shared" si="138"/>
        <v>12</v>
      </c>
      <c r="Q2240" s="122">
        <f t="shared" si="139"/>
        <v>936.284</v>
      </c>
      <c r="R2240" s="122">
        <f t="shared" si="136"/>
        <v>0.00400000000013279</v>
      </c>
      <c r="S2240" s="123" t="s">
        <v>120</v>
      </c>
      <c r="U2240" s="70"/>
      <c r="V2240" s="124"/>
    </row>
    <row r="2241" s="63" customFormat="1" ht="16.5" outlineLevel="7" spans="1:22">
      <c r="A2241" s="82"/>
      <c r="B2241" s="126" t="s">
        <v>194</v>
      </c>
      <c r="C2241" s="127" t="s">
        <v>10856</v>
      </c>
      <c r="D2241" s="128" t="s">
        <v>8302</v>
      </c>
      <c r="E2241" s="129">
        <v>45056</v>
      </c>
      <c r="F2241" s="128">
        <v>60</v>
      </c>
      <c r="G2241" s="114">
        <v>0</v>
      </c>
      <c r="H2241" s="115">
        <v>4681.42</v>
      </c>
      <c r="I2241" s="115">
        <v>2418.73</v>
      </c>
      <c r="J2241" s="130">
        <v>0</v>
      </c>
      <c r="K2241" s="130">
        <v>2262.69</v>
      </c>
      <c r="L2241" s="130">
        <v>936.28</v>
      </c>
      <c r="M2241" s="118"/>
      <c r="N2241" s="119"/>
      <c r="O2241" s="120">
        <f t="shared" si="137"/>
        <v>46904</v>
      </c>
      <c r="P2241" s="121">
        <f t="shared" si="138"/>
        <v>12</v>
      </c>
      <c r="Q2241" s="122">
        <f t="shared" si="139"/>
        <v>936.284</v>
      </c>
      <c r="R2241" s="122">
        <f t="shared" si="136"/>
        <v>0.00400000000013279</v>
      </c>
      <c r="S2241" s="123" t="s">
        <v>120</v>
      </c>
      <c r="U2241" s="70"/>
      <c r="V2241" s="124"/>
    </row>
    <row r="2242" s="63" customFormat="1" ht="16.5" outlineLevel="7" spans="1:22">
      <c r="A2242" s="82"/>
      <c r="B2242" s="126" t="s">
        <v>194</v>
      </c>
      <c r="C2242" s="127" t="s">
        <v>10860</v>
      </c>
      <c r="D2242" s="128" t="s">
        <v>8302</v>
      </c>
      <c r="E2242" s="129">
        <v>45056</v>
      </c>
      <c r="F2242" s="128">
        <v>60</v>
      </c>
      <c r="G2242" s="114">
        <v>0</v>
      </c>
      <c r="H2242" s="115">
        <v>4681.42</v>
      </c>
      <c r="I2242" s="115">
        <v>2418.73</v>
      </c>
      <c r="J2242" s="130">
        <v>0</v>
      </c>
      <c r="K2242" s="130">
        <v>2262.69</v>
      </c>
      <c r="L2242" s="130">
        <v>936.28</v>
      </c>
      <c r="M2242" s="118"/>
      <c r="N2242" s="119"/>
      <c r="O2242" s="120">
        <f t="shared" si="137"/>
        <v>46904</v>
      </c>
      <c r="P2242" s="121">
        <f t="shared" si="138"/>
        <v>12</v>
      </c>
      <c r="Q2242" s="122">
        <f t="shared" si="139"/>
        <v>936.284</v>
      </c>
      <c r="R2242" s="122">
        <f t="shared" si="136"/>
        <v>0.00400000000013279</v>
      </c>
      <c r="S2242" s="123" t="s">
        <v>120</v>
      </c>
      <c r="T2242" s="131"/>
      <c r="U2242" s="70"/>
      <c r="V2242" s="124"/>
    </row>
    <row r="2243" s="63" customFormat="1" ht="16.5" outlineLevel="7" spans="1:22">
      <c r="A2243" s="82"/>
      <c r="B2243" s="111" t="s">
        <v>194</v>
      </c>
      <c r="C2243" s="111" t="s">
        <v>10864</v>
      </c>
      <c r="D2243" s="112" t="s">
        <v>8302</v>
      </c>
      <c r="E2243" s="113">
        <v>45056</v>
      </c>
      <c r="F2243" s="112">
        <v>60</v>
      </c>
      <c r="G2243" s="114">
        <v>0</v>
      </c>
      <c r="H2243" s="115">
        <v>4681.42</v>
      </c>
      <c r="I2243" s="115">
        <v>2418.73</v>
      </c>
      <c r="J2243" s="116">
        <v>0</v>
      </c>
      <c r="K2243" s="116">
        <v>2262.69</v>
      </c>
      <c r="L2243" s="116">
        <v>936.28</v>
      </c>
      <c r="M2243" s="118"/>
      <c r="N2243" s="119"/>
      <c r="O2243" s="120">
        <f t="shared" si="137"/>
        <v>46904</v>
      </c>
      <c r="P2243" s="121">
        <f t="shared" si="138"/>
        <v>12</v>
      </c>
      <c r="Q2243" s="122">
        <f t="shared" si="139"/>
        <v>936.284</v>
      </c>
      <c r="R2243" s="122">
        <f t="shared" si="136"/>
        <v>0.00400000000013279</v>
      </c>
      <c r="S2243" s="123" t="s">
        <v>120</v>
      </c>
      <c r="U2243" s="70"/>
      <c r="V2243" s="124"/>
    </row>
    <row r="2244" s="63" customFormat="1" ht="16.5" outlineLevel="7" spans="1:22">
      <c r="A2244" s="82"/>
      <c r="B2244" s="111" t="s">
        <v>194</v>
      </c>
      <c r="C2244" s="111" t="s">
        <v>10867</v>
      </c>
      <c r="D2244" s="112" t="s">
        <v>8302</v>
      </c>
      <c r="E2244" s="113">
        <v>45056</v>
      </c>
      <c r="F2244" s="112">
        <v>60</v>
      </c>
      <c r="G2244" s="114">
        <v>0</v>
      </c>
      <c r="H2244" s="115">
        <v>5610.62</v>
      </c>
      <c r="I2244" s="115">
        <v>2774.6</v>
      </c>
      <c r="J2244" s="116">
        <v>0</v>
      </c>
      <c r="K2244" s="116">
        <v>2836.02</v>
      </c>
      <c r="L2244" s="116">
        <v>1173.53</v>
      </c>
      <c r="M2244" s="118"/>
      <c r="N2244" s="119"/>
      <c r="O2244" s="120">
        <f t="shared" si="137"/>
        <v>46904</v>
      </c>
      <c r="P2244" s="121">
        <f t="shared" si="138"/>
        <v>12</v>
      </c>
      <c r="Q2244" s="122">
        <f t="shared" si="139"/>
        <v>1122.124</v>
      </c>
      <c r="R2244" s="122">
        <f t="shared" si="136"/>
        <v>-51.4059999999999</v>
      </c>
      <c r="S2244" s="123" t="s">
        <v>120</v>
      </c>
      <c r="U2244" s="70"/>
      <c r="V2244" s="124"/>
    </row>
    <row r="2245" s="63" customFormat="1" ht="16.5" outlineLevel="7" spans="1:22">
      <c r="A2245" s="82"/>
      <c r="B2245" s="126" t="s">
        <v>194</v>
      </c>
      <c r="C2245" s="127" t="s">
        <v>10871</v>
      </c>
      <c r="D2245" s="128" t="s">
        <v>8302</v>
      </c>
      <c r="E2245" s="129">
        <v>45056</v>
      </c>
      <c r="F2245" s="128">
        <v>60</v>
      </c>
      <c r="G2245" s="114">
        <v>0</v>
      </c>
      <c r="H2245" s="115">
        <v>4681.41</v>
      </c>
      <c r="I2245" s="115">
        <v>2418.72</v>
      </c>
      <c r="J2245" s="130">
        <v>0</v>
      </c>
      <c r="K2245" s="130">
        <v>2262.69</v>
      </c>
      <c r="L2245" s="130">
        <v>936.28</v>
      </c>
      <c r="M2245" s="118"/>
      <c r="N2245" s="119"/>
      <c r="O2245" s="120">
        <f t="shared" si="137"/>
        <v>46904</v>
      </c>
      <c r="P2245" s="121">
        <f t="shared" si="138"/>
        <v>12</v>
      </c>
      <c r="Q2245" s="122">
        <f t="shared" si="139"/>
        <v>936.282</v>
      </c>
      <c r="R2245" s="122">
        <f t="shared" si="136"/>
        <v>0.00199999999995271</v>
      </c>
      <c r="S2245" s="123" t="s">
        <v>120</v>
      </c>
      <c r="U2245" s="70"/>
      <c r="V2245" s="124"/>
    </row>
    <row r="2246" s="63" customFormat="1" ht="16.5" outlineLevel="7" spans="1:22">
      <c r="A2246" s="82"/>
      <c r="B2246" s="126" t="s">
        <v>194</v>
      </c>
      <c r="C2246" s="127" t="s">
        <v>10875</v>
      </c>
      <c r="D2246" s="128" t="s">
        <v>8302</v>
      </c>
      <c r="E2246" s="129">
        <v>45056</v>
      </c>
      <c r="F2246" s="128">
        <v>60</v>
      </c>
      <c r="G2246" s="114">
        <v>0</v>
      </c>
      <c r="H2246" s="115">
        <v>4681.41</v>
      </c>
      <c r="I2246" s="115">
        <v>2418.72</v>
      </c>
      <c r="J2246" s="130">
        <v>0</v>
      </c>
      <c r="K2246" s="130">
        <v>2262.69</v>
      </c>
      <c r="L2246" s="130">
        <v>936.28</v>
      </c>
      <c r="M2246" s="118"/>
      <c r="N2246" s="119"/>
      <c r="O2246" s="120">
        <f t="shared" si="137"/>
        <v>46904</v>
      </c>
      <c r="P2246" s="121">
        <f t="shared" si="138"/>
        <v>12</v>
      </c>
      <c r="Q2246" s="122">
        <f t="shared" si="139"/>
        <v>936.282</v>
      </c>
      <c r="R2246" s="122">
        <f t="shared" si="136"/>
        <v>0.00199999999995271</v>
      </c>
      <c r="S2246" s="123" t="s">
        <v>120</v>
      </c>
      <c r="U2246" s="70"/>
      <c r="V2246" s="124"/>
    </row>
    <row r="2247" s="63" customFormat="1" ht="16.5" outlineLevel="7" spans="1:22">
      <c r="A2247" s="82"/>
      <c r="B2247" s="126" t="s">
        <v>194</v>
      </c>
      <c r="C2247" s="127" t="s">
        <v>10879</v>
      </c>
      <c r="D2247" s="128" t="s">
        <v>9053</v>
      </c>
      <c r="E2247" s="129">
        <v>45056</v>
      </c>
      <c r="F2247" s="128">
        <v>60</v>
      </c>
      <c r="G2247" s="114">
        <v>0</v>
      </c>
      <c r="H2247" s="115">
        <v>4557.52</v>
      </c>
      <c r="I2247" s="115">
        <v>2354.72</v>
      </c>
      <c r="J2247" s="130">
        <v>0</v>
      </c>
      <c r="K2247" s="130">
        <v>2202.8</v>
      </c>
      <c r="L2247" s="130">
        <v>911.51</v>
      </c>
      <c r="M2247" s="118"/>
      <c r="N2247" s="119"/>
      <c r="O2247" s="120">
        <f t="shared" si="137"/>
        <v>46904</v>
      </c>
      <c r="P2247" s="121">
        <f t="shared" si="138"/>
        <v>12</v>
      </c>
      <c r="Q2247" s="122">
        <f t="shared" si="139"/>
        <v>911.504</v>
      </c>
      <c r="R2247" s="122">
        <f t="shared" si="136"/>
        <v>-0.00599999999985812</v>
      </c>
      <c r="S2247" s="123" t="s">
        <v>120</v>
      </c>
      <c r="U2247" s="70"/>
      <c r="V2247" s="124"/>
    </row>
    <row r="2248" s="63" customFormat="1" ht="16.5" outlineLevel="7" spans="1:22">
      <c r="A2248" s="82"/>
      <c r="B2248" s="126" t="s">
        <v>194</v>
      </c>
      <c r="C2248" s="127" t="s">
        <v>10883</v>
      </c>
      <c r="D2248" s="128" t="s">
        <v>9053</v>
      </c>
      <c r="E2248" s="129">
        <v>45056</v>
      </c>
      <c r="F2248" s="128">
        <v>60</v>
      </c>
      <c r="G2248" s="114">
        <v>0</v>
      </c>
      <c r="H2248" s="115">
        <v>4557.52</v>
      </c>
      <c r="I2248" s="115">
        <v>2354.72</v>
      </c>
      <c r="J2248" s="130">
        <v>0</v>
      </c>
      <c r="K2248" s="130">
        <v>2202.8</v>
      </c>
      <c r="L2248" s="130">
        <v>911.51</v>
      </c>
      <c r="M2248" s="118"/>
      <c r="N2248" s="119"/>
      <c r="O2248" s="120">
        <f t="shared" si="137"/>
        <v>46904</v>
      </c>
      <c r="P2248" s="121">
        <f t="shared" si="138"/>
        <v>12</v>
      </c>
      <c r="Q2248" s="122">
        <f t="shared" si="139"/>
        <v>911.504</v>
      </c>
      <c r="R2248" s="122">
        <f t="shared" ref="R2248:R2311" si="140">Q2248-L2248</f>
        <v>-0.00599999999985812</v>
      </c>
      <c r="S2248" s="123" t="s">
        <v>120</v>
      </c>
      <c r="U2248" s="70"/>
      <c r="V2248" s="124"/>
    </row>
    <row r="2249" s="63" customFormat="1" ht="16.5" outlineLevel="7" spans="1:22">
      <c r="A2249" s="82"/>
      <c r="B2249" s="126" t="s">
        <v>194</v>
      </c>
      <c r="C2249" s="127" t="s">
        <v>10887</v>
      </c>
      <c r="D2249" s="128" t="s">
        <v>9053</v>
      </c>
      <c r="E2249" s="129">
        <v>45056</v>
      </c>
      <c r="F2249" s="128">
        <v>60</v>
      </c>
      <c r="G2249" s="114">
        <v>0</v>
      </c>
      <c r="H2249" s="115">
        <v>4557.52</v>
      </c>
      <c r="I2249" s="115">
        <v>2354.72</v>
      </c>
      <c r="J2249" s="130">
        <v>0</v>
      </c>
      <c r="K2249" s="130">
        <v>2202.8</v>
      </c>
      <c r="L2249" s="130">
        <v>911.51</v>
      </c>
      <c r="M2249" s="118"/>
      <c r="N2249" s="119"/>
      <c r="O2249" s="120">
        <f t="shared" ref="O2249:O2312" si="141">IFERROR(EOMONTH(E2249,F2249),"")</f>
        <v>46904</v>
      </c>
      <c r="P2249" s="121">
        <f t="shared" si="138"/>
        <v>12</v>
      </c>
      <c r="Q2249" s="122">
        <f t="shared" si="139"/>
        <v>911.504</v>
      </c>
      <c r="R2249" s="122">
        <f t="shared" si="140"/>
        <v>-0.00599999999985812</v>
      </c>
      <c r="S2249" s="123" t="s">
        <v>120</v>
      </c>
      <c r="U2249" s="70"/>
      <c r="V2249" s="124"/>
    </row>
    <row r="2250" s="63" customFormat="1" ht="16.5" outlineLevel="7" spans="1:22">
      <c r="A2250" s="82"/>
      <c r="B2250" s="111" t="s">
        <v>194</v>
      </c>
      <c r="C2250" s="111" t="s">
        <v>10891</v>
      </c>
      <c r="D2250" s="112" t="s">
        <v>9053</v>
      </c>
      <c r="E2250" s="113">
        <v>45056</v>
      </c>
      <c r="F2250" s="112">
        <v>60</v>
      </c>
      <c r="G2250" s="114">
        <v>0</v>
      </c>
      <c r="H2250" s="115">
        <v>4557.52</v>
      </c>
      <c r="I2250" s="115">
        <v>2354.72</v>
      </c>
      <c r="J2250" s="116">
        <v>0</v>
      </c>
      <c r="K2250" s="116">
        <v>2202.8</v>
      </c>
      <c r="L2250" s="116">
        <v>911.51</v>
      </c>
      <c r="M2250" s="118"/>
      <c r="N2250" s="119"/>
      <c r="O2250" s="120">
        <f t="shared" si="141"/>
        <v>46904</v>
      </c>
      <c r="P2250" s="121">
        <f t="shared" ref="P2250:P2313" si="142">IFERROR(IF(OR(AND(M2250&lt;&gt;"",YEAR(M2250)&lt;YEAR($L$6)),AND(O2250&lt;&gt;"",YEAR(O2250)&lt;YEAR($L$6))),0,IF(YEAR(E2250)&gt;YEAR($L$6),0,IF(OR((IF(YEAR(E2250)&lt;YEAR($L$6),1,IF(MONTH(E2250)=12,99,MONTH(E2250)+1))&gt;12),(IF(YEAR(E2250)&lt;YEAR($L$6),1,IF(MONTH(E2250)=12,99,MONTH(E2250)+1))&gt;MIN(MONTH($L$6),IF(AND(M2250&lt;&gt;"",YEAR(M2250)=YEAR($L$6)),MONTH(M2250),99),IF(AND(O2250&lt;&gt;"",YEAR(O2250)=YEAR($L$6)),MONTH(O2250),99)))),0,MIN(MONTH($L$6),IF(AND(M2250&lt;&gt;"",YEAR(M2250)=YEAR($L$6)),MONTH(M2250),99),IF(AND(O2250&lt;&gt;"",YEAR(O2250)=YEAR($L$6)),MONTH(O2250),99))-IF(YEAR(E2250)&lt;YEAR($L$6),1,IF(MONTH(E2250)=12,99,MONTH(E2250)+1))+1))),0)</f>
        <v>12</v>
      </c>
      <c r="Q2250" s="122">
        <f t="shared" ref="Q2250:Q2313" si="143">IFERROR(IF(N2250=0,(H2250*(1-G2250))/F2250*P2250,(N2250*(1-G2250))/F2250*P2250),0)</f>
        <v>911.504</v>
      </c>
      <c r="R2250" s="122">
        <f t="shared" si="140"/>
        <v>-0.00599999999985812</v>
      </c>
      <c r="S2250" s="123" t="s">
        <v>120</v>
      </c>
      <c r="U2250" s="70"/>
      <c r="V2250" s="124"/>
    </row>
    <row r="2251" s="63" customFormat="1" ht="16.5" outlineLevel="7" spans="1:22">
      <c r="A2251" s="82"/>
      <c r="B2251" s="111" t="s">
        <v>194</v>
      </c>
      <c r="C2251" s="111" t="s">
        <v>10895</v>
      </c>
      <c r="D2251" s="112" t="s">
        <v>9053</v>
      </c>
      <c r="E2251" s="113">
        <v>45056</v>
      </c>
      <c r="F2251" s="112">
        <v>60</v>
      </c>
      <c r="G2251" s="114">
        <v>0</v>
      </c>
      <c r="H2251" s="115">
        <v>4557.52</v>
      </c>
      <c r="I2251" s="115">
        <v>2354.72</v>
      </c>
      <c r="J2251" s="116">
        <v>0</v>
      </c>
      <c r="K2251" s="116">
        <v>2202.8</v>
      </c>
      <c r="L2251" s="116">
        <v>911.51</v>
      </c>
      <c r="M2251" s="118"/>
      <c r="N2251" s="119"/>
      <c r="O2251" s="120">
        <f t="shared" si="141"/>
        <v>46904</v>
      </c>
      <c r="P2251" s="121">
        <f t="shared" si="142"/>
        <v>12</v>
      </c>
      <c r="Q2251" s="122">
        <f t="shared" si="143"/>
        <v>911.504</v>
      </c>
      <c r="R2251" s="122">
        <f t="shared" si="140"/>
        <v>-0.00599999999985812</v>
      </c>
      <c r="S2251" s="123" t="s">
        <v>120</v>
      </c>
      <c r="U2251" s="70"/>
      <c r="V2251" s="124"/>
    </row>
    <row r="2252" s="63" customFormat="1" ht="16.5" outlineLevel="7" spans="1:22">
      <c r="A2252" s="82"/>
      <c r="B2252" s="126" t="s">
        <v>194</v>
      </c>
      <c r="C2252" s="127" t="s">
        <v>10899</v>
      </c>
      <c r="D2252" s="128" t="s">
        <v>9053</v>
      </c>
      <c r="E2252" s="129">
        <v>45056</v>
      </c>
      <c r="F2252" s="128">
        <v>60</v>
      </c>
      <c r="G2252" s="114">
        <v>0</v>
      </c>
      <c r="H2252" s="115">
        <v>4557.52</v>
      </c>
      <c r="I2252" s="115">
        <v>2354.72</v>
      </c>
      <c r="J2252" s="130">
        <v>0</v>
      </c>
      <c r="K2252" s="130">
        <v>2202.8</v>
      </c>
      <c r="L2252" s="130">
        <v>911.51</v>
      </c>
      <c r="M2252" s="118"/>
      <c r="N2252" s="119"/>
      <c r="O2252" s="120">
        <f t="shared" si="141"/>
        <v>46904</v>
      </c>
      <c r="P2252" s="121">
        <f t="shared" si="142"/>
        <v>12</v>
      </c>
      <c r="Q2252" s="122">
        <f t="shared" si="143"/>
        <v>911.504</v>
      </c>
      <c r="R2252" s="122">
        <f t="shared" si="140"/>
        <v>-0.00599999999985812</v>
      </c>
      <c r="S2252" s="123" t="s">
        <v>120</v>
      </c>
      <c r="U2252" s="70"/>
      <c r="V2252" s="124"/>
    </row>
    <row r="2253" s="63" customFormat="1" ht="16.5" outlineLevel="7" spans="1:22">
      <c r="A2253" s="82"/>
      <c r="B2253" s="126" t="s">
        <v>194</v>
      </c>
      <c r="C2253" s="127" t="s">
        <v>10903</v>
      </c>
      <c r="D2253" s="128" t="s">
        <v>9053</v>
      </c>
      <c r="E2253" s="129">
        <v>45056</v>
      </c>
      <c r="F2253" s="128">
        <v>60</v>
      </c>
      <c r="G2253" s="114">
        <v>0</v>
      </c>
      <c r="H2253" s="115">
        <v>4557.52</v>
      </c>
      <c r="I2253" s="115">
        <v>2354.72</v>
      </c>
      <c r="J2253" s="130">
        <v>0</v>
      </c>
      <c r="K2253" s="130">
        <v>2202.8</v>
      </c>
      <c r="L2253" s="130">
        <v>911.51</v>
      </c>
      <c r="M2253" s="118"/>
      <c r="N2253" s="119"/>
      <c r="O2253" s="120">
        <f t="shared" si="141"/>
        <v>46904</v>
      </c>
      <c r="P2253" s="121">
        <f t="shared" si="142"/>
        <v>12</v>
      </c>
      <c r="Q2253" s="122">
        <f t="shared" si="143"/>
        <v>911.504</v>
      </c>
      <c r="R2253" s="122">
        <f t="shared" si="140"/>
        <v>-0.00599999999985812</v>
      </c>
      <c r="S2253" s="123" t="s">
        <v>120</v>
      </c>
      <c r="U2253" s="70"/>
      <c r="V2253" s="124"/>
    </row>
    <row r="2254" s="63" customFormat="1" ht="16.5" outlineLevel="7" spans="1:22">
      <c r="A2254" s="82"/>
      <c r="B2254" s="126" t="s">
        <v>194</v>
      </c>
      <c r="C2254" s="127" t="s">
        <v>10907</v>
      </c>
      <c r="D2254" s="128" t="s">
        <v>9053</v>
      </c>
      <c r="E2254" s="129">
        <v>45056</v>
      </c>
      <c r="F2254" s="128">
        <v>60</v>
      </c>
      <c r="G2254" s="114">
        <v>0</v>
      </c>
      <c r="H2254" s="115">
        <v>4557.52</v>
      </c>
      <c r="I2254" s="115">
        <v>2354.72</v>
      </c>
      <c r="J2254" s="130">
        <v>0</v>
      </c>
      <c r="K2254" s="130">
        <v>2202.8</v>
      </c>
      <c r="L2254" s="130">
        <v>911.51</v>
      </c>
      <c r="M2254" s="118"/>
      <c r="N2254" s="119"/>
      <c r="O2254" s="120">
        <f t="shared" si="141"/>
        <v>46904</v>
      </c>
      <c r="P2254" s="121">
        <f t="shared" si="142"/>
        <v>12</v>
      </c>
      <c r="Q2254" s="122">
        <f t="shared" si="143"/>
        <v>911.504</v>
      </c>
      <c r="R2254" s="122">
        <f t="shared" si="140"/>
        <v>-0.00599999999985812</v>
      </c>
      <c r="S2254" s="123" t="s">
        <v>120</v>
      </c>
      <c r="U2254" s="70"/>
      <c r="V2254" s="124"/>
    </row>
    <row r="2255" s="63" customFormat="1" ht="16.5" outlineLevel="7" spans="1:22">
      <c r="A2255" s="82"/>
      <c r="B2255" s="126" t="s">
        <v>194</v>
      </c>
      <c r="C2255" s="127" t="s">
        <v>10910</v>
      </c>
      <c r="D2255" s="128" t="s">
        <v>9053</v>
      </c>
      <c r="E2255" s="129">
        <v>45056</v>
      </c>
      <c r="F2255" s="128">
        <v>60</v>
      </c>
      <c r="G2255" s="114">
        <v>0</v>
      </c>
      <c r="H2255" s="115">
        <v>4557.52</v>
      </c>
      <c r="I2255" s="115">
        <v>2354.72</v>
      </c>
      <c r="J2255" s="130">
        <v>0</v>
      </c>
      <c r="K2255" s="130">
        <v>2202.8</v>
      </c>
      <c r="L2255" s="130">
        <v>911.51</v>
      </c>
      <c r="M2255" s="118"/>
      <c r="N2255" s="119"/>
      <c r="O2255" s="120">
        <f t="shared" si="141"/>
        <v>46904</v>
      </c>
      <c r="P2255" s="121">
        <f t="shared" si="142"/>
        <v>12</v>
      </c>
      <c r="Q2255" s="122">
        <f t="shared" si="143"/>
        <v>911.504</v>
      </c>
      <c r="R2255" s="122">
        <f t="shared" si="140"/>
        <v>-0.00599999999985812</v>
      </c>
      <c r="S2255" s="123" t="s">
        <v>120</v>
      </c>
      <c r="U2255" s="70"/>
      <c r="V2255" s="124"/>
    </row>
    <row r="2256" s="63" customFormat="1" ht="16.5" outlineLevel="7" spans="1:22">
      <c r="A2256" s="82"/>
      <c r="B2256" s="126" t="s">
        <v>194</v>
      </c>
      <c r="C2256" s="127" t="s">
        <v>10913</v>
      </c>
      <c r="D2256" s="128" t="s">
        <v>9053</v>
      </c>
      <c r="E2256" s="129">
        <v>45056</v>
      </c>
      <c r="F2256" s="128">
        <v>60</v>
      </c>
      <c r="G2256" s="114">
        <v>0</v>
      </c>
      <c r="H2256" s="115">
        <v>4557.52</v>
      </c>
      <c r="I2256" s="115">
        <v>2354.72</v>
      </c>
      <c r="J2256" s="130">
        <v>0</v>
      </c>
      <c r="K2256" s="130">
        <v>2202.8</v>
      </c>
      <c r="L2256" s="130">
        <v>911.51</v>
      </c>
      <c r="M2256" s="118"/>
      <c r="N2256" s="119"/>
      <c r="O2256" s="120">
        <f t="shared" si="141"/>
        <v>46904</v>
      </c>
      <c r="P2256" s="121">
        <f t="shared" si="142"/>
        <v>12</v>
      </c>
      <c r="Q2256" s="122">
        <f t="shared" si="143"/>
        <v>911.504</v>
      </c>
      <c r="R2256" s="122">
        <f t="shared" si="140"/>
        <v>-0.00599999999985812</v>
      </c>
      <c r="S2256" s="123" t="s">
        <v>120</v>
      </c>
      <c r="U2256" s="70"/>
      <c r="V2256" s="124"/>
    </row>
    <row r="2257" s="63" customFormat="1" ht="16.5" outlineLevel="7" spans="1:22">
      <c r="A2257" s="82"/>
      <c r="B2257" s="111" t="s">
        <v>194</v>
      </c>
      <c r="C2257" s="111" t="s">
        <v>10916</v>
      </c>
      <c r="D2257" s="112" t="s">
        <v>9053</v>
      </c>
      <c r="E2257" s="113">
        <v>45056</v>
      </c>
      <c r="F2257" s="112">
        <v>60</v>
      </c>
      <c r="G2257" s="114">
        <v>0</v>
      </c>
      <c r="H2257" s="115">
        <v>4557.52</v>
      </c>
      <c r="I2257" s="115">
        <v>2354.72</v>
      </c>
      <c r="J2257" s="116">
        <v>0</v>
      </c>
      <c r="K2257" s="116">
        <v>2202.8</v>
      </c>
      <c r="L2257" s="116">
        <v>911.51</v>
      </c>
      <c r="M2257" s="118"/>
      <c r="N2257" s="119"/>
      <c r="O2257" s="120">
        <f t="shared" si="141"/>
        <v>46904</v>
      </c>
      <c r="P2257" s="121">
        <f t="shared" si="142"/>
        <v>12</v>
      </c>
      <c r="Q2257" s="122">
        <f t="shared" si="143"/>
        <v>911.504</v>
      </c>
      <c r="R2257" s="122">
        <f t="shared" si="140"/>
        <v>-0.00599999999985812</v>
      </c>
      <c r="S2257" s="123" t="s">
        <v>120</v>
      </c>
      <c r="U2257" s="70"/>
      <c r="V2257" s="124"/>
    </row>
    <row r="2258" s="63" customFormat="1" ht="16.5" outlineLevel="7" spans="1:22">
      <c r="A2258" s="82"/>
      <c r="B2258" s="111" t="s">
        <v>194</v>
      </c>
      <c r="C2258" s="111" t="s">
        <v>10919</v>
      </c>
      <c r="D2258" s="112" t="s">
        <v>9053</v>
      </c>
      <c r="E2258" s="113">
        <v>45056</v>
      </c>
      <c r="F2258" s="112">
        <v>60</v>
      </c>
      <c r="G2258" s="114">
        <v>0</v>
      </c>
      <c r="H2258" s="115">
        <v>4557.52</v>
      </c>
      <c r="I2258" s="115">
        <v>2354.72</v>
      </c>
      <c r="J2258" s="116">
        <v>0</v>
      </c>
      <c r="K2258" s="116">
        <v>2202.8</v>
      </c>
      <c r="L2258" s="116">
        <v>911.51</v>
      </c>
      <c r="M2258" s="118"/>
      <c r="N2258" s="119"/>
      <c r="O2258" s="120">
        <f t="shared" si="141"/>
        <v>46904</v>
      </c>
      <c r="P2258" s="121">
        <f t="shared" si="142"/>
        <v>12</v>
      </c>
      <c r="Q2258" s="122">
        <f t="shared" si="143"/>
        <v>911.504</v>
      </c>
      <c r="R2258" s="122">
        <f t="shared" si="140"/>
        <v>-0.00599999999985812</v>
      </c>
      <c r="S2258" s="123" t="s">
        <v>120</v>
      </c>
      <c r="U2258" s="70"/>
      <c r="V2258" s="124"/>
    </row>
    <row r="2259" s="63" customFormat="1" ht="16.5" outlineLevel="7" spans="1:22">
      <c r="A2259" s="82"/>
      <c r="B2259" s="126" t="s">
        <v>194</v>
      </c>
      <c r="C2259" s="127" t="s">
        <v>10923</v>
      </c>
      <c r="D2259" s="128" t="s">
        <v>9053</v>
      </c>
      <c r="E2259" s="129">
        <v>45056</v>
      </c>
      <c r="F2259" s="128">
        <v>60</v>
      </c>
      <c r="G2259" s="114">
        <v>0</v>
      </c>
      <c r="H2259" s="115">
        <v>4557.52</v>
      </c>
      <c r="I2259" s="115">
        <v>2354.72</v>
      </c>
      <c r="J2259" s="130">
        <v>0</v>
      </c>
      <c r="K2259" s="130">
        <v>2202.8</v>
      </c>
      <c r="L2259" s="130">
        <v>911.51</v>
      </c>
      <c r="M2259" s="118"/>
      <c r="N2259" s="119"/>
      <c r="O2259" s="120">
        <f t="shared" si="141"/>
        <v>46904</v>
      </c>
      <c r="P2259" s="121">
        <f t="shared" si="142"/>
        <v>12</v>
      </c>
      <c r="Q2259" s="122">
        <f t="shared" si="143"/>
        <v>911.504</v>
      </c>
      <c r="R2259" s="122">
        <f t="shared" si="140"/>
        <v>-0.00599999999985812</v>
      </c>
      <c r="S2259" s="123" t="s">
        <v>120</v>
      </c>
      <c r="U2259" s="70"/>
      <c r="V2259" s="124"/>
    </row>
    <row r="2260" s="63" customFormat="1" ht="16.5" outlineLevel="7" spans="1:22">
      <c r="A2260" s="82"/>
      <c r="B2260" s="126" t="s">
        <v>194</v>
      </c>
      <c r="C2260" s="127" t="s">
        <v>10927</v>
      </c>
      <c r="D2260" s="128" t="s">
        <v>9053</v>
      </c>
      <c r="E2260" s="129">
        <v>45056</v>
      </c>
      <c r="F2260" s="128">
        <v>60</v>
      </c>
      <c r="G2260" s="114">
        <v>0</v>
      </c>
      <c r="H2260" s="115">
        <v>4557.52</v>
      </c>
      <c r="I2260" s="115">
        <v>2354.72</v>
      </c>
      <c r="J2260" s="130">
        <v>0</v>
      </c>
      <c r="K2260" s="130">
        <v>2202.8</v>
      </c>
      <c r="L2260" s="130">
        <v>911.51</v>
      </c>
      <c r="M2260" s="118"/>
      <c r="N2260" s="119"/>
      <c r="O2260" s="120">
        <f t="shared" si="141"/>
        <v>46904</v>
      </c>
      <c r="P2260" s="121">
        <f t="shared" si="142"/>
        <v>12</v>
      </c>
      <c r="Q2260" s="122">
        <f t="shared" si="143"/>
        <v>911.504</v>
      </c>
      <c r="R2260" s="122">
        <f t="shared" si="140"/>
        <v>-0.00599999999985812</v>
      </c>
      <c r="S2260" s="123" t="s">
        <v>120</v>
      </c>
      <c r="U2260" s="70"/>
      <c r="V2260" s="124"/>
    </row>
    <row r="2261" s="63" customFormat="1" ht="16.5" outlineLevel="7" spans="1:22">
      <c r="A2261" s="82"/>
      <c r="B2261" s="126" t="s">
        <v>194</v>
      </c>
      <c r="C2261" s="127" t="s">
        <v>10931</v>
      </c>
      <c r="D2261" s="128" t="s">
        <v>9053</v>
      </c>
      <c r="E2261" s="129">
        <v>45056</v>
      </c>
      <c r="F2261" s="128">
        <v>60</v>
      </c>
      <c r="G2261" s="114">
        <v>0</v>
      </c>
      <c r="H2261" s="115">
        <v>4557.52</v>
      </c>
      <c r="I2261" s="115">
        <v>2354.72</v>
      </c>
      <c r="J2261" s="130">
        <v>0</v>
      </c>
      <c r="K2261" s="130">
        <v>2202.8</v>
      </c>
      <c r="L2261" s="130">
        <v>911.51</v>
      </c>
      <c r="M2261" s="118"/>
      <c r="N2261" s="119"/>
      <c r="O2261" s="120">
        <f t="shared" si="141"/>
        <v>46904</v>
      </c>
      <c r="P2261" s="121">
        <f t="shared" si="142"/>
        <v>12</v>
      </c>
      <c r="Q2261" s="122">
        <f t="shared" si="143"/>
        <v>911.504</v>
      </c>
      <c r="R2261" s="122">
        <f t="shared" si="140"/>
        <v>-0.00599999999985812</v>
      </c>
      <c r="S2261" s="123" t="s">
        <v>120</v>
      </c>
      <c r="U2261" s="70"/>
      <c r="V2261" s="124"/>
    </row>
    <row r="2262" s="63" customFormat="1" ht="16.5" outlineLevel="7" spans="1:22">
      <c r="A2262" s="82"/>
      <c r="B2262" s="126" t="s">
        <v>194</v>
      </c>
      <c r="C2262" s="127" t="s">
        <v>10935</v>
      </c>
      <c r="D2262" s="128" t="s">
        <v>9053</v>
      </c>
      <c r="E2262" s="129">
        <v>45056</v>
      </c>
      <c r="F2262" s="128">
        <v>60</v>
      </c>
      <c r="G2262" s="114">
        <v>0</v>
      </c>
      <c r="H2262" s="115">
        <v>4557.52</v>
      </c>
      <c r="I2262" s="115">
        <v>2354.72</v>
      </c>
      <c r="J2262" s="130">
        <v>0</v>
      </c>
      <c r="K2262" s="130">
        <v>2202.8</v>
      </c>
      <c r="L2262" s="130">
        <v>911.51</v>
      </c>
      <c r="M2262" s="118"/>
      <c r="N2262" s="119"/>
      <c r="O2262" s="120">
        <f t="shared" si="141"/>
        <v>46904</v>
      </c>
      <c r="P2262" s="121">
        <f t="shared" si="142"/>
        <v>12</v>
      </c>
      <c r="Q2262" s="122">
        <f t="shared" si="143"/>
        <v>911.504</v>
      </c>
      <c r="R2262" s="122">
        <f t="shared" si="140"/>
        <v>-0.00599999999985812</v>
      </c>
      <c r="S2262" s="123" t="s">
        <v>120</v>
      </c>
      <c r="U2262" s="70"/>
      <c r="V2262" s="124"/>
    </row>
    <row r="2263" s="63" customFormat="1" ht="16.5" outlineLevel="7" spans="1:22">
      <c r="A2263" s="82"/>
      <c r="B2263" s="126" t="s">
        <v>194</v>
      </c>
      <c r="C2263" s="127" t="s">
        <v>10939</v>
      </c>
      <c r="D2263" s="128" t="s">
        <v>9053</v>
      </c>
      <c r="E2263" s="129">
        <v>45056</v>
      </c>
      <c r="F2263" s="128">
        <v>60</v>
      </c>
      <c r="G2263" s="114">
        <v>0</v>
      </c>
      <c r="H2263" s="115">
        <v>4557.52</v>
      </c>
      <c r="I2263" s="115">
        <v>2354.72</v>
      </c>
      <c r="J2263" s="130">
        <v>0</v>
      </c>
      <c r="K2263" s="130">
        <v>2202.8</v>
      </c>
      <c r="L2263" s="130">
        <v>911.51</v>
      </c>
      <c r="M2263" s="118"/>
      <c r="N2263" s="119"/>
      <c r="O2263" s="120">
        <f t="shared" si="141"/>
        <v>46904</v>
      </c>
      <c r="P2263" s="121">
        <f t="shared" si="142"/>
        <v>12</v>
      </c>
      <c r="Q2263" s="122">
        <f t="shared" si="143"/>
        <v>911.504</v>
      </c>
      <c r="R2263" s="122">
        <f t="shared" si="140"/>
        <v>-0.00599999999985812</v>
      </c>
      <c r="S2263" s="123" t="s">
        <v>120</v>
      </c>
      <c r="U2263" s="70"/>
      <c r="V2263" s="124"/>
    </row>
    <row r="2264" s="63" customFormat="1" ht="16.5" outlineLevel="7" spans="1:22">
      <c r="A2264" s="82"/>
      <c r="B2264" s="111" t="s">
        <v>194</v>
      </c>
      <c r="C2264" s="111" t="s">
        <v>10943</v>
      </c>
      <c r="D2264" s="112" t="s">
        <v>9053</v>
      </c>
      <c r="E2264" s="113">
        <v>45056</v>
      </c>
      <c r="F2264" s="112">
        <v>60</v>
      </c>
      <c r="G2264" s="114">
        <v>0</v>
      </c>
      <c r="H2264" s="115">
        <v>4557.52</v>
      </c>
      <c r="I2264" s="115">
        <v>2354.72</v>
      </c>
      <c r="J2264" s="116">
        <v>0</v>
      </c>
      <c r="K2264" s="116">
        <v>2202.8</v>
      </c>
      <c r="L2264" s="116">
        <v>911.51</v>
      </c>
      <c r="M2264" s="118"/>
      <c r="N2264" s="119"/>
      <c r="O2264" s="120">
        <f t="shared" si="141"/>
        <v>46904</v>
      </c>
      <c r="P2264" s="121">
        <f t="shared" si="142"/>
        <v>12</v>
      </c>
      <c r="Q2264" s="122">
        <f t="shared" si="143"/>
        <v>911.504</v>
      </c>
      <c r="R2264" s="122">
        <f t="shared" si="140"/>
        <v>-0.00599999999985812</v>
      </c>
      <c r="S2264" s="123" t="s">
        <v>120</v>
      </c>
      <c r="U2264" s="70"/>
      <c r="V2264" s="124"/>
    </row>
    <row r="2265" s="63" customFormat="1" ht="16.5" outlineLevel="7" spans="1:22">
      <c r="A2265" s="82"/>
      <c r="B2265" s="111" t="s">
        <v>194</v>
      </c>
      <c r="C2265" s="111" t="s">
        <v>10947</v>
      </c>
      <c r="D2265" s="112" t="s">
        <v>9053</v>
      </c>
      <c r="E2265" s="113">
        <v>45056</v>
      </c>
      <c r="F2265" s="112">
        <v>60</v>
      </c>
      <c r="G2265" s="114">
        <v>0</v>
      </c>
      <c r="H2265" s="115">
        <v>4557.52</v>
      </c>
      <c r="I2265" s="115">
        <v>2354.72</v>
      </c>
      <c r="J2265" s="116">
        <v>0</v>
      </c>
      <c r="K2265" s="116">
        <v>2202.8</v>
      </c>
      <c r="L2265" s="116">
        <v>911.51</v>
      </c>
      <c r="M2265" s="118"/>
      <c r="N2265" s="119"/>
      <c r="O2265" s="120">
        <f t="shared" si="141"/>
        <v>46904</v>
      </c>
      <c r="P2265" s="121">
        <f t="shared" si="142"/>
        <v>12</v>
      </c>
      <c r="Q2265" s="122">
        <f t="shared" si="143"/>
        <v>911.504</v>
      </c>
      <c r="R2265" s="122">
        <f t="shared" si="140"/>
        <v>-0.00599999999985812</v>
      </c>
      <c r="S2265" s="123" t="s">
        <v>120</v>
      </c>
      <c r="U2265" s="70"/>
      <c r="V2265" s="124"/>
    </row>
    <row r="2266" s="63" customFormat="1" ht="16.5" outlineLevel="7" spans="1:22">
      <c r="A2266" s="82"/>
      <c r="B2266" s="126" t="s">
        <v>194</v>
      </c>
      <c r="C2266" s="127" t="s">
        <v>10951</v>
      </c>
      <c r="D2266" s="128" t="s">
        <v>9053</v>
      </c>
      <c r="E2266" s="129">
        <v>45056</v>
      </c>
      <c r="F2266" s="128">
        <v>60</v>
      </c>
      <c r="G2266" s="114">
        <v>0</v>
      </c>
      <c r="H2266" s="115">
        <v>4557.52</v>
      </c>
      <c r="I2266" s="115">
        <v>2354.72</v>
      </c>
      <c r="J2266" s="130">
        <v>0</v>
      </c>
      <c r="K2266" s="130">
        <v>2202.8</v>
      </c>
      <c r="L2266" s="130">
        <v>911.51</v>
      </c>
      <c r="M2266" s="118"/>
      <c r="N2266" s="119"/>
      <c r="O2266" s="120">
        <f t="shared" si="141"/>
        <v>46904</v>
      </c>
      <c r="P2266" s="121">
        <f t="shared" si="142"/>
        <v>12</v>
      </c>
      <c r="Q2266" s="122">
        <f t="shared" si="143"/>
        <v>911.504</v>
      </c>
      <c r="R2266" s="122">
        <f t="shared" si="140"/>
        <v>-0.00599999999985812</v>
      </c>
      <c r="S2266" s="123" t="s">
        <v>120</v>
      </c>
      <c r="U2266" s="70"/>
      <c r="V2266" s="124"/>
    </row>
    <row r="2267" s="63" customFormat="1" ht="16.5" outlineLevel="7" spans="1:22">
      <c r="A2267" s="82"/>
      <c r="B2267" s="126" t="s">
        <v>194</v>
      </c>
      <c r="C2267" s="127" t="s">
        <v>10955</v>
      </c>
      <c r="D2267" s="128" t="s">
        <v>9053</v>
      </c>
      <c r="E2267" s="129">
        <v>45056</v>
      </c>
      <c r="F2267" s="128">
        <v>60</v>
      </c>
      <c r="G2267" s="114">
        <v>0</v>
      </c>
      <c r="H2267" s="115">
        <v>4557.52</v>
      </c>
      <c r="I2267" s="115">
        <v>2354.72</v>
      </c>
      <c r="J2267" s="130">
        <v>0</v>
      </c>
      <c r="K2267" s="130">
        <v>2202.8</v>
      </c>
      <c r="L2267" s="130">
        <v>911.51</v>
      </c>
      <c r="M2267" s="118"/>
      <c r="N2267" s="119"/>
      <c r="O2267" s="120">
        <f t="shared" si="141"/>
        <v>46904</v>
      </c>
      <c r="P2267" s="121">
        <f t="shared" si="142"/>
        <v>12</v>
      </c>
      <c r="Q2267" s="122">
        <f t="shared" si="143"/>
        <v>911.504</v>
      </c>
      <c r="R2267" s="122">
        <f t="shared" si="140"/>
        <v>-0.00599999999985812</v>
      </c>
      <c r="S2267" s="123" t="s">
        <v>120</v>
      </c>
      <c r="U2267" s="70"/>
      <c r="V2267" s="124"/>
    </row>
    <row r="2268" s="63" customFormat="1" ht="16.5" outlineLevel="7" spans="1:22">
      <c r="A2268" s="82"/>
      <c r="B2268" s="126" t="s">
        <v>194</v>
      </c>
      <c r="C2268" s="127" t="s">
        <v>10959</v>
      </c>
      <c r="D2268" s="128" t="s">
        <v>9053</v>
      </c>
      <c r="E2268" s="129">
        <v>45056</v>
      </c>
      <c r="F2268" s="128">
        <v>60</v>
      </c>
      <c r="G2268" s="114">
        <v>0</v>
      </c>
      <c r="H2268" s="115">
        <v>4557.52</v>
      </c>
      <c r="I2268" s="115">
        <v>2354.72</v>
      </c>
      <c r="J2268" s="130">
        <v>0</v>
      </c>
      <c r="K2268" s="130">
        <v>2202.8</v>
      </c>
      <c r="L2268" s="130">
        <v>911.51</v>
      </c>
      <c r="M2268" s="118"/>
      <c r="N2268" s="119"/>
      <c r="O2268" s="120">
        <f t="shared" si="141"/>
        <v>46904</v>
      </c>
      <c r="P2268" s="121">
        <f t="shared" si="142"/>
        <v>12</v>
      </c>
      <c r="Q2268" s="122">
        <f t="shared" si="143"/>
        <v>911.504</v>
      </c>
      <c r="R2268" s="122">
        <f t="shared" si="140"/>
        <v>-0.00599999999985812</v>
      </c>
      <c r="S2268" s="123" t="s">
        <v>120</v>
      </c>
      <c r="U2268" s="70"/>
      <c r="V2268" s="124"/>
    </row>
    <row r="2269" s="63" customFormat="1" ht="16.5" outlineLevel="7" spans="1:22">
      <c r="A2269" s="82"/>
      <c r="B2269" s="126" t="s">
        <v>194</v>
      </c>
      <c r="C2269" s="127" t="s">
        <v>10963</v>
      </c>
      <c r="D2269" s="128" t="s">
        <v>9053</v>
      </c>
      <c r="E2269" s="129">
        <v>45056</v>
      </c>
      <c r="F2269" s="128">
        <v>60</v>
      </c>
      <c r="G2269" s="114">
        <v>0</v>
      </c>
      <c r="H2269" s="115">
        <v>4557.52</v>
      </c>
      <c r="I2269" s="115">
        <v>2354.72</v>
      </c>
      <c r="J2269" s="130">
        <v>0</v>
      </c>
      <c r="K2269" s="130">
        <v>2202.8</v>
      </c>
      <c r="L2269" s="130">
        <v>911.51</v>
      </c>
      <c r="M2269" s="118"/>
      <c r="N2269" s="119"/>
      <c r="O2269" s="120">
        <f t="shared" si="141"/>
        <v>46904</v>
      </c>
      <c r="P2269" s="121">
        <f t="shared" si="142"/>
        <v>12</v>
      </c>
      <c r="Q2269" s="122">
        <f t="shared" si="143"/>
        <v>911.504</v>
      </c>
      <c r="R2269" s="122">
        <f t="shared" si="140"/>
        <v>-0.00599999999985812</v>
      </c>
      <c r="S2269" s="123" t="s">
        <v>120</v>
      </c>
      <c r="U2269" s="70"/>
      <c r="V2269" s="124"/>
    </row>
    <row r="2270" s="63" customFormat="1" ht="16.5" outlineLevel="7" spans="1:22">
      <c r="A2270" s="82"/>
      <c r="B2270" s="126" t="s">
        <v>194</v>
      </c>
      <c r="C2270" s="127" t="s">
        <v>10967</v>
      </c>
      <c r="D2270" s="128" t="s">
        <v>9053</v>
      </c>
      <c r="E2270" s="129">
        <v>45056</v>
      </c>
      <c r="F2270" s="128">
        <v>60</v>
      </c>
      <c r="G2270" s="114">
        <v>0</v>
      </c>
      <c r="H2270" s="115">
        <v>4557.52</v>
      </c>
      <c r="I2270" s="115">
        <v>2354.72</v>
      </c>
      <c r="J2270" s="130">
        <v>0</v>
      </c>
      <c r="K2270" s="130">
        <v>2202.8</v>
      </c>
      <c r="L2270" s="130">
        <v>911.51</v>
      </c>
      <c r="M2270" s="118"/>
      <c r="N2270" s="119"/>
      <c r="O2270" s="120">
        <f t="shared" si="141"/>
        <v>46904</v>
      </c>
      <c r="P2270" s="121">
        <f t="shared" si="142"/>
        <v>12</v>
      </c>
      <c r="Q2270" s="122">
        <f t="shared" si="143"/>
        <v>911.504</v>
      </c>
      <c r="R2270" s="122">
        <f t="shared" si="140"/>
        <v>-0.00599999999985812</v>
      </c>
      <c r="S2270" s="123" t="s">
        <v>120</v>
      </c>
      <c r="U2270" s="70"/>
      <c r="V2270" s="124"/>
    </row>
    <row r="2271" s="63" customFormat="1" ht="16.5" outlineLevel="7" spans="1:22">
      <c r="A2271" s="82"/>
      <c r="B2271" s="111" t="s">
        <v>194</v>
      </c>
      <c r="C2271" s="111" t="s">
        <v>10971</v>
      </c>
      <c r="D2271" s="112" t="s">
        <v>9053</v>
      </c>
      <c r="E2271" s="113">
        <v>45056</v>
      </c>
      <c r="F2271" s="112">
        <v>60</v>
      </c>
      <c r="G2271" s="114">
        <v>0</v>
      </c>
      <c r="H2271" s="115">
        <v>4557.52</v>
      </c>
      <c r="I2271" s="115">
        <v>2354.72</v>
      </c>
      <c r="J2271" s="116">
        <v>0</v>
      </c>
      <c r="K2271" s="116">
        <v>2202.8</v>
      </c>
      <c r="L2271" s="116">
        <v>911.51</v>
      </c>
      <c r="M2271" s="118"/>
      <c r="N2271" s="119"/>
      <c r="O2271" s="120">
        <f t="shared" si="141"/>
        <v>46904</v>
      </c>
      <c r="P2271" s="121">
        <f t="shared" si="142"/>
        <v>12</v>
      </c>
      <c r="Q2271" s="122">
        <f t="shared" si="143"/>
        <v>911.504</v>
      </c>
      <c r="R2271" s="122">
        <f t="shared" si="140"/>
        <v>-0.00599999999985812</v>
      </c>
      <c r="S2271" s="123" t="s">
        <v>120</v>
      </c>
      <c r="U2271" s="70"/>
      <c r="V2271" s="124"/>
    </row>
    <row r="2272" s="63" customFormat="1" ht="16.5" outlineLevel="7" spans="1:22">
      <c r="A2272" s="82"/>
      <c r="B2272" s="111" t="s">
        <v>194</v>
      </c>
      <c r="C2272" s="111" t="s">
        <v>10975</v>
      </c>
      <c r="D2272" s="112" t="s">
        <v>9053</v>
      </c>
      <c r="E2272" s="113">
        <v>45056</v>
      </c>
      <c r="F2272" s="112">
        <v>60</v>
      </c>
      <c r="G2272" s="114">
        <v>0</v>
      </c>
      <c r="H2272" s="115">
        <v>4557.52</v>
      </c>
      <c r="I2272" s="115">
        <v>2354.72</v>
      </c>
      <c r="J2272" s="116">
        <v>0</v>
      </c>
      <c r="K2272" s="116">
        <v>2202.8</v>
      </c>
      <c r="L2272" s="116">
        <v>911.51</v>
      </c>
      <c r="M2272" s="118"/>
      <c r="N2272" s="119"/>
      <c r="O2272" s="120">
        <f t="shared" si="141"/>
        <v>46904</v>
      </c>
      <c r="P2272" s="121">
        <f t="shared" si="142"/>
        <v>12</v>
      </c>
      <c r="Q2272" s="122">
        <f t="shared" si="143"/>
        <v>911.504</v>
      </c>
      <c r="R2272" s="122">
        <f t="shared" si="140"/>
        <v>-0.00599999999985812</v>
      </c>
      <c r="S2272" s="123" t="s">
        <v>120</v>
      </c>
      <c r="U2272" s="70"/>
      <c r="V2272" s="124"/>
    </row>
    <row r="2273" s="63" customFormat="1" ht="16.5" outlineLevel="7" spans="1:22">
      <c r="A2273" s="82"/>
      <c r="B2273" s="126" t="s">
        <v>194</v>
      </c>
      <c r="C2273" s="127" t="s">
        <v>10979</v>
      </c>
      <c r="D2273" s="128" t="s">
        <v>9053</v>
      </c>
      <c r="E2273" s="129">
        <v>45056</v>
      </c>
      <c r="F2273" s="128">
        <v>60</v>
      </c>
      <c r="G2273" s="114">
        <v>0</v>
      </c>
      <c r="H2273" s="115">
        <v>4557.52</v>
      </c>
      <c r="I2273" s="115">
        <v>2354.72</v>
      </c>
      <c r="J2273" s="130">
        <v>0</v>
      </c>
      <c r="K2273" s="130">
        <v>2202.8</v>
      </c>
      <c r="L2273" s="130">
        <v>911.51</v>
      </c>
      <c r="M2273" s="118"/>
      <c r="N2273" s="119"/>
      <c r="O2273" s="120">
        <f t="shared" si="141"/>
        <v>46904</v>
      </c>
      <c r="P2273" s="121">
        <f t="shared" si="142"/>
        <v>12</v>
      </c>
      <c r="Q2273" s="122">
        <f t="shared" si="143"/>
        <v>911.504</v>
      </c>
      <c r="R2273" s="122">
        <f t="shared" si="140"/>
        <v>-0.00599999999985812</v>
      </c>
      <c r="S2273" s="123" t="s">
        <v>120</v>
      </c>
      <c r="U2273" s="70"/>
      <c r="V2273" s="124"/>
    </row>
    <row r="2274" s="63" customFormat="1" ht="16.5" outlineLevel="7" spans="1:22">
      <c r="A2274" s="82"/>
      <c r="B2274" s="126" t="s">
        <v>194</v>
      </c>
      <c r="C2274" s="127" t="s">
        <v>10983</v>
      </c>
      <c r="D2274" s="128" t="s">
        <v>9053</v>
      </c>
      <c r="E2274" s="129">
        <v>45056</v>
      </c>
      <c r="F2274" s="128">
        <v>60</v>
      </c>
      <c r="G2274" s="114">
        <v>0</v>
      </c>
      <c r="H2274" s="115">
        <v>4557.52</v>
      </c>
      <c r="I2274" s="115">
        <v>2354.72</v>
      </c>
      <c r="J2274" s="130">
        <v>0</v>
      </c>
      <c r="K2274" s="130">
        <v>2202.8</v>
      </c>
      <c r="L2274" s="130">
        <v>911.51</v>
      </c>
      <c r="M2274" s="118"/>
      <c r="N2274" s="119"/>
      <c r="O2274" s="120">
        <f t="shared" si="141"/>
        <v>46904</v>
      </c>
      <c r="P2274" s="121">
        <f t="shared" si="142"/>
        <v>12</v>
      </c>
      <c r="Q2274" s="122">
        <f t="shared" si="143"/>
        <v>911.504</v>
      </c>
      <c r="R2274" s="122">
        <f t="shared" si="140"/>
        <v>-0.00599999999985812</v>
      </c>
      <c r="S2274" s="123" t="s">
        <v>120</v>
      </c>
      <c r="U2274" s="70"/>
      <c r="V2274" s="124"/>
    </row>
    <row r="2275" s="63" customFormat="1" ht="16.5" outlineLevel="7" spans="1:22">
      <c r="A2275" s="82"/>
      <c r="B2275" s="126" t="s">
        <v>194</v>
      </c>
      <c r="C2275" s="127" t="s">
        <v>10987</v>
      </c>
      <c r="D2275" s="128" t="s">
        <v>9053</v>
      </c>
      <c r="E2275" s="129">
        <v>45056</v>
      </c>
      <c r="F2275" s="128">
        <v>60</v>
      </c>
      <c r="G2275" s="114">
        <v>0</v>
      </c>
      <c r="H2275" s="115">
        <v>4557.52</v>
      </c>
      <c r="I2275" s="115">
        <v>2354.72</v>
      </c>
      <c r="J2275" s="130">
        <v>0</v>
      </c>
      <c r="K2275" s="130">
        <v>2202.8</v>
      </c>
      <c r="L2275" s="130">
        <v>911.51</v>
      </c>
      <c r="M2275" s="118"/>
      <c r="N2275" s="119"/>
      <c r="O2275" s="120">
        <f t="shared" si="141"/>
        <v>46904</v>
      </c>
      <c r="P2275" s="121">
        <f t="shared" si="142"/>
        <v>12</v>
      </c>
      <c r="Q2275" s="122">
        <f t="shared" si="143"/>
        <v>911.504</v>
      </c>
      <c r="R2275" s="122">
        <f t="shared" si="140"/>
        <v>-0.00599999999985812</v>
      </c>
      <c r="S2275" s="123" t="s">
        <v>120</v>
      </c>
      <c r="U2275" s="70"/>
      <c r="V2275" s="124"/>
    </row>
    <row r="2276" s="63" customFormat="1" ht="16.5" outlineLevel="7" spans="1:22">
      <c r="A2276" s="82"/>
      <c r="B2276" s="126" t="s">
        <v>194</v>
      </c>
      <c r="C2276" s="127" t="s">
        <v>10990</v>
      </c>
      <c r="D2276" s="128" t="s">
        <v>9053</v>
      </c>
      <c r="E2276" s="129">
        <v>45056</v>
      </c>
      <c r="F2276" s="128">
        <v>60</v>
      </c>
      <c r="G2276" s="114">
        <v>0</v>
      </c>
      <c r="H2276" s="115">
        <v>4557.52</v>
      </c>
      <c r="I2276" s="115">
        <v>2354.72</v>
      </c>
      <c r="J2276" s="130">
        <v>0</v>
      </c>
      <c r="K2276" s="130">
        <v>2202.8</v>
      </c>
      <c r="L2276" s="130">
        <v>911.51</v>
      </c>
      <c r="M2276" s="118"/>
      <c r="N2276" s="119"/>
      <c r="O2276" s="120">
        <f t="shared" si="141"/>
        <v>46904</v>
      </c>
      <c r="P2276" s="121">
        <f t="shared" si="142"/>
        <v>12</v>
      </c>
      <c r="Q2276" s="122">
        <f t="shared" si="143"/>
        <v>911.504</v>
      </c>
      <c r="R2276" s="122">
        <f t="shared" si="140"/>
        <v>-0.00599999999985812</v>
      </c>
      <c r="S2276" s="123" t="s">
        <v>120</v>
      </c>
      <c r="U2276" s="70"/>
      <c r="V2276" s="124"/>
    </row>
    <row r="2277" s="63" customFormat="1" ht="16.5" outlineLevel="7" spans="1:22">
      <c r="A2277" s="82"/>
      <c r="B2277" s="126" t="s">
        <v>194</v>
      </c>
      <c r="C2277" s="127" t="s">
        <v>10994</v>
      </c>
      <c r="D2277" s="128" t="s">
        <v>9053</v>
      </c>
      <c r="E2277" s="129">
        <v>45056</v>
      </c>
      <c r="F2277" s="128">
        <v>60</v>
      </c>
      <c r="G2277" s="114">
        <v>0</v>
      </c>
      <c r="H2277" s="115">
        <v>4557.52</v>
      </c>
      <c r="I2277" s="115">
        <v>2354.72</v>
      </c>
      <c r="J2277" s="130">
        <v>0</v>
      </c>
      <c r="K2277" s="130">
        <v>2202.8</v>
      </c>
      <c r="L2277" s="130">
        <v>911.51</v>
      </c>
      <c r="M2277" s="118"/>
      <c r="N2277" s="119"/>
      <c r="O2277" s="120">
        <f t="shared" si="141"/>
        <v>46904</v>
      </c>
      <c r="P2277" s="121">
        <f t="shared" si="142"/>
        <v>12</v>
      </c>
      <c r="Q2277" s="122">
        <f t="shared" si="143"/>
        <v>911.504</v>
      </c>
      <c r="R2277" s="122">
        <f t="shared" si="140"/>
        <v>-0.00599999999985812</v>
      </c>
      <c r="S2277" s="123" t="s">
        <v>120</v>
      </c>
      <c r="U2277" s="70"/>
      <c r="V2277" s="124"/>
    </row>
    <row r="2278" s="63" customFormat="1" ht="16.5" outlineLevel="7" spans="1:22">
      <c r="A2278" s="82"/>
      <c r="B2278" s="111" t="s">
        <v>194</v>
      </c>
      <c r="C2278" s="111" t="s">
        <v>10998</v>
      </c>
      <c r="D2278" s="112" t="s">
        <v>9053</v>
      </c>
      <c r="E2278" s="113">
        <v>45056</v>
      </c>
      <c r="F2278" s="112">
        <v>60</v>
      </c>
      <c r="G2278" s="114">
        <v>0</v>
      </c>
      <c r="H2278" s="115">
        <v>4557.52</v>
      </c>
      <c r="I2278" s="115">
        <v>2354.72</v>
      </c>
      <c r="J2278" s="116">
        <v>0</v>
      </c>
      <c r="K2278" s="116">
        <v>2202.8</v>
      </c>
      <c r="L2278" s="116">
        <v>911.51</v>
      </c>
      <c r="M2278" s="118"/>
      <c r="N2278" s="119"/>
      <c r="O2278" s="120">
        <f t="shared" si="141"/>
        <v>46904</v>
      </c>
      <c r="P2278" s="121">
        <f t="shared" si="142"/>
        <v>12</v>
      </c>
      <c r="Q2278" s="122">
        <f t="shared" si="143"/>
        <v>911.504</v>
      </c>
      <c r="R2278" s="122">
        <f t="shared" si="140"/>
        <v>-0.00599999999985812</v>
      </c>
      <c r="S2278" s="123" t="s">
        <v>120</v>
      </c>
      <c r="U2278" s="70"/>
      <c r="V2278" s="124"/>
    </row>
    <row r="2279" s="63" customFormat="1" ht="16.5" outlineLevel="7" spans="1:22">
      <c r="A2279" s="82"/>
      <c r="B2279" s="111" t="s">
        <v>194</v>
      </c>
      <c r="C2279" s="111" t="s">
        <v>11002</v>
      </c>
      <c r="D2279" s="112" t="s">
        <v>9053</v>
      </c>
      <c r="E2279" s="113">
        <v>45056</v>
      </c>
      <c r="F2279" s="112">
        <v>60</v>
      </c>
      <c r="G2279" s="114">
        <v>0</v>
      </c>
      <c r="H2279" s="115">
        <v>4557.52</v>
      </c>
      <c r="I2279" s="115">
        <v>2354.72</v>
      </c>
      <c r="J2279" s="116">
        <v>0</v>
      </c>
      <c r="K2279" s="116">
        <v>2202.8</v>
      </c>
      <c r="L2279" s="116">
        <v>911.51</v>
      </c>
      <c r="M2279" s="118"/>
      <c r="N2279" s="119"/>
      <c r="O2279" s="120">
        <f t="shared" si="141"/>
        <v>46904</v>
      </c>
      <c r="P2279" s="121">
        <f t="shared" si="142"/>
        <v>12</v>
      </c>
      <c r="Q2279" s="122">
        <f t="shared" si="143"/>
        <v>911.504</v>
      </c>
      <c r="R2279" s="122">
        <f t="shared" si="140"/>
        <v>-0.00599999999985812</v>
      </c>
      <c r="S2279" s="123" t="s">
        <v>120</v>
      </c>
      <c r="U2279" s="70"/>
      <c r="V2279" s="124"/>
    </row>
    <row r="2280" s="63" customFormat="1" ht="16.5" outlineLevel="7" spans="1:22">
      <c r="A2280" s="82"/>
      <c r="B2280" s="126" t="s">
        <v>194</v>
      </c>
      <c r="C2280" s="127" t="s">
        <v>11006</v>
      </c>
      <c r="D2280" s="128" t="s">
        <v>9053</v>
      </c>
      <c r="E2280" s="129">
        <v>45056</v>
      </c>
      <c r="F2280" s="128">
        <v>60</v>
      </c>
      <c r="G2280" s="114">
        <v>0</v>
      </c>
      <c r="H2280" s="115">
        <v>4557.52</v>
      </c>
      <c r="I2280" s="115">
        <v>2354.72</v>
      </c>
      <c r="J2280" s="130">
        <v>0</v>
      </c>
      <c r="K2280" s="130">
        <v>2202.8</v>
      </c>
      <c r="L2280" s="130">
        <v>911.51</v>
      </c>
      <c r="M2280" s="118"/>
      <c r="N2280" s="119"/>
      <c r="O2280" s="120">
        <f t="shared" si="141"/>
        <v>46904</v>
      </c>
      <c r="P2280" s="121">
        <f t="shared" si="142"/>
        <v>12</v>
      </c>
      <c r="Q2280" s="122">
        <f t="shared" si="143"/>
        <v>911.504</v>
      </c>
      <c r="R2280" s="122">
        <f t="shared" si="140"/>
        <v>-0.00599999999985812</v>
      </c>
      <c r="S2280" s="123" t="s">
        <v>120</v>
      </c>
      <c r="U2280" s="70"/>
      <c r="V2280" s="124"/>
    </row>
    <row r="2281" s="63" customFormat="1" ht="16.5" outlineLevel="7" spans="1:22">
      <c r="A2281" s="82"/>
      <c r="B2281" s="126" t="s">
        <v>194</v>
      </c>
      <c r="C2281" s="127" t="s">
        <v>11010</v>
      </c>
      <c r="D2281" s="128" t="s">
        <v>9053</v>
      </c>
      <c r="E2281" s="129">
        <v>45056</v>
      </c>
      <c r="F2281" s="128">
        <v>60</v>
      </c>
      <c r="G2281" s="114">
        <v>0</v>
      </c>
      <c r="H2281" s="115">
        <v>4557.52</v>
      </c>
      <c r="I2281" s="115">
        <v>2354.72</v>
      </c>
      <c r="J2281" s="130">
        <v>0</v>
      </c>
      <c r="K2281" s="130">
        <v>2202.8</v>
      </c>
      <c r="L2281" s="130">
        <v>911.51</v>
      </c>
      <c r="M2281" s="118"/>
      <c r="N2281" s="119"/>
      <c r="O2281" s="120">
        <f t="shared" si="141"/>
        <v>46904</v>
      </c>
      <c r="P2281" s="121">
        <f t="shared" si="142"/>
        <v>12</v>
      </c>
      <c r="Q2281" s="122">
        <f t="shared" si="143"/>
        <v>911.504</v>
      </c>
      <c r="R2281" s="122">
        <f t="shared" si="140"/>
        <v>-0.00599999999985812</v>
      </c>
      <c r="S2281" s="123" t="s">
        <v>120</v>
      </c>
      <c r="U2281" s="70"/>
      <c r="V2281" s="124"/>
    </row>
    <row r="2282" s="63" customFormat="1" ht="16.5" outlineLevel="7" spans="1:22">
      <c r="A2282" s="82"/>
      <c r="B2282" s="126" t="s">
        <v>194</v>
      </c>
      <c r="C2282" s="127" t="s">
        <v>11014</v>
      </c>
      <c r="D2282" s="128" t="s">
        <v>9053</v>
      </c>
      <c r="E2282" s="129">
        <v>45056</v>
      </c>
      <c r="F2282" s="128">
        <v>60</v>
      </c>
      <c r="G2282" s="114">
        <v>0</v>
      </c>
      <c r="H2282" s="115">
        <v>4557.52</v>
      </c>
      <c r="I2282" s="115">
        <v>2354.72</v>
      </c>
      <c r="J2282" s="130">
        <v>0</v>
      </c>
      <c r="K2282" s="130">
        <v>2202.8</v>
      </c>
      <c r="L2282" s="130">
        <v>911.51</v>
      </c>
      <c r="M2282" s="118"/>
      <c r="N2282" s="119"/>
      <c r="O2282" s="120">
        <f t="shared" si="141"/>
        <v>46904</v>
      </c>
      <c r="P2282" s="121">
        <f t="shared" si="142"/>
        <v>12</v>
      </c>
      <c r="Q2282" s="122">
        <f t="shared" si="143"/>
        <v>911.504</v>
      </c>
      <c r="R2282" s="122">
        <f t="shared" si="140"/>
        <v>-0.00599999999985812</v>
      </c>
      <c r="S2282" s="123" t="s">
        <v>120</v>
      </c>
      <c r="U2282" s="70"/>
      <c r="V2282" s="124"/>
    </row>
    <row r="2283" s="63" customFormat="1" ht="16.5" outlineLevel="7" spans="1:22">
      <c r="A2283" s="82"/>
      <c r="B2283" s="126" t="s">
        <v>194</v>
      </c>
      <c r="C2283" s="127" t="s">
        <v>11018</v>
      </c>
      <c r="D2283" s="128" t="s">
        <v>9053</v>
      </c>
      <c r="E2283" s="129">
        <v>45056</v>
      </c>
      <c r="F2283" s="128">
        <v>60</v>
      </c>
      <c r="G2283" s="114">
        <v>0</v>
      </c>
      <c r="H2283" s="115">
        <v>4557.52</v>
      </c>
      <c r="I2283" s="115">
        <v>2354.72</v>
      </c>
      <c r="J2283" s="130">
        <v>0</v>
      </c>
      <c r="K2283" s="130">
        <v>2202.8</v>
      </c>
      <c r="L2283" s="130">
        <v>911.51</v>
      </c>
      <c r="M2283" s="118"/>
      <c r="N2283" s="119"/>
      <c r="O2283" s="120">
        <f t="shared" si="141"/>
        <v>46904</v>
      </c>
      <c r="P2283" s="121">
        <f t="shared" si="142"/>
        <v>12</v>
      </c>
      <c r="Q2283" s="122">
        <f t="shared" si="143"/>
        <v>911.504</v>
      </c>
      <c r="R2283" s="122">
        <f t="shared" si="140"/>
        <v>-0.00599999999985812</v>
      </c>
      <c r="S2283" s="123" t="s">
        <v>120</v>
      </c>
      <c r="U2283" s="70"/>
      <c r="V2283" s="124"/>
    </row>
    <row r="2284" s="63" customFormat="1" ht="16.5" outlineLevel="7" spans="1:22">
      <c r="A2284" s="82"/>
      <c r="B2284" s="126" t="s">
        <v>194</v>
      </c>
      <c r="C2284" s="127" t="s">
        <v>11022</v>
      </c>
      <c r="D2284" s="128" t="s">
        <v>9053</v>
      </c>
      <c r="E2284" s="129">
        <v>45056</v>
      </c>
      <c r="F2284" s="128">
        <v>60</v>
      </c>
      <c r="G2284" s="114">
        <v>0</v>
      </c>
      <c r="H2284" s="115">
        <v>4557.52</v>
      </c>
      <c r="I2284" s="115">
        <v>2354.72</v>
      </c>
      <c r="J2284" s="130">
        <v>0</v>
      </c>
      <c r="K2284" s="130">
        <v>2202.8</v>
      </c>
      <c r="L2284" s="130">
        <v>911.51</v>
      </c>
      <c r="M2284" s="118"/>
      <c r="N2284" s="119"/>
      <c r="O2284" s="120">
        <f t="shared" si="141"/>
        <v>46904</v>
      </c>
      <c r="P2284" s="121">
        <f t="shared" si="142"/>
        <v>12</v>
      </c>
      <c r="Q2284" s="122">
        <f t="shared" si="143"/>
        <v>911.504</v>
      </c>
      <c r="R2284" s="122">
        <f t="shared" si="140"/>
        <v>-0.00599999999985812</v>
      </c>
      <c r="S2284" s="123" t="s">
        <v>120</v>
      </c>
      <c r="U2284" s="70"/>
      <c r="V2284" s="124"/>
    </row>
    <row r="2285" s="63" customFormat="1" ht="16.5" outlineLevel="7" spans="1:22">
      <c r="A2285" s="82"/>
      <c r="B2285" s="111" t="s">
        <v>194</v>
      </c>
      <c r="C2285" s="111" t="s">
        <v>11026</v>
      </c>
      <c r="D2285" s="112" t="s">
        <v>9053</v>
      </c>
      <c r="E2285" s="113">
        <v>45056</v>
      </c>
      <c r="F2285" s="112">
        <v>60</v>
      </c>
      <c r="G2285" s="114">
        <v>0</v>
      </c>
      <c r="H2285" s="115">
        <v>4557.52</v>
      </c>
      <c r="I2285" s="115">
        <v>2354.72</v>
      </c>
      <c r="J2285" s="116">
        <v>0</v>
      </c>
      <c r="K2285" s="116">
        <v>2202.8</v>
      </c>
      <c r="L2285" s="116">
        <v>911.51</v>
      </c>
      <c r="M2285" s="118"/>
      <c r="N2285" s="119"/>
      <c r="O2285" s="120">
        <f t="shared" si="141"/>
        <v>46904</v>
      </c>
      <c r="P2285" s="121">
        <f t="shared" si="142"/>
        <v>12</v>
      </c>
      <c r="Q2285" s="122">
        <f t="shared" si="143"/>
        <v>911.504</v>
      </c>
      <c r="R2285" s="122">
        <f t="shared" si="140"/>
        <v>-0.00599999999985812</v>
      </c>
      <c r="S2285" s="123" t="s">
        <v>120</v>
      </c>
      <c r="U2285" s="70"/>
      <c r="V2285" s="124"/>
    </row>
    <row r="2286" s="63" customFormat="1" ht="16.5" outlineLevel="7" spans="1:22">
      <c r="A2286" s="82"/>
      <c r="B2286" s="111" t="s">
        <v>194</v>
      </c>
      <c r="C2286" s="111" t="s">
        <v>11030</v>
      </c>
      <c r="D2286" s="112" t="s">
        <v>9053</v>
      </c>
      <c r="E2286" s="113">
        <v>45056</v>
      </c>
      <c r="F2286" s="112">
        <v>60</v>
      </c>
      <c r="G2286" s="114">
        <v>0</v>
      </c>
      <c r="H2286" s="115">
        <v>4557.52</v>
      </c>
      <c r="I2286" s="115">
        <v>2354.72</v>
      </c>
      <c r="J2286" s="116">
        <v>0</v>
      </c>
      <c r="K2286" s="116">
        <v>2202.8</v>
      </c>
      <c r="L2286" s="116">
        <v>911.51</v>
      </c>
      <c r="M2286" s="118"/>
      <c r="N2286" s="119"/>
      <c r="O2286" s="120">
        <f t="shared" si="141"/>
        <v>46904</v>
      </c>
      <c r="P2286" s="121">
        <f t="shared" si="142"/>
        <v>12</v>
      </c>
      <c r="Q2286" s="122">
        <f t="shared" si="143"/>
        <v>911.504</v>
      </c>
      <c r="R2286" s="122">
        <f t="shared" si="140"/>
        <v>-0.00599999999985812</v>
      </c>
      <c r="S2286" s="123" t="s">
        <v>120</v>
      </c>
      <c r="U2286" s="70"/>
      <c r="V2286" s="124"/>
    </row>
    <row r="2287" s="63" customFormat="1" ht="16.5" outlineLevel="7" spans="1:22">
      <c r="A2287" s="82"/>
      <c r="B2287" s="126" t="s">
        <v>194</v>
      </c>
      <c r="C2287" s="127" t="s">
        <v>11034</v>
      </c>
      <c r="D2287" s="128" t="s">
        <v>9053</v>
      </c>
      <c r="E2287" s="129">
        <v>45056</v>
      </c>
      <c r="F2287" s="128">
        <v>60</v>
      </c>
      <c r="G2287" s="114">
        <v>0</v>
      </c>
      <c r="H2287" s="115">
        <v>4557.52</v>
      </c>
      <c r="I2287" s="115">
        <v>2354.72</v>
      </c>
      <c r="J2287" s="130">
        <v>0</v>
      </c>
      <c r="K2287" s="130">
        <v>2202.8</v>
      </c>
      <c r="L2287" s="130">
        <v>911.51</v>
      </c>
      <c r="M2287" s="118"/>
      <c r="N2287" s="119"/>
      <c r="O2287" s="120">
        <f t="shared" si="141"/>
        <v>46904</v>
      </c>
      <c r="P2287" s="121">
        <f t="shared" si="142"/>
        <v>12</v>
      </c>
      <c r="Q2287" s="122">
        <f t="shared" si="143"/>
        <v>911.504</v>
      </c>
      <c r="R2287" s="122">
        <f t="shared" si="140"/>
        <v>-0.00599999999985812</v>
      </c>
      <c r="S2287" s="123" t="s">
        <v>120</v>
      </c>
      <c r="U2287" s="70"/>
      <c r="V2287" s="124"/>
    </row>
    <row r="2288" s="63" customFormat="1" ht="16.5" outlineLevel="7" spans="1:22">
      <c r="A2288" s="82"/>
      <c r="B2288" s="126" t="s">
        <v>194</v>
      </c>
      <c r="C2288" s="127" t="s">
        <v>11038</v>
      </c>
      <c r="D2288" s="128" t="s">
        <v>9053</v>
      </c>
      <c r="E2288" s="129">
        <v>45056</v>
      </c>
      <c r="F2288" s="128">
        <v>60</v>
      </c>
      <c r="G2288" s="114">
        <v>0</v>
      </c>
      <c r="H2288" s="115">
        <v>4557.52</v>
      </c>
      <c r="I2288" s="115">
        <v>2354.72</v>
      </c>
      <c r="J2288" s="130">
        <v>0</v>
      </c>
      <c r="K2288" s="130">
        <v>2202.8</v>
      </c>
      <c r="L2288" s="130">
        <v>911.51</v>
      </c>
      <c r="M2288" s="118"/>
      <c r="N2288" s="119"/>
      <c r="O2288" s="120">
        <f t="shared" si="141"/>
        <v>46904</v>
      </c>
      <c r="P2288" s="121">
        <f t="shared" si="142"/>
        <v>12</v>
      </c>
      <c r="Q2288" s="122">
        <f t="shared" si="143"/>
        <v>911.504</v>
      </c>
      <c r="R2288" s="122">
        <f t="shared" si="140"/>
        <v>-0.00599999999985812</v>
      </c>
      <c r="S2288" s="123" t="s">
        <v>120</v>
      </c>
      <c r="U2288" s="70"/>
      <c r="V2288" s="124"/>
    </row>
    <row r="2289" s="63" customFormat="1" ht="16.5" outlineLevel="7" spans="1:22">
      <c r="A2289" s="82"/>
      <c r="B2289" s="126" t="s">
        <v>194</v>
      </c>
      <c r="C2289" s="127" t="s">
        <v>11042</v>
      </c>
      <c r="D2289" s="128" t="s">
        <v>9053</v>
      </c>
      <c r="E2289" s="129">
        <v>45056</v>
      </c>
      <c r="F2289" s="128">
        <v>60</v>
      </c>
      <c r="G2289" s="114">
        <v>0</v>
      </c>
      <c r="H2289" s="115">
        <v>4557.52</v>
      </c>
      <c r="I2289" s="115">
        <v>2354.72</v>
      </c>
      <c r="J2289" s="130">
        <v>0</v>
      </c>
      <c r="K2289" s="130">
        <v>2202.8</v>
      </c>
      <c r="L2289" s="130">
        <v>911.51</v>
      </c>
      <c r="M2289" s="118"/>
      <c r="N2289" s="119"/>
      <c r="O2289" s="120">
        <f t="shared" si="141"/>
        <v>46904</v>
      </c>
      <c r="P2289" s="121">
        <f t="shared" si="142"/>
        <v>12</v>
      </c>
      <c r="Q2289" s="122">
        <f t="shared" si="143"/>
        <v>911.504</v>
      </c>
      <c r="R2289" s="122">
        <f t="shared" si="140"/>
        <v>-0.00599999999985812</v>
      </c>
      <c r="S2289" s="123" t="s">
        <v>120</v>
      </c>
      <c r="U2289" s="70"/>
      <c r="V2289" s="124"/>
    </row>
    <row r="2290" s="63" customFormat="1" ht="16.5" outlineLevel="7" spans="1:22">
      <c r="A2290" s="82"/>
      <c r="B2290" s="126" t="s">
        <v>194</v>
      </c>
      <c r="C2290" s="127" t="s">
        <v>11046</v>
      </c>
      <c r="D2290" s="128" t="s">
        <v>9053</v>
      </c>
      <c r="E2290" s="129">
        <v>45056</v>
      </c>
      <c r="F2290" s="128">
        <v>60</v>
      </c>
      <c r="G2290" s="114">
        <v>0</v>
      </c>
      <c r="H2290" s="115">
        <v>4557.52</v>
      </c>
      <c r="I2290" s="115">
        <v>2354.72</v>
      </c>
      <c r="J2290" s="130">
        <v>0</v>
      </c>
      <c r="K2290" s="130">
        <v>2202.8</v>
      </c>
      <c r="L2290" s="130">
        <v>911.51</v>
      </c>
      <c r="M2290" s="118"/>
      <c r="N2290" s="119"/>
      <c r="O2290" s="120">
        <f t="shared" si="141"/>
        <v>46904</v>
      </c>
      <c r="P2290" s="121">
        <f t="shared" si="142"/>
        <v>12</v>
      </c>
      <c r="Q2290" s="122">
        <f t="shared" si="143"/>
        <v>911.504</v>
      </c>
      <c r="R2290" s="122">
        <f t="shared" si="140"/>
        <v>-0.00599999999985812</v>
      </c>
      <c r="S2290" s="123" t="s">
        <v>120</v>
      </c>
      <c r="U2290" s="70"/>
      <c r="V2290" s="124"/>
    </row>
    <row r="2291" s="63" customFormat="1" ht="16.5" outlineLevel="7" spans="1:22">
      <c r="A2291" s="82"/>
      <c r="B2291" s="126" t="s">
        <v>194</v>
      </c>
      <c r="C2291" s="127" t="s">
        <v>11050</v>
      </c>
      <c r="D2291" s="128" t="s">
        <v>9053</v>
      </c>
      <c r="E2291" s="129">
        <v>45056</v>
      </c>
      <c r="F2291" s="128">
        <v>60</v>
      </c>
      <c r="G2291" s="114">
        <v>0</v>
      </c>
      <c r="H2291" s="115">
        <v>4557.52</v>
      </c>
      <c r="I2291" s="115">
        <v>2354.72</v>
      </c>
      <c r="J2291" s="130">
        <v>0</v>
      </c>
      <c r="K2291" s="130">
        <v>2202.8</v>
      </c>
      <c r="L2291" s="130">
        <v>911.51</v>
      </c>
      <c r="M2291" s="118"/>
      <c r="N2291" s="119"/>
      <c r="O2291" s="120">
        <f t="shared" si="141"/>
        <v>46904</v>
      </c>
      <c r="P2291" s="121">
        <f t="shared" si="142"/>
        <v>12</v>
      </c>
      <c r="Q2291" s="122">
        <f t="shared" si="143"/>
        <v>911.504</v>
      </c>
      <c r="R2291" s="122">
        <f t="shared" si="140"/>
        <v>-0.00599999999985812</v>
      </c>
      <c r="S2291" s="123" t="s">
        <v>120</v>
      </c>
      <c r="U2291" s="70"/>
      <c r="V2291" s="124"/>
    </row>
    <row r="2292" s="63" customFormat="1" ht="16.5" outlineLevel="7" spans="1:22">
      <c r="A2292" s="82"/>
      <c r="B2292" s="111" t="s">
        <v>194</v>
      </c>
      <c r="C2292" s="111" t="s">
        <v>11054</v>
      </c>
      <c r="D2292" s="112" t="s">
        <v>9053</v>
      </c>
      <c r="E2292" s="113">
        <v>45056</v>
      </c>
      <c r="F2292" s="112">
        <v>60</v>
      </c>
      <c r="G2292" s="114">
        <v>0</v>
      </c>
      <c r="H2292" s="115">
        <v>4557.52</v>
      </c>
      <c r="I2292" s="115">
        <v>2354.72</v>
      </c>
      <c r="J2292" s="116">
        <v>0</v>
      </c>
      <c r="K2292" s="116">
        <v>2202.8</v>
      </c>
      <c r="L2292" s="116">
        <v>911.51</v>
      </c>
      <c r="M2292" s="118"/>
      <c r="N2292" s="119"/>
      <c r="O2292" s="120">
        <f t="shared" si="141"/>
        <v>46904</v>
      </c>
      <c r="P2292" s="121">
        <f t="shared" si="142"/>
        <v>12</v>
      </c>
      <c r="Q2292" s="122">
        <f t="shared" si="143"/>
        <v>911.504</v>
      </c>
      <c r="R2292" s="122">
        <f t="shared" si="140"/>
        <v>-0.00599999999985812</v>
      </c>
      <c r="S2292" s="123" t="s">
        <v>120</v>
      </c>
      <c r="U2292" s="70"/>
      <c r="V2292" s="124"/>
    </row>
    <row r="2293" s="63" customFormat="1" ht="16.5" outlineLevel="7" spans="1:22">
      <c r="A2293" s="82"/>
      <c r="B2293" s="111" t="s">
        <v>194</v>
      </c>
      <c r="C2293" s="111" t="s">
        <v>11058</v>
      </c>
      <c r="D2293" s="112" t="s">
        <v>9053</v>
      </c>
      <c r="E2293" s="113">
        <v>45056</v>
      </c>
      <c r="F2293" s="112">
        <v>60</v>
      </c>
      <c r="G2293" s="114">
        <v>0</v>
      </c>
      <c r="H2293" s="115">
        <v>4557.52</v>
      </c>
      <c r="I2293" s="115">
        <v>2354.72</v>
      </c>
      <c r="J2293" s="116">
        <v>0</v>
      </c>
      <c r="K2293" s="116">
        <v>2202.8</v>
      </c>
      <c r="L2293" s="116">
        <v>911.51</v>
      </c>
      <c r="M2293" s="118"/>
      <c r="N2293" s="119"/>
      <c r="O2293" s="120">
        <f t="shared" si="141"/>
        <v>46904</v>
      </c>
      <c r="P2293" s="121">
        <f t="shared" si="142"/>
        <v>12</v>
      </c>
      <c r="Q2293" s="122">
        <f t="shared" si="143"/>
        <v>911.504</v>
      </c>
      <c r="R2293" s="122">
        <f t="shared" si="140"/>
        <v>-0.00599999999985812</v>
      </c>
      <c r="S2293" s="123" t="s">
        <v>120</v>
      </c>
      <c r="U2293" s="70"/>
      <c r="V2293" s="124"/>
    </row>
    <row r="2294" s="63" customFormat="1" ht="16.5" outlineLevel="7" spans="1:22">
      <c r="A2294" s="82"/>
      <c r="B2294" s="126" t="s">
        <v>194</v>
      </c>
      <c r="C2294" s="127" t="s">
        <v>11062</v>
      </c>
      <c r="D2294" s="128" t="s">
        <v>9053</v>
      </c>
      <c r="E2294" s="129">
        <v>45056</v>
      </c>
      <c r="F2294" s="128">
        <v>60</v>
      </c>
      <c r="G2294" s="114">
        <v>0</v>
      </c>
      <c r="H2294" s="115">
        <v>4557.52</v>
      </c>
      <c r="I2294" s="115">
        <v>2354.72</v>
      </c>
      <c r="J2294" s="130">
        <v>0</v>
      </c>
      <c r="K2294" s="130">
        <v>2202.8</v>
      </c>
      <c r="L2294" s="130">
        <v>911.51</v>
      </c>
      <c r="M2294" s="118"/>
      <c r="N2294" s="119"/>
      <c r="O2294" s="120">
        <f t="shared" si="141"/>
        <v>46904</v>
      </c>
      <c r="P2294" s="121">
        <f t="shared" si="142"/>
        <v>12</v>
      </c>
      <c r="Q2294" s="122">
        <f t="shared" si="143"/>
        <v>911.504</v>
      </c>
      <c r="R2294" s="122">
        <f t="shared" si="140"/>
        <v>-0.00599999999985812</v>
      </c>
      <c r="S2294" s="123" t="s">
        <v>120</v>
      </c>
      <c r="U2294" s="70"/>
      <c r="V2294" s="124"/>
    </row>
    <row r="2295" s="63" customFormat="1" ht="16.5" outlineLevel="7" spans="1:22">
      <c r="A2295" s="82"/>
      <c r="B2295" s="126" t="s">
        <v>194</v>
      </c>
      <c r="C2295" s="127" t="s">
        <v>11066</v>
      </c>
      <c r="D2295" s="128" t="s">
        <v>9053</v>
      </c>
      <c r="E2295" s="129">
        <v>45056</v>
      </c>
      <c r="F2295" s="128">
        <v>60</v>
      </c>
      <c r="G2295" s="114">
        <v>0</v>
      </c>
      <c r="H2295" s="115">
        <v>4557.52</v>
      </c>
      <c r="I2295" s="115">
        <v>2354.72</v>
      </c>
      <c r="J2295" s="130">
        <v>0</v>
      </c>
      <c r="K2295" s="130">
        <v>2202.8</v>
      </c>
      <c r="L2295" s="130">
        <v>911.51</v>
      </c>
      <c r="M2295" s="118"/>
      <c r="N2295" s="119"/>
      <c r="O2295" s="120">
        <f t="shared" si="141"/>
        <v>46904</v>
      </c>
      <c r="P2295" s="121">
        <f t="shared" si="142"/>
        <v>12</v>
      </c>
      <c r="Q2295" s="122">
        <f t="shared" si="143"/>
        <v>911.504</v>
      </c>
      <c r="R2295" s="122">
        <f t="shared" si="140"/>
        <v>-0.00599999999985812</v>
      </c>
      <c r="S2295" s="123" t="s">
        <v>120</v>
      </c>
      <c r="U2295" s="70"/>
      <c r="V2295" s="124"/>
    </row>
    <row r="2296" s="63" customFormat="1" ht="16.5" outlineLevel="7" spans="1:22">
      <c r="A2296" s="82"/>
      <c r="B2296" s="126" t="s">
        <v>194</v>
      </c>
      <c r="C2296" s="127" t="s">
        <v>11070</v>
      </c>
      <c r="D2296" s="128" t="s">
        <v>9053</v>
      </c>
      <c r="E2296" s="129">
        <v>45056</v>
      </c>
      <c r="F2296" s="128">
        <v>60</v>
      </c>
      <c r="G2296" s="114">
        <v>0</v>
      </c>
      <c r="H2296" s="115">
        <v>4557.52</v>
      </c>
      <c r="I2296" s="115">
        <v>2354.72</v>
      </c>
      <c r="J2296" s="130">
        <v>0</v>
      </c>
      <c r="K2296" s="130">
        <v>2202.8</v>
      </c>
      <c r="L2296" s="130">
        <v>911.51</v>
      </c>
      <c r="M2296" s="118"/>
      <c r="N2296" s="119"/>
      <c r="O2296" s="120">
        <f t="shared" si="141"/>
        <v>46904</v>
      </c>
      <c r="P2296" s="121">
        <f t="shared" si="142"/>
        <v>12</v>
      </c>
      <c r="Q2296" s="122">
        <f t="shared" si="143"/>
        <v>911.504</v>
      </c>
      <c r="R2296" s="122">
        <f t="shared" si="140"/>
        <v>-0.00599999999985812</v>
      </c>
      <c r="S2296" s="123" t="s">
        <v>120</v>
      </c>
      <c r="U2296" s="70"/>
      <c r="V2296" s="124"/>
    </row>
    <row r="2297" s="63" customFormat="1" ht="16.5" outlineLevel="7" spans="1:22">
      <c r="A2297" s="82"/>
      <c r="B2297" s="126" t="s">
        <v>194</v>
      </c>
      <c r="C2297" s="127" t="s">
        <v>11074</v>
      </c>
      <c r="D2297" s="128" t="s">
        <v>11076</v>
      </c>
      <c r="E2297" s="129">
        <v>45068</v>
      </c>
      <c r="F2297" s="128">
        <v>60</v>
      </c>
      <c r="G2297" s="114">
        <v>0</v>
      </c>
      <c r="H2297" s="115">
        <v>29203.54</v>
      </c>
      <c r="I2297" s="115">
        <v>15088.5</v>
      </c>
      <c r="J2297" s="130">
        <v>0</v>
      </c>
      <c r="K2297" s="130">
        <v>14115.04</v>
      </c>
      <c r="L2297" s="130">
        <v>5840.71</v>
      </c>
      <c r="M2297" s="118"/>
      <c r="N2297" s="119"/>
      <c r="O2297" s="120">
        <f t="shared" si="141"/>
        <v>46904</v>
      </c>
      <c r="P2297" s="121">
        <f t="shared" si="142"/>
        <v>12</v>
      </c>
      <c r="Q2297" s="122">
        <f t="shared" si="143"/>
        <v>5840.708</v>
      </c>
      <c r="R2297" s="122">
        <f t="shared" si="140"/>
        <v>-0.00200000000040745</v>
      </c>
      <c r="S2297" s="123" t="s">
        <v>120</v>
      </c>
      <c r="U2297" s="70"/>
      <c r="V2297" s="124"/>
    </row>
    <row r="2298" s="63" customFormat="1" ht="16.5" outlineLevel="7" spans="1:22">
      <c r="A2298" s="82"/>
      <c r="B2298" s="126" t="s">
        <v>194</v>
      </c>
      <c r="C2298" s="127" t="s">
        <v>11082</v>
      </c>
      <c r="D2298" s="128" t="s">
        <v>9154</v>
      </c>
      <c r="E2298" s="129">
        <v>45464</v>
      </c>
      <c r="F2298" s="128">
        <v>60</v>
      </c>
      <c r="G2298" s="114">
        <v>0</v>
      </c>
      <c r="H2298" s="115">
        <v>4601.77</v>
      </c>
      <c r="I2298" s="115">
        <v>1380.53</v>
      </c>
      <c r="J2298" s="130">
        <v>0</v>
      </c>
      <c r="K2298" s="130">
        <v>3221.24</v>
      </c>
      <c r="L2298" s="130">
        <v>920.35</v>
      </c>
      <c r="M2298" s="118"/>
      <c r="N2298" s="119"/>
      <c r="O2298" s="120">
        <f t="shared" si="141"/>
        <v>47299</v>
      </c>
      <c r="P2298" s="121">
        <f t="shared" si="142"/>
        <v>12</v>
      </c>
      <c r="Q2298" s="122">
        <f t="shared" si="143"/>
        <v>920.354</v>
      </c>
      <c r="R2298" s="122">
        <f t="shared" si="140"/>
        <v>0.0040000000000191</v>
      </c>
      <c r="S2298" s="123" t="s">
        <v>120</v>
      </c>
      <c r="U2298" s="70"/>
      <c r="V2298" s="124"/>
    </row>
    <row r="2299" s="63" customFormat="1" ht="16.5" outlineLevel="7" spans="1:22">
      <c r="A2299" s="82"/>
      <c r="B2299" s="111" t="s">
        <v>194</v>
      </c>
      <c r="C2299" s="111" t="s">
        <v>11089</v>
      </c>
      <c r="D2299" s="112" t="s">
        <v>9154</v>
      </c>
      <c r="E2299" s="113">
        <v>45464</v>
      </c>
      <c r="F2299" s="112">
        <v>60</v>
      </c>
      <c r="G2299" s="114">
        <v>0</v>
      </c>
      <c r="H2299" s="115">
        <v>4601.77</v>
      </c>
      <c r="I2299" s="115">
        <v>1380.53</v>
      </c>
      <c r="J2299" s="116">
        <v>0</v>
      </c>
      <c r="K2299" s="116">
        <v>3221.24</v>
      </c>
      <c r="L2299" s="116">
        <v>920.35</v>
      </c>
      <c r="M2299" s="118"/>
      <c r="N2299" s="119"/>
      <c r="O2299" s="120">
        <f t="shared" si="141"/>
        <v>47299</v>
      </c>
      <c r="P2299" s="121">
        <f t="shared" si="142"/>
        <v>12</v>
      </c>
      <c r="Q2299" s="122">
        <f t="shared" si="143"/>
        <v>920.354</v>
      </c>
      <c r="R2299" s="122">
        <f t="shared" si="140"/>
        <v>0.0040000000000191</v>
      </c>
      <c r="S2299" s="123" t="s">
        <v>120</v>
      </c>
      <c r="U2299" s="70"/>
      <c r="V2299" s="124"/>
    </row>
    <row r="2300" s="63" customFormat="1" ht="16.5" outlineLevel="7" spans="1:22">
      <c r="A2300" s="82"/>
      <c r="B2300" s="111" t="s">
        <v>194</v>
      </c>
      <c r="C2300" s="111" t="s">
        <v>11093</v>
      </c>
      <c r="D2300" s="112" t="s">
        <v>9154</v>
      </c>
      <c r="E2300" s="113">
        <v>45464</v>
      </c>
      <c r="F2300" s="112">
        <v>60</v>
      </c>
      <c r="G2300" s="114">
        <v>0</v>
      </c>
      <c r="H2300" s="115">
        <v>4601.77</v>
      </c>
      <c r="I2300" s="115">
        <v>1380.53</v>
      </c>
      <c r="J2300" s="116">
        <v>0</v>
      </c>
      <c r="K2300" s="116">
        <v>3221.24</v>
      </c>
      <c r="L2300" s="116">
        <v>920.35</v>
      </c>
      <c r="M2300" s="118"/>
      <c r="N2300" s="119"/>
      <c r="O2300" s="120">
        <f t="shared" si="141"/>
        <v>47299</v>
      </c>
      <c r="P2300" s="121">
        <f t="shared" si="142"/>
        <v>12</v>
      </c>
      <c r="Q2300" s="122">
        <f t="shared" si="143"/>
        <v>920.354</v>
      </c>
      <c r="R2300" s="122">
        <f t="shared" si="140"/>
        <v>0.0040000000000191</v>
      </c>
      <c r="S2300" s="123" t="s">
        <v>120</v>
      </c>
      <c r="U2300" s="70"/>
      <c r="V2300" s="124"/>
    </row>
    <row r="2301" s="63" customFormat="1" ht="16.5" outlineLevel="7" spans="1:22">
      <c r="A2301" s="82"/>
      <c r="B2301" s="126" t="s">
        <v>194</v>
      </c>
      <c r="C2301" s="127" t="s">
        <v>11097</v>
      </c>
      <c r="D2301" s="128" t="s">
        <v>9154</v>
      </c>
      <c r="E2301" s="129">
        <v>45464</v>
      </c>
      <c r="F2301" s="128">
        <v>60</v>
      </c>
      <c r="G2301" s="114">
        <v>0</v>
      </c>
      <c r="H2301" s="115">
        <v>4601.77</v>
      </c>
      <c r="I2301" s="115">
        <v>1380.53</v>
      </c>
      <c r="J2301" s="130">
        <v>0</v>
      </c>
      <c r="K2301" s="130">
        <v>3221.24</v>
      </c>
      <c r="L2301" s="130">
        <v>920.35</v>
      </c>
      <c r="M2301" s="118"/>
      <c r="N2301" s="119"/>
      <c r="O2301" s="120">
        <f t="shared" si="141"/>
        <v>47299</v>
      </c>
      <c r="P2301" s="121">
        <f t="shared" si="142"/>
        <v>12</v>
      </c>
      <c r="Q2301" s="122">
        <f t="shared" si="143"/>
        <v>920.354</v>
      </c>
      <c r="R2301" s="122">
        <f t="shared" si="140"/>
        <v>0.0040000000000191</v>
      </c>
      <c r="S2301" s="123" t="s">
        <v>120</v>
      </c>
      <c r="U2301" s="70"/>
      <c r="V2301" s="124"/>
    </row>
    <row r="2302" s="63" customFormat="1" ht="16.5" outlineLevel="7" spans="1:22">
      <c r="A2302" s="82"/>
      <c r="B2302" s="126" t="s">
        <v>194</v>
      </c>
      <c r="C2302" s="127" t="s">
        <v>11101</v>
      </c>
      <c r="D2302" s="128" t="s">
        <v>9154</v>
      </c>
      <c r="E2302" s="129">
        <v>45464</v>
      </c>
      <c r="F2302" s="128">
        <v>60</v>
      </c>
      <c r="G2302" s="114">
        <v>0</v>
      </c>
      <c r="H2302" s="115">
        <v>4601.77</v>
      </c>
      <c r="I2302" s="115">
        <v>1380.53</v>
      </c>
      <c r="J2302" s="130">
        <v>0</v>
      </c>
      <c r="K2302" s="130">
        <v>3221.24</v>
      </c>
      <c r="L2302" s="130">
        <v>920.35</v>
      </c>
      <c r="M2302" s="118"/>
      <c r="N2302" s="119"/>
      <c r="O2302" s="120">
        <f t="shared" si="141"/>
        <v>47299</v>
      </c>
      <c r="P2302" s="121">
        <f t="shared" si="142"/>
        <v>12</v>
      </c>
      <c r="Q2302" s="122">
        <f t="shared" si="143"/>
        <v>920.354</v>
      </c>
      <c r="R2302" s="122">
        <f t="shared" si="140"/>
        <v>0.0040000000000191</v>
      </c>
      <c r="S2302" s="123" t="s">
        <v>120</v>
      </c>
      <c r="U2302" s="70"/>
      <c r="V2302" s="124"/>
    </row>
    <row r="2303" s="63" customFormat="1" ht="16.5" outlineLevel="7" spans="1:22">
      <c r="A2303" s="82"/>
      <c r="B2303" s="126" t="s">
        <v>194</v>
      </c>
      <c r="C2303" s="127" t="s">
        <v>11105</v>
      </c>
      <c r="D2303" s="128" t="s">
        <v>9154</v>
      </c>
      <c r="E2303" s="129">
        <v>45464</v>
      </c>
      <c r="F2303" s="128">
        <v>60</v>
      </c>
      <c r="G2303" s="114">
        <v>0</v>
      </c>
      <c r="H2303" s="115">
        <v>4601.77</v>
      </c>
      <c r="I2303" s="115">
        <v>1380.53</v>
      </c>
      <c r="J2303" s="130">
        <v>0</v>
      </c>
      <c r="K2303" s="130">
        <v>3221.24</v>
      </c>
      <c r="L2303" s="130">
        <v>920.35</v>
      </c>
      <c r="M2303" s="118"/>
      <c r="N2303" s="119"/>
      <c r="O2303" s="120">
        <f t="shared" si="141"/>
        <v>47299</v>
      </c>
      <c r="P2303" s="121">
        <f t="shared" si="142"/>
        <v>12</v>
      </c>
      <c r="Q2303" s="122">
        <f t="shared" si="143"/>
        <v>920.354</v>
      </c>
      <c r="R2303" s="122">
        <f t="shared" si="140"/>
        <v>0.0040000000000191</v>
      </c>
      <c r="S2303" s="123" t="s">
        <v>120</v>
      </c>
      <c r="U2303" s="70"/>
      <c r="V2303" s="124"/>
    </row>
    <row r="2304" s="63" customFormat="1" ht="16.5" outlineLevel="7" spans="1:22">
      <c r="A2304" s="82"/>
      <c r="B2304" s="126" t="s">
        <v>194</v>
      </c>
      <c r="C2304" s="127" t="s">
        <v>11109</v>
      </c>
      <c r="D2304" s="128" t="s">
        <v>9154</v>
      </c>
      <c r="E2304" s="129">
        <v>45464</v>
      </c>
      <c r="F2304" s="128">
        <v>60</v>
      </c>
      <c r="G2304" s="114">
        <v>0</v>
      </c>
      <c r="H2304" s="115">
        <v>4601.77</v>
      </c>
      <c r="I2304" s="115">
        <v>1380.53</v>
      </c>
      <c r="J2304" s="130">
        <v>0</v>
      </c>
      <c r="K2304" s="130">
        <v>3221.24</v>
      </c>
      <c r="L2304" s="130">
        <v>920.35</v>
      </c>
      <c r="M2304" s="118"/>
      <c r="N2304" s="119"/>
      <c r="O2304" s="120">
        <f t="shared" si="141"/>
        <v>47299</v>
      </c>
      <c r="P2304" s="121">
        <f t="shared" si="142"/>
        <v>12</v>
      </c>
      <c r="Q2304" s="122">
        <f t="shared" si="143"/>
        <v>920.354</v>
      </c>
      <c r="R2304" s="122">
        <f t="shared" si="140"/>
        <v>0.0040000000000191</v>
      </c>
      <c r="S2304" s="123" t="s">
        <v>120</v>
      </c>
      <c r="U2304" s="70"/>
      <c r="V2304" s="124"/>
    </row>
    <row r="2305" s="63" customFormat="1" ht="16.5" outlineLevel="7" spans="1:22">
      <c r="A2305" s="82"/>
      <c r="B2305" s="126" t="s">
        <v>194</v>
      </c>
      <c r="C2305" s="127" t="s">
        <v>11113</v>
      </c>
      <c r="D2305" s="128" t="s">
        <v>9154</v>
      </c>
      <c r="E2305" s="129">
        <v>45464</v>
      </c>
      <c r="F2305" s="128">
        <v>60</v>
      </c>
      <c r="G2305" s="114">
        <v>0</v>
      </c>
      <c r="H2305" s="115">
        <v>4601.77</v>
      </c>
      <c r="I2305" s="115">
        <v>1380.53</v>
      </c>
      <c r="J2305" s="130">
        <v>0</v>
      </c>
      <c r="K2305" s="130">
        <v>3221.24</v>
      </c>
      <c r="L2305" s="130">
        <v>920.35</v>
      </c>
      <c r="M2305" s="118"/>
      <c r="N2305" s="119"/>
      <c r="O2305" s="120">
        <f t="shared" si="141"/>
        <v>47299</v>
      </c>
      <c r="P2305" s="121">
        <f t="shared" si="142"/>
        <v>12</v>
      </c>
      <c r="Q2305" s="122">
        <f t="shared" si="143"/>
        <v>920.354</v>
      </c>
      <c r="R2305" s="122">
        <f t="shared" si="140"/>
        <v>0.0040000000000191</v>
      </c>
      <c r="S2305" s="123" t="s">
        <v>120</v>
      </c>
      <c r="U2305" s="70"/>
      <c r="V2305" s="124"/>
    </row>
    <row r="2306" s="63" customFormat="1" ht="16.5" outlineLevel="7" spans="1:22">
      <c r="A2306" s="82"/>
      <c r="B2306" s="111" t="s">
        <v>194</v>
      </c>
      <c r="C2306" s="111" t="s">
        <v>11116</v>
      </c>
      <c r="D2306" s="112" t="s">
        <v>9154</v>
      </c>
      <c r="E2306" s="113">
        <v>45464</v>
      </c>
      <c r="F2306" s="112">
        <v>60</v>
      </c>
      <c r="G2306" s="114">
        <v>0</v>
      </c>
      <c r="H2306" s="115">
        <v>4601.77</v>
      </c>
      <c r="I2306" s="115">
        <v>1380.53</v>
      </c>
      <c r="J2306" s="116">
        <v>0</v>
      </c>
      <c r="K2306" s="116">
        <v>3221.24</v>
      </c>
      <c r="L2306" s="116">
        <v>920.35</v>
      </c>
      <c r="M2306" s="118"/>
      <c r="N2306" s="119"/>
      <c r="O2306" s="120">
        <f t="shared" si="141"/>
        <v>47299</v>
      </c>
      <c r="P2306" s="121">
        <f t="shared" si="142"/>
        <v>12</v>
      </c>
      <c r="Q2306" s="122">
        <f t="shared" si="143"/>
        <v>920.354</v>
      </c>
      <c r="R2306" s="122">
        <f t="shared" si="140"/>
        <v>0.0040000000000191</v>
      </c>
      <c r="S2306" s="123" t="s">
        <v>120</v>
      </c>
      <c r="U2306" s="70"/>
      <c r="V2306" s="124"/>
    </row>
    <row r="2307" s="63" customFormat="1" ht="16.5" outlineLevel="7" spans="1:22">
      <c r="A2307" s="82"/>
      <c r="B2307" s="111" t="s">
        <v>194</v>
      </c>
      <c r="C2307" s="111" t="s">
        <v>11120</v>
      </c>
      <c r="D2307" s="112" t="s">
        <v>9154</v>
      </c>
      <c r="E2307" s="113">
        <v>45464</v>
      </c>
      <c r="F2307" s="112">
        <v>60</v>
      </c>
      <c r="G2307" s="114">
        <v>0</v>
      </c>
      <c r="H2307" s="115">
        <v>4601.77</v>
      </c>
      <c r="I2307" s="115">
        <v>1380.53</v>
      </c>
      <c r="J2307" s="116">
        <v>0</v>
      </c>
      <c r="K2307" s="116">
        <v>3221.24</v>
      </c>
      <c r="L2307" s="116">
        <v>920.35</v>
      </c>
      <c r="M2307" s="118"/>
      <c r="N2307" s="119"/>
      <c r="O2307" s="120">
        <f t="shared" si="141"/>
        <v>47299</v>
      </c>
      <c r="P2307" s="121">
        <f t="shared" si="142"/>
        <v>12</v>
      </c>
      <c r="Q2307" s="122">
        <f t="shared" si="143"/>
        <v>920.354</v>
      </c>
      <c r="R2307" s="122">
        <f t="shared" si="140"/>
        <v>0.0040000000000191</v>
      </c>
      <c r="S2307" s="123" t="s">
        <v>120</v>
      </c>
      <c r="U2307" s="70"/>
      <c r="V2307" s="124"/>
    </row>
    <row r="2308" s="63" customFormat="1" ht="16.5" outlineLevel="7" spans="1:22">
      <c r="A2308" s="82"/>
      <c r="B2308" s="126" t="s">
        <v>194</v>
      </c>
      <c r="C2308" s="127" t="s">
        <v>11124</v>
      </c>
      <c r="D2308" s="128" t="s">
        <v>9154</v>
      </c>
      <c r="E2308" s="129">
        <v>45464</v>
      </c>
      <c r="F2308" s="128">
        <v>60</v>
      </c>
      <c r="G2308" s="114">
        <v>0</v>
      </c>
      <c r="H2308" s="115">
        <v>4601.77</v>
      </c>
      <c r="I2308" s="115">
        <v>1380.53</v>
      </c>
      <c r="J2308" s="130">
        <v>0</v>
      </c>
      <c r="K2308" s="130">
        <v>3221.24</v>
      </c>
      <c r="L2308" s="130">
        <v>920.35</v>
      </c>
      <c r="M2308" s="118"/>
      <c r="N2308" s="119"/>
      <c r="O2308" s="120">
        <f t="shared" si="141"/>
        <v>47299</v>
      </c>
      <c r="P2308" s="121">
        <f t="shared" si="142"/>
        <v>12</v>
      </c>
      <c r="Q2308" s="122">
        <f t="shared" si="143"/>
        <v>920.354</v>
      </c>
      <c r="R2308" s="122">
        <f t="shared" si="140"/>
        <v>0.0040000000000191</v>
      </c>
      <c r="S2308" s="123" t="s">
        <v>120</v>
      </c>
      <c r="U2308" s="70"/>
      <c r="V2308" s="124"/>
    </row>
    <row r="2309" s="63" customFormat="1" ht="16.5" outlineLevel="7" spans="1:22">
      <c r="A2309" s="82"/>
      <c r="B2309" s="126" t="s">
        <v>194</v>
      </c>
      <c r="C2309" s="127" t="s">
        <v>11128</v>
      </c>
      <c r="D2309" s="128" t="s">
        <v>9154</v>
      </c>
      <c r="E2309" s="129">
        <v>45464</v>
      </c>
      <c r="F2309" s="128">
        <v>60</v>
      </c>
      <c r="G2309" s="114">
        <v>0</v>
      </c>
      <c r="H2309" s="115">
        <v>4601.77</v>
      </c>
      <c r="I2309" s="115">
        <v>1380.53</v>
      </c>
      <c r="J2309" s="130">
        <v>0</v>
      </c>
      <c r="K2309" s="130">
        <v>3221.24</v>
      </c>
      <c r="L2309" s="130">
        <v>920.35</v>
      </c>
      <c r="M2309" s="118"/>
      <c r="N2309" s="119"/>
      <c r="O2309" s="120">
        <f t="shared" si="141"/>
        <v>47299</v>
      </c>
      <c r="P2309" s="121">
        <f t="shared" si="142"/>
        <v>12</v>
      </c>
      <c r="Q2309" s="122">
        <f t="shared" si="143"/>
        <v>920.354</v>
      </c>
      <c r="R2309" s="122">
        <f t="shared" si="140"/>
        <v>0.0040000000000191</v>
      </c>
      <c r="S2309" s="123" t="s">
        <v>120</v>
      </c>
      <c r="U2309" s="70"/>
      <c r="V2309" s="124"/>
    </row>
    <row r="2310" s="63" customFormat="1" ht="16.5" outlineLevel="7" spans="1:22">
      <c r="A2310" s="82"/>
      <c r="B2310" s="126" t="s">
        <v>194</v>
      </c>
      <c r="C2310" s="127" t="s">
        <v>11132</v>
      </c>
      <c r="D2310" s="128" t="s">
        <v>9154</v>
      </c>
      <c r="E2310" s="129">
        <v>45464</v>
      </c>
      <c r="F2310" s="128">
        <v>60</v>
      </c>
      <c r="G2310" s="114">
        <v>0</v>
      </c>
      <c r="H2310" s="115">
        <v>4601.77</v>
      </c>
      <c r="I2310" s="115">
        <v>1380.53</v>
      </c>
      <c r="J2310" s="130">
        <v>0</v>
      </c>
      <c r="K2310" s="130">
        <v>3221.24</v>
      </c>
      <c r="L2310" s="130">
        <v>920.35</v>
      </c>
      <c r="M2310" s="118"/>
      <c r="N2310" s="119"/>
      <c r="O2310" s="120">
        <f t="shared" si="141"/>
        <v>47299</v>
      </c>
      <c r="P2310" s="121">
        <f t="shared" si="142"/>
        <v>12</v>
      </c>
      <c r="Q2310" s="122">
        <f t="shared" si="143"/>
        <v>920.354</v>
      </c>
      <c r="R2310" s="122">
        <f t="shared" si="140"/>
        <v>0.0040000000000191</v>
      </c>
      <c r="S2310" s="123" t="s">
        <v>120</v>
      </c>
      <c r="U2310" s="70"/>
      <c r="V2310" s="124"/>
    </row>
    <row r="2311" s="63" customFormat="1" ht="16.5" outlineLevel="7" spans="1:22">
      <c r="A2311" s="82"/>
      <c r="B2311" s="126" t="s">
        <v>194</v>
      </c>
      <c r="C2311" s="127" t="s">
        <v>11135</v>
      </c>
      <c r="D2311" s="128" t="s">
        <v>9154</v>
      </c>
      <c r="E2311" s="129">
        <v>45464</v>
      </c>
      <c r="F2311" s="128">
        <v>60</v>
      </c>
      <c r="G2311" s="114">
        <v>0</v>
      </c>
      <c r="H2311" s="115">
        <v>4601.77</v>
      </c>
      <c r="I2311" s="115">
        <v>1380.53</v>
      </c>
      <c r="J2311" s="130">
        <v>0</v>
      </c>
      <c r="K2311" s="130">
        <v>3221.24</v>
      </c>
      <c r="L2311" s="130">
        <v>920.35</v>
      </c>
      <c r="M2311" s="118"/>
      <c r="N2311" s="119"/>
      <c r="O2311" s="120">
        <f t="shared" si="141"/>
        <v>47299</v>
      </c>
      <c r="P2311" s="121">
        <f t="shared" si="142"/>
        <v>12</v>
      </c>
      <c r="Q2311" s="122">
        <f t="shared" si="143"/>
        <v>920.354</v>
      </c>
      <c r="R2311" s="122">
        <f t="shared" si="140"/>
        <v>0.0040000000000191</v>
      </c>
      <c r="S2311" s="123" t="s">
        <v>120</v>
      </c>
      <c r="U2311" s="70"/>
      <c r="V2311" s="124"/>
    </row>
    <row r="2312" s="63" customFormat="1" ht="16.5" outlineLevel="7" spans="1:22">
      <c r="A2312" s="82"/>
      <c r="B2312" s="126" t="s">
        <v>194</v>
      </c>
      <c r="C2312" s="127" t="s">
        <v>11139</v>
      </c>
      <c r="D2312" s="128" t="s">
        <v>9154</v>
      </c>
      <c r="E2312" s="129">
        <v>45464</v>
      </c>
      <c r="F2312" s="128">
        <v>60</v>
      </c>
      <c r="G2312" s="114">
        <v>0</v>
      </c>
      <c r="H2312" s="115">
        <v>4601.77</v>
      </c>
      <c r="I2312" s="115">
        <v>1380.53</v>
      </c>
      <c r="J2312" s="130">
        <v>0</v>
      </c>
      <c r="K2312" s="130">
        <v>3221.24</v>
      </c>
      <c r="L2312" s="130">
        <v>920.35</v>
      </c>
      <c r="M2312" s="118"/>
      <c r="N2312" s="119"/>
      <c r="O2312" s="120">
        <f t="shared" si="141"/>
        <v>47299</v>
      </c>
      <c r="P2312" s="121">
        <f t="shared" si="142"/>
        <v>12</v>
      </c>
      <c r="Q2312" s="122">
        <f t="shared" si="143"/>
        <v>920.354</v>
      </c>
      <c r="R2312" s="122">
        <f t="shared" ref="R2312:R2375" si="144">Q2312-L2312</f>
        <v>0.0040000000000191</v>
      </c>
      <c r="S2312" s="123" t="s">
        <v>120</v>
      </c>
      <c r="U2312" s="70"/>
      <c r="V2312" s="124"/>
    </row>
    <row r="2313" s="63" customFormat="1" ht="16.5" outlineLevel="7" spans="1:22">
      <c r="A2313" s="82"/>
      <c r="B2313" s="111" t="s">
        <v>194</v>
      </c>
      <c r="C2313" s="111" t="s">
        <v>11143</v>
      </c>
      <c r="D2313" s="112" t="s">
        <v>9154</v>
      </c>
      <c r="E2313" s="113">
        <v>45464</v>
      </c>
      <c r="F2313" s="112">
        <v>60</v>
      </c>
      <c r="G2313" s="114">
        <v>0</v>
      </c>
      <c r="H2313" s="115">
        <v>4601.77</v>
      </c>
      <c r="I2313" s="115">
        <v>1380.53</v>
      </c>
      <c r="J2313" s="116">
        <v>0</v>
      </c>
      <c r="K2313" s="116">
        <v>3221.24</v>
      </c>
      <c r="L2313" s="116">
        <v>920.35</v>
      </c>
      <c r="M2313" s="118"/>
      <c r="N2313" s="119"/>
      <c r="O2313" s="120">
        <f t="shared" ref="O2313:O2376" si="145">IFERROR(EOMONTH(E2313,F2313),"")</f>
        <v>47299</v>
      </c>
      <c r="P2313" s="121">
        <f t="shared" si="142"/>
        <v>12</v>
      </c>
      <c r="Q2313" s="122">
        <f t="shared" si="143"/>
        <v>920.354</v>
      </c>
      <c r="R2313" s="122">
        <f t="shared" si="144"/>
        <v>0.0040000000000191</v>
      </c>
      <c r="S2313" s="123" t="s">
        <v>120</v>
      </c>
      <c r="U2313" s="70"/>
      <c r="V2313" s="124"/>
    </row>
    <row r="2314" s="63" customFormat="1" ht="16.5" outlineLevel="7" spans="1:22">
      <c r="A2314" s="82"/>
      <c r="B2314" s="111" t="s">
        <v>194</v>
      </c>
      <c r="C2314" s="111" t="s">
        <v>11147</v>
      </c>
      <c r="D2314" s="112" t="s">
        <v>9154</v>
      </c>
      <c r="E2314" s="113">
        <v>45464</v>
      </c>
      <c r="F2314" s="112">
        <v>60</v>
      </c>
      <c r="G2314" s="114">
        <v>0</v>
      </c>
      <c r="H2314" s="115">
        <v>4601.77</v>
      </c>
      <c r="I2314" s="115">
        <v>1380.53</v>
      </c>
      <c r="J2314" s="116">
        <v>0</v>
      </c>
      <c r="K2314" s="116">
        <v>3221.24</v>
      </c>
      <c r="L2314" s="116">
        <v>920.35</v>
      </c>
      <c r="M2314" s="118"/>
      <c r="N2314" s="119"/>
      <c r="O2314" s="120">
        <f t="shared" si="145"/>
        <v>47299</v>
      </c>
      <c r="P2314" s="121">
        <f t="shared" ref="P2314:P2377" si="146">IFERROR(IF(OR(AND(M2314&lt;&gt;"",YEAR(M2314)&lt;YEAR($L$6)),AND(O2314&lt;&gt;"",YEAR(O2314)&lt;YEAR($L$6))),0,IF(YEAR(E2314)&gt;YEAR($L$6),0,IF(OR((IF(YEAR(E2314)&lt;YEAR($L$6),1,IF(MONTH(E2314)=12,99,MONTH(E2314)+1))&gt;12),(IF(YEAR(E2314)&lt;YEAR($L$6),1,IF(MONTH(E2314)=12,99,MONTH(E2314)+1))&gt;MIN(MONTH($L$6),IF(AND(M2314&lt;&gt;"",YEAR(M2314)=YEAR($L$6)),MONTH(M2314),99),IF(AND(O2314&lt;&gt;"",YEAR(O2314)=YEAR($L$6)),MONTH(O2314),99)))),0,MIN(MONTH($L$6),IF(AND(M2314&lt;&gt;"",YEAR(M2314)=YEAR($L$6)),MONTH(M2314),99),IF(AND(O2314&lt;&gt;"",YEAR(O2314)=YEAR($L$6)),MONTH(O2314),99))-IF(YEAR(E2314)&lt;YEAR($L$6),1,IF(MONTH(E2314)=12,99,MONTH(E2314)+1))+1))),0)</f>
        <v>12</v>
      </c>
      <c r="Q2314" s="122">
        <f t="shared" ref="Q2314:Q2377" si="147">IFERROR(IF(N2314=0,(H2314*(1-G2314))/F2314*P2314,(N2314*(1-G2314))/F2314*P2314),0)</f>
        <v>920.354</v>
      </c>
      <c r="R2314" s="122">
        <f t="shared" si="144"/>
        <v>0.0040000000000191</v>
      </c>
      <c r="S2314" s="123" t="s">
        <v>120</v>
      </c>
      <c r="U2314" s="70"/>
      <c r="V2314" s="124"/>
    </row>
    <row r="2315" s="63" customFormat="1" ht="16.5" outlineLevel="7" spans="1:22">
      <c r="A2315" s="82"/>
      <c r="B2315" s="126" t="s">
        <v>194</v>
      </c>
      <c r="C2315" s="127" t="s">
        <v>11151</v>
      </c>
      <c r="D2315" s="128" t="s">
        <v>9154</v>
      </c>
      <c r="E2315" s="129">
        <v>45464</v>
      </c>
      <c r="F2315" s="128">
        <v>60</v>
      </c>
      <c r="G2315" s="114">
        <v>0</v>
      </c>
      <c r="H2315" s="115">
        <v>4601.77</v>
      </c>
      <c r="I2315" s="115">
        <v>1380.53</v>
      </c>
      <c r="J2315" s="130">
        <v>0</v>
      </c>
      <c r="K2315" s="130">
        <v>3221.24</v>
      </c>
      <c r="L2315" s="130">
        <v>920.35</v>
      </c>
      <c r="M2315" s="118"/>
      <c r="N2315" s="119"/>
      <c r="O2315" s="120">
        <f t="shared" si="145"/>
        <v>47299</v>
      </c>
      <c r="P2315" s="121">
        <f t="shared" si="146"/>
        <v>12</v>
      </c>
      <c r="Q2315" s="122">
        <f t="shared" si="147"/>
        <v>920.354</v>
      </c>
      <c r="R2315" s="122">
        <f t="shared" si="144"/>
        <v>0.0040000000000191</v>
      </c>
      <c r="S2315" s="123" t="s">
        <v>120</v>
      </c>
      <c r="U2315" s="70"/>
      <c r="V2315" s="124"/>
    </row>
    <row r="2316" s="63" customFormat="1" ht="16.5" outlineLevel="7" spans="1:22">
      <c r="A2316" s="82"/>
      <c r="B2316" s="126" t="s">
        <v>194</v>
      </c>
      <c r="C2316" s="127" t="s">
        <v>11155</v>
      </c>
      <c r="D2316" s="128" t="s">
        <v>9154</v>
      </c>
      <c r="E2316" s="129">
        <v>45464</v>
      </c>
      <c r="F2316" s="128">
        <v>60</v>
      </c>
      <c r="G2316" s="114">
        <v>0</v>
      </c>
      <c r="H2316" s="115">
        <v>4601.77</v>
      </c>
      <c r="I2316" s="115">
        <v>1380.53</v>
      </c>
      <c r="J2316" s="130">
        <v>0</v>
      </c>
      <c r="K2316" s="130">
        <v>3221.24</v>
      </c>
      <c r="L2316" s="130">
        <v>920.35</v>
      </c>
      <c r="M2316" s="118"/>
      <c r="N2316" s="119"/>
      <c r="O2316" s="120">
        <f t="shared" si="145"/>
        <v>47299</v>
      </c>
      <c r="P2316" s="121">
        <f t="shared" si="146"/>
        <v>12</v>
      </c>
      <c r="Q2316" s="122">
        <f t="shared" si="147"/>
        <v>920.354</v>
      </c>
      <c r="R2316" s="122">
        <f t="shared" si="144"/>
        <v>0.0040000000000191</v>
      </c>
      <c r="S2316" s="123" t="s">
        <v>120</v>
      </c>
      <c r="U2316" s="70"/>
      <c r="V2316" s="124"/>
    </row>
    <row r="2317" s="63" customFormat="1" ht="16.5" outlineLevel="7" spans="1:22">
      <c r="A2317" s="82"/>
      <c r="B2317" s="126" t="s">
        <v>194</v>
      </c>
      <c r="C2317" s="127" t="s">
        <v>11159</v>
      </c>
      <c r="D2317" s="128" t="s">
        <v>9154</v>
      </c>
      <c r="E2317" s="129">
        <v>45464</v>
      </c>
      <c r="F2317" s="128">
        <v>60</v>
      </c>
      <c r="G2317" s="114">
        <v>0</v>
      </c>
      <c r="H2317" s="115">
        <v>4601.77</v>
      </c>
      <c r="I2317" s="115">
        <v>1380.53</v>
      </c>
      <c r="J2317" s="130">
        <v>0</v>
      </c>
      <c r="K2317" s="130">
        <v>3221.24</v>
      </c>
      <c r="L2317" s="130">
        <v>920.35</v>
      </c>
      <c r="M2317" s="118"/>
      <c r="N2317" s="119"/>
      <c r="O2317" s="120">
        <f t="shared" si="145"/>
        <v>47299</v>
      </c>
      <c r="P2317" s="121">
        <f t="shared" si="146"/>
        <v>12</v>
      </c>
      <c r="Q2317" s="122">
        <f t="shared" si="147"/>
        <v>920.354</v>
      </c>
      <c r="R2317" s="122">
        <f t="shared" si="144"/>
        <v>0.0040000000000191</v>
      </c>
      <c r="S2317" s="123" t="s">
        <v>120</v>
      </c>
      <c r="U2317" s="70"/>
      <c r="V2317" s="124"/>
    </row>
    <row r="2318" s="63" customFormat="1" ht="16.5" outlineLevel="7" spans="1:22">
      <c r="A2318" s="82"/>
      <c r="B2318" s="126" t="s">
        <v>194</v>
      </c>
      <c r="C2318" s="127" t="s">
        <v>11163</v>
      </c>
      <c r="D2318" s="128" t="s">
        <v>9154</v>
      </c>
      <c r="E2318" s="129">
        <v>45464</v>
      </c>
      <c r="F2318" s="128">
        <v>60</v>
      </c>
      <c r="G2318" s="114">
        <v>0</v>
      </c>
      <c r="H2318" s="115">
        <v>4601.77</v>
      </c>
      <c r="I2318" s="115">
        <v>1380.53</v>
      </c>
      <c r="J2318" s="130">
        <v>0</v>
      </c>
      <c r="K2318" s="130">
        <v>3221.24</v>
      </c>
      <c r="L2318" s="130">
        <v>920.35</v>
      </c>
      <c r="M2318" s="118"/>
      <c r="N2318" s="119"/>
      <c r="O2318" s="120">
        <f t="shared" si="145"/>
        <v>47299</v>
      </c>
      <c r="P2318" s="121">
        <f t="shared" si="146"/>
        <v>12</v>
      </c>
      <c r="Q2318" s="122">
        <f t="shared" si="147"/>
        <v>920.354</v>
      </c>
      <c r="R2318" s="122">
        <f t="shared" si="144"/>
        <v>0.0040000000000191</v>
      </c>
      <c r="S2318" s="123" t="s">
        <v>120</v>
      </c>
      <c r="U2318" s="70"/>
      <c r="V2318" s="124"/>
    </row>
    <row r="2319" s="63" customFormat="1" ht="16.5" outlineLevel="7" spans="1:22">
      <c r="A2319" s="82"/>
      <c r="B2319" s="126" t="s">
        <v>194</v>
      </c>
      <c r="C2319" s="127" t="s">
        <v>11167</v>
      </c>
      <c r="D2319" s="128" t="s">
        <v>9154</v>
      </c>
      <c r="E2319" s="129">
        <v>45464</v>
      </c>
      <c r="F2319" s="128">
        <v>60</v>
      </c>
      <c r="G2319" s="114">
        <v>0</v>
      </c>
      <c r="H2319" s="115">
        <v>4601.77</v>
      </c>
      <c r="I2319" s="115">
        <v>1380.53</v>
      </c>
      <c r="J2319" s="130">
        <v>0</v>
      </c>
      <c r="K2319" s="130">
        <v>3221.24</v>
      </c>
      <c r="L2319" s="130">
        <v>920.35</v>
      </c>
      <c r="M2319" s="118"/>
      <c r="N2319" s="119"/>
      <c r="O2319" s="120">
        <f t="shared" si="145"/>
        <v>47299</v>
      </c>
      <c r="P2319" s="121">
        <f t="shared" si="146"/>
        <v>12</v>
      </c>
      <c r="Q2319" s="122">
        <f t="shared" si="147"/>
        <v>920.354</v>
      </c>
      <c r="R2319" s="122">
        <f t="shared" si="144"/>
        <v>0.0040000000000191</v>
      </c>
      <c r="S2319" s="123" t="s">
        <v>120</v>
      </c>
      <c r="U2319" s="70"/>
      <c r="V2319" s="124"/>
    </row>
    <row r="2320" s="63" customFormat="1" ht="16.5" outlineLevel="7" spans="1:22">
      <c r="A2320" s="82"/>
      <c r="B2320" s="111" t="s">
        <v>194</v>
      </c>
      <c r="C2320" s="111" t="s">
        <v>11171</v>
      </c>
      <c r="D2320" s="112" t="s">
        <v>9154</v>
      </c>
      <c r="E2320" s="113">
        <v>45464</v>
      </c>
      <c r="F2320" s="112">
        <v>60</v>
      </c>
      <c r="G2320" s="114">
        <v>0</v>
      </c>
      <c r="H2320" s="115">
        <v>4601.77</v>
      </c>
      <c r="I2320" s="115">
        <v>1380.53</v>
      </c>
      <c r="J2320" s="116">
        <v>0</v>
      </c>
      <c r="K2320" s="116">
        <v>3221.24</v>
      </c>
      <c r="L2320" s="116">
        <v>920.35</v>
      </c>
      <c r="M2320" s="118"/>
      <c r="N2320" s="119"/>
      <c r="O2320" s="120">
        <f t="shared" si="145"/>
        <v>47299</v>
      </c>
      <c r="P2320" s="121">
        <f t="shared" si="146"/>
        <v>12</v>
      </c>
      <c r="Q2320" s="122">
        <f t="shared" si="147"/>
        <v>920.354</v>
      </c>
      <c r="R2320" s="122">
        <f t="shared" si="144"/>
        <v>0.0040000000000191</v>
      </c>
      <c r="S2320" s="123" t="s">
        <v>120</v>
      </c>
      <c r="U2320" s="70"/>
      <c r="V2320" s="124"/>
    </row>
    <row r="2321" s="63" customFormat="1" ht="16.5" outlineLevel="7" spans="1:22">
      <c r="A2321" s="82"/>
      <c r="B2321" s="111" t="s">
        <v>194</v>
      </c>
      <c r="C2321" s="111" t="s">
        <v>11174</v>
      </c>
      <c r="D2321" s="112" t="s">
        <v>9154</v>
      </c>
      <c r="E2321" s="113">
        <v>45464</v>
      </c>
      <c r="F2321" s="112">
        <v>60</v>
      </c>
      <c r="G2321" s="114">
        <v>0</v>
      </c>
      <c r="H2321" s="115">
        <v>4601.77</v>
      </c>
      <c r="I2321" s="115">
        <v>1380.53</v>
      </c>
      <c r="J2321" s="116">
        <v>0</v>
      </c>
      <c r="K2321" s="116">
        <v>3221.24</v>
      </c>
      <c r="L2321" s="116">
        <v>920.35</v>
      </c>
      <c r="M2321" s="118"/>
      <c r="N2321" s="119"/>
      <c r="O2321" s="120">
        <f t="shared" si="145"/>
        <v>47299</v>
      </c>
      <c r="P2321" s="121">
        <f t="shared" si="146"/>
        <v>12</v>
      </c>
      <c r="Q2321" s="122">
        <f t="shared" si="147"/>
        <v>920.354</v>
      </c>
      <c r="R2321" s="122">
        <f t="shared" si="144"/>
        <v>0.0040000000000191</v>
      </c>
      <c r="S2321" s="123" t="s">
        <v>120</v>
      </c>
      <c r="U2321" s="70"/>
      <c r="V2321" s="124"/>
    </row>
    <row r="2322" s="63" customFormat="1" ht="16.5" outlineLevel="7" spans="1:22">
      <c r="A2322" s="82"/>
      <c r="B2322" s="126" t="s">
        <v>194</v>
      </c>
      <c r="C2322" s="127" t="s">
        <v>11177</v>
      </c>
      <c r="D2322" s="128" t="s">
        <v>9154</v>
      </c>
      <c r="E2322" s="129">
        <v>45464</v>
      </c>
      <c r="F2322" s="128">
        <v>60</v>
      </c>
      <c r="G2322" s="114">
        <v>0</v>
      </c>
      <c r="H2322" s="115">
        <v>4601.77</v>
      </c>
      <c r="I2322" s="115">
        <v>1380.53</v>
      </c>
      <c r="J2322" s="130">
        <v>0</v>
      </c>
      <c r="K2322" s="130">
        <v>3221.24</v>
      </c>
      <c r="L2322" s="130">
        <v>920.35</v>
      </c>
      <c r="M2322" s="118"/>
      <c r="N2322" s="119"/>
      <c r="O2322" s="120">
        <f t="shared" si="145"/>
        <v>47299</v>
      </c>
      <c r="P2322" s="121">
        <f t="shared" si="146"/>
        <v>12</v>
      </c>
      <c r="Q2322" s="122">
        <f t="shared" si="147"/>
        <v>920.354</v>
      </c>
      <c r="R2322" s="122">
        <f t="shared" si="144"/>
        <v>0.0040000000000191</v>
      </c>
      <c r="S2322" s="123" t="s">
        <v>120</v>
      </c>
      <c r="U2322" s="70"/>
      <c r="V2322" s="124"/>
    </row>
    <row r="2323" s="63" customFormat="1" ht="16.5" outlineLevel="7" spans="1:22">
      <c r="A2323" s="82"/>
      <c r="B2323" s="126" t="s">
        <v>194</v>
      </c>
      <c r="C2323" s="127" t="s">
        <v>11181</v>
      </c>
      <c r="D2323" s="128" t="s">
        <v>9154</v>
      </c>
      <c r="E2323" s="129">
        <v>45464</v>
      </c>
      <c r="F2323" s="128">
        <v>60</v>
      </c>
      <c r="G2323" s="114">
        <v>0</v>
      </c>
      <c r="H2323" s="115">
        <v>4601.77</v>
      </c>
      <c r="I2323" s="115">
        <v>1380.53</v>
      </c>
      <c r="J2323" s="130">
        <v>0</v>
      </c>
      <c r="K2323" s="130">
        <v>3221.24</v>
      </c>
      <c r="L2323" s="130">
        <v>920.35</v>
      </c>
      <c r="M2323" s="118"/>
      <c r="N2323" s="119"/>
      <c r="O2323" s="120">
        <f t="shared" si="145"/>
        <v>47299</v>
      </c>
      <c r="P2323" s="121">
        <f t="shared" si="146"/>
        <v>12</v>
      </c>
      <c r="Q2323" s="122">
        <f t="shared" si="147"/>
        <v>920.354</v>
      </c>
      <c r="R2323" s="122">
        <f t="shared" si="144"/>
        <v>0.0040000000000191</v>
      </c>
      <c r="S2323" s="123" t="s">
        <v>120</v>
      </c>
      <c r="U2323" s="70"/>
      <c r="V2323" s="124"/>
    </row>
    <row r="2324" s="63" customFormat="1" ht="16.5" outlineLevel="7" spans="1:22">
      <c r="A2324" s="82"/>
      <c r="B2324" s="126" t="s">
        <v>194</v>
      </c>
      <c r="C2324" s="127" t="s">
        <v>11185</v>
      </c>
      <c r="D2324" s="128" t="s">
        <v>9154</v>
      </c>
      <c r="E2324" s="129">
        <v>45464</v>
      </c>
      <c r="F2324" s="128">
        <v>60</v>
      </c>
      <c r="G2324" s="114">
        <v>0</v>
      </c>
      <c r="H2324" s="115">
        <v>4601.77</v>
      </c>
      <c r="I2324" s="115">
        <v>1380.53</v>
      </c>
      <c r="J2324" s="130">
        <v>0</v>
      </c>
      <c r="K2324" s="130">
        <v>3221.24</v>
      </c>
      <c r="L2324" s="130">
        <v>920.35</v>
      </c>
      <c r="M2324" s="118"/>
      <c r="N2324" s="119"/>
      <c r="O2324" s="120">
        <f t="shared" si="145"/>
        <v>47299</v>
      </c>
      <c r="P2324" s="121">
        <f t="shared" si="146"/>
        <v>12</v>
      </c>
      <c r="Q2324" s="122">
        <f t="shared" si="147"/>
        <v>920.354</v>
      </c>
      <c r="R2324" s="122">
        <f t="shared" si="144"/>
        <v>0.0040000000000191</v>
      </c>
      <c r="S2324" s="123" t="s">
        <v>120</v>
      </c>
      <c r="U2324" s="70"/>
      <c r="V2324" s="124"/>
    </row>
    <row r="2325" s="63" customFormat="1" ht="16.5" outlineLevel="7" spans="1:22">
      <c r="A2325" s="82"/>
      <c r="B2325" s="126" t="s">
        <v>194</v>
      </c>
      <c r="C2325" s="127" t="s">
        <v>11189</v>
      </c>
      <c r="D2325" s="128" t="s">
        <v>9154</v>
      </c>
      <c r="E2325" s="129">
        <v>45464</v>
      </c>
      <c r="F2325" s="128">
        <v>60</v>
      </c>
      <c r="G2325" s="114">
        <v>0</v>
      </c>
      <c r="H2325" s="115">
        <v>4601.77</v>
      </c>
      <c r="I2325" s="115">
        <v>1380.53</v>
      </c>
      <c r="J2325" s="130">
        <v>0</v>
      </c>
      <c r="K2325" s="130">
        <v>3221.24</v>
      </c>
      <c r="L2325" s="130">
        <v>920.35</v>
      </c>
      <c r="M2325" s="118"/>
      <c r="N2325" s="119"/>
      <c r="O2325" s="120">
        <f t="shared" si="145"/>
        <v>47299</v>
      </c>
      <c r="P2325" s="121">
        <f t="shared" si="146"/>
        <v>12</v>
      </c>
      <c r="Q2325" s="122">
        <f t="shared" si="147"/>
        <v>920.354</v>
      </c>
      <c r="R2325" s="122">
        <f t="shared" si="144"/>
        <v>0.0040000000000191</v>
      </c>
      <c r="S2325" s="123" t="s">
        <v>120</v>
      </c>
      <c r="U2325" s="70"/>
      <c r="V2325" s="124"/>
    </row>
    <row r="2326" s="63" customFormat="1" ht="16.5" outlineLevel="7" spans="1:22">
      <c r="A2326" s="82"/>
      <c r="B2326" s="126" t="s">
        <v>194</v>
      </c>
      <c r="C2326" s="127" t="s">
        <v>11193</v>
      </c>
      <c r="D2326" s="128" t="s">
        <v>9154</v>
      </c>
      <c r="E2326" s="129">
        <v>45464</v>
      </c>
      <c r="F2326" s="128">
        <v>60</v>
      </c>
      <c r="G2326" s="114">
        <v>0</v>
      </c>
      <c r="H2326" s="115">
        <v>4601.77</v>
      </c>
      <c r="I2326" s="115">
        <v>1380.53</v>
      </c>
      <c r="J2326" s="130">
        <v>0</v>
      </c>
      <c r="K2326" s="130">
        <v>3221.24</v>
      </c>
      <c r="L2326" s="130">
        <v>920.35</v>
      </c>
      <c r="M2326" s="118"/>
      <c r="N2326" s="119"/>
      <c r="O2326" s="120">
        <f t="shared" si="145"/>
        <v>47299</v>
      </c>
      <c r="P2326" s="121">
        <f t="shared" si="146"/>
        <v>12</v>
      </c>
      <c r="Q2326" s="122">
        <f t="shared" si="147"/>
        <v>920.354</v>
      </c>
      <c r="R2326" s="122">
        <f t="shared" si="144"/>
        <v>0.0040000000000191</v>
      </c>
      <c r="S2326" s="123" t="s">
        <v>120</v>
      </c>
      <c r="U2326" s="70"/>
      <c r="V2326" s="124"/>
    </row>
    <row r="2327" s="63" customFormat="1" ht="16.5" outlineLevel="7" spans="1:22">
      <c r="A2327" s="82"/>
      <c r="B2327" s="111" t="s">
        <v>194</v>
      </c>
      <c r="C2327" s="111" t="s">
        <v>11197</v>
      </c>
      <c r="D2327" s="112" t="s">
        <v>9154</v>
      </c>
      <c r="E2327" s="113">
        <v>45464</v>
      </c>
      <c r="F2327" s="112">
        <v>60</v>
      </c>
      <c r="G2327" s="114">
        <v>0</v>
      </c>
      <c r="H2327" s="115">
        <v>4601.77</v>
      </c>
      <c r="I2327" s="115">
        <v>1380.53</v>
      </c>
      <c r="J2327" s="116">
        <v>0</v>
      </c>
      <c r="K2327" s="116">
        <v>3221.24</v>
      </c>
      <c r="L2327" s="116">
        <v>920.35</v>
      </c>
      <c r="M2327" s="118"/>
      <c r="N2327" s="119"/>
      <c r="O2327" s="120">
        <f t="shared" si="145"/>
        <v>47299</v>
      </c>
      <c r="P2327" s="121">
        <f t="shared" si="146"/>
        <v>12</v>
      </c>
      <c r="Q2327" s="122">
        <f t="shared" si="147"/>
        <v>920.354</v>
      </c>
      <c r="R2327" s="122">
        <f t="shared" si="144"/>
        <v>0.0040000000000191</v>
      </c>
      <c r="S2327" s="123" t="s">
        <v>120</v>
      </c>
      <c r="U2327" s="70"/>
      <c r="V2327" s="124"/>
    </row>
    <row r="2328" s="63" customFormat="1" ht="16.5" outlineLevel="7" spans="1:22">
      <c r="A2328" s="82"/>
      <c r="B2328" s="111" t="s">
        <v>194</v>
      </c>
      <c r="C2328" s="111" t="s">
        <v>11201</v>
      </c>
      <c r="D2328" s="112" t="s">
        <v>9154</v>
      </c>
      <c r="E2328" s="113">
        <v>45464</v>
      </c>
      <c r="F2328" s="112">
        <v>60</v>
      </c>
      <c r="G2328" s="114">
        <v>0</v>
      </c>
      <c r="H2328" s="115">
        <v>4601.77</v>
      </c>
      <c r="I2328" s="115">
        <v>1380.53</v>
      </c>
      <c r="J2328" s="116">
        <v>0</v>
      </c>
      <c r="K2328" s="116">
        <v>3221.24</v>
      </c>
      <c r="L2328" s="116">
        <v>920.35</v>
      </c>
      <c r="M2328" s="118"/>
      <c r="N2328" s="119"/>
      <c r="O2328" s="120">
        <f t="shared" si="145"/>
        <v>47299</v>
      </c>
      <c r="P2328" s="121">
        <f t="shared" si="146"/>
        <v>12</v>
      </c>
      <c r="Q2328" s="122">
        <f t="shared" si="147"/>
        <v>920.354</v>
      </c>
      <c r="R2328" s="122">
        <f t="shared" si="144"/>
        <v>0.0040000000000191</v>
      </c>
      <c r="S2328" s="123" t="s">
        <v>120</v>
      </c>
      <c r="U2328" s="70"/>
      <c r="V2328" s="124"/>
    </row>
    <row r="2329" s="63" customFormat="1" ht="16.5" outlineLevel="7" spans="1:22">
      <c r="A2329" s="82"/>
      <c r="B2329" s="126" t="s">
        <v>194</v>
      </c>
      <c r="C2329" s="127" t="s">
        <v>11204</v>
      </c>
      <c r="D2329" s="128" t="s">
        <v>9154</v>
      </c>
      <c r="E2329" s="129">
        <v>45464</v>
      </c>
      <c r="F2329" s="128">
        <v>60</v>
      </c>
      <c r="G2329" s="114">
        <v>0</v>
      </c>
      <c r="H2329" s="115">
        <v>4601.77</v>
      </c>
      <c r="I2329" s="115">
        <v>1380.53</v>
      </c>
      <c r="J2329" s="130">
        <v>0</v>
      </c>
      <c r="K2329" s="130">
        <v>3221.24</v>
      </c>
      <c r="L2329" s="130">
        <v>920.35</v>
      </c>
      <c r="M2329" s="118"/>
      <c r="N2329" s="119"/>
      <c r="O2329" s="120">
        <f t="shared" si="145"/>
        <v>47299</v>
      </c>
      <c r="P2329" s="121">
        <f t="shared" si="146"/>
        <v>12</v>
      </c>
      <c r="Q2329" s="122">
        <f t="shared" si="147"/>
        <v>920.354</v>
      </c>
      <c r="R2329" s="122">
        <f t="shared" si="144"/>
        <v>0.0040000000000191</v>
      </c>
      <c r="S2329" s="123" t="s">
        <v>120</v>
      </c>
      <c r="U2329" s="70"/>
      <c r="V2329" s="124"/>
    </row>
    <row r="2330" s="63" customFormat="1" ht="16.5" outlineLevel="7" spans="1:22">
      <c r="A2330" s="82"/>
      <c r="B2330" s="126" t="s">
        <v>194</v>
      </c>
      <c r="C2330" s="127" t="s">
        <v>11207</v>
      </c>
      <c r="D2330" s="128" t="s">
        <v>9154</v>
      </c>
      <c r="E2330" s="129">
        <v>45464</v>
      </c>
      <c r="F2330" s="128">
        <v>60</v>
      </c>
      <c r="G2330" s="114">
        <v>0</v>
      </c>
      <c r="H2330" s="115">
        <v>4601.77</v>
      </c>
      <c r="I2330" s="115">
        <v>1380.53</v>
      </c>
      <c r="J2330" s="130">
        <v>0</v>
      </c>
      <c r="K2330" s="130">
        <v>3221.24</v>
      </c>
      <c r="L2330" s="130">
        <v>920.35</v>
      </c>
      <c r="M2330" s="118"/>
      <c r="N2330" s="119"/>
      <c r="O2330" s="120">
        <f t="shared" si="145"/>
        <v>47299</v>
      </c>
      <c r="P2330" s="121">
        <f t="shared" si="146"/>
        <v>12</v>
      </c>
      <c r="Q2330" s="122">
        <f t="shared" si="147"/>
        <v>920.354</v>
      </c>
      <c r="R2330" s="122">
        <f t="shared" si="144"/>
        <v>0.0040000000000191</v>
      </c>
      <c r="S2330" s="123" t="s">
        <v>120</v>
      </c>
      <c r="T2330" s="132"/>
      <c r="U2330" s="70"/>
      <c r="V2330" s="124"/>
    </row>
    <row r="2331" s="63" customFormat="1" ht="16.5" outlineLevel="7" spans="1:22">
      <c r="A2331" s="82"/>
      <c r="B2331" s="126" t="s">
        <v>194</v>
      </c>
      <c r="C2331" s="127" t="s">
        <v>11211</v>
      </c>
      <c r="D2331" s="128" t="s">
        <v>9154</v>
      </c>
      <c r="E2331" s="129">
        <v>45464</v>
      </c>
      <c r="F2331" s="128">
        <v>60</v>
      </c>
      <c r="G2331" s="114">
        <v>0</v>
      </c>
      <c r="H2331" s="115">
        <v>4601.77</v>
      </c>
      <c r="I2331" s="115">
        <v>1380.53</v>
      </c>
      <c r="J2331" s="130">
        <v>0</v>
      </c>
      <c r="K2331" s="130">
        <v>3221.24</v>
      </c>
      <c r="L2331" s="130">
        <v>920.35</v>
      </c>
      <c r="M2331" s="118"/>
      <c r="N2331" s="119"/>
      <c r="O2331" s="120">
        <f t="shared" si="145"/>
        <v>47299</v>
      </c>
      <c r="P2331" s="121">
        <f t="shared" si="146"/>
        <v>12</v>
      </c>
      <c r="Q2331" s="122">
        <f t="shared" si="147"/>
        <v>920.354</v>
      </c>
      <c r="R2331" s="122">
        <f t="shared" si="144"/>
        <v>0.0040000000000191</v>
      </c>
      <c r="S2331" s="123" t="s">
        <v>120</v>
      </c>
      <c r="T2331" s="132"/>
      <c r="U2331" s="70"/>
      <c r="V2331" s="124"/>
    </row>
    <row r="2332" s="63" customFormat="1" ht="16.5" outlineLevel="7" spans="1:22">
      <c r="A2332" s="82"/>
      <c r="B2332" s="126" t="s">
        <v>194</v>
      </c>
      <c r="C2332" s="127" t="s">
        <v>11215</v>
      </c>
      <c r="D2332" s="128" t="s">
        <v>9154</v>
      </c>
      <c r="E2332" s="129">
        <v>45464</v>
      </c>
      <c r="F2332" s="128">
        <v>60</v>
      </c>
      <c r="G2332" s="114">
        <v>0</v>
      </c>
      <c r="H2332" s="115">
        <v>4601.77</v>
      </c>
      <c r="I2332" s="115">
        <v>1380.53</v>
      </c>
      <c r="J2332" s="130">
        <v>0</v>
      </c>
      <c r="K2332" s="130">
        <v>3221.24</v>
      </c>
      <c r="L2332" s="130">
        <v>920.35</v>
      </c>
      <c r="M2332" s="118"/>
      <c r="N2332" s="119"/>
      <c r="O2332" s="120">
        <f t="shared" si="145"/>
        <v>47299</v>
      </c>
      <c r="P2332" s="121">
        <f t="shared" si="146"/>
        <v>12</v>
      </c>
      <c r="Q2332" s="122">
        <f t="shared" si="147"/>
        <v>920.354</v>
      </c>
      <c r="R2332" s="122">
        <f t="shared" si="144"/>
        <v>0.0040000000000191</v>
      </c>
      <c r="S2332" s="123" t="s">
        <v>120</v>
      </c>
      <c r="T2332" s="132"/>
      <c r="U2332" s="70"/>
      <c r="V2332" s="124"/>
    </row>
    <row r="2333" s="63" customFormat="1" ht="16.5" outlineLevel="7" spans="1:22">
      <c r="A2333" s="82"/>
      <c r="B2333" s="126" t="s">
        <v>194</v>
      </c>
      <c r="C2333" s="127" t="s">
        <v>11219</v>
      </c>
      <c r="D2333" s="128" t="s">
        <v>9154</v>
      </c>
      <c r="E2333" s="129">
        <v>45464</v>
      </c>
      <c r="F2333" s="128">
        <v>60</v>
      </c>
      <c r="G2333" s="114">
        <v>0</v>
      </c>
      <c r="H2333" s="115">
        <v>4601.77</v>
      </c>
      <c r="I2333" s="115">
        <v>1380.53</v>
      </c>
      <c r="J2333" s="130">
        <v>0</v>
      </c>
      <c r="K2333" s="130">
        <v>3221.24</v>
      </c>
      <c r="L2333" s="130">
        <v>920.35</v>
      </c>
      <c r="M2333" s="118"/>
      <c r="N2333" s="119"/>
      <c r="O2333" s="120">
        <f t="shared" si="145"/>
        <v>47299</v>
      </c>
      <c r="P2333" s="121">
        <f t="shared" si="146"/>
        <v>12</v>
      </c>
      <c r="Q2333" s="122">
        <f t="shared" si="147"/>
        <v>920.354</v>
      </c>
      <c r="R2333" s="122">
        <f t="shared" si="144"/>
        <v>0.0040000000000191</v>
      </c>
      <c r="S2333" s="123" t="s">
        <v>120</v>
      </c>
      <c r="T2333" s="131"/>
      <c r="U2333" s="70"/>
      <c r="V2333" s="124"/>
    </row>
    <row r="2334" s="63" customFormat="1" ht="16.5" outlineLevel="7" spans="1:22">
      <c r="A2334" s="82"/>
      <c r="B2334" s="111" t="s">
        <v>194</v>
      </c>
      <c r="C2334" s="111" t="s">
        <v>11223</v>
      </c>
      <c r="D2334" s="112" t="s">
        <v>9154</v>
      </c>
      <c r="E2334" s="113">
        <v>45464</v>
      </c>
      <c r="F2334" s="112">
        <v>60</v>
      </c>
      <c r="G2334" s="114">
        <v>0</v>
      </c>
      <c r="H2334" s="115">
        <v>4601.77</v>
      </c>
      <c r="I2334" s="115">
        <v>1380.53</v>
      </c>
      <c r="J2334" s="116">
        <v>0</v>
      </c>
      <c r="K2334" s="116">
        <v>3221.24</v>
      </c>
      <c r="L2334" s="116">
        <v>920.35</v>
      </c>
      <c r="M2334" s="118"/>
      <c r="N2334" s="119"/>
      <c r="O2334" s="120">
        <f t="shared" si="145"/>
        <v>47299</v>
      </c>
      <c r="P2334" s="121">
        <f t="shared" si="146"/>
        <v>12</v>
      </c>
      <c r="Q2334" s="122">
        <f t="shared" si="147"/>
        <v>920.354</v>
      </c>
      <c r="R2334" s="122">
        <f t="shared" si="144"/>
        <v>0.0040000000000191</v>
      </c>
      <c r="S2334" s="123" t="s">
        <v>120</v>
      </c>
      <c r="U2334" s="70"/>
      <c r="V2334" s="124"/>
    </row>
    <row r="2335" s="63" customFormat="1" ht="16.5" outlineLevel="7" spans="1:22">
      <c r="A2335" s="82"/>
      <c r="B2335" s="111" t="s">
        <v>194</v>
      </c>
      <c r="C2335" s="111" t="s">
        <v>11226</v>
      </c>
      <c r="D2335" s="112" t="s">
        <v>9154</v>
      </c>
      <c r="E2335" s="113">
        <v>45464</v>
      </c>
      <c r="F2335" s="112">
        <v>60</v>
      </c>
      <c r="G2335" s="114">
        <v>0</v>
      </c>
      <c r="H2335" s="115">
        <v>4601.77</v>
      </c>
      <c r="I2335" s="115">
        <v>1380.53</v>
      </c>
      <c r="J2335" s="116">
        <v>0</v>
      </c>
      <c r="K2335" s="116">
        <v>3221.24</v>
      </c>
      <c r="L2335" s="116">
        <v>920.35</v>
      </c>
      <c r="M2335" s="118"/>
      <c r="N2335" s="119"/>
      <c r="O2335" s="120">
        <f t="shared" si="145"/>
        <v>47299</v>
      </c>
      <c r="P2335" s="121">
        <f t="shared" si="146"/>
        <v>12</v>
      </c>
      <c r="Q2335" s="122">
        <f t="shared" si="147"/>
        <v>920.354</v>
      </c>
      <c r="R2335" s="122">
        <f t="shared" si="144"/>
        <v>0.0040000000000191</v>
      </c>
      <c r="S2335" s="123" t="s">
        <v>120</v>
      </c>
      <c r="U2335" s="70"/>
      <c r="V2335" s="124"/>
    </row>
    <row r="2336" s="63" customFormat="1" ht="16.5" outlineLevel="7" spans="1:22">
      <c r="A2336" s="82"/>
      <c r="B2336" s="126" t="s">
        <v>194</v>
      </c>
      <c r="C2336" s="127" t="s">
        <v>11230</v>
      </c>
      <c r="D2336" s="128" t="s">
        <v>9154</v>
      </c>
      <c r="E2336" s="129">
        <v>45464</v>
      </c>
      <c r="F2336" s="128">
        <v>60</v>
      </c>
      <c r="G2336" s="114">
        <v>0</v>
      </c>
      <c r="H2336" s="115">
        <v>7672.57</v>
      </c>
      <c r="I2336" s="115">
        <v>2301.77</v>
      </c>
      <c r="J2336" s="130">
        <v>0</v>
      </c>
      <c r="K2336" s="130">
        <v>5370.8</v>
      </c>
      <c r="L2336" s="130">
        <v>1534.51</v>
      </c>
      <c r="M2336" s="118"/>
      <c r="N2336" s="119"/>
      <c r="O2336" s="120">
        <f t="shared" si="145"/>
        <v>47299</v>
      </c>
      <c r="P2336" s="121">
        <f t="shared" si="146"/>
        <v>12</v>
      </c>
      <c r="Q2336" s="122">
        <f t="shared" si="147"/>
        <v>1534.514</v>
      </c>
      <c r="R2336" s="122">
        <f t="shared" si="144"/>
        <v>0.00399999999990541</v>
      </c>
      <c r="S2336" s="123" t="s">
        <v>120</v>
      </c>
      <c r="U2336" s="70"/>
      <c r="V2336" s="124"/>
    </row>
    <row r="2337" s="63" customFormat="1" ht="16.5" outlineLevel="7" spans="1:22">
      <c r="A2337" s="82"/>
      <c r="B2337" s="126" t="s">
        <v>194</v>
      </c>
      <c r="C2337" s="127" t="s">
        <v>11235</v>
      </c>
      <c r="D2337" s="128" t="s">
        <v>9154</v>
      </c>
      <c r="E2337" s="129">
        <v>45464</v>
      </c>
      <c r="F2337" s="128">
        <v>60</v>
      </c>
      <c r="G2337" s="114">
        <v>0</v>
      </c>
      <c r="H2337" s="115">
        <v>7672.57</v>
      </c>
      <c r="I2337" s="115">
        <v>2301.77</v>
      </c>
      <c r="J2337" s="130">
        <v>0</v>
      </c>
      <c r="K2337" s="130">
        <v>5370.8</v>
      </c>
      <c r="L2337" s="130">
        <v>1534.51</v>
      </c>
      <c r="M2337" s="118"/>
      <c r="N2337" s="119"/>
      <c r="O2337" s="120">
        <f t="shared" si="145"/>
        <v>47299</v>
      </c>
      <c r="P2337" s="121">
        <f t="shared" si="146"/>
        <v>12</v>
      </c>
      <c r="Q2337" s="122">
        <f t="shared" si="147"/>
        <v>1534.514</v>
      </c>
      <c r="R2337" s="122">
        <f t="shared" si="144"/>
        <v>0.00399999999990541</v>
      </c>
      <c r="S2337" s="123" t="s">
        <v>120</v>
      </c>
      <c r="U2337" s="70"/>
      <c r="V2337" s="124"/>
    </row>
    <row r="2338" s="63" customFormat="1" ht="16.5" outlineLevel="7" spans="1:22">
      <c r="A2338" s="82"/>
      <c r="B2338" s="126" t="s">
        <v>194</v>
      </c>
      <c r="C2338" s="127" t="s">
        <v>11239</v>
      </c>
      <c r="D2338" s="128" t="s">
        <v>8302</v>
      </c>
      <c r="E2338" s="129">
        <v>45464</v>
      </c>
      <c r="F2338" s="128">
        <v>60</v>
      </c>
      <c r="G2338" s="114">
        <v>0</v>
      </c>
      <c r="H2338" s="115">
        <v>5292.04</v>
      </c>
      <c r="I2338" s="115">
        <v>1587.61</v>
      </c>
      <c r="J2338" s="130">
        <v>0</v>
      </c>
      <c r="K2338" s="130">
        <v>3704.43</v>
      </c>
      <c r="L2338" s="130">
        <v>1058.41</v>
      </c>
      <c r="M2338" s="118"/>
      <c r="N2338" s="119"/>
      <c r="O2338" s="120">
        <f t="shared" si="145"/>
        <v>47299</v>
      </c>
      <c r="P2338" s="121">
        <f t="shared" si="146"/>
        <v>12</v>
      </c>
      <c r="Q2338" s="122">
        <f t="shared" si="147"/>
        <v>1058.408</v>
      </c>
      <c r="R2338" s="122">
        <f t="shared" si="144"/>
        <v>-0.00200000000018008</v>
      </c>
      <c r="S2338" s="123" t="s">
        <v>120</v>
      </c>
      <c r="U2338" s="70"/>
      <c r="V2338" s="124"/>
    </row>
    <row r="2339" s="63" customFormat="1" ht="16.5" outlineLevel="7" spans="1:22">
      <c r="A2339" s="82"/>
      <c r="B2339" s="126" t="s">
        <v>194</v>
      </c>
      <c r="C2339" s="127" t="s">
        <v>11243</v>
      </c>
      <c r="D2339" s="128" t="s">
        <v>8302</v>
      </c>
      <c r="E2339" s="129">
        <v>45464</v>
      </c>
      <c r="F2339" s="128">
        <v>60</v>
      </c>
      <c r="G2339" s="114">
        <v>0</v>
      </c>
      <c r="H2339" s="115">
        <v>5292.04</v>
      </c>
      <c r="I2339" s="115">
        <v>1587.61</v>
      </c>
      <c r="J2339" s="130">
        <v>0</v>
      </c>
      <c r="K2339" s="130">
        <v>3704.43</v>
      </c>
      <c r="L2339" s="130">
        <v>1058.41</v>
      </c>
      <c r="M2339" s="118"/>
      <c r="N2339" s="119"/>
      <c r="O2339" s="120">
        <f t="shared" si="145"/>
        <v>47299</v>
      </c>
      <c r="P2339" s="121">
        <f t="shared" si="146"/>
        <v>12</v>
      </c>
      <c r="Q2339" s="122">
        <f t="shared" si="147"/>
        <v>1058.408</v>
      </c>
      <c r="R2339" s="122">
        <f t="shared" si="144"/>
        <v>-0.00200000000018008</v>
      </c>
      <c r="S2339" s="123" t="s">
        <v>120</v>
      </c>
      <c r="U2339" s="70"/>
      <c r="V2339" s="124"/>
    </row>
    <row r="2340" s="63" customFormat="1" ht="16.5" outlineLevel="7" spans="1:22">
      <c r="A2340" s="82"/>
      <c r="B2340" s="126" t="s">
        <v>194</v>
      </c>
      <c r="C2340" s="127" t="s">
        <v>11247</v>
      </c>
      <c r="D2340" s="128" t="s">
        <v>8302</v>
      </c>
      <c r="E2340" s="129">
        <v>45464</v>
      </c>
      <c r="F2340" s="128">
        <v>60</v>
      </c>
      <c r="G2340" s="114">
        <v>0</v>
      </c>
      <c r="H2340" s="115">
        <v>5292.04</v>
      </c>
      <c r="I2340" s="115">
        <v>1587.61</v>
      </c>
      <c r="J2340" s="130">
        <v>0</v>
      </c>
      <c r="K2340" s="130">
        <v>3704.43</v>
      </c>
      <c r="L2340" s="130">
        <v>1058.41</v>
      </c>
      <c r="M2340" s="118"/>
      <c r="N2340" s="119"/>
      <c r="O2340" s="120">
        <f t="shared" si="145"/>
        <v>47299</v>
      </c>
      <c r="P2340" s="121">
        <f t="shared" si="146"/>
        <v>12</v>
      </c>
      <c r="Q2340" s="122">
        <f t="shared" si="147"/>
        <v>1058.408</v>
      </c>
      <c r="R2340" s="122">
        <f t="shared" si="144"/>
        <v>-0.00200000000018008</v>
      </c>
      <c r="S2340" s="123" t="s">
        <v>120</v>
      </c>
      <c r="U2340" s="70"/>
      <c r="V2340" s="124"/>
    </row>
    <row r="2341" s="63" customFormat="1" ht="16.5" outlineLevel="7" spans="1:22">
      <c r="A2341" s="82"/>
      <c r="B2341" s="111" t="s">
        <v>194</v>
      </c>
      <c r="C2341" s="111" t="s">
        <v>11251</v>
      </c>
      <c r="D2341" s="112" t="s">
        <v>8302</v>
      </c>
      <c r="E2341" s="113">
        <v>45464</v>
      </c>
      <c r="F2341" s="112">
        <v>60</v>
      </c>
      <c r="G2341" s="114">
        <v>0</v>
      </c>
      <c r="H2341" s="115">
        <v>5292.04</v>
      </c>
      <c r="I2341" s="115">
        <v>1587.61</v>
      </c>
      <c r="J2341" s="116">
        <v>0</v>
      </c>
      <c r="K2341" s="116">
        <v>3704.43</v>
      </c>
      <c r="L2341" s="116">
        <v>1058.41</v>
      </c>
      <c r="M2341" s="118"/>
      <c r="N2341" s="119"/>
      <c r="O2341" s="120">
        <f t="shared" si="145"/>
        <v>47299</v>
      </c>
      <c r="P2341" s="121">
        <f t="shared" si="146"/>
        <v>12</v>
      </c>
      <c r="Q2341" s="122">
        <f t="shared" si="147"/>
        <v>1058.408</v>
      </c>
      <c r="R2341" s="122">
        <f t="shared" si="144"/>
        <v>-0.00200000000018008</v>
      </c>
      <c r="S2341" s="123" t="s">
        <v>120</v>
      </c>
      <c r="U2341" s="70"/>
      <c r="V2341" s="124"/>
    </row>
    <row r="2342" s="63" customFormat="1" ht="16.5" outlineLevel="7" spans="1:22">
      <c r="A2342" s="82"/>
      <c r="B2342" s="111" t="s">
        <v>194</v>
      </c>
      <c r="C2342" s="111" t="s">
        <v>11254</v>
      </c>
      <c r="D2342" s="112" t="s">
        <v>8302</v>
      </c>
      <c r="E2342" s="113">
        <v>45464</v>
      </c>
      <c r="F2342" s="112">
        <v>60</v>
      </c>
      <c r="G2342" s="114">
        <v>0</v>
      </c>
      <c r="H2342" s="115">
        <v>5292.04</v>
      </c>
      <c r="I2342" s="115">
        <v>1587.61</v>
      </c>
      <c r="J2342" s="116">
        <v>0</v>
      </c>
      <c r="K2342" s="116">
        <v>3704.43</v>
      </c>
      <c r="L2342" s="116">
        <v>1058.41</v>
      </c>
      <c r="M2342" s="118"/>
      <c r="N2342" s="119"/>
      <c r="O2342" s="120">
        <f t="shared" si="145"/>
        <v>47299</v>
      </c>
      <c r="P2342" s="121">
        <f t="shared" si="146"/>
        <v>12</v>
      </c>
      <c r="Q2342" s="122">
        <f t="shared" si="147"/>
        <v>1058.408</v>
      </c>
      <c r="R2342" s="122">
        <f t="shared" si="144"/>
        <v>-0.00200000000018008</v>
      </c>
      <c r="S2342" s="123" t="s">
        <v>120</v>
      </c>
      <c r="U2342" s="70"/>
      <c r="V2342" s="124"/>
    </row>
    <row r="2343" s="63" customFormat="1" ht="16.5" outlineLevel="7" spans="1:22">
      <c r="A2343" s="82"/>
      <c r="B2343" s="126" t="s">
        <v>194</v>
      </c>
      <c r="C2343" s="127" t="s">
        <v>11258</v>
      </c>
      <c r="D2343" s="128" t="s">
        <v>8302</v>
      </c>
      <c r="E2343" s="129">
        <v>45464</v>
      </c>
      <c r="F2343" s="128">
        <v>60</v>
      </c>
      <c r="G2343" s="114">
        <v>0</v>
      </c>
      <c r="H2343" s="115">
        <v>5292.04</v>
      </c>
      <c r="I2343" s="115">
        <v>1587.61</v>
      </c>
      <c r="J2343" s="130">
        <v>0</v>
      </c>
      <c r="K2343" s="130">
        <v>3704.43</v>
      </c>
      <c r="L2343" s="130">
        <v>1058.41</v>
      </c>
      <c r="M2343" s="118"/>
      <c r="N2343" s="119"/>
      <c r="O2343" s="120">
        <f t="shared" si="145"/>
        <v>47299</v>
      </c>
      <c r="P2343" s="121">
        <f t="shared" si="146"/>
        <v>12</v>
      </c>
      <c r="Q2343" s="122">
        <f t="shared" si="147"/>
        <v>1058.408</v>
      </c>
      <c r="R2343" s="122">
        <f t="shared" si="144"/>
        <v>-0.00200000000018008</v>
      </c>
      <c r="S2343" s="123" t="s">
        <v>120</v>
      </c>
      <c r="U2343" s="70"/>
      <c r="V2343" s="124"/>
    </row>
    <row r="2344" s="63" customFormat="1" ht="16.5" outlineLevel="7" spans="1:22">
      <c r="A2344" s="82"/>
      <c r="B2344" s="126" t="s">
        <v>194</v>
      </c>
      <c r="C2344" s="127" t="s">
        <v>11262</v>
      </c>
      <c r="D2344" s="128" t="s">
        <v>8302</v>
      </c>
      <c r="E2344" s="129">
        <v>45464</v>
      </c>
      <c r="F2344" s="128">
        <v>60</v>
      </c>
      <c r="G2344" s="114">
        <v>0</v>
      </c>
      <c r="H2344" s="115">
        <v>5292.04</v>
      </c>
      <c r="I2344" s="115">
        <v>1587.61</v>
      </c>
      <c r="J2344" s="130">
        <v>0</v>
      </c>
      <c r="K2344" s="130">
        <v>3704.43</v>
      </c>
      <c r="L2344" s="130">
        <v>1058.41</v>
      </c>
      <c r="M2344" s="118"/>
      <c r="N2344" s="119"/>
      <c r="O2344" s="120">
        <f t="shared" si="145"/>
        <v>47299</v>
      </c>
      <c r="P2344" s="121">
        <f t="shared" si="146"/>
        <v>12</v>
      </c>
      <c r="Q2344" s="122">
        <f t="shared" si="147"/>
        <v>1058.408</v>
      </c>
      <c r="R2344" s="122">
        <f t="shared" si="144"/>
        <v>-0.00200000000018008</v>
      </c>
      <c r="S2344" s="123" t="s">
        <v>120</v>
      </c>
      <c r="U2344" s="70"/>
      <c r="V2344" s="124"/>
    </row>
    <row r="2345" s="63" customFormat="1" ht="16.5" outlineLevel="7" spans="1:22">
      <c r="A2345" s="82"/>
      <c r="B2345" s="126" t="s">
        <v>194</v>
      </c>
      <c r="C2345" s="127" t="s">
        <v>11266</v>
      </c>
      <c r="D2345" s="128" t="s">
        <v>8302</v>
      </c>
      <c r="E2345" s="129">
        <v>45464</v>
      </c>
      <c r="F2345" s="128">
        <v>60</v>
      </c>
      <c r="G2345" s="114">
        <v>0</v>
      </c>
      <c r="H2345" s="115">
        <v>5292.04</v>
      </c>
      <c r="I2345" s="115">
        <v>1587.61</v>
      </c>
      <c r="J2345" s="130">
        <v>0</v>
      </c>
      <c r="K2345" s="130">
        <v>3704.43</v>
      </c>
      <c r="L2345" s="130">
        <v>1058.41</v>
      </c>
      <c r="M2345" s="118"/>
      <c r="N2345" s="119"/>
      <c r="O2345" s="120">
        <f t="shared" si="145"/>
        <v>47299</v>
      </c>
      <c r="P2345" s="121">
        <f t="shared" si="146"/>
        <v>12</v>
      </c>
      <c r="Q2345" s="122">
        <f t="shared" si="147"/>
        <v>1058.408</v>
      </c>
      <c r="R2345" s="122">
        <f t="shared" si="144"/>
        <v>-0.00200000000018008</v>
      </c>
      <c r="S2345" s="123" t="s">
        <v>120</v>
      </c>
      <c r="U2345" s="70"/>
      <c r="V2345" s="124"/>
    </row>
    <row r="2346" s="63" customFormat="1" ht="16.5" outlineLevel="7" spans="1:22">
      <c r="A2346" s="82"/>
      <c r="B2346" s="126" t="s">
        <v>194</v>
      </c>
      <c r="C2346" s="127" t="s">
        <v>11270</v>
      </c>
      <c r="D2346" s="128" t="s">
        <v>8302</v>
      </c>
      <c r="E2346" s="129">
        <v>45464</v>
      </c>
      <c r="F2346" s="128">
        <v>60</v>
      </c>
      <c r="G2346" s="114">
        <v>0</v>
      </c>
      <c r="H2346" s="115">
        <v>5292.04</v>
      </c>
      <c r="I2346" s="115">
        <v>1587.61</v>
      </c>
      <c r="J2346" s="130">
        <v>0</v>
      </c>
      <c r="K2346" s="130">
        <v>3704.43</v>
      </c>
      <c r="L2346" s="130">
        <v>1058.41</v>
      </c>
      <c r="M2346" s="118"/>
      <c r="N2346" s="119"/>
      <c r="O2346" s="120">
        <f t="shared" si="145"/>
        <v>47299</v>
      </c>
      <c r="P2346" s="121">
        <f t="shared" si="146"/>
        <v>12</v>
      </c>
      <c r="Q2346" s="122">
        <f t="shared" si="147"/>
        <v>1058.408</v>
      </c>
      <c r="R2346" s="122">
        <f t="shared" si="144"/>
        <v>-0.00200000000018008</v>
      </c>
      <c r="S2346" s="123" t="s">
        <v>120</v>
      </c>
      <c r="U2346" s="70"/>
      <c r="V2346" s="124"/>
    </row>
    <row r="2347" s="63" customFormat="1" ht="16.5" outlineLevel="7" spans="1:22">
      <c r="A2347" s="82"/>
      <c r="B2347" s="126" t="s">
        <v>194</v>
      </c>
      <c r="C2347" s="127" t="s">
        <v>11273</v>
      </c>
      <c r="D2347" s="128" t="s">
        <v>8302</v>
      </c>
      <c r="E2347" s="129">
        <v>45464</v>
      </c>
      <c r="F2347" s="128">
        <v>60</v>
      </c>
      <c r="G2347" s="114">
        <v>0</v>
      </c>
      <c r="H2347" s="115">
        <v>5292.04</v>
      </c>
      <c r="I2347" s="115">
        <v>1587.61</v>
      </c>
      <c r="J2347" s="130">
        <v>0</v>
      </c>
      <c r="K2347" s="130">
        <v>3704.43</v>
      </c>
      <c r="L2347" s="130">
        <v>1058.41</v>
      </c>
      <c r="M2347" s="118"/>
      <c r="N2347" s="119"/>
      <c r="O2347" s="120">
        <f t="shared" si="145"/>
        <v>47299</v>
      </c>
      <c r="P2347" s="121">
        <f t="shared" si="146"/>
        <v>12</v>
      </c>
      <c r="Q2347" s="122">
        <f t="shared" si="147"/>
        <v>1058.408</v>
      </c>
      <c r="R2347" s="122">
        <f t="shared" si="144"/>
        <v>-0.00200000000018008</v>
      </c>
      <c r="S2347" s="123" t="s">
        <v>120</v>
      </c>
      <c r="U2347" s="70"/>
      <c r="V2347" s="124"/>
    </row>
    <row r="2348" s="63" customFormat="1" ht="16.5" outlineLevel="7" spans="1:22">
      <c r="A2348" s="82"/>
      <c r="B2348" s="111" t="s">
        <v>194</v>
      </c>
      <c r="C2348" s="111" t="s">
        <v>11277</v>
      </c>
      <c r="D2348" s="112" t="s">
        <v>8302</v>
      </c>
      <c r="E2348" s="113">
        <v>45464</v>
      </c>
      <c r="F2348" s="112">
        <v>60</v>
      </c>
      <c r="G2348" s="114">
        <v>0</v>
      </c>
      <c r="H2348" s="115">
        <v>5292.04</v>
      </c>
      <c r="I2348" s="115">
        <v>1587.61</v>
      </c>
      <c r="J2348" s="116">
        <v>0</v>
      </c>
      <c r="K2348" s="116">
        <v>3704.43</v>
      </c>
      <c r="L2348" s="116">
        <v>1058.41</v>
      </c>
      <c r="M2348" s="118"/>
      <c r="N2348" s="119"/>
      <c r="O2348" s="120">
        <f t="shared" si="145"/>
        <v>47299</v>
      </c>
      <c r="P2348" s="121">
        <f t="shared" si="146"/>
        <v>12</v>
      </c>
      <c r="Q2348" s="122">
        <f t="shared" si="147"/>
        <v>1058.408</v>
      </c>
      <c r="R2348" s="122">
        <f t="shared" si="144"/>
        <v>-0.00200000000018008</v>
      </c>
      <c r="S2348" s="123" t="s">
        <v>120</v>
      </c>
      <c r="U2348" s="70"/>
      <c r="V2348" s="124"/>
    </row>
    <row r="2349" s="63" customFormat="1" ht="16.5" outlineLevel="7" spans="1:22">
      <c r="A2349" s="82"/>
      <c r="B2349" s="111" t="s">
        <v>194</v>
      </c>
      <c r="C2349" s="111" t="s">
        <v>11281</v>
      </c>
      <c r="D2349" s="112" t="s">
        <v>8302</v>
      </c>
      <c r="E2349" s="113">
        <v>45464</v>
      </c>
      <c r="F2349" s="112">
        <v>60</v>
      </c>
      <c r="G2349" s="114">
        <v>0</v>
      </c>
      <c r="H2349" s="115">
        <v>5292.04</v>
      </c>
      <c r="I2349" s="115">
        <v>1587.61</v>
      </c>
      <c r="J2349" s="116">
        <v>0</v>
      </c>
      <c r="K2349" s="116">
        <v>3704.43</v>
      </c>
      <c r="L2349" s="116">
        <v>1058.41</v>
      </c>
      <c r="M2349" s="118"/>
      <c r="N2349" s="119"/>
      <c r="O2349" s="120">
        <f t="shared" si="145"/>
        <v>47299</v>
      </c>
      <c r="P2349" s="121">
        <f t="shared" si="146"/>
        <v>12</v>
      </c>
      <c r="Q2349" s="122">
        <f t="shared" si="147"/>
        <v>1058.408</v>
      </c>
      <c r="R2349" s="122">
        <f t="shared" si="144"/>
        <v>-0.00200000000018008</v>
      </c>
      <c r="S2349" s="123" t="s">
        <v>120</v>
      </c>
      <c r="U2349" s="70"/>
      <c r="V2349" s="124"/>
    </row>
    <row r="2350" s="63" customFormat="1" ht="16.5" outlineLevel="7" spans="1:22">
      <c r="A2350" s="82"/>
      <c r="B2350" s="126" t="s">
        <v>194</v>
      </c>
      <c r="C2350" s="127" t="s">
        <v>11285</v>
      </c>
      <c r="D2350" s="128" t="s">
        <v>8302</v>
      </c>
      <c r="E2350" s="129">
        <v>45464</v>
      </c>
      <c r="F2350" s="128">
        <v>60</v>
      </c>
      <c r="G2350" s="114">
        <v>0</v>
      </c>
      <c r="H2350" s="115">
        <v>5292.04</v>
      </c>
      <c r="I2350" s="115">
        <v>1587.61</v>
      </c>
      <c r="J2350" s="130">
        <v>0</v>
      </c>
      <c r="K2350" s="130">
        <v>3704.43</v>
      </c>
      <c r="L2350" s="130">
        <v>1058.41</v>
      </c>
      <c r="M2350" s="118"/>
      <c r="N2350" s="119"/>
      <c r="O2350" s="120">
        <f t="shared" si="145"/>
        <v>47299</v>
      </c>
      <c r="P2350" s="121">
        <f t="shared" si="146"/>
        <v>12</v>
      </c>
      <c r="Q2350" s="122">
        <f t="shared" si="147"/>
        <v>1058.408</v>
      </c>
      <c r="R2350" s="122">
        <f t="shared" si="144"/>
        <v>-0.00200000000018008</v>
      </c>
      <c r="S2350" s="123" t="s">
        <v>120</v>
      </c>
      <c r="U2350" s="70"/>
      <c r="V2350" s="124"/>
    </row>
    <row r="2351" s="63" customFormat="1" ht="16.5" outlineLevel="7" spans="1:22">
      <c r="A2351" s="82"/>
      <c r="B2351" s="126" t="s">
        <v>194</v>
      </c>
      <c r="C2351" s="127" t="s">
        <v>11289</v>
      </c>
      <c r="D2351" s="128" t="s">
        <v>8302</v>
      </c>
      <c r="E2351" s="129">
        <v>45464</v>
      </c>
      <c r="F2351" s="128">
        <v>60</v>
      </c>
      <c r="G2351" s="114">
        <v>0</v>
      </c>
      <c r="H2351" s="115">
        <v>5292.04</v>
      </c>
      <c r="I2351" s="115">
        <v>1587.61</v>
      </c>
      <c r="J2351" s="130">
        <v>0</v>
      </c>
      <c r="K2351" s="130">
        <v>3704.43</v>
      </c>
      <c r="L2351" s="130">
        <v>1058.41</v>
      </c>
      <c r="M2351" s="118"/>
      <c r="N2351" s="119"/>
      <c r="O2351" s="120">
        <f t="shared" si="145"/>
        <v>47299</v>
      </c>
      <c r="P2351" s="121">
        <f t="shared" si="146"/>
        <v>12</v>
      </c>
      <c r="Q2351" s="122">
        <f t="shared" si="147"/>
        <v>1058.408</v>
      </c>
      <c r="R2351" s="122">
        <f t="shared" si="144"/>
        <v>-0.00200000000018008</v>
      </c>
      <c r="S2351" s="123" t="s">
        <v>120</v>
      </c>
      <c r="U2351" s="70"/>
      <c r="V2351" s="124"/>
    </row>
    <row r="2352" s="63" customFormat="1" ht="16.5" outlineLevel="7" spans="1:22">
      <c r="A2352" s="82"/>
      <c r="B2352" s="126" t="s">
        <v>194</v>
      </c>
      <c r="C2352" s="127" t="s">
        <v>11293</v>
      </c>
      <c r="D2352" s="128" t="s">
        <v>8302</v>
      </c>
      <c r="E2352" s="129">
        <v>45464</v>
      </c>
      <c r="F2352" s="128">
        <v>60</v>
      </c>
      <c r="G2352" s="114">
        <v>0</v>
      </c>
      <c r="H2352" s="115">
        <v>5292.04</v>
      </c>
      <c r="I2352" s="115">
        <v>1587.61</v>
      </c>
      <c r="J2352" s="130">
        <v>0</v>
      </c>
      <c r="K2352" s="130">
        <v>3704.43</v>
      </c>
      <c r="L2352" s="130">
        <v>1058.41</v>
      </c>
      <c r="M2352" s="118"/>
      <c r="N2352" s="119"/>
      <c r="O2352" s="120">
        <f t="shared" si="145"/>
        <v>47299</v>
      </c>
      <c r="P2352" s="121">
        <f t="shared" si="146"/>
        <v>12</v>
      </c>
      <c r="Q2352" s="122">
        <f t="shared" si="147"/>
        <v>1058.408</v>
      </c>
      <c r="R2352" s="122">
        <f t="shared" si="144"/>
        <v>-0.00200000000018008</v>
      </c>
      <c r="S2352" s="123" t="s">
        <v>120</v>
      </c>
      <c r="U2352" s="70"/>
      <c r="V2352" s="124"/>
    </row>
    <row r="2353" s="63" customFormat="1" ht="16.5" outlineLevel="7" spans="1:22">
      <c r="A2353" s="82"/>
      <c r="B2353" s="126" t="s">
        <v>194</v>
      </c>
      <c r="C2353" s="127" t="s">
        <v>11297</v>
      </c>
      <c r="D2353" s="128" t="s">
        <v>8302</v>
      </c>
      <c r="E2353" s="129">
        <v>45464</v>
      </c>
      <c r="F2353" s="128">
        <v>60</v>
      </c>
      <c r="G2353" s="114">
        <v>0</v>
      </c>
      <c r="H2353" s="115">
        <v>5292.04</v>
      </c>
      <c r="I2353" s="115">
        <v>1587.61</v>
      </c>
      <c r="J2353" s="130">
        <v>0</v>
      </c>
      <c r="K2353" s="130">
        <v>3704.43</v>
      </c>
      <c r="L2353" s="130">
        <v>1058.41</v>
      </c>
      <c r="M2353" s="118"/>
      <c r="N2353" s="119"/>
      <c r="O2353" s="120">
        <f t="shared" si="145"/>
        <v>47299</v>
      </c>
      <c r="P2353" s="121">
        <f t="shared" si="146"/>
        <v>12</v>
      </c>
      <c r="Q2353" s="122">
        <f t="shared" si="147"/>
        <v>1058.408</v>
      </c>
      <c r="R2353" s="122">
        <f t="shared" si="144"/>
        <v>-0.00200000000018008</v>
      </c>
      <c r="S2353" s="123" t="s">
        <v>120</v>
      </c>
      <c r="U2353" s="70"/>
      <c r="V2353" s="124"/>
    </row>
    <row r="2354" s="63" customFormat="1" ht="16.5" outlineLevel="7" spans="1:22">
      <c r="A2354" s="82"/>
      <c r="B2354" s="126" t="s">
        <v>194</v>
      </c>
      <c r="C2354" s="127" t="s">
        <v>11301</v>
      </c>
      <c r="D2354" s="128" t="s">
        <v>8302</v>
      </c>
      <c r="E2354" s="129">
        <v>45464</v>
      </c>
      <c r="F2354" s="128">
        <v>60</v>
      </c>
      <c r="G2354" s="114">
        <v>0</v>
      </c>
      <c r="H2354" s="115">
        <v>5292.04</v>
      </c>
      <c r="I2354" s="115">
        <v>1587.61</v>
      </c>
      <c r="J2354" s="130">
        <v>0</v>
      </c>
      <c r="K2354" s="130">
        <v>3704.43</v>
      </c>
      <c r="L2354" s="130">
        <v>1058.41</v>
      </c>
      <c r="M2354" s="118"/>
      <c r="N2354" s="119"/>
      <c r="O2354" s="120">
        <f t="shared" si="145"/>
        <v>47299</v>
      </c>
      <c r="P2354" s="121">
        <f t="shared" si="146"/>
        <v>12</v>
      </c>
      <c r="Q2354" s="122">
        <f t="shared" si="147"/>
        <v>1058.408</v>
      </c>
      <c r="R2354" s="122">
        <f t="shared" si="144"/>
        <v>-0.00200000000018008</v>
      </c>
      <c r="S2354" s="123" t="s">
        <v>120</v>
      </c>
      <c r="U2354" s="70"/>
      <c r="V2354" s="124"/>
    </row>
    <row r="2355" s="63" customFormat="1" ht="16.5" outlineLevel="7" spans="1:22">
      <c r="A2355" s="82"/>
      <c r="B2355" s="126" t="s">
        <v>194</v>
      </c>
      <c r="C2355" s="127" t="s">
        <v>11305</v>
      </c>
      <c r="D2355" s="128" t="s">
        <v>8302</v>
      </c>
      <c r="E2355" s="129">
        <v>45464</v>
      </c>
      <c r="F2355" s="128">
        <v>60</v>
      </c>
      <c r="G2355" s="114">
        <v>0</v>
      </c>
      <c r="H2355" s="115">
        <v>5292.04</v>
      </c>
      <c r="I2355" s="115">
        <v>1587.61</v>
      </c>
      <c r="J2355" s="130">
        <v>0</v>
      </c>
      <c r="K2355" s="130">
        <v>3704.43</v>
      </c>
      <c r="L2355" s="130">
        <v>1058.41</v>
      </c>
      <c r="M2355" s="118"/>
      <c r="N2355" s="119"/>
      <c r="O2355" s="120">
        <f t="shared" si="145"/>
        <v>47299</v>
      </c>
      <c r="P2355" s="121">
        <f t="shared" si="146"/>
        <v>12</v>
      </c>
      <c r="Q2355" s="122">
        <f t="shared" si="147"/>
        <v>1058.408</v>
      </c>
      <c r="R2355" s="122">
        <f t="shared" si="144"/>
        <v>-0.00200000000018008</v>
      </c>
      <c r="S2355" s="123" t="s">
        <v>120</v>
      </c>
      <c r="T2355" s="132"/>
      <c r="U2355" s="70"/>
      <c r="V2355" s="124"/>
    </row>
    <row r="2356" s="63" customFormat="1" ht="16.5" outlineLevel="7" spans="1:22">
      <c r="A2356" s="82"/>
      <c r="B2356" s="126" t="s">
        <v>194</v>
      </c>
      <c r="C2356" s="127" t="s">
        <v>11309</v>
      </c>
      <c r="D2356" s="128" t="s">
        <v>8302</v>
      </c>
      <c r="E2356" s="129">
        <v>45464</v>
      </c>
      <c r="F2356" s="128">
        <v>60</v>
      </c>
      <c r="G2356" s="114">
        <v>0</v>
      </c>
      <c r="H2356" s="115">
        <v>5292.04</v>
      </c>
      <c r="I2356" s="115">
        <v>1587.61</v>
      </c>
      <c r="J2356" s="130">
        <v>0</v>
      </c>
      <c r="K2356" s="130">
        <v>3704.43</v>
      </c>
      <c r="L2356" s="130">
        <v>1058.41</v>
      </c>
      <c r="M2356" s="118"/>
      <c r="N2356" s="119"/>
      <c r="O2356" s="120">
        <f t="shared" si="145"/>
        <v>47299</v>
      </c>
      <c r="P2356" s="121">
        <f t="shared" si="146"/>
        <v>12</v>
      </c>
      <c r="Q2356" s="122">
        <f t="shared" si="147"/>
        <v>1058.408</v>
      </c>
      <c r="R2356" s="122">
        <f t="shared" si="144"/>
        <v>-0.00200000000018008</v>
      </c>
      <c r="S2356" s="123" t="s">
        <v>120</v>
      </c>
      <c r="T2356" s="132"/>
      <c r="U2356" s="70"/>
      <c r="V2356" s="124"/>
    </row>
    <row r="2357" s="63" customFormat="1" ht="16.5" outlineLevel="7" spans="1:22">
      <c r="A2357" s="82"/>
      <c r="B2357" s="126" t="s">
        <v>194</v>
      </c>
      <c r="C2357" s="127" t="s">
        <v>11313</v>
      </c>
      <c r="D2357" s="128" t="s">
        <v>8302</v>
      </c>
      <c r="E2357" s="129">
        <v>45464</v>
      </c>
      <c r="F2357" s="128">
        <v>60</v>
      </c>
      <c r="G2357" s="114">
        <v>0</v>
      </c>
      <c r="H2357" s="115">
        <v>5292.04</v>
      </c>
      <c r="I2357" s="115">
        <v>1587.61</v>
      </c>
      <c r="J2357" s="130">
        <v>0</v>
      </c>
      <c r="K2357" s="130">
        <v>3704.43</v>
      </c>
      <c r="L2357" s="130">
        <v>1058.41</v>
      </c>
      <c r="M2357" s="118"/>
      <c r="N2357" s="119"/>
      <c r="O2357" s="120">
        <f t="shared" si="145"/>
        <v>47299</v>
      </c>
      <c r="P2357" s="121">
        <f t="shared" si="146"/>
        <v>12</v>
      </c>
      <c r="Q2357" s="122">
        <f t="shared" si="147"/>
        <v>1058.408</v>
      </c>
      <c r="R2357" s="122">
        <f t="shared" si="144"/>
        <v>-0.00200000000018008</v>
      </c>
      <c r="S2357" s="123" t="s">
        <v>120</v>
      </c>
      <c r="T2357" s="132"/>
      <c r="U2357" s="70"/>
      <c r="V2357" s="124"/>
    </row>
    <row r="2358" s="63" customFormat="1" ht="16.5" outlineLevel="7" spans="1:22">
      <c r="A2358" s="82"/>
      <c r="B2358" s="126" t="s">
        <v>194</v>
      </c>
      <c r="C2358" s="127" t="s">
        <v>11317</v>
      </c>
      <c r="D2358" s="128" t="s">
        <v>8302</v>
      </c>
      <c r="E2358" s="129">
        <v>45464</v>
      </c>
      <c r="F2358" s="128">
        <v>60</v>
      </c>
      <c r="G2358" s="114">
        <v>0</v>
      </c>
      <c r="H2358" s="115">
        <v>5292.04</v>
      </c>
      <c r="I2358" s="115">
        <v>1587.61</v>
      </c>
      <c r="J2358" s="130">
        <v>0</v>
      </c>
      <c r="K2358" s="130">
        <v>3704.43</v>
      </c>
      <c r="L2358" s="130">
        <v>1058.41</v>
      </c>
      <c r="M2358" s="118"/>
      <c r="N2358" s="119"/>
      <c r="O2358" s="120">
        <f t="shared" si="145"/>
        <v>47299</v>
      </c>
      <c r="P2358" s="121">
        <f t="shared" si="146"/>
        <v>12</v>
      </c>
      <c r="Q2358" s="122">
        <f t="shared" si="147"/>
        <v>1058.408</v>
      </c>
      <c r="R2358" s="122">
        <f t="shared" si="144"/>
        <v>-0.00200000000018008</v>
      </c>
      <c r="S2358" s="123" t="s">
        <v>120</v>
      </c>
      <c r="T2358" s="132"/>
      <c r="U2358" s="70"/>
      <c r="V2358" s="124"/>
    </row>
    <row r="2359" s="63" customFormat="1" ht="16.5" outlineLevel="7" spans="1:22">
      <c r="A2359" s="82"/>
      <c r="B2359" s="126" t="s">
        <v>194</v>
      </c>
      <c r="C2359" s="127" t="s">
        <v>11321</v>
      </c>
      <c r="D2359" s="128" t="s">
        <v>8302</v>
      </c>
      <c r="E2359" s="129">
        <v>45464</v>
      </c>
      <c r="F2359" s="128">
        <v>60</v>
      </c>
      <c r="G2359" s="114">
        <v>0</v>
      </c>
      <c r="H2359" s="115">
        <v>5292.04</v>
      </c>
      <c r="I2359" s="115">
        <v>1587.61</v>
      </c>
      <c r="J2359" s="130">
        <v>0</v>
      </c>
      <c r="K2359" s="130">
        <v>3704.43</v>
      </c>
      <c r="L2359" s="130">
        <v>1058.41</v>
      </c>
      <c r="M2359" s="118"/>
      <c r="N2359" s="119"/>
      <c r="O2359" s="120">
        <f t="shared" si="145"/>
        <v>47299</v>
      </c>
      <c r="P2359" s="121">
        <f t="shared" si="146"/>
        <v>12</v>
      </c>
      <c r="Q2359" s="122">
        <f t="shared" si="147"/>
        <v>1058.408</v>
      </c>
      <c r="R2359" s="122">
        <f t="shared" si="144"/>
        <v>-0.00200000000018008</v>
      </c>
      <c r="S2359" s="123" t="s">
        <v>120</v>
      </c>
      <c r="T2359" s="132"/>
      <c r="U2359" s="70"/>
      <c r="V2359" s="124"/>
    </row>
    <row r="2360" s="63" customFormat="1" ht="16.5" outlineLevel="7" spans="1:22">
      <c r="A2360" s="82"/>
      <c r="B2360" s="111" t="s">
        <v>194</v>
      </c>
      <c r="C2360" s="111" t="s">
        <v>11325</v>
      </c>
      <c r="D2360" s="112" t="s">
        <v>8302</v>
      </c>
      <c r="E2360" s="113">
        <v>45464</v>
      </c>
      <c r="F2360" s="112">
        <v>60</v>
      </c>
      <c r="G2360" s="114">
        <v>0</v>
      </c>
      <c r="H2360" s="115">
        <v>5292.04</v>
      </c>
      <c r="I2360" s="115">
        <v>1587.61</v>
      </c>
      <c r="J2360" s="116">
        <v>0</v>
      </c>
      <c r="K2360" s="116">
        <v>3704.43</v>
      </c>
      <c r="L2360" s="116">
        <v>1058.41</v>
      </c>
      <c r="M2360" s="118"/>
      <c r="N2360" s="119"/>
      <c r="O2360" s="120">
        <f t="shared" si="145"/>
        <v>47299</v>
      </c>
      <c r="P2360" s="121">
        <f t="shared" si="146"/>
        <v>12</v>
      </c>
      <c r="Q2360" s="122">
        <f t="shared" si="147"/>
        <v>1058.408</v>
      </c>
      <c r="R2360" s="122">
        <f t="shared" si="144"/>
        <v>-0.00200000000018008</v>
      </c>
      <c r="S2360" s="123" t="s">
        <v>120</v>
      </c>
      <c r="T2360" s="132"/>
      <c r="U2360" s="70"/>
      <c r="V2360" s="124"/>
    </row>
    <row r="2361" s="63" customFormat="1" ht="16.5" outlineLevel="7" spans="1:22">
      <c r="A2361" s="82"/>
      <c r="B2361" s="111" t="s">
        <v>194</v>
      </c>
      <c r="C2361" s="111" t="s">
        <v>11329</v>
      </c>
      <c r="D2361" s="112" t="s">
        <v>8302</v>
      </c>
      <c r="E2361" s="113">
        <v>45464</v>
      </c>
      <c r="F2361" s="112">
        <v>60</v>
      </c>
      <c r="G2361" s="114">
        <v>0</v>
      </c>
      <c r="H2361" s="115">
        <v>5292.04</v>
      </c>
      <c r="I2361" s="115">
        <v>1587.61</v>
      </c>
      <c r="J2361" s="116">
        <v>0</v>
      </c>
      <c r="K2361" s="116">
        <v>3704.43</v>
      </c>
      <c r="L2361" s="116">
        <v>1058.41</v>
      </c>
      <c r="M2361" s="118"/>
      <c r="N2361" s="119"/>
      <c r="O2361" s="120">
        <f t="shared" si="145"/>
        <v>47299</v>
      </c>
      <c r="P2361" s="121">
        <f t="shared" si="146"/>
        <v>12</v>
      </c>
      <c r="Q2361" s="122">
        <f t="shared" si="147"/>
        <v>1058.408</v>
      </c>
      <c r="R2361" s="122">
        <f t="shared" si="144"/>
        <v>-0.00200000000018008</v>
      </c>
      <c r="S2361" s="123" t="s">
        <v>120</v>
      </c>
      <c r="T2361" s="132"/>
      <c r="U2361" s="70"/>
      <c r="V2361" s="124"/>
    </row>
    <row r="2362" s="63" customFormat="1" ht="16.5" outlineLevel="7" spans="1:22">
      <c r="A2362" s="82"/>
      <c r="B2362" s="126" t="s">
        <v>194</v>
      </c>
      <c r="C2362" s="127" t="s">
        <v>11333</v>
      </c>
      <c r="D2362" s="128" t="s">
        <v>8302</v>
      </c>
      <c r="E2362" s="129">
        <v>45464</v>
      </c>
      <c r="F2362" s="128">
        <v>60</v>
      </c>
      <c r="G2362" s="114">
        <v>0</v>
      </c>
      <c r="H2362" s="115">
        <v>5292.04</v>
      </c>
      <c r="I2362" s="115">
        <v>1587.61</v>
      </c>
      <c r="J2362" s="130">
        <v>0</v>
      </c>
      <c r="K2362" s="130">
        <v>3704.43</v>
      </c>
      <c r="L2362" s="130">
        <v>1058.41</v>
      </c>
      <c r="M2362" s="118"/>
      <c r="N2362" s="119"/>
      <c r="O2362" s="120">
        <f t="shared" si="145"/>
        <v>47299</v>
      </c>
      <c r="P2362" s="121">
        <f t="shared" si="146"/>
        <v>12</v>
      </c>
      <c r="Q2362" s="122">
        <f t="shared" si="147"/>
        <v>1058.408</v>
      </c>
      <c r="R2362" s="122">
        <f t="shared" si="144"/>
        <v>-0.00200000000018008</v>
      </c>
      <c r="S2362" s="123" t="s">
        <v>120</v>
      </c>
      <c r="T2362" s="132"/>
      <c r="U2362" s="70"/>
      <c r="V2362" s="124"/>
    </row>
    <row r="2363" s="63" customFormat="1" ht="16.5" outlineLevel="7" spans="1:22">
      <c r="A2363" s="82"/>
      <c r="B2363" s="126" t="s">
        <v>194</v>
      </c>
      <c r="C2363" s="127" t="s">
        <v>11337</v>
      </c>
      <c r="D2363" s="128" t="s">
        <v>8302</v>
      </c>
      <c r="E2363" s="129">
        <v>45464</v>
      </c>
      <c r="F2363" s="128">
        <v>60</v>
      </c>
      <c r="G2363" s="114">
        <v>0</v>
      </c>
      <c r="H2363" s="115">
        <v>5292.04</v>
      </c>
      <c r="I2363" s="115">
        <v>1587.61</v>
      </c>
      <c r="J2363" s="130">
        <v>0</v>
      </c>
      <c r="K2363" s="130">
        <v>3704.43</v>
      </c>
      <c r="L2363" s="130">
        <v>1058.41</v>
      </c>
      <c r="M2363" s="118"/>
      <c r="N2363" s="119"/>
      <c r="O2363" s="120">
        <f t="shared" si="145"/>
        <v>47299</v>
      </c>
      <c r="P2363" s="121">
        <f t="shared" si="146"/>
        <v>12</v>
      </c>
      <c r="Q2363" s="122">
        <f t="shared" si="147"/>
        <v>1058.408</v>
      </c>
      <c r="R2363" s="122">
        <f t="shared" si="144"/>
        <v>-0.00200000000018008</v>
      </c>
      <c r="S2363" s="123" t="s">
        <v>120</v>
      </c>
      <c r="T2363" s="132"/>
      <c r="U2363" s="70"/>
      <c r="V2363" s="124"/>
    </row>
    <row r="2364" s="63" customFormat="1" ht="16.5" outlineLevel="7" spans="1:22">
      <c r="A2364" s="82"/>
      <c r="B2364" s="126" t="s">
        <v>194</v>
      </c>
      <c r="C2364" s="127" t="s">
        <v>11341</v>
      </c>
      <c r="D2364" s="128" t="s">
        <v>8302</v>
      </c>
      <c r="E2364" s="129">
        <v>45464</v>
      </c>
      <c r="F2364" s="128">
        <v>60</v>
      </c>
      <c r="G2364" s="114">
        <v>0</v>
      </c>
      <c r="H2364" s="115">
        <v>5292.04</v>
      </c>
      <c r="I2364" s="115">
        <v>1587.61</v>
      </c>
      <c r="J2364" s="130">
        <v>0</v>
      </c>
      <c r="K2364" s="130">
        <v>3704.43</v>
      </c>
      <c r="L2364" s="130">
        <v>1058.41</v>
      </c>
      <c r="M2364" s="118"/>
      <c r="N2364" s="119"/>
      <c r="O2364" s="120">
        <f t="shared" si="145"/>
        <v>47299</v>
      </c>
      <c r="P2364" s="121">
        <f t="shared" si="146"/>
        <v>12</v>
      </c>
      <c r="Q2364" s="122">
        <f t="shared" si="147"/>
        <v>1058.408</v>
      </c>
      <c r="R2364" s="122">
        <f t="shared" si="144"/>
        <v>-0.00200000000018008</v>
      </c>
      <c r="S2364" s="123" t="s">
        <v>120</v>
      </c>
      <c r="U2364" s="70"/>
      <c r="V2364" s="124"/>
    </row>
    <row r="2365" s="63" customFormat="1" ht="16.5" outlineLevel="7" spans="1:22">
      <c r="A2365" s="82"/>
      <c r="B2365" s="126" t="s">
        <v>194</v>
      </c>
      <c r="C2365" s="127" t="s">
        <v>11345</v>
      </c>
      <c r="D2365" s="128" t="s">
        <v>8302</v>
      </c>
      <c r="E2365" s="129">
        <v>45464</v>
      </c>
      <c r="F2365" s="128">
        <v>60</v>
      </c>
      <c r="G2365" s="114">
        <v>0</v>
      </c>
      <c r="H2365" s="115">
        <v>5292.04</v>
      </c>
      <c r="I2365" s="115">
        <v>1587.61</v>
      </c>
      <c r="J2365" s="130">
        <v>0</v>
      </c>
      <c r="K2365" s="130">
        <v>3704.43</v>
      </c>
      <c r="L2365" s="130">
        <v>1058.41</v>
      </c>
      <c r="M2365" s="118"/>
      <c r="N2365" s="119"/>
      <c r="O2365" s="120">
        <f t="shared" si="145"/>
        <v>47299</v>
      </c>
      <c r="P2365" s="121">
        <f t="shared" si="146"/>
        <v>12</v>
      </c>
      <c r="Q2365" s="122">
        <f t="shared" si="147"/>
        <v>1058.408</v>
      </c>
      <c r="R2365" s="122">
        <f t="shared" si="144"/>
        <v>-0.00200000000018008</v>
      </c>
      <c r="S2365" s="123" t="s">
        <v>120</v>
      </c>
      <c r="U2365" s="70"/>
      <c r="V2365" s="124"/>
    </row>
    <row r="2366" s="63" customFormat="1" ht="16.5" outlineLevel="7" spans="1:22">
      <c r="A2366" s="82"/>
      <c r="B2366" s="126" t="s">
        <v>194</v>
      </c>
      <c r="C2366" s="127" t="s">
        <v>11349</v>
      </c>
      <c r="D2366" s="128" t="s">
        <v>8302</v>
      </c>
      <c r="E2366" s="129">
        <v>45464</v>
      </c>
      <c r="F2366" s="128">
        <v>60</v>
      </c>
      <c r="G2366" s="114">
        <v>0</v>
      </c>
      <c r="H2366" s="115">
        <v>5292.04</v>
      </c>
      <c r="I2366" s="115">
        <v>1587.61</v>
      </c>
      <c r="J2366" s="130">
        <v>0</v>
      </c>
      <c r="K2366" s="130">
        <v>3704.43</v>
      </c>
      <c r="L2366" s="130">
        <v>1058.41</v>
      </c>
      <c r="M2366" s="118"/>
      <c r="N2366" s="119"/>
      <c r="O2366" s="120">
        <f t="shared" si="145"/>
        <v>47299</v>
      </c>
      <c r="P2366" s="121">
        <f t="shared" si="146"/>
        <v>12</v>
      </c>
      <c r="Q2366" s="122">
        <f t="shared" si="147"/>
        <v>1058.408</v>
      </c>
      <c r="R2366" s="122">
        <f t="shared" si="144"/>
        <v>-0.00200000000018008</v>
      </c>
      <c r="S2366" s="123" t="s">
        <v>120</v>
      </c>
      <c r="U2366" s="70"/>
      <c r="V2366" s="124"/>
    </row>
    <row r="2367" s="63" customFormat="1" ht="16.5" outlineLevel="7" spans="1:22">
      <c r="A2367" s="82"/>
      <c r="B2367" s="111" t="s">
        <v>194</v>
      </c>
      <c r="C2367" s="111" t="s">
        <v>11353</v>
      </c>
      <c r="D2367" s="112" t="s">
        <v>8302</v>
      </c>
      <c r="E2367" s="113">
        <v>45464</v>
      </c>
      <c r="F2367" s="112">
        <v>60</v>
      </c>
      <c r="G2367" s="114">
        <v>0</v>
      </c>
      <c r="H2367" s="115">
        <v>5292.04</v>
      </c>
      <c r="I2367" s="115">
        <v>1587.61</v>
      </c>
      <c r="J2367" s="116">
        <v>0</v>
      </c>
      <c r="K2367" s="116">
        <v>3704.43</v>
      </c>
      <c r="L2367" s="116">
        <v>1058.41</v>
      </c>
      <c r="M2367" s="118"/>
      <c r="N2367" s="119"/>
      <c r="O2367" s="120">
        <f t="shared" si="145"/>
        <v>47299</v>
      </c>
      <c r="P2367" s="121">
        <f t="shared" si="146"/>
        <v>12</v>
      </c>
      <c r="Q2367" s="122">
        <f t="shared" si="147"/>
        <v>1058.408</v>
      </c>
      <c r="R2367" s="122">
        <f t="shared" si="144"/>
        <v>-0.00200000000018008</v>
      </c>
      <c r="S2367" s="123" t="s">
        <v>120</v>
      </c>
      <c r="U2367" s="70"/>
      <c r="V2367" s="124"/>
    </row>
    <row r="2368" s="63" customFormat="1" ht="16.5" outlineLevel="7" spans="1:22">
      <c r="A2368" s="82"/>
      <c r="B2368" s="111" t="s">
        <v>194</v>
      </c>
      <c r="C2368" s="111" t="s">
        <v>11357</v>
      </c>
      <c r="D2368" s="112" t="s">
        <v>8302</v>
      </c>
      <c r="E2368" s="113">
        <v>45464</v>
      </c>
      <c r="F2368" s="112">
        <v>60</v>
      </c>
      <c r="G2368" s="114">
        <v>0</v>
      </c>
      <c r="H2368" s="115">
        <v>5292.04</v>
      </c>
      <c r="I2368" s="115">
        <v>1587.61</v>
      </c>
      <c r="J2368" s="116">
        <v>0</v>
      </c>
      <c r="K2368" s="116">
        <v>3704.43</v>
      </c>
      <c r="L2368" s="116">
        <v>1058.41</v>
      </c>
      <c r="M2368" s="118"/>
      <c r="N2368" s="119"/>
      <c r="O2368" s="120">
        <f t="shared" si="145"/>
        <v>47299</v>
      </c>
      <c r="P2368" s="121">
        <f t="shared" si="146"/>
        <v>12</v>
      </c>
      <c r="Q2368" s="122">
        <f t="shared" si="147"/>
        <v>1058.408</v>
      </c>
      <c r="R2368" s="122">
        <f t="shared" si="144"/>
        <v>-0.00200000000018008</v>
      </c>
      <c r="S2368" s="123" t="s">
        <v>120</v>
      </c>
      <c r="U2368" s="70"/>
      <c r="V2368" s="124"/>
    </row>
    <row r="2369" s="63" customFormat="1" ht="16.5" outlineLevel="7" spans="1:22">
      <c r="A2369" s="82"/>
      <c r="B2369" s="126" t="s">
        <v>194</v>
      </c>
      <c r="C2369" s="127" t="s">
        <v>11361</v>
      </c>
      <c r="D2369" s="128" t="s">
        <v>8302</v>
      </c>
      <c r="E2369" s="129">
        <v>45464</v>
      </c>
      <c r="F2369" s="128">
        <v>60</v>
      </c>
      <c r="G2369" s="114">
        <v>0</v>
      </c>
      <c r="H2369" s="115">
        <v>5292.04</v>
      </c>
      <c r="I2369" s="115">
        <v>1587.61</v>
      </c>
      <c r="J2369" s="130">
        <v>0</v>
      </c>
      <c r="K2369" s="130">
        <v>3704.43</v>
      </c>
      <c r="L2369" s="130">
        <v>1058.41</v>
      </c>
      <c r="M2369" s="118"/>
      <c r="N2369" s="119"/>
      <c r="O2369" s="120">
        <f t="shared" si="145"/>
        <v>47299</v>
      </c>
      <c r="P2369" s="121">
        <f t="shared" si="146"/>
        <v>12</v>
      </c>
      <c r="Q2369" s="122">
        <f t="shared" si="147"/>
        <v>1058.408</v>
      </c>
      <c r="R2369" s="122">
        <f t="shared" si="144"/>
        <v>-0.00200000000018008</v>
      </c>
      <c r="S2369" s="123" t="s">
        <v>120</v>
      </c>
      <c r="U2369" s="70"/>
      <c r="V2369" s="124"/>
    </row>
    <row r="2370" s="63" customFormat="1" ht="16.5" outlineLevel="7" spans="1:22">
      <c r="A2370" s="82"/>
      <c r="B2370" s="126" t="s">
        <v>194</v>
      </c>
      <c r="C2370" s="127" t="s">
        <v>11365</v>
      </c>
      <c r="D2370" s="128" t="s">
        <v>8302</v>
      </c>
      <c r="E2370" s="129">
        <v>45464</v>
      </c>
      <c r="F2370" s="128">
        <v>60</v>
      </c>
      <c r="G2370" s="114">
        <v>0</v>
      </c>
      <c r="H2370" s="115">
        <v>5292.04</v>
      </c>
      <c r="I2370" s="115">
        <v>1587.61</v>
      </c>
      <c r="J2370" s="130">
        <v>0</v>
      </c>
      <c r="K2370" s="130">
        <v>3704.43</v>
      </c>
      <c r="L2370" s="130">
        <v>1058.41</v>
      </c>
      <c r="M2370" s="118"/>
      <c r="N2370" s="119"/>
      <c r="O2370" s="120">
        <f t="shared" si="145"/>
        <v>47299</v>
      </c>
      <c r="P2370" s="121">
        <f t="shared" si="146"/>
        <v>12</v>
      </c>
      <c r="Q2370" s="122">
        <f t="shared" si="147"/>
        <v>1058.408</v>
      </c>
      <c r="R2370" s="122">
        <f t="shared" si="144"/>
        <v>-0.00200000000018008</v>
      </c>
      <c r="S2370" s="123" t="s">
        <v>120</v>
      </c>
      <c r="U2370" s="70"/>
      <c r="V2370" s="124"/>
    </row>
    <row r="2371" s="63" customFormat="1" ht="16.5" outlineLevel="7" spans="1:22">
      <c r="A2371" s="82"/>
      <c r="B2371" s="126" t="s">
        <v>194</v>
      </c>
      <c r="C2371" s="127" t="s">
        <v>11369</v>
      </c>
      <c r="D2371" s="128" t="s">
        <v>8302</v>
      </c>
      <c r="E2371" s="129">
        <v>45464</v>
      </c>
      <c r="F2371" s="128">
        <v>60</v>
      </c>
      <c r="G2371" s="114">
        <v>0</v>
      </c>
      <c r="H2371" s="115">
        <v>5292.04</v>
      </c>
      <c r="I2371" s="115">
        <v>1587.61</v>
      </c>
      <c r="J2371" s="130">
        <v>0</v>
      </c>
      <c r="K2371" s="130">
        <v>3704.43</v>
      </c>
      <c r="L2371" s="130">
        <v>1058.41</v>
      </c>
      <c r="M2371" s="118"/>
      <c r="N2371" s="119"/>
      <c r="O2371" s="120">
        <f t="shared" si="145"/>
        <v>47299</v>
      </c>
      <c r="P2371" s="121">
        <f t="shared" si="146"/>
        <v>12</v>
      </c>
      <c r="Q2371" s="122">
        <f t="shared" si="147"/>
        <v>1058.408</v>
      </c>
      <c r="R2371" s="122">
        <f t="shared" si="144"/>
        <v>-0.00200000000018008</v>
      </c>
      <c r="S2371" s="123" t="s">
        <v>120</v>
      </c>
      <c r="U2371" s="70"/>
      <c r="V2371" s="124"/>
    </row>
    <row r="2372" s="63" customFormat="1" ht="16.5" outlineLevel="7" spans="1:22">
      <c r="A2372" s="82"/>
      <c r="B2372" s="126" t="s">
        <v>194</v>
      </c>
      <c r="C2372" s="127" t="s">
        <v>11372</v>
      </c>
      <c r="D2372" s="128" t="s">
        <v>8302</v>
      </c>
      <c r="E2372" s="129">
        <v>45464</v>
      </c>
      <c r="F2372" s="128">
        <v>60</v>
      </c>
      <c r="G2372" s="114">
        <v>0</v>
      </c>
      <c r="H2372" s="115">
        <v>5292.04</v>
      </c>
      <c r="I2372" s="115">
        <v>1587.61</v>
      </c>
      <c r="J2372" s="130">
        <v>0</v>
      </c>
      <c r="K2372" s="130">
        <v>3704.43</v>
      </c>
      <c r="L2372" s="130">
        <v>1058.41</v>
      </c>
      <c r="M2372" s="118"/>
      <c r="N2372" s="119"/>
      <c r="O2372" s="120">
        <f t="shared" si="145"/>
        <v>47299</v>
      </c>
      <c r="P2372" s="121">
        <f t="shared" si="146"/>
        <v>12</v>
      </c>
      <c r="Q2372" s="122">
        <f t="shared" si="147"/>
        <v>1058.408</v>
      </c>
      <c r="R2372" s="122">
        <f t="shared" si="144"/>
        <v>-0.00200000000018008</v>
      </c>
      <c r="S2372" s="123" t="s">
        <v>120</v>
      </c>
      <c r="U2372" s="70"/>
      <c r="V2372" s="124"/>
    </row>
    <row r="2373" s="63" customFormat="1" ht="16.5" outlineLevel="7" spans="1:22">
      <c r="A2373" s="82"/>
      <c r="B2373" s="111" t="s">
        <v>194</v>
      </c>
      <c r="C2373" s="111" t="s">
        <v>11377</v>
      </c>
      <c r="D2373" s="112" t="s">
        <v>8302</v>
      </c>
      <c r="E2373" s="113">
        <v>45464</v>
      </c>
      <c r="F2373" s="112">
        <v>60</v>
      </c>
      <c r="G2373" s="114">
        <v>0</v>
      </c>
      <c r="H2373" s="115">
        <v>5292.04</v>
      </c>
      <c r="I2373" s="115">
        <v>1587.61</v>
      </c>
      <c r="J2373" s="116">
        <v>0</v>
      </c>
      <c r="K2373" s="116">
        <v>3704.43</v>
      </c>
      <c r="L2373" s="116">
        <v>1058.41</v>
      </c>
      <c r="M2373" s="118"/>
      <c r="N2373" s="119"/>
      <c r="O2373" s="120">
        <f t="shared" si="145"/>
        <v>47299</v>
      </c>
      <c r="P2373" s="121">
        <f t="shared" si="146"/>
        <v>12</v>
      </c>
      <c r="Q2373" s="122">
        <f t="shared" si="147"/>
        <v>1058.408</v>
      </c>
      <c r="R2373" s="122">
        <f t="shared" si="144"/>
        <v>-0.00200000000018008</v>
      </c>
      <c r="S2373" s="123" t="s">
        <v>120</v>
      </c>
      <c r="U2373" s="70"/>
      <c r="V2373" s="124"/>
    </row>
    <row r="2374" s="63" customFormat="1" ht="16.5" outlineLevel="7" spans="1:22">
      <c r="A2374" s="82"/>
      <c r="B2374" s="111" t="s">
        <v>194</v>
      </c>
      <c r="C2374" s="111" t="s">
        <v>11380</v>
      </c>
      <c r="D2374" s="112" t="s">
        <v>8302</v>
      </c>
      <c r="E2374" s="113">
        <v>45464</v>
      </c>
      <c r="F2374" s="112">
        <v>60</v>
      </c>
      <c r="G2374" s="114">
        <v>0</v>
      </c>
      <c r="H2374" s="115">
        <v>5292.04</v>
      </c>
      <c r="I2374" s="115">
        <v>1587.61</v>
      </c>
      <c r="J2374" s="116">
        <v>0</v>
      </c>
      <c r="K2374" s="116">
        <v>3704.43</v>
      </c>
      <c r="L2374" s="116">
        <v>1058.41</v>
      </c>
      <c r="M2374" s="118"/>
      <c r="N2374" s="119"/>
      <c r="O2374" s="120">
        <f t="shared" si="145"/>
        <v>47299</v>
      </c>
      <c r="P2374" s="121">
        <f t="shared" si="146"/>
        <v>12</v>
      </c>
      <c r="Q2374" s="122">
        <f t="shared" si="147"/>
        <v>1058.408</v>
      </c>
      <c r="R2374" s="122">
        <f t="shared" si="144"/>
        <v>-0.00200000000018008</v>
      </c>
      <c r="S2374" s="123" t="s">
        <v>120</v>
      </c>
      <c r="U2374" s="70"/>
      <c r="V2374" s="124"/>
    </row>
    <row r="2375" s="63" customFormat="1" ht="16.5" outlineLevel="7" spans="1:22">
      <c r="A2375" s="82"/>
      <c r="B2375" s="126" t="s">
        <v>194</v>
      </c>
      <c r="C2375" s="127" t="s">
        <v>11383</v>
      </c>
      <c r="D2375" s="128" t="s">
        <v>8302</v>
      </c>
      <c r="E2375" s="129">
        <v>45464</v>
      </c>
      <c r="F2375" s="128">
        <v>60</v>
      </c>
      <c r="G2375" s="114">
        <v>0</v>
      </c>
      <c r="H2375" s="115">
        <v>5292.04</v>
      </c>
      <c r="I2375" s="115">
        <v>1587.61</v>
      </c>
      <c r="J2375" s="130">
        <v>0</v>
      </c>
      <c r="K2375" s="130">
        <v>3704.43</v>
      </c>
      <c r="L2375" s="130">
        <v>1058.41</v>
      </c>
      <c r="M2375" s="118"/>
      <c r="N2375" s="119"/>
      <c r="O2375" s="120">
        <f t="shared" si="145"/>
        <v>47299</v>
      </c>
      <c r="P2375" s="121">
        <f t="shared" si="146"/>
        <v>12</v>
      </c>
      <c r="Q2375" s="122">
        <f t="shared" si="147"/>
        <v>1058.408</v>
      </c>
      <c r="R2375" s="122">
        <f t="shared" si="144"/>
        <v>-0.00200000000018008</v>
      </c>
      <c r="S2375" s="123" t="s">
        <v>120</v>
      </c>
      <c r="U2375" s="70"/>
      <c r="V2375" s="124"/>
    </row>
    <row r="2376" s="63" customFormat="1" ht="16.5" outlineLevel="7" spans="1:22">
      <c r="A2376" s="82"/>
      <c r="B2376" s="126" t="s">
        <v>194</v>
      </c>
      <c r="C2376" s="127" t="s">
        <v>11387</v>
      </c>
      <c r="D2376" s="128" t="s">
        <v>8302</v>
      </c>
      <c r="E2376" s="129">
        <v>45464</v>
      </c>
      <c r="F2376" s="128">
        <v>60</v>
      </c>
      <c r="G2376" s="114">
        <v>0</v>
      </c>
      <c r="H2376" s="115">
        <v>5292.04</v>
      </c>
      <c r="I2376" s="115">
        <v>1587.61</v>
      </c>
      <c r="J2376" s="130">
        <v>0</v>
      </c>
      <c r="K2376" s="130">
        <v>3704.43</v>
      </c>
      <c r="L2376" s="130">
        <v>1058.41</v>
      </c>
      <c r="M2376" s="118"/>
      <c r="N2376" s="119"/>
      <c r="O2376" s="120">
        <f t="shared" si="145"/>
        <v>47299</v>
      </c>
      <c r="P2376" s="121">
        <f t="shared" si="146"/>
        <v>12</v>
      </c>
      <c r="Q2376" s="122">
        <f t="shared" si="147"/>
        <v>1058.408</v>
      </c>
      <c r="R2376" s="122">
        <f t="shared" ref="R2376:R2439" si="148">Q2376-L2376</f>
        <v>-0.00200000000018008</v>
      </c>
      <c r="S2376" s="123" t="s">
        <v>120</v>
      </c>
      <c r="U2376" s="70"/>
      <c r="V2376" s="124"/>
    </row>
    <row r="2377" s="63" customFormat="1" ht="16.5" outlineLevel="7" spans="1:22">
      <c r="A2377" s="82"/>
      <c r="B2377" s="126" t="s">
        <v>194</v>
      </c>
      <c r="C2377" s="127" t="s">
        <v>11391</v>
      </c>
      <c r="D2377" s="128" t="s">
        <v>8302</v>
      </c>
      <c r="E2377" s="129">
        <v>45464</v>
      </c>
      <c r="F2377" s="128">
        <v>60</v>
      </c>
      <c r="G2377" s="114">
        <v>0</v>
      </c>
      <c r="H2377" s="115">
        <v>5292.04</v>
      </c>
      <c r="I2377" s="115">
        <v>1587.61</v>
      </c>
      <c r="J2377" s="130">
        <v>0</v>
      </c>
      <c r="K2377" s="130">
        <v>3704.43</v>
      </c>
      <c r="L2377" s="130">
        <v>1058.41</v>
      </c>
      <c r="M2377" s="118"/>
      <c r="N2377" s="119"/>
      <c r="O2377" s="120">
        <f t="shared" ref="O2377:O2440" si="149">IFERROR(EOMONTH(E2377,F2377),"")</f>
        <v>47299</v>
      </c>
      <c r="P2377" s="121">
        <f t="shared" si="146"/>
        <v>12</v>
      </c>
      <c r="Q2377" s="122">
        <f t="shared" si="147"/>
        <v>1058.408</v>
      </c>
      <c r="R2377" s="122">
        <f t="shared" si="148"/>
        <v>-0.00200000000018008</v>
      </c>
      <c r="S2377" s="123" t="s">
        <v>120</v>
      </c>
      <c r="U2377" s="70"/>
      <c r="V2377" s="124"/>
    </row>
    <row r="2378" s="63" customFormat="1" ht="16.5" outlineLevel="7" spans="1:22">
      <c r="A2378" s="82"/>
      <c r="B2378" s="126" t="s">
        <v>194</v>
      </c>
      <c r="C2378" s="127" t="s">
        <v>11394</v>
      </c>
      <c r="D2378" s="128" t="s">
        <v>10342</v>
      </c>
      <c r="E2378" s="129">
        <v>45464</v>
      </c>
      <c r="F2378" s="128">
        <v>60</v>
      </c>
      <c r="G2378" s="114">
        <v>0</v>
      </c>
      <c r="H2378" s="115">
        <v>8637.16</v>
      </c>
      <c r="I2378" s="115">
        <v>2591.15</v>
      </c>
      <c r="J2378" s="130">
        <v>0</v>
      </c>
      <c r="K2378" s="130">
        <v>6046.01</v>
      </c>
      <c r="L2378" s="130">
        <v>1727.43</v>
      </c>
      <c r="M2378" s="118"/>
      <c r="N2378" s="119"/>
      <c r="O2378" s="120">
        <f t="shared" si="149"/>
        <v>47299</v>
      </c>
      <c r="P2378" s="121">
        <f t="shared" ref="P2378:P2441" si="150">IFERROR(IF(OR(AND(M2378&lt;&gt;"",YEAR(M2378)&lt;YEAR($L$6)),AND(O2378&lt;&gt;"",YEAR(O2378)&lt;YEAR($L$6))),0,IF(YEAR(E2378)&gt;YEAR($L$6),0,IF(OR((IF(YEAR(E2378)&lt;YEAR($L$6),1,IF(MONTH(E2378)=12,99,MONTH(E2378)+1))&gt;12),(IF(YEAR(E2378)&lt;YEAR($L$6),1,IF(MONTH(E2378)=12,99,MONTH(E2378)+1))&gt;MIN(MONTH($L$6),IF(AND(M2378&lt;&gt;"",YEAR(M2378)=YEAR($L$6)),MONTH(M2378),99),IF(AND(O2378&lt;&gt;"",YEAR(O2378)=YEAR($L$6)),MONTH(O2378),99)))),0,MIN(MONTH($L$6),IF(AND(M2378&lt;&gt;"",YEAR(M2378)=YEAR($L$6)),MONTH(M2378),99),IF(AND(O2378&lt;&gt;"",YEAR(O2378)=YEAR($L$6)),MONTH(O2378),99))-IF(YEAR(E2378)&lt;YEAR($L$6),1,IF(MONTH(E2378)=12,99,MONTH(E2378)+1))+1))),0)</f>
        <v>12</v>
      </c>
      <c r="Q2378" s="122">
        <f t="shared" ref="Q2378:Q2441" si="151">IFERROR(IF(N2378=0,(H2378*(1-G2378))/F2378*P2378,(N2378*(1-G2378))/F2378*P2378),0)</f>
        <v>1727.432</v>
      </c>
      <c r="R2378" s="122">
        <f t="shared" si="148"/>
        <v>0.00199999999972533</v>
      </c>
      <c r="S2378" s="123" t="s">
        <v>120</v>
      </c>
      <c r="U2378" s="70"/>
      <c r="V2378" s="124"/>
    </row>
    <row r="2379" s="63" customFormat="1" ht="16.5" outlineLevel="7" spans="1:22">
      <c r="A2379" s="82"/>
      <c r="B2379" s="126" t="s">
        <v>194</v>
      </c>
      <c r="C2379" s="127" t="s">
        <v>11399</v>
      </c>
      <c r="D2379" s="128" t="s">
        <v>10342</v>
      </c>
      <c r="E2379" s="129">
        <v>45464</v>
      </c>
      <c r="F2379" s="128">
        <v>60</v>
      </c>
      <c r="G2379" s="114">
        <v>0</v>
      </c>
      <c r="H2379" s="115">
        <v>8637.16</v>
      </c>
      <c r="I2379" s="115">
        <v>2591.15</v>
      </c>
      <c r="J2379" s="130">
        <v>0</v>
      </c>
      <c r="K2379" s="130">
        <v>6046.01</v>
      </c>
      <c r="L2379" s="130">
        <v>1727.43</v>
      </c>
      <c r="M2379" s="118"/>
      <c r="N2379" s="119"/>
      <c r="O2379" s="120">
        <f t="shared" si="149"/>
        <v>47299</v>
      </c>
      <c r="P2379" s="121">
        <f t="shared" si="150"/>
        <v>12</v>
      </c>
      <c r="Q2379" s="122">
        <f t="shared" si="151"/>
        <v>1727.432</v>
      </c>
      <c r="R2379" s="122">
        <f t="shared" si="148"/>
        <v>0.00199999999972533</v>
      </c>
      <c r="S2379" s="123" t="s">
        <v>120</v>
      </c>
      <c r="U2379" s="70"/>
      <c r="V2379" s="124"/>
    </row>
    <row r="2380" s="63" customFormat="1" ht="16.5" outlineLevel="7" spans="1:22">
      <c r="A2380" s="82"/>
      <c r="B2380" s="111" t="s">
        <v>194</v>
      </c>
      <c r="C2380" s="111" t="s">
        <v>11403</v>
      </c>
      <c r="D2380" s="112" t="s">
        <v>10342</v>
      </c>
      <c r="E2380" s="113">
        <v>45464</v>
      </c>
      <c r="F2380" s="112">
        <v>60</v>
      </c>
      <c r="G2380" s="114">
        <v>0</v>
      </c>
      <c r="H2380" s="115">
        <v>8637.16</v>
      </c>
      <c r="I2380" s="115">
        <v>2591.15</v>
      </c>
      <c r="J2380" s="116">
        <v>0</v>
      </c>
      <c r="K2380" s="116">
        <v>6046.01</v>
      </c>
      <c r="L2380" s="116">
        <v>1727.43</v>
      </c>
      <c r="M2380" s="118"/>
      <c r="N2380" s="119"/>
      <c r="O2380" s="120">
        <f t="shared" si="149"/>
        <v>47299</v>
      </c>
      <c r="P2380" s="121">
        <f t="shared" si="150"/>
        <v>12</v>
      </c>
      <c r="Q2380" s="122">
        <f t="shared" si="151"/>
        <v>1727.432</v>
      </c>
      <c r="R2380" s="122">
        <f t="shared" si="148"/>
        <v>0.00199999999972533</v>
      </c>
      <c r="S2380" s="123" t="s">
        <v>120</v>
      </c>
      <c r="U2380" s="70"/>
      <c r="V2380" s="124"/>
    </row>
    <row r="2381" s="63" customFormat="1" ht="16.5" outlineLevel="7" spans="1:22">
      <c r="A2381" s="82"/>
      <c r="B2381" s="111" t="s">
        <v>194</v>
      </c>
      <c r="C2381" s="111" t="s">
        <v>11406</v>
      </c>
      <c r="D2381" s="112" t="s">
        <v>10342</v>
      </c>
      <c r="E2381" s="113">
        <v>45464</v>
      </c>
      <c r="F2381" s="112">
        <v>60</v>
      </c>
      <c r="G2381" s="114">
        <v>0</v>
      </c>
      <c r="H2381" s="115">
        <v>8637.16</v>
      </c>
      <c r="I2381" s="115">
        <v>2591.15</v>
      </c>
      <c r="J2381" s="116">
        <v>0</v>
      </c>
      <c r="K2381" s="116">
        <v>6046.01</v>
      </c>
      <c r="L2381" s="116">
        <v>1727.43</v>
      </c>
      <c r="M2381" s="118"/>
      <c r="N2381" s="119"/>
      <c r="O2381" s="120">
        <f t="shared" si="149"/>
        <v>47299</v>
      </c>
      <c r="P2381" s="121">
        <f t="shared" si="150"/>
        <v>12</v>
      </c>
      <c r="Q2381" s="122">
        <f t="shared" si="151"/>
        <v>1727.432</v>
      </c>
      <c r="R2381" s="122">
        <f t="shared" si="148"/>
        <v>0.00199999999972533</v>
      </c>
      <c r="S2381" s="123" t="s">
        <v>120</v>
      </c>
      <c r="U2381" s="70"/>
      <c r="V2381" s="124"/>
    </row>
    <row r="2382" s="63" customFormat="1" ht="16.5" outlineLevel="7" spans="1:22">
      <c r="A2382" s="82"/>
      <c r="B2382" s="126" t="s">
        <v>194</v>
      </c>
      <c r="C2382" s="127" t="s">
        <v>11409</v>
      </c>
      <c r="D2382" s="128" t="s">
        <v>10342</v>
      </c>
      <c r="E2382" s="129">
        <v>45464</v>
      </c>
      <c r="F2382" s="128">
        <v>60</v>
      </c>
      <c r="G2382" s="114">
        <v>0</v>
      </c>
      <c r="H2382" s="115">
        <v>8637.16</v>
      </c>
      <c r="I2382" s="115">
        <v>2591.15</v>
      </c>
      <c r="J2382" s="130">
        <v>0</v>
      </c>
      <c r="K2382" s="130">
        <v>6046.01</v>
      </c>
      <c r="L2382" s="130">
        <v>1727.43</v>
      </c>
      <c r="M2382" s="118"/>
      <c r="N2382" s="119"/>
      <c r="O2382" s="120">
        <f t="shared" si="149"/>
        <v>47299</v>
      </c>
      <c r="P2382" s="121">
        <f t="shared" si="150"/>
        <v>12</v>
      </c>
      <c r="Q2382" s="122">
        <f t="shared" si="151"/>
        <v>1727.432</v>
      </c>
      <c r="R2382" s="122">
        <f t="shared" si="148"/>
        <v>0.00199999999972533</v>
      </c>
      <c r="S2382" s="123" t="s">
        <v>120</v>
      </c>
      <c r="U2382" s="70"/>
      <c r="V2382" s="124"/>
    </row>
    <row r="2383" s="63" customFormat="1" ht="16.5" outlineLevel="7" spans="1:22">
      <c r="A2383" s="82"/>
      <c r="B2383" s="126" t="s">
        <v>194</v>
      </c>
      <c r="C2383" s="127" t="s">
        <v>11413</v>
      </c>
      <c r="D2383" s="128" t="s">
        <v>10342</v>
      </c>
      <c r="E2383" s="129">
        <v>45464</v>
      </c>
      <c r="F2383" s="128">
        <v>60</v>
      </c>
      <c r="G2383" s="114">
        <v>0</v>
      </c>
      <c r="H2383" s="115">
        <v>8637.16</v>
      </c>
      <c r="I2383" s="115">
        <v>2591.15</v>
      </c>
      <c r="J2383" s="130">
        <v>0</v>
      </c>
      <c r="K2383" s="130">
        <v>6046.01</v>
      </c>
      <c r="L2383" s="130">
        <v>1727.43</v>
      </c>
      <c r="M2383" s="118"/>
      <c r="N2383" s="119"/>
      <c r="O2383" s="120">
        <f t="shared" si="149"/>
        <v>47299</v>
      </c>
      <c r="P2383" s="121">
        <f t="shared" si="150"/>
        <v>12</v>
      </c>
      <c r="Q2383" s="122">
        <f t="shared" si="151"/>
        <v>1727.432</v>
      </c>
      <c r="R2383" s="122">
        <f t="shared" si="148"/>
        <v>0.00199999999972533</v>
      </c>
      <c r="S2383" s="123" t="s">
        <v>120</v>
      </c>
      <c r="U2383" s="70"/>
      <c r="V2383" s="124"/>
    </row>
    <row r="2384" s="63" customFormat="1" ht="16.5" outlineLevel="7" spans="1:22">
      <c r="A2384" s="82"/>
      <c r="B2384" s="126" t="s">
        <v>194</v>
      </c>
      <c r="C2384" s="127" t="s">
        <v>11417</v>
      </c>
      <c r="D2384" s="128" t="s">
        <v>10342</v>
      </c>
      <c r="E2384" s="129">
        <v>45464</v>
      </c>
      <c r="F2384" s="128">
        <v>60</v>
      </c>
      <c r="G2384" s="114">
        <v>0</v>
      </c>
      <c r="H2384" s="115">
        <v>8637.16</v>
      </c>
      <c r="I2384" s="115">
        <v>2591.15</v>
      </c>
      <c r="J2384" s="130">
        <v>0</v>
      </c>
      <c r="K2384" s="130">
        <v>6046.01</v>
      </c>
      <c r="L2384" s="130">
        <v>1727.43</v>
      </c>
      <c r="M2384" s="118"/>
      <c r="N2384" s="119"/>
      <c r="O2384" s="120">
        <f t="shared" si="149"/>
        <v>47299</v>
      </c>
      <c r="P2384" s="121">
        <f t="shared" si="150"/>
        <v>12</v>
      </c>
      <c r="Q2384" s="122">
        <f t="shared" si="151"/>
        <v>1727.432</v>
      </c>
      <c r="R2384" s="122">
        <f t="shared" si="148"/>
        <v>0.00199999999972533</v>
      </c>
      <c r="S2384" s="123" t="s">
        <v>120</v>
      </c>
      <c r="U2384" s="70"/>
      <c r="V2384" s="124"/>
    </row>
    <row r="2385" s="63" customFormat="1" ht="16.5" outlineLevel="7" spans="1:22">
      <c r="A2385" s="82"/>
      <c r="B2385" s="126" t="s">
        <v>194</v>
      </c>
      <c r="C2385" s="127" t="s">
        <v>11421</v>
      </c>
      <c r="D2385" s="128" t="s">
        <v>10342</v>
      </c>
      <c r="E2385" s="129">
        <v>45464</v>
      </c>
      <c r="F2385" s="128">
        <v>60</v>
      </c>
      <c r="G2385" s="114">
        <v>0</v>
      </c>
      <c r="H2385" s="115">
        <v>8637.16</v>
      </c>
      <c r="I2385" s="115">
        <v>2591.15</v>
      </c>
      <c r="J2385" s="130">
        <v>0</v>
      </c>
      <c r="K2385" s="130">
        <v>6046.01</v>
      </c>
      <c r="L2385" s="130">
        <v>1727.43</v>
      </c>
      <c r="M2385" s="118"/>
      <c r="N2385" s="119"/>
      <c r="O2385" s="120">
        <f t="shared" si="149"/>
        <v>47299</v>
      </c>
      <c r="P2385" s="121">
        <f t="shared" si="150"/>
        <v>12</v>
      </c>
      <c r="Q2385" s="122">
        <f t="shared" si="151"/>
        <v>1727.432</v>
      </c>
      <c r="R2385" s="122">
        <f t="shared" si="148"/>
        <v>0.00199999999972533</v>
      </c>
      <c r="S2385" s="123" t="s">
        <v>120</v>
      </c>
      <c r="U2385" s="70"/>
      <c r="V2385" s="124"/>
    </row>
    <row r="2386" s="63" customFormat="1" ht="16.5" outlineLevel="7" spans="1:22">
      <c r="A2386" s="82"/>
      <c r="B2386" s="126" t="s">
        <v>194</v>
      </c>
      <c r="C2386" s="127" t="s">
        <v>11425</v>
      </c>
      <c r="D2386" s="128" t="s">
        <v>10342</v>
      </c>
      <c r="E2386" s="129">
        <v>45464</v>
      </c>
      <c r="F2386" s="128">
        <v>60</v>
      </c>
      <c r="G2386" s="114">
        <v>0</v>
      </c>
      <c r="H2386" s="115">
        <v>8637.16</v>
      </c>
      <c r="I2386" s="115">
        <v>2591.15</v>
      </c>
      <c r="J2386" s="130">
        <v>0</v>
      </c>
      <c r="K2386" s="130">
        <v>6046.01</v>
      </c>
      <c r="L2386" s="130">
        <v>1727.43</v>
      </c>
      <c r="M2386" s="118"/>
      <c r="N2386" s="119"/>
      <c r="O2386" s="120">
        <f t="shared" si="149"/>
        <v>47299</v>
      </c>
      <c r="P2386" s="121">
        <f t="shared" si="150"/>
        <v>12</v>
      </c>
      <c r="Q2386" s="122">
        <f t="shared" si="151"/>
        <v>1727.432</v>
      </c>
      <c r="R2386" s="122">
        <f t="shared" si="148"/>
        <v>0.00199999999972533</v>
      </c>
      <c r="S2386" s="123" t="s">
        <v>120</v>
      </c>
      <c r="U2386" s="70"/>
      <c r="V2386" s="124"/>
    </row>
    <row r="2387" s="63" customFormat="1" ht="16.5" outlineLevel="7" spans="1:22">
      <c r="A2387" s="82"/>
      <c r="B2387" s="111" t="s">
        <v>194</v>
      </c>
      <c r="C2387" s="111" t="s">
        <v>11429</v>
      </c>
      <c r="D2387" s="112" t="s">
        <v>10342</v>
      </c>
      <c r="E2387" s="113">
        <v>45464</v>
      </c>
      <c r="F2387" s="112">
        <v>60</v>
      </c>
      <c r="G2387" s="114">
        <v>0</v>
      </c>
      <c r="H2387" s="115">
        <v>8637.16</v>
      </c>
      <c r="I2387" s="115">
        <v>2591.15</v>
      </c>
      <c r="J2387" s="116">
        <v>0</v>
      </c>
      <c r="K2387" s="116">
        <v>6046.01</v>
      </c>
      <c r="L2387" s="116">
        <v>1727.43</v>
      </c>
      <c r="M2387" s="118"/>
      <c r="N2387" s="119"/>
      <c r="O2387" s="120">
        <f t="shared" si="149"/>
        <v>47299</v>
      </c>
      <c r="P2387" s="121">
        <f t="shared" si="150"/>
        <v>12</v>
      </c>
      <c r="Q2387" s="122">
        <f t="shared" si="151"/>
        <v>1727.432</v>
      </c>
      <c r="R2387" s="122">
        <f t="shared" si="148"/>
        <v>0.00199999999972533</v>
      </c>
      <c r="S2387" s="123" t="s">
        <v>120</v>
      </c>
      <c r="U2387" s="70"/>
      <c r="V2387" s="124"/>
    </row>
    <row r="2388" s="63" customFormat="1" ht="16.5" outlineLevel="7" spans="1:22">
      <c r="A2388" s="82"/>
      <c r="B2388" s="111" t="s">
        <v>194</v>
      </c>
      <c r="C2388" s="111" t="s">
        <v>11433</v>
      </c>
      <c r="D2388" s="112" t="s">
        <v>10342</v>
      </c>
      <c r="E2388" s="113">
        <v>45464</v>
      </c>
      <c r="F2388" s="112">
        <v>60</v>
      </c>
      <c r="G2388" s="114">
        <v>0</v>
      </c>
      <c r="H2388" s="115">
        <v>8637.16</v>
      </c>
      <c r="I2388" s="115">
        <v>2591.15</v>
      </c>
      <c r="J2388" s="116">
        <v>0</v>
      </c>
      <c r="K2388" s="116">
        <v>6046.01</v>
      </c>
      <c r="L2388" s="116">
        <v>1727.43</v>
      </c>
      <c r="M2388" s="118"/>
      <c r="N2388" s="119"/>
      <c r="O2388" s="120">
        <f t="shared" si="149"/>
        <v>47299</v>
      </c>
      <c r="P2388" s="121">
        <f t="shared" si="150"/>
        <v>12</v>
      </c>
      <c r="Q2388" s="122">
        <f t="shared" si="151"/>
        <v>1727.432</v>
      </c>
      <c r="R2388" s="122">
        <f t="shared" si="148"/>
        <v>0.00199999999972533</v>
      </c>
      <c r="S2388" s="123" t="s">
        <v>120</v>
      </c>
      <c r="U2388" s="70"/>
      <c r="V2388" s="124"/>
    </row>
    <row r="2389" s="63" customFormat="1" ht="16.5" outlineLevel="7" spans="1:22">
      <c r="A2389" s="82"/>
      <c r="B2389" s="126" t="s">
        <v>194</v>
      </c>
      <c r="C2389" s="127" t="s">
        <v>11437</v>
      </c>
      <c r="D2389" s="128" t="s">
        <v>10342</v>
      </c>
      <c r="E2389" s="129">
        <v>45464</v>
      </c>
      <c r="F2389" s="128">
        <v>60</v>
      </c>
      <c r="G2389" s="114">
        <v>0</v>
      </c>
      <c r="H2389" s="115">
        <v>8637.16</v>
      </c>
      <c r="I2389" s="115">
        <v>2591.15</v>
      </c>
      <c r="J2389" s="130">
        <v>0</v>
      </c>
      <c r="K2389" s="130">
        <v>6046.01</v>
      </c>
      <c r="L2389" s="130">
        <v>1727.43</v>
      </c>
      <c r="M2389" s="118"/>
      <c r="N2389" s="119"/>
      <c r="O2389" s="120">
        <f t="shared" si="149"/>
        <v>47299</v>
      </c>
      <c r="P2389" s="121">
        <f t="shared" si="150"/>
        <v>12</v>
      </c>
      <c r="Q2389" s="122">
        <f t="shared" si="151"/>
        <v>1727.432</v>
      </c>
      <c r="R2389" s="122">
        <f t="shared" si="148"/>
        <v>0.00199999999972533</v>
      </c>
      <c r="S2389" s="123" t="s">
        <v>120</v>
      </c>
      <c r="U2389" s="70"/>
      <c r="V2389" s="124"/>
    </row>
    <row r="2390" s="63" customFormat="1" ht="16.5" outlineLevel="7" spans="1:22">
      <c r="A2390" s="82"/>
      <c r="B2390" s="126" t="s">
        <v>194</v>
      </c>
      <c r="C2390" s="127" t="s">
        <v>11441</v>
      </c>
      <c r="D2390" s="128" t="s">
        <v>10342</v>
      </c>
      <c r="E2390" s="129">
        <v>45464</v>
      </c>
      <c r="F2390" s="128">
        <v>60</v>
      </c>
      <c r="G2390" s="114">
        <v>0</v>
      </c>
      <c r="H2390" s="115">
        <v>8637.16</v>
      </c>
      <c r="I2390" s="115">
        <v>2591.15</v>
      </c>
      <c r="J2390" s="130">
        <v>0</v>
      </c>
      <c r="K2390" s="130">
        <v>6046.01</v>
      </c>
      <c r="L2390" s="130">
        <v>1727.43</v>
      </c>
      <c r="M2390" s="118"/>
      <c r="N2390" s="119"/>
      <c r="O2390" s="120">
        <f t="shared" si="149"/>
        <v>47299</v>
      </c>
      <c r="P2390" s="121">
        <f t="shared" si="150"/>
        <v>12</v>
      </c>
      <c r="Q2390" s="122">
        <f t="shared" si="151"/>
        <v>1727.432</v>
      </c>
      <c r="R2390" s="122">
        <f t="shared" si="148"/>
        <v>0.00199999999972533</v>
      </c>
      <c r="S2390" s="123" t="s">
        <v>120</v>
      </c>
      <c r="U2390" s="70"/>
      <c r="V2390" s="124"/>
    </row>
    <row r="2391" s="63" customFormat="1" ht="16.5" outlineLevel="7" spans="1:22">
      <c r="A2391" s="82"/>
      <c r="B2391" s="126" t="s">
        <v>194</v>
      </c>
      <c r="C2391" s="127" t="s">
        <v>11445</v>
      </c>
      <c r="D2391" s="128" t="s">
        <v>10342</v>
      </c>
      <c r="E2391" s="129">
        <v>45464</v>
      </c>
      <c r="F2391" s="128">
        <v>60</v>
      </c>
      <c r="G2391" s="114">
        <v>0</v>
      </c>
      <c r="H2391" s="115">
        <v>8637.16</v>
      </c>
      <c r="I2391" s="115">
        <v>2591.15</v>
      </c>
      <c r="J2391" s="130">
        <v>0</v>
      </c>
      <c r="K2391" s="130">
        <v>6046.01</v>
      </c>
      <c r="L2391" s="130">
        <v>1727.43</v>
      </c>
      <c r="M2391" s="118"/>
      <c r="N2391" s="119"/>
      <c r="O2391" s="120">
        <f t="shared" si="149"/>
        <v>47299</v>
      </c>
      <c r="P2391" s="121">
        <f t="shared" si="150"/>
        <v>12</v>
      </c>
      <c r="Q2391" s="122">
        <f t="shared" si="151"/>
        <v>1727.432</v>
      </c>
      <c r="R2391" s="122">
        <f t="shared" si="148"/>
        <v>0.00199999999972533</v>
      </c>
      <c r="S2391" s="123" t="s">
        <v>120</v>
      </c>
      <c r="U2391" s="70"/>
      <c r="V2391" s="124"/>
    </row>
    <row r="2392" s="63" customFormat="1" ht="16.5" outlineLevel="7" spans="1:22">
      <c r="A2392" s="82"/>
      <c r="B2392" s="126" t="s">
        <v>194</v>
      </c>
      <c r="C2392" s="127" t="s">
        <v>11449</v>
      </c>
      <c r="D2392" s="128" t="s">
        <v>10342</v>
      </c>
      <c r="E2392" s="129">
        <v>45464</v>
      </c>
      <c r="F2392" s="128">
        <v>60</v>
      </c>
      <c r="G2392" s="114">
        <v>0</v>
      </c>
      <c r="H2392" s="115">
        <v>8637.16</v>
      </c>
      <c r="I2392" s="115">
        <v>2591.15</v>
      </c>
      <c r="J2392" s="130">
        <v>0</v>
      </c>
      <c r="K2392" s="130">
        <v>6046.01</v>
      </c>
      <c r="L2392" s="130">
        <v>1727.43</v>
      </c>
      <c r="M2392" s="118"/>
      <c r="N2392" s="119"/>
      <c r="O2392" s="120">
        <f t="shared" si="149"/>
        <v>47299</v>
      </c>
      <c r="P2392" s="121">
        <f t="shared" si="150"/>
        <v>12</v>
      </c>
      <c r="Q2392" s="122">
        <f t="shared" si="151"/>
        <v>1727.432</v>
      </c>
      <c r="R2392" s="122">
        <f t="shared" si="148"/>
        <v>0.00199999999972533</v>
      </c>
      <c r="S2392" s="123" t="s">
        <v>120</v>
      </c>
      <c r="U2392" s="70"/>
      <c r="V2392" s="124"/>
    </row>
    <row r="2393" s="63" customFormat="1" ht="16.5" outlineLevel="7" spans="1:22">
      <c r="A2393" s="82"/>
      <c r="B2393" s="126" t="s">
        <v>194</v>
      </c>
      <c r="C2393" s="127" t="s">
        <v>11453</v>
      </c>
      <c r="D2393" s="128" t="s">
        <v>10342</v>
      </c>
      <c r="E2393" s="129">
        <v>45464</v>
      </c>
      <c r="F2393" s="128">
        <v>60</v>
      </c>
      <c r="G2393" s="114">
        <v>0</v>
      </c>
      <c r="H2393" s="115">
        <v>8637.16</v>
      </c>
      <c r="I2393" s="115">
        <v>2591.15</v>
      </c>
      <c r="J2393" s="130">
        <v>0</v>
      </c>
      <c r="K2393" s="130">
        <v>6046.01</v>
      </c>
      <c r="L2393" s="130">
        <v>1727.43</v>
      </c>
      <c r="M2393" s="118"/>
      <c r="N2393" s="119"/>
      <c r="O2393" s="120">
        <f t="shared" si="149"/>
        <v>47299</v>
      </c>
      <c r="P2393" s="121">
        <f t="shared" si="150"/>
        <v>12</v>
      </c>
      <c r="Q2393" s="122">
        <f t="shared" si="151"/>
        <v>1727.432</v>
      </c>
      <c r="R2393" s="122">
        <f t="shared" si="148"/>
        <v>0.00199999999972533</v>
      </c>
      <c r="S2393" s="123" t="s">
        <v>120</v>
      </c>
      <c r="U2393" s="70"/>
      <c r="V2393" s="124"/>
    </row>
    <row r="2394" s="63" customFormat="1" ht="16.5" outlineLevel="7" spans="1:22">
      <c r="A2394" s="82"/>
      <c r="B2394" s="111" t="s">
        <v>194</v>
      </c>
      <c r="C2394" s="111" t="s">
        <v>11457</v>
      </c>
      <c r="D2394" s="112" t="s">
        <v>10342</v>
      </c>
      <c r="E2394" s="113">
        <v>45464</v>
      </c>
      <c r="F2394" s="112">
        <v>60</v>
      </c>
      <c r="G2394" s="114">
        <v>0</v>
      </c>
      <c r="H2394" s="115">
        <v>8637.16</v>
      </c>
      <c r="I2394" s="115">
        <v>2591.15</v>
      </c>
      <c r="J2394" s="116">
        <v>0</v>
      </c>
      <c r="K2394" s="116">
        <v>6046.01</v>
      </c>
      <c r="L2394" s="116">
        <v>1727.43</v>
      </c>
      <c r="M2394" s="118"/>
      <c r="N2394" s="119"/>
      <c r="O2394" s="120">
        <f t="shared" si="149"/>
        <v>47299</v>
      </c>
      <c r="P2394" s="121">
        <f t="shared" si="150"/>
        <v>12</v>
      </c>
      <c r="Q2394" s="122">
        <f t="shared" si="151"/>
        <v>1727.432</v>
      </c>
      <c r="R2394" s="122">
        <f t="shared" si="148"/>
        <v>0.00199999999972533</v>
      </c>
      <c r="S2394" s="123" t="s">
        <v>120</v>
      </c>
      <c r="U2394" s="70"/>
      <c r="V2394" s="124"/>
    </row>
    <row r="2395" s="63" customFormat="1" ht="16.5" outlineLevel="7" spans="1:22">
      <c r="A2395" s="82"/>
      <c r="B2395" s="111" t="s">
        <v>194</v>
      </c>
      <c r="C2395" s="111" t="s">
        <v>11461</v>
      </c>
      <c r="D2395" s="112" t="s">
        <v>10342</v>
      </c>
      <c r="E2395" s="113">
        <v>45464</v>
      </c>
      <c r="F2395" s="112">
        <v>60</v>
      </c>
      <c r="G2395" s="114">
        <v>0</v>
      </c>
      <c r="H2395" s="115">
        <v>8637.16</v>
      </c>
      <c r="I2395" s="115">
        <v>2591.15</v>
      </c>
      <c r="J2395" s="116">
        <v>0</v>
      </c>
      <c r="K2395" s="116">
        <v>6046.01</v>
      </c>
      <c r="L2395" s="116">
        <v>1727.43</v>
      </c>
      <c r="M2395" s="118"/>
      <c r="N2395" s="119"/>
      <c r="O2395" s="120">
        <f t="shared" si="149"/>
        <v>47299</v>
      </c>
      <c r="P2395" s="121">
        <f t="shared" si="150"/>
        <v>12</v>
      </c>
      <c r="Q2395" s="122">
        <f t="shared" si="151"/>
        <v>1727.432</v>
      </c>
      <c r="R2395" s="122">
        <f t="shared" si="148"/>
        <v>0.00199999999972533</v>
      </c>
      <c r="S2395" s="123" t="s">
        <v>120</v>
      </c>
      <c r="U2395" s="70"/>
      <c r="V2395" s="124"/>
    </row>
    <row r="2396" s="63" customFormat="1" ht="16.5" outlineLevel="7" spans="1:22">
      <c r="A2396" s="82"/>
      <c r="B2396" s="126" t="s">
        <v>194</v>
      </c>
      <c r="C2396" s="127" t="s">
        <v>11465</v>
      </c>
      <c r="D2396" s="128" t="s">
        <v>10342</v>
      </c>
      <c r="E2396" s="129">
        <v>45464</v>
      </c>
      <c r="F2396" s="128">
        <v>60</v>
      </c>
      <c r="G2396" s="114">
        <v>0</v>
      </c>
      <c r="H2396" s="115">
        <v>8637.16</v>
      </c>
      <c r="I2396" s="115">
        <v>2591.15</v>
      </c>
      <c r="J2396" s="130">
        <v>0</v>
      </c>
      <c r="K2396" s="130">
        <v>6046.01</v>
      </c>
      <c r="L2396" s="130">
        <v>1727.43</v>
      </c>
      <c r="M2396" s="118"/>
      <c r="N2396" s="119"/>
      <c r="O2396" s="120">
        <f t="shared" si="149"/>
        <v>47299</v>
      </c>
      <c r="P2396" s="121">
        <f t="shared" si="150"/>
        <v>12</v>
      </c>
      <c r="Q2396" s="122">
        <f t="shared" si="151"/>
        <v>1727.432</v>
      </c>
      <c r="R2396" s="122">
        <f t="shared" si="148"/>
        <v>0.00199999999972533</v>
      </c>
      <c r="S2396" s="123" t="s">
        <v>120</v>
      </c>
      <c r="U2396" s="70"/>
      <c r="V2396" s="124"/>
    </row>
    <row r="2397" s="63" customFormat="1" ht="16.5" outlineLevel="7" spans="1:22">
      <c r="A2397" s="82"/>
      <c r="B2397" s="126" t="s">
        <v>194</v>
      </c>
      <c r="C2397" s="127" t="s">
        <v>11468</v>
      </c>
      <c r="D2397" s="128" t="s">
        <v>10342</v>
      </c>
      <c r="E2397" s="129">
        <v>45464</v>
      </c>
      <c r="F2397" s="128">
        <v>60</v>
      </c>
      <c r="G2397" s="114">
        <v>0</v>
      </c>
      <c r="H2397" s="115">
        <v>8637.16</v>
      </c>
      <c r="I2397" s="115">
        <v>2591.15</v>
      </c>
      <c r="J2397" s="130">
        <v>0</v>
      </c>
      <c r="K2397" s="130">
        <v>6046.01</v>
      </c>
      <c r="L2397" s="130">
        <v>1727.43</v>
      </c>
      <c r="M2397" s="118"/>
      <c r="N2397" s="119"/>
      <c r="O2397" s="120">
        <f t="shared" si="149"/>
        <v>47299</v>
      </c>
      <c r="P2397" s="121">
        <f t="shared" si="150"/>
        <v>12</v>
      </c>
      <c r="Q2397" s="122">
        <f t="shared" si="151"/>
        <v>1727.432</v>
      </c>
      <c r="R2397" s="122">
        <f t="shared" si="148"/>
        <v>0.00199999999972533</v>
      </c>
      <c r="S2397" s="123" t="s">
        <v>120</v>
      </c>
      <c r="U2397" s="70"/>
      <c r="V2397" s="124"/>
    </row>
    <row r="2398" s="63" customFormat="1" ht="16.5" outlineLevel="7" spans="1:22">
      <c r="A2398" s="82"/>
      <c r="B2398" s="126" t="s">
        <v>194</v>
      </c>
      <c r="C2398" s="127" t="s">
        <v>11471</v>
      </c>
      <c r="D2398" s="128" t="s">
        <v>10342</v>
      </c>
      <c r="E2398" s="129">
        <v>45464</v>
      </c>
      <c r="F2398" s="128">
        <v>60</v>
      </c>
      <c r="G2398" s="114">
        <v>0</v>
      </c>
      <c r="H2398" s="115">
        <v>8637.16</v>
      </c>
      <c r="I2398" s="115">
        <v>2591.15</v>
      </c>
      <c r="J2398" s="130">
        <v>0</v>
      </c>
      <c r="K2398" s="130">
        <v>6046.01</v>
      </c>
      <c r="L2398" s="130">
        <v>1727.43</v>
      </c>
      <c r="M2398" s="118"/>
      <c r="N2398" s="119"/>
      <c r="O2398" s="120">
        <f t="shared" si="149"/>
        <v>47299</v>
      </c>
      <c r="P2398" s="121">
        <f t="shared" si="150"/>
        <v>12</v>
      </c>
      <c r="Q2398" s="122">
        <f t="shared" si="151"/>
        <v>1727.432</v>
      </c>
      <c r="R2398" s="122">
        <f t="shared" si="148"/>
        <v>0.00199999999972533</v>
      </c>
      <c r="S2398" s="123" t="s">
        <v>120</v>
      </c>
      <c r="U2398" s="70"/>
      <c r="V2398" s="124"/>
    </row>
    <row r="2399" s="63" customFormat="1" ht="16.5" outlineLevel="7" spans="1:22">
      <c r="A2399" s="82"/>
      <c r="B2399" s="126" t="s">
        <v>194</v>
      </c>
      <c r="C2399" s="127" t="s">
        <v>11474</v>
      </c>
      <c r="D2399" s="128" t="s">
        <v>9412</v>
      </c>
      <c r="E2399" s="129">
        <v>45464</v>
      </c>
      <c r="F2399" s="128">
        <v>60</v>
      </c>
      <c r="G2399" s="114">
        <v>0</v>
      </c>
      <c r="H2399" s="115">
        <v>752.22</v>
      </c>
      <c r="I2399" s="115">
        <v>225.66</v>
      </c>
      <c r="J2399" s="130">
        <v>0</v>
      </c>
      <c r="K2399" s="130">
        <v>526.56</v>
      </c>
      <c r="L2399" s="130">
        <v>150.44</v>
      </c>
      <c r="M2399" s="118"/>
      <c r="N2399" s="119"/>
      <c r="O2399" s="120">
        <f t="shared" si="149"/>
        <v>47299</v>
      </c>
      <c r="P2399" s="121">
        <f t="shared" si="150"/>
        <v>12</v>
      </c>
      <c r="Q2399" s="122">
        <f t="shared" si="151"/>
        <v>150.444</v>
      </c>
      <c r="R2399" s="122">
        <f t="shared" si="148"/>
        <v>0.0040000000000191</v>
      </c>
      <c r="S2399" s="123" t="s">
        <v>120</v>
      </c>
      <c r="U2399" s="70"/>
      <c r="V2399" s="124"/>
    </row>
    <row r="2400" s="63" customFormat="1" ht="16.5" outlineLevel="7" spans="1:22">
      <c r="A2400" s="82"/>
      <c r="B2400" s="126" t="s">
        <v>194</v>
      </c>
      <c r="C2400" s="127" t="s">
        <v>11478</v>
      </c>
      <c r="D2400" s="128" t="s">
        <v>9412</v>
      </c>
      <c r="E2400" s="129">
        <v>45464</v>
      </c>
      <c r="F2400" s="128">
        <v>60</v>
      </c>
      <c r="G2400" s="114">
        <v>0</v>
      </c>
      <c r="H2400" s="115">
        <v>752.22</v>
      </c>
      <c r="I2400" s="115">
        <v>225.66</v>
      </c>
      <c r="J2400" s="130">
        <v>0</v>
      </c>
      <c r="K2400" s="130">
        <v>526.56</v>
      </c>
      <c r="L2400" s="130">
        <v>150.44</v>
      </c>
      <c r="M2400" s="118"/>
      <c r="N2400" s="119"/>
      <c r="O2400" s="120">
        <f t="shared" si="149"/>
        <v>47299</v>
      </c>
      <c r="P2400" s="121">
        <f t="shared" si="150"/>
        <v>12</v>
      </c>
      <c r="Q2400" s="122">
        <f t="shared" si="151"/>
        <v>150.444</v>
      </c>
      <c r="R2400" s="122">
        <f t="shared" si="148"/>
        <v>0.0040000000000191</v>
      </c>
      <c r="S2400" s="123" t="s">
        <v>120</v>
      </c>
      <c r="U2400" s="70"/>
      <c r="V2400" s="124"/>
    </row>
    <row r="2401" s="63" customFormat="1" ht="16.5" outlineLevel="7" spans="1:22">
      <c r="A2401" s="82"/>
      <c r="B2401" s="111" t="s">
        <v>194</v>
      </c>
      <c r="C2401" s="111" t="s">
        <v>11482</v>
      </c>
      <c r="D2401" s="112" t="s">
        <v>9412</v>
      </c>
      <c r="E2401" s="113">
        <v>45464</v>
      </c>
      <c r="F2401" s="112">
        <v>60</v>
      </c>
      <c r="G2401" s="114">
        <v>0</v>
      </c>
      <c r="H2401" s="115">
        <v>752.22</v>
      </c>
      <c r="I2401" s="115">
        <v>225.66</v>
      </c>
      <c r="J2401" s="116">
        <v>0</v>
      </c>
      <c r="K2401" s="116">
        <v>526.56</v>
      </c>
      <c r="L2401" s="116">
        <v>150.44</v>
      </c>
      <c r="M2401" s="118"/>
      <c r="N2401" s="119"/>
      <c r="O2401" s="120">
        <f t="shared" si="149"/>
        <v>47299</v>
      </c>
      <c r="P2401" s="121">
        <f t="shared" si="150"/>
        <v>12</v>
      </c>
      <c r="Q2401" s="122">
        <f t="shared" si="151"/>
        <v>150.444</v>
      </c>
      <c r="R2401" s="122">
        <f t="shared" si="148"/>
        <v>0.0040000000000191</v>
      </c>
      <c r="S2401" s="123" t="s">
        <v>120</v>
      </c>
      <c r="U2401" s="70"/>
      <c r="V2401" s="124"/>
    </row>
    <row r="2402" s="63" customFormat="1" ht="16.5" outlineLevel="7" spans="1:22">
      <c r="A2402" s="82"/>
      <c r="B2402" s="111" t="s">
        <v>194</v>
      </c>
      <c r="C2402" s="111" t="s">
        <v>11486</v>
      </c>
      <c r="D2402" s="112" t="s">
        <v>9327</v>
      </c>
      <c r="E2402" s="113">
        <v>45464</v>
      </c>
      <c r="F2402" s="112">
        <v>60</v>
      </c>
      <c r="G2402" s="114">
        <v>0</v>
      </c>
      <c r="H2402" s="115">
        <v>1495.58</v>
      </c>
      <c r="I2402" s="115">
        <v>448.68</v>
      </c>
      <c r="J2402" s="116">
        <v>0</v>
      </c>
      <c r="K2402" s="116">
        <v>1046.9</v>
      </c>
      <c r="L2402" s="116">
        <v>299.12</v>
      </c>
      <c r="M2402" s="118"/>
      <c r="N2402" s="119"/>
      <c r="O2402" s="120">
        <f t="shared" si="149"/>
        <v>47299</v>
      </c>
      <c r="P2402" s="121">
        <f t="shared" si="150"/>
        <v>12</v>
      </c>
      <c r="Q2402" s="122">
        <f t="shared" si="151"/>
        <v>299.116</v>
      </c>
      <c r="R2402" s="122">
        <f t="shared" si="148"/>
        <v>-0.0040000000000191</v>
      </c>
      <c r="S2402" s="123" t="s">
        <v>120</v>
      </c>
      <c r="U2402" s="70"/>
      <c r="V2402" s="124"/>
    </row>
    <row r="2403" s="63" customFormat="1" ht="16.5" outlineLevel="7" spans="1:22">
      <c r="A2403" s="82"/>
      <c r="B2403" s="126" t="s">
        <v>194</v>
      </c>
      <c r="C2403" s="127" t="s">
        <v>11490</v>
      </c>
      <c r="D2403" s="128" t="s">
        <v>9327</v>
      </c>
      <c r="E2403" s="129">
        <v>45464</v>
      </c>
      <c r="F2403" s="128">
        <v>60</v>
      </c>
      <c r="G2403" s="114">
        <v>0</v>
      </c>
      <c r="H2403" s="115">
        <v>1495.58</v>
      </c>
      <c r="I2403" s="115">
        <v>448.68</v>
      </c>
      <c r="J2403" s="130">
        <v>0</v>
      </c>
      <c r="K2403" s="130">
        <v>1046.9</v>
      </c>
      <c r="L2403" s="130">
        <v>299.12</v>
      </c>
      <c r="M2403" s="118"/>
      <c r="N2403" s="119"/>
      <c r="O2403" s="120">
        <f t="shared" si="149"/>
        <v>47299</v>
      </c>
      <c r="P2403" s="121">
        <f t="shared" si="150"/>
        <v>12</v>
      </c>
      <c r="Q2403" s="122">
        <f t="shared" si="151"/>
        <v>299.116</v>
      </c>
      <c r="R2403" s="122">
        <f t="shared" si="148"/>
        <v>-0.0040000000000191</v>
      </c>
      <c r="S2403" s="123" t="s">
        <v>120</v>
      </c>
      <c r="U2403" s="70"/>
      <c r="V2403" s="124"/>
    </row>
    <row r="2404" s="63" customFormat="1" ht="16.5" outlineLevel="7" spans="1:22">
      <c r="A2404" s="82"/>
      <c r="B2404" s="126" t="s">
        <v>194</v>
      </c>
      <c r="C2404" s="127" t="s">
        <v>11493</v>
      </c>
      <c r="D2404" s="128" t="s">
        <v>9327</v>
      </c>
      <c r="E2404" s="129">
        <v>45464</v>
      </c>
      <c r="F2404" s="128">
        <v>60</v>
      </c>
      <c r="G2404" s="114">
        <v>0</v>
      </c>
      <c r="H2404" s="115">
        <v>1495.58</v>
      </c>
      <c r="I2404" s="115">
        <v>448.68</v>
      </c>
      <c r="J2404" s="130">
        <v>0</v>
      </c>
      <c r="K2404" s="130">
        <v>1046.9</v>
      </c>
      <c r="L2404" s="130">
        <v>299.12</v>
      </c>
      <c r="M2404" s="118"/>
      <c r="N2404" s="119"/>
      <c r="O2404" s="120">
        <f t="shared" si="149"/>
        <v>47299</v>
      </c>
      <c r="P2404" s="121">
        <f t="shared" si="150"/>
        <v>12</v>
      </c>
      <c r="Q2404" s="122">
        <f t="shared" si="151"/>
        <v>299.116</v>
      </c>
      <c r="R2404" s="122">
        <f t="shared" si="148"/>
        <v>-0.0040000000000191</v>
      </c>
      <c r="S2404" s="123" t="s">
        <v>120</v>
      </c>
      <c r="U2404" s="70"/>
      <c r="V2404" s="124"/>
    </row>
    <row r="2405" s="63" customFormat="1" ht="16.5" outlineLevel="7" spans="1:22">
      <c r="A2405" s="82"/>
      <c r="B2405" s="126" t="s">
        <v>194</v>
      </c>
      <c r="C2405" s="127" t="s">
        <v>11496</v>
      </c>
      <c r="D2405" s="128" t="s">
        <v>9327</v>
      </c>
      <c r="E2405" s="129">
        <v>45464</v>
      </c>
      <c r="F2405" s="128">
        <v>60</v>
      </c>
      <c r="G2405" s="114">
        <v>0</v>
      </c>
      <c r="H2405" s="115">
        <v>1495.58</v>
      </c>
      <c r="I2405" s="115">
        <v>448.68</v>
      </c>
      <c r="J2405" s="130">
        <v>0</v>
      </c>
      <c r="K2405" s="130">
        <v>1046.9</v>
      </c>
      <c r="L2405" s="130">
        <v>299.12</v>
      </c>
      <c r="M2405" s="118"/>
      <c r="N2405" s="119"/>
      <c r="O2405" s="120">
        <f t="shared" si="149"/>
        <v>47299</v>
      </c>
      <c r="P2405" s="121">
        <f t="shared" si="150"/>
        <v>12</v>
      </c>
      <c r="Q2405" s="122">
        <f t="shared" si="151"/>
        <v>299.116</v>
      </c>
      <c r="R2405" s="122">
        <f t="shared" si="148"/>
        <v>-0.0040000000000191</v>
      </c>
      <c r="S2405" s="123" t="s">
        <v>120</v>
      </c>
      <c r="U2405" s="70"/>
      <c r="V2405" s="124"/>
    </row>
    <row r="2406" s="63" customFormat="1" ht="16.5" outlineLevel="7" spans="1:22">
      <c r="A2406" s="82"/>
      <c r="B2406" s="126" t="s">
        <v>194</v>
      </c>
      <c r="C2406" s="127" t="s">
        <v>11500</v>
      </c>
      <c r="D2406" s="128" t="s">
        <v>9327</v>
      </c>
      <c r="E2406" s="129">
        <v>45464</v>
      </c>
      <c r="F2406" s="128">
        <v>60</v>
      </c>
      <c r="G2406" s="114">
        <v>0</v>
      </c>
      <c r="H2406" s="115">
        <v>1495.58</v>
      </c>
      <c r="I2406" s="115">
        <v>448.68</v>
      </c>
      <c r="J2406" s="130">
        <v>0</v>
      </c>
      <c r="K2406" s="130">
        <v>1046.9</v>
      </c>
      <c r="L2406" s="130">
        <v>299.12</v>
      </c>
      <c r="M2406" s="118"/>
      <c r="N2406" s="119"/>
      <c r="O2406" s="120">
        <f t="shared" si="149"/>
        <v>47299</v>
      </c>
      <c r="P2406" s="121">
        <f t="shared" si="150"/>
        <v>12</v>
      </c>
      <c r="Q2406" s="122">
        <f t="shared" si="151"/>
        <v>299.116</v>
      </c>
      <c r="R2406" s="122">
        <f t="shared" si="148"/>
        <v>-0.0040000000000191</v>
      </c>
      <c r="S2406" s="123" t="s">
        <v>120</v>
      </c>
      <c r="U2406" s="70"/>
      <c r="V2406" s="124"/>
    </row>
    <row r="2407" s="63" customFormat="1" ht="16.5" outlineLevel="7" spans="1:22">
      <c r="A2407" s="82"/>
      <c r="B2407" s="126" t="s">
        <v>194</v>
      </c>
      <c r="C2407" s="127" t="s">
        <v>11504</v>
      </c>
      <c r="D2407" s="128" t="s">
        <v>9053</v>
      </c>
      <c r="E2407" s="129">
        <v>45803</v>
      </c>
      <c r="F2407" s="128">
        <v>60</v>
      </c>
      <c r="G2407" s="114">
        <v>0</v>
      </c>
      <c r="H2407" s="115">
        <v>7433.63</v>
      </c>
      <c r="I2407" s="115">
        <v>867.26</v>
      </c>
      <c r="J2407" s="130">
        <v>0</v>
      </c>
      <c r="K2407" s="130">
        <v>6566.37</v>
      </c>
      <c r="L2407" s="130">
        <v>867.26</v>
      </c>
      <c r="M2407" s="118"/>
      <c r="N2407" s="119"/>
      <c r="O2407" s="120">
        <f t="shared" si="149"/>
        <v>47634</v>
      </c>
      <c r="P2407" s="121">
        <f t="shared" si="150"/>
        <v>7</v>
      </c>
      <c r="Q2407" s="122">
        <f t="shared" si="151"/>
        <v>867.256833333333</v>
      </c>
      <c r="R2407" s="122">
        <f t="shared" si="148"/>
        <v>-0.00316666666662968</v>
      </c>
      <c r="S2407" s="123" t="s">
        <v>120</v>
      </c>
      <c r="U2407" s="70"/>
      <c r="V2407" s="124"/>
    </row>
    <row r="2408" s="63" customFormat="1" ht="16.5" outlineLevel="7" spans="1:22">
      <c r="A2408" s="82"/>
      <c r="B2408" s="111" t="s">
        <v>194</v>
      </c>
      <c r="C2408" s="111" t="s">
        <v>11510</v>
      </c>
      <c r="D2408" s="112" t="s">
        <v>11512</v>
      </c>
      <c r="E2408" s="113">
        <v>45863</v>
      </c>
      <c r="F2408" s="112">
        <v>96</v>
      </c>
      <c r="G2408" s="114">
        <v>0</v>
      </c>
      <c r="H2408" s="115">
        <v>4300.89</v>
      </c>
      <c r="I2408" s="115">
        <v>224</v>
      </c>
      <c r="J2408" s="116">
        <v>0</v>
      </c>
      <c r="K2408" s="116">
        <v>4076.89</v>
      </c>
      <c r="L2408" s="116">
        <v>224</v>
      </c>
      <c r="M2408" s="118"/>
      <c r="N2408" s="119"/>
      <c r="O2408" s="120">
        <f t="shared" si="149"/>
        <v>48791</v>
      </c>
      <c r="P2408" s="121">
        <f t="shared" si="150"/>
        <v>5</v>
      </c>
      <c r="Q2408" s="122">
        <f t="shared" si="151"/>
        <v>224.0046875</v>
      </c>
      <c r="R2408" s="122">
        <f t="shared" si="148"/>
        <v>0.00468750000001705</v>
      </c>
      <c r="S2408" s="123" t="s">
        <v>120</v>
      </c>
      <c r="U2408" s="70"/>
      <c r="V2408" s="124"/>
    </row>
    <row r="2409" s="63" customFormat="1" ht="16.5" outlineLevel="7" spans="1:22">
      <c r="A2409" s="82"/>
      <c r="B2409" s="111" t="s">
        <v>194</v>
      </c>
      <c r="C2409" s="111" t="s">
        <v>11516</v>
      </c>
      <c r="D2409" s="112" t="s">
        <v>11512</v>
      </c>
      <c r="E2409" s="113">
        <v>45863</v>
      </c>
      <c r="F2409" s="112">
        <v>96</v>
      </c>
      <c r="G2409" s="114">
        <v>0</v>
      </c>
      <c r="H2409" s="115">
        <v>4300.88</v>
      </c>
      <c r="I2409" s="115">
        <v>224</v>
      </c>
      <c r="J2409" s="116">
        <v>0</v>
      </c>
      <c r="K2409" s="116">
        <v>4076.88</v>
      </c>
      <c r="L2409" s="116">
        <v>224</v>
      </c>
      <c r="M2409" s="118"/>
      <c r="N2409" s="119"/>
      <c r="O2409" s="120">
        <f t="shared" si="149"/>
        <v>48791</v>
      </c>
      <c r="P2409" s="121">
        <f t="shared" si="150"/>
        <v>5</v>
      </c>
      <c r="Q2409" s="122">
        <f t="shared" si="151"/>
        <v>224.004166666667</v>
      </c>
      <c r="R2409" s="122">
        <f t="shared" si="148"/>
        <v>0.0041666666666913</v>
      </c>
      <c r="S2409" s="123" t="s">
        <v>120</v>
      </c>
      <c r="U2409" s="70"/>
      <c r="V2409" s="124"/>
    </row>
    <row r="2410" s="63" customFormat="1" ht="16.5" outlineLevel="7" spans="1:22">
      <c r="A2410" s="82"/>
      <c r="B2410" s="126" t="s">
        <v>194</v>
      </c>
      <c r="C2410" s="127" t="s">
        <v>11519</v>
      </c>
      <c r="D2410" s="128" t="s">
        <v>11521</v>
      </c>
      <c r="E2410" s="129">
        <v>45863</v>
      </c>
      <c r="F2410" s="128">
        <v>60</v>
      </c>
      <c r="G2410" s="114">
        <v>0</v>
      </c>
      <c r="H2410" s="115">
        <v>1327.44</v>
      </c>
      <c r="I2410" s="115">
        <v>110.62</v>
      </c>
      <c r="J2410" s="130">
        <v>0</v>
      </c>
      <c r="K2410" s="130">
        <v>1216.82</v>
      </c>
      <c r="L2410" s="130">
        <v>110.62</v>
      </c>
      <c r="M2410" s="118"/>
      <c r="N2410" s="119"/>
      <c r="O2410" s="120">
        <f t="shared" si="149"/>
        <v>47695</v>
      </c>
      <c r="P2410" s="121">
        <f t="shared" si="150"/>
        <v>5</v>
      </c>
      <c r="Q2410" s="122">
        <f t="shared" si="151"/>
        <v>110.62</v>
      </c>
      <c r="R2410" s="122">
        <f t="shared" si="148"/>
        <v>0</v>
      </c>
      <c r="S2410" s="123" t="s">
        <v>120</v>
      </c>
      <c r="U2410" s="70"/>
      <c r="V2410" s="124"/>
    </row>
    <row r="2411" s="63" customFormat="1" ht="16.5" outlineLevel="7" spans="1:22">
      <c r="A2411" s="82"/>
      <c r="B2411" s="126" t="s">
        <v>194</v>
      </c>
      <c r="C2411" s="127" t="s">
        <v>11524</v>
      </c>
      <c r="D2411" s="128" t="s">
        <v>11521</v>
      </c>
      <c r="E2411" s="129">
        <v>45863</v>
      </c>
      <c r="F2411" s="128">
        <v>60</v>
      </c>
      <c r="G2411" s="114">
        <v>0</v>
      </c>
      <c r="H2411" s="115">
        <v>1327.44</v>
      </c>
      <c r="I2411" s="115">
        <v>110.62</v>
      </c>
      <c r="J2411" s="130">
        <v>0</v>
      </c>
      <c r="K2411" s="130">
        <v>1216.82</v>
      </c>
      <c r="L2411" s="130">
        <v>110.62</v>
      </c>
      <c r="M2411" s="118"/>
      <c r="N2411" s="119"/>
      <c r="O2411" s="120">
        <f t="shared" si="149"/>
        <v>47695</v>
      </c>
      <c r="P2411" s="121">
        <f t="shared" si="150"/>
        <v>5</v>
      </c>
      <c r="Q2411" s="122">
        <f t="shared" si="151"/>
        <v>110.62</v>
      </c>
      <c r="R2411" s="122">
        <f t="shared" si="148"/>
        <v>0</v>
      </c>
      <c r="S2411" s="123" t="s">
        <v>120</v>
      </c>
      <c r="U2411" s="70"/>
      <c r="V2411" s="124"/>
    </row>
    <row r="2412" s="63" customFormat="1" ht="16.5" outlineLevel="7" spans="1:22">
      <c r="A2412" s="82"/>
      <c r="B2412" s="126" t="s">
        <v>194</v>
      </c>
      <c r="C2412" s="127" t="s">
        <v>11527</v>
      </c>
      <c r="D2412" s="128" t="s">
        <v>11521</v>
      </c>
      <c r="E2412" s="129">
        <v>45863</v>
      </c>
      <c r="F2412" s="128">
        <v>60</v>
      </c>
      <c r="G2412" s="114">
        <v>0</v>
      </c>
      <c r="H2412" s="115">
        <v>1327.43</v>
      </c>
      <c r="I2412" s="115">
        <v>110.62</v>
      </c>
      <c r="J2412" s="130">
        <v>0</v>
      </c>
      <c r="K2412" s="130">
        <v>1216.81</v>
      </c>
      <c r="L2412" s="130">
        <v>110.62</v>
      </c>
      <c r="M2412" s="118"/>
      <c r="N2412" s="119"/>
      <c r="O2412" s="120">
        <f t="shared" si="149"/>
        <v>47695</v>
      </c>
      <c r="P2412" s="121">
        <f t="shared" si="150"/>
        <v>5</v>
      </c>
      <c r="Q2412" s="122">
        <f t="shared" si="151"/>
        <v>110.619166666667</v>
      </c>
      <c r="R2412" s="122">
        <f t="shared" si="148"/>
        <v>-0.000833333333332575</v>
      </c>
      <c r="S2412" s="123" t="s">
        <v>120</v>
      </c>
      <c r="U2412" s="70"/>
      <c r="V2412" s="124"/>
    </row>
    <row r="2413" s="63" customFormat="1" ht="16.5" outlineLevel="7" spans="1:22">
      <c r="A2413" s="82"/>
      <c r="B2413" s="126" t="s">
        <v>194</v>
      </c>
      <c r="C2413" s="127" t="s">
        <v>11530</v>
      </c>
      <c r="D2413" s="128" t="s">
        <v>11521</v>
      </c>
      <c r="E2413" s="129">
        <v>45863</v>
      </c>
      <c r="F2413" s="128">
        <v>60</v>
      </c>
      <c r="G2413" s="114">
        <v>0</v>
      </c>
      <c r="H2413" s="115">
        <v>1327.43</v>
      </c>
      <c r="I2413" s="115">
        <v>110.62</v>
      </c>
      <c r="J2413" s="130">
        <v>0</v>
      </c>
      <c r="K2413" s="130">
        <v>1216.81</v>
      </c>
      <c r="L2413" s="130">
        <v>110.62</v>
      </c>
      <c r="M2413" s="118"/>
      <c r="N2413" s="119"/>
      <c r="O2413" s="120">
        <f t="shared" si="149"/>
        <v>47695</v>
      </c>
      <c r="P2413" s="121">
        <f t="shared" si="150"/>
        <v>5</v>
      </c>
      <c r="Q2413" s="122">
        <f t="shared" si="151"/>
        <v>110.619166666667</v>
      </c>
      <c r="R2413" s="122">
        <f t="shared" si="148"/>
        <v>-0.000833333333332575</v>
      </c>
      <c r="S2413" s="123" t="s">
        <v>120</v>
      </c>
      <c r="U2413" s="70"/>
      <c r="V2413" s="124"/>
    </row>
    <row r="2414" s="63" customFormat="1" ht="16.5" outlineLevel="7" spans="1:22">
      <c r="A2414" s="82"/>
      <c r="B2414" s="126" t="s">
        <v>194</v>
      </c>
      <c r="C2414" s="127" t="s">
        <v>11533</v>
      </c>
      <c r="D2414" s="128" t="s">
        <v>11521</v>
      </c>
      <c r="E2414" s="129">
        <v>45863</v>
      </c>
      <c r="F2414" s="128">
        <v>60</v>
      </c>
      <c r="G2414" s="114">
        <v>0</v>
      </c>
      <c r="H2414" s="115">
        <v>1327.43</v>
      </c>
      <c r="I2414" s="115">
        <v>110.62</v>
      </c>
      <c r="J2414" s="130">
        <v>0</v>
      </c>
      <c r="K2414" s="130">
        <v>1216.81</v>
      </c>
      <c r="L2414" s="130">
        <v>110.62</v>
      </c>
      <c r="M2414" s="118"/>
      <c r="N2414" s="119"/>
      <c r="O2414" s="120">
        <f t="shared" si="149"/>
        <v>47695</v>
      </c>
      <c r="P2414" s="121">
        <f t="shared" si="150"/>
        <v>5</v>
      </c>
      <c r="Q2414" s="122">
        <f t="shared" si="151"/>
        <v>110.619166666667</v>
      </c>
      <c r="R2414" s="122">
        <f t="shared" si="148"/>
        <v>-0.000833333333332575</v>
      </c>
      <c r="S2414" s="123" t="s">
        <v>120</v>
      </c>
      <c r="U2414" s="70"/>
      <c r="V2414" s="124"/>
    </row>
    <row r="2415" s="63" customFormat="1" ht="16.5" outlineLevel="7" spans="1:22">
      <c r="A2415" s="82"/>
      <c r="B2415" s="111" t="s">
        <v>194</v>
      </c>
      <c r="C2415" s="111" t="s">
        <v>11536</v>
      </c>
      <c r="D2415" s="112" t="s">
        <v>11521</v>
      </c>
      <c r="E2415" s="113">
        <v>45863</v>
      </c>
      <c r="F2415" s="112">
        <v>60</v>
      </c>
      <c r="G2415" s="114">
        <v>0</v>
      </c>
      <c r="H2415" s="115">
        <v>1327.43</v>
      </c>
      <c r="I2415" s="115">
        <v>110.62</v>
      </c>
      <c r="J2415" s="116">
        <v>0</v>
      </c>
      <c r="K2415" s="116">
        <v>1216.81</v>
      </c>
      <c r="L2415" s="116">
        <v>110.62</v>
      </c>
      <c r="M2415" s="118"/>
      <c r="N2415" s="119"/>
      <c r="O2415" s="120">
        <f t="shared" si="149"/>
        <v>47695</v>
      </c>
      <c r="P2415" s="121">
        <f t="shared" si="150"/>
        <v>5</v>
      </c>
      <c r="Q2415" s="122">
        <f t="shared" si="151"/>
        <v>110.619166666667</v>
      </c>
      <c r="R2415" s="122">
        <f t="shared" si="148"/>
        <v>-0.000833333333332575</v>
      </c>
      <c r="S2415" s="123" t="s">
        <v>120</v>
      </c>
      <c r="U2415" s="70"/>
      <c r="V2415" s="124"/>
    </row>
    <row r="2416" s="63" customFormat="1" ht="16.5" outlineLevel="7" spans="1:22">
      <c r="A2416" s="82"/>
      <c r="B2416" s="111" t="s">
        <v>194</v>
      </c>
      <c r="C2416" s="111" t="s">
        <v>11539</v>
      </c>
      <c r="D2416" s="112" t="s">
        <v>11541</v>
      </c>
      <c r="E2416" s="113">
        <v>45863</v>
      </c>
      <c r="F2416" s="112">
        <v>60</v>
      </c>
      <c r="G2416" s="114">
        <v>0</v>
      </c>
      <c r="H2416" s="115">
        <v>283.18</v>
      </c>
      <c r="I2416" s="115">
        <v>23.6</v>
      </c>
      <c r="J2416" s="116">
        <v>0</v>
      </c>
      <c r="K2416" s="116">
        <v>259.58</v>
      </c>
      <c r="L2416" s="116">
        <v>23.6</v>
      </c>
      <c r="M2416" s="118"/>
      <c r="N2416" s="119"/>
      <c r="O2416" s="120">
        <f t="shared" si="149"/>
        <v>47695</v>
      </c>
      <c r="P2416" s="121">
        <f t="shared" si="150"/>
        <v>5</v>
      </c>
      <c r="Q2416" s="122">
        <f t="shared" si="151"/>
        <v>23.5983333333333</v>
      </c>
      <c r="R2416" s="122">
        <f t="shared" si="148"/>
        <v>-0.00166666666666515</v>
      </c>
      <c r="S2416" s="123" t="s">
        <v>120</v>
      </c>
      <c r="U2416" s="70"/>
      <c r="V2416" s="124"/>
    </row>
    <row r="2417" s="63" customFormat="1" ht="16.5" outlineLevel="7" spans="1:22">
      <c r="A2417" s="82"/>
      <c r="B2417" s="126" t="s">
        <v>194</v>
      </c>
      <c r="C2417" s="127" t="s">
        <v>11545</v>
      </c>
      <c r="D2417" s="128" t="s">
        <v>11541</v>
      </c>
      <c r="E2417" s="129">
        <v>45863</v>
      </c>
      <c r="F2417" s="128">
        <v>60</v>
      </c>
      <c r="G2417" s="114">
        <v>0</v>
      </c>
      <c r="H2417" s="115">
        <v>283.18</v>
      </c>
      <c r="I2417" s="115">
        <v>23.6</v>
      </c>
      <c r="J2417" s="130">
        <v>0</v>
      </c>
      <c r="K2417" s="130">
        <v>259.58</v>
      </c>
      <c r="L2417" s="130">
        <v>23.6</v>
      </c>
      <c r="M2417" s="118"/>
      <c r="N2417" s="119"/>
      <c r="O2417" s="120">
        <f t="shared" si="149"/>
        <v>47695</v>
      </c>
      <c r="P2417" s="121">
        <f t="shared" si="150"/>
        <v>5</v>
      </c>
      <c r="Q2417" s="122">
        <f t="shared" si="151"/>
        <v>23.5983333333333</v>
      </c>
      <c r="R2417" s="122">
        <f t="shared" si="148"/>
        <v>-0.00166666666666515</v>
      </c>
      <c r="S2417" s="123" t="s">
        <v>120</v>
      </c>
      <c r="U2417" s="70"/>
      <c r="V2417" s="124"/>
    </row>
    <row r="2418" s="63" customFormat="1" ht="16.5" outlineLevel="7" spans="1:22">
      <c r="A2418" s="82"/>
      <c r="B2418" s="126" t="s">
        <v>194</v>
      </c>
      <c r="C2418" s="127" t="s">
        <v>11549</v>
      </c>
      <c r="D2418" s="128" t="s">
        <v>11541</v>
      </c>
      <c r="E2418" s="129">
        <v>45863</v>
      </c>
      <c r="F2418" s="128">
        <v>60</v>
      </c>
      <c r="G2418" s="114">
        <v>0</v>
      </c>
      <c r="H2418" s="115">
        <v>283.18</v>
      </c>
      <c r="I2418" s="115">
        <v>23.6</v>
      </c>
      <c r="J2418" s="130">
        <v>0</v>
      </c>
      <c r="K2418" s="130">
        <v>259.58</v>
      </c>
      <c r="L2418" s="130">
        <v>23.6</v>
      </c>
      <c r="M2418" s="118"/>
      <c r="N2418" s="119"/>
      <c r="O2418" s="120">
        <f t="shared" si="149"/>
        <v>47695</v>
      </c>
      <c r="P2418" s="121">
        <f t="shared" si="150"/>
        <v>5</v>
      </c>
      <c r="Q2418" s="122">
        <f t="shared" si="151"/>
        <v>23.5983333333333</v>
      </c>
      <c r="R2418" s="122">
        <f t="shared" si="148"/>
        <v>-0.00166666666666515</v>
      </c>
      <c r="S2418" s="123" t="s">
        <v>120</v>
      </c>
      <c r="U2418" s="70"/>
      <c r="V2418" s="124"/>
    </row>
    <row r="2419" s="63" customFormat="1" ht="16.5" outlineLevel="7" spans="1:22">
      <c r="A2419" s="82"/>
      <c r="B2419" s="126" t="s">
        <v>194</v>
      </c>
      <c r="C2419" s="127" t="s">
        <v>11552</v>
      </c>
      <c r="D2419" s="128" t="s">
        <v>11541</v>
      </c>
      <c r="E2419" s="129">
        <v>45863</v>
      </c>
      <c r="F2419" s="128">
        <v>60</v>
      </c>
      <c r="G2419" s="114">
        <v>0</v>
      </c>
      <c r="H2419" s="115">
        <v>283.18</v>
      </c>
      <c r="I2419" s="115">
        <v>23.6</v>
      </c>
      <c r="J2419" s="130">
        <v>0</v>
      </c>
      <c r="K2419" s="130">
        <v>259.58</v>
      </c>
      <c r="L2419" s="130">
        <v>23.6</v>
      </c>
      <c r="M2419" s="118"/>
      <c r="N2419" s="119"/>
      <c r="O2419" s="120">
        <f t="shared" si="149"/>
        <v>47695</v>
      </c>
      <c r="P2419" s="121">
        <f t="shared" si="150"/>
        <v>5</v>
      </c>
      <c r="Q2419" s="122">
        <f t="shared" si="151"/>
        <v>23.5983333333333</v>
      </c>
      <c r="R2419" s="122">
        <f t="shared" si="148"/>
        <v>-0.00166666666666515</v>
      </c>
      <c r="S2419" s="123" t="s">
        <v>120</v>
      </c>
      <c r="U2419" s="70"/>
      <c r="V2419" s="124"/>
    </row>
    <row r="2420" s="63" customFormat="1" ht="16.5" outlineLevel="7" spans="1:22">
      <c r="A2420" s="82"/>
      <c r="B2420" s="126" t="s">
        <v>194</v>
      </c>
      <c r="C2420" s="127" t="s">
        <v>11556</v>
      </c>
      <c r="D2420" s="128" t="s">
        <v>11541</v>
      </c>
      <c r="E2420" s="129">
        <v>45863</v>
      </c>
      <c r="F2420" s="128">
        <v>60</v>
      </c>
      <c r="G2420" s="114">
        <v>0</v>
      </c>
      <c r="H2420" s="115">
        <v>283.18</v>
      </c>
      <c r="I2420" s="115">
        <v>23.6</v>
      </c>
      <c r="J2420" s="130">
        <v>0</v>
      </c>
      <c r="K2420" s="130">
        <v>259.58</v>
      </c>
      <c r="L2420" s="130">
        <v>23.6</v>
      </c>
      <c r="M2420" s="118"/>
      <c r="N2420" s="119"/>
      <c r="O2420" s="120">
        <f t="shared" si="149"/>
        <v>47695</v>
      </c>
      <c r="P2420" s="121">
        <f t="shared" si="150"/>
        <v>5</v>
      </c>
      <c r="Q2420" s="122">
        <f t="shared" si="151"/>
        <v>23.5983333333333</v>
      </c>
      <c r="R2420" s="122">
        <f t="shared" si="148"/>
        <v>-0.00166666666666515</v>
      </c>
      <c r="S2420" s="123" t="s">
        <v>120</v>
      </c>
      <c r="U2420" s="70"/>
      <c r="V2420" s="124"/>
    </row>
    <row r="2421" s="63" customFormat="1" ht="16.5" outlineLevel="7" spans="1:22">
      <c r="A2421" s="82"/>
      <c r="B2421" s="126" t="s">
        <v>194</v>
      </c>
      <c r="C2421" s="127" t="s">
        <v>11560</v>
      </c>
      <c r="D2421" s="128" t="s">
        <v>11541</v>
      </c>
      <c r="E2421" s="129">
        <v>45863</v>
      </c>
      <c r="F2421" s="128">
        <v>60</v>
      </c>
      <c r="G2421" s="114">
        <v>0</v>
      </c>
      <c r="H2421" s="115">
        <v>283.18</v>
      </c>
      <c r="I2421" s="115">
        <v>23.6</v>
      </c>
      <c r="J2421" s="130">
        <v>0</v>
      </c>
      <c r="K2421" s="130">
        <v>259.58</v>
      </c>
      <c r="L2421" s="130">
        <v>23.6</v>
      </c>
      <c r="M2421" s="118"/>
      <c r="N2421" s="119"/>
      <c r="O2421" s="120">
        <f t="shared" si="149"/>
        <v>47695</v>
      </c>
      <c r="P2421" s="121">
        <f t="shared" si="150"/>
        <v>5</v>
      </c>
      <c r="Q2421" s="122">
        <f t="shared" si="151"/>
        <v>23.5983333333333</v>
      </c>
      <c r="R2421" s="122">
        <f t="shared" si="148"/>
        <v>-0.00166666666666515</v>
      </c>
      <c r="S2421" s="123" t="s">
        <v>120</v>
      </c>
      <c r="U2421" s="70"/>
      <c r="V2421" s="124"/>
    </row>
    <row r="2422" s="63" customFormat="1" ht="16.5" outlineLevel="7" spans="1:22">
      <c r="A2422" s="82"/>
      <c r="B2422" s="111" t="s">
        <v>194</v>
      </c>
      <c r="C2422" s="111" t="s">
        <v>11565</v>
      </c>
      <c r="D2422" s="112" t="s">
        <v>11541</v>
      </c>
      <c r="E2422" s="113">
        <v>45863</v>
      </c>
      <c r="F2422" s="112">
        <v>60</v>
      </c>
      <c r="G2422" s="114">
        <v>0</v>
      </c>
      <c r="H2422" s="115">
        <v>283.18</v>
      </c>
      <c r="I2422" s="115">
        <v>23.6</v>
      </c>
      <c r="J2422" s="116">
        <v>0</v>
      </c>
      <c r="K2422" s="116">
        <v>259.58</v>
      </c>
      <c r="L2422" s="116">
        <v>23.6</v>
      </c>
      <c r="M2422" s="118"/>
      <c r="N2422" s="119"/>
      <c r="O2422" s="120">
        <f t="shared" si="149"/>
        <v>47695</v>
      </c>
      <c r="P2422" s="121">
        <f t="shared" si="150"/>
        <v>5</v>
      </c>
      <c r="Q2422" s="122">
        <f t="shared" si="151"/>
        <v>23.5983333333333</v>
      </c>
      <c r="R2422" s="122">
        <f t="shared" si="148"/>
        <v>-0.00166666666666515</v>
      </c>
      <c r="S2422" s="123" t="s">
        <v>120</v>
      </c>
      <c r="U2422" s="70"/>
      <c r="V2422" s="124"/>
    </row>
    <row r="2423" s="63" customFormat="1" ht="16.5" outlineLevel="7" spans="1:22">
      <c r="A2423" s="82"/>
      <c r="B2423" s="111" t="s">
        <v>194</v>
      </c>
      <c r="C2423" s="111" t="s">
        <v>11568</v>
      </c>
      <c r="D2423" s="112" t="s">
        <v>11541</v>
      </c>
      <c r="E2423" s="113">
        <v>45863</v>
      </c>
      <c r="F2423" s="112">
        <v>60</v>
      </c>
      <c r="G2423" s="114">
        <v>0</v>
      </c>
      <c r="H2423" s="115">
        <v>283.18</v>
      </c>
      <c r="I2423" s="115">
        <v>23.6</v>
      </c>
      <c r="J2423" s="116">
        <v>0</v>
      </c>
      <c r="K2423" s="116">
        <v>259.58</v>
      </c>
      <c r="L2423" s="116">
        <v>23.6</v>
      </c>
      <c r="M2423" s="118"/>
      <c r="N2423" s="119"/>
      <c r="O2423" s="120">
        <f t="shared" si="149"/>
        <v>47695</v>
      </c>
      <c r="P2423" s="121">
        <f t="shared" si="150"/>
        <v>5</v>
      </c>
      <c r="Q2423" s="122">
        <f t="shared" si="151"/>
        <v>23.5983333333333</v>
      </c>
      <c r="R2423" s="122">
        <f t="shared" si="148"/>
        <v>-0.00166666666666515</v>
      </c>
      <c r="S2423" s="123" t="s">
        <v>120</v>
      </c>
      <c r="U2423" s="70"/>
      <c r="V2423" s="124"/>
    </row>
    <row r="2424" s="63" customFormat="1" ht="16.5" outlineLevel="7" spans="1:22">
      <c r="A2424" s="82"/>
      <c r="B2424" s="126" t="s">
        <v>194</v>
      </c>
      <c r="C2424" s="127" t="s">
        <v>11571</v>
      </c>
      <c r="D2424" s="128" t="s">
        <v>11541</v>
      </c>
      <c r="E2424" s="129">
        <v>45863</v>
      </c>
      <c r="F2424" s="128">
        <v>60</v>
      </c>
      <c r="G2424" s="114">
        <v>0</v>
      </c>
      <c r="H2424" s="115">
        <v>283.19</v>
      </c>
      <c r="I2424" s="115">
        <v>23.6</v>
      </c>
      <c r="J2424" s="130">
        <v>0</v>
      </c>
      <c r="K2424" s="130">
        <v>259.59</v>
      </c>
      <c r="L2424" s="130">
        <v>23.6</v>
      </c>
      <c r="M2424" s="118"/>
      <c r="N2424" s="119"/>
      <c r="O2424" s="120">
        <f t="shared" si="149"/>
        <v>47695</v>
      </c>
      <c r="P2424" s="121">
        <f t="shared" si="150"/>
        <v>5</v>
      </c>
      <c r="Q2424" s="122">
        <f t="shared" si="151"/>
        <v>23.5991666666667</v>
      </c>
      <c r="R2424" s="122">
        <f t="shared" si="148"/>
        <v>-0.000833333333336128</v>
      </c>
      <c r="S2424" s="123" t="s">
        <v>120</v>
      </c>
      <c r="U2424" s="70"/>
      <c r="V2424" s="124"/>
    </row>
    <row r="2425" s="63" customFormat="1" ht="16.5" outlineLevel="7" spans="1:22">
      <c r="A2425" s="82"/>
      <c r="B2425" s="126" t="s">
        <v>194</v>
      </c>
      <c r="C2425" s="127" t="s">
        <v>11575</v>
      </c>
      <c r="D2425" s="128" t="s">
        <v>11541</v>
      </c>
      <c r="E2425" s="129">
        <v>45863</v>
      </c>
      <c r="F2425" s="128">
        <v>60</v>
      </c>
      <c r="G2425" s="114">
        <v>0</v>
      </c>
      <c r="H2425" s="115">
        <v>283.19</v>
      </c>
      <c r="I2425" s="115">
        <v>23.6</v>
      </c>
      <c r="J2425" s="130">
        <v>0</v>
      </c>
      <c r="K2425" s="130">
        <v>259.59</v>
      </c>
      <c r="L2425" s="130">
        <v>23.6</v>
      </c>
      <c r="M2425" s="118"/>
      <c r="N2425" s="119"/>
      <c r="O2425" s="120">
        <f t="shared" si="149"/>
        <v>47695</v>
      </c>
      <c r="P2425" s="121">
        <f t="shared" si="150"/>
        <v>5</v>
      </c>
      <c r="Q2425" s="122">
        <f t="shared" si="151"/>
        <v>23.5991666666667</v>
      </c>
      <c r="R2425" s="122">
        <f t="shared" si="148"/>
        <v>-0.000833333333336128</v>
      </c>
      <c r="S2425" s="123" t="s">
        <v>120</v>
      </c>
      <c r="U2425" s="70"/>
      <c r="V2425" s="124"/>
    </row>
    <row r="2426" s="63" customFormat="1" ht="16.5" outlineLevel="7" spans="1:22">
      <c r="A2426" s="82"/>
      <c r="B2426" s="126" t="s">
        <v>194</v>
      </c>
      <c r="C2426" s="127" t="s">
        <v>11578</v>
      </c>
      <c r="D2426" s="128" t="s">
        <v>11541</v>
      </c>
      <c r="E2426" s="129">
        <v>45863</v>
      </c>
      <c r="F2426" s="128">
        <v>60</v>
      </c>
      <c r="G2426" s="114">
        <v>0</v>
      </c>
      <c r="H2426" s="115">
        <v>283.19</v>
      </c>
      <c r="I2426" s="115">
        <v>23.6</v>
      </c>
      <c r="J2426" s="130">
        <v>0</v>
      </c>
      <c r="K2426" s="130">
        <v>259.59</v>
      </c>
      <c r="L2426" s="130">
        <v>23.6</v>
      </c>
      <c r="M2426" s="118"/>
      <c r="N2426" s="119"/>
      <c r="O2426" s="120">
        <f t="shared" si="149"/>
        <v>47695</v>
      </c>
      <c r="P2426" s="121">
        <f t="shared" si="150"/>
        <v>5</v>
      </c>
      <c r="Q2426" s="122">
        <f t="shared" si="151"/>
        <v>23.5991666666667</v>
      </c>
      <c r="R2426" s="122">
        <f t="shared" si="148"/>
        <v>-0.000833333333336128</v>
      </c>
      <c r="S2426" s="123" t="s">
        <v>120</v>
      </c>
      <c r="U2426" s="70"/>
      <c r="V2426" s="124"/>
    </row>
    <row r="2427" s="63" customFormat="1" ht="16.5" outlineLevel="7" spans="1:22">
      <c r="A2427" s="82"/>
      <c r="B2427" s="126" t="s">
        <v>194</v>
      </c>
      <c r="C2427" s="127" t="s">
        <v>11581</v>
      </c>
      <c r="D2427" s="128" t="s">
        <v>11541</v>
      </c>
      <c r="E2427" s="129">
        <v>45863</v>
      </c>
      <c r="F2427" s="128">
        <v>60</v>
      </c>
      <c r="G2427" s="114">
        <v>0</v>
      </c>
      <c r="H2427" s="115">
        <v>283.19</v>
      </c>
      <c r="I2427" s="115">
        <v>23.6</v>
      </c>
      <c r="J2427" s="130">
        <v>0</v>
      </c>
      <c r="K2427" s="130">
        <v>259.59</v>
      </c>
      <c r="L2427" s="130">
        <v>23.6</v>
      </c>
      <c r="M2427" s="118"/>
      <c r="N2427" s="119"/>
      <c r="O2427" s="120">
        <f t="shared" si="149"/>
        <v>47695</v>
      </c>
      <c r="P2427" s="121">
        <f t="shared" si="150"/>
        <v>5</v>
      </c>
      <c r="Q2427" s="122">
        <f t="shared" si="151"/>
        <v>23.5991666666667</v>
      </c>
      <c r="R2427" s="122">
        <f t="shared" si="148"/>
        <v>-0.000833333333336128</v>
      </c>
      <c r="S2427" s="123" t="s">
        <v>120</v>
      </c>
      <c r="U2427" s="70"/>
      <c r="V2427" s="124"/>
    </row>
    <row r="2428" s="63" customFormat="1" ht="16.5" outlineLevel="7" spans="1:22">
      <c r="A2428" s="82"/>
      <c r="B2428" s="126" t="s">
        <v>194</v>
      </c>
      <c r="C2428" s="127" t="s">
        <v>11584</v>
      </c>
      <c r="D2428" s="128" t="s">
        <v>11541</v>
      </c>
      <c r="E2428" s="129">
        <v>45863</v>
      </c>
      <c r="F2428" s="128">
        <v>60</v>
      </c>
      <c r="G2428" s="114">
        <v>0</v>
      </c>
      <c r="H2428" s="115">
        <v>283.19</v>
      </c>
      <c r="I2428" s="115">
        <v>23.6</v>
      </c>
      <c r="J2428" s="130">
        <v>0</v>
      </c>
      <c r="K2428" s="130">
        <v>259.59</v>
      </c>
      <c r="L2428" s="130">
        <v>23.6</v>
      </c>
      <c r="M2428" s="118"/>
      <c r="N2428" s="119"/>
      <c r="O2428" s="120">
        <f t="shared" si="149"/>
        <v>47695</v>
      </c>
      <c r="P2428" s="121">
        <f t="shared" si="150"/>
        <v>5</v>
      </c>
      <c r="Q2428" s="122">
        <f t="shared" si="151"/>
        <v>23.5991666666667</v>
      </c>
      <c r="R2428" s="122">
        <f t="shared" si="148"/>
        <v>-0.000833333333336128</v>
      </c>
      <c r="S2428" s="123" t="s">
        <v>120</v>
      </c>
      <c r="U2428" s="70"/>
      <c r="V2428" s="124"/>
    </row>
    <row r="2429" s="63" customFormat="1" ht="16.5" outlineLevel="7" spans="1:22">
      <c r="A2429" s="82"/>
      <c r="B2429" s="111" t="s">
        <v>194</v>
      </c>
      <c r="C2429" s="111" t="s">
        <v>11587</v>
      </c>
      <c r="D2429" s="112" t="s">
        <v>11541</v>
      </c>
      <c r="E2429" s="113">
        <v>45863</v>
      </c>
      <c r="F2429" s="112">
        <v>60</v>
      </c>
      <c r="G2429" s="114">
        <v>0</v>
      </c>
      <c r="H2429" s="115">
        <v>283.19</v>
      </c>
      <c r="I2429" s="115">
        <v>23.6</v>
      </c>
      <c r="J2429" s="116">
        <v>0</v>
      </c>
      <c r="K2429" s="116">
        <v>259.59</v>
      </c>
      <c r="L2429" s="116">
        <v>23.6</v>
      </c>
      <c r="M2429" s="118"/>
      <c r="N2429" s="119"/>
      <c r="O2429" s="120">
        <f t="shared" si="149"/>
        <v>47695</v>
      </c>
      <c r="P2429" s="121">
        <f t="shared" si="150"/>
        <v>5</v>
      </c>
      <c r="Q2429" s="122">
        <f t="shared" si="151"/>
        <v>23.5991666666667</v>
      </c>
      <c r="R2429" s="122">
        <f t="shared" si="148"/>
        <v>-0.000833333333336128</v>
      </c>
      <c r="S2429" s="123" t="s">
        <v>120</v>
      </c>
      <c r="U2429" s="70"/>
      <c r="V2429" s="124"/>
    </row>
    <row r="2430" s="63" customFormat="1" ht="16.5" outlineLevel="7" spans="1:22">
      <c r="A2430" s="82"/>
      <c r="B2430" s="111" t="s">
        <v>194</v>
      </c>
      <c r="C2430" s="111" t="s">
        <v>11590</v>
      </c>
      <c r="D2430" s="112" t="s">
        <v>11541</v>
      </c>
      <c r="E2430" s="113">
        <v>45863</v>
      </c>
      <c r="F2430" s="112">
        <v>60</v>
      </c>
      <c r="G2430" s="114">
        <v>0</v>
      </c>
      <c r="H2430" s="115">
        <v>283.19</v>
      </c>
      <c r="I2430" s="115">
        <v>23.6</v>
      </c>
      <c r="J2430" s="116">
        <v>0</v>
      </c>
      <c r="K2430" s="116">
        <v>259.59</v>
      </c>
      <c r="L2430" s="116">
        <v>23.6</v>
      </c>
      <c r="M2430" s="118"/>
      <c r="N2430" s="119"/>
      <c r="O2430" s="120">
        <f t="shared" si="149"/>
        <v>47695</v>
      </c>
      <c r="P2430" s="121">
        <f t="shared" si="150"/>
        <v>5</v>
      </c>
      <c r="Q2430" s="122">
        <f t="shared" si="151"/>
        <v>23.5991666666667</v>
      </c>
      <c r="R2430" s="122">
        <f t="shared" si="148"/>
        <v>-0.000833333333336128</v>
      </c>
      <c r="S2430" s="123" t="s">
        <v>120</v>
      </c>
      <c r="U2430" s="70"/>
      <c r="V2430" s="124"/>
    </row>
    <row r="2431" s="63" customFormat="1" ht="16.5" outlineLevel="7" spans="1:22">
      <c r="A2431" s="82"/>
      <c r="B2431" s="126" t="s">
        <v>194</v>
      </c>
      <c r="C2431" s="127" t="s">
        <v>11593</v>
      </c>
      <c r="D2431" s="128" t="s">
        <v>11541</v>
      </c>
      <c r="E2431" s="129">
        <v>45863</v>
      </c>
      <c r="F2431" s="128">
        <v>60</v>
      </c>
      <c r="G2431" s="114">
        <v>0</v>
      </c>
      <c r="H2431" s="115">
        <v>283.19</v>
      </c>
      <c r="I2431" s="115">
        <v>23.6</v>
      </c>
      <c r="J2431" s="130">
        <v>0</v>
      </c>
      <c r="K2431" s="130">
        <v>259.59</v>
      </c>
      <c r="L2431" s="130">
        <v>23.6</v>
      </c>
      <c r="M2431" s="118"/>
      <c r="N2431" s="119"/>
      <c r="O2431" s="120">
        <f t="shared" si="149"/>
        <v>47695</v>
      </c>
      <c r="P2431" s="121">
        <f t="shared" si="150"/>
        <v>5</v>
      </c>
      <c r="Q2431" s="122">
        <f t="shared" si="151"/>
        <v>23.5991666666667</v>
      </c>
      <c r="R2431" s="122">
        <f t="shared" si="148"/>
        <v>-0.000833333333336128</v>
      </c>
      <c r="S2431" s="123" t="s">
        <v>120</v>
      </c>
      <c r="T2431" s="132"/>
      <c r="U2431" s="70"/>
      <c r="V2431" s="124"/>
    </row>
    <row r="2432" s="63" customFormat="1" ht="16.5" outlineLevel="7" spans="1:22">
      <c r="A2432" s="82"/>
      <c r="B2432" s="126" t="s">
        <v>194</v>
      </c>
      <c r="C2432" s="127" t="s">
        <v>11596</v>
      </c>
      <c r="D2432" s="128" t="s">
        <v>11541</v>
      </c>
      <c r="E2432" s="129">
        <v>45863</v>
      </c>
      <c r="F2432" s="128">
        <v>60</v>
      </c>
      <c r="G2432" s="114">
        <v>0</v>
      </c>
      <c r="H2432" s="115">
        <v>283.19</v>
      </c>
      <c r="I2432" s="115">
        <v>23.6</v>
      </c>
      <c r="J2432" s="130">
        <v>0</v>
      </c>
      <c r="K2432" s="130">
        <v>259.59</v>
      </c>
      <c r="L2432" s="130">
        <v>23.6</v>
      </c>
      <c r="M2432" s="118"/>
      <c r="N2432" s="119"/>
      <c r="O2432" s="120">
        <f t="shared" si="149"/>
        <v>47695</v>
      </c>
      <c r="P2432" s="121">
        <f t="shared" si="150"/>
        <v>5</v>
      </c>
      <c r="Q2432" s="122">
        <f t="shared" si="151"/>
        <v>23.5991666666667</v>
      </c>
      <c r="R2432" s="122">
        <f t="shared" si="148"/>
        <v>-0.000833333333336128</v>
      </c>
      <c r="S2432" s="123" t="s">
        <v>120</v>
      </c>
      <c r="T2432" s="132"/>
      <c r="U2432" s="70"/>
      <c r="V2432" s="124"/>
    </row>
    <row r="2433" s="63" customFormat="1" ht="16.5" outlineLevel="7" spans="1:22">
      <c r="A2433" s="82"/>
      <c r="B2433" s="126" t="s">
        <v>194</v>
      </c>
      <c r="C2433" s="127" t="s">
        <v>11599</v>
      </c>
      <c r="D2433" s="128" t="s">
        <v>11541</v>
      </c>
      <c r="E2433" s="129">
        <v>45863</v>
      </c>
      <c r="F2433" s="128">
        <v>60</v>
      </c>
      <c r="G2433" s="114">
        <v>0</v>
      </c>
      <c r="H2433" s="115">
        <v>283.19</v>
      </c>
      <c r="I2433" s="115">
        <v>23.6</v>
      </c>
      <c r="J2433" s="130">
        <v>0</v>
      </c>
      <c r="K2433" s="130">
        <v>259.59</v>
      </c>
      <c r="L2433" s="130">
        <v>23.6</v>
      </c>
      <c r="M2433" s="118"/>
      <c r="N2433" s="119"/>
      <c r="O2433" s="120">
        <f t="shared" si="149"/>
        <v>47695</v>
      </c>
      <c r="P2433" s="121">
        <f t="shared" si="150"/>
        <v>5</v>
      </c>
      <c r="Q2433" s="122">
        <f t="shared" si="151"/>
        <v>23.5991666666667</v>
      </c>
      <c r="R2433" s="122">
        <f t="shared" si="148"/>
        <v>-0.000833333333336128</v>
      </c>
      <c r="S2433" s="123" t="s">
        <v>120</v>
      </c>
      <c r="T2433" s="132"/>
      <c r="U2433" s="70"/>
      <c r="V2433" s="124"/>
    </row>
    <row r="2434" s="63" customFormat="1" ht="16.5" outlineLevel="7" spans="1:22">
      <c r="A2434" s="82"/>
      <c r="B2434" s="126" t="s">
        <v>194</v>
      </c>
      <c r="C2434" s="127" t="s">
        <v>11602</v>
      </c>
      <c r="D2434" s="128" t="s">
        <v>11541</v>
      </c>
      <c r="E2434" s="129">
        <v>45863</v>
      </c>
      <c r="F2434" s="128">
        <v>60</v>
      </c>
      <c r="G2434" s="114">
        <v>0</v>
      </c>
      <c r="H2434" s="115">
        <v>283.19</v>
      </c>
      <c r="I2434" s="115">
        <v>23.6</v>
      </c>
      <c r="J2434" s="130">
        <v>0</v>
      </c>
      <c r="K2434" s="130">
        <v>259.59</v>
      </c>
      <c r="L2434" s="130">
        <v>23.6</v>
      </c>
      <c r="M2434" s="118"/>
      <c r="N2434" s="119"/>
      <c r="O2434" s="120">
        <f t="shared" si="149"/>
        <v>47695</v>
      </c>
      <c r="P2434" s="121">
        <f t="shared" si="150"/>
        <v>5</v>
      </c>
      <c r="Q2434" s="122">
        <f t="shared" si="151"/>
        <v>23.5991666666667</v>
      </c>
      <c r="R2434" s="122">
        <f t="shared" si="148"/>
        <v>-0.000833333333336128</v>
      </c>
      <c r="S2434" s="123" t="s">
        <v>120</v>
      </c>
      <c r="T2434" s="132"/>
      <c r="U2434" s="70"/>
      <c r="V2434" s="124"/>
    </row>
    <row r="2435" s="63" customFormat="1" ht="16.5" outlineLevel="7" spans="1:22">
      <c r="A2435" s="82"/>
      <c r="B2435" s="126" t="s">
        <v>194</v>
      </c>
      <c r="C2435" s="127" t="s">
        <v>11605</v>
      </c>
      <c r="D2435" s="128" t="s">
        <v>11607</v>
      </c>
      <c r="E2435" s="129">
        <v>45863</v>
      </c>
      <c r="F2435" s="128">
        <v>60</v>
      </c>
      <c r="G2435" s="114">
        <v>0</v>
      </c>
      <c r="H2435" s="115">
        <v>2743.36</v>
      </c>
      <c r="I2435" s="115">
        <v>228.61</v>
      </c>
      <c r="J2435" s="130">
        <v>0</v>
      </c>
      <c r="K2435" s="130">
        <v>2514.75</v>
      </c>
      <c r="L2435" s="130">
        <v>228.61</v>
      </c>
      <c r="M2435" s="118"/>
      <c r="N2435" s="119"/>
      <c r="O2435" s="120">
        <f t="shared" si="149"/>
        <v>47695</v>
      </c>
      <c r="P2435" s="121">
        <f t="shared" si="150"/>
        <v>5</v>
      </c>
      <c r="Q2435" s="122">
        <f t="shared" si="151"/>
        <v>228.613333333333</v>
      </c>
      <c r="R2435" s="122">
        <f t="shared" si="148"/>
        <v>0.0033333333333303</v>
      </c>
      <c r="S2435" s="123" t="s">
        <v>120</v>
      </c>
      <c r="T2435" s="132"/>
      <c r="U2435" s="70"/>
      <c r="V2435" s="124"/>
    </row>
    <row r="2436" s="63" customFormat="1" ht="16.5" outlineLevel="7" spans="1:22">
      <c r="A2436" s="82"/>
      <c r="B2436" s="111" t="s">
        <v>194</v>
      </c>
      <c r="C2436" s="111" t="s">
        <v>11611</v>
      </c>
      <c r="D2436" s="112" t="s">
        <v>9427</v>
      </c>
      <c r="E2436" s="113">
        <v>45863</v>
      </c>
      <c r="F2436" s="112">
        <v>60</v>
      </c>
      <c r="G2436" s="114">
        <v>0</v>
      </c>
      <c r="H2436" s="115">
        <v>1061.95</v>
      </c>
      <c r="I2436" s="115">
        <v>88.5</v>
      </c>
      <c r="J2436" s="116">
        <v>0</v>
      </c>
      <c r="K2436" s="116">
        <v>973.45</v>
      </c>
      <c r="L2436" s="116">
        <v>88.5</v>
      </c>
      <c r="M2436" s="118"/>
      <c r="N2436" s="119"/>
      <c r="O2436" s="120">
        <f t="shared" si="149"/>
        <v>47695</v>
      </c>
      <c r="P2436" s="121">
        <f t="shared" si="150"/>
        <v>5</v>
      </c>
      <c r="Q2436" s="122">
        <f t="shared" si="151"/>
        <v>88.4958333333333</v>
      </c>
      <c r="R2436" s="122">
        <f t="shared" si="148"/>
        <v>-0.00416666666666288</v>
      </c>
      <c r="S2436" s="123" t="s">
        <v>120</v>
      </c>
      <c r="U2436" s="70"/>
      <c r="V2436" s="124"/>
    </row>
    <row r="2437" s="63" customFormat="1" ht="16.5" outlineLevel="7" spans="1:22">
      <c r="A2437" s="82"/>
      <c r="B2437" s="111" t="s">
        <v>194</v>
      </c>
      <c r="C2437" s="111" t="s">
        <v>11616</v>
      </c>
      <c r="D2437" s="112" t="s">
        <v>11618</v>
      </c>
      <c r="E2437" s="113">
        <v>45863</v>
      </c>
      <c r="F2437" s="112">
        <v>60</v>
      </c>
      <c r="G2437" s="114">
        <v>0</v>
      </c>
      <c r="H2437" s="115">
        <v>619.47</v>
      </c>
      <c r="I2437" s="115">
        <v>51.62</v>
      </c>
      <c r="J2437" s="116">
        <v>0</v>
      </c>
      <c r="K2437" s="116">
        <v>567.85</v>
      </c>
      <c r="L2437" s="116">
        <v>51.62</v>
      </c>
      <c r="M2437" s="118"/>
      <c r="N2437" s="119"/>
      <c r="O2437" s="120">
        <f t="shared" si="149"/>
        <v>47695</v>
      </c>
      <c r="P2437" s="121">
        <f t="shared" si="150"/>
        <v>5</v>
      </c>
      <c r="Q2437" s="122">
        <f t="shared" si="151"/>
        <v>51.6225</v>
      </c>
      <c r="R2437" s="122">
        <f t="shared" si="148"/>
        <v>0.00250000000000483</v>
      </c>
      <c r="S2437" s="123" t="s">
        <v>120</v>
      </c>
      <c r="U2437" s="70"/>
      <c r="V2437" s="124"/>
    </row>
    <row r="2438" s="63" customFormat="1" ht="16.5" outlineLevel="7" spans="1:22">
      <c r="A2438" s="82"/>
      <c r="B2438" s="126" t="s">
        <v>194</v>
      </c>
      <c r="C2438" s="127" t="s">
        <v>11622</v>
      </c>
      <c r="D2438" s="128" t="s">
        <v>11618</v>
      </c>
      <c r="E2438" s="129">
        <v>45863</v>
      </c>
      <c r="F2438" s="128">
        <v>60</v>
      </c>
      <c r="G2438" s="114">
        <v>0</v>
      </c>
      <c r="H2438" s="115">
        <v>619.47</v>
      </c>
      <c r="I2438" s="115">
        <v>51.62</v>
      </c>
      <c r="J2438" s="130">
        <v>0</v>
      </c>
      <c r="K2438" s="130">
        <v>567.85</v>
      </c>
      <c r="L2438" s="130">
        <v>51.62</v>
      </c>
      <c r="M2438" s="118"/>
      <c r="N2438" s="119"/>
      <c r="O2438" s="120">
        <f t="shared" si="149"/>
        <v>47695</v>
      </c>
      <c r="P2438" s="121">
        <f t="shared" si="150"/>
        <v>5</v>
      </c>
      <c r="Q2438" s="122">
        <f t="shared" si="151"/>
        <v>51.6225</v>
      </c>
      <c r="R2438" s="122">
        <f t="shared" si="148"/>
        <v>0.00250000000000483</v>
      </c>
      <c r="S2438" s="123" t="s">
        <v>120</v>
      </c>
      <c r="U2438" s="70"/>
      <c r="V2438" s="124"/>
    </row>
    <row r="2439" s="63" customFormat="1" ht="16.5" outlineLevel="7" spans="1:22">
      <c r="A2439" s="82"/>
      <c r="B2439" s="126" t="s">
        <v>194</v>
      </c>
      <c r="C2439" s="127" t="s">
        <v>11625</v>
      </c>
      <c r="D2439" s="128" t="s">
        <v>11618</v>
      </c>
      <c r="E2439" s="129">
        <v>45863</v>
      </c>
      <c r="F2439" s="128">
        <v>60</v>
      </c>
      <c r="G2439" s="114">
        <v>0</v>
      </c>
      <c r="H2439" s="115">
        <v>619.47</v>
      </c>
      <c r="I2439" s="115">
        <v>51.62</v>
      </c>
      <c r="J2439" s="130">
        <v>0</v>
      </c>
      <c r="K2439" s="130">
        <v>567.85</v>
      </c>
      <c r="L2439" s="130">
        <v>51.62</v>
      </c>
      <c r="M2439" s="118"/>
      <c r="N2439" s="119"/>
      <c r="O2439" s="120">
        <f t="shared" si="149"/>
        <v>47695</v>
      </c>
      <c r="P2439" s="121">
        <f t="shared" si="150"/>
        <v>5</v>
      </c>
      <c r="Q2439" s="122">
        <f t="shared" si="151"/>
        <v>51.6225</v>
      </c>
      <c r="R2439" s="122">
        <f t="shared" si="148"/>
        <v>0.00250000000000483</v>
      </c>
      <c r="S2439" s="123" t="s">
        <v>120</v>
      </c>
      <c r="U2439" s="70"/>
      <c r="V2439" s="124"/>
    </row>
    <row r="2440" s="63" customFormat="1" ht="16.5" outlineLevel="7" spans="1:22">
      <c r="A2440" s="82"/>
      <c r="B2440" s="126" t="s">
        <v>194</v>
      </c>
      <c r="C2440" s="127" t="s">
        <v>11628</v>
      </c>
      <c r="D2440" s="128" t="s">
        <v>11618</v>
      </c>
      <c r="E2440" s="129">
        <v>45863</v>
      </c>
      <c r="F2440" s="128">
        <v>60</v>
      </c>
      <c r="G2440" s="114">
        <v>0</v>
      </c>
      <c r="H2440" s="115">
        <v>619.47</v>
      </c>
      <c r="I2440" s="115">
        <v>51.62</v>
      </c>
      <c r="J2440" s="130">
        <v>0</v>
      </c>
      <c r="K2440" s="130">
        <v>567.85</v>
      </c>
      <c r="L2440" s="130">
        <v>51.62</v>
      </c>
      <c r="M2440" s="118"/>
      <c r="N2440" s="119"/>
      <c r="O2440" s="120">
        <f t="shared" si="149"/>
        <v>47695</v>
      </c>
      <c r="P2440" s="121">
        <f t="shared" si="150"/>
        <v>5</v>
      </c>
      <c r="Q2440" s="122">
        <f t="shared" si="151"/>
        <v>51.6225</v>
      </c>
      <c r="R2440" s="122">
        <f t="shared" ref="R2440:R2503" si="152">Q2440-L2440</f>
        <v>0.00250000000000483</v>
      </c>
      <c r="S2440" s="123" t="s">
        <v>120</v>
      </c>
      <c r="T2440" s="132"/>
      <c r="U2440" s="70"/>
      <c r="V2440" s="124"/>
    </row>
    <row r="2441" s="63" customFormat="1" ht="16.5" outlineLevel="7" spans="1:22">
      <c r="A2441" s="82"/>
      <c r="B2441" s="126" t="s">
        <v>194</v>
      </c>
      <c r="C2441" s="127" t="s">
        <v>11631</v>
      </c>
      <c r="D2441" s="128" t="s">
        <v>11633</v>
      </c>
      <c r="E2441" s="129">
        <v>45863</v>
      </c>
      <c r="F2441" s="128">
        <v>60</v>
      </c>
      <c r="G2441" s="114">
        <v>0</v>
      </c>
      <c r="H2441" s="115">
        <v>3097.35</v>
      </c>
      <c r="I2441" s="115">
        <v>258.11</v>
      </c>
      <c r="J2441" s="130">
        <v>0</v>
      </c>
      <c r="K2441" s="130">
        <v>2839.24</v>
      </c>
      <c r="L2441" s="130">
        <v>258.11</v>
      </c>
      <c r="M2441" s="118"/>
      <c r="N2441" s="119"/>
      <c r="O2441" s="120">
        <f t="shared" ref="O2441:O2504" si="153">IFERROR(EOMONTH(E2441,F2441),"")</f>
        <v>47695</v>
      </c>
      <c r="P2441" s="121">
        <f t="shared" si="150"/>
        <v>5</v>
      </c>
      <c r="Q2441" s="122">
        <f t="shared" si="151"/>
        <v>258.1125</v>
      </c>
      <c r="R2441" s="122">
        <f t="shared" si="152"/>
        <v>0.00249999999994088</v>
      </c>
      <c r="S2441" s="123" t="s">
        <v>120</v>
      </c>
      <c r="U2441" s="70"/>
      <c r="V2441" s="124"/>
    </row>
    <row r="2442" s="63" customFormat="1" ht="16.5" outlineLevel="7" spans="1:22">
      <c r="A2442" s="82"/>
      <c r="B2442" s="126" t="s">
        <v>194</v>
      </c>
      <c r="C2442" s="127" t="s">
        <v>11637</v>
      </c>
      <c r="D2442" s="128" t="s">
        <v>11633</v>
      </c>
      <c r="E2442" s="129">
        <v>45863</v>
      </c>
      <c r="F2442" s="128">
        <v>60</v>
      </c>
      <c r="G2442" s="114">
        <v>0</v>
      </c>
      <c r="H2442" s="115">
        <v>3097.35</v>
      </c>
      <c r="I2442" s="115">
        <v>258.11</v>
      </c>
      <c r="J2442" s="130">
        <v>0</v>
      </c>
      <c r="K2442" s="130">
        <v>2839.24</v>
      </c>
      <c r="L2442" s="130">
        <v>258.11</v>
      </c>
      <c r="M2442" s="118"/>
      <c r="N2442" s="119"/>
      <c r="O2442" s="120">
        <f t="shared" si="153"/>
        <v>47695</v>
      </c>
      <c r="P2442" s="121">
        <f t="shared" ref="P2442:P2505" si="154">IFERROR(IF(OR(AND(M2442&lt;&gt;"",YEAR(M2442)&lt;YEAR($L$6)),AND(O2442&lt;&gt;"",YEAR(O2442)&lt;YEAR($L$6))),0,IF(YEAR(E2442)&gt;YEAR($L$6),0,IF(OR((IF(YEAR(E2442)&lt;YEAR($L$6),1,IF(MONTH(E2442)=12,99,MONTH(E2442)+1))&gt;12),(IF(YEAR(E2442)&lt;YEAR($L$6),1,IF(MONTH(E2442)=12,99,MONTH(E2442)+1))&gt;MIN(MONTH($L$6),IF(AND(M2442&lt;&gt;"",YEAR(M2442)=YEAR($L$6)),MONTH(M2442),99),IF(AND(O2442&lt;&gt;"",YEAR(O2442)=YEAR($L$6)),MONTH(O2442),99)))),0,MIN(MONTH($L$6),IF(AND(M2442&lt;&gt;"",YEAR(M2442)=YEAR($L$6)),MONTH(M2442),99),IF(AND(O2442&lt;&gt;"",YEAR(O2442)=YEAR($L$6)),MONTH(O2442),99))-IF(YEAR(E2442)&lt;YEAR($L$6),1,IF(MONTH(E2442)=12,99,MONTH(E2442)+1))+1))),0)</f>
        <v>5</v>
      </c>
      <c r="Q2442" s="122">
        <f t="shared" ref="Q2442:Q2505" si="155">IFERROR(IF(N2442=0,(H2442*(1-G2442))/F2442*P2442,(N2442*(1-G2442))/F2442*P2442),0)</f>
        <v>258.1125</v>
      </c>
      <c r="R2442" s="122">
        <f t="shared" si="152"/>
        <v>0.00249999999994088</v>
      </c>
      <c r="S2442" s="123" t="s">
        <v>120</v>
      </c>
      <c r="U2442" s="70"/>
      <c r="V2442" s="124"/>
    </row>
    <row r="2443" s="63" customFormat="1" ht="16.5" outlineLevel="7" spans="1:22">
      <c r="A2443" s="82"/>
      <c r="B2443" s="111" t="s">
        <v>194</v>
      </c>
      <c r="C2443" s="111" t="s">
        <v>11640</v>
      </c>
      <c r="D2443" s="112" t="s">
        <v>11633</v>
      </c>
      <c r="E2443" s="113">
        <v>45863</v>
      </c>
      <c r="F2443" s="112">
        <v>60</v>
      </c>
      <c r="G2443" s="114">
        <v>0</v>
      </c>
      <c r="H2443" s="115">
        <v>3097.35</v>
      </c>
      <c r="I2443" s="115">
        <v>258.11</v>
      </c>
      <c r="J2443" s="116">
        <v>0</v>
      </c>
      <c r="K2443" s="116">
        <v>2839.24</v>
      </c>
      <c r="L2443" s="116">
        <v>258.11</v>
      </c>
      <c r="M2443" s="118"/>
      <c r="N2443" s="119"/>
      <c r="O2443" s="120">
        <f t="shared" si="153"/>
        <v>47695</v>
      </c>
      <c r="P2443" s="121">
        <f t="shared" si="154"/>
        <v>5</v>
      </c>
      <c r="Q2443" s="122">
        <f t="shared" si="155"/>
        <v>258.1125</v>
      </c>
      <c r="R2443" s="122">
        <f t="shared" si="152"/>
        <v>0.00249999999994088</v>
      </c>
      <c r="S2443" s="123" t="s">
        <v>120</v>
      </c>
      <c r="U2443" s="70"/>
      <c r="V2443" s="124"/>
    </row>
    <row r="2444" s="63" customFormat="1" ht="16.5" outlineLevel="7" spans="1:22">
      <c r="A2444" s="82"/>
      <c r="B2444" s="111" t="s">
        <v>194</v>
      </c>
      <c r="C2444" s="111" t="s">
        <v>11643</v>
      </c>
      <c r="D2444" s="112" t="s">
        <v>11633</v>
      </c>
      <c r="E2444" s="113">
        <v>45863</v>
      </c>
      <c r="F2444" s="112">
        <v>60</v>
      </c>
      <c r="G2444" s="114">
        <v>0</v>
      </c>
      <c r="H2444" s="115">
        <v>3097.35</v>
      </c>
      <c r="I2444" s="115">
        <v>258.11</v>
      </c>
      <c r="J2444" s="116">
        <v>0</v>
      </c>
      <c r="K2444" s="116">
        <v>2839.24</v>
      </c>
      <c r="L2444" s="116">
        <v>258.11</v>
      </c>
      <c r="M2444" s="118"/>
      <c r="N2444" s="119"/>
      <c r="O2444" s="120">
        <f t="shared" si="153"/>
        <v>47695</v>
      </c>
      <c r="P2444" s="121">
        <f t="shared" si="154"/>
        <v>5</v>
      </c>
      <c r="Q2444" s="122">
        <f t="shared" si="155"/>
        <v>258.1125</v>
      </c>
      <c r="R2444" s="122">
        <f t="shared" si="152"/>
        <v>0.00249999999994088</v>
      </c>
      <c r="S2444" s="123" t="s">
        <v>120</v>
      </c>
      <c r="U2444" s="70"/>
      <c r="V2444" s="124"/>
    </row>
    <row r="2445" s="63" customFormat="1" ht="16.5" outlineLevel="7" spans="1:22">
      <c r="A2445" s="82"/>
      <c r="B2445" s="126" t="s">
        <v>194</v>
      </c>
      <c r="C2445" s="127" t="s">
        <v>11646</v>
      </c>
      <c r="D2445" s="128" t="s">
        <v>11633</v>
      </c>
      <c r="E2445" s="129">
        <v>45863</v>
      </c>
      <c r="F2445" s="128">
        <v>60</v>
      </c>
      <c r="G2445" s="114">
        <v>0</v>
      </c>
      <c r="H2445" s="115">
        <v>3097.35</v>
      </c>
      <c r="I2445" s="115">
        <v>258.11</v>
      </c>
      <c r="J2445" s="130">
        <v>0</v>
      </c>
      <c r="K2445" s="130">
        <v>2839.24</v>
      </c>
      <c r="L2445" s="130">
        <v>258.11</v>
      </c>
      <c r="M2445" s="118"/>
      <c r="N2445" s="119"/>
      <c r="O2445" s="120">
        <f t="shared" si="153"/>
        <v>47695</v>
      </c>
      <c r="P2445" s="121">
        <f t="shared" si="154"/>
        <v>5</v>
      </c>
      <c r="Q2445" s="122">
        <f t="shared" si="155"/>
        <v>258.1125</v>
      </c>
      <c r="R2445" s="122">
        <f t="shared" si="152"/>
        <v>0.00249999999994088</v>
      </c>
      <c r="S2445" s="123" t="s">
        <v>120</v>
      </c>
      <c r="U2445" s="70"/>
      <c r="V2445" s="124"/>
    </row>
    <row r="2446" s="63" customFormat="1" ht="16.5" outlineLevel="7" spans="1:22">
      <c r="A2446" s="82"/>
      <c r="B2446" s="126" t="s">
        <v>194</v>
      </c>
      <c r="C2446" s="127" t="s">
        <v>11649</v>
      </c>
      <c r="D2446" s="128" t="s">
        <v>11633</v>
      </c>
      <c r="E2446" s="129">
        <v>45863</v>
      </c>
      <c r="F2446" s="128">
        <v>60</v>
      </c>
      <c r="G2446" s="114">
        <v>0</v>
      </c>
      <c r="H2446" s="115">
        <v>3097.35</v>
      </c>
      <c r="I2446" s="115">
        <v>258.11</v>
      </c>
      <c r="J2446" s="130">
        <v>0</v>
      </c>
      <c r="K2446" s="130">
        <v>2839.24</v>
      </c>
      <c r="L2446" s="130">
        <v>258.11</v>
      </c>
      <c r="M2446" s="118"/>
      <c r="N2446" s="119"/>
      <c r="O2446" s="120">
        <f t="shared" si="153"/>
        <v>47695</v>
      </c>
      <c r="P2446" s="121">
        <f t="shared" si="154"/>
        <v>5</v>
      </c>
      <c r="Q2446" s="122">
        <f t="shared" si="155"/>
        <v>258.1125</v>
      </c>
      <c r="R2446" s="122">
        <f t="shared" si="152"/>
        <v>0.00249999999994088</v>
      </c>
      <c r="S2446" s="123" t="s">
        <v>120</v>
      </c>
      <c r="U2446" s="70"/>
      <c r="V2446" s="124"/>
    </row>
    <row r="2447" s="63" customFormat="1" ht="16.5" outlineLevel="7" spans="1:22">
      <c r="A2447" s="82"/>
      <c r="B2447" s="126" t="s">
        <v>194</v>
      </c>
      <c r="C2447" s="127" t="s">
        <v>11652</v>
      </c>
      <c r="D2447" s="128" t="s">
        <v>11633</v>
      </c>
      <c r="E2447" s="129">
        <v>45863</v>
      </c>
      <c r="F2447" s="128">
        <v>60</v>
      </c>
      <c r="G2447" s="114">
        <v>0</v>
      </c>
      <c r="H2447" s="115">
        <v>3097.35</v>
      </c>
      <c r="I2447" s="115">
        <v>258.11</v>
      </c>
      <c r="J2447" s="130">
        <v>0</v>
      </c>
      <c r="K2447" s="130">
        <v>2839.24</v>
      </c>
      <c r="L2447" s="130">
        <v>258.11</v>
      </c>
      <c r="M2447" s="118"/>
      <c r="N2447" s="119"/>
      <c r="O2447" s="120">
        <f t="shared" si="153"/>
        <v>47695</v>
      </c>
      <c r="P2447" s="121">
        <f t="shared" si="154"/>
        <v>5</v>
      </c>
      <c r="Q2447" s="122">
        <f t="shared" si="155"/>
        <v>258.1125</v>
      </c>
      <c r="R2447" s="122">
        <f t="shared" si="152"/>
        <v>0.00249999999994088</v>
      </c>
      <c r="S2447" s="123" t="s">
        <v>120</v>
      </c>
      <c r="U2447" s="70"/>
      <c r="V2447" s="124"/>
    </row>
    <row r="2448" s="63" customFormat="1" ht="16.5" outlineLevel="7" spans="1:22">
      <c r="A2448" s="82"/>
      <c r="B2448" s="126" t="s">
        <v>194</v>
      </c>
      <c r="C2448" s="127" t="s">
        <v>11655</v>
      </c>
      <c r="D2448" s="128" t="s">
        <v>11633</v>
      </c>
      <c r="E2448" s="129">
        <v>45863</v>
      </c>
      <c r="F2448" s="128">
        <v>60</v>
      </c>
      <c r="G2448" s="114">
        <v>0</v>
      </c>
      <c r="H2448" s="115">
        <v>3097.35</v>
      </c>
      <c r="I2448" s="115">
        <v>258.11</v>
      </c>
      <c r="J2448" s="130">
        <v>0</v>
      </c>
      <c r="K2448" s="130">
        <v>2839.24</v>
      </c>
      <c r="L2448" s="130">
        <v>258.11</v>
      </c>
      <c r="M2448" s="118"/>
      <c r="N2448" s="119"/>
      <c r="O2448" s="120">
        <f t="shared" si="153"/>
        <v>47695</v>
      </c>
      <c r="P2448" s="121">
        <f t="shared" si="154"/>
        <v>5</v>
      </c>
      <c r="Q2448" s="122">
        <f t="shared" si="155"/>
        <v>258.1125</v>
      </c>
      <c r="R2448" s="122">
        <f t="shared" si="152"/>
        <v>0.00249999999994088</v>
      </c>
      <c r="S2448" s="123" t="s">
        <v>120</v>
      </c>
      <c r="U2448" s="70"/>
      <c r="V2448" s="124"/>
    </row>
    <row r="2449" s="63" customFormat="1" ht="16.5" outlineLevel="7" spans="1:22">
      <c r="A2449" s="82"/>
      <c r="B2449" s="126" t="s">
        <v>194</v>
      </c>
      <c r="C2449" s="127" t="s">
        <v>11658</v>
      </c>
      <c r="D2449" s="128" t="s">
        <v>11633</v>
      </c>
      <c r="E2449" s="129">
        <v>45863</v>
      </c>
      <c r="F2449" s="128">
        <v>60</v>
      </c>
      <c r="G2449" s="114">
        <v>0</v>
      </c>
      <c r="H2449" s="115">
        <v>3097.35</v>
      </c>
      <c r="I2449" s="115">
        <v>258.11</v>
      </c>
      <c r="J2449" s="130">
        <v>0</v>
      </c>
      <c r="K2449" s="130">
        <v>2839.24</v>
      </c>
      <c r="L2449" s="130">
        <v>258.11</v>
      </c>
      <c r="M2449" s="118"/>
      <c r="N2449" s="119"/>
      <c r="O2449" s="120">
        <f t="shared" si="153"/>
        <v>47695</v>
      </c>
      <c r="P2449" s="121">
        <f t="shared" si="154"/>
        <v>5</v>
      </c>
      <c r="Q2449" s="122">
        <f t="shared" si="155"/>
        <v>258.1125</v>
      </c>
      <c r="R2449" s="122">
        <f t="shared" si="152"/>
        <v>0.00249999999994088</v>
      </c>
      <c r="S2449" s="123" t="s">
        <v>120</v>
      </c>
      <c r="U2449" s="70"/>
      <c r="V2449" s="124"/>
    </row>
    <row r="2450" s="63" customFormat="1" ht="16.5" outlineLevel="7" spans="1:22">
      <c r="A2450" s="82"/>
      <c r="B2450" s="111" t="s">
        <v>194</v>
      </c>
      <c r="C2450" s="111" t="s">
        <v>11661</v>
      </c>
      <c r="D2450" s="112" t="s">
        <v>11633</v>
      </c>
      <c r="E2450" s="113">
        <v>45863</v>
      </c>
      <c r="F2450" s="112">
        <v>60</v>
      </c>
      <c r="G2450" s="114">
        <v>0</v>
      </c>
      <c r="H2450" s="115">
        <v>3097.35</v>
      </c>
      <c r="I2450" s="115">
        <v>258.11</v>
      </c>
      <c r="J2450" s="116">
        <v>0</v>
      </c>
      <c r="K2450" s="116">
        <v>2839.24</v>
      </c>
      <c r="L2450" s="116">
        <v>258.11</v>
      </c>
      <c r="M2450" s="118"/>
      <c r="N2450" s="119"/>
      <c r="O2450" s="120">
        <f t="shared" si="153"/>
        <v>47695</v>
      </c>
      <c r="P2450" s="121">
        <f t="shared" si="154"/>
        <v>5</v>
      </c>
      <c r="Q2450" s="122">
        <f t="shared" si="155"/>
        <v>258.1125</v>
      </c>
      <c r="R2450" s="122">
        <f t="shared" si="152"/>
        <v>0.00249999999994088</v>
      </c>
      <c r="S2450" s="123" t="s">
        <v>120</v>
      </c>
      <c r="U2450" s="70"/>
      <c r="V2450" s="124"/>
    </row>
    <row r="2451" s="63" customFormat="1" ht="16.5" outlineLevel="7" spans="1:22">
      <c r="A2451" s="82"/>
      <c r="B2451" s="111" t="s">
        <v>194</v>
      </c>
      <c r="C2451" s="111" t="s">
        <v>11665</v>
      </c>
      <c r="D2451" s="112" t="s">
        <v>11633</v>
      </c>
      <c r="E2451" s="113">
        <v>45863</v>
      </c>
      <c r="F2451" s="112">
        <v>60</v>
      </c>
      <c r="G2451" s="114">
        <v>0</v>
      </c>
      <c r="H2451" s="115">
        <v>3097.35</v>
      </c>
      <c r="I2451" s="115">
        <v>258.11</v>
      </c>
      <c r="J2451" s="116">
        <v>0</v>
      </c>
      <c r="K2451" s="116">
        <v>2839.24</v>
      </c>
      <c r="L2451" s="116">
        <v>258.11</v>
      </c>
      <c r="M2451" s="118"/>
      <c r="N2451" s="119"/>
      <c r="O2451" s="120">
        <f t="shared" si="153"/>
        <v>47695</v>
      </c>
      <c r="P2451" s="121">
        <f t="shared" si="154"/>
        <v>5</v>
      </c>
      <c r="Q2451" s="122">
        <f t="shared" si="155"/>
        <v>258.1125</v>
      </c>
      <c r="R2451" s="122">
        <f t="shared" si="152"/>
        <v>0.00249999999994088</v>
      </c>
      <c r="S2451" s="123" t="s">
        <v>120</v>
      </c>
      <c r="U2451" s="70"/>
      <c r="V2451" s="124"/>
    </row>
    <row r="2452" s="63" customFormat="1" ht="16.5" outlineLevel="7" spans="1:22">
      <c r="A2452" s="82"/>
      <c r="B2452" s="126" t="s">
        <v>194</v>
      </c>
      <c r="C2452" s="127" t="s">
        <v>11669</v>
      </c>
      <c r="D2452" s="128" t="s">
        <v>11633</v>
      </c>
      <c r="E2452" s="129">
        <v>45863</v>
      </c>
      <c r="F2452" s="128">
        <v>60</v>
      </c>
      <c r="G2452" s="114">
        <v>0</v>
      </c>
      <c r="H2452" s="115">
        <v>3097.34</v>
      </c>
      <c r="I2452" s="115">
        <v>258.11</v>
      </c>
      <c r="J2452" s="130">
        <v>0</v>
      </c>
      <c r="K2452" s="130">
        <v>2839.23</v>
      </c>
      <c r="L2452" s="130">
        <v>258.11</v>
      </c>
      <c r="M2452" s="118"/>
      <c r="N2452" s="119"/>
      <c r="O2452" s="120">
        <f t="shared" si="153"/>
        <v>47695</v>
      </c>
      <c r="P2452" s="121">
        <f t="shared" si="154"/>
        <v>5</v>
      </c>
      <c r="Q2452" s="122">
        <f t="shared" si="155"/>
        <v>258.111666666667</v>
      </c>
      <c r="R2452" s="122">
        <f t="shared" si="152"/>
        <v>0.00166666666666515</v>
      </c>
      <c r="S2452" s="123" t="s">
        <v>120</v>
      </c>
      <c r="U2452" s="70"/>
      <c r="V2452" s="124"/>
    </row>
    <row r="2453" s="63" customFormat="1" ht="16.5" outlineLevel="7" spans="1:22">
      <c r="A2453" s="82"/>
      <c r="B2453" s="126" t="s">
        <v>194</v>
      </c>
      <c r="C2453" s="127" t="s">
        <v>11673</v>
      </c>
      <c r="D2453" s="128" t="s">
        <v>11633</v>
      </c>
      <c r="E2453" s="129">
        <v>45863</v>
      </c>
      <c r="F2453" s="128">
        <v>60</v>
      </c>
      <c r="G2453" s="114">
        <v>0</v>
      </c>
      <c r="H2453" s="115">
        <v>3097.34</v>
      </c>
      <c r="I2453" s="115">
        <v>258.11</v>
      </c>
      <c r="J2453" s="130">
        <v>0</v>
      </c>
      <c r="K2453" s="130">
        <v>2839.23</v>
      </c>
      <c r="L2453" s="130">
        <v>258.11</v>
      </c>
      <c r="M2453" s="118"/>
      <c r="N2453" s="119"/>
      <c r="O2453" s="120">
        <f t="shared" si="153"/>
        <v>47695</v>
      </c>
      <c r="P2453" s="121">
        <f t="shared" si="154"/>
        <v>5</v>
      </c>
      <c r="Q2453" s="122">
        <f t="shared" si="155"/>
        <v>258.111666666667</v>
      </c>
      <c r="R2453" s="122">
        <f t="shared" si="152"/>
        <v>0.00166666666666515</v>
      </c>
      <c r="S2453" s="123" t="s">
        <v>120</v>
      </c>
      <c r="U2453" s="70"/>
      <c r="V2453" s="124"/>
    </row>
    <row r="2454" s="63" customFormat="1" ht="16.5" outlineLevel="7" spans="1:22">
      <c r="A2454" s="82"/>
      <c r="B2454" s="126" t="s">
        <v>194</v>
      </c>
      <c r="C2454" s="127" t="s">
        <v>11677</v>
      </c>
      <c r="D2454" s="128" t="s">
        <v>11633</v>
      </c>
      <c r="E2454" s="129">
        <v>45863</v>
      </c>
      <c r="F2454" s="128">
        <v>60</v>
      </c>
      <c r="G2454" s="114">
        <v>0</v>
      </c>
      <c r="H2454" s="115">
        <v>3097.34</v>
      </c>
      <c r="I2454" s="115">
        <v>258.11</v>
      </c>
      <c r="J2454" s="130">
        <v>0</v>
      </c>
      <c r="K2454" s="130">
        <v>2839.23</v>
      </c>
      <c r="L2454" s="130">
        <v>258.11</v>
      </c>
      <c r="M2454" s="118"/>
      <c r="N2454" s="119"/>
      <c r="O2454" s="120">
        <f t="shared" si="153"/>
        <v>47695</v>
      </c>
      <c r="P2454" s="121">
        <f t="shared" si="154"/>
        <v>5</v>
      </c>
      <c r="Q2454" s="122">
        <f t="shared" si="155"/>
        <v>258.111666666667</v>
      </c>
      <c r="R2454" s="122">
        <f t="shared" si="152"/>
        <v>0.00166666666666515</v>
      </c>
      <c r="S2454" s="123" t="s">
        <v>120</v>
      </c>
      <c r="U2454" s="70"/>
      <c r="V2454" s="124"/>
    </row>
    <row r="2455" s="63" customFormat="1" ht="16.5" outlineLevel="7" spans="1:22">
      <c r="A2455" s="82"/>
      <c r="B2455" s="126" t="s">
        <v>194</v>
      </c>
      <c r="C2455" s="127" t="s">
        <v>11681</v>
      </c>
      <c r="D2455" s="128" t="s">
        <v>11633</v>
      </c>
      <c r="E2455" s="129">
        <v>45863</v>
      </c>
      <c r="F2455" s="128">
        <v>60</v>
      </c>
      <c r="G2455" s="114">
        <v>0</v>
      </c>
      <c r="H2455" s="115">
        <v>3097.34</v>
      </c>
      <c r="I2455" s="115">
        <v>258.11</v>
      </c>
      <c r="J2455" s="130">
        <v>0</v>
      </c>
      <c r="K2455" s="130">
        <v>2839.23</v>
      </c>
      <c r="L2455" s="130">
        <v>258.11</v>
      </c>
      <c r="M2455" s="118"/>
      <c r="N2455" s="119"/>
      <c r="O2455" s="120">
        <f t="shared" si="153"/>
        <v>47695</v>
      </c>
      <c r="P2455" s="121">
        <f t="shared" si="154"/>
        <v>5</v>
      </c>
      <c r="Q2455" s="122">
        <f t="shared" si="155"/>
        <v>258.111666666667</v>
      </c>
      <c r="R2455" s="122">
        <f t="shared" si="152"/>
        <v>0.00166666666666515</v>
      </c>
      <c r="S2455" s="123" t="s">
        <v>120</v>
      </c>
      <c r="U2455" s="70"/>
      <c r="V2455" s="124"/>
    </row>
    <row r="2456" s="63" customFormat="1" ht="16.5" outlineLevel="7" spans="1:22">
      <c r="A2456" s="82"/>
      <c r="B2456" s="126" t="s">
        <v>194</v>
      </c>
      <c r="C2456" s="127" t="s">
        <v>11685</v>
      </c>
      <c r="D2456" s="128" t="s">
        <v>11633</v>
      </c>
      <c r="E2456" s="129">
        <v>45863</v>
      </c>
      <c r="F2456" s="128">
        <v>60</v>
      </c>
      <c r="G2456" s="114">
        <v>0</v>
      </c>
      <c r="H2456" s="115">
        <v>3097.34</v>
      </c>
      <c r="I2456" s="115">
        <v>258.11</v>
      </c>
      <c r="J2456" s="130">
        <v>0</v>
      </c>
      <c r="K2456" s="130">
        <v>2839.23</v>
      </c>
      <c r="L2456" s="130">
        <v>258.11</v>
      </c>
      <c r="M2456" s="118"/>
      <c r="N2456" s="119"/>
      <c r="O2456" s="120">
        <f t="shared" si="153"/>
        <v>47695</v>
      </c>
      <c r="P2456" s="121">
        <f t="shared" si="154"/>
        <v>5</v>
      </c>
      <c r="Q2456" s="122">
        <f t="shared" si="155"/>
        <v>258.111666666667</v>
      </c>
      <c r="R2456" s="122">
        <f t="shared" si="152"/>
        <v>0.00166666666666515</v>
      </c>
      <c r="S2456" s="123" t="s">
        <v>120</v>
      </c>
      <c r="U2456" s="70"/>
      <c r="V2456" s="124"/>
    </row>
    <row r="2457" s="63" customFormat="1" ht="16.5" outlineLevel="7" spans="1:22">
      <c r="A2457" s="82"/>
      <c r="B2457" s="111" t="s">
        <v>194</v>
      </c>
      <c r="C2457" s="111" t="s">
        <v>11688</v>
      </c>
      <c r="D2457" s="112" t="s">
        <v>11633</v>
      </c>
      <c r="E2457" s="113">
        <v>45863</v>
      </c>
      <c r="F2457" s="112">
        <v>60</v>
      </c>
      <c r="G2457" s="114">
        <v>0</v>
      </c>
      <c r="H2457" s="115">
        <v>3097.34</v>
      </c>
      <c r="I2457" s="115">
        <v>258.11</v>
      </c>
      <c r="J2457" s="116">
        <v>0</v>
      </c>
      <c r="K2457" s="116">
        <v>2839.23</v>
      </c>
      <c r="L2457" s="116">
        <v>258.11</v>
      </c>
      <c r="M2457" s="118"/>
      <c r="N2457" s="119"/>
      <c r="O2457" s="120">
        <f t="shared" si="153"/>
        <v>47695</v>
      </c>
      <c r="P2457" s="121">
        <f t="shared" si="154"/>
        <v>5</v>
      </c>
      <c r="Q2457" s="122">
        <f t="shared" si="155"/>
        <v>258.111666666667</v>
      </c>
      <c r="R2457" s="122">
        <f t="shared" si="152"/>
        <v>0.00166666666666515</v>
      </c>
      <c r="S2457" s="123" t="s">
        <v>120</v>
      </c>
      <c r="U2457" s="70"/>
      <c r="V2457" s="124"/>
    </row>
    <row r="2458" s="63" customFormat="1" ht="16.5" outlineLevel="7" spans="1:22">
      <c r="A2458" s="82"/>
      <c r="B2458" s="111" t="s">
        <v>194</v>
      </c>
      <c r="C2458" s="111" t="s">
        <v>11691</v>
      </c>
      <c r="D2458" s="112" t="s">
        <v>11633</v>
      </c>
      <c r="E2458" s="113">
        <v>45863</v>
      </c>
      <c r="F2458" s="112">
        <v>60</v>
      </c>
      <c r="G2458" s="114">
        <v>0</v>
      </c>
      <c r="H2458" s="115">
        <v>3097.34</v>
      </c>
      <c r="I2458" s="115">
        <v>258.11</v>
      </c>
      <c r="J2458" s="116">
        <v>0</v>
      </c>
      <c r="K2458" s="116">
        <v>2839.23</v>
      </c>
      <c r="L2458" s="116">
        <v>258.11</v>
      </c>
      <c r="M2458" s="118"/>
      <c r="N2458" s="119"/>
      <c r="O2458" s="120">
        <f t="shared" si="153"/>
        <v>47695</v>
      </c>
      <c r="P2458" s="121">
        <f t="shared" si="154"/>
        <v>5</v>
      </c>
      <c r="Q2458" s="122">
        <f t="shared" si="155"/>
        <v>258.111666666667</v>
      </c>
      <c r="R2458" s="122">
        <f t="shared" si="152"/>
        <v>0.00166666666666515</v>
      </c>
      <c r="S2458" s="123" t="s">
        <v>120</v>
      </c>
      <c r="U2458" s="70"/>
      <c r="V2458" s="124"/>
    </row>
    <row r="2459" s="63" customFormat="1" ht="16.5" outlineLevel="7" spans="1:22">
      <c r="A2459" s="82"/>
      <c r="B2459" s="126" t="s">
        <v>194</v>
      </c>
      <c r="C2459" s="127" t="s">
        <v>11694</v>
      </c>
      <c r="D2459" s="128" t="s">
        <v>11633</v>
      </c>
      <c r="E2459" s="129">
        <v>45863</v>
      </c>
      <c r="F2459" s="128">
        <v>60</v>
      </c>
      <c r="G2459" s="114">
        <v>0</v>
      </c>
      <c r="H2459" s="115">
        <v>3097.34</v>
      </c>
      <c r="I2459" s="115">
        <v>258.11</v>
      </c>
      <c r="J2459" s="130">
        <v>0</v>
      </c>
      <c r="K2459" s="130">
        <v>2839.23</v>
      </c>
      <c r="L2459" s="130">
        <v>258.11</v>
      </c>
      <c r="M2459" s="118"/>
      <c r="N2459" s="119"/>
      <c r="O2459" s="120">
        <f t="shared" si="153"/>
        <v>47695</v>
      </c>
      <c r="P2459" s="121">
        <f t="shared" si="154"/>
        <v>5</v>
      </c>
      <c r="Q2459" s="122">
        <f t="shared" si="155"/>
        <v>258.111666666667</v>
      </c>
      <c r="R2459" s="122">
        <f t="shared" si="152"/>
        <v>0.00166666666666515</v>
      </c>
      <c r="S2459" s="123" t="s">
        <v>120</v>
      </c>
      <c r="U2459" s="70"/>
      <c r="V2459" s="124"/>
    </row>
    <row r="2460" s="63" customFormat="1" ht="16.5" outlineLevel="7" spans="1:22">
      <c r="A2460" s="82"/>
      <c r="B2460" s="126" t="s">
        <v>194</v>
      </c>
      <c r="C2460" s="127" t="s">
        <v>11697</v>
      </c>
      <c r="D2460" s="128" t="s">
        <v>11633</v>
      </c>
      <c r="E2460" s="129">
        <v>45863</v>
      </c>
      <c r="F2460" s="128">
        <v>60</v>
      </c>
      <c r="G2460" s="114">
        <v>0</v>
      </c>
      <c r="H2460" s="115">
        <v>3097.34</v>
      </c>
      <c r="I2460" s="115">
        <v>258.11</v>
      </c>
      <c r="J2460" s="130">
        <v>0</v>
      </c>
      <c r="K2460" s="130">
        <v>2839.23</v>
      </c>
      <c r="L2460" s="130">
        <v>258.11</v>
      </c>
      <c r="M2460" s="118"/>
      <c r="N2460" s="119"/>
      <c r="O2460" s="120">
        <f t="shared" si="153"/>
        <v>47695</v>
      </c>
      <c r="P2460" s="121">
        <f t="shared" si="154"/>
        <v>5</v>
      </c>
      <c r="Q2460" s="122">
        <f t="shared" si="155"/>
        <v>258.111666666667</v>
      </c>
      <c r="R2460" s="122">
        <f t="shared" si="152"/>
        <v>0.00166666666666515</v>
      </c>
      <c r="S2460" s="123" t="s">
        <v>120</v>
      </c>
      <c r="U2460" s="70"/>
      <c r="V2460" s="124"/>
    </row>
    <row r="2461" s="63" customFormat="1" ht="16.5" outlineLevel="7" spans="1:22">
      <c r="A2461" s="82"/>
      <c r="B2461" s="126" t="s">
        <v>194</v>
      </c>
      <c r="C2461" s="127" t="s">
        <v>11700</v>
      </c>
      <c r="D2461" s="128" t="s">
        <v>11633</v>
      </c>
      <c r="E2461" s="129">
        <v>45863</v>
      </c>
      <c r="F2461" s="128">
        <v>60</v>
      </c>
      <c r="G2461" s="114">
        <v>0</v>
      </c>
      <c r="H2461" s="115">
        <v>3097.34</v>
      </c>
      <c r="I2461" s="115">
        <v>258.11</v>
      </c>
      <c r="J2461" s="130">
        <v>0</v>
      </c>
      <c r="K2461" s="130">
        <v>2839.23</v>
      </c>
      <c r="L2461" s="130">
        <v>258.11</v>
      </c>
      <c r="M2461" s="118"/>
      <c r="N2461" s="119"/>
      <c r="O2461" s="120">
        <f t="shared" si="153"/>
        <v>47695</v>
      </c>
      <c r="P2461" s="121">
        <f t="shared" si="154"/>
        <v>5</v>
      </c>
      <c r="Q2461" s="122">
        <f t="shared" si="155"/>
        <v>258.111666666667</v>
      </c>
      <c r="R2461" s="122">
        <f t="shared" si="152"/>
        <v>0.00166666666666515</v>
      </c>
      <c r="S2461" s="123" t="s">
        <v>120</v>
      </c>
      <c r="U2461" s="70"/>
      <c r="V2461" s="124"/>
    </row>
    <row r="2462" s="63" customFormat="1" ht="16.5" outlineLevel="7" spans="1:22">
      <c r="A2462" s="82"/>
      <c r="B2462" s="126" t="s">
        <v>194</v>
      </c>
      <c r="C2462" s="127" t="s">
        <v>11703</v>
      </c>
      <c r="D2462" s="128" t="s">
        <v>11633</v>
      </c>
      <c r="E2462" s="129">
        <v>45863</v>
      </c>
      <c r="F2462" s="128">
        <v>60</v>
      </c>
      <c r="G2462" s="114">
        <v>0</v>
      </c>
      <c r="H2462" s="115">
        <v>3097.34</v>
      </c>
      <c r="I2462" s="115">
        <v>258.11</v>
      </c>
      <c r="J2462" s="130">
        <v>0</v>
      </c>
      <c r="K2462" s="130">
        <v>2839.23</v>
      </c>
      <c r="L2462" s="130">
        <v>258.11</v>
      </c>
      <c r="M2462" s="118"/>
      <c r="N2462" s="119"/>
      <c r="O2462" s="120">
        <f t="shared" si="153"/>
        <v>47695</v>
      </c>
      <c r="P2462" s="121">
        <f t="shared" si="154"/>
        <v>5</v>
      </c>
      <c r="Q2462" s="122">
        <f t="shared" si="155"/>
        <v>258.111666666667</v>
      </c>
      <c r="R2462" s="122">
        <f t="shared" si="152"/>
        <v>0.00166666666666515</v>
      </c>
      <c r="S2462" s="123" t="s">
        <v>120</v>
      </c>
      <c r="U2462" s="70"/>
      <c r="V2462" s="124"/>
    </row>
    <row r="2463" s="63" customFormat="1" ht="16.5" outlineLevel="7" spans="1:22">
      <c r="A2463" s="82"/>
      <c r="B2463" s="126" t="s">
        <v>194</v>
      </c>
      <c r="C2463" s="127" t="s">
        <v>11706</v>
      </c>
      <c r="D2463" s="128" t="s">
        <v>8077</v>
      </c>
      <c r="E2463" s="129">
        <v>45863</v>
      </c>
      <c r="F2463" s="128">
        <v>60</v>
      </c>
      <c r="G2463" s="114">
        <v>0</v>
      </c>
      <c r="H2463" s="115">
        <v>3716.81</v>
      </c>
      <c r="I2463" s="115">
        <v>309.73</v>
      </c>
      <c r="J2463" s="130">
        <v>0</v>
      </c>
      <c r="K2463" s="130">
        <v>3407.08</v>
      </c>
      <c r="L2463" s="130">
        <v>309.73</v>
      </c>
      <c r="M2463" s="118"/>
      <c r="N2463" s="119"/>
      <c r="O2463" s="120">
        <f t="shared" si="153"/>
        <v>47695</v>
      </c>
      <c r="P2463" s="121">
        <f t="shared" si="154"/>
        <v>5</v>
      </c>
      <c r="Q2463" s="122">
        <f t="shared" si="155"/>
        <v>309.734166666667</v>
      </c>
      <c r="R2463" s="122">
        <f t="shared" si="152"/>
        <v>0.00416666666660603</v>
      </c>
      <c r="S2463" s="123" t="s">
        <v>120</v>
      </c>
      <c r="U2463" s="70"/>
      <c r="V2463" s="124"/>
    </row>
    <row r="2464" s="63" customFormat="1" ht="16.5" outlineLevel="7" spans="1:22">
      <c r="A2464" s="82"/>
      <c r="B2464" s="111" t="s">
        <v>194</v>
      </c>
      <c r="C2464" s="111" t="s">
        <v>11710</v>
      </c>
      <c r="D2464" s="112" t="s">
        <v>8077</v>
      </c>
      <c r="E2464" s="113">
        <v>45863</v>
      </c>
      <c r="F2464" s="112">
        <v>60</v>
      </c>
      <c r="G2464" s="114">
        <v>0</v>
      </c>
      <c r="H2464" s="115">
        <v>3716.81</v>
      </c>
      <c r="I2464" s="115">
        <v>309.73</v>
      </c>
      <c r="J2464" s="116">
        <v>0</v>
      </c>
      <c r="K2464" s="116">
        <v>3407.08</v>
      </c>
      <c r="L2464" s="116">
        <v>309.73</v>
      </c>
      <c r="M2464" s="118"/>
      <c r="N2464" s="119"/>
      <c r="O2464" s="120">
        <f t="shared" si="153"/>
        <v>47695</v>
      </c>
      <c r="P2464" s="121">
        <f t="shared" si="154"/>
        <v>5</v>
      </c>
      <c r="Q2464" s="122">
        <f t="shared" si="155"/>
        <v>309.734166666667</v>
      </c>
      <c r="R2464" s="122">
        <f t="shared" si="152"/>
        <v>0.00416666666660603</v>
      </c>
      <c r="S2464" s="123" t="s">
        <v>120</v>
      </c>
      <c r="U2464" s="70"/>
      <c r="V2464" s="124"/>
    </row>
    <row r="2465" s="63" customFormat="1" ht="16.5" outlineLevel="7" spans="1:22">
      <c r="A2465" s="82"/>
      <c r="B2465" s="111" t="s">
        <v>194</v>
      </c>
      <c r="C2465" s="111" t="s">
        <v>11713</v>
      </c>
      <c r="D2465" s="112" t="s">
        <v>8077</v>
      </c>
      <c r="E2465" s="113">
        <v>45863</v>
      </c>
      <c r="F2465" s="112">
        <v>60</v>
      </c>
      <c r="G2465" s="114">
        <v>0</v>
      </c>
      <c r="H2465" s="115">
        <v>3716.81</v>
      </c>
      <c r="I2465" s="115">
        <v>309.73</v>
      </c>
      <c r="J2465" s="116">
        <v>0</v>
      </c>
      <c r="K2465" s="116">
        <v>3407.08</v>
      </c>
      <c r="L2465" s="116">
        <v>309.73</v>
      </c>
      <c r="M2465" s="118"/>
      <c r="N2465" s="119"/>
      <c r="O2465" s="120">
        <f t="shared" si="153"/>
        <v>47695</v>
      </c>
      <c r="P2465" s="121">
        <f t="shared" si="154"/>
        <v>5</v>
      </c>
      <c r="Q2465" s="122">
        <f t="shared" si="155"/>
        <v>309.734166666667</v>
      </c>
      <c r="R2465" s="122">
        <f t="shared" si="152"/>
        <v>0.00416666666660603</v>
      </c>
      <c r="S2465" s="123" t="s">
        <v>120</v>
      </c>
      <c r="U2465" s="70"/>
      <c r="V2465" s="124"/>
    </row>
    <row r="2466" s="63" customFormat="1" ht="16.5" outlineLevel="7" spans="1:22">
      <c r="A2466" s="82"/>
      <c r="B2466" s="126" t="s">
        <v>194</v>
      </c>
      <c r="C2466" s="127" t="s">
        <v>11716</v>
      </c>
      <c r="D2466" s="128" t="s">
        <v>8077</v>
      </c>
      <c r="E2466" s="129">
        <v>45863</v>
      </c>
      <c r="F2466" s="128">
        <v>60</v>
      </c>
      <c r="G2466" s="114">
        <v>0</v>
      </c>
      <c r="H2466" s="115">
        <v>3716.82</v>
      </c>
      <c r="I2466" s="115">
        <v>309.74</v>
      </c>
      <c r="J2466" s="130">
        <v>0</v>
      </c>
      <c r="K2466" s="130">
        <v>3407.08</v>
      </c>
      <c r="L2466" s="130">
        <v>309.74</v>
      </c>
      <c r="M2466" s="118"/>
      <c r="N2466" s="119"/>
      <c r="O2466" s="120">
        <f t="shared" si="153"/>
        <v>47695</v>
      </c>
      <c r="P2466" s="121">
        <f t="shared" si="154"/>
        <v>5</v>
      </c>
      <c r="Q2466" s="122">
        <f t="shared" si="155"/>
        <v>309.735</v>
      </c>
      <c r="R2466" s="122">
        <f t="shared" si="152"/>
        <v>-0.00499999999999545</v>
      </c>
      <c r="S2466" s="123" t="s">
        <v>120</v>
      </c>
      <c r="U2466" s="70"/>
      <c r="V2466" s="124"/>
    </row>
    <row r="2467" s="63" customFormat="1" ht="16.5" outlineLevel="7" spans="1:22">
      <c r="A2467" s="82"/>
      <c r="B2467" s="126" t="s">
        <v>194</v>
      </c>
      <c r="C2467" s="127" t="s">
        <v>11719</v>
      </c>
      <c r="D2467" s="128" t="s">
        <v>8077</v>
      </c>
      <c r="E2467" s="129">
        <v>45863</v>
      </c>
      <c r="F2467" s="128">
        <v>60</v>
      </c>
      <c r="G2467" s="114">
        <v>0</v>
      </c>
      <c r="H2467" s="115">
        <v>3716.82</v>
      </c>
      <c r="I2467" s="115">
        <v>309.74</v>
      </c>
      <c r="J2467" s="130">
        <v>0</v>
      </c>
      <c r="K2467" s="130">
        <v>3407.08</v>
      </c>
      <c r="L2467" s="130">
        <v>309.74</v>
      </c>
      <c r="M2467" s="118"/>
      <c r="N2467" s="119"/>
      <c r="O2467" s="120">
        <f t="shared" si="153"/>
        <v>47695</v>
      </c>
      <c r="P2467" s="121">
        <f t="shared" si="154"/>
        <v>5</v>
      </c>
      <c r="Q2467" s="122">
        <f t="shared" si="155"/>
        <v>309.735</v>
      </c>
      <c r="R2467" s="122">
        <f t="shared" si="152"/>
        <v>-0.00499999999999545</v>
      </c>
      <c r="S2467" s="123" t="s">
        <v>120</v>
      </c>
      <c r="U2467" s="70"/>
      <c r="V2467" s="124"/>
    </row>
    <row r="2468" s="63" customFormat="1" ht="16.5" outlineLevel="7" spans="1:22">
      <c r="A2468" s="82"/>
      <c r="B2468" s="126" t="s">
        <v>194</v>
      </c>
      <c r="C2468" s="127" t="s">
        <v>11722</v>
      </c>
      <c r="D2468" s="128" t="s">
        <v>11724</v>
      </c>
      <c r="E2468" s="129">
        <v>45923</v>
      </c>
      <c r="F2468" s="128">
        <v>60</v>
      </c>
      <c r="G2468" s="114">
        <v>0</v>
      </c>
      <c r="H2468" s="115">
        <v>22646.1</v>
      </c>
      <c r="I2468" s="115">
        <v>1132.31</v>
      </c>
      <c r="J2468" s="130">
        <v>0</v>
      </c>
      <c r="K2468" s="130">
        <v>21513.79</v>
      </c>
      <c r="L2468" s="130">
        <v>1132.31</v>
      </c>
      <c r="M2468" s="118"/>
      <c r="N2468" s="119"/>
      <c r="O2468" s="120">
        <f t="shared" si="153"/>
        <v>47756</v>
      </c>
      <c r="P2468" s="121">
        <f t="shared" si="154"/>
        <v>3</v>
      </c>
      <c r="Q2468" s="122">
        <f t="shared" si="155"/>
        <v>1132.305</v>
      </c>
      <c r="R2468" s="122">
        <f t="shared" si="152"/>
        <v>-0.00499999999988177</v>
      </c>
      <c r="S2468" s="123" t="s">
        <v>120</v>
      </c>
      <c r="U2468" s="70"/>
      <c r="V2468" s="124"/>
    </row>
    <row r="2469" s="63" customFormat="1" ht="16.5" outlineLevel="7" spans="1:22">
      <c r="A2469" s="82"/>
      <c r="B2469" s="126" t="s">
        <v>194</v>
      </c>
      <c r="C2469" s="127" t="s">
        <v>11726</v>
      </c>
      <c r="D2469" s="128" t="s">
        <v>11724</v>
      </c>
      <c r="E2469" s="129">
        <v>45924</v>
      </c>
      <c r="F2469" s="128">
        <v>60</v>
      </c>
      <c r="G2469" s="114">
        <v>0</v>
      </c>
      <c r="H2469" s="115">
        <v>87363.66</v>
      </c>
      <c r="I2469" s="115">
        <v>4368.18</v>
      </c>
      <c r="J2469" s="130">
        <v>0</v>
      </c>
      <c r="K2469" s="130">
        <v>82995.48</v>
      </c>
      <c r="L2469" s="130">
        <v>4368.18</v>
      </c>
      <c r="M2469" s="118"/>
      <c r="N2469" s="119"/>
      <c r="O2469" s="120">
        <f t="shared" si="153"/>
        <v>47756</v>
      </c>
      <c r="P2469" s="121">
        <f t="shared" si="154"/>
        <v>3</v>
      </c>
      <c r="Q2469" s="122">
        <f t="shared" si="155"/>
        <v>4368.183</v>
      </c>
      <c r="R2469" s="122">
        <f t="shared" si="152"/>
        <v>0.00300000000061118</v>
      </c>
      <c r="S2469" s="123" t="s">
        <v>120</v>
      </c>
      <c r="U2469" s="70"/>
      <c r="V2469" s="124"/>
    </row>
    <row r="2470" s="63" customFormat="1" ht="16.5" outlineLevel="7" spans="1:22">
      <c r="A2470" s="82"/>
      <c r="B2470" s="126" t="s">
        <v>187</v>
      </c>
      <c r="C2470" s="127" t="s">
        <v>11731</v>
      </c>
      <c r="D2470" s="128" t="s">
        <v>11733</v>
      </c>
      <c r="E2470" s="129">
        <v>39222</v>
      </c>
      <c r="F2470" s="128">
        <v>60</v>
      </c>
      <c r="G2470" s="114">
        <v>0</v>
      </c>
      <c r="H2470" s="115">
        <v>5850</v>
      </c>
      <c r="I2470" s="115">
        <v>5850</v>
      </c>
      <c r="J2470" s="130">
        <v>0</v>
      </c>
      <c r="K2470" s="130">
        <v>0</v>
      </c>
      <c r="L2470" s="130">
        <v>0</v>
      </c>
      <c r="M2470" s="118"/>
      <c r="N2470" s="119"/>
      <c r="O2470" s="120">
        <f t="shared" si="153"/>
        <v>41060</v>
      </c>
      <c r="P2470" s="121">
        <f t="shared" si="154"/>
        <v>0</v>
      </c>
      <c r="Q2470" s="122">
        <f t="shared" si="155"/>
        <v>0</v>
      </c>
      <c r="R2470" s="122">
        <f t="shared" si="152"/>
        <v>0</v>
      </c>
      <c r="S2470" s="123" t="s">
        <v>120</v>
      </c>
      <c r="U2470" s="70"/>
      <c r="V2470" s="124"/>
    </row>
    <row r="2471" s="63" customFormat="1" ht="16.5" outlineLevel="7" spans="1:22">
      <c r="A2471" s="82"/>
      <c r="B2471" s="111" t="s">
        <v>187</v>
      </c>
      <c r="C2471" s="111" t="s">
        <v>11740</v>
      </c>
      <c r="D2471" s="112" t="s">
        <v>11742</v>
      </c>
      <c r="E2471" s="113">
        <v>39222</v>
      </c>
      <c r="F2471" s="112">
        <v>60</v>
      </c>
      <c r="G2471" s="114">
        <v>0</v>
      </c>
      <c r="H2471" s="115">
        <v>3510</v>
      </c>
      <c r="I2471" s="115">
        <v>3510</v>
      </c>
      <c r="J2471" s="116">
        <v>0</v>
      </c>
      <c r="K2471" s="116">
        <v>0</v>
      </c>
      <c r="L2471" s="116">
        <v>0</v>
      </c>
      <c r="M2471" s="118"/>
      <c r="N2471" s="119"/>
      <c r="O2471" s="120">
        <f t="shared" si="153"/>
        <v>41060</v>
      </c>
      <c r="P2471" s="121">
        <f t="shared" si="154"/>
        <v>0</v>
      </c>
      <c r="Q2471" s="122">
        <f t="shared" si="155"/>
        <v>0</v>
      </c>
      <c r="R2471" s="122">
        <f t="shared" si="152"/>
        <v>0</v>
      </c>
      <c r="S2471" s="123" t="s">
        <v>120</v>
      </c>
      <c r="U2471" s="70"/>
      <c r="V2471" s="124"/>
    </row>
    <row r="2472" s="63" customFormat="1" ht="16.5" outlineLevel="7" spans="1:22">
      <c r="A2472" s="82"/>
      <c r="B2472" s="111" t="s">
        <v>187</v>
      </c>
      <c r="C2472" s="111" t="s">
        <v>11745</v>
      </c>
      <c r="D2472" s="112" t="s">
        <v>11747</v>
      </c>
      <c r="E2472" s="113">
        <v>39375</v>
      </c>
      <c r="F2472" s="112">
        <v>60</v>
      </c>
      <c r="G2472" s="114">
        <v>0</v>
      </c>
      <c r="H2472" s="115">
        <v>6410.26</v>
      </c>
      <c r="I2472" s="115">
        <v>6410.26</v>
      </c>
      <c r="J2472" s="116">
        <v>0</v>
      </c>
      <c r="K2472" s="116">
        <v>0</v>
      </c>
      <c r="L2472" s="116">
        <v>0</v>
      </c>
      <c r="M2472" s="118"/>
      <c r="N2472" s="119"/>
      <c r="O2472" s="120">
        <f t="shared" si="153"/>
        <v>41213</v>
      </c>
      <c r="P2472" s="121">
        <f t="shared" si="154"/>
        <v>0</v>
      </c>
      <c r="Q2472" s="122">
        <f t="shared" si="155"/>
        <v>0</v>
      </c>
      <c r="R2472" s="122">
        <f t="shared" si="152"/>
        <v>0</v>
      </c>
      <c r="S2472" s="123" t="s">
        <v>120</v>
      </c>
      <c r="U2472" s="70"/>
      <c r="V2472" s="124"/>
    </row>
    <row r="2473" s="63" customFormat="1" ht="16.5" outlineLevel="7" spans="1:22">
      <c r="A2473" s="82"/>
      <c r="B2473" s="126" t="s">
        <v>187</v>
      </c>
      <c r="C2473" s="127" t="s">
        <v>11752</v>
      </c>
      <c r="D2473" s="128" t="s">
        <v>11747</v>
      </c>
      <c r="E2473" s="129">
        <v>39375</v>
      </c>
      <c r="F2473" s="128">
        <v>60</v>
      </c>
      <c r="G2473" s="114">
        <v>0</v>
      </c>
      <c r="H2473" s="115">
        <v>4273.5</v>
      </c>
      <c r="I2473" s="115">
        <v>4273.5</v>
      </c>
      <c r="J2473" s="130">
        <v>0</v>
      </c>
      <c r="K2473" s="130">
        <v>0</v>
      </c>
      <c r="L2473" s="130">
        <v>0</v>
      </c>
      <c r="M2473" s="118"/>
      <c r="N2473" s="119"/>
      <c r="O2473" s="120">
        <f t="shared" si="153"/>
        <v>41213</v>
      </c>
      <c r="P2473" s="121">
        <f t="shared" si="154"/>
        <v>0</v>
      </c>
      <c r="Q2473" s="122">
        <f t="shared" si="155"/>
        <v>0</v>
      </c>
      <c r="R2473" s="122">
        <f t="shared" si="152"/>
        <v>0</v>
      </c>
      <c r="S2473" s="123" t="s">
        <v>120</v>
      </c>
      <c r="U2473" s="70"/>
      <c r="V2473" s="124"/>
    </row>
    <row r="2474" s="63" customFormat="1" ht="16.5" outlineLevel="7" spans="1:22">
      <c r="A2474" s="82"/>
      <c r="B2474" s="126" t="s">
        <v>187</v>
      </c>
      <c r="C2474" s="127" t="s">
        <v>11757</v>
      </c>
      <c r="D2474" s="128" t="s">
        <v>11759</v>
      </c>
      <c r="E2474" s="129">
        <v>39694</v>
      </c>
      <c r="F2474" s="128">
        <v>60</v>
      </c>
      <c r="G2474" s="114">
        <v>0</v>
      </c>
      <c r="H2474" s="115">
        <v>4957.26</v>
      </c>
      <c r="I2474" s="115">
        <v>4957.26</v>
      </c>
      <c r="J2474" s="130">
        <v>0</v>
      </c>
      <c r="K2474" s="130">
        <v>0</v>
      </c>
      <c r="L2474" s="130">
        <v>0</v>
      </c>
      <c r="M2474" s="118"/>
      <c r="N2474" s="119"/>
      <c r="O2474" s="120">
        <f t="shared" si="153"/>
        <v>41547</v>
      </c>
      <c r="P2474" s="121">
        <f t="shared" si="154"/>
        <v>0</v>
      </c>
      <c r="Q2474" s="122">
        <f t="shared" si="155"/>
        <v>0</v>
      </c>
      <c r="R2474" s="122">
        <f t="shared" si="152"/>
        <v>0</v>
      </c>
      <c r="S2474" s="123" t="s">
        <v>120</v>
      </c>
      <c r="U2474" s="70"/>
      <c r="V2474" s="124"/>
    </row>
    <row r="2475" s="63" customFormat="1" ht="16.5" outlineLevel="7" spans="1:22">
      <c r="A2475" s="82"/>
      <c r="B2475" s="126" t="s">
        <v>187</v>
      </c>
      <c r="C2475" s="127" t="s">
        <v>11764</v>
      </c>
      <c r="D2475" s="128" t="s">
        <v>11747</v>
      </c>
      <c r="E2475" s="129">
        <v>39694</v>
      </c>
      <c r="F2475" s="128">
        <v>60</v>
      </c>
      <c r="G2475" s="114">
        <v>0</v>
      </c>
      <c r="H2475" s="115">
        <v>5800</v>
      </c>
      <c r="I2475" s="115">
        <v>5800</v>
      </c>
      <c r="J2475" s="130">
        <v>0</v>
      </c>
      <c r="K2475" s="130">
        <v>0</v>
      </c>
      <c r="L2475" s="130">
        <v>0</v>
      </c>
      <c r="M2475" s="118"/>
      <c r="N2475" s="119"/>
      <c r="O2475" s="120">
        <f t="shared" si="153"/>
        <v>41547</v>
      </c>
      <c r="P2475" s="121">
        <f t="shared" si="154"/>
        <v>0</v>
      </c>
      <c r="Q2475" s="122">
        <f t="shared" si="155"/>
        <v>0</v>
      </c>
      <c r="R2475" s="122">
        <f t="shared" si="152"/>
        <v>0</v>
      </c>
      <c r="S2475" s="123" t="s">
        <v>120</v>
      </c>
      <c r="U2475" s="70"/>
      <c r="V2475" s="124"/>
    </row>
    <row r="2476" s="63" customFormat="1" ht="16.5" outlineLevel="7" spans="1:22">
      <c r="A2476" s="82"/>
      <c r="B2476" s="126" t="s">
        <v>187</v>
      </c>
      <c r="C2476" s="127" t="s">
        <v>11770</v>
      </c>
      <c r="D2476" s="128" t="s">
        <v>11747</v>
      </c>
      <c r="E2476" s="129">
        <v>39770</v>
      </c>
      <c r="F2476" s="128">
        <v>60</v>
      </c>
      <c r="G2476" s="114">
        <v>0</v>
      </c>
      <c r="H2476" s="115">
        <v>5555.56</v>
      </c>
      <c r="I2476" s="115">
        <v>5555.56</v>
      </c>
      <c r="J2476" s="130">
        <v>0</v>
      </c>
      <c r="K2476" s="130">
        <v>0</v>
      </c>
      <c r="L2476" s="130">
        <v>0</v>
      </c>
      <c r="M2476" s="118"/>
      <c r="N2476" s="119"/>
      <c r="O2476" s="120">
        <f t="shared" si="153"/>
        <v>41608</v>
      </c>
      <c r="P2476" s="121">
        <f t="shared" si="154"/>
        <v>0</v>
      </c>
      <c r="Q2476" s="122">
        <f t="shared" si="155"/>
        <v>0</v>
      </c>
      <c r="R2476" s="122">
        <f t="shared" si="152"/>
        <v>0</v>
      </c>
      <c r="S2476" s="123" t="s">
        <v>120</v>
      </c>
      <c r="U2476" s="70"/>
      <c r="V2476" s="124"/>
    </row>
    <row r="2477" s="63" customFormat="1" ht="16.5" outlineLevel="7" spans="1:22">
      <c r="A2477" s="82"/>
      <c r="B2477" s="126" t="s">
        <v>187</v>
      </c>
      <c r="C2477" s="127" t="s">
        <v>11775</v>
      </c>
      <c r="D2477" s="128" t="s">
        <v>11747</v>
      </c>
      <c r="E2477" s="129">
        <v>40065</v>
      </c>
      <c r="F2477" s="128">
        <v>60</v>
      </c>
      <c r="G2477" s="114">
        <v>0</v>
      </c>
      <c r="H2477" s="115">
        <v>3589.74</v>
      </c>
      <c r="I2477" s="115">
        <v>3589.74</v>
      </c>
      <c r="J2477" s="130">
        <v>0</v>
      </c>
      <c r="K2477" s="130">
        <v>0</v>
      </c>
      <c r="L2477" s="130">
        <v>0</v>
      </c>
      <c r="M2477" s="118"/>
      <c r="N2477" s="119"/>
      <c r="O2477" s="120">
        <f t="shared" si="153"/>
        <v>41912</v>
      </c>
      <c r="P2477" s="121">
        <f t="shared" si="154"/>
        <v>0</v>
      </c>
      <c r="Q2477" s="122">
        <f t="shared" si="155"/>
        <v>0</v>
      </c>
      <c r="R2477" s="122">
        <f t="shared" si="152"/>
        <v>0</v>
      </c>
      <c r="S2477" s="123" t="s">
        <v>120</v>
      </c>
      <c r="U2477" s="70"/>
      <c r="V2477" s="124"/>
    </row>
    <row r="2478" s="63" customFormat="1" ht="16.5" outlineLevel="7" spans="1:22">
      <c r="A2478" s="82"/>
      <c r="B2478" s="111" t="s">
        <v>187</v>
      </c>
      <c r="C2478" s="111" t="s">
        <v>11780</v>
      </c>
      <c r="D2478" s="112" t="s">
        <v>11747</v>
      </c>
      <c r="E2478" s="113">
        <v>40294</v>
      </c>
      <c r="F2478" s="112">
        <v>60</v>
      </c>
      <c r="G2478" s="114">
        <v>0</v>
      </c>
      <c r="H2478" s="115">
        <v>4196.58</v>
      </c>
      <c r="I2478" s="115">
        <v>4196.58</v>
      </c>
      <c r="J2478" s="116">
        <v>0</v>
      </c>
      <c r="K2478" s="116">
        <v>0</v>
      </c>
      <c r="L2478" s="116">
        <v>0</v>
      </c>
      <c r="M2478" s="118"/>
      <c r="N2478" s="119"/>
      <c r="O2478" s="120">
        <f t="shared" si="153"/>
        <v>42124</v>
      </c>
      <c r="P2478" s="121">
        <f t="shared" si="154"/>
        <v>0</v>
      </c>
      <c r="Q2478" s="122">
        <f t="shared" si="155"/>
        <v>0</v>
      </c>
      <c r="R2478" s="122">
        <f t="shared" si="152"/>
        <v>0</v>
      </c>
      <c r="S2478" s="123" t="s">
        <v>120</v>
      </c>
      <c r="U2478" s="70"/>
      <c r="V2478" s="124"/>
    </row>
    <row r="2479" s="63" customFormat="1" ht="16.5" outlineLevel="7" spans="1:22">
      <c r="A2479" s="82"/>
      <c r="B2479" s="111" t="s">
        <v>187</v>
      </c>
      <c r="C2479" s="111" t="s">
        <v>11785</v>
      </c>
      <c r="D2479" s="112" t="s">
        <v>11747</v>
      </c>
      <c r="E2479" s="113">
        <v>40294</v>
      </c>
      <c r="F2479" s="112">
        <v>60</v>
      </c>
      <c r="G2479" s="114">
        <v>0</v>
      </c>
      <c r="H2479" s="115">
        <v>3717.95</v>
      </c>
      <c r="I2479" s="115">
        <v>3717.95</v>
      </c>
      <c r="J2479" s="116">
        <v>0</v>
      </c>
      <c r="K2479" s="116">
        <v>0</v>
      </c>
      <c r="L2479" s="116">
        <v>0</v>
      </c>
      <c r="M2479" s="118"/>
      <c r="N2479" s="119"/>
      <c r="O2479" s="120">
        <f t="shared" si="153"/>
        <v>42124</v>
      </c>
      <c r="P2479" s="121">
        <f t="shared" si="154"/>
        <v>0</v>
      </c>
      <c r="Q2479" s="122">
        <f t="shared" si="155"/>
        <v>0</v>
      </c>
      <c r="R2479" s="122">
        <f t="shared" si="152"/>
        <v>0</v>
      </c>
      <c r="S2479" s="123" t="s">
        <v>120</v>
      </c>
      <c r="U2479" s="70"/>
      <c r="V2479" s="124"/>
    </row>
    <row r="2480" s="63" customFormat="1" ht="16.5" outlineLevel="7" spans="1:22">
      <c r="A2480" s="82"/>
      <c r="B2480" s="126" t="s">
        <v>187</v>
      </c>
      <c r="C2480" s="127" t="s">
        <v>11790</v>
      </c>
      <c r="D2480" s="128" t="s">
        <v>11792</v>
      </c>
      <c r="E2480" s="129">
        <v>40602</v>
      </c>
      <c r="F2480" s="128">
        <v>60</v>
      </c>
      <c r="G2480" s="114">
        <v>0</v>
      </c>
      <c r="H2480" s="115">
        <v>5128.21</v>
      </c>
      <c r="I2480" s="115">
        <v>5128.21</v>
      </c>
      <c r="J2480" s="130">
        <v>0</v>
      </c>
      <c r="K2480" s="130">
        <v>0</v>
      </c>
      <c r="L2480" s="130">
        <v>0</v>
      </c>
      <c r="M2480" s="118"/>
      <c r="N2480" s="119"/>
      <c r="O2480" s="120">
        <f t="shared" si="153"/>
        <v>42429</v>
      </c>
      <c r="P2480" s="121">
        <f t="shared" si="154"/>
        <v>0</v>
      </c>
      <c r="Q2480" s="122">
        <f t="shared" si="155"/>
        <v>0</v>
      </c>
      <c r="R2480" s="122">
        <f t="shared" si="152"/>
        <v>0</v>
      </c>
      <c r="S2480" s="123" t="s">
        <v>120</v>
      </c>
      <c r="U2480" s="70"/>
      <c r="V2480" s="124"/>
    </row>
    <row r="2481" s="63" customFormat="1" ht="16.5" outlineLevel="7" spans="1:22">
      <c r="A2481" s="82"/>
      <c r="B2481" s="126" t="s">
        <v>187</v>
      </c>
      <c r="C2481" s="127" t="s">
        <v>11796</v>
      </c>
      <c r="D2481" s="128" t="s">
        <v>11792</v>
      </c>
      <c r="E2481" s="129">
        <v>40602</v>
      </c>
      <c r="F2481" s="128">
        <v>60</v>
      </c>
      <c r="G2481" s="114">
        <v>0</v>
      </c>
      <c r="H2481" s="115">
        <v>6410.26</v>
      </c>
      <c r="I2481" s="115">
        <v>6410.26</v>
      </c>
      <c r="J2481" s="130">
        <v>0</v>
      </c>
      <c r="K2481" s="130">
        <v>0</v>
      </c>
      <c r="L2481" s="130">
        <v>0</v>
      </c>
      <c r="M2481" s="118"/>
      <c r="N2481" s="119"/>
      <c r="O2481" s="120">
        <f t="shared" si="153"/>
        <v>42429</v>
      </c>
      <c r="P2481" s="121">
        <f t="shared" si="154"/>
        <v>0</v>
      </c>
      <c r="Q2481" s="122">
        <f t="shared" si="155"/>
        <v>0</v>
      </c>
      <c r="R2481" s="122">
        <f t="shared" si="152"/>
        <v>0</v>
      </c>
      <c r="S2481" s="123" t="s">
        <v>120</v>
      </c>
      <c r="U2481" s="70"/>
      <c r="V2481" s="124"/>
    </row>
    <row r="2482" s="63" customFormat="1" ht="16.5" outlineLevel="7" spans="1:22">
      <c r="A2482" s="82"/>
      <c r="B2482" s="126" t="s">
        <v>187</v>
      </c>
      <c r="C2482" s="127" t="s">
        <v>11801</v>
      </c>
      <c r="D2482" s="128" t="s">
        <v>11792</v>
      </c>
      <c r="E2482" s="129">
        <v>40602</v>
      </c>
      <c r="F2482" s="128">
        <v>60</v>
      </c>
      <c r="G2482" s="114">
        <v>0</v>
      </c>
      <c r="H2482" s="115">
        <v>6410.26</v>
      </c>
      <c r="I2482" s="115">
        <v>6410.26</v>
      </c>
      <c r="J2482" s="130">
        <v>0</v>
      </c>
      <c r="K2482" s="130">
        <v>0</v>
      </c>
      <c r="L2482" s="130">
        <v>0</v>
      </c>
      <c r="M2482" s="118"/>
      <c r="N2482" s="119"/>
      <c r="O2482" s="120">
        <f t="shared" si="153"/>
        <v>42429</v>
      </c>
      <c r="P2482" s="121">
        <f t="shared" si="154"/>
        <v>0</v>
      </c>
      <c r="Q2482" s="122">
        <f t="shared" si="155"/>
        <v>0</v>
      </c>
      <c r="R2482" s="122">
        <f t="shared" si="152"/>
        <v>0</v>
      </c>
      <c r="S2482" s="123" t="s">
        <v>120</v>
      </c>
      <c r="U2482" s="70"/>
      <c r="V2482" s="124"/>
    </row>
    <row r="2483" s="63" customFormat="1" ht="16.5" outlineLevel="7" spans="1:22">
      <c r="A2483" s="82"/>
      <c r="B2483" s="126" t="s">
        <v>187</v>
      </c>
      <c r="C2483" s="127" t="s">
        <v>11806</v>
      </c>
      <c r="D2483" s="128" t="s">
        <v>11792</v>
      </c>
      <c r="E2483" s="129">
        <v>40602</v>
      </c>
      <c r="F2483" s="128">
        <v>60</v>
      </c>
      <c r="G2483" s="114">
        <v>0</v>
      </c>
      <c r="H2483" s="115">
        <v>6153.85</v>
      </c>
      <c r="I2483" s="115">
        <v>6153.85</v>
      </c>
      <c r="J2483" s="130">
        <v>0</v>
      </c>
      <c r="K2483" s="130">
        <v>0</v>
      </c>
      <c r="L2483" s="130">
        <v>0</v>
      </c>
      <c r="M2483" s="118"/>
      <c r="N2483" s="119"/>
      <c r="O2483" s="120">
        <f t="shared" si="153"/>
        <v>42429</v>
      </c>
      <c r="P2483" s="121">
        <f t="shared" si="154"/>
        <v>0</v>
      </c>
      <c r="Q2483" s="122">
        <f t="shared" si="155"/>
        <v>0</v>
      </c>
      <c r="R2483" s="122">
        <f t="shared" si="152"/>
        <v>0</v>
      </c>
      <c r="S2483" s="123" t="s">
        <v>120</v>
      </c>
      <c r="U2483" s="70"/>
      <c r="V2483" s="124"/>
    </row>
    <row r="2484" s="63" customFormat="1" ht="16.5" outlineLevel="7" spans="1:22">
      <c r="A2484" s="82"/>
      <c r="B2484" s="126" t="s">
        <v>187</v>
      </c>
      <c r="C2484" s="127" t="s">
        <v>11811</v>
      </c>
      <c r="D2484" s="128" t="s">
        <v>11747</v>
      </c>
      <c r="E2484" s="129">
        <v>40816</v>
      </c>
      <c r="F2484" s="128">
        <v>60</v>
      </c>
      <c r="G2484" s="114">
        <v>0</v>
      </c>
      <c r="H2484" s="115">
        <v>6068.38</v>
      </c>
      <c r="I2484" s="115">
        <v>6068.38</v>
      </c>
      <c r="J2484" s="130">
        <v>0</v>
      </c>
      <c r="K2484" s="130">
        <v>0</v>
      </c>
      <c r="L2484" s="130">
        <v>0</v>
      </c>
      <c r="M2484" s="118"/>
      <c r="N2484" s="119"/>
      <c r="O2484" s="120">
        <f t="shared" si="153"/>
        <v>42643</v>
      </c>
      <c r="P2484" s="121">
        <f t="shared" si="154"/>
        <v>0</v>
      </c>
      <c r="Q2484" s="122">
        <f t="shared" si="155"/>
        <v>0</v>
      </c>
      <c r="R2484" s="122">
        <f t="shared" si="152"/>
        <v>0</v>
      </c>
      <c r="S2484" s="123" t="s">
        <v>120</v>
      </c>
      <c r="U2484" s="70"/>
      <c r="V2484" s="124"/>
    </row>
    <row r="2485" s="63" customFormat="1" ht="16.5" outlineLevel="7" spans="1:22">
      <c r="A2485" s="82"/>
      <c r="B2485" s="111" t="s">
        <v>187</v>
      </c>
      <c r="C2485" s="111" t="s">
        <v>11816</v>
      </c>
      <c r="D2485" s="112" t="s">
        <v>11747</v>
      </c>
      <c r="E2485" s="113">
        <v>40816</v>
      </c>
      <c r="F2485" s="112">
        <v>60</v>
      </c>
      <c r="G2485" s="114">
        <v>0</v>
      </c>
      <c r="H2485" s="115">
        <v>20170.94</v>
      </c>
      <c r="I2485" s="115">
        <v>20170.94</v>
      </c>
      <c r="J2485" s="116">
        <v>0</v>
      </c>
      <c r="K2485" s="116">
        <v>0</v>
      </c>
      <c r="L2485" s="116">
        <v>0</v>
      </c>
      <c r="M2485" s="118"/>
      <c r="N2485" s="119"/>
      <c r="O2485" s="120">
        <f t="shared" si="153"/>
        <v>42643</v>
      </c>
      <c r="P2485" s="121">
        <f t="shared" si="154"/>
        <v>0</v>
      </c>
      <c r="Q2485" s="122">
        <f t="shared" si="155"/>
        <v>0</v>
      </c>
      <c r="R2485" s="122">
        <f t="shared" si="152"/>
        <v>0</v>
      </c>
      <c r="S2485" s="123" t="s">
        <v>120</v>
      </c>
      <c r="U2485" s="70"/>
      <c r="V2485" s="124"/>
    </row>
    <row r="2486" s="63" customFormat="1" ht="16.5" outlineLevel="7" spans="1:22">
      <c r="A2486" s="82"/>
      <c r="B2486" s="111" t="s">
        <v>187</v>
      </c>
      <c r="C2486" s="111" t="s">
        <v>11821</v>
      </c>
      <c r="D2486" s="112" t="s">
        <v>11759</v>
      </c>
      <c r="E2486" s="113">
        <v>40816</v>
      </c>
      <c r="F2486" s="112">
        <v>60</v>
      </c>
      <c r="G2486" s="114">
        <v>0</v>
      </c>
      <c r="H2486" s="115">
        <v>5811.97</v>
      </c>
      <c r="I2486" s="115">
        <v>5811.97</v>
      </c>
      <c r="J2486" s="116">
        <v>0</v>
      </c>
      <c r="K2486" s="116">
        <v>0</v>
      </c>
      <c r="L2486" s="116">
        <v>0</v>
      </c>
      <c r="M2486" s="118"/>
      <c r="N2486" s="119"/>
      <c r="O2486" s="120">
        <f t="shared" si="153"/>
        <v>42643</v>
      </c>
      <c r="P2486" s="121">
        <f t="shared" si="154"/>
        <v>0</v>
      </c>
      <c r="Q2486" s="122">
        <f t="shared" si="155"/>
        <v>0</v>
      </c>
      <c r="R2486" s="122">
        <f t="shared" si="152"/>
        <v>0</v>
      </c>
      <c r="S2486" s="123" t="s">
        <v>120</v>
      </c>
      <c r="U2486" s="70"/>
      <c r="V2486" s="124"/>
    </row>
    <row r="2487" s="63" customFormat="1" ht="16.5" outlineLevel="7" spans="1:22">
      <c r="A2487" s="82"/>
      <c r="B2487" s="126" t="s">
        <v>187</v>
      </c>
      <c r="C2487" s="127" t="s">
        <v>11826</v>
      </c>
      <c r="D2487" s="128" t="s">
        <v>11747</v>
      </c>
      <c r="E2487" s="129">
        <v>40816</v>
      </c>
      <c r="F2487" s="128">
        <v>60</v>
      </c>
      <c r="G2487" s="114">
        <v>0</v>
      </c>
      <c r="H2487" s="115">
        <v>5811.97</v>
      </c>
      <c r="I2487" s="115">
        <v>5811.97</v>
      </c>
      <c r="J2487" s="130">
        <v>0</v>
      </c>
      <c r="K2487" s="130">
        <v>0</v>
      </c>
      <c r="L2487" s="130">
        <v>0</v>
      </c>
      <c r="M2487" s="118"/>
      <c r="N2487" s="119"/>
      <c r="O2487" s="120">
        <f t="shared" si="153"/>
        <v>42643</v>
      </c>
      <c r="P2487" s="121">
        <f t="shared" si="154"/>
        <v>0</v>
      </c>
      <c r="Q2487" s="122">
        <f t="shared" si="155"/>
        <v>0</v>
      </c>
      <c r="R2487" s="122">
        <f t="shared" si="152"/>
        <v>0</v>
      </c>
      <c r="S2487" s="123" t="s">
        <v>120</v>
      </c>
      <c r="U2487" s="70"/>
      <c r="V2487" s="124"/>
    </row>
    <row r="2488" s="63" customFormat="1" ht="16.5" outlineLevel="7" spans="1:22">
      <c r="A2488" s="82"/>
      <c r="B2488" s="126" t="s">
        <v>187</v>
      </c>
      <c r="C2488" s="127" t="s">
        <v>11831</v>
      </c>
      <c r="D2488" s="128" t="s">
        <v>11747</v>
      </c>
      <c r="E2488" s="129">
        <v>40816</v>
      </c>
      <c r="F2488" s="128">
        <v>60</v>
      </c>
      <c r="G2488" s="114">
        <v>0</v>
      </c>
      <c r="H2488" s="115">
        <v>26495.73</v>
      </c>
      <c r="I2488" s="115">
        <v>26495.73</v>
      </c>
      <c r="J2488" s="130">
        <v>0</v>
      </c>
      <c r="K2488" s="130">
        <v>0</v>
      </c>
      <c r="L2488" s="130">
        <v>0</v>
      </c>
      <c r="M2488" s="118"/>
      <c r="N2488" s="119"/>
      <c r="O2488" s="120">
        <f t="shared" si="153"/>
        <v>42643</v>
      </c>
      <c r="P2488" s="121">
        <f t="shared" si="154"/>
        <v>0</v>
      </c>
      <c r="Q2488" s="122">
        <f t="shared" si="155"/>
        <v>0</v>
      </c>
      <c r="R2488" s="122">
        <f t="shared" si="152"/>
        <v>0</v>
      </c>
      <c r="S2488" s="123" t="s">
        <v>120</v>
      </c>
      <c r="U2488" s="70"/>
      <c r="V2488" s="124"/>
    </row>
    <row r="2489" s="63" customFormat="1" ht="16.5" outlineLevel="7" spans="1:22">
      <c r="A2489" s="82"/>
      <c r="B2489" s="126" t="s">
        <v>187</v>
      </c>
      <c r="C2489" s="127" t="s">
        <v>11836</v>
      </c>
      <c r="D2489" s="128" t="s">
        <v>11747</v>
      </c>
      <c r="E2489" s="129">
        <v>40816</v>
      </c>
      <c r="F2489" s="128">
        <v>60</v>
      </c>
      <c r="G2489" s="114">
        <v>0</v>
      </c>
      <c r="H2489" s="115">
        <v>5128.21</v>
      </c>
      <c r="I2489" s="115">
        <v>5128.21</v>
      </c>
      <c r="J2489" s="130">
        <v>0</v>
      </c>
      <c r="K2489" s="130">
        <v>0</v>
      </c>
      <c r="L2489" s="130">
        <v>0</v>
      </c>
      <c r="M2489" s="118"/>
      <c r="N2489" s="119"/>
      <c r="O2489" s="120">
        <f t="shared" si="153"/>
        <v>42643</v>
      </c>
      <c r="P2489" s="121">
        <f t="shared" si="154"/>
        <v>0</v>
      </c>
      <c r="Q2489" s="122">
        <f t="shared" si="155"/>
        <v>0</v>
      </c>
      <c r="R2489" s="122">
        <f t="shared" si="152"/>
        <v>0</v>
      </c>
      <c r="S2489" s="123" t="s">
        <v>120</v>
      </c>
      <c r="U2489" s="70"/>
      <c r="V2489" s="124"/>
    </row>
    <row r="2490" s="63" customFormat="1" ht="16.5" outlineLevel="7" spans="1:22">
      <c r="A2490" s="82"/>
      <c r="B2490" s="126" t="s">
        <v>187</v>
      </c>
      <c r="C2490" s="127" t="s">
        <v>11841</v>
      </c>
      <c r="D2490" s="128" t="s">
        <v>11759</v>
      </c>
      <c r="E2490" s="129">
        <v>41261</v>
      </c>
      <c r="F2490" s="128">
        <v>60</v>
      </c>
      <c r="G2490" s="114">
        <v>0</v>
      </c>
      <c r="H2490" s="115">
        <v>14358.97</v>
      </c>
      <c r="I2490" s="115">
        <v>14358.97</v>
      </c>
      <c r="J2490" s="130">
        <v>0</v>
      </c>
      <c r="K2490" s="130">
        <v>0</v>
      </c>
      <c r="L2490" s="130">
        <v>0</v>
      </c>
      <c r="M2490" s="118"/>
      <c r="N2490" s="119"/>
      <c r="O2490" s="120">
        <f t="shared" si="153"/>
        <v>43100</v>
      </c>
      <c r="P2490" s="121">
        <f t="shared" si="154"/>
        <v>0</v>
      </c>
      <c r="Q2490" s="122">
        <f t="shared" si="155"/>
        <v>0</v>
      </c>
      <c r="R2490" s="122">
        <f t="shared" si="152"/>
        <v>0</v>
      </c>
      <c r="S2490" s="123" t="s">
        <v>120</v>
      </c>
      <c r="U2490" s="70"/>
      <c r="V2490" s="124"/>
    </row>
    <row r="2491" s="63" customFormat="1" ht="16.5" outlineLevel="7" spans="1:22">
      <c r="A2491" s="82"/>
      <c r="B2491" s="126" t="s">
        <v>187</v>
      </c>
      <c r="C2491" s="127" t="s">
        <v>11847</v>
      </c>
      <c r="D2491" s="128" t="s">
        <v>11759</v>
      </c>
      <c r="E2491" s="129">
        <v>41261</v>
      </c>
      <c r="F2491" s="128">
        <v>60</v>
      </c>
      <c r="G2491" s="114">
        <v>0</v>
      </c>
      <c r="H2491" s="115">
        <v>14102.56</v>
      </c>
      <c r="I2491" s="115">
        <v>14102.56</v>
      </c>
      <c r="J2491" s="130">
        <v>0</v>
      </c>
      <c r="K2491" s="130">
        <v>0</v>
      </c>
      <c r="L2491" s="130">
        <v>0</v>
      </c>
      <c r="M2491" s="118"/>
      <c r="N2491" s="119"/>
      <c r="O2491" s="120">
        <f t="shared" si="153"/>
        <v>43100</v>
      </c>
      <c r="P2491" s="121">
        <f t="shared" si="154"/>
        <v>0</v>
      </c>
      <c r="Q2491" s="122">
        <f t="shared" si="155"/>
        <v>0</v>
      </c>
      <c r="R2491" s="122">
        <f t="shared" si="152"/>
        <v>0</v>
      </c>
      <c r="S2491" s="123" t="s">
        <v>120</v>
      </c>
      <c r="U2491" s="70"/>
      <c r="V2491" s="124"/>
    </row>
    <row r="2492" s="63" customFormat="1" ht="16.5" outlineLevel="7" spans="1:22">
      <c r="A2492" s="82"/>
      <c r="B2492" s="111" t="s">
        <v>187</v>
      </c>
      <c r="C2492" s="111" t="s">
        <v>11851</v>
      </c>
      <c r="D2492" s="112" t="s">
        <v>11747</v>
      </c>
      <c r="E2492" s="113">
        <v>41261</v>
      </c>
      <c r="F2492" s="112">
        <v>60</v>
      </c>
      <c r="G2492" s="114">
        <v>0</v>
      </c>
      <c r="H2492" s="115">
        <v>12991.45</v>
      </c>
      <c r="I2492" s="115">
        <v>12991.45</v>
      </c>
      <c r="J2492" s="116">
        <v>0</v>
      </c>
      <c r="K2492" s="116">
        <v>0</v>
      </c>
      <c r="L2492" s="116">
        <v>0</v>
      </c>
      <c r="M2492" s="118"/>
      <c r="N2492" s="119"/>
      <c r="O2492" s="120">
        <f t="shared" si="153"/>
        <v>43100</v>
      </c>
      <c r="P2492" s="121">
        <f t="shared" si="154"/>
        <v>0</v>
      </c>
      <c r="Q2492" s="122">
        <f t="shared" si="155"/>
        <v>0</v>
      </c>
      <c r="R2492" s="122">
        <f t="shared" si="152"/>
        <v>0</v>
      </c>
      <c r="S2492" s="123" t="s">
        <v>120</v>
      </c>
      <c r="U2492" s="70"/>
      <c r="V2492" s="124"/>
    </row>
    <row r="2493" s="63" customFormat="1" ht="16.5" outlineLevel="7" spans="1:22">
      <c r="A2493" s="82"/>
      <c r="B2493" s="111" t="s">
        <v>187</v>
      </c>
      <c r="C2493" s="111" t="s">
        <v>11855</v>
      </c>
      <c r="D2493" s="112" t="s">
        <v>11747</v>
      </c>
      <c r="E2493" s="113">
        <v>41261</v>
      </c>
      <c r="F2493" s="112">
        <v>60</v>
      </c>
      <c r="G2493" s="114">
        <v>0</v>
      </c>
      <c r="H2493" s="115">
        <v>16068.38</v>
      </c>
      <c r="I2493" s="115">
        <v>16068.38</v>
      </c>
      <c r="J2493" s="116">
        <v>0</v>
      </c>
      <c r="K2493" s="116">
        <v>0</v>
      </c>
      <c r="L2493" s="116">
        <v>0</v>
      </c>
      <c r="M2493" s="118"/>
      <c r="N2493" s="119"/>
      <c r="O2493" s="120">
        <f t="shared" si="153"/>
        <v>43100</v>
      </c>
      <c r="P2493" s="121">
        <f t="shared" si="154"/>
        <v>0</v>
      </c>
      <c r="Q2493" s="122">
        <f t="shared" si="155"/>
        <v>0</v>
      </c>
      <c r="R2493" s="122">
        <f t="shared" si="152"/>
        <v>0</v>
      </c>
      <c r="S2493" s="123" t="s">
        <v>120</v>
      </c>
      <c r="U2493" s="70"/>
      <c r="V2493" s="124"/>
    </row>
    <row r="2494" s="63" customFormat="1" ht="16.5" outlineLevel="7" spans="1:22">
      <c r="A2494" s="82"/>
      <c r="B2494" s="126" t="s">
        <v>187</v>
      </c>
      <c r="C2494" s="127" t="s">
        <v>11859</v>
      </c>
      <c r="D2494" s="128" t="s">
        <v>11861</v>
      </c>
      <c r="E2494" s="129">
        <v>41261</v>
      </c>
      <c r="F2494" s="128">
        <v>60</v>
      </c>
      <c r="G2494" s="114">
        <v>0</v>
      </c>
      <c r="H2494" s="115">
        <v>8376.07</v>
      </c>
      <c r="I2494" s="115">
        <v>8376.07</v>
      </c>
      <c r="J2494" s="130">
        <v>0</v>
      </c>
      <c r="K2494" s="130">
        <v>0</v>
      </c>
      <c r="L2494" s="130">
        <v>0</v>
      </c>
      <c r="M2494" s="118"/>
      <c r="N2494" s="119"/>
      <c r="O2494" s="120">
        <f t="shared" si="153"/>
        <v>43100</v>
      </c>
      <c r="P2494" s="121">
        <f t="shared" si="154"/>
        <v>0</v>
      </c>
      <c r="Q2494" s="122">
        <f t="shared" si="155"/>
        <v>0</v>
      </c>
      <c r="R2494" s="122">
        <f t="shared" si="152"/>
        <v>0</v>
      </c>
      <c r="S2494" s="123" t="s">
        <v>120</v>
      </c>
      <c r="U2494" s="70"/>
      <c r="V2494" s="124"/>
    </row>
    <row r="2495" s="63" customFormat="1" ht="16.5" outlineLevel="7" spans="1:22">
      <c r="A2495" s="82"/>
      <c r="B2495" s="126" t="s">
        <v>187</v>
      </c>
      <c r="C2495" s="127" t="s">
        <v>11864</v>
      </c>
      <c r="D2495" s="128" t="s">
        <v>11747</v>
      </c>
      <c r="E2495" s="129">
        <v>41261</v>
      </c>
      <c r="F2495" s="128">
        <v>60</v>
      </c>
      <c r="G2495" s="114">
        <v>0</v>
      </c>
      <c r="H2495" s="115">
        <v>14358.97</v>
      </c>
      <c r="I2495" s="115">
        <v>14358.97</v>
      </c>
      <c r="J2495" s="130">
        <v>0</v>
      </c>
      <c r="K2495" s="130">
        <v>0</v>
      </c>
      <c r="L2495" s="130">
        <v>0</v>
      </c>
      <c r="M2495" s="118"/>
      <c r="N2495" s="119"/>
      <c r="O2495" s="120">
        <f t="shared" si="153"/>
        <v>43100</v>
      </c>
      <c r="P2495" s="121">
        <f t="shared" si="154"/>
        <v>0</v>
      </c>
      <c r="Q2495" s="122">
        <f t="shared" si="155"/>
        <v>0</v>
      </c>
      <c r="R2495" s="122">
        <f t="shared" si="152"/>
        <v>0</v>
      </c>
      <c r="S2495" s="123" t="s">
        <v>120</v>
      </c>
      <c r="U2495" s="70"/>
      <c r="V2495" s="124"/>
    </row>
    <row r="2496" s="63" customFormat="1" ht="16.5" outlineLevel="7" spans="1:22">
      <c r="A2496" s="82"/>
      <c r="B2496" s="126" t="s">
        <v>187</v>
      </c>
      <c r="C2496" s="127" t="s">
        <v>11868</v>
      </c>
      <c r="D2496" s="128" t="s">
        <v>11747</v>
      </c>
      <c r="E2496" s="129">
        <v>41261</v>
      </c>
      <c r="F2496" s="128">
        <v>60</v>
      </c>
      <c r="G2496" s="114">
        <v>0</v>
      </c>
      <c r="H2496" s="115">
        <v>14957.26</v>
      </c>
      <c r="I2496" s="115">
        <v>14957.26</v>
      </c>
      <c r="J2496" s="130">
        <v>0</v>
      </c>
      <c r="K2496" s="130">
        <v>0</v>
      </c>
      <c r="L2496" s="130">
        <v>0</v>
      </c>
      <c r="M2496" s="118"/>
      <c r="N2496" s="119"/>
      <c r="O2496" s="120">
        <f t="shared" si="153"/>
        <v>43100</v>
      </c>
      <c r="P2496" s="121">
        <f t="shared" si="154"/>
        <v>0</v>
      </c>
      <c r="Q2496" s="122">
        <f t="shared" si="155"/>
        <v>0</v>
      </c>
      <c r="R2496" s="122">
        <f t="shared" si="152"/>
        <v>0</v>
      </c>
      <c r="S2496" s="123" t="s">
        <v>120</v>
      </c>
      <c r="U2496" s="70"/>
      <c r="V2496" s="124"/>
    </row>
    <row r="2497" s="63" customFormat="1" ht="16.5" outlineLevel="7" spans="1:22">
      <c r="A2497" s="82"/>
      <c r="B2497" s="126" t="s">
        <v>187</v>
      </c>
      <c r="C2497" s="127" t="s">
        <v>11872</v>
      </c>
      <c r="D2497" s="128" t="s">
        <v>11747</v>
      </c>
      <c r="E2497" s="129">
        <v>41261</v>
      </c>
      <c r="F2497" s="128">
        <v>60</v>
      </c>
      <c r="G2497" s="114">
        <v>0</v>
      </c>
      <c r="H2497" s="115">
        <v>12649.57</v>
      </c>
      <c r="I2497" s="115">
        <v>12649.57</v>
      </c>
      <c r="J2497" s="130">
        <v>0</v>
      </c>
      <c r="K2497" s="130">
        <v>0</v>
      </c>
      <c r="L2497" s="130">
        <v>0</v>
      </c>
      <c r="M2497" s="118"/>
      <c r="N2497" s="119"/>
      <c r="O2497" s="120">
        <f t="shared" si="153"/>
        <v>43100</v>
      </c>
      <c r="P2497" s="121">
        <f t="shared" si="154"/>
        <v>0</v>
      </c>
      <c r="Q2497" s="122">
        <f t="shared" si="155"/>
        <v>0</v>
      </c>
      <c r="R2497" s="122">
        <f t="shared" si="152"/>
        <v>0</v>
      </c>
      <c r="S2497" s="123" t="s">
        <v>120</v>
      </c>
      <c r="U2497" s="70"/>
      <c r="V2497" s="124"/>
    </row>
    <row r="2498" s="63" customFormat="1" ht="16.5" outlineLevel="7" spans="1:22">
      <c r="A2498" s="82"/>
      <c r="B2498" s="126" t="s">
        <v>187</v>
      </c>
      <c r="C2498" s="127" t="s">
        <v>11876</v>
      </c>
      <c r="D2498" s="128" t="s">
        <v>11878</v>
      </c>
      <c r="E2498" s="129">
        <v>41261</v>
      </c>
      <c r="F2498" s="128">
        <v>60</v>
      </c>
      <c r="G2498" s="114">
        <v>0</v>
      </c>
      <c r="H2498" s="115">
        <v>21367.52</v>
      </c>
      <c r="I2498" s="115">
        <v>21367.52</v>
      </c>
      <c r="J2498" s="130">
        <v>0</v>
      </c>
      <c r="K2498" s="130">
        <v>0</v>
      </c>
      <c r="L2498" s="130">
        <v>0</v>
      </c>
      <c r="M2498" s="118"/>
      <c r="N2498" s="119"/>
      <c r="O2498" s="120">
        <f t="shared" si="153"/>
        <v>43100</v>
      </c>
      <c r="P2498" s="121">
        <f t="shared" si="154"/>
        <v>0</v>
      </c>
      <c r="Q2498" s="122">
        <f t="shared" si="155"/>
        <v>0</v>
      </c>
      <c r="R2498" s="122">
        <f t="shared" si="152"/>
        <v>0</v>
      </c>
      <c r="S2498" s="123" t="s">
        <v>120</v>
      </c>
      <c r="U2498" s="70"/>
      <c r="V2498" s="124"/>
    </row>
    <row r="2499" s="63" customFormat="1" ht="16.5" outlineLevel="7" spans="1:22">
      <c r="A2499" s="82"/>
      <c r="B2499" s="111" t="s">
        <v>187</v>
      </c>
      <c r="C2499" s="111" t="s">
        <v>11881</v>
      </c>
      <c r="D2499" s="112" t="s">
        <v>11747</v>
      </c>
      <c r="E2499" s="113">
        <v>41261</v>
      </c>
      <c r="F2499" s="112">
        <v>60</v>
      </c>
      <c r="G2499" s="114">
        <v>0</v>
      </c>
      <c r="H2499" s="115">
        <v>14102.56</v>
      </c>
      <c r="I2499" s="115">
        <v>14102.56</v>
      </c>
      <c r="J2499" s="116">
        <v>0</v>
      </c>
      <c r="K2499" s="116">
        <v>0</v>
      </c>
      <c r="L2499" s="116">
        <v>0</v>
      </c>
      <c r="M2499" s="118"/>
      <c r="N2499" s="119"/>
      <c r="O2499" s="120">
        <f t="shared" si="153"/>
        <v>43100</v>
      </c>
      <c r="P2499" s="121">
        <f t="shared" si="154"/>
        <v>0</v>
      </c>
      <c r="Q2499" s="122">
        <f t="shared" si="155"/>
        <v>0</v>
      </c>
      <c r="R2499" s="122">
        <f t="shared" si="152"/>
        <v>0</v>
      </c>
      <c r="S2499" s="123" t="s">
        <v>120</v>
      </c>
      <c r="U2499" s="70"/>
      <c r="V2499" s="124"/>
    </row>
    <row r="2500" s="63" customFormat="1" ht="16.5" outlineLevel="7" spans="1:22">
      <c r="A2500" s="82"/>
      <c r="B2500" s="111" t="s">
        <v>187</v>
      </c>
      <c r="C2500" s="111" t="s">
        <v>11885</v>
      </c>
      <c r="D2500" s="112" t="s">
        <v>11861</v>
      </c>
      <c r="E2500" s="113">
        <v>41261</v>
      </c>
      <c r="F2500" s="112">
        <v>60</v>
      </c>
      <c r="G2500" s="114">
        <v>0</v>
      </c>
      <c r="H2500" s="115">
        <v>14358.97</v>
      </c>
      <c r="I2500" s="115">
        <v>14358.97</v>
      </c>
      <c r="J2500" s="116">
        <v>0</v>
      </c>
      <c r="K2500" s="116">
        <v>0</v>
      </c>
      <c r="L2500" s="116">
        <v>0</v>
      </c>
      <c r="M2500" s="118"/>
      <c r="N2500" s="119"/>
      <c r="O2500" s="120">
        <f t="shared" si="153"/>
        <v>43100</v>
      </c>
      <c r="P2500" s="121">
        <f t="shared" si="154"/>
        <v>0</v>
      </c>
      <c r="Q2500" s="122">
        <f t="shared" si="155"/>
        <v>0</v>
      </c>
      <c r="R2500" s="122">
        <f t="shared" si="152"/>
        <v>0</v>
      </c>
      <c r="S2500" s="123" t="s">
        <v>120</v>
      </c>
      <c r="T2500" s="132"/>
      <c r="U2500" s="70"/>
      <c r="V2500" s="124"/>
    </row>
    <row r="2501" s="63" customFormat="1" ht="16.5" outlineLevel="7" spans="1:22">
      <c r="A2501" s="82"/>
      <c r="B2501" s="126" t="s">
        <v>187</v>
      </c>
      <c r="C2501" s="127" t="s">
        <v>11889</v>
      </c>
      <c r="D2501" s="128" t="s">
        <v>11861</v>
      </c>
      <c r="E2501" s="129">
        <v>41261</v>
      </c>
      <c r="F2501" s="128">
        <v>60</v>
      </c>
      <c r="G2501" s="114">
        <v>0</v>
      </c>
      <c r="H2501" s="115">
        <v>13418.8</v>
      </c>
      <c r="I2501" s="115">
        <v>13418.8</v>
      </c>
      <c r="J2501" s="130">
        <v>0</v>
      </c>
      <c r="K2501" s="130">
        <v>0</v>
      </c>
      <c r="L2501" s="130">
        <v>0</v>
      </c>
      <c r="M2501" s="118"/>
      <c r="N2501" s="119"/>
      <c r="O2501" s="120">
        <f t="shared" si="153"/>
        <v>43100</v>
      </c>
      <c r="P2501" s="121">
        <f t="shared" si="154"/>
        <v>0</v>
      </c>
      <c r="Q2501" s="122">
        <f t="shared" si="155"/>
        <v>0</v>
      </c>
      <c r="R2501" s="122">
        <f t="shared" si="152"/>
        <v>0</v>
      </c>
      <c r="S2501" s="123" t="s">
        <v>120</v>
      </c>
      <c r="U2501" s="70"/>
      <c r="V2501" s="124"/>
    </row>
    <row r="2502" s="63" customFormat="1" ht="16.5" outlineLevel="7" spans="1:22">
      <c r="A2502" s="82"/>
      <c r="B2502" s="126" t="s">
        <v>187</v>
      </c>
      <c r="C2502" s="127" t="s">
        <v>11893</v>
      </c>
      <c r="D2502" s="128" t="s">
        <v>11747</v>
      </c>
      <c r="E2502" s="129">
        <v>41261</v>
      </c>
      <c r="F2502" s="128">
        <v>60</v>
      </c>
      <c r="G2502" s="114">
        <v>0</v>
      </c>
      <c r="H2502" s="115">
        <v>13418.8</v>
      </c>
      <c r="I2502" s="115">
        <v>13418.8</v>
      </c>
      <c r="J2502" s="130">
        <v>0</v>
      </c>
      <c r="K2502" s="130">
        <v>0</v>
      </c>
      <c r="L2502" s="130">
        <v>0</v>
      </c>
      <c r="M2502" s="118"/>
      <c r="N2502" s="119"/>
      <c r="O2502" s="120">
        <f t="shared" si="153"/>
        <v>43100</v>
      </c>
      <c r="P2502" s="121">
        <f t="shared" si="154"/>
        <v>0</v>
      </c>
      <c r="Q2502" s="122">
        <f t="shared" si="155"/>
        <v>0</v>
      </c>
      <c r="R2502" s="122">
        <f t="shared" si="152"/>
        <v>0</v>
      </c>
      <c r="S2502" s="123" t="s">
        <v>120</v>
      </c>
      <c r="U2502" s="70"/>
      <c r="V2502" s="124"/>
    </row>
    <row r="2503" s="63" customFormat="1" ht="16.5" outlineLevel="7" spans="1:22">
      <c r="A2503" s="82"/>
      <c r="B2503" s="126" t="s">
        <v>187</v>
      </c>
      <c r="C2503" s="127" t="s">
        <v>11897</v>
      </c>
      <c r="D2503" s="128" t="s">
        <v>11747</v>
      </c>
      <c r="E2503" s="129">
        <v>41261</v>
      </c>
      <c r="F2503" s="128">
        <v>60</v>
      </c>
      <c r="G2503" s="114">
        <v>0</v>
      </c>
      <c r="H2503" s="115">
        <v>10256.41</v>
      </c>
      <c r="I2503" s="115">
        <v>10256.41</v>
      </c>
      <c r="J2503" s="130">
        <v>0</v>
      </c>
      <c r="K2503" s="130">
        <v>0</v>
      </c>
      <c r="L2503" s="130">
        <v>0</v>
      </c>
      <c r="M2503" s="118"/>
      <c r="N2503" s="119"/>
      <c r="O2503" s="120">
        <f t="shared" si="153"/>
        <v>43100</v>
      </c>
      <c r="P2503" s="121">
        <f t="shared" si="154"/>
        <v>0</v>
      </c>
      <c r="Q2503" s="122">
        <f t="shared" si="155"/>
        <v>0</v>
      </c>
      <c r="R2503" s="122">
        <f t="shared" si="152"/>
        <v>0</v>
      </c>
      <c r="S2503" s="123" t="s">
        <v>120</v>
      </c>
      <c r="U2503" s="70"/>
      <c r="V2503" s="124"/>
    </row>
    <row r="2504" s="63" customFormat="1" ht="16.5" outlineLevel="7" spans="1:22">
      <c r="A2504" s="82"/>
      <c r="B2504" s="126" t="s">
        <v>187</v>
      </c>
      <c r="C2504" s="127" t="s">
        <v>11901</v>
      </c>
      <c r="D2504" s="128" t="s">
        <v>11759</v>
      </c>
      <c r="E2504" s="129">
        <v>41261</v>
      </c>
      <c r="F2504" s="128">
        <v>60</v>
      </c>
      <c r="G2504" s="114">
        <v>0</v>
      </c>
      <c r="H2504" s="115">
        <v>10512.82</v>
      </c>
      <c r="I2504" s="115">
        <v>10512.82</v>
      </c>
      <c r="J2504" s="130">
        <v>0</v>
      </c>
      <c r="K2504" s="130">
        <v>0</v>
      </c>
      <c r="L2504" s="130">
        <v>0</v>
      </c>
      <c r="M2504" s="118"/>
      <c r="N2504" s="119"/>
      <c r="O2504" s="120">
        <f t="shared" si="153"/>
        <v>43100</v>
      </c>
      <c r="P2504" s="121">
        <f t="shared" si="154"/>
        <v>0</v>
      </c>
      <c r="Q2504" s="122">
        <f t="shared" si="155"/>
        <v>0</v>
      </c>
      <c r="R2504" s="122">
        <f t="shared" ref="R2504:R2541" si="156">Q2504-L2504</f>
        <v>0</v>
      </c>
      <c r="S2504" s="123" t="s">
        <v>120</v>
      </c>
      <c r="U2504" s="70"/>
      <c r="V2504" s="124"/>
    </row>
    <row r="2505" s="63" customFormat="1" ht="16.5" outlineLevel="7" spans="1:22">
      <c r="A2505" s="82"/>
      <c r="B2505" s="126" t="s">
        <v>187</v>
      </c>
      <c r="C2505" s="127" t="s">
        <v>11905</v>
      </c>
      <c r="D2505" s="128" t="s">
        <v>11759</v>
      </c>
      <c r="E2505" s="129">
        <v>41261</v>
      </c>
      <c r="F2505" s="128">
        <v>60</v>
      </c>
      <c r="G2505" s="114">
        <v>0</v>
      </c>
      <c r="H2505" s="115">
        <v>15854.7</v>
      </c>
      <c r="I2505" s="115">
        <v>15854.7</v>
      </c>
      <c r="J2505" s="130">
        <v>0</v>
      </c>
      <c r="K2505" s="130">
        <v>0</v>
      </c>
      <c r="L2505" s="130">
        <v>0</v>
      </c>
      <c r="M2505" s="118"/>
      <c r="N2505" s="119"/>
      <c r="O2505" s="120">
        <f t="shared" ref="O2505:O2541" si="157">IFERROR(EOMONTH(E2505,F2505),"")</f>
        <v>43100</v>
      </c>
      <c r="P2505" s="121">
        <f t="shared" si="154"/>
        <v>0</v>
      </c>
      <c r="Q2505" s="122">
        <f t="shared" si="155"/>
        <v>0</v>
      </c>
      <c r="R2505" s="122">
        <f t="shared" si="156"/>
        <v>0</v>
      </c>
      <c r="S2505" s="123" t="s">
        <v>120</v>
      </c>
      <c r="U2505" s="70"/>
      <c r="V2505" s="124"/>
    </row>
    <row r="2506" s="63" customFormat="1" ht="16.5" outlineLevel="7" spans="1:22">
      <c r="A2506" s="82"/>
      <c r="B2506" s="111" t="s">
        <v>187</v>
      </c>
      <c r="C2506" s="111" t="s">
        <v>11909</v>
      </c>
      <c r="D2506" s="112" t="s">
        <v>11759</v>
      </c>
      <c r="E2506" s="113">
        <v>41261</v>
      </c>
      <c r="F2506" s="112">
        <v>60</v>
      </c>
      <c r="G2506" s="114">
        <v>0</v>
      </c>
      <c r="H2506" s="115">
        <v>12820.51</v>
      </c>
      <c r="I2506" s="115">
        <v>12820.51</v>
      </c>
      <c r="J2506" s="116">
        <v>0</v>
      </c>
      <c r="K2506" s="116">
        <v>0</v>
      </c>
      <c r="L2506" s="116">
        <v>0</v>
      </c>
      <c r="M2506" s="118"/>
      <c r="N2506" s="119"/>
      <c r="O2506" s="120">
        <f t="shared" si="157"/>
        <v>43100</v>
      </c>
      <c r="P2506" s="121">
        <f t="shared" ref="P2506:P2541" si="158">IFERROR(IF(OR(AND(M2506&lt;&gt;"",YEAR(M2506)&lt;YEAR($L$6)),AND(O2506&lt;&gt;"",YEAR(O2506)&lt;YEAR($L$6))),0,IF(YEAR(E2506)&gt;YEAR($L$6),0,IF(OR((IF(YEAR(E2506)&lt;YEAR($L$6),1,IF(MONTH(E2506)=12,99,MONTH(E2506)+1))&gt;12),(IF(YEAR(E2506)&lt;YEAR($L$6),1,IF(MONTH(E2506)=12,99,MONTH(E2506)+1))&gt;MIN(MONTH($L$6),IF(AND(M2506&lt;&gt;"",YEAR(M2506)=YEAR($L$6)),MONTH(M2506),99),IF(AND(O2506&lt;&gt;"",YEAR(O2506)=YEAR($L$6)),MONTH(O2506),99)))),0,MIN(MONTH($L$6),IF(AND(M2506&lt;&gt;"",YEAR(M2506)=YEAR($L$6)),MONTH(M2506),99),IF(AND(O2506&lt;&gt;"",YEAR(O2506)=YEAR($L$6)),MONTH(O2506),99))-IF(YEAR(E2506)&lt;YEAR($L$6),1,IF(MONTH(E2506)=12,99,MONTH(E2506)+1))+1))),0)</f>
        <v>0</v>
      </c>
      <c r="Q2506" s="122">
        <f t="shared" ref="Q2506:Q2541" si="159">IFERROR(IF(N2506=0,(H2506*(1-G2506))/F2506*P2506,(N2506*(1-G2506))/F2506*P2506),0)</f>
        <v>0</v>
      </c>
      <c r="R2506" s="122">
        <f t="shared" si="156"/>
        <v>0</v>
      </c>
      <c r="S2506" s="123" t="s">
        <v>120</v>
      </c>
      <c r="U2506" s="70"/>
      <c r="V2506" s="124"/>
    </row>
    <row r="2507" s="63" customFormat="1" ht="16.5" outlineLevel="7" spans="1:22">
      <c r="A2507" s="82"/>
      <c r="B2507" s="111" t="s">
        <v>187</v>
      </c>
      <c r="C2507" s="111" t="s">
        <v>11913</v>
      </c>
      <c r="D2507" s="112" t="s">
        <v>11747</v>
      </c>
      <c r="E2507" s="113">
        <v>41261</v>
      </c>
      <c r="F2507" s="112">
        <v>60</v>
      </c>
      <c r="G2507" s="114">
        <v>0</v>
      </c>
      <c r="H2507" s="115">
        <v>13846.15</v>
      </c>
      <c r="I2507" s="115">
        <v>13846.15</v>
      </c>
      <c r="J2507" s="116">
        <v>0</v>
      </c>
      <c r="K2507" s="116">
        <v>0</v>
      </c>
      <c r="L2507" s="116">
        <v>0</v>
      </c>
      <c r="M2507" s="118"/>
      <c r="N2507" s="119"/>
      <c r="O2507" s="120">
        <f t="shared" si="157"/>
        <v>43100</v>
      </c>
      <c r="P2507" s="121">
        <f t="shared" si="158"/>
        <v>0</v>
      </c>
      <c r="Q2507" s="122">
        <f t="shared" si="159"/>
        <v>0</v>
      </c>
      <c r="R2507" s="122">
        <f t="shared" si="156"/>
        <v>0</v>
      </c>
      <c r="S2507" s="123" t="s">
        <v>120</v>
      </c>
      <c r="U2507" s="70"/>
      <c r="V2507" s="124"/>
    </row>
    <row r="2508" s="63" customFormat="1" ht="16.5" outlineLevel="7" spans="1:22">
      <c r="A2508" s="82"/>
      <c r="B2508" s="126" t="s">
        <v>187</v>
      </c>
      <c r="C2508" s="127" t="s">
        <v>11917</v>
      </c>
      <c r="D2508" s="128" t="s">
        <v>11747</v>
      </c>
      <c r="E2508" s="129">
        <v>41261</v>
      </c>
      <c r="F2508" s="128">
        <v>60</v>
      </c>
      <c r="G2508" s="114">
        <v>0</v>
      </c>
      <c r="H2508" s="115">
        <v>15811.97</v>
      </c>
      <c r="I2508" s="115">
        <v>15811.97</v>
      </c>
      <c r="J2508" s="130">
        <v>0</v>
      </c>
      <c r="K2508" s="130">
        <v>0</v>
      </c>
      <c r="L2508" s="130">
        <v>0</v>
      </c>
      <c r="M2508" s="118"/>
      <c r="N2508" s="119"/>
      <c r="O2508" s="120">
        <f t="shared" si="157"/>
        <v>43100</v>
      </c>
      <c r="P2508" s="121">
        <f t="shared" si="158"/>
        <v>0</v>
      </c>
      <c r="Q2508" s="122">
        <f t="shared" si="159"/>
        <v>0</v>
      </c>
      <c r="R2508" s="122">
        <f t="shared" si="156"/>
        <v>0</v>
      </c>
      <c r="S2508" s="123" t="s">
        <v>120</v>
      </c>
      <c r="U2508" s="70"/>
      <c r="V2508" s="124"/>
    </row>
    <row r="2509" s="63" customFormat="1" ht="16.5" outlineLevel="7" spans="1:22">
      <c r="A2509" s="82"/>
      <c r="B2509" s="126" t="s">
        <v>187</v>
      </c>
      <c r="C2509" s="127" t="s">
        <v>11921</v>
      </c>
      <c r="D2509" s="128" t="s">
        <v>11747</v>
      </c>
      <c r="E2509" s="129">
        <v>41261</v>
      </c>
      <c r="F2509" s="128">
        <v>60</v>
      </c>
      <c r="G2509" s="114">
        <v>0</v>
      </c>
      <c r="H2509" s="115">
        <v>15811.97</v>
      </c>
      <c r="I2509" s="115">
        <v>15811.97</v>
      </c>
      <c r="J2509" s="130">
        <v>0</v>
      </c>
      <c r="K2509" s="130">
        <v>0</v>
      </c>
      <c r="L2509" s="130">
        <v>0</v>
      </c>
      <c r="M2509" s="118"/>
      <c r="N2509" s="119"/>
      <c r="O2509" s="120">
        <f t="shared" si="157"/>
        <v>43100</v>
      </c>
      <c r="P2509" s="121">
        <f t="shared" si="158"/>
        <v>0</v>
      </c>
      <c r="Q2509" s="122">
        <f t="shared" si="159"/>
        <v>0</v>
      </c>
      <c r="R2509" s="122">
        <f t="shared" si="156"/>
        <v>0</v>
      </c>
      <c r="S2509" s="123" t="s">
        <v>120</v>
      </c>
      <c r="U2509" s="70"/>
      <c r="V2509" s="124"/>
    </row>
    <row r="2510" s="63" customFormat="1" ht="16.5" outlineLevel="7" spans="1:22">
      <c r="A2510" s="82"/>
      <c r="B2510" s="126" t="s">
        <v>187</v>
      </c>
      <c r="C2510" s="127" t="s">
        <v>11925</v>
      </c>
      <c r="D2510" s="128" t="s">
        <v>11747</v>
      </c>
      <c r="E2510" s="129">
        <v>41940</v>
      </c>
      <c r="F2510" s="128">
        <v>60</v>
      </c>
      <c r="G2510" s="114">
        <v>0</v>
      </c>
      <c r="H2510" s="115">
        <v>14628.37</v>
      </c>
      <c r="I2510" s="115">
        <v>14628.37</v>
      </c>
      <c r="J2510" s="130">
        <v>0</v>
      </c>
      <c r="K2510" s="130">
        <v>0</v>
      </c>
      <c r="L2510" s="130">
        <v>0</v>
      </c>
      <c r="M2510" s="118"/>
      <c r="N2510" s="119"/>
      <c r="O2510" s="120">
        <f t="shared" si="157"/>
        <v>43769</v>
      </c>
      <c r="P2510" s="121">
        <f t="shared" si="158"/>
        <v>0</v>
      </c>
      <c r="Q2510" s="122">
        <f t="shared" si="159"/>
        <v>0</v>
      </c>
      <c r="R2510" s="122">
        <f t="shared" si="156"/>
        <v>0</v>
      </c>
      <c r="S2510" s="123" t="s">
        <v>120</v>
      </c>
      <c r="U2510" s="70"/>
      <c r="V2510" s="124"/>
    </row>
    <row r="2511" s="63" customFormat="1" ht="16.5" outlineLevel="7" spans="1:22">
      <c r="A2511" s="82"/>
      <c r="B2511" s="126" t="s">
        <v>187</v>
      </c>
      <c r="C2511" s="127" t="s">
        <v>11930</v>
      </c>
      <c r="D2511" s="128" t="s">
        <v>11747</v>
      </c>
      <c r="E2511" s="129">
        <v>41940</v>
      </c>
      <c r="F2511" s="128">
        <v>60</v>
      </c>
      <c r="G2511" s="114">
        <v>0</v>
      </c>
      <c r="H2511" s="115">
        <v>15000</v>
      </c>
      <c r="I2511" s="115">
        <v>15000</v>
      </c>
      <c r="J2511" s="130">
        <v>0</v>
      </c>
      <c r="K2511" s="130">
        <v>0</v>
      </c>
      <c r="L2511" s="130">
        <v>0</v>
      </c>
      <c r="M2511" s="118"/>
      <c r="N2511" s="119"/>
      <c r="O2511" s="120">
        <f t="shared" si="157"/>
        <v>43769</v>
      </c>
      <c r="P2511" s="121">
        <f t="shared" si="158"/>
        <v>0</v>
      </c>
      <c r="Q2511" s="122">
        <f t="shared" si="159"/>
        <v>0</v>
      </c>
      <c r="R2511" s="122">
        <f t="shared" si="156"/>
        <v>0</v>
      </c>
      <c r="S2511" s="123" t="s">
        <v>120</v>
      </c>
      <c r="U2511" s="70"/>
      <c r="V2511" s="124"/>
    </row>
    <row r="2512" s="63" customFormat="1" ht="16.5" outlineLevel="7" spans="1:22">
      <c r="A2512" s="82"/>
      <c r="B2512" s="126" t="s">
        <v>187</v>
      </c>
      <c r="C2512" s="127" t="s">
        <v>11934</v>
      </c>
      <c r="D2512" s="128" t="s">
        <v>11747</v>
      </c>
      <c r="E2512" s="129">
        <v>41940</v>
      </c>
      <c r="F2512" s="128">
        <v>60</v>
      </c>
      <c r="G2512" s="114">
        <v>0</v>
      </c>
      <c r="H2512" s="115">
        <v>19050.07</v>
      </c>
      <c r="I2512" s="115">
        <v>19050.07</v>
      </c>
      <c r="J2512" s="130">
        <v>0</v>
      </c>
      <c r="K2512" s="130">
        <v>0</v>
      </c>
      <c r="L2512" s="130">
        <v>0</v>
      </c>
      <c r="M2512" s="118"/>
      <c r="N2512" s="119"/>
      <c r="O2512" s="120">
        <f t="shared" si="157"/>
        <v>43769</v>
      </c>
      <c r="P2512" s="121">
        <f t="shared" si="158"/>
        <v>0</v>
      </c>
      <c r="Q2512" s="122">
        <f t="shared" si="159"/>
        <v>0</v>
      </c>
      <c r="R2512" s="122">
        <f t="shared" si="156"/>
        <v>0</v>
      </c>
      <c r="S2512" s="123" t="s">
        <v>120</v>
      </c>
      <c r="U2512" s="70"/>
      <c r="V2512" s="124"/>
    </row>
    <row r="2513" s="63" customFormat="1" ht="16.5" outlineLevel="7" spans="1:22">
      <c r="A2513" s="82"/>
      <c r="B2513" s="111" t="s">
        <v>187</v>
      </c>
      <c r="C2513" s="111" t="s">
        <v>11939</v>
      </c>
      <c r="D2513" s="112" t="s">
        <v>11747</v>
      </c>
      <c r="E2513" s="113">
        <v>41961</v>
      </c>
      <c r="F2513" s="112">
        <v>60</v>
      </c>
      <c r="G2513" s="114">
        <v>0</v>
      </c>
      <c r="H2513" s="115">
        <v>15000</v>
      </c>
      <c r="I2513" s="115">
        <v>15000</v>
      </c>
      <c r="J2513" s="116">
        <v>0</v>
      </c>
      <c r="K2513" s="116">
        <v>0</v>
      </c>
      <c r="L2513" s="116">
        <v>0</v>
      </c>
      <c r="M2513" s="118"/>
      <c r="N2513" s="119"/>
      <c r="O2513" s="120">
        <f t="shared" si="157"/>
        <v>43799</v>
      </c>
      <c r="P2513" s="121">
        <f t="shared" si="158"/>
        <v>0</v>
      </c>
      <c r="Q2513" s="122">
        <f t="shared" si="159"/>
        <v>0</v>
      </c>
      <c r="R2513" s="122">
        <f t="shared" si="156"/>
        <v>0</v>
      </c>
      <c r="S2513" s="123" t="s">
        <v>120</v>
      </c>
      <c r="U2513" s="70"/>
      <c r="V2513" s="124"/>
    </row>
    <row r="2514" s="63" customFormat="1" ht="16.5" outlineLevel="7" spans="1:22">
      <c r="A2514" s="82"/>
      <c r="B2514" s="111" t="s">
        <v>187</v>
      </c>
      <c r="C2514" s="111" t="s">
        <v>11944</v>
      </c>
      <c r="D2514" s="112" t="s">
        <v>11747</v>
      </c>
      <c r="E2514" s="113">
        <v>41961</v>
      </c>
      <c r="F2514" s="112">
        <v>60</v>
      </c>
      <c r="G2514" s="114">
        <v>0</v>
      </c>
      <c r="H2514" s="115">
        <v>14273.51</v>
      </c>
      <c r="I2514" s="115">
        <v>14273.51</v>
      </c>
      <c r="J2514" s="116">
        <v>0</v>
      </c>
      <c r="K2514" s="116">
        <v>0</v>
      </c>
      <c r="L2514" s="116">
        <v>0</v>
      </c>
      <c r="M2514" s="118"/>
      <c r="N2514" s="119"/>
      <c r="O2514" s="120">
        <f t="shared" si="157"/>
        <v>43799</v>
      </c>
      <c r="P2514" s="121">
        <f t="shared" si="158"/>
        <v>0</v>
      </c>
      <c r="Q2514" s="122">
        <f t="shared" si="159"/>
        <v>0</v>
      </c>
      <c r="R2514" s="122">
        <f t="shared" si="156"/>
        <v>0</v>
      </c>
      <c r="S2514" s="123" t="s">
        <v>120</v>
      </c>
      <c r="U2514" s="70"/>
      <c r="V2514" s="124"/>
    </row>
    <row r="2515" s="63" customFormat="1" ht="16.5" outlineLevel="7" spans="1:22">
      <c r="A2515" s="82"/>
      <c r="B2515" s="126" t="s">
        <v>187</v>
      </c>
      <c r="C2515" s="127" t="s">
        <v>11948</v>
      </c>
      <c r="D2515" s="128" t="s">
        <v>11747</v>
      </c>
      <c r="E2515" s="129">
        <v>41961</v>
      </c>
      <c r="F2515" s="128">
        <v>60</v>
      </c>
      <c r="G2515" s="114">
        <v>0</v>
      </c>
      <c r="H2515" s="115">
        <v>15000</v>
      </c>
      <c r="I2515" s="115">
        <v>15000</v>
      </c>
      <c r="J2515" s="130">
        <v>0</v>
      </c>
      <c r="K2515" s="130">
        <v>0</v>
      </c>
      <c r="L2515" s="130">
        <v>0</v>
      </c>
      <c r="M2515" s="118"/>
      <c r="N2515" s="119"/>
      <c r="O2515" s="120">
        <f t="shared" si="157"/>
        <v>43799</v>
      </c>
      <c r="P2515" s="121">
        <f t="shared" si="158"/>
        <v>0</v>
      </c>
      <c r="Q2515" s="122">
        <f t="shared" si="159"/>
        <v>0</v>
      </c>
      <c r="R2515" s="122">
        <f t="shared" si="156"/>
        <v>0</v>
      </c>
      <c r="S2515" s="123" t="s">
        <v>120</v>
      </c>
      <c r="U2515" s="70"/>
      <c r="V2515" s="124"/>
    </row>
    <row r="2516" s="63" customFormat="1" ht="16.5" outlineLevel="7" spans="1:22">
      <c r="A2516" s="82"/>
      <c r="B2516" s="126" t="s">
        <v>187</v>
      </c>
      <c r="C2516" s="127" t="s">
        <v>11952</v>
      </c>
      <c r="D2516" s="128" t="s">
        <v>11747</v>
      </c>
      <c r="E2516" s="129">
        <v>41961</v>
      </c>
      <c r="F2516" s="128">
        <v>60</v>
      </c>
      <c r="G2516" s="114">
        <v>0</v>
      </c>
      <c r="H2516" s="115">
        <v>12478.65</v>
      </c>
      <c r="I2516" s="115">
        <v>12478.65</v>
      </c>
      <c r="J2516" s="130">
        <v>0</v>
      </c>
      <c r="K2516" s="130">
        <v>0</v>
      </c>
      <c r="L2516" s="130">
        <v>0</v>
      </c>
      <c r="M2516" s="118"/>
      <c r="N2516" s="119"/>
      <c r="O2516" s="120">
        <f t="shared" si="157"/>
        <v>43799</v>
      </c>
      <c r="P2516" s="121">
        <f t="shared" si="158"/>
        <v>0</v>
      </c>
      <c r="Q2516" s="122">
        <f t="shared" si="159"/>
        <v>0</v>
      </c>
      <c r="R2516" s="122">
        <f t="shared" si="156"/>
        <v>0</v>
      </c>
      <c r="S2516" s="123" t="s">
        <v>120</v>
      </c>
      <c r="U2516" s="70"/>
      <c r="V2516" s="124"/>
    </row>
    <row r="2517" s="63" customFormat="1" ht="16.5" outlineLevel="7" spans="1:22">
      <c r="A2517" s="82"/>
      <c r="B2517" s="126" t="s">
        <v>187</v>
      </c>
      <c r="C2517" s="127" t="s">
        <v>11957</v>
      </c>
      <c r="D2517" s="128" t="s">
        <v>11747</v>
      </c>
      <c r="E2517" s="129">
        <v>41961</v>
      </c>
      <c r="F2517" s="128">
        <v>60</v>
      </c>
      <c r="G2517" s="114">
        <v>0</v>
      </c>
      <c r="H2517" s="115">
        <v>13711.98</v>
      </c>
      <c r="I2517" s="115">
        <v>13711.98</v>
      </c>
      <c r="J2517" s="130">
        <v>0</v>
      </c>
      <c r="K2517" s="130">
        <v>0</v>
      </c>
      <c r="L2517" s="130">
        <v>0</v>
      </c>
      <c r="M2517" s="118"/>
      <c r="N2517" s="119"/>
      <c r="O2517" s="120">
        <f t="shared" si="157"/>
        <v>43799</v>
      </c>
      <c r="P2517" s="121">
        <f t="shared" si="158"/>
        <v>0</v>
      </c>
      <c r="Q2517" s="122">
        <f t="shared" si="159"/>
        <v>0</v>
      </c>
      <c r="R2517" s="122">
        <f t="shared" si="156"/>
        <v>0</v>
      </c>
      <c r="S2517" s="123" t="s">
        <v>120</v>
      </c>
      <c r="U2517" s="70"/>
      <c r="V2517" s="124"/>
    </row>
    <row r="2518" s="63" customFormat="1" ht="16.5" outlineLevel="7" spans="1:22">
      <c r="A2518" s="82"/>
      <c r="B2518" s="126" t="s">
        <v>187</v>
      </c>
      <c r="C2518" s="127" t="s">
        <v>11962</v>
      </c>
      <c r="D2518" s="128" t="s">
        <v>11747</v>
      </c>
      <c r="E2518" s="129">
        <v>41961</v>
      </c>
      <c r="F2518" s="128">
        <v>60</v>
      </c>
      <c r="G2518" s="114">
        <v>0</v>
      </c>
      <c r="H2518" s="115">
        <v>12000</v>
      </c>
      <c r="I2518" s="115">
        <v>12000</v>
      </c>
      <c r="J2518" s="130">
        <v>0</v>
      </c>
      <c r="K2518" s="130">
        <v>0</v>
      </c>
      <c r="L2518" s="130">
        <v>0</v>
      </c>
      <c r="M2518" s="118"/>
      <c r="N2518" s="119"/>
      <c r="O2518" s="120">
        <f t="shared" si="157"/>
        <v>43799</v>
      </c>
      <c r="P2518" s="121">
        <f t="shared" si="158"/>
        <v>0</v>
      </c>
      <c r="Q2518" s="122">
        <f t="shared" si="159"/>
        <v>0</v>
      </c>
      <c r="R2518" s="122">
        <f t="shared" si="156"/>
        <v>0</v>
      </c>
      <c r="S2518" s="123" t="s">
        <v>120</v>
      </c>
      <c r="U2518" s="70"/>
      <c r="V2518" s="124"/>
    </row>
    <row r="2519" s="63" customFormat="1" ht="16.5" outlineLevel="7" spans="1:22">
      <c r="A2519" s="82"/>
      <c r="B2519" s="126" t="s">
        <v>187</v>
      </c>
      <c r="C2519" s="127" t="s">
        <v>11966</v>
      </c>
      <c r="D2519" s="128" t="s">
        <v>11747</v>
      </c>
      <c r="E2519" s="129">
        <v>41961</v>
      </c>
      <c r="F2519" s="128">
        <v>60</v>
      </c>
      <c r="G2519" s="114">
        <v>0</v>
      </c>
      <c r="H2519" s="115">
        <v>12000</v>
      </c>
      <c r="I2519" s="115">
        <v>12000</v>
      </c>
      <c r="J2519" s="130">
        <v>0</v>
      </c>
      <c r="K2519" s="130">
        <v>0</v>
      </c>
      <c r="L2519" s="130">
        <v>0</v>
      </c>
      <c r="M2519" s="118"/>
      <c r="N2519" s="119"/>
      <c r="O2519" s="120">
        <f t="shared" si="157"/>
        <v>43799</v>
      </c>
      <c r="P2519" s="121">
        <f t="shared" si="158"/>
        <v>0</v>
      </c>
      <c r="Q2519" s="122">
        <f t="shared" si="159"/>
        <v>0</v>
      </c>
      <c r="R2519" s="122">
        <f t="shared" si="156"/>
        <v>0</v>
      </c>
      <c r="S2519" s="123" t="s">
        <v>120</v>
      </c>
      <c r="U2519" s="70"/>
      <c r="V2519" s="124"/>
    </row>
    <row r="2520" s="63" customFormat="1" ht="16.5" outlineLevel="7" spans="1:22">
      <c r="A2520" s="82"/>
      <c r="B2520" s="111" t="s">
        <v>187</v>
      </c>
      <c r="C2520" s="111" t="s">
        <v>11970</v>
      </c>
      <c r="D2520" s="112" t="s">
        <v>11747</v>
      </c>
      <c r="E2520" s="113">
        <v>42338</v>
      </c>
      <c r="F2520" s="112">
        <v>60</v>
      </c>
      <c r="G2520" s="114">
        <v>0</v>
      </c>
      <c r="H2520" s="115">
        <v>36097.77</v>
      </c>
      <c r="I2520" s="115">
        <v>36097.77</v>
      </c>
      <c r="J2520" s="116">
        <v>0</v>
      </c>
      <c r="K2520" s="116">
        <v>0</v>
      </c>
      <c r="L2520" s="116">
        <v>0</v>
      </c>
      <c r="M2520" s="118"/>
      <c r="N2520" s="119"/>
      <c r="O2520" s="120">
        <f t="shared" si="157"/>
        <v>44165</v>
      </c>
      <c r="P2520" s="121">
        <f t="shared" si="158"/>
        <v>0</v>
      </c>
      <c r="Q2520" s="122">
        <f t="shared" si="159"/>
        <v>0</v>
      </c>
      <c r="R2520" s="122">
        <f t="shared" si="156"/>
        <v>0</v>
      </c>
      <c r="S2520" s="123" t="s">
        <v>120</v>
      </c>
      <c r="U2520" s="70"/>
      <c r="V2520" s="124"/>
    </row>
    <row r="2521" s="63" customFormat="1" ht="16.5" outlineLevel="7" spans="1:22">
      <c r="A2521" s="82"/>
      <c r="B2521" s="111" t="s">
        <v>187</v>
      </c>
      <c r="C2521" s="111" t="s">
        <v>11975</v>
      </c>
      <c r="D2521" s="112" t="s">
        <v>11747</v>
      </c>
      <c r="E2521" s="113">
        <v>42338</v>
      </c>
      <c r="F2521" s="112">
        <v>60</v>
      </c>
      <c r="G2521" s="114">
        <v>0</v>
      </c>
      <c r="H2521" s="115">
        <v>85384.62</v>
      </c>
      <c r="I2521" s="115">
        <v>85384.62</v>
      </c>
      <c r="J2521" s="116">
        <v>0</v>
      </c>
      <c r="K2521" s="116">
        <v>0</v>
      </c>
      <c r="L2521" s="116">
        <v>0</v>
      </c>
      <c r="M2521" s="118"/>
      <c r="N2521" s="119"/>
      <c r="O2521" s="120">
        <f t="shared" si="157"/>
        <v>44165</v>
      </c>
      <c r="P2521" s="121">
        <f t="shared" si="158"/>
        <v>0</v>
      </c>
      <c r="Q2521" s="122">
        <f t="shared" si="159"/>
        <v>0</v>
      </c>
      <c r="R2521" s="122">
        <f t="shared" si="156"/>
        <v>0</v>
      </c>
      <c r="S2521" s="123" t="s">
        <v>120</v>
      </c>
      <c r="U2521" s="70"/>
      <c r="V2521" s="124"/>
    </row>
    <row r="2522" s="63" customFormat="1" ht="16.5" outlineLevel="7" spans="1:22">
      <c r="A2522" s="82"/>
      <c r="B2522" s="126" t="s">
        <v>187</v>
      </c>
      <c r="C2522" s="127" t="s">
        <v>11979</v>
      </c>
      <c r="D2522" s="128" t="s">
        <v>11747</v>
      </c>
      <c r="E2522" s="129">
        <v>42577</v>
      </c>
      <c r="F2522" s="128">
        <v>60</v>
      </c>
      <c r="G2522" s="114">
        <v>0</v>
      </c>
      <c r="H2522" s="115">
        <v>11965.81</v>
      </c>
      <c r="I2522" s="115">
        <v>11965.81</v>
      </c>
      <c r="J2522" s="130">
        <v>0</v>
      </c>
      <c r="K2522" s="130">
        <v>0</v>
      </c>
      <c r="L2522" s="130">
        <v>0</v>
      </c>
      <c r="M2522" s="118"/>
      <c r="N2522" s="119"/>
      <c r="O2522" s="120">
        <f t="shared" si="157"/>
        <v>44408</v>
      </c>
      <c r="P2522" s="121">
        <f t="shared" si="158"/>
        <v>0</v>
      </c>
      <c r="Q2522" s="122">
        <f t="shared" si="159"/>
        <v>0</v>
      </c>
      <c r="R2522" s="122">
        <f t="shared" si="156"/>
        <v>0</v>
      </c>
      <c r="S2522" s="123" t="s">
        <v>120</v>
      </c>
      <c r="U2522" s="70"/>
      <c r="V2522" s="124"/>
    </row>
    <row r="2523" s="63" customFormat="1" ht="16.5" outlineLevel="7" spans="1:22">
      <c r="A2523" s="82"/>
      <c r="B2523" s="126" t="s">
        <v>187</v>
      </c>
      <c r="C2523" s="127" t="s">
        <v>11984</v>
      </c>
      <c r="D2523" s="128" t="s">
        <v>11759</v>
      </c>
      <c r="E2523" s="129">
        <v>42577</v>
      </c>
      <c r="F2523" s="128">
        <v>60</v>
      </c>
      <c r="G2523" s="114">
        <v>0</v>
      </c>
      <c r="H2523" s="115">
        <v>5982.91</v>
      </c>
      <c r="I2523" s="115">
        <v>5982.91</v>
      </c>
      <c r="J2523" s="130">
        <v>0</v>
      </c>
      <c r="K2523" s="130">
        <v>0</v>
      </c>
      <c r="L2523" s="130">
        <v>0</v>
      </c>
      <c r="M2523" s="118"/>
      <c r="N2523" s="119"/>
      <c r="O2523" s="120">
        <f t="shared" si="157"/>
        <v>44408</v>
      </c>
      <c r="P2523" s="121">
        <f t="shared" si="158"/>
        <v>0</v>
      </c>
      <c r="Q2523" s="122">
        <f t="shared" si="159"/>
        <v>0</v>
      </c>
      <c r="R2523" s="122">
        <f t="shared" si="156"/>
        <v>0</v>
      </c>
      <c r="S2523" s="123" t="s">
        <v>120</v>
      </c>
      <c r="U2523" s="70"/>
      <c r="V2523" s="124"/>
    </row>
    <row r="2524" s="63" customFormat="1" ht="16.5" outlineLevel="7" spans="1:22">
      <c r="A2524" s="82"/>
      <c r="B2524" s="126" t="s">
        <v>187</v>
      </c>
      <c r="C2524" s="127" t="s">
        <v>11988</v>
      </c>
      <c r="D2524" s="128" t="s">
        <v>11990</v>
      </c>
      <c r="E2524" s="129">
        <v>42907</v>
      </c>
      <c r="F2524" s="128">
        <v>60</v>
      </c>
      <c r="G2524" s="114">
        <v>0</v>
      </c>
      <c r="H2524" s="115">
        <v>9829.06</v>
      </c>
      <c r="I2524" s="115">
        <v>9829.06</v>
      </c>
      <c r="J2524" s="130">
        <v>0</v>
      </c>
      <c r="K2524" s="130">
        <v>0</v>
      </c>
      <c r="L2524" s="130">
        <v>0</v>
      </c>
      <c r="M2524" s="118"/>
      <c r="N2524" s="119"/>
      <c r="O2524" s="120">
        <f t="shared" si="157"/>
        <v>44742</v>
      </c>
      <c r="P2524" s="121">
        <f t="shared" si="158"/>
        <v>0</v>
      </c>
      <c r="Q2524" s="122">
        <f t="shared" si="159"/>
        <v>0</v>
      </c>
      <c r="R2524" s="122">
        <f t="shared" si="156"/>
        <v>0</v>
      </c>
      <c r="S2524" s="123" t="s">
        <v>120</v>
      </c>
      <c r="U2524" s="70"/>
      <c r="V2524" s="124"/>
    </row>
    <row r="2525" s="63" customFormat="1" ht="16.5" outlineLevel="7" spans="1:22">
      <c r="A2525" s="82"/>
      <c r="B2525" s="126" t="s">
        <v>187</v>
      </c>
      <c r="C2525" s="127" t="s">
        <v>11994</v>
      </c>
      <c r="D2525" s="128" t="s">
        <v>11990</v>
      </c>
      <c r="E2525" s="129">
        <v>42907</v>
      </c>
      <c r="F2525" s="128">
        <v>60</v>
      </c>
      <c r="G2525" s="114">
        <v>0</v>
      </c>
      <c r="H2525" s="115">
        <v>8974.36</v>
      </c>
      <c r="I2525" s="115">
        <v>8974.36</v>
      </c>
      <c r="J2525" s="130">
        <v>0</v>
      </c>
      <c r="K2525" s="130">
        <v>0</v>
      </c>
      <c r="L2525" s="130">
        <v>0</v>
      </c>
      <c r="M2525" s="118"/>
      <c r="N2525" s="119"/>
      <c r="O2525" s="120">
        <f t="shared" si="157"/>
        <v>44742</v>
      </c>
      <c r="P2525" s="121">
        <f t="shared" si="158"/>
        <v>0</v>
      </c>
      <c r="Q2525" s="122">
        <f t="shared" si="159"/>
        <v>0</v>
      </c>
      <c r="R2525" s="122">
        <f t="shared" si="156"/>
        <v>0</v>
      </c>
      <c r="S2525" s="123" t="s">
        <v>120</v>
      </c>
      <c r="U2525" s="70"/>
      <c r="V2525" s="124"/>
    </row>
    <row r="2526" s="63" customFormat="1" ht="16.5" outlineLevel="7" spans="1:22">
      <c r="A2526" s="82"/>
      <c r="B2526" s="126" t="s">
        <v>187</v>
      </c>
      <c r="C2526" s="127" t="s">
        <v>11998</v>
      </c>
      <c r="D2526" s="128" t="s">
        <v>11990</v>
      </c>
      <c r="E2526" s="129">
        <v>42907</v>
      </c>
      <c r="F2526" s="128">
        <v>60</v>
      </c>
      <c r="G2526" s="114">
        <v>0</v>
      </c>
      <c r="H2526" s="115">
        <v>10256.41</v>
      </c>
      <c r="I2526" s="115">
        <v>10256.41</v>
      </c>
      <c r="J2526" s="130">
        <v>0</v>
      </c>
      <c r="K2526" s="130">
        <v>0</v>
      </c>
      <c r="L2526" s="130">
        <v>0</v>
      </c>
      <c r="M2526" s="118"/>
      <c r="N2526" s="119"/>
      <c r="O2526" s="120">
        <f t="shared" si="157"/>
        <v>44742</v>
      </c>
      <c r="P2526" s="121">
        <f t="shared" si="158"/>
        <v>0</v>
      </c>
      <c r="Q2526" s="122">
        <f t="shared" si="159"/>
        <v>0</v>
      </c>
      <c r="R2526" s="122">
        <f t="shared" si="156"/>
        <v>0</v>
      </c>
      <c r="S2526" s="123" t="s">
        <v>120</v>
      </c>
      <c r="U2526" s="70"/>
      <c r="V2526" s="124"/>
    </row>
    <row r="2527" s="63" customFormat="1" ht="16.5" outlineLevel="7" spans="1:22">
      <c r="A2527" s="82"/>
      <c r="B2527" s="111" t="s">
        <v>187</v>
      </c>
      <c r="C2527" s="111" t="s">
        <v>12002</v>
      </c>
      <c r="D2527" s="112" t="s">
        <v>11990</v>
      </c>
      <c r="E2527" s="113">
        <v>42907</v>
      </c>
      <c r="F2527" s="112">
        <v>60</v>
      </c>
      <c r="G2527" s="114">
        <v>0</v>
      </c>
      <c r="H2527" s="115">
        <v>6837.61</v>
      </c>
      <c r="I2527" s="115">
        <v>6837.61</v>
      </c>
      <c r="J2527" s="116">
        <v>0</v>
      </c>
      <c r="K2527" s="116">
        <v>0</v>
      </c>
      <c r="L2527" s="116">
        <v>0</v>
      </c>
      <c r="M2527" s="118"/>
      <c r="N2527" s="119"/>
      <c r="O2527" s="120">
        <f t="shared" si="157"/>
        <v>44742</v>
      </c>
      <c r="P2527" s="121">
        <f t="shared" si="158"/>
        <v>0</v>
      </c>
      <c r="Q2527" s="122">
        <f t="shared" si="159"/>
        <v>0</v>
      </c>
      <c r="R2527" s="122">
        <f t="shared" si="156"/>
        <v>0</v>
      </c>
      <c r="S2527" s="123" t="s">
        <v>120</v>
      </c>
      <c r="U2527" s="70"/>
      <c r="V2527" s="124"/>
    </row>
    <row r="2528" s="63" customFormat="1" ht="16.5" outlineLevel="7" spans="1:22">
      <c r="A2528" s="82"/>
      <c r="B2528" s="111" t="s">
        <v>187</v>
      </c>
      <c r="C2528" s="111" t="s">
        <v>12006</v>
      </c>
      <c r="D2528" s="112" t="s">
        <v>11990</v>
      </c>
      <c r="E2528" s="113">
        <v>42907</v>
      </c>
      <c r="F2528" s="112">
        <v>60</v>
      </c>
      <c r="G2528" s="114">
        <v>0</v>
      </c>
      <c r="H2528" s="115">
        <v>5982.91</v>
      </c>
      <c r="I2528" s="115">
        <v>5982.91</v>
      </c>
      <c r="J2528" s="116">
        <v>0</v>
      </c>
      <c r="K2528" s="116">
        <v>0</v>
      </c>
      <c r="L2528" s="116">
        <v>0</v>
      </c>
      <c r="M2528" s="118"/>
      <c r="N2528" s="119"/>
      <c r="O2528" s="120">
        <f t="shared" si="157"/>
        <v>44742</v>
      </c>
      <c r="P2528" s="121">
        <f t="shared" si="158"/>
        <v>0</v>
      </c>
      <c r="Q2528" s="122">
        <f t="shared" si="159"/>
        <v>0</v>
      </c>
      <c r="R2528" s="122">
        <f t="shared" si="156"/>
        <v>0</v>
      </c>
      <c r="S2528" s="123" t="s">
        <v>120</v>
      </c>
      <c r="T2528" s="132"/>
      <c r="U2528" s="70"/>
      <c r="V2528" s="124"/>
    </row>
    <row r="2529" s="63" customFormat="1" ht="16.5" outlineLevel="7" spans="1:22">
      <c r="A2529" s="82"/>
      <c r="B2529" s="126" t="s">
        <v>187</v>
      </c>
      <c r="C2529" s="127" t="s">
        <v>12010</v>
      </c>
      <c r="D2529" s="128" t="s">
        <v>11990</v>
      </c>
      <c r="E2529" s="129">
        <v>42907</v>
      </c>
      <c r="F2529" s="128">
        <v>60</v>
      </c>
      <c r="G2529" s="114">
        <v>0</v>
      </c>
      <c r="H2529" s="115">
        <v>7008.55</v>
      </c>
      <c r="I2529" s="115">
        <v>7008.55</v>
      </c>
      <c r="J2529" s="130">
        <v>0</v>
      </c>
      <c r="K2529" s="130">
        <v>0</v>
      </c>
      <c r="L2529" s="130">
        <v>0</v>
      </c>
      <c r="M2529" s="118"/>
      <c r="N2529" s="119"/>
      <c r="O2529" s="120">
        <f t="shared" si="157"/>
        <v>44742</v>
      </c>
      <c r="P2529" s="121">
        <f t="shared" si="158"/>
        <v>0</v>
      </c>
      <c r="Q2529" s="122">
        <f t="shared" si="159"/>
        <v>0</v>
      </c>
      <c r="R2529" s="122">
        <f t="shared" si="156"/>
        <v>0</v>
      </c>
      <c r="S2529" s="123" t="s">
        <v>120</v>
      </c>
      <c r="U2529" s="70"/>
      <c r="V2529" s="124"/>
    </row>
    <row r="2530" s="63" customFormat="1" ht="16.5" outlineLevel="7" spans="1:22">
      <c r="A2530" s="82"/>
      <c r="B2530" s="126" t="s">
        <v>187</v>
      </c>
      <c r="C2530" s="127" t="s">
        <v>12014</v>
      </c>
      <c r="D2530" s="128" t="s">
        <v>11990</v>
      </c>
      <c r="E2530" s="129">
        <v>42907</v>
      </c>
      <c r="F2530" s="128">
        <v>60</v>
      </c>
      <c r="G2530" s="114">
        <v>0</v>
      </c>
      <c r="H2530" s="115">
        <v>7264.96</v>
      </c>
      <c r="I2530" s="115">
        <v>7264.96</v>
      </c>
      <c r="J2530" s="130">
        <v>0</v>
      </c>
      <c r="K2530" s="130">
        <v>0</v>
      </c>
      <c r="L2530" s="130">
        <v>0</v>
      </c>
      <c r="M2530" s="118"/>
      <c r="N2530" s="119"/>
      <c r="O2530" s="120">
        <f t="shared" si="157"/>
        <v>44742</v>
      </c>
      <c r="P2530" s="121">
        <f t="shared" si="158"/>
        <v>0</v>
      </c>
      <c r="Q2530" s="122">
        <f t="shared" si="159"/>
        <v>0</v>
      </c>
      <c r="R2530" s="122">
        <f t="shared" si="156"/>
        <v>0</v>
      </c>
      <c r="S2530" s="123" t="s">
        <v>120</v>
      </c>
      <c r="U2530" s="70"/>
      <c r="V2530" s="124"/>
    </row>
    <row r="2531" s="63" customFormat="1" ht="16.5" outlineLevel="7" spans="1:22">
      <c r="A2531" s="82"/>
      <c r="B2531" s="126" t="s">
        <v>187</v>
      </c>
      <c r="C2531" s="127" t="s">
        <v>12018</v>
      </c>
      <c r="D2531" s="128" t="s">
        <v>11990</v>
      </c>
      <c r="E2531" s="129">
        <v>42907</v>
      </c>
      <c r="F2531" s="128">
        <v>60</v>
      </c>
      <c r="G2531" s="114">
        <v>0</v>
      </c>
      <c r="H2531" s="115">
        <v>7264.96</v>
      </c>
      <c r="I2531" s="115">
        <v>7264.96</v>
      </c>
      <c r="J2531" s="130">
        <v>0</v>
      </c>
      <c r="K2531" s="130">
        <v>0</v>
      </c>
      <c r="L2531" s="130">
        <v>0</v>
      </c>
      <c r="M2531" s="118"/>
      <c r="N2531" s="119"/>
      <c r="O2531" s="120">
        <f t="shared" si="157"/>
        <v>44742</v>
      </c>
      <c r="P2531" s="121">
        <f t="shared" si="158"/>
        <v>0</v>
      </c>
      <c r="Q2531" s="122">
        <f t="shared" si="159"/>
        <v>0</v>
      </c>
      <c r="R2531" s="122">
        <f t="shared" si="156"/>
        <v>0</v>
      </c>
      <c r="S2531" s="123" t="s">
        <v>120</v>
      </c>
      <c r="U2531" s="70"/>
      <c r="V2531" s="124"/>
    </row>
    <row r="2532" s="63" customFormat="1" ht="16.5" outlineLevel="7" spans="1:22">
      <c r="A2532" s="82"/>
      <c r="B2532" s="126" t="s">
        <v>187</v>
      </c>
      <c r="C2532" s="127" t="s">
        <v>12022</v>
      </c>
      <c r="D2532" s="128" t="s">
        <v>11990</v>
      </c>
      <c r="E2532" s="129">
        <v>42907</v>
      </c>
      <c r="F2532" s="128">
        <v>60</v>
      </c>
      <c r="G2532" s="114">
        <v>0</v>
      </c>
      <c r="H2532" s="115">
        <v>5555.56</v>
      </c>
      <c r="I2532" s="115">
        <v>5555.56</v>
      </c>
      <c r="J2532" s="130">
        <v>0</v>
      </c>
      <c r="K2532" s="130">
        <v>0</v>
      </c>
      <c r="L2532" s="130">
        <v>0</v>
      </c>
      <c r="M2532" s="118"/>
      <c r="N2532" s="119"/>
      <c r="O2532" s="120">
        <f t="shared" si="157"/>
        <v>44742</v>
      </c>
      <c r="P2532" s="121">
        <f t="shared" si="158"/>
        <v>0</v>
      </c>
      <c r="Q2532" s="122">
        <f t="shared" si="159"/>
        <v>0</v>
      </c>
      <c r="R2532" s="122">
        <f t="shared" si="156"/>
        <v>0</v>
      </c>
      <c r="S2532" s="123" t="s">
        <v>120</v>
      </c>
      <c r="U2532" s="70"/>
      <c r="V2532" s="124"/>
    </row>
    <row r="2533" s="63" customFormat="1" ht="16.5" outlineLevel="7" spans="1:22">
      <c r="A2533" s="82"/>
      <c r="B2533" s="126" t="s">
        <v>187</v>
      </c>
      <c r="C2533" s="127" t="s">
        <v>12026</v>
      </c>
      <c r="D2533" s="128" t="s">
        <v>11990</v>
      </c>
      <c r="E2533" s="129">
        <v>42907</v>
      </c>
      <c r="F2533" s="128">
        <v>60</v>
      </c>
      <c r="G2533" s="114">
        <v>0</v>
      </c>
      <c r="H2533" s="115">
        <v>5982.9</v>
      </c>
      <c r="I2533" s="115">
        <v>5982.9</v>
      </c>
      <c r="J2533" s="130">
        <v>0</v>
      </c>
      <c r="K2533" s="130">
        <v>0</v>
      </c>
      <c r="L2533" s="130">
        <v>0</v>
      </c>
      <c r="M2533" s="118"/>
      <c r="N2533" s="119"/>
      <c r="O2533" s="120">
        <f t="shared" si="157"/>
        <v>44742</v>
      </c>
      <c r="P2533" s="121">
        <f t="shared" si="158"/>
        <v>0</v>
      </c>
      <c r="Q2533" s="122">
        <f t="shared" si="159"/>
        <v>0</v>
      </c>
      <c r="R2533" s="122">
        <f t="shared" si="156"/>
        <v>0</v>
      </c>
      <c r="S2533" s="123" t="s">
        <v>120</v>
      </c>
      <c r="U2533" s="70"/>
      <c r="V2533" s="124"/>
    </row>
    <row r="2534" s="63" customFormat="1" ht="16.5" outlineLevel="7" spans="1:22">
      <c r="A2534" s="82"/>
      <c r="B2534" s="111" t="s">
        <v>187</v>
      </c>
      <c r="C2534" s="111" t="s">
        <v>12030</v>
      </c>
      <c r="D2534" s="112" t="s">
        <v>11990</v>
      </c>
      <c r="E2534" s="113">
        <v>42907</v>
      </c>
      <c r="F2534" s="112">
        <v>60</v>
      </c>
      <c r="G2534" s="114">
        <v>0</v>
      </c>
      <c r="H2534" s="115">
        <v>6239.32</v>
      </c>
      <c r="I2534" s="115">
        <v>6239.32</v>
      </c>
      <c r="J2534" s="116">
        <v>0</v>
      </c>
      <c r="K2534" s="116">
        <v>0</v>
      </c>
      <c r="L2534" s="116">
        <v>0</v>
      </c>
      <c r="M2534" s="118"/>
      <c r="N2534" s="119"/>
      <c r="O2534" s="120">
        <f t="shared" si="157"/>
        <v>44742</v>
      </c>
      <c r="P2534" s="121">
        <f t="shared" si="158"/>
        <v>0</v>
      </c>
      <c r="Q2534" s="122">
        <f t="shared" si="159"/>
        <v>0</v>
      </c>
      <c r="R2534" s="122">
        <f t="shared" si="156"/>
        <v>0</v>
      </c>
      <c r="S2534" s="123" t="s">
        <v>120</v>
      </c>
      <c r="U2534" s="70"/>
      <c r="V2534" s="124"/>
    </row>
    <row r="2535" s="63" customFormat="1" ht="16.5" outlineLevel="7" spans="1:22">
      <c r="A2535" s="82"/>
      <c r="B2535" s="111" t="s">
        <v>187</v>
      </c>
      <c r="C2535" s="111" t="s">
        <v>12034</v>
      </c>
      <c r="D2535" s="112" t="s">
        <v>11759</v>
      </c>
      <c r="E2535" s="113">
        <v>42907</v>
      </c>
      <c r="F2535" s="112">
        <v>60</v>
      </c>
      <c r="G2535" s="114">
        <v>0</v>
      </c>
      <c r="H2535" s="115">
        <v>33858.66</v>
      </c>
      <c r="I2535" s="115">
        <v>33858.66</v>
      </c>
      <c r="J2535" s="116">
        <v>0</v>
      </c>
      <c r="K2535" s="116">
        <v>0</v>
      </c>
      <c r="L2535" s="116">
        <v>0</v>
      </c>
      <c r="M2535" s="118"/>
      <c r="N2535" s="119"/>
      <c r="O2535" s="120">
        <f t="shared" si="157"/>
        <v>44742</v>
      </c>
      <c r="P2535" s="121">
        <f t="shared" si="158"/>
        <v>0</v>
      </c>
      <c r="Q2535" s="122">
        <f t="shared" si="159"/>
        <v>0</v>
      </c>
      <c r="R2535" s="122">
        <f t="shared" si="156"/>
        <v>0</v>
      </c>
      <c r="S2535" s="123" t="s">
        <v>120</v>
      </c>
      <c r="U2535" s="70"/>
      <c r="V2535" s="124"/>
    </row>
    <row r="2536" s="63" customFormat="1" ht="16.5" outlineLevel="7" spans="1:22">
      <c r="A2536" s="82"/>
      <c r="B2536" s="126" t="s">
        <v>187</v>
      </c>
      <c r="C2536" s="127" t="s">
        <v>12038</v>
      </c>
      <c r="D2536" s="128" t="s">
        <v>11990</v>
      </c>
      <c r="E2536" s="129">
        <v>42907</v>
      </c>
      <c r="F2536" s="128">
        <v>60</v>
      </c>
      <c r="G2536" s="114">
        <v>0</v>
      </c>
      <c r="H2536" s="115">
        <v>18784.45</v>
      </c>
      <c r="I2536" s="115">
        <v>18784.45</v>
      </c>
      <c r="J2536" s="130">
        <v>0</v>
      </c>
      <c r="K2536" s="130">
        <v>0</v>
      </c>
      <c r="L2536" s="130">
        <v>0</v>
      </c>
      <c r="M2536" s="118"/>
      <c r="N2536" s="119"/>
      <c r="O2536" s="120">
        <f t="shared" si="157"/>
        <v>44742</v>
      </c>
      <c r="P2536" s="121">
        <f t="shared" si="158"/>
        <v>0</v>
      </c>
      <c r="Q2536" s="122">
        <f t="shared" si="159"/>
        <v>0</v>
      </c>
      <c r="R2536" s="122">
        <f t="shared" si="156"/>
        <v>0</v>
      </c>
      <c r="S2536" s="123" t="s">
        <v>120</v>
      </c>
      <c r="U2536" s="70"/>
      <c r="V2536" s="124"/>
    </row>
    <row r="2537" s="63" customFormat="1" ht="16.5" outlineLevel="7" spans="1:22">
      <c r="A2537" s="82"/>
      <c r="B2537" s="126" t="s">
        <v>187</v>
      </c>
      <c r="C2537" s="127" t="s">
        <v>12042</v>
      </c>
      <c r="D2537" s="128" t="s">
        <v>11759</v>
      </c>
      <c r="E2537" s="129">
        <v>42907</v>
      </c>
      <c r="F2537" s="128">
        <v>60</v>
      </c>
      <c r="G2537" s="114">
        <v>0</v>
      </c>
      <c r="H2537" s="115">
        <v>33858.66</v>
      </c>
      <c r="I2537" s="115">
        <v>33858.66</v>
      </c>
      <c r="J2537" s="130">
        <v>0</v>
      </c>
      <c r="K2537" s="130">
        <v>0</v>
      </c>
      <c r="L2537" s="130">
        <v>0</v>
      </c>
      <c r="M2537" s="118"/>
      <c r="N2537" s="119"/>
      <c r="O2537" s="120">
        <f t="shared" si="157"/>
        <v>44742</v>
      </c>
      <c r="P2537" s="121">
        <f t="shared" si="158"/>
        <v>0</v>
      </c>
      <c r="Q2537" s="122">
        <f t="shared" si="159"/>
        <v>0</v>
      </c>
      <c r="R2537" s="122">
        <f t="shared" si="156"/>
        <v>0</v>
      </c>
      <c r="S2537" s="123" t="s">
        <v>120</v>
      </c>
      <c r="U2537" s="70"/>
      <c r="V2537" s="124"/>
    </row>
    <row r="2538" s="63" customFormat="1" ht="16.5" outlineLevel="7" spans="1:22">
      <c r="A2538" s="82"/>
      <c r="B2538" s="126" t="s">
        <v>187</v>
      </c>
      <c r="C2538" s="127" t="s">
        <v>12046</v>
      </c>
      <c r="D2538" s="128" t="s">
        <v>11990</v>
      </c>
      <c r="E2538" s="129">
        <v>42907</v>
      </c>
      <c r="F2538" s="128">
        <v>60</v>
      </c>
      <c r="G2538" s="114">
        <v>0</v>
      </c>
      <c r="H2538" s="115">
        <v>18784.45</v>
      </c>
      <c r="I2538" s="115">
        <v>18784.45</v>
      </c>
      <c r="J2538" s="130">
        <v>0</v>
      </c>
      <c r="K2538" s="130">
        <v>0</v>
      </c>
      <c r="L2538" s="130">
        <v>0</v>
      </c>
      <c r="M2538" s="118"/>
      <c r="N2538" s="119"/>
      <c r="O2538" s="120">
        <f t="shared" si="157"/>
        <v>44742</v>
      </c>
      <c r="P2538" s="121">
        <f t="shared" si="158"/>
        <v>0</v>
      </c>
      <c r="Q2538" s="122">
        <f t="shared" si="159"/>
        <v>0</v>
      </c>
      <c r="R2538" s="122">
        <f t="shared" si="156"/>
        <v>0</v>
      </c>
      <c r="S2538" s="123" t="s">
        <v>120</v>
      </c>
      <c r="U2538" s="70"/>
      <c r="V2538" s="124"/>
    </row>
    <row r="2539" s="63" customFormat="1" ht="16.5" outlineLevel="7" spans="1:22">
      <c r="A2539" s="82"/>
      <c r="B2539" s="126" t="s">
        <v>187</v>
      </c>
      <c r="C2539" s="127" t="s">
        <v>12049</v>
      </c>
      <c r="D2539" s="128" t="s">
        <v>11990</v>
      </c>
      <c r="E2539" s="129">
        <v>42907</v>
      </c>
      <c r="F2539" s="128">
        <v>60</v>
      </c>
      <c r="G2539" s="114">
        <v>0</v>
      </c>
      <c r="H2539" s="115">
        <v>18784.45</v>
      </c>
      <c r="I2539" s="115">
        <v>18784.45</v>
      </c>
      <c r="J2539" s="130">
        <v>0</v>
      </c>
      <c r="K2539" s="130">
        <v>0</v>
      </c>
      <c r="L2539" s="130">
        <v>0</v>
      </c>
      <c r="M2539" s="118"/>
      <c r="N2539" s="119"/>
      <c r="O2539" s="120">
        <f t="shared" si="157"/>
        <v>44742</v>
      </c>
      <c r="P2539" s="121">
        <f t="shared" si="158"/>
        <v>0</v>
      </c>
      <c r="Q2539" s="122">
        <f t="shared" si="159"/>
        <v>0</v>
      </c>
      <c r="R2539" s="122">
        <f t="shared" si="156"/>
        <v>0</v>
      </c>
      <c r="S2539" s="123" t="s">
        <v>120</v>
      </c>
      <c r="U2539" s="70"/>
      <c r="V2539" s="124"/>
    </row>
    <row r="2540" s="63" customFormat="1" ht="16.5" outlineLevel="7" spans="1:22">
      <c r="A2540" s="82"/>
      <c r="B2540" s="126" t="s">
        <v>187</v>
      </c>
      <c r="C2540" s="127" t="s">
        <v>12052</v>
      </c>
      <c r="D2540" s="128" t="s">
        <v>11990</v>
      </c>
      <c r="E2540" s="129">
        <v>42907</v>
      </c>
      <c r="F2540" s="128">
        <v>60</v>
      </c>
      <c r="G2540" s="114">
        <v>0</v>
      </c>
      <c r="H2540" s="115">
        <v>18784.45</v>
      </c>
      <c r="I2540" s="115">
        <v>18784.45</v>
      </c>
      <c r="J2540" s="130">
        <v>0</v>
      </c>
      <c r="K2540" s="130">
        <v>0</v>
      </c>
      <c r="L2540" s="130">
        <v>0</v>
      </c>
      <c r="M2540" s="118"/>
      <c r="N2540" s="119"/>
      <c r="O2540" s="120">
        <f t="shared" si="157"/>
        <v>44742</v>
      </c>
      <c r="P2540" s="121">
        <f t="shared" si="158"/>
        <v>0</v>
      </c>
      <c r="Q2540" s="122">
        <f t="shared" si="159"/>
        <v>0</v>
      </c>
      <c r="R2540" s="122">
        <f t="shared" si="156"/>
        <v>0</v>
      </c>
      <c r="S2540" s="123" t="s">
        <v>120</v>
      </c>
      <c r="U2540" s="70"/>
      <c r="V2540" s="124"/>
    </row>
    <row r="2541" s="63" customFormat="1" ht="16.5" outlineLevel="7" spans="1:22">
      <c r="A2541" s="82"/>
      <c r="B2541" s="111" t="s">
        <v>187</v>
      </c>
      <c r="C2541" s="111" t="s">
        <v>12055</v>
      </c>
      <c r="D2541" s="112" t="s">
        <v>11990</v>
      </c>
      <c r="E2541" s="113">
        <v>42907</v>
      </c>
      <c r="F2541" s="112">
        <v>60</v>
      </c>
      <c r="G2541" s="114">
        <v>0</v>
      </c>
      <c r="H2541" s="115">
        <v>18784.45</v>
      </c>
      <c r="I2541" s="115">
        <v>18784.45</v>
      </c>
      <c r="J2541" s="116">
        <v>0</v>
      </c>
      <c r="K2541" s="116">
        <v>0</v>
      </c>
      <c r="L2541" s="116">
        <v>0</v>
      </c>
      <c r="M2541" s="118"/>
      <c r="N2541" s="119"/>
      <c r="O2541" s="120">
        <f t="shared" si="157"/>
        <v>44742</v>
      </c>
      <c r="P2541" s="121">
        <f t="shared" si="158"/>
        <v>0</v>
      </c>
      <c r="Q2541" s="122">
        <f t="shared" si="159"/>
        <v>0</v>
      </c>
      <c r="R2541" s="122">
        <f t="shared" si="156"/>
        <v>0</v>
      </c>
      <c r="S2541" s="123" t="s">
        <v>120</v>
      </c>
      <c r="U2541" s="70"/>
      <c r="V2541" s="124"/>
    </row>
    <row r="2542" s="63" customFormat="1" ht="16.5" outlineLevel="7" spans="1:22">
      <c r="A2542" s="82"/>
      <c r="B2542" s="111" t="s">
        <v>187</v>
      </c>
      <c r="C2542" s="111" t="s">
        <v>12058</v>
      </c>
      <c r="D2542" s="112" t="s">
        <v>11990</v>
      </c>
      <c r="E2542" s="113">
        <v>42907</v>
      </c>
      <c r="F2542" s="112">
        <v>60</v>
      </c>
      <c r="G2542" s="114">
        <v>0</v>
      </c>
      <c r="H2542" s="115">
        <v>18784.45</v>
      </c>
      <c r="I2542" s="115">
        <v>18784.45</v>
      </c>
      <c r="J2542" s="116">
        <v>0</v>
      </c>
      <c r="K2542" s="116">
        <v>0</v>
      </c>
      <c r="L2542" s="116">
        <v>0</v>
      </c>
      <c r="M2542" s="118"/>
      <c r="N2542" s="119"/>
      <c r="O2542" s="120">
        <f t="shared" ref="O2542:O2605" si="160">IFERROR(EOMONTH(E2542,F2542),"")</f>
        <v>44742</v>
      </c>
      <c r="P2542" s="121">
        <f t="shared" ref="P2542:P2605" si="161">IFERROR(IF(OR(AND(M2542&lt;&gt;"",YEAR(M2542)&lt;YEAR($L$6)),AND(O2542&lt;&gt;"",YEAR(O2542)&lt;YEAR($L$6))),0,IF(YEAR(E2542)&gt;YEAR($L$6),0,IF(OR((IF(YEAR(E2542)&lt;YEAR($L$6),1,IF(MONTH(E2542)=12,99,MONTH(E2542)+1))&gt;12),(IF(YEAR(E2542)&lt;YEAR($L$6),1,IF(MONTH(E2542)=12,99,MONTH(E2542)+1))&gt;MIN(MONTH($L$6),IF(AND(M2542&lt;&gt;"",YEAR(M2542)=YEAR($L$6)),MONTH(M2542),99),IF(AND(O2542&lt;&gt;"",YEAR(O2542)=YEAR($L$6)),MONTH(O2542),99)))),0,MIN(MONTH($L$6),IF(AND(M2542&lt;&gt;"",YEAR(M2542)=YEAR($L$6)),MONTH(M2542),99),IF(AND(O2542&lt;&gt;"",YEAR(O2542)=YEAR($L$6)),MONTH(O2542),99))-IF(YEAR(E2542)&lt;YEAR($L$6),1,IF(MONTH(E2542)=12,99,MONTH(E2542)+1))+1))),0)</f>
        <v>0</v>
      </c>
      <c r="Q2542" s="122">
        <f t="shared" ref="Q2542:Q2605" si="162">IFERROR(IF(N2542=0,(H2542*(1-G2542))/F2542*P2542,(N2542*(1-G2542))/F2542*P2542),0)</f>
        <v>0</v>
      </c>
      <c r="R2542" s="122">
        <f t="shared" ref="R2542:R2605" si="163">Q2542-L2542</f>
        <v>0</v>
      </c>
      <c r="S2542" s="123" t="s">
        <v>120</v>
      </c>
      <c r="U2542" s="70"/>
      <c r="V2542" s="124"/>
    </row>
    <row r="2543" s="63" customFormat="1" ht="16.5" outlineLevel="7" spans="1:22">
      <c r="A2543" s="82"/>
      <c r="B2543" s="111" t="s">
        <v>187</v>
      </c>
      <c r="C2543" s="111" t="s">
        <v>12062</v>
      </c>
      <c r="D2543" s="112" t="s">
        <v>11990</v>
      </c>
      <c r="E2543" s="113">
        <v>42907</v>
      </c>
      <c r="F2543" s="112">
        <v>60</v>
      </c>
      <c r="G2543" s="114">
        <v>0</v>
      </c>
      <c r="H2543" s="115">
        <v>18784.4</v>
      </c>
      <c r="I2543" s="115">
        <v>18784.4</v>
      </c>
      <c r="J2543" s="116">
        <v>0</v>
      </c>
      <c r="K2543" s="116">
        <v>0</v>
      </c>
      <c r="L2543" s="116">
        <v>0</v>
      </c>
      <c r="M2543" s="118"/>
      <c r="N2543" s="119"/>
      <c r="O2543" s="120">
        <f t="shared" si="160"/>
        <v>44742</v>
      </c>
      <c r="P2543" s="121">
        <f t="shared" si="161"/>
        <v>0</v>
      </c>
      <c r="Q2543" s="122">
        <f t="shared" si="162"/>
        <v>0</v>
      </c>
      <c r="R2543" s="122">
        <f t="shared" si="163"/>
        <v>0</v>
      </c>
      <c r="S2543" s="123" t="s">
        <v>120</v>
      </c>
      <c r="U2543" s="70"/>
      <c r="V2543" s="124"/>
    </row>
    <row r="2544" s="63" customFormat="1" ht="16.5" outlineLevel="7" spans="1:22">
      <c r="A2544" s="82"/>
      <c r="B2544" s="111" t="s">
        <v>187</v>
      </c>
      <c r="C2544" s="111" t="s">
        <v>12066</v>
      </c>
      <c r="D2544" s="112" t="s">
        <v>11990</v>
      </c>
      <c r="E2544" s="113">
        <v>42907</v>
      </c>
      <c r="F2544" s="112">
        <v>60</v>
      </c>
      <c r="G2544" s="114">
        <v>0</v>
      </c>
      <c r="H2544" s="115">
        <v>18784.45</v>
      </c>
      <c r="I2544" s="115">
        <v>18784.45</v>
      </c>
      <c r="J2544" s="116">
        <v>0</v>
      </c>
      <c r="K2544" s="116">
        <v>0</v>
      </c>
      <c r="L2544" s="116">
        <v>0</v>
      </c>
      <c r="M2544" s="118"/>
      <c r="N2544" s="119"/>
      <c r="O2544" s="120">
        <f t="shared" si="160"/>
        <v>44742</v>
      </c>
      <c r="P2544" s="121">
        <f t="shared" si="161"/>
        <v>0</v>
      </c>
      <c r="Q2544" s="122">
        <f t="shared" si="162"/>
        <v>0</v>
      </c>
      <c r="R2544" s="122">
        <f t="shared" si="163"/>
        <v>0</v>
      </c>
      <c r="S2544" s="123" t="s">
        <v>120</v>
      </c>
      <c r="U2544" s="70"/>
      <c r="V2544" s="124"/>
    </row>
    <row r="2545" s="63" customFormat="1" ht="16.5" outlineLevel="7" spans="1:22">
      <c r="A2545" s="82"/>
      <c r="B2545" s="111" t="s">
        <v>187</v>
      </c>
      <c r="C2545" s="111" t="s">
        <v>12070</v>
      </c>
      <c r="D2545" s="112" t="s">
        <v>11990</v>
      </c>
      <c r="E2545" s="113">
        <v>42907</v>
      </c>
      <c r="F2545" s="112">
        <v>60</v>
      </c>
      <c r="G2545" s="114">
        <v>0</v>
      </c>
      <c r="H2545" s="115">
        <v>18784.45</v>
      </c>
      <c r="I2545" s="115">
        <v>18784.45</v>
      </c>
      <c r="J2545" s="116">
        <v>0</v>
      </c>
      <c r="K2545" s="116">
        <v>0</v>
      </c>
      <c r="L2545" s="116">
        <v>0</v>
      </c>
      <c r="M2545" s="118"/>
      <c r="N2545" s="119"/>
      <c r="O2545" s="120">
        <f t="shared" si="160"/>
        <v>44742</v>
      </c>
      <c r="P2545" s="121">
        <f t="shared" si="161"/>
        <v>0</v>
      </c>
      <c r="Q2545" s="122">
        <f t="shared" si="162"/>
        <v>0</v>
      </c>
      <c r="R2545" s="122">
        <f t="shared" si="163"/>
        <v>0</v>
      </c>
      <c r="S2545" s="123" t="s">
        <v>120</v>
      </c>
      <c r="U2545" s="70"/>
      <c r="V2545" s="124"/>
    </row>
    <row r="2546" s="63" customFormat="1" ht="16.5" outlineLevel="7" spans="1:22">
      <c r="A2546" s="82"/>
      <c r="B2546" s="111" t="s">
        <v>187</v>
      </c>
      <c r="C2546" s="111" t="s">
        <v>12074</v>
      </c>
      <c r="D2546" s="112" t="s">
        <v>12076</v>
      </c>
      <c r="E2546" s="113">
        <v>43083</v>
      </c>
      <c r="F2546" s="112">
        <v>60</v>
      </c>
      <c r="G2546" s="114">
        <v>0</v>
      </c>
      <c r="H2546" s="115">
        <v>69300</v>
      </c>
      <c r="I2546" s="115">
        <v>69300</v>
      </c>
      <c r="J2546" s="116">
        <v>0</v>
      </c>
      <c r="K2546" s="116">
        <v>0</v>
      </c>
      <c r="L2546" s="116">
        <v>0</v>
      </c>
      <c r="M2546" s="118"/>
      <c r="N2546" s="119"/>
      <c r="O2546" s="120">
        <f t="shared" si="160"/>
        <v>44926</v>
      </c>
      <c r="P2546" s="121">
        <f t="shared" si="161"/>
        <v>0</v>
      </c>
      <c r="Q2546" s="122">
        <f t="shared" si="162"/>
        <v>0</v>
      </c>
      <c r="R2546" s="122">
        <f t="shared" si="163"/>
        <v>0</v>
      </c>
      <c r="S2546" s="123" t="s">
        <v>120</v>
      </c>
      <c r="U2546" s="70"/>
      <c r="V2546" s="124"/>
    </row>
    <row r="2547" s="63" customFormat="1" ht="16.5" outlineLevel="7" spans="1:22">
      <c r="A2547" s="82"/>
      <c r="B2547" s="111" t="s">
        <v>187</v>
      </c>
      <c r="C2547" s="111" t="s">
        <v>12083</v>
      </c>
      <c r="D2547" s="112" t="s">
        <v>12085</v>
      </c>
      <c r="E2547" s="113">
        <v>43083</v>
      </c>
      <c r="F2547" s="112">
        <v>60</v>
      </c>
      <c r="G2547" s="114">
        <v>0</v>
      </c>
      <c r="H2547" s="115">
        <v>74200</v>
      </c>
      <c r="I2547" s="115">
        <v>74200</v>
      </c>
      <c r="J2547" s="116">
        <v>0</v>
      </c>
      <c r="K2547" s="116">
        <v>0</v>
      </c>
      <c r="L2547" s="116">
        <v>0</v>
      </c>
      <c r="M2547" s="118"/>
      <c r="N2547" s="119"/>
      <c r="O2547" s="120">
        <f t="shared" si="160"/>
        <v>44926</v>
      </c>
      <c r="P2547" s="121">
        <f t="shared" si="161"/>
        <v>0</v>
      </c>
      <c r="Q2547" s="122">
        <f t="shared" si="162"/>
        <v>0</v>
      </c>
      <c r="R2547" s="122">
        <f t="shared" si="163"/>
        <v>0</v>
      </c>
      <c r="S2547" s="123" t="s">
        <v>120</v>
      </c>
      <c r="U2547" s="70"/>
      <c r="V2547" s="124"/>
    </row>
    <row r="2548" s="63" customFormat="1" ht="16.5" outlineLevel="7" spans="1:22">
      <c r="A2548" s="82"/>
      <c r="B2548" s="111" t="s">
        <v>187</v>
      </c>
      <c r="C2548" s="111" t="s">
        <v>12088</v>
      </c>
      <c r="D2548" s="112" t="s">
        <v>12090</v>
      </c>
      <c r="E2548" s="113">
        <v>43083</v>
      </c>
      <c r="F2548" s="112">
        <v>60</v>
      </c>
      <c r="G2548" s="114">
        <v>0</v>
      </c>
      <c r="H2548" s="115">
        <v>224051.28</v>
      </c>
      <c r="I2548" s="115">
        <v>224051.28</v>
      </c>
      <c r="J2548" s="116">
        <v>0</v>
      </c>
      <c r="K2548" s="116">
        <v>0</v>
      </c>
      <c r="L2548" s="116">
        <v>0</v>
      </c>
      <c r="M2548" s="118"/>
      <c r="N2548" s="119"/>
      <c r="O2548" s="120">
        <f t="shared" si="160"/>
        <v>44926</v>
      </c>
      <c r="P2548" s="121">
        <f t="shared" si="161"/>
        <v>0</v>
      </c>
      <c r="Q2548" s="122">
        <f t="shared" si="162"/>
        <v>0</v>
      </c>
      <c r="R2548" s="122">
        <f t="shared" si="163"/>
        <v>0</v>
      </c>
      <c r="S2548" s="123" t="s">
        <v>120</v>
      </c>
      <c r="U2548" s="70"/>
      <c r="V2548" s="124"/>
    </row>
    <row r="2549" s="63" customFormat="1" ht="16.5" outlineLevel="7" spans="1:22">
      <c r="A2549" s="82"/>
      <c r="B2549" s="111" t="s">
        <v>187</v>
      </c>
      <c r="C2549" s="111" t="s">
        <v>12093</v>
      </c>
      <c r="D2549" s="112" t="s">
        <v>12095</v>
      </c>
      <c r="E2549" s="113">
        <v>43083</v>
      </c>
      <c r="F2549" s="112">
        <v>60</v>
      </c>
      <c r="G2549" s="114">
        <v>0</v>
      </c>
      <c r="H2549" s="115">
        <v>86025.64</v>
      </c>
      <c r="I2549" s="115">
        <v>86025.64</v>
      </c>
      <c r="J2549" s="116">
        <v>0</v>
      </c>
      <c r="K2549" s="116">
        <v>0</v>
      </c>
      <c r="L2549" s="116">
        <v>0</v>
      </c>
      <c r="M2549" s="118"/>
      <c r="N2549" s="119"/>
      <c r="O2549" s="120">
        <f t="shared" si="160"/>
        <v>44926</v>
      </c>
      <c r="P2549" s="121">
        <f t="shared" si="161"/>
        <v>0</v>
      </c>
      <c r="Q2549" s="122">
        <f t="shared" si="162"/>
        <v>0</v>
      </c>
      <c r="R2549" s="122">
        <f t="shared" si="163"/>
        <v>0</v>
      </c>
      <c r="S2549" s="123" t="s">
        <v>120</v>
      </c>
      <c r="U2549" s="70"/>
      <c r="V2549" s="124"/>
    </row>
    <row r="2550" s="63" customFormat="1" ht="16.5" outlineLevel="7" spans="1:22">
      <c r="A2550" s="82"/>
      <c r="B2550" s="111" t="s">
        <v>187</v>
      </c>
      <c r="C2550" s="111" t="s">
        <v>12098</v>
      </c>
      <c r="D2550" s="112" t="s">
        <v>12100</v>
      </c>
      <c r="E2550" s="113">
        <v>43083</v>
      </c>
      <c r="F2550" s="112">
        <v>60</v>
      </c>
      <c r="G2550" s="114">
        <v>0</v>
      </c>
      <c r="H2550" s="115">
        <v>67767.65</v>
      </c>
      <c r="I2550" s="115">
        <v>67767.65</v>
      </c>
      <c r="J2550" s="116">
        <v>0</v>
      </c>
      <c r="K2550" s="116">
        <v>0</v>
      </c>
      <c r="L2550" s="116">
        <v>0</v>
      </c>
      <c r="M2550" s="118"/>
      <c r="N2550" s="119"/>
      <c r="O2550" s="120">
        <f t="shared" si="160"/>
        <v>44926</v>
      </c>
      <c r="P2550" s="121">
        <f t="shared" si="161"/>
        <v>0</v>
      </c>
      <c r="Q2550" s="122">
        <f t="shared" si="162"/>
        <v>0</v>
      </c>
      <c r="R2550" s="122">
        <f t="shared" si="163"/>
        <v>0</v>
      </c>
      <c r="S2550" s="123" t="s">
        <v>120</v>
      </c>
      <c r="U2550" s="70"/>
      <c r="V2550" s="124"/>
    </row>
    <row r="2551" s="63" customFormat="1" ht="16.5" outlineLevel="7" spans="1:22">
      <c r="A2551" s="82"/>
      <c r="B2551" s="111" t="s">
        <v>187</v>
      </c>
      <c r="C2551" s="111" t="s">
        <v>12103</v>
      </c>
      <c r="D2551" s="112" t="s">
        <v>12105</v>
      </c>
      <c r="E2551" s="113">
        <v>43083</v>
      </c>
      <c r="F2551" s="112">
        <v>60</v>
      </c>
      <c r="G2551" s="114">
        <v>0</v>
      </c>
      <c r="H2551" s="115">
        <v>76025.64</v>
      </c>
      <c r="I2551" s="115">
        <v>76025.64</v>
      </c>
      <c r="J2551" s="116">
        <v>0</v>
      </c>
      <c r="K2551" s="116">
        <v>0</v>
      </c>
      <c r="L2551" s="116">
        <v>0</v>
      </c>
      <c r="M2551" s="118"/>
      <c r="N2551" s="119"/>
      <c r="O2551" s="120">
        <f t="shared" si="160"/>
        <v>44926</v>
      </c>
      <c r="P2551" s="121">
        <f t="shared" si="161"/>
        <v>0</v>
      </c>
      <c r="Q2551" s="122">
        <f t="shared" si="162"/>
        <v>0</v>
      </c>
      <c r="R2551" s="122">
        <f t="shared" si="163"/>
        <v>0</v>
      </c>
      <c r="S2551" s="123" t="s">
        <v>120</v>
      </c>
      <c r="U2551" s="70"/>
      <c r="V2551" s="124"/>
    </row>
    <row r="2552" s="63" customFormat="1" ht="16.5" outlineLevel="7" spans="1:22">
      <c r="A2552" s="82"/>
      <c r="B2552" s="111" t="s">
        <v>187</v>
      </c>
      <c r="C2552" s="111" t="s">
        <v>12108</v>
      </c>
      <c r="D2552" s="112" t="s">
        <v>12110</v>
      </c>
      <c r="E2552" s="113">
        <v>43083</v>
      </c>
      <c r="F2552" s="112">
        <v>60</v>
      </c>
      <c r="G2552" s="114">
        <v>0</v>
      </c>
      <c r="H2552" s="115">
        <v>55281.2</v>
      </c>
      <c r="I2552" s="115">
        <v>55281.2</v>
      </c>
      <c r="J2552" s="116">
        <v>0</v>
      </c>
      <c r="K2552" s="116">
        <v>0</v>
      </c>
      <c r="L2552" s="116">
        <v>0</v>
      </c>
      <c r="M2552" s="118"/>
      <c r="N2552" s="119"/>
      <c r="O2552" s="120">
        <f t="shared" si="160"/>
        <v>44926</v>
      </c>
      <c r="P2552" s="121">
        <f t="shared" si="161"/>
        <v>0</v>
      </c>
      <c r="Q2552" s="122">
        <f t="shared" si="162"/>
        <v>0</v>
      </c>
      <c r="R2552" s="122">
        <f t="shared" si="163"/>
        <v>0</v>
      </c>
      <c r="S2552" s="123" t="s">
        <v>120</v>
      </c>
      <c r="U2552" s="70"/>
      <c r="V2552" s="124"/>
    </row>
    <row r="2553" s="63" customFormat="1" ht="16.5" outlineLevel="7" spans="1:22">
      <c r="A2553" s="82"/>
      <c r="B2553" s="111" t="s">
        <v>187</v>
      </c>
      <c r="C2553" s="111" t="s">
        <v>12113</v>
      </c>
      <c r="D2553" s="112" t="s">
        <v>12115</v>
      </c>
      <c r="E2553" s="113">
        <v>43083</v>
      </c>
      <c r="F2553" s="112">
        <v>60</v>
      </c>
      <c r="G2553" s="114">
        <v>0</v>
      </c>
      <c r="H2553" s="115">
        <v>41300</v>
      </c>
      <c r="I2553" s="115">
        <v>41300</v>
      </c>
      <c r="J2553" s="116">
        <v>0</v>
      </c>
      <c r="K2553" s="116">
        <v>0</v>
      </c>
      <c r="L2553" s="116">
        <v>0</v>
      </c>
      <c r="M2553" s="118"/>
      <c r="N2553" s="119"/>
      <c r="O2553" s="120">
        <f t="shared" si="160"/>
        <v>44926</v>
      </c>
      <c r="P2553" s="121">
        <f t="shared" si="161"/>
        <v>0</v>
      </c>
      <c r="Q2553" s="122">
        <f t="shared" si="162"/>
        <v>0</v>
      </c>
      <c r="R2553" s="122">
        <f t="shared" si="163"/>
        <v>0</v>
      </c>
      <c r="S2553" s="123" t="s">
        <v>120</v>
      </c>
      <c r="U2553" s="70"/>
      <c r="V2553" s="124"/>
    </row>
    <row r="2554" s="63" customFormat="1" ht="16.5" outlineLevel="7" spans="1:22">
      <c r="A2554" s="82"/>
      <c r="B2554" s="111" t="s">
        <v>187</v>
      </c>
      <c r="C2554" s="111" t="s">
        <v>12118</v>
      </c>
      <c r="D2554" s="112" t="s">
        <v>11747</v>
      </c>
      <c r="E2554" s="113">
        <v>43083</v>
      </c>
      <c r="F2554" s="112">
        <v>60</v>
      </c>
      <c r="G2554" s="114">
        <v>0</v>
      </c>
      <c r="H2554" s="115">
        <v>12820.52</v>
      </c>
      <c r="I2554" s="115">
        <v>12820.52</v>
      </c>
      <c r="J2554" s="116">
        <v>0</v>
      </c>
      <c r="K2554" s="116">
        <v>0</v>
      </c>
      <c r="L2554" s="116">
        <v>0</v>
      </c>
      <c r="M2554" s="118"/>
      <c r="N2554" s="119"/>
      <c r="O2554" s="120">
        <f t="shared" si="160"/>
        <v>44926</v>
      </c>
      <c r="P2554" s="121">
        <f t="shared" si="161"/>
        <v>0</v>
      </c>
      <c r="Q2554" s="122">
        <f t="shared" si="162"/>
        <v>0</v>
      </c>
      <c r="R2554" s="122">
        <f t="shared" si="163"/>
        <v>0</v>
      </c>
      <c r="S2554" s="123" t="s">
        <v>120</v>
      </c>
      <c r="U2554" s="70"/>
      <c r="V2554" s="124"/>
    </row>
    <row r="2555" s="63" customFormat="1" ht="16.5" outlineLevel="7" spans="1:22">
      <c r="A2555" s="82"/>
      <c r="B2555" s="111" t="s">
        <v>187</v>
      </c>
      <c r="C2555" s="111" t="s">
        <v>12123</v>
      </c>
      <c r="D2555" s="112" t="s">
        <v>12125</v>
      </c>
      <c r="E2555" s="113">
        <v>43083</v>
      </c>
      <c r="F2555" s="112">
        <v>60</v>
      </c>
      <c r="G2555" s="114">
        <v>0</v>
      </c>
      <c r="H2555" s="115">
        <v>5982.91</v>
      </c>
      <c r="I2555" s="115">
        <v>5982.91</v>
      </c>
      <c r="J2555" s="116">
        <v>0</v>
      </c>
      <c r="K2555" s="116">
        <v>0</v>
      </c>
      <c r="L2555" s="116">
        <v>0</v>
      </c>
      <c r="M2555" s="118"/>
      <c r="N2555" s="119"/>
      <c r="O2555" s="120">
        <f t="shared" si="160"/>
        <v>44926</v>
      </c>
      <c r="P2555" s="121">
        <f t="shared" si="161"/>
        <v>0</v>
      </c>
      <c r="Q2555" s="122">
        <f t="shared" si="162"/>
        <v>0</v>
      </c>
      <c r="R2555" s="122">
        <f t="shared" si="163"/>
        <v>0</v>
      </c>
      <c r="S2555" s="123" t="s">
        <v>120</v>
      </c>
      <c r="U2555" s="70"/>
      <c r="V2555" s="124"/>
    </row>
    <row r="2556" s="63" customFormat="1" ht="16.5" outlineLevel="7" spans="1:22">
      <c r="A2556" s="82"/>
      <c r="B2556" s="111" t="s">
        <v>187</v>
      </c>
      <c r="C2556" s="111" t="s">
        <v>12129</v>
      </c>
      <c r="D2556" s="112" t="s">
        <v>11747</v>
      </c>
      <c r="E2556" s="113">
        <v>43083</v>
      </c>
      <c r="F2556" s="112">
        <v>60</v>
      </c>
      <c r="G2556" s="114">
        <v>0</v>
      </c>
      <c r="H2556" s="115">
        <v>13675.21</v>
      </c>
      <c r="I2556" s="115">
        <v>13675.21</v>
      </c>
      <c r="J2556" s="116">
        <v>0</v>
      </c>
      <c r="K2556" s="116">
        <v>0</v>
      </c>
      <c r="L2556" s="116">
        <v>0</v>
      </c>
      <c r="M2556" s="118"/>
      <c r="N2556" s="119"/>
      <c r="O2556" s="120">
        <f t="shared" si="160"/>
        <v>44926</v>
      </c>
      <c r="P2556" s="121">
        <f t="shared" si="161"/>
        <v>0</v>
      </c>
      <c r="Q2556" s="122">
        <f t="shared" si="162"/>
        <v>0</v>
      </c>
      <c r="R2556" s="122">
        <f t="shared" si="163"/>
        <v>0</v>
      </c>
      <c r="S2556" s="123" t="s">
        <v>120</v>
      </c>
      <c r="U2556" s="70"/>
      <c r="V2556" s="124"/>
    </row>
    <row r="2557" s="63" customFormat="1" ht="16.5" outlineLevel="7" spans="1:22">
      <c r="A2557" s="82"/>
      <c r="B2557" s="111" t="s">
        <v>187</v>
      </c>
      <c r="C2557" s="111" t="s">
        <v>12134</v>
      </c>
      <c r="D2557" s="112" t="s">
        <v>11747</v>
      </c>
      <c r="E2557" s="113">
        <v>43122</v>
      </c>
      <c r="F2557" s="112">
        <v>60</v>
      </c>
      <c r="G2557" s="114">
        <v>0</v>
      </c>
      <c r="H2557" s="115">
        <v>14464.1</v>
      </c>
      <c r="I2557" s="115">
        <v>14464.1</v>
      </c>
      <c r="J2557" s="116">
        <v>0</v>
      </c>
      <c r="K2557" s="116">
        <v>0</v>
      </c>
      <c r="L2557" s="116">
        <v>0</v>
      </c>
      <c r="M2557" s="118"/>
      <c r="N2557" s="119"/>
      <c r="O2557" s="120">
        <f t="shared" si="160"/>
        <v>44957</v>
      </c>
      <c r="P2557" s="121">
        <f t="shared" si="161"/>
        <v>0</v>
      </c>
      <c r="Q2557" s="122">
        <f t="shared" si="162"/>
        <v>0</v>
      </c>
      <c r="R2557" s="122">
        <f t="shared" si="163"/>
        <v>0</v>
      </c>
      <c r="S2557" s="123" t="s">
        <v>120</v>
      </c>
      <c r="U2557" s="70"/>
      <c r="V2557" s="124"/>
    </row>
    <row r="2558" s="63" customFormat="1" ht="16.5" outlineLevel="7" spans="1:22">
      <c r="A2558" s="82"/>
      <c r="B2558" s="111" t="s">
        <v>187</v>
      </c>
      <c r="C2558" s="111" t="s">
        <v>12140</v>
      </c>
      <c r="D2558" s="112" t="s">
        <v>11747</v>
      </c>
      <c r="E2558" s="113">
        <v>43122</v>
      </c>
      <c r="F2558" s="112">
        <v>60</v>
      </c>
      <c r="G2558" s="114">
        <v>0</v>
      </c>
      <c r="H2558" s="115">
        <v>23667.52</v>
      </c>
      <c r="I2558" s="115">
        <v>23667.52</v>
      </c>
      <c r="J2558" s="116">
        <v>0</v>
      </c>
      <c r="K2558" s="116">
        <v>0</v>
      </c>
      <c r="L2558" s="116">
        <v>0</v>
      </c>
      <c r="M2558" s="118"/>
      <c r="N2558" s="119"/>
      <c r="O2558" s="120">
        <f t="shared" si="160"/>
        <v>44957</v>
      </c>
      <c r="P2558" s="121">
        <f t="shared" si="161"/>
        <v>0</v>
      </c>
      <c r="Q2558" s="122">
        <f t="shared" si="162"/>
        <v>0</v>
      </c>
      <c r="R2558" s="122">
        <f t="shared" si="163"/>
        <v>0</v>
      </c>
      <c r="S2558" s="123" t="s">
        <v>120</v>
      </c>
      <c r="U2558" s="70"/>
      <c r="V2558" s="124"/>
    </row>
    <row r="2559" s="63" customFormat="1" ht="16.5" outlineLevel="7" spans="1:22">
      <c r="A2559" s="82"/>
      <c r="B2559" s="111" t="s">
        <v>187</v>
      </c>
      <c r="C2559" s="111" t="s">
        <v>12145</v>
      </c>
      <c r="D2559" s="112" t="s">
        <v>11747</v>
      </c>
      <c r="E2559" s="113">
        <v>43277</v>
      </c>
      <c r="F2559" s="112">
        <v>60</v>
      </c>
      <c r="G2559" s="114">
        <v>0</v>
      </c>
      <c r="H2559" s="115">
        <v>7000</v>
      </c>
      <c r="I2559" s="115">
        <v>7000</v>
      </c>
      <c r="J2559" s="116">
        <v>0</v>
      </c>
      <c r="K2559" s="116">
        <v>0</v>
      </c>
      <c r="L2559" s="116">
        <v>0</v>
      </c>
      <c r="M2559" s="118"/>
      <c r="N2559" s="119"/>
      <c r="O2559" s="120">
        <f t="shared" si="160"/>
        <v>45107</v>
      </c>
      <c r="P2559" s="121">
        <f t="shared" si="161"/>
        <v>0</v>
      </c>
      <c r="Q2559" s="122">
        <f t="shared" si="162"/>
        <v>0</v>
      </c>
      <c r="R2559" s="122">
        <f t="shared" si="163"/>
        <v>0</v>
      </c>
      <c r="S2559" s="123" t="s">
        <v>120</v>
      </c>
      <c r="U2559" s="70"/>
      <c r="V2559" s="124"/>
    </row>
    <row r="2560" s="63" customFormat="1" ht="16.5" outlineLevel="7" spans="1:22">
      <c r="A2560" s="82"/>
      <c r="B2560" s="111" t="s">
        <v>187</v>
      </c>
      <c r="C2560" s="111" t="s">
        <v>12150</v>
      </c>
      <c r="D2560" s="112" t="s">
        <v>11759</v>
      </c>
      <c r="E2560" s="113">
        <v>43277</v>
      </c>
      <c r="F2560" s="112">
        <v>60</v>
      </c>
      <c r="G2560" s="114">
        <v>0</v>
      </c>
      <c r="H2560" s="115">
        <v>5000</v>
      </c>
      <c r="I2560" s="115">
        <v>5000</v>
      </c>
      <c r="J2560" s="116">
        <v>0</v>
      </c>
      <c r="K2560" s="116">
        <v>0</v>
      </c>
      <c r="L2560" s="116">
        <v>0</v>
      </c>
      <c r="M2560" s="118"/>
      <c r="N2560" s="119"/>
      <c r="O2560" s="120">
        <f t="shared" si="160"/>
        <v>45107</v>
      </c>
      <c r="P2560" s="121">
        <f t="shared" si="161"/>
        <v>0</v>
      </c>
      <c r="Q2560" s="122">
        <f t="shared" si="162"/>
        <v>0</v>
      </c>
      <c r="R2560" s="122">
        <f t="shared" si="163"/>
        <v>0</v>
      </c>
      <c r="S2560" s="123" t="s">
        <v>120</v>
      </c>
      <c r="U2560" s="70"/>
      <c r="V2560" s="124"/>
    </row>
    <row r="2561" s="63" customFormat="1" ht="16.5" outlineLevel="7" spans="1:22">
      <c r="A2561" s="82"/>
      <c r="B2561" s="111" t="s">
        <v>187</v>
      </c>
      <c r="C2561" s="111" t="s">
        <v>12154</v>
      </c>
      <c r="D2561" s="112" t="s">
        <v>11747</v>
      </c>
      <c r="E2561" s="113">
        <v>43277</v>
      </c>
      <c r="F2561" s="112">
        <v>60</v>
      </c>
      <c r="G2561" s="114">
        <v>0</v>
      </c>
      <c r="H2561" s="115">
        <v>11247.87</v>
      </c>
      <c r="I2561" s="115">
        <v>11247.87</v>
      </c>
      <c r="J2561" s="116">
        <v>0</v>
      </c>
      <c r="K2561" s="116">
        <v>0</v>
      </c>
      <c r="L2561" s="116">
        <v>0</v>
      </c>
      <c r="M2561" s="118"/>
      <c r="N2561" s="119"/>
      <c r="O2561" s="120">
        <f t="shared" si="160"/>
        <v>45107</v>
      </c>
      <c r="P2561" s="121">
        <f t="shared" si="161"/>
        <v>0</v>
      </c>
      <c r="Q2561" s="122">
        <f t="shared" si="162"/>
        <v>0</v>
      </c>
      <c r="R2561" s="122">
        <f t="shared" si="163"/>
        <v>0</v>
      </c>
      <c r="S2561" s="123" t="s">
        <v>120</v>
      </c>
      <c r="U2561" s="70"/>
      <c r="V2561" s="124"/>
    </row>
    <row r="2562" s="63" customFormat="1" ht="16.5" outlineLevel="7" spans="1:22">
      <c r="A2562" s="82"/>
      <c r="B2562" s="111" t="s">
        <v>187</v>
      </c>
      <c r="C2562" s="111" t="s">
        <v>12158</v>
      </c>
      <c r="D2562" s="112" t="s">
        <v>11747</v>
      </c>
      <c r="E2562" s="113">
        <v>43752</v>
      </c>
      <c r="F2562" s="112">
        <v>60</v>
      </c>
      <c r="G2562" s="114">
        <v>0</v>
      </c>
      <c r="H2562" s="115">
        <v>6282.05</v>
      </c>
      <c r="I2562" s="115">
        <v>6282.05</v>
      </c>
      <c r="J2562" s="116">
        <v>0</v>
      </c>
      <c r="K2562" s="116">
        <v>0</v>
      </c>
      <c r="L2562" s="116">
        <v>0</v>
      </c>
      <c r="M2562" s="118"/>
      <c r="N2562" s="119"/>
      <c r="O2562" s="120">
        <f t="shared" si="160"/>
        <v>45596</v>
      </c>
      <c r="P2562" s="121">
        <f t="shared" si="161"/>
        <v>0</v>
      </c>
      <c r="Q2562" s="122">
        <f t="shared" si="162"/>
        <v>0</v>
      </c>
      <c r="R2562" s="122">
        <f t="shared" si="163"/>
        <v>0</v>
      </c>
      <c r="S2562" s="123" t="s">
        <v>120</v>
      </c>
      <c r="U2562" s="70"/>
      <c r="V2562" s="124"/>
    </row>
    <row r="2563" s="63" customFormat="1" ht="16.5" outlineLevel="7" spans="1:22">
      <c r="A2563" s="82"/>
      <c r="B2563" s="111" t="s">
        <v>187</v>
      </c>
      <c r="C2563" s="111" t="s">
        <v>12164</v>
      </c>
      <c r="D2563" s="112" t="s">
        <v>11747</v>
      </c>
      <c r="E2563" s="113">
        <v>43752</v>
      </c>
      <c r="F2563" s="112">
        <v>60</v>
      </c>
      <c r="G2563" s="114">
        <v>0</v>
      </c>
      <c r="H2563" s="115">
        <v>13675.22</v>
      </c>
      <c r="I2563" s="115">
        <v>13675.22</v>
      </c>
      <c r="J2563" s="116">
        <v>0</v>
      </c>
      <c r="K2563" s="116">
        <v>0</v>
      </c>
      <c r="L2563" s="116">
        <v>0</v>
      </c>
      <c r="M2563" s="118"/>
      <c r="N2563" s="119"/>
      <c r="O2563" s="120">
        <f t="shared" si="160"/>
        <v>45596</v>
      </c>
      <c r="P2563" s="121">
        <f t="shared" si="161"/>
        <v>0</v>
      </c>
      <c r="Q2563" s="122">
        <f t="shared" si="162"/>
        <v>0</v>
      </c>
      <c r="R2563" s="122">
        <f t="shared" si="163"/>
        <v>0</v>
      </c>
      <c r="S2563" s="123" t="s">
        <v>120</v>
      </c>
      <c r="U2563" s="70"/>
      <c r="V2563" s="124"/>
    </row>
    <row r="2564" s="63" customFormat="1" ht="16.5" outlineLevel="7" spans="1:22">
      <c r="A2564" s="82"/>
      <c r="B2564" s="111" t="s">
        <v>187</v>
      </c>
      <c r="C2564" s="111" t="s">
        <v>12168</v>
      </c>
      <c r="D2564" s="112" t="s">
        <v>11759</v>
      </c>
      <c r="E2564" s="113">
        <v>43752</v>
      </c>
      <c r="F2564" s="112">
        <v>60</v>
      </c>
      <c r="G2564" s="114">
        <v>0</v>
      </c>
      <c r="H2564" s="115">
        <v>9326.45</v>
      </c>
      <c r="I2564" s="115">
        <v>9326.45</v>
      </c>
      <c r="J2564" s="116">
        <v>0</v>
      </c>
      <c r="K2564" s="116">
        <v>0</v>
      </c>
      <c r="L2564" s="116">
        <v>0</v>
      </c>
      <c r="M2564" s="118"/>
      <c r="N2564" s="119"/>
      <c r="O2564" s="120">
        <f t="shared" si="160"/>
        <v>45596</v>
      </c>
      <c r="P2564" s="121">
        <f t="shared" si="161"/>
        <v>0</v>
      </c>
      <c r="Q2564" s="122">
        <f t="shared" si="162"/>
        <v>0</v>
      </c>
      <c r="R2564" s="122">
        <f t="shared" si="163"/>
        <v>0</v>
      </c>
      <c r="S2564" s="123" t="s">
        <v>120</v>
      </c>
      <c r="U2564" s="70"/>
      <c r="V2564" s="124"/>
    </row>
    <row r="2565" s="63" customFormat="1" ht="16.5" outlineLevel="7" spans="1:22">
      <c r="A2565" s="82"/>
      <c r="B2565" s="111" t="s">
        <v>187</v>
      </c>
      <c r="C2565" s="111" t="s">
        <v>12173</v>
      </c>
      <c r="D2565" s="112" t="s">
        <v>11759</v>
      </c>
      <c r="E2565" s="113">
        <v>43752</v>
      </c>
      <c r="F2565" s="112">
        <v>60</v>
      </c>
      <c r="G2565" s="114">
        <v>0</v>
      </c>
      <c r="H2565" s="115">
        <v>8472.53</v>
      </c>
      <c r="I2565" s="115">
        <v>8472.53</v>
      </c>
      <c r="J2565" s="116">
        <v>0</v>
      </c>
      <c r="K2565" s="116">
        <v>0</v>
      </c>
      <c r="L2565" s="116">
        <v>0</v>
      </c>
      <c r="M2565" s="118"/>
      <c r="N2565" s="119"/>
      <c r="O2565" s="120">
        <f t="shared" si="160"/>
        <v>45596</v>
      </c>
      <c r="P2565" s="121">
        <f t="shared" si="161"/>
        <v>0</v>
      </c>
      <c r="Q2565" s="122">
        <f t="shared" si="162"/>
        <v>0</v>
      </c>
      <c r="R2565" s="122">
        <f t="shared" si="163"/>
        <v>0</v>
      </c>
      <c r="S2565" s="123" t="s">
        <v>120</v>
      </c>
      <c r="U2565" s="70"/>
      <c r="V2565" s="124"/>
    </row>
    <row r="2566" s="63" customFormat="1" ht="16.5" outlineLevel="7" spans="1:22">
      <c r="A2566" s="82"/>
      <c r="B2566" s="111" t="s">
        <v>187</v>
      </c>
      <c r="C2566" s="111" t="s">
        <v>12177</v>
      </c>
      <c r="D2566" s="112" t="s">
        <v>11747</v>
      </c>
      <c r="E2566" s="113">
        <v>43752</v>
      </c>
      <c r="F2566" s="112">
        <v>60</v>
      </c>
      <c r="G2566" s="114">
        <v>0</v>
      </c>
      <c r="H2566" s="115">
        <v>19241.9</v>
      </c>
      <c r="I2566" s="115">
        <v>19241.9</v>
      </c>
      <c r="J2566" s="116">
        <v>0</v>
      </c>
      <c r="K2566" s="116">
        <v>0</v>
      </c>
      <c r="L2566" s="116">
        <v>0</v>
      </c>
      <c r="M2566" s="118"/>
      <c r="N2566" s="119"/>
      <c r="O2566" s="120">
        <f t="shared" si="160"/>
        <v>45596</v>
      </c>
      <c r="P2566" s="121">
        <f t="shared" si="161"/>
        <v>0</v>
      </c>
      <c r="Q2566" s="122">
        <f t="shared" si="162"/>
        <v>0</v>
      </c>
      <c r="R2566" s="122">
        <f t="shared" si="163"/>
        <v>0</v>
      </c>
      <c r="S2566" s="123" t="s">
        <v>120</v>
      </c>
      <c r="U2566" s="70"/>
      <c r="V2566" s="124"/>
    </row>
    <row r="2567" s="63" customFormat="1" ht="16.5" outlineLevel="7" spans="1:22">
      <c r="A2567" s="82"/>
      <c r="B2567" s="111" t="s">
        <v>187</v>
      </c>
      <c r="C2567" s="111" t="s">
        <v>12181</v>
      </c>
      <c r="D2567" s="112" t="s">
        <v>11759</v>
      </c>
      <c r="E2567" s="113">
        <v>43752</v>
      </c>
      <c r="F2567" s="112">
        <v>60</v>
      </c>
      <c r="G2567" s="114">
        <v>0</v>
      </c>
      <c r="H2567" s="115">
        <v>8994.15</v>
      </c>
      <c r="I2567" s="115">
        <v>8994.15</v>
      </c>
      <c r="J2567" s="116">
        <v>0</v>
      </c>
      <c r="K2567" s="116">
        <v>0</v>
      </c>
      <c r="L2567" s="116">
        <v>0</v>
      </c>
      <c r="M2567" s="118"/>
      <c r="N2567" s="119"/>
      <c r="O2567" s="120">
        <f t="shared" si="160"/>
        <v>45596</v>
      </c>
      <c r="P2567" s="121">
        <f t="shared" si="161"/>
        <v>0</v>
      </c>
      <c r="Q2567" s="122">
        <f t="shared" si="162"/>
        <v>0</v>
      </c>
      <c r="R2567" s="122">
        <f t="shared" si="163"/>
        <v>0</v>
      </c>
      <c r="S2567" s="123" t="s">
        <v>120</v>
      </c>
      <c r="U2567" s="70"/>
      <c r="V2567" s="124"/>
    </row>
    <row r="2568" s="63" customFormat="1" ht="16.5" outlineLevel="7" spans="1:22">
      <c r="A2568" s="82"/>
      <c r="B2568" s="111" t="s">
        <v>187</v>
      </c>
      <c r="C2568" s="111" t="s">
        <v>12185</v>
      </c>
      <c r="D2568" s="112" t="s">
        <v>11747</v>
      </c>
      <c r="E2568" s="113">
        <v>43752</v>
      </c>
      <c r="F2568" s="112">
        <v>60</v>
      </c>
      <c r="G2568" s="114">
        <v>0</v>
      </c>
      <c r="H2568" s="115">
        <v>19412.87</v>
      </c>
      <c r="I2568" s="115">
        <v>19412.87</v>
      </c>
      <c r="J2568" s="116">
        <v>0</v>
      </c>
      <c r="K2568" s="116">
        <v>0</v>
      </c>
      <c r="L2568" s="116">
        <v>0</v>
      </c>
      <c r="M2568" s="118"/>
      <c r="N2568" s="119"/>
      <c r="O2568" s="120">
        <f t="shared" si="160"/>
        <v>45596</v>
      </c>
      <c r="P2568" s="121">
        <f t="shared" si="161"/>
        <v>0</v>
      </c>
      <c r="Q2568" s="122">
        <f t="shared" si="162"/>
        <v>0</v>
      </c>
      <c r="R2568" s="122">
        <f t="shared" si="163"/>
        <v>0</v>
      </c>
      <c r="S2568" s="123" t="s">
        <v>120</v>
      </c>
      <c r="U2568" s="70"/>
      <c r="V2568" s="124"/>
    </row>
    <row r="2569" s="63" customFormat="1" ht="16.5" outlineLevel="7" spans="1:22">
      <c r="A2569" s="82"/>
      <c r="B2569" s="111" t="s">
        <v>187</v>
      </c>
      <c r="C2569" s="111" t="s">
        <v>12189</v>
      </c>
      <c r="D2569" s="112" t="s">
        <v>12191</v>
      </c>
      <c r="E2569" s="113">
        <v>39097</v>
      </c>
      <c r="F2569" s="112">
        <v>60</v>
      </c>
      <c r="G2569" s="114">
        <v>0</v>
      </c>
      <c r="H2569" s="115">
        <v>23000</v>
      </c>
      <c r="I2569" s="115">
        <v>23000</v>
      </c>
      <c r="J2569" s="116">
        <v>0</v>
      </c>
      <c r="K2569" s="116">
        <v>0</v>
      </c>
      <c r="L2569" s="116">
        <v>0</v>
      </c>
      <c r="M2569" s="118"/>
      <c r="N2569" s="119"/>
      <c r="O2569" s="120">
        <f t="shared" si="160"/>
        <v>40939</v>
      </c>
      <c r="P2569" s="121">
        <f t="shared" si="161"/>
        <v>0</v>
      </c>
      <c r="Q2569" s="122">
        <f t="shared" si="162"/>
        <v>0</v>
      </c>
      <c r="R2569" s="122">
        <f t="shared" si="163"/>
        <v>0</v>
      </c>
      <c r="S2569" s="123" t="s">
        <v>120</v>
      </c>
      <c r="U2569" s="70"/>
      <c r="V2569" s="124"/>
    </row>
    <row r="2570" s="63" customFormat="1" ht="16.5" outlineLevel="7" spans="1:22">
      <c r="A2570" s="82"/>
      <c r="B2570" s="111" t="s">
        <v>187</v>
      </c>
      <c r="C2570" s="111" t="s">
        <v>12195</v>
      </c>
      <c r="D2570" s="112" t="s">
        <v>12197</v>
      </c>
      <c r="E2570" s="113">
        <v>39160</v>
      </c>
      <c r="F2570" s="112">
        <v>60</v>
      </c>
      <c r="G2570" s="114">
        <v>0</v>
      </c>
      <c r="H2570" s="115">
        <v>7500</v>
      </c>
      <c r="I2570" s="115">
        <v>7500</v>
      </c>
      <c r="J2570" s="116">
        <v>0</v>
      </c>
      <c r="K2570" s="116">
        <v>0</v>
      </c>
      <c r="L2570" s="116">
        <v>0</v>
      </c>
      <c r="M2570" s="118"/>
      <c r="N2570" s="119"/>
      <c r="O2570" s="120">
        <f t="shared" si="160"/>
        <v>40999</v>
      </c>
      <c r="P2570" s="121">
        <f t="shared" si="161"/>
        <v>0</v>
      </c>
      <c r="Q2570" s="122">
        <f t="shared" si="162"/>
        <v>0</v>
      </c>
      <c r="R2570" s="122">
        <f t="shared" si="163"/>
        <v>0</v>
      </c>
      <c r="S2570" s="123" t="s">
        <v>120</v>
      </c>
      <c r="U2570" s="70"/>
      <c r="V2570" s="124"/>
    </row>
    <row r="2571" s="63" customFormat="1" ht="16.5" outlineLevel="7" spans="1:22">
      <c r="A2571" s="82"/>
      <c r="B2571" s="111" t="s">
        <v>187</v>
      </c>
      <c r="C2571" s="111" t="s">
        <v>12202</v>
      </c>
      <c r="D2571" s="112" t="s">
        <v>12204</v>
      </c>
      <c r="E2571" s="113">
        <v>39160</v>
      </c>
      <c r="F2571" s="112">
        <v>60</v>
      </c>
      <c r="G2571" s="114">
        <v>0</v>
      </c>
      <c r="H2571" s="115">
        <v>120000</v>
      </c>
      <c r="I2571" s="115">
        <v>120000</v>
      </c>
      <c r="J2571" s="116">
        <v>0</v>
      </c>
      <c r="K2571" s="116">
        <v>0</v>
      </c>
      <c r="L2571" s="116">
        <v>0</v>
      </c>
      <c r="M2571" s="118"/>
      <c r="N2571" s="119"/>
      <c r="O2571" s="120">
        <f t="shared" si="160"/>
        <v>40999</v>
      </c>
      <c r="P2571" s="121">
        <f t="shared" si="161"/>
        <v>0</v>
      </c>
      <c r="Q2571" s="122">
        <f t="shared" si="162"/>
        <v>0</v>
      </c>
      <c r="R2571" s="122">
        <f t="shared" si="163"/>
        <v>0</v>
      </c>
      <c r="S2571" s="123" t="s">
        <v>120</v>
      </c>
      <c r="U2571" s="70"/>
      <c r="V2571" s="124"/>
    </row>
    <row r="2572" s="63" customFormat="1" ht="16.5" outlineLevel="7" spans="1:22">
      <c r="A2572" s="82"/>
      <c r="B2572" s="111" t="s">
        <v>187</v>
      </c>
      <c r="C2572" s="111" t="s">
        <v>12209</v>
      </c>
      <c r="D2572" s="112" t="s">
        <v>12211</v>
      </c>
      <c r="E2572" s="113">
        <v>39160</v>
      </c>
      <c r="F2572" s="112">
        <v>60</v>
      </c>
      <c r="G2572" s="114">
        <v>0</v>
      </c>
      <c r="H2572" s="115">
        <v>130000</v>
      </c>
      <c r="I2572" s="115">
        <v>130000</v>
      </c>
      <c r="J2572" s="116">
        <v>0</v>
      </c>
      <c r="K2572" s="116">
        <v>0</v>
      </c>
      <c r="L2572" s="116">
        <v>0</v>
      </c>
      <c r="M2572" s="118"/>
      <c r="N2572" s="119"/>
      <c r="O2572" s="120">
        <f t="shared" si="160"/>
        <v>40999</v>
      </c>
      <c r="P2572" s="121">
        <f t="shared" si="161"/>
        <v>0</v>
      </c>
      <c r="Q2572" s="122">
        <f t="shared" si="162"/>
        <v>0</v>
      </c>
      <c r="R2572" s="122">
        <f t="shared" si="163"/>
        <v>0</v>
      </c>
      <c r="S2572" s="123" t="s">
        <v>120</v>
      </c>
      <c r="U2572" s="70"/>
      <c r="V2572" s="124"/>
    </row>
    <row r="2573" s="63" customFormat="1" ht="16.5" outlineLevel="7" spans="1:22">
      <c r="A2573" s="82"/>
      <c r="B2573" s="111" t="s">
        <v>187</v>
      </c>
      <c r="C2573" s="111" t="s">
        <v>12215</v>
      </c>
      <c r="D2573" s="112" t="s">
        <v>12217</v>
      </c>
      <c r="E2573" s="113">
        <v>39160</v>
      </c>
      <c r="F2573" s="112">
        <v>60</v>
      </c>
      <c r="G2573" s="114">
        <v>0</v>
      </c>
      <c r="H2573" s="115">
        <v>80000</v>
      </c>
      <c r="I2573" s="115">
        <v>80000</v>
      </c>
      <c r="J2573" s="116">
        <v>0</v>
      </c>
      <c r="K2573" s="116">
        <v>0</v>
      </c>
      <c r="L2573" s="116">
        <v>0</v>
      </c>
      <c r="M2573" s="118"/>
      <c r="N2573" s="119"/>
      <c r="O2573" s="120">
        <f t="shared" si="160"/>
        <v>40999</v>
      </c>
      <c r="P2573" s="121">
        <f t="shared" si="161"/>
        <v>0</v>
      </c>
      <c r="Q2573" s="122">
        <f t="shared" si="162"/>
        <v>0</v>
      </c>
      <c r="R2573" s="122">
        <f t="shared" si="163"/>
        <v>0</v>
      </c>
      <c r="S2573" s="123" t="s">
        <v>120</v>
      </c>
      <c r="U2573" s="70"/>
      <c r="V2573" s="124"/>
    </row>
    <row r="2574" s="63" customFormat="1" ht="16.5" outlineLevel="7" spans="1:22">
      <c r="A2574" s="82"/>
      <c r="B2574" s="111" t="s">
        <v>187</v>
      </c>
      <c r="C2574" s="111" t="s">
        <v>12221</v>
      </c>
      <c r="D2574" s="112" t="s">
        <v>12223</v>
      </c>
      <c r="E2574" s="113">
        <v>39160</v>
      </c>
      <c r="F2574" s="112">
        <v>60</v>
      </c>
      <c r="G2574" s="114">
        <v>0</v>
      </c>
      <c r="H2574" s="115">
        <v>145000</v>
      </c>
      <c r="I2574" s="115">
        <v>145000</v>
      </c>
      <c r="J2574" s="116">
        <v>0</v>
      </c>
      <c r="K2574" s="116">
        <v>0</v>
      </c>
      <c r="L2574" s="116">
        <v>0</v>
      </c>
      <c r="M2574" s="118"/>
      <c r="N2574" s="119"/>
      <c r="O2574" s="120">
        <f t="shared" si="160"/>
        <v>40999</v>
      </c>
      <c r="P2574" s="121">
        <f t="shared" si="161"/>
        <v>0</v>
      </c>
      <c r="Q2574" s="122">
        <f t="shared" si="162"/>
        <v>0</v>
      </c>
      <c r="R2574" s="122">
        <f t="shared" si="163"/>
        <v>0</v>
      </c>
      <c r="S2574" s="123" t="s">
        <v>120</v>
      </c>
      <c r="U2574" s="70"/>
      <c r="V2574" s="124"/>
    </row>
    <row r="2575" s="63" customFormat="1" ht="16.5" outlineLevel="7" spans="1:22">
      <c r="A2575" s="82"/>
      <c r="B2575" s="111" t="s">
        <v>187</v>
      </c>
      <c r="C2575" s="111" t="s">
        <v>12227</v>
      </c>
      <c r="D2575" s="112" t="s">
        <v>12204</v>
      </c>
      <c r="E2575" s="113">
        <v>39160</v>
      </c>
      <c r="F2575" s="112">
        <v>60</v>
      </c>
      <c r="G2575" s="114">
        <v>0</v>
      </c>
      <c r="H2575" s="115">
        <v>20000</v>
      </c>
      <c r="I2575" s="115">
        <v>20000</v>
      </c>
      <c r="J2575" s="116">
        <v>0</v>
      </c>
      <c r="K2575" s="116">
        <v>0</v>
      </c>
      <c r="L2575" s="116">
        <v>0</v>
      </c>
      <c r="M2575" s="118"/>
      <c r="N2575" s="119"/>
      <c r="O2575" s="120">
        <f t="shared" si="160"/>
        <v>40999</v>
      </c>
      <c r="P2575" s="121">
        <f t="shared" si="161"/>
        <v>0</v>
      </c>
      <c r="Q2575" s="122">
        <f t="shared" si="162"/>
        <v>0</v>
      </c>
      <c r="R2575" s="122">
        <f t="shared" si="163"/>
        <v>0</v>
      </c>
      <c r="S2575" s="123" t="s">
        <v>120</v>
      </c>
      <c r="U2575" s="70"/>
      <c r="V2575" s="124"/>
    </row>
    <row r="2576" s="63" customFormat="1" ht="16.5" outlineLevel="7" spans="1:22">
      <c r="A2576" s="82"/>
      <c r="B2576" s="111" t="s">
        <v>187</v>
      </c>
      <c r="C2576" s="111" t="s">
        <v>12232</v>
      </c>
      <c r="D2576" s="112" t="s">
        <v>12234</v>
      </c>
      <c r="E2576" s="113">
        <v>39160</v>
      </c>
      <c r="F2576" s="112">
        <v>60</v>
      </c>
      <c r="G2576" s="114">
        <v>0</v>
      </c>
      <c r="H2576" s="115">
        <v>23000</v>
      </c>
      <c r="I2576" s="115">
        <v>23000</v>
      </c>
      <c r="J2576" s="116">
        <v>0</v>
      </c>
      <c r="K2576" s="116">
        <v>0</v>
      </c>
      <c r="L2576" s="116">
        <v>0</v>
      </c>
      <c r="M2576" s="118"/>
      <c r="N2576" s="119"/>
      <c r="O2576" s="120">
        <f t="shared" si="160"/>
        <v>40999</v>
      </c>
      <c r="P2576" s="121">
        <f t="shared" si="161"/>
        <v>0</v>
      </c>
      <c r="Q2576" s="122">
        <f t="shared" si="162"/>
        <v>0</v>
      </c>
      <c r="R2576" s="122">
        <f t="shared" si="163"/>
        <v>0</v>
      </c>
      <c r="S2576" s="123" t="s">
        <v>120</v>
      </c>
      <c r="U2576" s="70"/>
      <c r="V2576" s="124"/>
    </row>
    <row r="2577" s="63" customFormat="1" ht="16.5" outlineLevel="7" spans="1:22">
      <c r="A2577" s="82"/>
      <c r="B2577" s="111" t="s">
        <v>187</v>
      </c>
      <c r="C2577" s="111" t="s">
        <v>12238</v>
      </c>
      <c r="D2577" s="112" t="s">
        <v>12211</v>
      </c>
      <c r="E2577" s="113">
        <v>39160</v>
      </c>
      <c r="F2577" s="112">
        <v>60</v>
      </c>
      <c r="G2577" s="114">
        <v>0</v>
      </c>
      <c r="H2577" s="115">
        <v>2340</v>
      </c>
      <c r="I2577" s="115">
        <v>2340</v>
      </c>
      <c r="J2577" s="116">
        <v>0</v>
      </c>
      <c r="K2577" s="116">
        <v>0</v>
      </c>
      <c r="L2577" s="116">
        <v>0</v>
      </c>
      <c r="M2577" s="118"/>
      <c r="N2577" s="119"/>
      <c r="O2577" s="120">
        <f t="shared" si="160"/>
        <v>40999</v>
      </c>
      <c r="P2577" s="121">
        <f t="shared" si="161"/>
        <v>0</v>
      </c>
      <c r="Q2577" s="122">
        <f t="shared" si="162"/>
        <v>0</v>
      </c>
      <c r="R2577" s="122">
        <f t="shared" si="163"/>
        <v>0</v>
      </c>
      <c r="S2577" s="123" t="s">
        <v>120</v>
      </c>
      <c r="U2577" s="70"/>
      <c r="V2577" s="124"/>
    </row>
    <row r="2578" s="63" customFormat="1" ht="16.5" outlineLevel="7" spans="1:22">
      <c r="A2578" s="82"/>
      <c r="B2578" s="111" t="s">
        <v>187</v>
      </c>
      <c r="C2578" s="111" t="s">
        <v>12246</v>
      </c>
      <c r="D2578" s="112" t="s">
        <v>12248</v>
      </c>
      <c r="E2578" s="113">
        <v>39191</v>
      </c>
      <c r="F2578" s="112">
        <v>60</v>
      </c>
      <c r="G2578" s="114">
        <v>0</v>
      </c>
      <c r="H2578" s="115">
        <v>10000</v>
      </c>
      <c r="I2578" s="115">
        <v>10000</v>
      </c>
      <c r="J2578" s="116">
        <v>0</v>
      </c>
      <c r="K2578" s="116">
        <v>0</v>
      </c>
      <c r="L2578" s="116">
        <v>0</v>
      </c>
      <c r="M2578" s="118"/>
      <c r="N2578" s="119"/>
      <c r="O2578" s="120">
        <f t="shared" si="160"/>
        <v>41029</v>
      </c>
      <c r="P2578" s="121">
        <f t="shared" si="161"/>
        <v>0</v>
      </c>
      <c r="Q2578" s="122">
        <f t="shared" si="162"/>
        <v>0</v>
      </c>
      <c r="R2578" s="122">
        <f t="shared" si="163"/>
        <v>0</v>
      </c>
      <c r="S2578" s="123" t="s">
        <v>120</v>
      </c>
      <c r="U2578" s="70"/>
      <c r="V2578" s="124"/>
    </row>
    <row r="2579" s="63" customFormat="1" ht="16.5" outlineLevel="7" spans="1:22">
      <c r="A2579" s="82"/>
      <c r="B2579" s="111" t="s">
        <v>187</v>
      </c>
      <c r="C2579" s="111" t="s">
        <v>12252</v>
      </c>
      <c r="D2579" s="112" t="s">
        <v>12248</v>
      </c>
      <c r="E2579" s="113">
        <v>39191</v>
      </c>
      <c r="F2579" s="112">
        <v>60</v>
      </c>
      <c r="G2579" s="114">
        <v>0</v>
      </c>
      <c r="H2579" s="115">
        <v>16000</v>
      </c>
      <c r="I2579" s="115">
        <v>16000</v>
      </c>
      <c r="J2579" s="116">
        <v>0</v>
      </c>
      <c r="K2579" s="116">
        <v>0</v>
      </c>
      <c r="L2579" s="116">
        <v>0</v>
      </c>
      <c r="M2579" s="118"/>
      <c r="N2579" s="119"/>
      <c r="O2579" s="120">
        <f t="shared" si="160"/>
        <v>41029</v>
      </c>
      <c r="P2579" s="121">
        <f t="shared" si="161"/>
        <v>0</v>
      </c>
      <c r="Q2579" s="122">
        <f t="shared" si="162"/>
        <v>0</v>
      </c>
      <c r="R2579" s="122">
        <f t="shared" si="163"/>
        <v>0</v>
      </c>
      <c r="S2579" s="123" t="s">
        <v>120</v>
      </c>
      <c r="U2579" s="70"/>
      <c r="V2579" s="124"/>
    </row>
    <row r="2580" s="63" customFormat="1" ht="16.5" outlineLevel="7" spans="1:22">
      <c r="A2580" s="82"/>
      <c r="B2580" s="111" t="s">
        <v>187</v>
      </c>
      <c r="C2580" s="111" t="s">
        <v>12257</v>
      </c>
      <c r="D2580" s="112" t="s">
        <v>12211</v>
      </c>
      <c r="E2580" s="113">
        <v>39222</v>
      </c>
      <c r="F2580" s="112">
        <v>60</v>
      </c>
      <c r="G2580" s="114">
        <v>0</v>
      </c>
      <c r="H2580" s="115">
        <v>25740</v>
      </c>
      <c r="I2580" s="115">
        <v>25740</v>
      </c>
      <c r="J2580" s="116">
        <v>0</v>
      </c>
      <c r="K2580" s="116">
        <v>0</v>
      </c>
      <c r="L2580" s="116">
        <v>0</v>
      </c>
      <c r="M2580" s="118"/>
      <c r="N2580" s="119"/>
      <c r="O2580" s="120">
        <f t="shared" si="160"/>
        <v>41060</v>
      </c>
      <c r="P2580" s="121">
        <f t="shared" si="161"/>
        <v>0</v>
      </c>
      <c r="Q2580" s="122">
        <f t="shared" si="162"/>
        <v>0</v>
      </c>
      <c r="R2580" s="122">
        <f t="shared" si="163"/>
        <v>0</v>
      </c>
      <c r="S2580" s="123" t="s">
        <v>120</v>
      </c>
      <c r="U2580" s="70"/>
      <c r="V2580" s="124"/>
    </row>
    <row r="2581" s="63" customFormat="1" ht="16.5" outlineLevel="7" spans="1:22">
      <c r="A2581" s="82"/>
      <c r="B2581" s="111" t="s">
        <v>187</v>
      </c>
      <c r="C2581" s="111" t="s">
        <v>12261</v>
      </c>
      <c r="D2581" s="112" t="s">
        <v>12263</v>
      </c>
      <c r="E2581" s="113">
        <v>39222</v>
      </c>
      <c r="F2581" s="112">
        <v>60</v>
      </c>
      <c r="G2581" s="114">
        <v>0</v>
      </c>
      <c r="H2581" s="115">
        <v>52650</v>
      </c>
      <c r="I2581" s="115">
        <v>52650</v>
      </c>
      <c r="J2581" s="116">
        <v>0</v>
      </c>
      <c r="K2581" s="116">
        <v>0</v>
      </c>
      <c r="L2581" s="116">
        <v>0</v>
      </c>
      <c r="M2581" s="118"/>
      <c r="N2581" s="119"/>
      <c r="O2581" s="120">
        <f t="shared" si="160"/>
        <v>41060</v>
      </c>
      <c r="P2581" s="121">
        <f t="shared" si="161"/>
        <v>0</v>
      </c>
      <c r="Q2581" s="122">
        <f t="shared" si="162"/>
        <v>0</v>
      </c>
      <c r="R2581" s="122">
        <f t="shared" si="163"/>
        <v>0</v>
      </c>
      <c r="S2581" s="123" t="s">
        <v>120</v>
      </c>
      <c r="U2581" s="70"/>
      <c r="V2581" s="124"/>
    </row>
    <row r="2582" s="63" customFormat="1" ht="16.5" outlineLevel="7" spans="1:22">
      <c r="A2582" s="82"/>
      <c r="B2582" s="111" t="s">
        <v>187</v>
      </c>
      <c r="C2582" s="111" t="s">
        <v>12268</v>
      </c>
      <c r="D2582" s="112" t="s">
        <v>12263</v>
      </c>
      <c r="E2582" s="113">
        <v>39222</v>
      </c>
      <c r="F2582" s="112">
        <v>60</v>
      </c>
      <c r="G2582" s="114">
        <v>0</v>
      </c>
      <c r="H2582" s="115">
        <v>46800</v>
      </c>
      <c r="I2582" s="115">
        <v>46800</v>
      </c>
      <c r="J2582" s="116">
        <v>0</v>
      </c>
      <c r="K2582" s="116">
        <v>0</v>
      </c>
      <c r="L2582" s="116">
        <v>0</v>
      </c>
      <c r="M2582" s="118"/>
      <c r="N2582" s="119"/>
      <c r="O2582" s="120">
        <f t="shared" si="160"/>
        <v>41060</v>
      </c>
      <c r="P2582" s="121">
        <f t="shared" si="161"/>
        <v>0</v>
      </c>
      <c r="Q2582" s="122">
        <f t="shared" si="162"/>
        <v>0</v>
      </c>
      <c r="R2582" s="122">
        <f t="shared" si="163"/>
        <v>0</v>
      </c>
      <c r="S2582" s="123" t="s">
        <v>120</v>
      </c>
      <c r="U2582" s="70"/>
      <c r="V2582" s="124"/>
    </row>
    <row r="2583" s="63" customFormat="1" ht="16.5" outlineLevel="7" spans="1:22">
      <c r="A2583" s="82"/>
      <c r="B2583" s="111" t="s">
        <v>187</v>
      </c>
      <c r="C2583" s="111" t="s">
        <v>12273</v>
      </c>
      <c r="D2583" s="112" t="s">
        <v>12204</v>
      </c>
      <c r="E2583" s="113">
        <v>39314</v>
      </c>
      <c r="F2583" s="112">
        <v>60</v>
      </c>
      <c r="G2583" s="114">
        <v>0</v>
      </c>
      <c r="H2583" s="115">
        <v>81900</v>
      </c>
      <c r="I2583" s="115">
        <v>81900</v>
      </c>
      <c r="J2583" s="116">
        <v>0</v>
      </c>
      <c r="K2583" s="116">
        <v>0</v>
      </c>
      <c r="L2583" s="116">
        <v>0</v>
      </c>
      <c r="M2583" s="118"/>
      <c r="N2583" s="119"/>
      <c r="O2583" s="120">
        <f t="shared" si="160"/>
        <v>41152</v>
      </c>
      <c r="P2583" s="121">
        <f t="shared" si="161"/>
        <v>0</v>
      </c>
      <c r="Q2583" s="122">
        <f t="shared" si="162"/>
        <v>0</v>
      </c>
      <c r="R2583" s="122">
        <f t="shared" si="163"/>
        <v>0</v>
      </c>
      <c r="S2583" s="123" t="s">
        <v>120</v>
      </c>
      <c r="U2583" s="70"/>
      <c r="V2583" s="124"/>
    </row>
    <row r="2584" s="63" customFormat="1" ht="16.5" outlineLevel="7" spans="1:22">
      <c r="A2584" s="82"/>
      <c r="B2584" s="111" t="s">
        <v>187</v>
      </c>
      <c r="C2584" s="111" t="s">
        <v>12281</v>
      </c>
      <c r="D2584" s="112" t="s">
        <v>12217</v>
      </c>
      <c r="E2584" s="113">
        <v>39314</v>
      </c>
      <c r="F2584" s="112">
        <v>60</v>
      </c>
      <c r="G2584" s="114">
        <v>0</v>
      </c>
      <c r="H2584" s="115">
        <v>35100</v>
      </c>
      <c r="I2584" s="115">
        <v>35100</v>
      </c>
      <c r="J2584" s="116">
        <v>0</v>
      </c>
      <c r="K2584" s="116">
        <v>0</v>
      </c>
      <c r="L2584" s="116">
        <v>0</v>
      </c>
      <c r="M2584" s="118"/>
      <c r="N2584" s="119"/>
      <c r="O2584" s="120">
        <f t="shared" si="160"/>
        <v>41152</v>
      </c>
      <c r="P2584" s="121">
        <f t="shared" si="161"/>
        <v>0</v>
      </c>
      <c r="Q2584" s="122">
        <f t="shared" si="162"/>
        <v>0</v>
      </c>
      <c r="R2584" s="122">
        <f t="shared" si="163"/>
        <v>0</v>
      </c>
      <c r="S2584" s="123" t="s">
        <v>120</v>
      </c>
      <c r="U2584" s="70"/>
      <c r="V2584" s="124"/>
    </row>
    <row r="2585" s="63" customFormat="1" ht="16.5" outlineLevel="7" spans="1:22">
      <c r="A2585" s="82"/>
      <c r="B2585" s="111" t="s">
        <v>187</v>
      </c>
      <c r="C2585" s="111" t="s">
        <v>12285</v>
      </c>
      <c r="D2585" s="112" t="s">
        <v>12287</v>
      </c>
      <c r="E2585" s="113">
        <v>39314</v>
      </c>
      <c r="F2585" s="112">
        <v>60</v>
      </c>
      <c r="G2585" s="114">
        <v>0</v>
      </c>
      <c r="H2585" s="115">
        <v>46800</v>
      </c>
      <c r="I2585" s="115">
        <v>46800</v>
      </c>
      <c r="J2585" s="116">
        <v>0</v>
      </c>
      <c r="K2585" s="116">
        <v>0</v>
      </c>
      <c r="L2585" s="116">
        <v>0</v>
      </c>
      <c r="M2585" s="118"/>
      <c r="N2585" s="119"/>
      <c r="O2585" s="120">
        <f t="shared" si="160"/>
        <v>41152</v>
      </c>
      <c r="P2585" s="121">
        <f t="shared" si="161"/>
        <v>0</v>
      </c>
      <c r="Q2585" s="122">
        <f t="shared" si="162"/>
        <v>0</v>
      </c>
      <c r="R2585" s="122">
        <f t="shared" si="163"/>
        <v>0</v>
      </c>
      <c r="S2585" s="123" t="s">
        <v>120</v>
      </c>
      <c r="U2585" s="70"/>
      <c r="V2585" s="124"/>
    </row>
    <row r="2586" s="63" customFormat="1" ht="16.5" outlineLevel="7" spans="1:22">
      <c r="A2586" s="82"/>
      <c r="B2586" s="111" t="s">
        <v>187</v>
      </c>
      <c r="C2586" s="111" t="s">
        <v>12290</v>
      </c>
      <c r="D2586" s="112" t="s">
        <v>12191</v>
      </c>
      <c r="E2586" s="113">
        <v>39314</v>
      </c>
      <c r="F2586" s="112">
        <v>60</v>
      </c>
      <c r="G2586" s="114">
        <v>0</v>
      </c>
      <c r="H2586" s="115">
        <v>70200</v>
      </c>
      <c r="I2586" s="115">
        <v>70200</v>
      </c>
      <c r="J2586" s="116">
        <v>0</v>
      </c>
      <c r="K2586" s="116">
        <v>0</v>
      </c>
      <c r="L2586" s="116">
        <v>0</v>
      </c>
      <c r="M2586" s="118"/>
      <c r="N2586" s="119"/>
      <c r="O2586" s="120">
        <f t="shared" si="160"/>
        <v>41152</v>
      </c>
      <c r="P2586" s="121">
        <f t="shared" si="161"/>
        <v>0</v>
      </c>
      <c r="Q2586" s="122">
        <f t="shared" si="162"/>
        <v>0</v>
      </c>
      <c r="R2586" s="122">
        <f t="shared" si="163"/>
        <v>0</v>
      </c>
      <c r="S2586" s="123" t="s">
        <v>120</v>
      </c>
      <c r="U2586" s="70"/>
      <c r="V2586" s="124"/>
    </row>
    <row r="2587" s="63" customFormat="1" ht="16.5" outlineLevel="7" spans="1:22">
      <c r="A2587" s="82"/>
      <c r="B2587" s="111" t="s">
        <v>187</v>
      </c>
      <c r="C2587" s="111" t="s">
        <v>12294</v>
      </c>
      <c r="D2587" s="112" t="s">
        <v>12296</v>
      </c>
      <c r="E2587" s="113">
        <v>39314</v>
      </c>
      <c r="F2587" s="112">
        <v>60</v>
      </c>
      <c r="G2587" s="114">
        <v>0</v>
      </c>
      <c r="H2587" s="115">
        <v>27560</v>
      </c>
      <c r="I2587" s="115">
        <v>27560</v>
      </c>
      <c r="J2587" s="116">
        <v>0</v>
      </c>
      <c r="K2587" s="116">
        <v>0</v>
      </c>
      <c r="L2587" s="116">
        <v>0</v>
      </c>
      <c r="M2587" s="118"/>
      <c r="N2587" s="119"/>
      <c r="O2587" s="120">
        <f t="shared" si="160"/>
        <v>41152</v>
      </c>
      <c r="P2587" s="121">
        <f t="shared" si="161"/>
        <v>0</v>
      </c>
      <c r="Q2587" s="122">
        <f t="shared" si="162"/>
        <v>0</v>
      </c>
      <c r="R2587" s="122">
        <f t="shared" si="163"/>
        <v>0</v>
      </c>
      <c r="S2587" s="123" t="s">
        <v>120</v>
      </c>
      <c r="U2587" s="70"/>
      <c r="V2587" s="124"/>
    </row>
    <row r="2588" s="63" customFormat="1" ht="16.5" outlineLevel="7" spans="1:22">
      <c r="A2588" s="82"/>
      <c r="B2588" s="111" t="s">
        <v>187</v>
      </c>
      <c r="C2588" s="111" t="s">
        <v>12303</v>
      </c>
      <c r="D2588" s="112" t="s">
        <v>12296</v>
      </c>
      <c r="E2588" s="113">
        <v>39314</v>
      </c>
      <c r="F2588" s="112">
        <v>60</v>
      </c>
      <c r="G2588" s="114">
        <v>0</v>
      </c>
      <c r="H2588" s="115">
        <v>19080</v>
      </c>
      <c r="I2588" s="115">
        <v>19080</v>
      </c>
      <c r="J2588" s="116">
        <v>0</v>
      </c>
      <c r="K2588" s="116">
        <v>0</v>
      </c>
      <c r="L2588" s="116">
        <v>0</v>
      </c>
      <c r="M2588" s="118"/>
      <c r="N2588" s="119"/>
      <c r="O2588" s="120">
        <f t="shared" si="160"/>
        <v>41152</v>
      </c>
      <c r="P2588" s="121">
        <f t="shared" si="161"/>
        <v>0</v>
      </c>
      <c r="Q2588" s="122">
        <f t="shared" si="162"/>
        <v>0</v>
      </c>
      <c r="R2588" s="122">
        <f t="shared" si="163"/>
        <v>0</v>
      </c>
      <c r="S2588" s="123" t="s">
        <v>120</v>
      </c>
      <c r="U2588" s="70"/>
      <c r="V2588" s="124"/>
    </row>
    <row r="2589" s="63" customFormat="1" ht="16.5" outlineLevel="7" spans="1:22">
      <c r="A2589" s="82"/>
      <c r="B2589" s="111" t="s">
        <v>187</v>
      </c>
      <c r="C2589" s="111" t="s">
        <v>12307</v>
      </c>
      <c r="D2589" s="112" t="s">
        <v>12309</v>
      </c>
      <c r="E2589" s="113">
        <v>39375</v>
      </c>
      <c r="F2589" s="112">
        <v>60</v>
      </c>
      <c r="G2589" s="114">
        <v>0</v>
      </c>
      <c r="H2589" s="115">
        <v>18803.42</v>
      </c>
      <c r="I2589" s="115">
        <v>18803.42</v>
      </c>
      <c r="J2589" s="116">
        <v>0</v>
      </c>
      <c r="K2589" s="116">
        <v>0</v>
      </c>
      <c r="L2589" s="116">
        <v>0</v>
      </c>
      <c r="M2589" s="118"/>
      <c r="N2589" s="119"/>
      <c r="O2589" s="120">
        <f t="shared" si="160"/>
        <v>41213</v>
      </c>
      <c r="P2589" s="121">
        <f t="shared" si="161"/>
        <v>0</v>
      </c>
      <c r="Q2589" s="122">
        <f t="shared" si="162"/>
        <v>0</v>
      </c>
      <c r="R2589" s="122">
        <f t="shared" si="163"/>
        <v>0</v>
      </c>
      <c r="S2589" s="123" t="s">
        <v>120</v>
      </c>
      <c r="U2589" s="70"/>
      <c r="V2589" s="124"/>
    </row>
    <row r="2590" s="63" customFormat="1" ht="16.5" outlineLevel="7" spans="1:22">
      <c r="A2590" s="82"/>
      <c r="B2590" s="111" t="s">
        <v>187</v>
      </c>
      <c r="C2590" s="111" t="s">
        <v>12313</v>
      </c>
      <c r="D2590" s="112" t="s">
        <v>12315</v>
      </c>
      <c r="E2590" s="113">
        <v>39470</v>
      </c>
      <c r="F2590" s="112">
        <v>60</v>
      </c>
      <c r="G2590" s="114">
        <v>0</v>
      </c>
      <c r="H2590" s="115">
        <v>14000</v>
      </c>
      <c r="I2590" s="115">
        <v>14000</v>
      </c>
      <c r="J2590" s="116">
        <v>0</v>
      </c>
      <c r="K2590" s="116">
        <v>0</v>
      </c>
      <c r="L2590" s="116">
        <v>0</v>
      </c>
      <c r="M2590" s="118"/>
      <c r="N2590" s="119"/>
      <c r="O2590" s="120">
        <f t="shared" si="160"/>
        <v>41305</v>
      </c>
      <c r="P2590" s="121">
        <f t="shared" si="161"/>
        <v>0</v>
      </c>
      <c r="Q2590" s="122">
        <f t="shared" si="162"/>
        <v>0</v>
      </c>
      <c r="R2590" s="122">
        <f t="shared" si="163"/>
        <v>0</v>
      </c>
      <c r="S2590" s="123" t="s">
        <v>120</v>
      </c>
      <c r="U2590" s="70"/>
      <c r="V2590" s="124"/>
    </row>
    <row r="2591" s="63" customFormat="1" ht="16.5" outlineLevel="7" spans="1:22">
      <c r="A2591" s="82"/>
      <c r="B2591" s="111" t="s">
        <v>187</v>
      </c>
      <c r="C2591" s="111" t="s">
        <v>12319</v>
      </c>
      <c r="D2591" s="112" t="s">
        <v>12321</v>
      </c>
      <c r="E2591" s="113">
        <v>39470</v>
      </c>
      <c r="F2591" s="112">
        <v>60</v>
      </c>
      <c r="G2591" s="114">
        <v>0</v>
      </c>
      <c r="H2591" s="115">
        <v>7000</v>
      </c>
      <c r="I2591" s="115">
        <v>7000</v>
      </c>
      <c r="J2591" s="116">
        <v>0</v>
      </c>
      <c r="K2591" s="116">
        <v>0</v>
      </c>
      <c r="L2591" s="116">
        <v>0</v>
      </c>
      <c r="M2591" s="118"/>
      <c r="N2591" s="119"/>
      <c r="O2591" s="120">
        <f t="shared" si="160"/>
        <v>41305</v>
      </c>
      <c r="P2591" s="121">
        <f t="shared" si="161"/>
        <v>0</v>
      </c>
      <c r="Q2591" s="122">
        <f t="shared" si="162"/>
        <v>0</v>
      </c>
      <c r="R2591" s="122">
        <f t="shared" si="163"/>
        <v>0</v>
      </c>
      <c r="S2591" s="123" t="s">
        <v>120</v>
      </c>
      <c r="U2591" s="70"/>
      <c r="V2591" s="124"/>
    </row>
    <row r="2592" s="63" customFormat="1" ht="16.5" outlineLevel="7" spans="1:22">
      <c r="A2592" s="82"/>
      <c r="B2592" s="111" t="s">
        <v>187</v>
      </c>
      <c r="C2592" s="111" t="s">
        <v>12324</v>
      </c>
      <c r="D2592" s="112" t="s">
        <v>12326</v>
      </c>
      <c r="E2592" s="113">
        <v>39470</v>
      </c>
      <c r="F2592" s="112">
        <v>60</v>
      </c>
      <c r="G2592" s="114">
        <v>0</v>
      </c>
      <c r="H2592" s="115">
        <v>9000</v>
      </c>
      <c r="I2592" s="115">
        <v>9000</v>
      </c>
      <c r="J2592" s="116">
        <v>0</v>
      </c>
      <c r="K2592" s="116">
        <v>0</v>
      </c>
      <c r="L2592" s="116">
        <v>0</v>
      </c>
      <c r="M2592" s="118"/>
      <c r="N2592" s="119"/>
      <c r="O2592" s="120">
        <f t="shared" si="160"/>
        <v>41305</v>
      </c>
      <c r="P2592" s="121">
        <f t="shared" si="161"/>
        <v>0</v>
      </c>
      <c r="Q2592" s="122">
        <f t="shared" si="162"/>
        <v>0</v>
      </c>
      <c r="R2592" s="122">
        <f t="shared" si="163"/>
        <v>0</v>
      </c>
      <c r="S2592" s="123" t="s">
        <v>120</v>
      </c>
      <c r="U2592" s="70"/>
      <c r="V2592" s="124"/>
    </row>
    <row r="2593" s="63" customFormat="1" ht="16.5" outlineLevel="7" spans="1:22">
      <c r="A2593" s="82"/>
      <c r="B2593" s="111" t="s">
        <v>187</v>
      </c>
      <c r="C2593" s="111" t="s">
        <v>12329</v>
      </c>
      <c r="D2593" s="112" t="s">
        <v>12331</v>
      </c>
      <c r="E2593" s="113">
        <v>39470</v>
      </c>
      <c r="F2593" s="112">
        <v>60</v>
      </c>
      <c r="G2593" s="114">
        <v>0</v>
      </c>
      <c r="H2593" s="115">
        <v>13000</v>
      </c>
      <c r="I2593" s="115">
        <v>13000</v>
      </c>
      <c r="J2593" s="116">
        <v>0</v>
      </c>
      <c r="K2593" s="116">
        <v>0</v>
      </c>
      <c r="L2593" s="116">
        <v>0</v>
      </c>
      <c r="M2593" s="118"/>
      <c r="N2593" s="119"/>
      <c r="O2593" s="120">
        <f t="shared" si="160"/>
        <v>41305</v>
      </c>
      <c r="P2593" s="121">
        <f t="shared" si="161"/>
        <v>0</v>
      </c>
      <c r="Q2593" s="122">
        <f t="shared" si="162"/>
        <v>0</v>
      </c>
      <c r="R2593" s="122">
        <f t="shared" si="163"/>
        <v>0</v>
      </c>
      <c r="S2593" s="123" t="s">
        <v>120</v>
      </c>
      <c r="U2593" s="70"/>
      <c r="V2593" s="124"/>
    </row>
    <row r="2594" s="63" customFormat="1" ht="16.5" outlineLevel="7" spans="1:22">
      <c r="A2594" s="82"/>
      <c r="B2594" s="111" t="s">
        <v>187</v>
      </c>
      <c r="C2594" s="111" t="s">
        <v>12334</v>
      </c>
      <c r="D2594" s="112" t="s">
        <v>12336</v>
      </c>
      <c r="E2594" s="113">
        <v>39470</v>
      </c>
      <c r="F2594" s="112">
        <v>60</v>
      </c>
      <c r="G2594" s="114">
        <v>0</v>
      </c>
      <c r="H2594" s="115">
        <v>18000</v>
      </c>
      <c r="I2594" s="115">
        <v>18000</v>
      </c>
      <c r="J2594" s="116">
        <v>0</v>
      </c>
      <c r="K2594" s="116">
        <v>0</v>
      </c>
      <c r="L2594" s="116">
        <v>0</v>
      </c>
      <c r="M2594" s="118"/>
      <c r="N2594" s="119"/>
      <c r="O2594" s="120">
        <f t="shared" si="160"/>
        <v>41305</v>
      </c>
      <c r="P2594" s="121">
        <f t="shared" si="161"/>
        <v>0</v>
      </c>
      <c r="Q2594" s="122">
        <f t="shared" si="162"/>
        <v>0</v>
      </c>
      <c r="R2594" s="122">
        <f t="shared" si="163"/>
        <v>0</v>
      </c>
      <c r="S2594" s="123" t="s">
        <v>120</v>
      </c>
      <c r="U2594" s="70"/>
      <c r="V2594" s="124"/>
    </row>
    <row r="2595" s="63" customFormat="1" ht="16.5" outlineLevel="7" spans="1:22">
      <c r="A2595" s="82"/>
      <c r="B2595" s="111" t="s">
        <v>187</v>
      </c>
      <c r="C2595" s="111" t="s">
        <v>12339</v>
      </c>
      <c r="D2595" s="112" t="s">
        <v>12341</v>
      </c>
      <c r="E2595" s="113">
        <v>39470</v>
      </c>
      <c r="F2595" s="112">
        <v>60</v>
      </c>
      <c r="G2595" s="114">
        <v>0</v>
      </c>
      <c r="H2595" s="115">
        <v>14000</v>
      </c>
      <c r="I2595" s="115">
        <v>14000</v>
      </c>
      <c r="J2595" s="116">
        <v>0</v>
      </c>
      <c r="K2595" s="116">
        <v>0</v>
      </c>
      <c r="L2595" s="116">
        <v>0</v>
      </c>
      <c r="M2595" s="118"/>
      <c r="N2595" s="119"/>
      <c r="O2595" s="120">
        <f t="shared" si="160"/>
        <v>41305</v>
      </c>
      <c r="P2595" s="121">
        <f t="shared" si="161"/>
        <v>0</v>
      </c>
      <c r="Q2595" s="122">
        <f t="shared" si="162"/>
        <v>0</v>
      </c>
      <c r="R2595" s="122">
        <f t="shared" si="163"/>
        <v>0</v>
      </c>
      <c r="S2595" s="123" t="s">
        <v>120</v>
      </c>
      <c r="U2595" s="70"/>
      <c r="V2595" s="124"/>
    </row>
    <row r="2596" s="63" customFormat="1" ht="16.5" outlineLevel="7" spans="1:22">
      <c r="A2596" s="82"/>
      <c r="B2596" s="111" t="s">
        <v>187</v>
      </c>
      <c r="C2596" s="111" t="s">
        <v>12344</v>
      </c>
      <c r="D2596" s="112" t="s">
        <v>12346</v>
      </c>
      <c r="E2596" s="113">
        <v>39470</v>
      </c>
      <c r="F2596" s="112">
        <v>60</v>
      </c>
      <c r="G2596" s="114">
        <v>0</v>
      </c>
      <c r="H2596" s="115">
        <v>28000</v>
      </c>
      <c r="I2596" s="115">
        <v>28000</v>
      </c>
      <c r="J2596" s="116">
        <v>0</v>
      </c>
      <c r="K2596" s="116">
        <v>0</v>
      </c>
      <c r="L2596" s="116">
        <v>0</v>
      </c>
      <c r="M2596" s="118"/>
      <c r="N2596" s="119"/>
      <c r="O2596" s="120">
        <f t="shared" si="160"/>
        <v>41305</v>
      </c>
      <c r="P2596" s="121">
        <f t="shared" si="161"/>
        <v>0</v>
      </c>
      <c r="Q2596" s="122">
        <f t="shared" si="162"/>
        <v>0</v>
      </c>
      <c r="R2596" s="122">
        <f t="shared" si="163"/>
        <v>0</v>
      </c>
      <c r="S2596" s="123" t="s">
        <v>120</v>
      </c>
      <c r="U2596" s="70"/>
      <c r="V2596" s="124"/>
    </row>
    <row r="2597" s="63" customFormat="1" ht="16.5" outlineLevel="7" spans="1:22">
      <c r="A2597" s="82"/>
      <c r="B2597" s="111" t="s">
        <v>187</v>
      </c>
      <c r="C2597" s="111" t="s">
        <v>12349</v>
      </c>
      <c r="D2597" s="112" t="s">
        <v>12351</v>
      </c>
      <c r="E2597" s="113">
        <v>39470</v>
      </c>
      <c r="F2597" s="112">
        <v>60</v>
      </c>
      <c r="G2597" s="114">
        <v>0</v>
      </c>
      <c r="H2597" s="115">
        <v>23000</v>
      </c>
      <c r="I2597" s="115">
        <v>23000</v>
      </c>
      <c r="J2597" s="116">
        <v>0</v>
      </c>
      <c r="K2597" s="116">
        <v>0</v>
      </c>
      <c r="L2597" s="116">
        <v>0</v>
      </c>
      <c r="M2597" s="118"/>
      <c r="N2597" s="119"/>
      <c r="O2597" s="120">
        <f t="shared" si="160"/>
        <v>41305</v>
      </c>
      <c r="P2597" s="121">
        <f t="shared" si="161"/>
        <v>0</v>
      </c>
      <c r="Q2597" s="122">
        <f t="shared" si="162"/>
        <v>0</v>
      </c>
      <c r="R2597" s="122">
        <f t="shared" si="163"/>
        <v>0</v>
      </c>
      <c r="S2597" s="123" t="s">
        <v>120</v>
      </c>
      <c r="U2597" s="70"/>
      <c r="V2597" s="124"/>
    </row>
    <row r="2598" s="63" customFormat="1" ht="16.5" outlineLevel="7" spans="1:22">
      <c r="A2598" s="82"/>
      <c r="B2598" s="111" t="s">
        <v>187</v>
      </c>
      <c r="C2598" s="111" t="s">
        <v>12354</v>
      </c>
      <c r="D2598" s="112" t="s">
        <v>12248</v>
      </c>
      <c r="E2598" s="113">
        <v>39470</v>
      </c>
      <c r="F2598" s="112">
        <v>60</v>
      </c>
      <c r="G2598" s="114">
        <v>0</v>
      </c>
      <c r="H2598" s="115">
        <v>3500</v>
      </c>
      <c r="I2598" s="115">
        <v>3500</v>
      </c>
      <c r="J2598" s="116">
        <v>0</v>
      </c>
      <c r="K2598" s="116">
        <v>0</v>
      </c>
      <c r="L2598" s="116">
        <v>0</v>
      </c>
      <c r="M2598" s="118"/>
      <c r="N2598" s="119"/>
      <c r="O2598" s="120">
        <f t="shared" si="160"/>
        <v>41305</v>
      </c>
      <c r="P2598" s="121">
        <f t="shared" si="161"/>
        <v>0</v>
      </c>
      <c r="Q2598" s="122">
        <f t="shared" si="162"/>
        <v>0</v>
      </c>
      <c r="R2598" s="122">
        <f t="shared" si="163"/>
        <v>0</v>
      </c>
      <c r="S2598" s="123" t="s">
        <v>120</v>
      </c>
      <c r="U2598" s="70"/>
      <c r="V2598" s="124"/>
    </row>
    <row r="2599" s="63" customFormat="1" ht="16.5" outlineLevel="7" spans="1:22">
      <c r="A2599" s="82"/>
      <c r="B2599" s="111" t="s">
        <v>187</v>
      </c>
      <c r="C2599" s="111" t="s">
        <v>12358</v>
      </c>
      <c r="D2599" s="112" t="s">
        <v>12360</v>
      </c>
      <c r="E2599" s="113">
        <v>39470</v>
      </c>
      <c r="F2599" s="112">
        <v>60</v>
      </c>
      <c r="G2599" s="114">
        <v>0</v>
      </c>
      <c r="H2599" s="115">
        <v>2000</v>
      </c>
      <c r="I2599" s="115">
        <v>2000</v>
      </c>
      <c r="J2599" s="116">
        <v>0</v>
      </c>
      <c r="K2599" s="116">
        <v>0</v>
      </c>
      <c r="L2599" s="116">
        <v>0</v>
      </c>
      <c r="M2599" s="118"/>
      <c r="N2599" s="119"/>
      <c r="O2599" s="120">
        <f t="shared" si="160"/>
        <v>41305</v>
      </c>
      <c r="P2599" s="121">
        <f t="shared" si="161"/>
        <v>0</v>
      </c>
      <c r="Q2599" s="122">
        <f t="shared" si="162"/>
        <v>0</v>
      </c>
      <c r="R2599" s="122">
        <f t="shared" si="163"/>
        <v>0</v>
      </c>
      <c r="S2599" s="123" t="s">
        <v>120</v>
      </c>
      <c r="U2599" s="70"/>
      <c r="V2599" s="124"/>
    </row>
    <row r="2600" s="63" customFormat="1" ht="16.5" outlineLevel="7" spans="1:22">
      <c r="A2600" s="82"/>
      <c r="B2600" s="111" t="s">
        <v>187</v>
      </c>
      <c r="C2600" s="111" t="s">
        <v>12363</v>
      </c>
      <c r="D2600" s="112" t="s">
        <v>12217</v>
      </c>
      <c r="E2600" s="113">
        <v>39470</v>
      </c>
      <c r="F2600" s="112">
        <v>60</v>
      </c>
      <c r="G2600" s="114">
        <v>0</v>
      </c>
      <c r="H2600" s="115">
        <v>86000</v>
      </c>
      <c r="I2600" s="115">
        <v>86000</v>
      </c>
      <c r="J2600" s="116">
        <v>0</v>
      </c>
      <c r="K2600" s="116">
        <v>0</v>
      </c>
      <c r="L2600" s="116">
        <v>0</v>
      </c>
      <c r="M2600" s="118"/>
      <c r="N2600" s="119"/>
      <c r="O2600" s="120">
        <f t="shared" si="160"/>
        <v>41305</v>
      </c>
      <c r="P2600" s="121">
        <f t="shared" si="161"/>
        <v>0</v>
      </c>
      <c r="Q2600" s="122">
        <f t="shared" si="162"/>
        <v>0</v>
      </c>
      <c r="R2600" s="122">
        <f t="shared" si="163"/>
        <v>0</v>
      </c>
      <c r="S2600" s="123" t="s">
        <v>120</v>
      </c>
      <c r="U2600" s="70"/>
      <c r="V2600" s="124"/>
    </row>
    <row r="2601" s="63" customFormat="1" ht="16.5" outlineLevel="7" spans="1:22">
      <c r="A2601" s="82"/>
      <c r="B2601" s="111" t="s">
        <v>187</v>
      </c>
      <c r="C2601" s="111" t="s">
        <v>12367</v>
      </c>
      <c r="D2601" s="112" t="s">
        <v>12369</v>
      </c>
      <c r="E2601" s="113">
        <v>39470</v>
      </c>
      <c r="F2601" s="112">
        <v>60</v>
      </c>
      <c r="G2601" s="114">
        <v>0</v>
      </c>
      <c r="H2601" s="115">
        <v>98000</v>
      </c>
      <c r="I2601" s="115">
        <v>98000</v>
      </c>
      <c r="J2601" s="116">
        <v>0</v>
      </c>
      <c r="K2601" s="116">
        <v>0</v>
      </c>
      <c r="L2601" s="116">
        <v>0</v>
      </c>
      <c r="M2601" s="118"/>
      <c r="N2601" s="119"/>
      <c r="O2601" s="120">
        <f t="shared" si="160"/>
        <v>41305</v>
      </c>
      <c r="P2601" s="121">
        <f t="shared" si="161"/>
        <v>0</v>
      </c>
      <c r="Q2601" s="122">
        <f t="shared" si="162"/>
        <v>0</v>
      </c>
      <c r="R2601" s="122">
        <f t="shared" si="163"/>
        <v>0</v>
      </c>
      <c r="S2601" s="123" t="s">
        <v>120</v>
      </c>
      <c r="U2601" s="70"/>
      <c r="V2601" s="124"/>
    </row>
    <row r="2602" s="63" customFormat="1" ht="16.5" outlineLevel="7" spans="1:22">
      <c r="A2602" s="82"/>
      <c r="B2602" s="111" t="s">
        <v>187</v>
      </c>
      <c r="C2602" s="111" t="s">
        <v>12372</v>
      </c>
      <c r="D2602" s="112" t="s">
        <v>12217</v>
      </c>
      <c r="E2602" s="113">
        <v>39470</v>
      </c>
      <c r="F2602" s="112">
        <v>60</v>
      </c>
      <c r="G2602" s="114">
        <v>0</v>
      </c>
      <c r="H2602" s="115">
        <v>20000</v>
      </c>
      <c r="I2602" s="115">
        <v>20000</v>
      </c>
      <c r="J2602" s="116">
        <v>0</v>
      </c>
      <c r="K2602" s="116">
        <v>0</v>
      </c>
      <c r="L2602" s="116">
        <v>0</v>
      </c>
      <c r="M2602" s="118"/>
      <c r="N2602" s="119"/>
      <c r="O2602" s="120">
        <f t="shared" si="160"/>
        <v>41305</v>
      </c>
      <c r="P2602" s="121">
        <f t="shared" si="161"/>
        <v>0</v>
      </c>
      <c r="Q2602" s="122">
        <f t="shared" si="162"/>
        <v>0</v>
      </c>
      <c r="R2602" s="122">
        <f t="shared" si="163"/>
        <v>0</v>
      </c>
      <c r="S2602" s="123" t="s">
        <v>120</v>
      </c>
      <c r="U2602" s="70"/>
      <c r="V2602" s="124"/>
    </row>
    <row r="2603" s="63" customFormat="1" ht="16.5" outlineLevel="7" spans="1:22">
      <c r="A2603" s="82"/>
      <c r="B2603" s="111" t="s">
        <v>187</v>
      </c>
      <c r="C2603" s="111" t="s">
        <v>12377</v>
      </c>
      <c r="D2603" s="112" t="s">
        <v>12204</v>
      </c>
      <c r="E2603" s="113">
        <v>39470</v>
      </c>
      <c r="F2603" s="112">
        <v>60</v>
      </c>
      <c r="G2603" s="114">
        <v>0</v>
      </c>
      <c r="H2603" s="115">
        <v>30000</v>
      </c>
      <c r="I2603" s="115">
        <v>30000</v>
      </c>
      <c r="J2603" s="116">
        <v>0</v>
      </c>
      <c r="K2603" s="116">
        <v>0</v>
      </c>
      <c r="L2603" s="116">
        <v>0</v>
      </c>
      <c r="M2603" s="118"/>
      <c r="N2603" s="119"/>
      <c r="O2603" s="120">
        <f t="shared" si="160"/>
        <v>41305</v>
      </c>
      <c r="P2603" s="121">
        <f t="shared" si="161"/>
        <v>0</v>
      </c>
      <c r="Q2603" s="122">
        <f t="shared" si="162"/>
        <v>0</v>
      </c>
      <c r="R2603" s="122">
        <f t="shared" si="163"/>
        <v>0</v>
      </c>
      <c r="S2603" s="123" t="s">
        <v>120</v>
      </c>
      <c r="U2603" s="70"/>
      <c r="V2603" s="124"/>
    </row>
    <row r="2604" s="63" customFormat="1" ht="16.5" outlineLevel="7" spans="1:22">
      <c r="A2604" s="82"/>
      <c r="B2604" s="111" t="s">
        <v>187</v>
      </c>
      <c r="C2604" s="111" t="s">
        <v>12381</v>
      </c>
      <c r="D2604" s="112" t="s">
        <v>12287</v>
      </c>
      <c r="E2604" s="113">
        <v>39470</v>
      </c>
      <c r="F2604" s="112">
        <v>60</v>
      </c>
      <c r="G2604" s="114">
        <v>0</v>
      </c>
      <c r="H2604" s="115">
        <v>12000</v>
      </c>
      <c r="I2604" s="115">
        <v>12000</v>
      </c>
      <c r="J2604" s="116">
        <v>0</v>
      </c>
      <c r="K2604" s="116">
        <v>0</v>
      </c>
      <c r="L2604" s="116">
        <v>0</v>
      </c>
      <c r="M2604" s="118"/>
      <c r="N2604" s="119"/>
      <c r="O2604" s="120">
        <f t="shared" si="160"/>
        <v>41305</v>
      </c>
      <c r="P2604" s="121">
        <f t="shared" si="161"/>
        <v>0</v>
      </c>
      <c r="Q2604" s="122">
        <f t="shared" si="162"/>
        <v>0</v>
      </c>
      <c r="R2604" s="122">
        <f t="shared" si="163"/>
        <v>0</v>
      </c>
      <c r="S2604" s="123" t="s">
        <v>120</v>
      </c>
      <c r="U2604" s="70"/>
      <c r="V2604" s="124"/>
    </row>
    <row r="2605" s="63" customFormat="1" ht="16.5" outlineLevel="7" spans="1:22">
      <c r="A2605" s="82"/>
      <c r="B2605" s="111" t="s">
        <v>187</v>
      </c>
      <c r="C2605" s="111" t="s">
        <v>12385</v>
      </c>
      <c r="D2605" s="112" t="s">
        <v>12234</v>
      </c>
      <c r="E2605" s="113">
        <v>39470</v>
      </c>
      <c r="F2605" s="112">
        <v>60</v>
      </c>
      <c r="G2605" s="114">
        <v>0</v>
      </c>
      <c r="H2605" s="115">
        <v>16000</v>
      </c>
      <c r="I2605" s="115">
        <v>16000</v>
      </c>
      <c r="J2605" s="116">
        <v>0</v>
      </c>
      <c r="K2605" s="116">
        <v>0</v>
      </c>
      <c r="L2605" s="116">
        <v>0</v>
      </c>
      <c r="M2605" s="118"/>
      <c r="N2605" s="119"/>
      <c r="O2605" s="120">
        <f t="shared" si="160"/>
        <v>41305</v>
      </c>
      <c r="P2605" s="121">
        <f t="shared" si="161"/>
        <v>0</v>
      </c>
      <c r="Q2605" s="122">
        <f t="shared" si="162"/>
        <v>0</v>
      </c>
      <c r="R2605" s="122">
        <f t="shared" si="163"/>
        <v>0</v>
      </c>
      <c r="S2605" s="123" t="s">
        <v>120</v>
      </c>
      <c r="U2605" s="70"/>
      <c r="V2605" s="124"/>
    </row>
    <row r="2606" s="63" customFormat="1" ht="16.5" outlineLevel="7" spans="1:22">
      <c r="A2606" s="82"/>
      <c r="B2606" s="111" t="s">
        <v>187</v>
      </c>
      <c r="C2606" s="111" t="s">
        <v>12389</v>
      </c>
      <c r="D2606" s="112" t="s">
        <v>12391</v>
      </c>
      <c r="E2606" s="113">
        <v>39559</v>
      </c>
      <c r="F2606" s="112">
        <v>60</v>
      </c>
      <c r="G2606" s="114">
        <v>0</v>
      </c>
      <c r="H2606" s="115">
        <v>10299.44</v>
      </c>
      <c r="I2606" s="115">
        <v>10299.44</v>
      </c>
      <c r="J2606" s="116">
        <v>0</v>
      </c>
      <c r="K2606" s="116">
        <v>0</v>
      </c>
      <c r="L2606" s="116">
        <v>0</v>
      </c>
      <c r="M2606" s="118"/>
      <c r="N2606" s="119"/>
      <c r="O2606" s="120">
        <f t="shared" ref="O2606:O2669" si="164">IFERROR(EOMONTH(E2606,F2606),"")</f>
        <v>41394</v>
      </c>
      <c r="P2606" s="121">
        <f t="shared" ref="P2606:P2669" si="165">IFERROR(IF(OR(AND(M2606&lt;&gt;"",YEAR(M2606)&lt;YEAR($L$6)),AND(O2606&lt;&gt;"",YEAR(O2606)&lt;YEAR($L$6))),0,IF(YEAR(E2606)&gt;YEAR($L$6),0,IF(OR((IF(YEAR(E2606)&lt;YEAR($L$6),1,IF(MONTH(E2606)=12,99,MONTH(E2606)+1))&gt;12),(IF(YEAR(E2606)&lt;YEAR($L$6),1,IF(MONTH(E2606)=12,99,MONTH(E2606)+1))&gt;MIN(MONTH($L$6),IF(AND(M2606&lt;&gt;"",YEAR(M2606)=YEAR($L$6)),MONTH(M2606),99),IF(AND(O2606&lt;&gt;"",YEAR(O2606)=YEAR($L$6)),MONTH(O2606),99)))),0,MIN(MONTH($L$6),IF(AND(M2606&lt;&gt;"",YEAR(M2606)=YEAR($L$6)),MONTH(M2606),99),IF(AND(O2606&lt;&gt;"",YEAR(O2606)=YEAR($L$6)),MONTH(O2606),99))-IF(YEAR(E2606)&lt;YEAR($L$6),1,IF(MONTH(E2606)=12,99,MONTH(E2606)+1))+1))),0)</f>
        <v>0</v>
      </c>
      <c r="Q2606" s="122">
        <f t="shared" ref="Q2606:Q2669" si="166">IFERROR(IF(N2606=0,(H2606*(1-G2606))/F2606*P2606,(N2606*(1-G2606))/F2606*P2606),0)</f>
        <v>0</v>
      </c>
      <c r="R2606" s="122">
        <f t="shared" ref="R2606:R2669" si="167">Q2606-L2606</f>
        <v>0</v>
      </c>
      <c r="S2606" s="123" t="s">
        <v>120</v>
      </c>
      <c r="U2606" s="70"/>
      <c r="V2606" s="124"/>
    </row>
    <row r="2607" s="63" customFormat="1" ht="16.5" outlineLevel="7" spans="1:22">
      <c r="A2607" s="82"/>
      <c r="B2607" s="111" t="s">
        <v>187</v>
      </c>
      <c r="C2607" s="111" t="s">
        <v>12397</v>
      </c>
      <c r="D2607" s="112" t="s">
        <v>12369</v>
      </c>
      <c r="E2607" s="113">
        <v>39594</v>
      </c>
      <c r="F2607" s="112">
        <v>60</v>
      </c>
      <c r="G2607" s="114">
        <v>0</v>
      </c>
      <c r="H2607" s="115">
        <v>71000</v>
      </c>
      <c r="I2607" s="115">
        <v>71000</v>
      </c>
      <c r="J2607" s="116">
        <v>0</v>
      </c>
      <c r="K2607" s="116">
        <v>0</v>
      </c>
      <c r="L2607" s="116">
        <v>0</v>
      </c>
      <c r="M2607" s="118"/>
      <c r="N2607" s="119"/>
      <c r="O2607" s="120">
        <f t="shared" si="164"/>
        <v>41425</v>
      </c>
      <c r="P2607" s="121">
        <f t="shared" si="165"/>
        <v>0</v>
      </c>
      <c r="Q2607" s="122">
        <f t="shared" si="166"/>
        <v>0</v>
      </c>
      <c r="R2607" s="122">
        <f t="shared" si="167"/>
        <v>0</v>
      </c>
      <c r="S2607" s="123" t="s">
        <v>120</v>
      </c>
      <c r="U2607" s="70"/>
      <c r="V2607" s="124"/>
    </row>
    <row r="2608" s="63" customFormat="1" ht="16.5" outlineLevel="7" spans="1:22">
      <c r="A2608" s="82"/>
      <c r="B2608" s="111" t="s">
        <v>187</v>
      </c>
      <c r="C2608" s="111" t="s">
        <v>12402</v>
      </c>
      <c r="D2608" s="112" t="s">
        <v>12217</v>
      </c>
      <c r="E2608" s="113">
        <v>39594</v>
      </c>
      <c r="F2608" s="112">
        <v>60</v>
      </c>
      <c r="G2608" s="114">
        <v>0</v>
      </c>
      <c r="H2608" s="115">
        <v>66000</v>
      </c>
      <c r="I2608" s="115">
        <v>66000</v>
      </c>
      <c r="J2608" s="116">
        <v>0</v>
      </c>
      <c r="K2608" s="116">
        <v>0</v>
      </c>
      <c r="L2608" s="116">
        <v>0</v>
      </c>
      <c r="M2608" s="118"/>
      <c r="N2608" s="119"/>
      <c r="O2608" s="120">
        <f t="shared" si="164"/>
        <v>41425</v>
      </c>
      <c r="P2608" s="121">
        <f t="shared" si="165"/>
        <v>0</v>
      </c>
      <c r="Q2608" s="122">
        <f t="shared" si="166"/>
        <v>0</v>
      </c>
      <c r="R2608" s="122">
        <f t="shared" si="167"/>
        <v>0</v>
      </c>
      <c r="S2608" s="123" t="s">
        <v>120</v>
      </c>
      <c r="U2608" s="70"/>
      <c r="V2608" s="124"/>
    </row>
    <row r="2609" s="63" customFormat="1" ht="16.5" outlineLevel="7" spans="1:22">
      <c r="A2609" s="82"/>
      <c r="B2609" s="111" t="s">
        <v>187</v>
      </c>
      <c r="C2609" s="111" t="s">
        <v>12406</v>
      </c>
      <c r="D2609" s="112" t="s">
        <v>12223</v>
      </c>
      <c r="E2609" s="113">
        <v>39594</v>
      </c>
      <c r="F2609" s="112">
        <v>60</v>
      </c>
      <c r="G2609" s="114">
        <v>0</v>
      </c>
      <c r="H2609" s="115">
        <v>58000</v>
      </c>
      <c r="I2609" s="115">
        <v>58000</v>
      </c>
      <c r="J2609" s="116">
        <v>0</v>
      </c>
      <c r="K2609" s="116">
        <v>0</v>
      </c>
      <c r="L2609" s="116">
        <v>0</v>
      </c>
      <c r="M2609" s="118"/>
      <c r="N2609" s="119"/>
      <c r="O2609" s="120">
        <f t="shared" si="164"/>
        <v>41425</v>
      </c>
      <c r="P2609" s="121">
        <f t="shared" si="165"/>
        <v>0</v>
      </c>
      <c r="Q2609" s="122">
        <f t="shared" si="166"/>
        <v>0</v>
      </c>
      <c r="R2609" s="122">
        <f t="shared" si="167"/>
        <v>0</v>
      </c>
      <c r="S2609" s="123" t="s">
        <v>120</v>
      </c>
      <c r="U2609" s="70"/>
      <c r="V2609" s="124"/>
    </row>
    <row r="2610" s="63" customFormat="1" ht="16.5" outlineLevel="7" spans="1:22">
      <c r="A2610" s="82"/>
      <c r="B2610" s="111" t="s">
        <v>187</v>
      </c>
      <c r="C2610" s="111" t="s">
        <v>12410</v>
      </c>
      <c r="D2610" s="112" t="s">
        <v>11747</v>
      </c>
      <c r="E2610" s="113">
        <v>39679</v>
      </c>
      <c r="F2610" s="112">
        <v>60</v>
      </c>
      <c r="G2610" s="114">
        <v>0</v>
      </c>
      <c r="H2610" s="115">
        <v>1632.48</v>
      </c>
      <c r="I2610" s="115">
        <v>1632.48</v>
      </c>
      <c r="J2610" s="116">
        <v>0</v>
      </c>
      <c r="K2610" s="116">
        <v>0</v>
      </c>
      <c r="L2610" s="116">
        <v>0</v>
      </c>
      <c r="M2610" s="118"/>
      <c r="N2610" s="119"/>
      <c r="O2610" s="120">
        <f t="shared" si="164"/>
        <v>41517</v>
      </c>
      <c r="P2610" s="121">
        <f t="shared" si="165"/>
        <v>0</v>
      </c>
      <c r="Q2610" s="122">
        <f t="shared" si="166"/>
        <v>0</v>
      </c>
      <c r="R2610" s="122">
        <f t="shared" si="167"/>
        <v>0</v>
      </c>
      <c r="S2610" s="123" t="s">
        <v>120</v>
      </c>
      <c r="U2610" s="70"/>
      <c r="V2610" s="124"/>
    </row>
    <row r="2611" s="63" customFormat="1" ht="16.5" outlineLevel="7" spans="1:22">
      <c r="A2611" s="82"/>
      <c r="B2611" s="111" t="s">
        <v>187</v>
      </c>
      <c r="C2611" s="111" t="s">
        <v>12414</v>
      </c>
      <c r="D2611" s="112" t="s">
        <v>11747</v>
      </c>
      <c r="E2611" s="113">
        <v>39679</v>
      </c>
      <c r="F2611" s="112">
        <v>60</v>
      </c>
      <c r="G2611" s="114">
        <v>0</v>
      </c>
      <c r="H2611" s="115">
        <v>2338.46</v>
      </c>
      <c r="I2611" s="115">
        <v>2338.46</v>
      </c>
      <c r="J2611" s="116">
        <v>0</v>
      </c>
      <c r="K2611" s="116">
        <v>0</v>
      </c>
      <c r="L2611" s="116">
        <v>0</v>
      </c>
      <c r="M2611" s="118"/>
      <c r="N2611" s="119"/>
      <c r="O2611" s="120">
        <f t="shared" si="164"/>
        <v>41517</v>
      </c>
      <c r="P2611" s="121">
        <f t="shared" si="165"/>
        <v>0</v>
      </c>
      <c r="Q2611" s="122">
        <f t="shared" si="166"/>
        <v>0</v>
      </c>
      <c r="R2611" s="122">
        <f t="shared" si="167"/>
        <v>0</v>
      </c>
      <c r="S2611" s="123" t="s">
        <v>120</v>
      </c>
      <c r="U2611" s="70"/>
      <c r="V2611" s="124"/>
    </row>
    <row r="2612" s="63" customFormat="1" ht="16.5" outlineLevel="7" spans="1:22">
      <c r="A2612" s="82"/>
      <c r="B2612" s="111" t="s">
        <v>187</v>
      </c>
      <c r="C2612" s="111" t="s">
        <v>12419</v>
      </c>
      <c r="D2612" s="112" t="s">
        <v>11747</v>
      </c>
      <c r="E2612" s="113">
        <v>39679</v>
      </c>
      <c r="F2612" s="112">
        <v>60</v>
      </c>
      <c r="G2612" s="114">
        <v>0</v>
      </c>
      <c r="H2612" s="115">
        <v>2338.46</v>
      </c>
      <c r="I2612" s="115">
        <v>2338.46</v>
      </c>
      <c r="J2612" s="116">
        <v>0</v>
      </c>
      <c r="K2612" s="116">
        <v>0</v>
      </c>
      <c r="L2612" s="116">
        <v>0</v>
      </c>
      <c r="M2612" s="118"/>
      <c r="N2612" s="119"/>
      <c r="O2612" s="120">
        <f t="shared" si="164"/>
        <v>41517</v>
      </c>
      <c r="P2612" s="121">
        <f t="shared" si="165"/>
        <v>0</v>
      </c>
      <c r="Q2612" s="122">
        <f t="shared" si="166"/>
        <v>0</v>
      </c>
      <c r="R2612" s="122">
        <f t="shared" si="167"/>
        <v>0</v>
      </c>
      <c r="S2612" s="123" t="s">
        <v>120</v>
      </c>
      <c r="U2612" s="70"/>
      <c r="V2612" s="124"/>
    </row>
    <row r="2613" s="63" customFormat="1" ht="16.5" outlineLevel="7" spans="1:22">
      <c r="A2613" s="82"/>
      <c r="B2613" s="111" t="s">
        <v>187</v>
      </c>
      <c r="C2613" s="111" t="s">
        <v>12424</v>
      </c>
      <c r="D2613" s="112" t="s">
        <v>12309</v>
      </c>
      <c r="E2613" s="113">
        <v>39694</v>
      </c>
      <c r="F2613" s="112">
        <v>60</v>
      </c>
      <c r="G2613" s="114">
        <v>0</v>
      </c>
      <c r="H2613" s="115">
        <v>47435.9</v>
      </c>
      <c r="I2613" s="115">
        <v>47435.9</v>
      </c>
      <c r="J2613" s="116">
        <v>0</v>
      </c>
      <c r="K2613" s="116">
        <v>0</v>
      </c>
      <c r="L2613" s="116">
        <v>0</v>
      </c>
      <c r="M2613" s="118"/>
      <c r="N2613" s="119"/>
      <c r="O2613" s="120">
        <f t="shared" si="164"/>
        <v>41547</v>
      </c>
      <c r="P2613" s="121">
        <f t="shared" si="165"/>
        <v>0</v>
      </c>
      <c r="Q2613" s="122">
        <f t="shared" si="166"/>
        <v>0</v>
      </c>
      <c r="R2613" s="122">
        <f t="shared" si="167"/>
        <v>0</v>
      </c>
      <c r="S2613" s="123" t="s">
        <v>120</v>
      </c>
      <c r="U2613" s="70"/>
      <c r="V2613" s="124"/>
    </row>
    <row r="2614" s="63" customFormat="1" ht="16.5" outlineLevel="7" spans="1:22">
      <c r="A2614" s="82"/>
      <c r="B2614" s="111" t="s">
        <v>187</v>
      </c>
      <c r="C2614" s="111" t="s">
        <v>12430</v>
      </c>
      <c r="D2614" s="112" t="s">
        <v>12217</v>
      </c>
      <c r="E2614" s="113">
        <v>39694</v>
      </c>
      <c r="F2614" s="112">
        <v>60</v>
      </c>
      <c r="G2614" s="114">
        <v>0</v>
      </c>
      <c r="H2614" s="115">
        <v>28632.48</v>
      </c>
      <c r="I2614" s="115">
        <v>28632.48</v>
      </c>
      <c r="J2614" s="116">
        <v>0</v>
      </c>
      <c r="K2614" s="116">
        <v>0</v>
      </c>
      <c r="L2614" s="116">
        <v>0</v>
      </c>
      <c r="M2614" s="118"/>
      <c r="N2614" s="119"/>
      <c r="O2614" s="120">
        <f t="shared" si="164"/>
        <v>41547</v>
      </c>
      <c r="P2614" s="121">
        <f t="shared" si="165"/>
        <v>0</v>
      </c>
      <c r="Q2614" s="122">
        <f t="shared" si="166"/>
        <v>0</v>
      </c>
      <c r="R2614" s="122">
        <f t="shared" si="167"/>
        <v>0</v>
      </c>
      <c r="S2614" s="123" t="s">
        <v>120</v>
      </c>
      <c r="U2614" s="70"/>
      <c r="V2614" s="124"/>
    </row>
    <row r="2615" s="63" customFormat="1" ht="16.5" outlineLevel="7" spans="1:22">
      <c r="A2615" s="82"/>
      <c r="B2615" s="111" t="s">
        <v>187</v>
      </c>
      <c r="C2615" s="111" t="s">
        <v>12435</v>
      </c>
      <c r="D2615" s="112" t="s">
        <v>12296</v>
      </c>
      <c r="E2615" s="113">
        <v>39919</v>
      </c>
      <c r="F2615" s="112">
        <v>60</v>
      </c>
      <c r="G2615" s="114">
        <v>0</v>
      </c>
      <c r="H2615" s="115">
        <v>29500</v>
      </c>
      <c r="I2615" s="115">
        <v>29500</v>
      </c>
      <c r="J2615" s="116">
        <v>0</v>
      </c>
      <c r="K2615" s="116">
        <v>0</v>
      </c>
      <c r="L2615" s="116">
        <v>0</v>
      </c>
      <c r="M2615" s="118"/>
      <c r="N2615" s="119"/>
      <c r="O2615" s="120">
        <f t="shared" si="164"/>
        <v>41759</v>
      </c>
      <c r="P2615" s="121">
        <f t="shared" si="165"/>
        <v>0</v>
      </c>
      <c r="Q2615" s="122">
        <f t="shared" si="166"/>
        <v>0</v>
      </c>
      <c r="R2615" s="122">
        <f t="shared" si="167"/>
        <v>0</v>
      </c>
      <c r="S2615" s="123" t="s">
        <v>120</v>
      </c>
      <c r="U2615" s="70"/>
      <c r="V2615" s="124"/>
    </row>
    <row r="2616" s="63" customFormat="1" ht="16.5" outlineLevel="7" spans="1:22">
      <c r="A2616" s="82"/>
      <c r="B2616" s="111" t="s">
        <v>187</v>
      </c>
      <c r="C2616" s="111" t="s">
        <v>12440</v>
      </c>
      <c r="D2616" s="112" t="s">
        <v>12296</v>
      </c>
      <c r="E2616" s="113">
        <v>39919</v>
      </c>
      <c r="F2616" s="112">
        <v>60</v>
      </c>
      <c r="G2616" s="114">
        <v>0</v>
      </c>
      <c r="H2616" s="115">
        <v>35100</v>
      </c>
      <c r="I2616" s="115">
        <v>35100</v>
      </c>
      <c r="J2616" s="116">
        <v>0</v>
      </c>
      <c r="K2616" s="116">
        <v>0</v>
      </c>
      <c r="L2616" s="116">
        <v>0</v>
      </c>
      <c r="M2616" s="118"/>
      <c r="N2616" s="119"/>
      <c r="O2616" s="120">
        <f t="shared" si="164"/>
        <v>41759</v>
      </c>
      <c r="P2616" s="121">
        <f t="shared" si="165"/>
        <v>0</v>
      </c>
      <c r="Q2616" s="122">
        <f t="shared" si="166"/>
        <v>0</v>
      </c>
      <c r="R2616" s="122">
        <f t="shared" si="167"/>
        <v>0</v>
      </c>
      <c r="S2616" s="123" t="s">
        <v>120</v>
      </c>
      <c r="U2616" s="70"/>
      <c r="V2616" s="124"/>
    </row>
    <row r="2617" s="63" customFormat="1" ht="16.5" outlineLevel="7" spans="1:22">
      <c r="A2617" s="82"/>
      <c r="B2617" s="111" t="s">
        <v>187</v>
      </c>
      <c r="C2617" s="111" t="s">
        <v>12445</v>
      </c>
      <c r="D2617" s="112" t="s">
        <v>12296</v>
      </c>
      <c r="E2617" s="113">
        <v>39919</v>
      </c>
      <c r="F2617" s="112">
        <v>60</v>
      </c>
      <c r="G2617" s="114">
        <v>0</v>
      </c>
      <c r="H2617" s="115">
        <v>42800</v>
      </c>
      <c r="I2617" s="115">
        <v>42800</v>
      </c>
      <c r="J2617" s="116">
        <v>0</v>
      </c>
      <c r="K2617" s="116">
        <v>0</v>
      </c>
      <c r="L2617" s="116">
        <v>0</v>
      </c>
      <c r="M2617" s="118"/>
      <c r="N2617" s="119"/>
      <c r="O2617" s="120">
        <f t="shared" si="164"/>
        <v>41759</v>
      </c>
      <c r="P2617" s="121">
        <f t="shared" si="165"/>
        <v>0</v>
      </c>
      <c r="Q2617" s="122">
        <f t="shared" si="166"/>
        <v>0</v>
      </c>
      <c r="R2617" s="122">
        <f t="shared" si="167"/>
        <v>0</v>
      </c>
      <c r="S2617" s="123" t="s">
        <v>120</v>
      </c>
      <c r="U2617" s="70"/>
      <c r="V2617" s="124"/>
    </row>
    <row r="2618" s="63" customFormat="1" ht="16.5" outlineLevel="7" spans="1:22">
      <c r="A2618" s="82"/>
      <c r="B2618" s="111" t="s">
        <v>187</v>
      </c>
      <c r="C2618" s="111" t="s">
        <v>12450</v>
      </c>
      <c r="D2618" s="112" t="s">
        <v>12452</v>
      </c>
      <c r="E2618" s="113">
        <v>39919</v>
      </c>
      <c r="F2618" s="112">
        <v>60</v>
      </c>
      <c r="G2618" s="114">
        <v>0</v>
      </c>
      <c r="H2618" s="115">
        <v>32400</v>
      </c>
      <c r="I2618" s="115">
        <v>32400</v>
      </c>
      <c r="J2618" s="116">
        <v>0</v>
      </c>
      <c r="K2618" s="116">
        <v>0</v>
      </c>
      <c r="L2618" s="116">
        <v>0</v>
      </c>
      <c r="M2618" s="118"/>
      <c r="N2618" s="119"/>
      <c r="O2618" s="120">
        <f t="shared" si="164"/>
        <v>41759</v>
      </c>
      <c r="P2618" s="121">
        <f t="shared" si="165"/>
        <v>0</v>
      </c>
      <c r="Q2618" s="122">
        <f t="shared" si="166"/>
        <v>0</v>
      </c>
      <c r="R2618" s="122">
        <f t="shared" si="167"/>
        <v>0</v>
      </c>
      <c r="S2618" s="123" t="s">
        <v>120</v>
      </c>
      <c r="U2618" s="70"/>
      <c r="V2618" s="124"/>
    </row>
    <row r="2619" s="63" customFormat="1" ht="16.5" outlineLevel="7" spans="1:22">
      <c r="A2619" s="82"/>
      <c r="B2619" s="111" t="s">
        <v>187</v>
      </c>
      <c r="C2619" s="111" t="s">
        <v>12455</v>
      </c>
      <c r="D2619" s="112" t="s">
        <v>12452</v>
      </c>
      <c r="E2619" s="113">
        <v>39919</v>
      </c>
      <c r="F2619" s="112">
        <v>60</v>
      </c>
      <c r="G2619" s="114">
        <v>0</v>
      </c>
      <c r="H2619" s="115">
        <v>36600</v>
      </c>
      <c r="I2619" s="115">
        <v>36600</v>
      </c>
      <c r="J2619" s="116">
        <v>0</v>
      </c>
      <c r="K2619" s="116">
        <v>0</v>
      </c>
      <c r="L2619" s="116">
        <v>0</v>
      </c>
      <c r="M2619" s="118"/>
      <c r="N2619" s="119"/>
      <c r="O2619" s="120">
        <f t="shared" si="164"/>
        <v>41759</v>
      </c>
      <c r="P2619" s="121">
        <f t="shared" si="165"/>
        <v>0</v>
      </c>
      <c r="Q2619" s="122">
        <f t="shared" si="166"/>
        <v>0</v>
      </c>
      <c r="R2619" s="122">
        <f t="shared" si="167"/>
        <v>0</v>
      </c>
      <c r="S2619" s="123" t="s">
        <v>120</v>
      </c>
      <c r="U2619" s="70"/>
      <c r="V2619" s="124"/>
    </row>
    <row r="2620" s="63" customFormat="1" ht="16.5" outlineLevel="7" spans="1:22">
      <c r="A2620" s="82"/>
      <c r="B2620" s="111" t="s">
        <v>187</v>
      </c>
      <c r="C2620" s="111" t="s">
        <v>12459</v>
      </c>
      <c r="D2620" s="112" t="s">
        <v>12296</v>
      </c>
      <c r="E2620" s="113">
        <v>39919</v>
      </c>
      <c r="F2620" s="112">
        <v>60</v>
      </c>
      <c r="G2620" s="114">
        <v>0</v>
      </c>
      <c r="H2620" s="115">
        <v>29600</v>
      </c>
      <c r="I2620" s="115">
        <v>29600</v>
      </c>
      <c r="J2620" s="116">
        <v>0</v>
      </c>
      <c r="K2620" s="116">
        <v>0</v>
      </c>
      <c r="L2620" s="116">
        <v>0</v>
      </c>
      <c r="M2620" s="118"/>
      <c r="N2620" s="119"/>
      <c r="O2620" s="120">
        <f t="shared" si="164"/>
        <v>41759</v>
      </c>
      <c r="P2620" s="121">
        <f t="shared" si="165"/>
        <v>0</v>
      </c>
      <c r="Q2620" s="122">
        <f t="shared" si="166"/>
        <v>0</v>
      </c>
      <c r="R2620" s="122">
        <f t="shared" si="167"/>
        <v>0</v>
      </c>
      <c r="S2620" s="123" t="s">
        <v>120</v>
      </c>
      <c r="U2620" s="70"/>
      <c r="V2620" s="124"/>
    </row>
    <row r="2621" s="63" customFormat="1" ht="16.5" outlineLevel="7" spans="1:22">
      <c r="A2621" s="82"/>
      <c r="B2621" s="111" t="s">
        <v>187</v>
      </c>
      <c r="C2621" s="111" t="s">
        <v>12463</v>
      </c>
      <c r="D2621" s="112" t="s">
        <v>12465</v>
      </c>
      <c r="E2621" s="113">
        <v>39919</v>
      </c>
      <c r="F2621" s="112">
        <v>60</v>
      </c>
      <c r="G2621" s="114">
        <v>0</v>
      </c>
      <c r="H2621" s="115">
        <v>19100</v>
      </c>
      <c r="I2621" s="115">
        <v>19100</v>
      </c>
      <c r="J2621" s="116">
        <v>0</v>
      </c>
      <c r="K2621" s="116">
        <v>0</v>
      </c>
      <c r="L2621" s="116">
        <v>0</v>
      </c>
      <c r="M2621" s="118"/>
      <c r="N2621" s="119"/>
      <c r="O2621" s="120">
        <f t="shared" si="164"/>
        <v>41759</v>
      </c>
      <c r="P2621" s="121">
        <f t="shared" si="165"/>
        <v>0</v>
      </c>
      <c r="Q2621" s="122">
        <f t="shared" si="166"/>
        <v>0</v>
      </c>
      <c r="R2621" s="122">
        <f t="shared" si="167"/>
        <v>0</v>
      </c>
      <c r="S2621" s="123" t="s">
        <v>120</v>
      </c>
      <c r="U2621" s="70"/>
      <c r="V2621" s="124"/>
    </row>
    <row r="2622" s="63" customFormat="1" ht="16.5" outlineLevel="7" spans="1:22">
      <c r="A2622" s="82"/>
      <c r="B2622" s="111" t="s">
        <v>187</v>
      </c>
      <c r="C2622" s="111" t="s">
        <v>12468</v>
      </c>
      <c r="D2622" s="112" t="s">
        <v>12296</v>
      </c>
      <c r="E2622" s="113">
        <v>39954</v>
      </c>
      <c r="F2622" s="112">
        <v>60</v>
      </c>
      <c r="G2622" s="114">
        <v>0</v>
      </c>
      <c r="H2622" s="115">
        <v>20000</v>
      </c>
      <c r="I2622" s="115">
        <v>20000</v>
      </c>
      <c r="J2622" s="116">
        <v>0</v>
      </c>
      <c r="K2622" s="116">
        <v>0</v>
      </c>
      <c r="L2622" s="116">
        <v>0</v>
      </c>
      <c r="M2622" s="118"/>
      <c r="N2622" s="119"/>
      <c r="O2622" s="120">
        <f t="shared" si="164"/>
        <v>41790</v>
      </c>
      <c r="P2622" s="121">
        <f t="shared" si="165"/>
        <v>0</v>
      </c>
      <c r="Q2622" s="122">
        <f t="shared" si="166"/>
        <v>0</v>
      </c>
      <c r="R2622" s="122">
        <f t="shared" si="167"/>
        <v>0</v>
      </c>
      <c r="S2622" s="123" t="s">
        <v>120</v>
      </c>
      <c r="U2622" s="70"/>
      <c r="V2622" s="124"/>
    </row>
    <row r="2623" s="63" customFormat="1" ht="16.5" outlineLevel="7" spans="1:22">
      <c r="A2623" s="82"/>
      <c r="B2623" s="111" t="s">
        <v>187</v>
      </c>
      <c r="C2623" s="111" t="s">
        <v>12473</v>
      </c>
      <c r="D2623" s="112" t="s">
        <v>12234</v>
      </c>
      <c r="E2623" s="113">
        <v>39954</v>
      </c>
      <c r="F2623" s="112">
        <v>60</v>
      </c>
      <c r="G2623" s="114">
        <v>0</v>
      </c>
      <c r="H2623" s="115">
        <v>16239.32</v>
      </c>
      <c r="I2623" s="115">
        <v>16239.32</v>
      </c>
      <c r="J2623" s="116">
        <v>0</v>
      </c>
      <c r="K2623" s="116">
        <v>0</v>
      </c>
      <c r="L2623" s="116">
        <v>0</v>
      </c>
      <c r="M2623" s="118"/>
      <c r="N2623" s="119"/>
      <c r="O2623" s="120">
        <f t="shared" si="164"/>
        <v>41790</v>
      </c>
      <c r="P2623" s="121">
        <f t="shared" si="165"/>
        <v>0</v>
      </c>
      <c r="Q2623" s="122">
        <f t="shared" si="166"/>
        <v>0</v>
      </c>
      <c r="R2623" s="122">
        <f t="shared" si="167"/>
        <v>0</v>
      </c>
      <c r="S2623" s="123" t="s">
        <v>120</v>
      </c>
      <c r="U2623" s="70"/>
      <c r="V2623" s="124"/>
    </row>
    <row r="2624" s="63" customFormat="1" ht="16.5" outlineLevel="7" spans="1:22">
      <c r="A2624" s="82"/>
      <c r="B2624" s="111" t="s">
        <v>187</v>
      </c>
      <c r="C2624" s="111" t="s">
        <v>12478</v>
      </c>
      <c r="D2624" s="112" t="s">
        <v>12248</v>
      </c>
      <c r="E2624" s="113">
        <v>39954</v>
      </c>
      <c r="F2624" s="112">
        <v>60</v>
      </c>
      <c r="G2624" s="114">
        <v>0</v>
      </c>
      <c r="H2624" s="115">
        <v>13675.21</v>
      </c>
      <c r="I2624" s="115">
        <v>13675.21</v>
      </c>
      <c r="J2624" s="116">
        <v>0</v>
      </c>
      <c r="K2624" s="116">
        <v>0</v>
      </c>
      <c r="L2624" s="116">
        <v>0</v>
      </c>
      <c r="M2624" s="118"/>
      <c r="N2624" s="119"/>
      <c r="O2624" s="120">
        <f t="shared" si="164"/>
        <v>41790</v>
      </c>
      <c r="P2624" s="121">
        <f t="shared" si="165"/>
        <v>0</v>
      </c>
      <c r="Q2624" s="122">
        <f t="shared" si="166"/>
        <v>0</v>
      </c>
      <c r="R2624" s="122">
        <f t="shared" si="167"/>
        <v>0</v>
      </c>
      <c r="S2624" s="123" t="s">
        <v>120</v>
      </c>
      <c r="U2624" s="70"/>
      <c r="V2624" s="124"/>
    </row>
    <row r="2625" s="63" customFormat="1" ht="16.5" outlineLevel="7" spans="1:22">
      <c r="A2625" s="82"/>
      <c r="B2625" s="111" t="s">
        <v>187</v>
      </c>
      <c r="C2625" s="111" t="s">
        <v>12483</v>
      </c>
      <c r="D2625" s="112" t="s">
        <v>11759</v>
      </c>
      <c r="E2625" s="113">
        <v>39954</v>
      </c>
      <c r="F2625" s="112">
        <v>60</v>
      </c>
      <c r="G2625" s="114">
        <v>0</v>
      </c>
      <c r="H2625" s="115">
        <v>6692.31</v>
      </c>
      <c r="I2625" s="115">
        <v>6692.31</v>
      </c>
      <c r="J2625" s="116">
        <v>0</v>
      </c>
      <c r="K2625" s="116">
        <v>0</v>
      </c>
      <c r="L2625" s="116">
        <v>0</v>
      </c>
      <c r="M2625" s="118"/>
      <c r="N2625" s="119"/>
      <c r="O2625" s="120">
        <f t="shared" si="164"/>
        <v>41790</v>
      </c>
      <c r="P2625" s="121">
        <f t="shared" si="165"/>
        <v>0</v>
      </c>
      <c r="Q2625" s="122">
        <f t="shared" si="166"/>
        <v>0</v>
      </c>
      <c r="R2625" s="122">
        <f t="shared" si="167"/>
        <v>0</v>
      </c>
      <c r="S2625" s="123" t="s">
        <v>120</v>
      </c>
      <c r="U2625" s="70"/>
      <c r="V2625" s="124"/>
    </row>
    <row r="2626" s="63" customFormat="1" ht="16.5" outlineLevel="7" spans="1:22">
      <c r="A2626" s="82"/>
      <c r="B2626" s="111" t="s">
        <v>187</v>
      </c>
      <c r="C2626" s="111" t="s">
        <v>12488</v>
      </c>
      <c r="D2626" s="112" t="s">
        <v>12490</v>
      </c>
      <c r="E2626" s="113">
        <v>39982</v>
      </c>
      <c r="F2626" s="112">
        <v>60</v>
      </c>
      <c r="G2626" s="114">
        <v>0</v>
      </c>
      <c r="H2626" s="115">
        <v>12820.51</v>
      </c>
      <c r="I2626" s="115">
        <v>12820.51</v>
      </c>
      <c r="J2626" s="116">
        <v>0</v>
      </c>
      <c r="K2626" s="116">
        <v>0</v>
      </c>
      <c r="L2626" s="116">
        <v>0</v>
      </c>
      <c r="M2626" s="118"/>
      <c r="N2626" s="119"/>
      <c r="O2626" s="120">
        <f t="shared" si="164"/>
        <v>41820</v>
      </c>
      <c r="P2626" s="121">
        <f t="shared" si="165"/>
        <v>0</v>
      </c>
      <c r="Q2626" s="122">
        <f t="shared" si="166"/>
        <v>0</v>
      </c>
      <c r="R2626" s="122">
        <f t="shared" si="167"/>
        <v>0</v>
      </c>
      <c r="S2626" s="123" t="s">
        <v>120</v>
      </c>
      <c r="U2626" s="70"/>
      <c r="V2626" s="124"/>
    </row>
    <row r="2627" s="63" customFormat="1" ht="16.5" outlineLevel="7" spans="1:22">
      <c r="A2627" s="82"/>
      <c r="B2627" s="111" t="s">
        <v>187</v>
      </c>
      <c r="C2627" s="111" t="s">
        <v>12495</v>
      </c>
      <c r="D2627" s="112" t="s">
        <v>12248</v>
      </c>
      <c r="E2627" s="113">
        <v>39982</v>
      </c>
      <c r="F2627" s="112">
        <v>60</v>
      </c>
      <c r="G2627" s="114">
        <v>0</v>
      </c>
      <c r="H2627" s="115">
        <v>12820.51</v>
      </c>
      <c r="I2627" s="115">
        <v>12820.51</v>
      </c>
      <c r="J2627" s="116">
        <v>0</v>
      </c>
      <c r="K2627" s="116">
        <v>0</v>
      </c>
      <c r="L2627" s="116">
        <v>0</v>
      </c>
      <c r="M2627" s="118"/>
      <c r="N2627" s="119"/>
      <c r="O2627" s="120">
        <f t="shared" si="164"/>
        <v>41820</v>
      </c>
      <c r="P2627" s="121">
        <f t="shared" si="165"/>
        <v>0</v>
      </c>
      <c r="Q2627" s="122">
        <f t="shared" si="166"/>
        <v>0</v>
      </c>
      <c r="R2627" s="122">
        <f t="shared" si="167"/>
        <v>0</v>
      </c>
      <c r="S2627" s="123" t="s">
        <v>120</v>
      </c>
      <c r="U2627" s="70"/>
      <c r="V2627" s="124"/>
    </row>
    <row r="2628" s="63" customFormat="1" ht="16.5" outlineLevel="7" spans="1:22">
      <c r="A2628" s="82"/>
      <c r="B2628" s="111" t="s">
        <v>187</v>
      </c>
      <c r="C2628" s="111" t="s">
        <v>12500</v>
      </c>
      <c r="D2628" s="112" t="s">
        <v>12502</v>
      </c>
      <c r="E2628" s="113">
        <v>40081</v>
      </c>
      <c r="F2628" s="112">
        <v>60</v>
      </c>
      <c r="G2628" s="114">
        <v>0</v>
      </c>
      <c r="H2628" s="115">
        <v>13675.21</v>
      </c>
      <c r="I2628" s="115">
        <v>13675.21</v>
      </c>
      <c r="J2628" s="116">
        <v>0</v>
      </c>
      <c r="K2628" s="116">
        <v>0</v>
      </c>
      <c r="L2628" s="116">
        <v>0</v>
      </c>
      <c r="M2628" s="118"/>
      <c r="N2628" s="119"/>
      <c r="O2628" s="120">
        <f t="shared" si="164"/>
        <v>41912</v>
      </c>
      <c r="P2628" s="121">
        <f t="shared" si="165"/>
        <v>0</v>
      </c>
      <c r="Q2628" s="122">
        <f t="shared" si="166"/>
        <v>0</v>
      </c>
      <c r="R2628" s="122">
        <f t="shared" si="167"/>
        <v>0</v>
      </c>
      <c r="S2628" s="123" t="s">
        <v>120</v>
      </c>
      <c r="U2628" s="70"/>
      <c r="V2628" s="124"/>
    </row>
    <row r="2629" s="63" customFormat="1" ht="16.5" outlineLevel="7" spans="1:22">
      <c r="A2629" s="82"/>
      <c r="B2629" s="111" t="s">
        <v>187</v>
      </c>
      <c r="C2629" s="111" t="s">
        <v>12506</v>
      </c>
      <c r="D2629" s="112" t="s">
        <v>12508</v>
      </c>
      <c r="E2629" s="113">
        <v>40134</v>
      </c>
      <c r="F2629" s="112">
        <v>60</v>
      </c>
      <c r="G2629" s="114">
        <v>0</v>
      </c>
      <c r="H2629" s="115">
        <v>20000</v>
      </c>
      <c r="I2629" s="115">
        <v>20000</v>
      </c>
      <c r="J2629" s="116">
        <v>0</v>
      </c>
      <c r="K2629" s="116">
        <v>0</v>
      </c>
      <c r="L2629" s="116">
        <v>0</v>
      </c>
      <c r="M2629" s="118"/>
      <c r="N2629" s="119"/>
      <c r="O2629" s="120">
        <f t="shared" si="164"/>
        <v>41973</v>
      </c>
      <c r="P2629" s="121">
        <f t="shared" si="165"/>
        <v>0</v>
      </c>
      <c r="Q2629" s="122">
        <f t="shared" si="166"/>
        <v>0</v>
      </c>
      <c r="R2629" s="122">
        <f t="shared" si="167"/>
        <v>0</v>
      </c>
      <c r="S2629" s="123" t="s">
        <v>120</v>
      </c>
      <c r="U2629" s="70"/>
      <c r="V2629" s="124"/>
    </row>
    <row r="2630" s="63" customFormat="1" ht="16.5" outlineLevel="7" spans="1:22">
      <c r="A2630" s="82"/>
      <c r="B2630" s="111" t="s">
        <v>187</v>
      </c>
      <c r="C2630" s="111" t="s">
        <v>12512</v>
      </c>
      <c r="D2630" s="112" t="s">
        <v>12514</v>
      </c>
      <c r="E2630" s="113">
        <v>40347</v>
      </c>
      <c r="F2630" s="112">
        <v>60</v>
      </c>
      <c r="G2630" s="114">
        <v>0</v>
      </c>
      <c r="H2630" s="115">
        <v>14529.91</v>
      </c>
      <c r="I2630" s="115">
        <v>14529.91</v>
      </c>
      <c r="J2630" s="116">
        <v>0</v>
      </c>
      <c r="K2630" s="116">
        <v>0</v>
      </c>
      <c r="L2630" s="116">
        <v>0</v>
      </c>
      <c r="M2630" s="118"/>
      <c r="N2630" s="119"/>
      <c r="O2630" s="120">
        <f t="shared" si="164"/>
        <v>42185</v>
      </c>
      <c r="P2630" s="121">
        <f t="shared" si="165"/>
        <v>0</v>
      </c>
      <c r="Q2630" s="122">
        <f t="shared" si="166"/>
        <v>0</v>
      </c>
      <c r="R2630" s="122">
        <f t="shared" si="167"/>
        <v>0</v>
      </c>
      <c r="S2630" s="123" t="s">
        <v>120</v>
      </c>
      <c r="U2630" s="70"/>
      <c r="V2630" s="124"/>
    </row>
    <row r="2631" s="63" customFormat="1" ht="16.5" outlineLevel="7" spans="1:22">
      <c r="A2631" s="82"/>
      <c r="B2631" s="111" t="s">
        <v>187</v>
      </c>
      <c r="C2631" s="111" t="s">
        <v>12518</v>
      </c>
      <c r="D2631" s="112" t="s">
        <v>12248</v>
      </c>
      <c r="E2631" s="113">
        <v>40468</v>
      </c>
      <c r="F2631" s="112">
        <v>60</v>
      </c>
      <c r="G2631" s="114">
        <v>0</v>
      </c>
      <c r="H2631" s="115">
        <v>13675.21</v>
      </c>
      <c r="I2631" s="115">
        <v>13675.21</v>
      </c>
      <c r="J2631" s="116">
        <v>0</v>
      </c>
      <c r="K2631" s="116">
        <v>0</v>
      </c>
      <c r="L2631" s="116">
        <v>0</v>
      </c>
      <c r="M2631" s="118"/>
      <c r="N2631" s="119"/>
      <c r="O2631" s="120">
        <f t="shared" si="164"/>
        <v>42308</v>
      </c>
      <c r="P2631" s="121">
        <f t="shared" si="165"/>
        <v>0</v>
      </c>
      <c r="Q2631" s="122">
        <f t="shared" si="166"/>
        <v>0</v>
      </c>
      <c r="R2631" s="122">
        <f t="shared" si="167"/>
        <v>0</v>
      </c>
      <c r="S2631" s="123" t="s">
        <v>120</v>
      </c>
      <c r="U2631" s="70"/>
      <c r="V2631" s="124"/>
    </row>
    <row r="2632" s="63" customFormat="1" ht="16.5" outlineLevel="7" spans="1:22">
      <c r="A2632" s="82"/>
      <c r="B2632" s="111" t="s">
        <v>187</v>
      </c>
      <c r="C2632" s="111" t="s">
        <v>12523</v>
      </c>
      <c r="D2632" s="112" t="s">
        <v>12525</v>
      </c>
      <c r="E2632" s="113">
        <v>40897</v>
      </c>
      <c r="F2632" s="112">
        <v>60</v>
      </c>
      <c r="G2632" s="114">
        <v>0</v>
      </c>
      <c r="H2632" s="115">
        <v>154000</v>
      </c>
      <c r="I2632" s="115">
        <v>154000</v>
      </c>
      <c r="J2632" s="116">
        <v>0</v>
      </c>
      <c r="K2632" s="116">
        <v>0</v>
      </c>
      <c r="L2632" s="116">
        <v>0</v>
      </c>
      <c r="M2632" s="118"/>
      <c r="N2632" s="119"/>
      <c r="O2632" s="120">
        <f t="shared" si="164"/>
        <v>42735</v>
      </c>
      <c r="P2632" s="121">
        <f t="shared" si="165"/>
        <v>0</v>
      </c>
      <c r="Q2632" s="122">
        <f t="shared" si="166"/>
        <v>0</v>
      </c>
      <c r="R2632" s="122">
        <f t="shared" si="167"/>
        <v>0</v>
      </c>
      <c r="S2632" s="123" t="s">
        <v>120</v>
      </c>
      <c r="U2632" s="70"/>
      <c r="V2632" s="124"/>
    </row>
    <row r="2633" s="63" customFormat="1" ht="16.5" outlineLevel="7" spans="1:22">
      <c r="A2633" s="82"/>
      <c r="B2633" s="111" t="s">
        <v>187</v>
      </c>
      <c r="C2633" s="111" t="s">
        <v>12529</v>
      </c>
      <c r="D2633" s="112" t="s">
        <v>12531</v>
      </c>
      <c r="E2633" s="113">
        <v>40897</v>
      </c>
      <c r="F2633" s="112">
        <v>60</v>
      </c>
      <c r="G2633" s="114">
        <v>0</v>
      </c>
      <c r="H2633" s="115">
        <v>162000</v>
      </c>
      <c r="I2633" s="115">
        <v>162000</v>
      </c>
      <c r="J2633" s="116">
        <v>0</v>
      </c>
      <c r="K2633" s="116">
        <v>0</v>
      </c>
      <c r="L2633" s="116">
        <v>0</v>
      </c>
      <c r="M2633" s="118"/>
      <c r="N2633" s="119"/>
      <c r="O2633" s="120">
        <f t="shared" si="164"/>
        <v>42735</v>
      </c>
      <c r="P2633" s="121">
        <f t="shared" si="165"/>
        <v>0</v>
      </c>
      <c r="Q2633" s="122">
        <f t="shared" si="166"/>
        <v>0</v>
      </c>
      <c r="R2633" s="122">
        <f t="shared" si="167"/>
        <v>0</v>
      </c>
      <c r="S2633" s="123" t="s">
        <v>120</v>
      </c>
      <c r="U2633" s="70"/>
      <c r="V2633" s="124"/>
    </row>
    <row r="2634" s="63" customFormat="1" ht="16.5" outlineLevel="7" spans="1:22">
      <c r="A2634" s="82"/>
      <c r="B2634" s="111" t="s">
        <v>187</v>
      </c>
      <c r="C2634" s="111" t="s">
        <v>12534</v>
      </c>
      <c r="D2634" s="112" t="s">
        <v>12536</v>
      </c>
      <c r="E2634" s="113">
        <v>40897</v>
      </c>
      <c r="F2634" s="112">
        <v>60</v>
      </c>
      <c r="G2634" s="114">
        <v>0</v>
      </c>
      <c r="H2634" s="115">
        <v>31000</v>
      </c>
      <c r="I2634" s="115">
        <v>31000</v>
      </c>
      <c r="J2634" s="116">
        <v>0</v>
      </c>
      <c r="K2634" s="116">
        <v>0</v>
      </c>
      <c r="L2634" s="116">
        <v>0</v>
      </c>
      <c r="M2634" s="118"/>
      <c r="N2634" s="119"/>
      <c r="O2634" s="120">
        <f t="shared" si="164"/>
        <v>42735</v>
      </c>
      <c r="P2634" s="121">
        <f t="shared" si="165"/>
        <v>0</v>
      </c>
      <c r="Q2634" s="122">
        <f t="shared" si="166"/>
        <v>0</v>
      </c>
      <c r="R2634" s="122">
        <f t="shared" si="167"/>
        <v>0</v>
      </c>
      <c r="S2634" s="123" t="s">
        <v>120</v>
      </c>
      <c r="U2634" s="70"/>
      <c r="V2634" s="124"/>
    </row>
    <row r="2635" s="63" customFormat="1" ht="16.5" outlineLevel="7" spans="1:22">
      <c r="A2635" s="82"/>
      <c r="B2635" s="111" t="s">
        <v>187</v>
      </c>
      <c r="C2635" s="111" t="s">
        <v>12539</v>
      </c>
      <c r="D2635" s="112" t="s">
        <v>12531</v>
      </c>
      <c r="E2635" s="113">
        <v>40897</v>
      </c>
      <c r="F2635" s="112">
        <v>60</v>
      </c>
      <c r="G2635" s="114">
        <v>0</v>
      </c>
      <c r="H2635" s="115">
        <v>151000</v>
      </c>
      <c r="I2635" s="115">
        <v>151000</v>
      </c>
      <c r="J2635" s="116">
        <v>0</v>
      </c>
      <c r="K2635" s="116">
        <v>0</v>
      </c>
      <c r="L2635" s="116">
        <v>0</v>
      </c>
      <c r="M2635" s="118"/>
      <c r="N2635" s="119"/>
      <c r="O2635" s="120">
        <f t="shared" si="164"/>
        <v>42735</v>
      </c>
      <c r="P2635" s="121">
        <f t="shared" si="165"/>
        <v>0</v>
      </c>
      <c r="Q2635" s="122">
        <f t="shared" si="166"/>
        <v>0</v>
      </c>
      <c r="R2635" s="122">
        <f t="shared" si="167"/>
        <v>0</v>
      </c>
      <c r="S2635" s="123" t="s">
        <v>120</v>
      </c>
      <c r="U2635" s="70"/>
      <c r="V2635" s="124"/>
    </row>
    <row r="2636" s="63" customFormat="1" ht="16.5" outlineLevel="7" spans="1:22">
      <c r="A2636" s="82"/>
      <c r="B2636" s="111" t="s">
        <v>187</v>
      </c>
      <c r="C2636" s="111" t="s">
        <v>12543</v>
      </c>
      <c r="D2636" s="112" t="s">
        <v>12545</v>
      </c>
      <c r="E2636" s="113">
        <v>40897</v>
      </c>
      <c r="F2636" s="112">
        <v>60</v>
      </c>
      <c r="G2636" s="114">
        <v>0</v>
      </c>
      <c r="H2636" s="115">
        <v>36000</v>
      </c>
      <c r="I2636" s="115">
        <v>36000</v>
      </c>
      <c r="J2636" s="116">
        <v>0</v>
      </c>
      <c r="K2636" s="116">
        <v>0</v>
      </c>
      <c r="L2636" s="116">
        <v>0</v>
      </c>
      <c r="M2636" s="118"/>
      <c r="N2636" s="119"/>
      <c r="O2636" s="120">
        <f t="shared" si="164"/>
        <v>42735</v>
      </c>
      <c r="P2636" s="121">
        <f t="shared" si="165"/>
        <v>0</v>
      </c>
      <c r="Q2636" s="122">
        <f t="shared" si="166"/>
        <v>0</v>
      </c>
      <c r="R2636" s="122">
        <f t="shared" si="167"/>
        <v>0</v>
      </c>
      <c r="S2636" s="123" t="s">
        <v>120</v>
      </c>
      <c r="U2636" s="70"/>
      <c r="V2636" s="124"/>
    </row>
    <row r="2637" s="63" customFormat="1" ht="16.5" outlineLevel="7" spans="1:22">
      <c r="A2637" s="82"/>
      <c r="B2637" s="111" t="s">
        <v>187</v>
      </c>
      <c r="C2637" s="111" t="s">
        <v>12548</v>
      </c>
      <c r="D2637" s="112" t="s">
        <v>12550</v>
      </c>
      <c r="E2637" s="113">
        <v>40897</v>
      </c>
      <c r="F2637" s="112">
        <v>60</v>
      </c>
      <c r="G2637" s="114">
        <v>0</v>
      </c>
      <c r="H2637" s="115">
        <v>69000</v>
      </c>
      <c r="I2637" s="115">
        <v>69000</v>
      </c>
      <c r="J2637" s="116">
        <v>0</v>
      </c>
      <c r="K2637" s="116">
        <v>0</v>
      </c>
      <c r="L2637" s="116">
        <v>0</v>
      </c>
      <c r="M2637" s="118"/>
      <c r="N2637" s="119"/>
      <c r="O2637" s="120">
        <f t="shared" si="164"/>
        <v>42735</v>
      </c>
      <c r="P2637" s="121">
        <f t="shared" si="165"/>
        <v>0</v>
      </c>
      <c r="Q2637" s="122">
        <f t="shared" si="166"/>
        <v>0</v>
      </c>
      <c r="R2637" s="122">
        <f t="shared" si="167"/>
        <v>0</v>
      </c>
      <c r="S2637" s="123" t="s">
        <v>120</v>
      </c>
      <c r="U2637" s="70"/>
      <c r="V2637" s="124"/>
    </row>
    <row r="2638" s="63" customFormat="1" ht="16.5" outlineLevel="7" spans="1:22">
      <c r="A2638" s="82"/>
      <c r="B2638" s="111" t="s">
        <v>187</v>
      </c>
      <c r="C2638" s="111" t="s">
        <v>12553</v>
      </c>
      <c r="D2638" s="112" t="s">
        <v>12555</v>
      </c>
      <c r="E2638" s="113">
        <v>40897</v>
      </c>
      <c r="F2638" s="112">
        <v>60</v>
      </c>
      <c r="G2638" s="114">
        <v>0</v>
      </c>
      <c r="H2638" s="115">
        <v>165000</v>
      </c>
      <c r="I2638" s="115">
        <v>165000</v>
      </c>
      <c r="J2638" s="116">
        <v>0</v>
      </c>
      <c r="K2638" s="116">
        <v>0</v>
      </c>
      <c r="L2638" s="116">
        <v>0</v>
      </c>
      <c r="M2638" s="118"/>
      <c r="N2638" s="119"/>
      <c r="O2638" s="120">
        <f t="shared" si="164"/>
        <v>42735</v>
      </c>
      <c r="P2638" s="121">
        <f t="shared" si="165"/>
        <v>0</v>
      </c>
      <c r="Q2638" s="122">
        <f t="shared" si="166"/>
        <v>0</v>
      </c>
      <c r="R2638" s="122">
        <f t="shared" si="167"/>
        <v>0</v>
      </c>
      <c r="S2638" s="123" t="s">
        <v>120</v>
      </c>
      <c r="U2638" s="70"/>
      <c r="V2638" s="124"/>
    </row>
    <row r="2639" s="63" customFormat="1" ht="16.5" outlineLevel="7" spans="1:22">
      <c r="A2639" s="82"/>
      <c r="B2639" s="111" t="s">
        <v>187</v>
      </c>
      <c r="C2639" s="111" t="s">
        <v>12558</v>
      </c>
      <c r="D2639" s="112" t="s">
        <v>12536</v>
      </c>
      <c r="E2639" s="113">
        <v>40897</v>
      </c>
      <c r="F2639" s="112">
        <v>60</v>
      </c>
      <c r="G2639" s="114">
        <v>0</v>
      </c>
      <c r="H2639" s="115">
        <v>38837.61</v>
      </c>
      <c r="I2639" s="115">
        <v>38837.61</v>
      </c>
      <c r="J2639" s="116">
        <v>0</v>
      </c>
      <c r="K2639" s="116">
        <v>0</v>
      </c>
      <c r="L2639" s="116">
        <v>0</v>
      </c>
      <c r="M2639" s="118"/>
      <c r="N2639" s="119"/>
      <c r="O2639" s="120">
        <f t="shared" si="164"/>
        <v>42735</v>
      </c>
      <c r="P2639" s="121">
        <f t="shared" si="165"/>
        <v>0</v>
      </c>
      <c r="Q2639" s="122">
        <f t="shared" si="166"/>
        <v>0</v>
      </c>
      <c r="R2639" s="122">
        <f t="shared" si="167"/>
        <v>0</v>
      </c>
      <c r="S2639" s="123" t="s">
        <v>120</v>
      </c>
      <c r="U2639" s="70"/>
      <c r="V2639" s="124"/>
    </row>
    <row r="2640" s="63" customFormat="1" ht="16.5" outlineLevel="7" spans="1:22">
      <c r="A2640" s="82"/>
      <c r="B2640" s="111" t="s">
        <v>187</v>
      </c>
      <c r="C2640" s="111" t="s">
        <v>12562</v>
      </c>
      <c r="D2640" s="112" t="s">
        <v>12564</v>
      </c>
      <c r="E2640" s="113">
        <v>41058</v>
      </c>
      <c r="F2640" s="112">
        <v>60</v>
      </c>
      <c r="G2640" s="114">
        <v>0</v>
      </c>
      <c r="H2640" s="115">
        <v>64102.56</v>
      </c>
      <c r="I2640" s="115">
        <v>64102.56</v>
      </c>
      <c r="J2640" s="116">
        <v>0</v>
      </c>
      <c r="K2640" s="116">
        <v>0</v>
      </c>
      <c r="L2640" s="116">
        <v>0</v>
      </c>
      <c r="M2640" s="118"/>
      <c r="N2640" s="119"/>
      <c r="O2640" s="120">
        <f t="shared" si="164"/>
        <v>42886</v>
      </c>
      <c r="P2640" s="121">
        <f t="shared" si="165"/>
        <v>0</v>
      </c>
      <c r="Q2640" s="122">
        <f t="shared" si="166"/>
        <v>0</v>
      </c>
      <c r="R2640" s="122">
        <f t="shared" si="167"/>
        <v>0</v>
      </c>
      <c r="S2640" s="123" t="s">
        <v>120</v>
      </c>
      <c r="U2640" s="70"/>
      <c r="V2640" s="124"/>
    </row>
    <row r="2641" s="63" customFormat="1" ht="16.5" outlineLevel="7" spans="1:22">
      <c r="A2641" s="82"/>
      <c r="B2641" s="111" t="s">
        <v>187</v>
      </c>
      <c r="C2641" s="111" t="s">
        <v>12569</v>
      </c>
      <c r="D2641" s="112" t="s">
        <v>12571</v>
      </c>
      <c r="E2641" s="113">
        <v>41058</v>
      </c>
      <c r="F2641" s="112">
        <v>60</v>
      </c>
      <c r="G2641" s="114">
        <v>0</v>
      </c>
      <c r="H2641" s="115">
        <v>68376.07</v>
      </c>
      <c r="I2641" s="115">
        <v>68376.07</v>
      </c>
      <c r="J2641" s="116">
        <v>0</v>
      </c>
      <c r="K2641" s="116">
        <v>0</v>
      </c>
      <c r="L2641" s="116">
        <v>0</v>
      </c>
      <c r="M2641" s="118"/>
      <c r="N2641" s="119"/>
      <c r="O2641" s="120">
        <f t="shared" si="164"/>
        <v>42886</v>
      </c>
      <c r="P2641" s="121">
        <f t="shared" si="165"/>
        <v>0</v>
      </c>
      <c r="Q2641" s="122">
        <f t="shared" si="166"/>
        <v>0</v>
      </c>
      <c r="R2641" s="122">
        <f t="shared" si="167"/>
        <v>0</v>
      </c>
      <c r="S2641" s="123" t="s">
        <v>120</v>
      </c>
      <c r="U2641" s="70"/>
      <c r="V2641" s="124"/>
    </row>
    <row r="2642" s="63" customFormat="1" ht="16.5" outlineLevel="7" spans="1:22">
      <c r="A2642" s="82"/>
      <c r="B2642" s="111" t="s">
        <v>187</v>
      </c>
      <c r="C2642" s="111" t="s">
        <v>12574</v>
      </c>
      <c r="D2642" s="112" t="s">
        <v>12576</v>
      </c>
      <c r="E2642" s="113">
        <v>41058</v>
      </c>
      <c r="F2642" s="112">
        <v>60</v>
      </c>
      <c r="G2642" s="114">
        <v>0</v>
      </c>
      <c r="H2642" s="115">
        <v>102564.1</v>
      </c>
      <c r="I2642" s="115">
        <v>102564.1</v>
      </c>
      <c r="J2642" s="116">
        <v>0</v>
      </c>
      <c r="K2642" s="116">
        <v>0</v>
      </c>
      <c r="L2642" s="116">
        <v>0</v>
      </c>
      <c r="M2642" s="118"/>
      <c r="N2642" s="119"/>
      <c r="O2642" s="120">
        <f t="shared" si="164"/>
        <v>42886</v>
      </c>
      <c r="P2642" s="121">
        <f t="shared" si="165"/>
        <v>0</v>
      </c>
      <c r="Q2642" s="122">
        <f t="shared" si="166"/>
        <v>0</v>
      </c>
      <c r="R2642" s="122">
        <f t="shared" si="167"/>
        <v>0</v>
      </c>
      <c r="S2642" s="123" t="s">
        <v>120</v>
      </c>
      <c r="U2642" s="70"/>
      <c r="V2642" s="124"/>
    </row>
    <row r="2643" s="63" customFormat="1" ht="16.5" outlineLevel="7" spans="1:22">
      <c r="A2643" s="82"/>
      <c r="B2643" s="111" t="s">
        <v>187</v>
      </c>
      <c r="C2643" s="111" t="s">
        <v>12579</v>
      </c>
      <c r="D2643" s="112" t="s">
        <v>12197</v>
      </c>
      <c r="E2643" s="113">
        <v>41058</v>
      </c>
      <c r="F2643" s="112">
        <v>60</v>
      </c>
      <c r="G2643" s="114">
        <v>0</v>
      </c>
      <c r="H2643" s="115">
        <v>51282.05</v>
      </c>
      <c r="I2643" s="115">
        <v>51282.05</v>
      </c>
      <c r="J2643" s="116">
        <v>0</v>
      </c>
      <c r="K2643" s="116">
        <v>0</v>
      </c>
      <c r="L2643" s="116">
        <v>0</v>
      </c>
      <c r="M2643" s="118"/>
      <c r="N2643" s="119"/>
      <c r="O2643" s="120">
        <f t="shared" si="164"/>
        <v>42886</v>
      </c>
      <c r="P2643" s="121">
        <f t="shared" si="165"/>
        <v>0</v>
      </c>
      <c r="Q2643" s="122">
        <f t="shared" si="166"/>
        <v>0</v>
      </c>
      <c r="R2643" s="122">
        <f t="shared" si="167"/>
        <v>0</v>
      </c>
      <c r="S2643" s="123" t="s">
        <v>120</v>
      </c>
      <c r="U2643" s="70"/>
      <c r="V2643" s="124"/>
    </row>
    <row r="2644" s="63" customFormat="1" ht="16.5" outlineLevel="7" spans="1:22">
      <c r="A2644" s="82"/>
      <c r="B2644" s="111" t="s">
        <v>187</v>
      </c>
      <c r="C2644" s="111" t="s">
        <v>12583</v>
      </c>
      <c r="D2644" s="112" t="s">
        <v>12585</v>
      </c>
      <c r="E2644" s="113">
        <v>41058</v>
      </c>
      <c r="F2644" s="112">
        <v>60</v>
      </c>
      <c r="G2644" s="114">
        <v>0</v>
      </c>
      <c r="H2644" s="115">
        <v>85470.09</v>
      </c>
      <c r="I2644" s="115">
        <v>85470.09</v>
      </c>
      <c r="J2644" s="116">
        <v>0</v>
      </c>
      <c r="K2644" s="116">
        <v>0</v>
      </c>
      <c r="L2644" s="116">
        <v>0</v>
      </c>
      <c r="M2644" s="118"/>
      <c r="N2644" s="119"/>
      <c r="O2644" s="120">
        <f t="shared" si="164"/>
        <v>42886</v>
      </c>
      <c r="P2644" s="121">
        <f t="shared" si="165"/>
        <v>0</v>
      </c>
      <c r="Q2644" s="122">
        <f t="shared" si="166"/>
        <v>0</v>
      </c>
      <c r="R2644" s="122">
        <f t="shared" si="167"/>
        <v>0</v>
      </c>
      <c r="S2644" s="123" t="s">
        <v>120</v>
      </c>
      <c r="U2644" s="70"/>
      <c r="V2644" s="124"/>
    </row>
    <row r="2645" s="63" customFormat="1" ht="16.5" outlineLevel="7" spans="1:22">
      <c r="A2645" s="82"/>
      <c r="B2645" s="111" t="s">
        <v>187</v>
      </c>
      <c r="C2645" s="111" t="s">
        <v>12588</v>
      </c>
      <c r="D2645" s="112" t="s">
        <v>12590</v>
      </c>
      <c r="E2645" s="113">
        <v>41058</v>
      </c>
      <c r="F2645" s="112">
        <v>60</v>
      </c>
      <c r="G2645" s="114">
        <v>0</v>
      </c>
      <c r="H2645" s="115">
        <v>12820.51</v>
      </c>
      <c r="I2645" s="115">
        <v>12820.51</v>
      </c>
      <c r="J2645" s="116">
        <v>0</v>
      </c>
      <c r="K2645" s="116">
        <v>0</v>
      </c>
      <c r="L2645" s="116">
        <v>0</v>
      </c>
      <c r="M2645" s="118"/>
      <c r="N2645" s="119"/>
      <c r="O2645" s="120">
        <f t="shared" si="164"/>
        <v>42886</v>
      </c>
      <c r="P2645" s="121">
        <f t="shared" si="165"/>
        <v>0</v>
      </c>
      <c r="Q2645" s="122">
        <f t="shared" si="166"/>
        <v>0</v>
      </c>
      <c r="R2645" s="122">
        <f t="shared" si="167"/>
        <v>0</v>
      </c>
      <c r="S2645" s="123" t="s">
        <v>120</v>
      </c>
      <c r="U2645" s="70"/>
      <c r="V2645" s="124"/>
    </row>
    <row r="2646" s="63" customFormat="1" ht="16.5" outlineLevel="7" spans="1:22">
      <c r="A2646" s="82"/>
      <c r="B2646" s="111" t="s">
        <v>187</v>
      </c>
      <c r="C2646" s="111" t="s">
        <v>12593</v>
      </c>
      <c r="D2646" s="112" t="s">
        <v>12590</v>
      </c>
      <c r="E2646" s="113">
        <v>41058</v>
      </c>
      <c r="F2646" s="112">
        <v>60</v>
      </c>
      <c r="G2646" s="114">
        <v>0</v>
      </c>
      <c r="H2646" s="115">
        <v>10256.41</v>
      </c>
      <c r="I2646" s="115">
        <v>10256.41</v>
      </c>
      <c r="J2646" s="116">
        <v>0</v>
      </c>
      <c r="K2646" s="116">
        <v>0</v>
      </c>
      <c r="L2646" s="116">
        <v>0</v>
      </c>
      <c r="M2646" s="118"/>
      <c r="N2646" s="119"/>
      <c r="O2646" s="120">
        <f t="shared" si="164"/>
        <v>42886</v>
      </c>
      <c r="P2646" s="121">
        <f t="shared" si="165"/>
        <v>0</v>
      </c>
      <c r="Q2646" s="122">
        <f t="shared" si="166"/>
        <v>0</v>
      </c>
      <c r="R2646" s="122">
        <f t="shared" si="167"/>
        <v>0</v>
      </c>
      <c r="S2646" s="123" t="s">
        <v>120</v>
      </c>
      <c r="U2646" s="70"/>
      <c r="V2646" s="124"/>
    </row>
    <row r="2647" s="63" customFormat="1" ht="16.5" outlineLevel="7" spans="1:22">
      <c r="A2647" s="82"/>
      <c r="B2647" s="111" t="s">
        <v>187</v>
      </c>
      <c r="C2647" s="111" t="s">
        <v>12599</v>
      </c>
      <c r="D2647" s="112" t="s">
        <v>12601</v>
      </c>
      <c r="E2647" s="113">
        <v>41058</v>
      </c>
      <c r="F2647" s="112">
        <v>60</v>
      </c>
      <c r="G2647" s="114">
        <v>0</v>
      </c>
      <c r="H2647" s="115">
        <v>12820.51</v>
      </c>
      <c r="I2647" s="115">
        <v>12820.51</v>
      </c>
      <c r="J2647" s="116">
        <v>0</v>
      </c>
      <c r="K2647" s="116">
        <v>0</v>
      </c>
      <c r="L2647" s="116">
        <v>0</v>
      </c>
      <c r="M2647" s="118"/>
      <c r="N2647" s="119"/>
      <c r="O2647" s="120">
        <f t="shared" si="164"/>
        <v>42886</v>
      </c>
      <c r="P2647" s="121">
        <f t="shared" si="165"/>
        <v>0</v>
      </c>
      <c r="Q2647" s="122">
        <f t="shared" si="166"/>
        <v>0</v>
      </c>
      <c r="R2647" s="122">
        <f t="shared" si="167"/>
        <v>0</v>
      </c>
      <c r="S2647" s="123" t="s">
        <v>120</v>
      </c>
      <c r="U2647" s="70"/>
      <c r="V2647" s="124"/>
    </row>
    <row r="2648" s="63" customFormat="1" ht="16.5" outlineLevel="7" spans="1:22">
      <c r="A2648" s="82"/>
      <c r="B2648" s="111" t="s">
        <v>187</v>
      </c>
      <c r="C2648" s="111" t="s">
        <v>12604</v>
      </c>
      <c r="D2648" s="112" t="s">
        <v>12197</v>
      </c>
      <c r="E2648" s="113">
        <v>41058</v>
      </c>
      <c r="F2648" s="112">
        <v>60</v>
      </c>
      <c r="G2648" s="114">
        <v>0</v>
      </c>
      <c r="H2648" s="115">
        <v>58119</v>
      </c>
      <c r="I2648" s="115">
        <v>58119</v>
      </c>
      <c r="J2648" s="116">
        <v>0</v>
      </c>
      <c r="K2648" s="116">
        <v>0</v>
      </c>
      <c r="L2648" s="116">
        <v>0</v>
      </c>
      <c r="M2648" s="118"/>
      <c r="N2648" s="119"/>
      <c r="O2648" s="120">
        <f t="shared" si="164"/>
        <v>42886</v>
      </c>
      <c r="P2648" s="121">
        <f t="shared" si="165"/>
        <v>0</v>
      </c>
      <c r="Q2648" s="122">
        <f t="shared" si="166"/>
        <v>0</v>
      </c>
      <c r="R2648" s="122">
        <f t="shared" si="167"/>
        <v>0</v>
      </c>
      <c r="S2648" s="123" t="s">
        <v>120</v>
      </c>
      <c r="U2648" s="70"/>
      <c r="V2648" s="124"/>
    </row>
    <row r="2649" s="63" customFormat="1" ht="16.5" outlineLevel="7" spans="1:22">
      <c r="A2649" s="82"/>
      <c r="B2649" s="111" t="s">
        <v>187</v>
      </c>
      <c r="C2649" s="111" t="s">
        <v>12608</v>
      </c>
      <c r="D2649" s="112" t="s">
        <v>12571</v>
      </c>
      <c r="E2649" s="113">
        <v>41058</v>
      </c>
      <c r="F2649" s="112">
        <v>60</v>
      </c>
      <c r="G2649" s="114">
        <v>0</v>
      </c>
      <c r="H2649" s="115">
        <v>25000</v>
      </c>
      <c r="I2649" s="115">
        <v>25000</v>
      </c>
      <c r="J2649" s="116">
        <v>0</v>
      </c>
      <c r="K2649" s="116">
        <v>0</v>
      </c>
      <c r="L2649" s="116">
        <v>0</v>
      </c>
      <c r="M2649" s="118"/>
      <c r="N2649" s="119"/>
      <c r="O2649" s="120">
        <f t="shared" si="164"/>
        <v>42886</v>
      </c>
      <c r="P2649" s="121">
        <f t="shared" si="165"/>
        <v>0</v>
      </c>
      <c r="Q2649" s="122">
        <f t="shared" si="166"/>
        <v>0</v>
      </c>
      <c r="R2649" s="122">
        <f t="shared" si="167"/>
        <v>0</v>
      </c>
      <c r="S2649" s="123" t="s">
        <v>120</v>
      </c>
      <c r="U2649" s="70"/>
      <c r="V2649" s="124"/>
    </row>
    <row r="2650" s="63" customFormat="1" ht="16.5" outlineLevel="7" spans="1:22">
      <c r="A2650" s="82"/>
      <c r="B2650" s="111" t="s">
        <v>187</v>
      </c>
      <c r="C2650" s="111" t="s">
        <v>12612</v>
      </c>
      <c r="D2650" s="112" t="s">
        <v>12571</v>
      </c>
      <c r="E2650" s="113">
        <v>41058</v>
      </c>
      <c r="F2650" s="112">
        <v>60</v>
      </c>
      <c r="G2650" s="114">
        <v>0</v>
      </c>
      <c r="H2650" s="115">
        <v>23900</v>
      </c>
      <c r="I2650" s="115">
        <v>23900</v>
      </c>
      <c r="J2650" s="116">
        <v>0</v>
      </c>
      <c r="K2650" s="116">
        <v>0</v>
      </c>
      <c r="L2650" s="116">
        <v>0</v>
      </c>
      <c r="M2650" s="118"/>
      <c r="N2650" s="119"/>
      <c r="O2650" s="120">
        <f t="shared" si="164"/>
        <v>42886</v>
      </c>
      <c r="P2650" s="121">
        <f t="shared" si="165"/>
        <v>0</v>
      </c>
      <c r="Q2650" s="122">
        <f t="shared" si="166"/>
        <v>0</v>
      </c>
      <c r="R2650" s="122">
        <f t="shared" si="167"/>
        <v>0</v>
      </c>
      <c r="S2650" s="123" t="s">
        <v>120</v>
      </c>
      <c r="U2650" s="70"/>
      <c r="V2650" s="124"/>
    </row>
    <row r="2651" s="63" customFormat="1" ht="16.5" outlineLevel="7" spans="1:22">
      <c r="A2651" s="82"/>
      <c r="B2651" s="111" t="s">
        <v>187</v>
      </c>
      <c r="C2651" s="111" t="s">
        <v>12616</v>
      </c>
      <c r="D2651" s="112" t="s">
        <v>12571</v>
      </c>
      <c r="E2651" s="113">
        <v>41058</v>
      </c>
      <c r="F2651" s="112">
        <v>60</v>
      </c>
      <c r="G2651" s="114">
        <v>0</v>
      </c>
      <c r="H2651" s="115">
        <v>20600</v>
      </c>
      <c r="I2651" s="115">
        <v>20600</v>
      </c>
      <c r="J2651" s="116">
        <v>0</v>
      </c>
      <c r="K2651" s="116">
        <v>0</v>
      </c>
      <c r="L2651" s="116">
        <v>0</v>
      </c>
      <c r="M2651" s="118"/>
      <c r="N2651" s="119"/>
      <c r="O2651" s="120">
        <f t="shared" si="164"/>
        <v>42886</v>
      </c>
      <c r="P2651" s="121">
        <f t="shared" si="165"/>
        <v>0</v>
      </c>
      <c r="Q2651" s="122">
        <f t="shared" si="166"/>
        <v>0</v>
      </c>
      <c r="R2651" s="122">
        <f t="shared" si="167"/>
        <v>0</v>
      </c>
      <c r="S2651" s="123" t="s">
        <v>120</v>
      </c>
      <c r="U2651" s="70"/>
      <c r="V2651" s="124"/>
    </row>
    <row r="2652" s="63" customFormat="1" ht="16.5" outlineLevel="7" spans="1:22">
      <c r="A2652" s="82"/>
      <c r="B2652" s="111" t="s">
        <v>187</v>
      </c>
      <c r="C2652" s="111" t="s">
        <v>12620</v>
      </c>
      <c r="D2652" s="112" t="s">
        <v>12622</v>
      </c>
      <c r="E2652" s="113">
        <v>41058</v>
      </c>
      <c r="F2652" s="112">
        <v>60</v>
      </c>
      <c r="G2652" s="114">
        <v>0</v>
      </c>
      <c r="H2652" s="115">
        <v>16700</v>
      </c>
      <c r="I2652" s="115">
        <v>16700</v>
      </c>
      <c r="J2652" s="116">
        <v>0</v>
      </c>
      <c r="K2652" s="116">
        <v>0</v>
      </c>
      <c r="L2652" s="116">
        <v>0</v>
      </c>
      <c r="M2652" s="118"/>
      <c r="N2652" s="119"/>
      <c r="O2652" s="120">
        <f t="shared" si="164"/>
        <v>42886</v>
      </c>
      <c r="P2652" s="121">
        <f t="shared" si="165"/>
        <v>0</v>
      </c>
      <c r="Q2652" s="122">
        <f t="shared" si="166"/>
        <v>0</v>
      </c>
      <c r="R2652" s="122">
        <f t="shared" si="167"/>
        <v>0</v>
      </c>
      <c r="S2652" s="123" t="s">
        <v>120</v>
      </c>
      <c r="U2652" s="70"/>
      <c r="V2652" s="124"/>
    </row>
    <row r="2653" s="63" customFormat="1" ht="16.5" outlineLevel="7" spans="1:22">
      <c r="A2653" s="82"/>
      <c r="B2653" s="111" t="s">
        <v>187</v>
      </c>
      <c r="C2653" s="111" t="s">
        <v>12625</v>
      </c>
      <c r="D2653" s="112" t="s">
        <v>12627</v>
      </c>
      <c r="E2653" s="113">
        <v>41058</v>
      </c>
      <c r="F2653" s="112">
        <v>60</v>
      </c>
      <c r="G2653" s="114">
        <v>0</v>
      </c>
      <c r="H2653" s="115">
        <v>16900</v>
      </c>
      <c r="I2653" s="115">
        <v>16900</v>
      </c>
      <c r="J2653" s="116">
        <v>0</v>
      </c>
      <c r="K2653" s="116">
        <v>0</v>
      </c>
      <c r="L2653" s="116">
        <v>0</v>
      </c>
      <c r="M2653" s="118"/>
      <c r="N2653" s="119"/>
      <c r="O2653" s="120">
        <f t="shared" si="164"/>
        <v>42886</v>
      </c>
      <c r="P2653" s="121">
        <f t="shared" si="165"/>
        <v>0</v>
      </c>
      <c r="Q2653" s="122">
        <f t="shared" si="166"/>
        <v>0</v>
      </c>
      <c r="R2653" s="122">
        <f t="shared" si="167"/>
        <v>0</v>
      </c>
      <c r="S2653" s="123" t="s">
        <v>120</v>
      </c>
      <c r="U2653" s="70"/>
      <c r="V2653" s="124"/>
    </row>
    <row r="2654" s="63" customFormat="1" ht="16.5" outlineLevel="7" spans="1:22">
      <c r="A2654" s="82"/>
      <c r="B2654" s="111" t="s">
        <v>187</v>
      </c>
      <c r="C2654" s="111" t="s">
        <v>12630</v>
      </c>
      <c r="D2654" s="112" t="s">
        <v>12632</v>
      </c>
      <c r="E2654" s="113">
        <v>41058</v>
      </c>
      <c r="F2654" s="112">
        <v>60</v>
      </c>
      <c r="G2654" s="114">
        <v>0</v>
      </c>
      <c r="H2654" s="115">
        <v>16200</v>
      </c>
      <c r="I2654" s="115">
        <v>16200</v>
      </c>
      <c r="J2654" s="116">
        <v>0</v>
      </c>
      <c r="K2654" s="116">
        <v>0</v>
      </c>
      <c r="L2654" s="116">
        <v>0</v>
      </c>
      <c r="M2654" s="118"/>
      <c r="N2654" s="119"/>
      <c r="O2654" s="120">
        <f t="shared" si="164"/>
        <v>42886</v>
      </c>
      <c r="P2654" s="121">
        <f t="shared" si="165"/>
        <v>0</v>
      </c>
      <c r="Q2654" s="122">
        <f t="shared" si="166"/>
        <v>0</v>
      </c>
      <c r="R2654" s="122">
        <f t="shared" si="167"/>
        <v>0</v>
      </c>
      <c r="S2654" s="123" t="s">
        <v>120</v>
      </c>
      <c r="U2654" s="70"/>
      <c r="V2654" s="124"/>
    </row>
    <row r="2655" s="63" customFormat="1" ht="16.5" outlineLevel="7" spans="1:22">
      <c r="A2655" s="82"/>
      <c r="B2655" s="111" t="s">
        <v>187</v>
      </c>
      <c r="C2655" s="111" t="s">
        <v>12635</v>
      </c>
      <c r="D2655" s="112" t="s">
        <v>12632</v>
      </c>
      <c r="E2655" s="113">
        <v>41058</v>
      </c>
      <c r="F2655" s="112">
        <v>60</v>
      </c>
      <c r="G2655" s="114">
        <v>0</v>
      </c>
      <c r="H2655" s="115">
        <v>50021.19</v>
      </c>
      <c r="I2655" s="115">
        <v>50021.19</v>
      </c>
      <c r="J2655" s="116">
        <v>0</v>
      </c>
      <c r="K2655" s="116">
        <v>0</v>
      </c>
      <c r="L2655" s="116">
        <v>0</v>
      </c>
      <c r="M2655" s="118"/>
      <c r="N2655" s="119"/>
      <c r="O2655" s="120">
        <f t="shared" si="164"/>
        <v>42886</v>
      </c>
      <c r="P2655" s="121">
        <f t="shared" si="165"/>
        <v>0</v>
      </c>
      <c r="Q2655" s="122">
        <f t="shared" si="166"/>
        <v>0</v>
      </c>
      <c r="R2655" s="122">
        <f t="shared" si="167"/>
        <v>0</v>
      </c>
      <c r="S2655" s="123" t="s">
        <v>120</v>
      </c>
      <c r="U2655" s="70"/>
      <c r="V2655" s="124"/>
    </row>
    <row r="2656" s="63" customFormat="1" ht="16.5" outlineLevel="7" spans="1:22">
      <c r="A2656" s="82"/>
      <c r="B2656" s="111" t="s">
        <v>187</v>
      </c>
      <c r="C2656" s="111" t="s">
        <v>12638</v>
      </c>
      <c r="D2656" s="112" t="s">
        <v>12640</v>
      </c>
      <c r="E2656" s="113">
        <v>41058</v>
      </c>
      <c r="F2656" s="112">
        <v>60</v>
      </c>
      <c r="G2656" s="114">
        <v>0</v>
      </c>
      <c r="H2656" s="115">
        <v>56300</v>
      </c>
      <c r="I2656" s="115">
        <v>56300</v>
      </c>
      <c r="J2656" s="116">
        <v>0</v>
      </c>
      <c r="K2656" s="116">
        <v>0</v>
      </c>
      <c r="L2656" s="116">
        <v>0</v>
      </c>
      <c r="M2656" s="118"/>
      <c r="N2656" s="119"/>
      <c r="O2656" s="120">
        <f t="shared" si="164"/>
        <v>42886</v>
      </c>
      <c r="P2656" s="121">
        <f t="shared" si="165"/>
        <v>0</v>
      </c>
      <c r="Q2656" s="122">
        <f t="shared" si="166"/>
        <v>0</v>
      </c>
      <c r="R2656" s="122">
        <f t="shared" si="167"/>
        <v>0</v>
      </c>
      <c r="S2656" s="123" t="s">
        <v>120</v>
      </c>
      <c r="U2656" s="70"/>
      <c r="V2656" s="124"/>
    </row>
    <row r="2657" s="63" customFormat="1" ht="16.5" outlineLevel="7" spans="1:22">
      <c r="A2657" s="82"/>
      <c r="B2657" s="111" t="s">
        <v>187</v>
      </c>
      <c r="C2657" s="111" t="s">
        <v>12643</v>
      </c>
      <c r="D2657" s="112" t="s">
        <v>12645</v>
      </c>
      <c r="E2657" s="113">
        <v>41058</v>
      </c>
      <c r="F2657" s="112">
        <v>60</v>
      </c>
      <c r="G2657" s="114">
        <v>0</v>
      </c>
      <c r="H2657" s="115">
        <v>24900</v>
      </c>
      <c r="I2657" s="115">
        <v>24900</v>
      </c>
      <c r="J2657" s="116">
        <v>0</v>
      </c>
      <c r="K2657" s="116">
        <v>0</v>
      </c>
      <c r="L2657" s="116">
        <v>0</v>
      </c>
      <c r="M2657" s="118"/>
      <c r="N2657" s="119"/>
      <c r="O2657" s="120">
        <f t="shared" si="164"/>
        <v>42886</v>
      </c>
      <c r="P2657" s="121">
        <f t="shared" si="165"/>
        <v>0</v>
      </c>
      <c r="Q2657" s="122">
        <f t="shared" si="166"/>
        <v>0</v>
      </c>
      <c r="R2657" s="122">
        <f t="shared" si="167"/>
        <v>0</v>
      </c>
      <c r="S2657" s="123" t="s">
        <v>120</v>
      </c>
      <c r="U2657" s="70"/>
      <c r="V2657" s="124"/>
    </row>
    <row r="2658" s="63" customFormat="1" ht="16.5" outlineLevel="7" spans="1:22">
      <c r="A2658" s="82"/>
      <c r="B2658" s="111" t="s">
        <v>187</v>
      </c>
      <c r="C2658" s="111" t="s">
        <v>12648</v>
      </c>
      <c r="D2658" s="112" t="s">
        <v>12650</v>
      </c>
      <c r="E2658" s="113">
        <v>41058</v>
      </c>
      <c r="F2658" s="112">
        <v>60</v>
      </c>
      <c r="G2658" s="114">
        <v>0</v>
      </c>
      <c r="H2658" s="115">
        <v>22300</v>
      </c>
      <c r="I2658" s="115">
        <v>22300</v>
      </c>
      <c r="J2658" s="116">
        <v>0</v>
      </c>
      <c r="K2658" s="116">
        <v>0</v>
      </c>
      <c r="L2658" s="116">
        <v>0</v>
      </c>
      <c r="M2658" s="118"/>
      <c r="N2658" s="119"/>
      <c r="O2658" s="120">
        <f t="shared" si="164"/>
        <v>42886</v>
      </c>
      <c r="P2658" s="121">
        <f t="shared" si="165"/>
        <v>0</v>
      </c>
      <c r="Q2658" s="122">
        <f t="shared" si="166"/>
        <v>0</v>
      </c>
      <c r="R2658" s="122">
        <f t="shared" si="167"/>
        <v>0</v>
      </c>
      <c r="S2658" s="123" t="s">
        <v>120</v>
      </c>
      <c r="U2658" s="70"/>
      <c r="V2658" s="124"/>
    </row>
    <row r="2659" s="63" customFormat="1" ht="16.5" outlineLevel="7" spans="1:22">
      <c r="A2659" s="82"/>
      <c r="B2659" s="111" t="s">
        <v>187</v>
      </c>
      <c r="C2659" s="111" t="s">
        <v>12653</v>
      </c>
      <c r="D2659" s="112" t="s">
        <v>12590</v>
      </c>
      <c r="E2659" s="113">
        <v>41058</v>
      </c>
      <c r="F2659" s="112">
        <v>60</v>
      </c>
      <c r="G2659" s="114">
        <v>0</v>
      </c>
      <c r="H2659" s="115">
        <v>26591.88</v>
      </c>
      <c r="I2659" s="115">
        <v>26591.88</v>
      </c>
      <c r="J2659" s="116">
        <v>0</v>
      </c>
      <c r="K2659" s="116">
        <v>0</v>
      </c>
      <c r="L2659" s="116">
        <v>0</v>
      </c>
      <c r="M2659" s="118"/>
      <c r="N2659" s="119"/>
      <c r="O2659" s="120">
        <f t="shared" si="164"/>
        <v>42886</v>
      </c>
      <c r="P2659" s="121">
        <f t="shared" si="165"/>
        <v>0</v>
      </c>
      <c r="Q2659" s="122">
        <f t="shared" si="166"/>
        <v>0</v>
      </c>
      <c r="R2659" s="122">
        <f t="shared" si="167"/>
        <v>0</v>
      </c>
      <c r="S2659" s="123" t="s">
        <v>120</v>
      </c>
      <c r="U2659" s="70"/>
      <c r="V2659" s="124"/>
    </row>
    <row r="2660" s="63" customFormat="1" ht="16.5" outlineLevel="7" spans="1:22">
      <c r="A2660" s="82"/>
      <c r="B2660" s="111" t="s">
        <v>187</v>
      </c>
      <c r="C2660" s="111" t="s">
        <v>12658</v>
      </c>
      <c r="D2660" s="112" t="s">
        <v>12660</v>
      </c>
      <c r="E2660" s="113">
        <v>41058</v>
      </c>
      <c r="F2660" s="112">
        <v>60</v>
      </c>
      <c r="G2660" s="114">
        <v>0</v>
      </c>
      <c r="H2660" s="115">
        <v>37702.99</v>
      </c>
      <c r="I2660" s="115">
        <v>37702.99</v>
      </c>
      <c r="J2660" s="116">
        <v>0</v>
      </c>
      <c r="K2660" s="116">
        <v>0</v>
      </c>
      <c r="L2660" s="116">
        <v>0</v>
      </c>
      <c r="M2660" s="118"/>
      <c r="N2660" s="119"/>
      <c r="O2660" s="120">
        <f t="shared" si="164"/>
        <v>42886</v>
      </c>
      <c r="P2660" s="121">
        <f t="shared" si="165"/>
        <v>0</v>
      </c>
      <c r="Q2660" s="122">
        <f t="shared" si="166"/>
        <v>0</v>
      </c>
      <c r="R2660" s="122">
        <f t="shared" si="167"/>
        <v>0</v>
      </c>
      <c r="S2660" s="123" t="s">
        <v>120</v>
      </c>
      <c r="U2660" s="70"/>
      <c r="V2660" s="124"/>
    </row>
    <row r="2661" s="63" customFormat="1" ht="16.5" outlineLevel="7" spans="1:22">
      <c r="A2661" s="82"/>
      <c r="B2661" s="111" t="s">
        <v>187</v>
      </c>
      <c r="C2661" s="111" t="s">
        <v>12663</v>
      </c>
      <c r="D2661" s="112" t="s">
        <v>12296</v>
      </c>
      <c r="E2661" s="113">
        <v>41058</v>
      </c>
      <c r="F2661" s="112">
        <v>60</v>
      </c>
      <c r="G2661" s="114">
        <v>0</v>
      </c>
      <c r="H2661" s="115">
        <v>75480.77</v>
      </c>
      <c r="I2661" s="115">
        <v>75480.77</v>
      </c>
      <c r="J2661" s="116">
        <v>0</v>
      </c>
      <c r="K2661" s="116">
        <v>0</v>
      </c>
      <c r="L2661" s="116">
        <v>0</v>
      </c>
      <c r="M2661" s="118"/>
      <c r="N2661" s="119"/>
      <c r="O2661" s="120">
        <f t="shared" si="164"/>
        <v>42886</v>
      </c>
      <c r="P2661" s="121">
        <f t="shared" si="165"/>
        <v>0</v>
      </c>
      <c r="Q2661" s="122">
        <f t="shared" si="166"/>
        <v>0</v>
      </c>
      <c r="R2661" s="122">
        <f t="shared" si="167"/>
        <v>0</v>
      </c>
      <c r="S2661" s="123" t="s">
        <v>120</v>
      </c>
      <c r="U2661" s="70"/>
      <c r="V2661" s="124"/>
    </row>
    <row r="2662" s="63" customFormat="1" ht="16.5" outlineLevel="7" spans="1:22">
      <c r="A2662" s="82"/>
      <c r="B2662" s="111" t="s">
        <v>187</v>
      </c>
      <c r="C2662" s="111" t="s">
        <v>12667</v>
      </c>
      <c r="D2662" s="112" t="s">
        <v>12669</v>
      </c>
      <c r="E2662" s="113">
        <v>41058</v>
      </c>
      <c r="F2662" s="112">
        <v>60</v>
      </c>
      <c r="G2662" s="114">
        <v>0</v>
      </c>
      <c r="H2662" s="115">
        <v>32393.59</v>
      </c>
      <c r="I2662" s="115">
        <v>32393.59</v>
      </c>
      <c r="J2662" s="116">
        <v>0</v>
      </c>
      <c r="K2662" s="116">
        <v>0</v>
      </c>
      <c r="L2662" s="116">
        <v>0</v>
      </c>
      <c r="M2662" s="118"/>
      <c r="N2662" s="119"/>
      <c r="O2662" s="120">
        <f t="shared" si="164"/>
        <v>42886</v>
      </c>
      <c r="P2662" s="121">
        <f t="shared" si="165"/>
        <v>0</v>
      </c>
      <c r="Q2662" s="122">
        <f t="shared" si="166"/>
        <v>0</v>
      </c>
      <c r="R2662" s="122">
        <f t="shared" si="167"/>
        <v>0</v>
      </c>
      <c r="S2662" s="123" t="s">
        <v>120</v>
      </c>
      <c r="U2662" s="70"/>
      <c r="V2662" s="124"/>
    </row>
    <row r="2663" s="63" customFormat="1" ht="16.5" outlineLevel="7" spans="1:22">
      <c r="A2663" s="82"/>
      <c r="B2663" s="111" t="s">
        <v>187</v>
      </c>
      <c r="C2663" s="111" t="s">
        <v>12672</v>
      </c>
      <c r="D2663" s="112" t="s">
        <v>12585</v>
      </c>
      <c r="E2663" s="113">
        <v>41058</v>
      </c>
      <c r="F2663" s="112">
        <v>60</v>
      </c>
      <c r="G2663" s="114">
        <v>0</v>
      </c>
      <c r="H2663" s="115">
        <v>141976.5</v>
      </c>
      <c r="I2663" s="115">
        <v>141976.5</v>
      </c>
      <c r="J2663" s="116">
        <v>0</v>
      </c>
      <c r="K2663" s="116">
        <v>0</v>
      </c>
      <c r="L2663" s="116">
        <v>0</v>
      </c>
      <c r="M2663" s="118"/>
      <c r="N2663" s="119"/>
      <c r="O2663" s="120">
        <f t="shared" si="164"/>
        <v>42886</v>
      </c>
      <c r="P2663" s="121">
        <f t="shared" si="165"/>
        <v>0</v>
      </c>
      <c r="Q2663" s="122">
        <f t="shared" si="166"/>
        <v>0</v>
      </c>
      <c r="R2663" s="122">
        <f t="shared" si="167"/>
        <v>0</v>
      </c>
      <c r="S2663" s="123" t="s">
        <v>120</v>
      </c>
      <c r="U2663" s="70"/>
      <c r="V2663" s="124"/>
    </row>
    <row r="2664" s="63" customFormat="1" ht="16.5" outlineLevel="7" spans="1:22">
      <c r="A2664" s="82"/>
      <c r="B2664" s="111" t="s">
        <v>187</v>
      </c>
      <c r="C2664" s="111" t="s">
        <v>12676</v>
      </c>
      <c r="D2664" s="112" t="s">
        <v>12197</v>
      </c>
      <c r="E2664" s="113">
        <v>41058</v>
      </c>
      <c r="F2664" s="112">
        <v>60</v>
      </c>
      <c r="G2664" s="114">
        <v>0</v>
      </c>
      <c r="H2664" s="115">
        <v>102564.1</v>
      </c>
      <c r="I2664" s="115">
        <v>102564.1</v>
      </c>
      <c r="J2664" s="116">
        <v>0</v>
      </c>
      <c r="K2664" s="116">
        <v>0</v>
      </c>
      <c r="L2664" s="116">
        <v>0</v>
      </c>
      <c r="M2664" s="118"/>
      <c r="N2664" s="119"/>
      <c r="O2664" s="120">
        <f t="shared" si="164"/>
        <v>42886</v>
      </c>
      <c r="P2664" s="121">
        <f t="shared" si="165"/>
        <v>0</v>
      </c>
      <c r="Q2664" s="122">
        <f t="shared" si="166"/>
        <v>0</v>
      </c>
      <c r="R2664" s="122">
        <f t="shared" si="167"/>
        <v>0</v>
      </c>
      <c r="S2664" s="123" t="s">
        <v>120</v>
      </c>
      <c r="U2664" s="70"/>
      <c r="V2664" s="124"/>
    </row>
    <row r="2665" s="63" customFormat="1" ht="16.5" outlineLevel="7" spans="1:22">
      <c r="A2665" s="82"/>
      <c r="B2665" s="111" t="s">
        <v>187</v>
      </c>
      <c r="C2665" s="111" t="s">
        <v>12681</v>
      </c>
      <c r="D2665" s="112" t="s">
        <v>12683</v>
      </c>
      <c r="E2665" s="113">
        <v>41058</v>
      </c>
      <c r="F2665" s="112">
        <v>60</v>
      </c>
      <c r="G2665" s="114">
        <v>0</v>
      </c>
      <c r="H2665" s="115">
        <v>24444.44</v>
      </c>
      <c r="I2665" s="115">
        <v>24444.44</v>
      </c>
      <c r="J2665" s="116">
        <v>0</v>
      </c>
      <c r="K2665" s="116">
        <v>0</v>
      </c>
      <c r="L2665" s="116">
        <v>0</v>
      </c>
      <c r="M2665" s="118"/>
      <c r="N2665" s="119"/>
      <c r="O2665" s="120">
        <f t="shared" si="164"/>
        <v>42886</v>
      </c>
      <c r="P2665" s="121">
        <f t="shared" si="165"/>
        <v>0</v>
      </c>
      <c r="Q2665" s="122">
        <f t="shared" si="166"/>
        <v>0</v>
      </c>
      <c r="R2665" s="122">
        <f t="shared" si="167"/>
        <v>0</v>
      </c>
      <c r="S2665" s="123" t="s">
        <v>120</v>
      </c>
      <c r="U2665" s="70"/>
      <c r="V2665" s="124"/>
    </row>
    <row r="2666" s="63" customFormat="1" ht="16.5" outlineLevel="7" spans="1:22">
      <c r="A2666" s="82"/>
      <c r="B2666" s="111" t="s">
        <v>187</v>
      </c>
      <c r="C2666" s="111" t="s">
        <v>12687</v>
      </c>
      <c r="D2666" s="112" t="s">
        <v>12689</v>
      </c>
      <c r="E2666" s="113">
        <v>41058</v>
      </c>
      <c r="F2666" s="112">
        <v>60</v>
      </c>
      <c r="G2666" s="114">
        <v>0</v>
      </c>
      <c r="H2666" s="115">
        <v>34017.09</v>
      </c>
      <c r="I2666" s="115">
        <v>34017.09</v>
      </c>
      <c r="J2666" s="116">
        <v>0</v>
      </c>
      <c r="K2666" s="116">
        <v>0</v>
      </c>
      <c r="L2666" s="116">
        <v>0</v>
      </c>
      <c r="M2666" s="118"/>
      <c r="N2666" s="119"/>
      <c r="O2666" s="120">
        <f t="shared" si="164"/>
        <v>42886</v>
      </c>
      <c r="P2666" s="121">
        <f t="shared" si="165"/>
        <v>0</v>
      </c>
      <c r="Q2666" s="122">
        <f t="shared" si="166"/>
        <v>0</v>
      </c>
      <c r="R2666" s="122">
        <f t="shared" si="167"/>
        <v>0</v>
      </c>
      <c r="S2666" s="123" t="s">
        <v>120</v>
      </c>
      <c r="U2666" s="70"/>
      <c r="V2666" s="124"/>
    </row>
    <row r="2667" s="63" customFormat="1" ht="16.5" outlineLevel="7" spans="1:22">
      <c r="A2667" s="82"/>
      <c r="B2667" s="111" t="s">
        <v>187</v>
      </c>
      <c r="C2667" s="111" t="s">
        <v>12692</v>
      </c>
      <c r="D2667" s="112" t="s">
        <v>12197</v>
      </c>
      <c r="E2667" s="113">
        <v>41058</v>
      </c>
      <c r="F2667" s="112">
        <v>60</v>
      </c>
      <c r="G2667" s="114">
        <v>0</v>
      </c>
      <c r="H2667" s="115">
        <v>51282.05</v>
      </c>
      <c r="I2667" s="115">
        <v>51282.05</v>
      </c>
      <c r="J2667" s="116">
        <v>0</v>
      </c>
      <c r="K2667" s="116">
        <v>0</v>
      </c>
      <c r="L2667" s="116">
        <v>0</v>
      </c>
      <c r="M2667" s="118"/>
      <c r="N2667" s="119"/>
      <c r="O2667" s="120">
        <f t="shared" si="164"/>
        <v>42886</v>
      </c>
      <c r="P2667" s="121">
        <f t="shared" si="165"/>
        <v>0</v>
      </c>
      <c r="Q2667" s="122">
        <f t="shared" si="166"/>
        <v>0</v>
      </c>
      <c r="R2667" s="122">
        <f t="shared" si="167"/>
        <v>0</v>
      </c>
      <c r="S2667" s="123" t="s">
        <v>120</v>
      </c>
      <c r="U2667" s="70"/>
      <c r="V2667" s="124"/>
    </row>
    <row r="2668" s="63" customFormat="1" ht="16.5" outlineLevel="7" spans="1:22">
      <c r="A2668" s="82"/>
      <c r="B2668" s="111" t="s">
        <v>187</v>
      </c>
      <c r="C2668" s="111" t="s">
        <v>12697</v>
      </c>
      <c r="D2668" s="112" t="s">
        <v>12699</v>
      </c>
      <c r="E2668" s="113">
        <v>41058</v>
      </c>
      <c r="F2668" s="112">
        <v>60</v>
      </c>
      <c r="G2668" s="114">
        <v>0</v>
      </c>
      <c r="H2668" s="115">
        <v>34188.03</v>
      </c>
      <c r="I2668" s="115">
        <v>34188.03</v>
      </c>
      <c r="J2668" s="116">
        <v>0</v>
      </c>
      <c r="K2668" s="116">
        <v>0</v>
      </c>
      <c r="L2668" s="116">
        <v>0</v>
      </c>
      <c r="M2668" s="118"/>
      <c r="N2668" s="119"/>
      <c r="O2668" s="120">
        <f t="shared" si="164"/>
        <v>42886</v>
      </c>
      <c r="P2668" s="121">
        <f t="shared" si="165"/>
        <v>0</v>
      </c>
      <c r="Q2668" s="122">
        <f t="shared" si="166"/>
        <v>0</v>
      </c>
      <c r="R2668" s="122">
        <f t="shared" si="167"/>
        <v>0</v>
      </c>
      <c r="S2668" s="123" t="s">
        <v>120</v>
      </c>
      <c r="U2668" s="70"/>
      <c r="V2668" s="124"/>
    </row>
    <row r="2669" s="63" customFormat="1" ht="16.5" outlineLevel="7" spans="1:22">
      <c r="A2669" s="82"/>
      <c r="B2669" s="111" t="s">
        <v>187</v>
      </c>
      <c r="C2669" s="111" t="s">
        <v>12702</v>
      </c>
      <c r="D2669" s="112" t="s">
        <v>12704</v>
      </c>
      <c r="E2669" s="113">
        <v>41058</v>
      </c>
      <c r="F2669" s="112">
        <v>60</v>
      </c>
      <c r="G2669" s="114">
        <v>0</v>
      </c>
      <c r="H2669" s="115">
        <v>21367.52</v>
      </c>
      <c r="I2669" s="115">
        <v>21367.52</v>
      </c>
      <c r="J2669" s="116">
        <v>0</v>
      </c>
      <c r="K2669" s="116">
        <v>0</v>
      </c>
      <c r="L2669" s="116">
        <v>0</v>
      </c>
      <c r="M2669" s="118"/>
      <c r="N2669" s="119"/>
      <c r="O2669" s="120">
        <f t="shared" si="164"/>
        <v>42886</v>
      </c>
      <c r="P2669" s="121">
        <f t="shared" si="165"/>
        <v>0</v>
      </c>
      <c r="Q2669" s="122">
        <f t="shared" si="166"/>
        <v>0</v>
      </c>
      <c r="R2669" s="122">
        <f t="shared" si="167"/>
        <v>0</v>
      </c>
      <c r="S2669" s="123" t="s">
        <v>120</v>
      </c>
      <c r="U2669" s="70"/>
      <c r="V2669" s="124"/>
    </row>
    <row r="2670" s="63" customFormat="1" ht="16.5" outlineLevel="7" spans="1:22">
      <c r="A2670" s="82"/>
      <c r="B2670" s="111" t="s">
        <v>187</v>
      </c>
      <c r="C2670" s="111" t="s">
        <v>12707</v>
      </c>
      <c r="D2670" s="112" t="s">
        <v>12709</v>
      </c>
      <c r="E2670" s="113">
        <v>41058</v>
      </c>
      <c r="F2670" s="112">
        <v>60</v>
      </c>
      <c r="G2670" s="114">
        <v>0</v>
      </c>
      <c r="H2670" s="115">
        <v>29914.53</v>
      </c>
      <c r="I2670" s="115">
        <v>29914.53</v>
      </c>
      <c r="J2670" s="116">
        <v>0</v>
      </c>
      <c r="K2670" s="116">
        <v>0</v>
      </c>
      <c r="L2670" s="116">
        <v>0</v>
      </c>
      <c r="M2670" s="118"/>
      <c r="N2670" s="119"/>
      <c r="O2670" s="120">
        <f t="shared" ref="O2670:O2733" si="168">IFERROR(EOMONTH(E2670,F2670),"")</f>
        <v>42886</v>
      </c>
      <c r="P2670" s="121">
        <f t="shared" ref="P2670:P2733" si="169">IFERROR(IF(OR(AND(M2670&lt;&gt;"",YEAR(M2670)&lt;YEAR($L$6)),AND(O2670&lt;&gt;"",YEAR(O2670)&lt;YEAR($L$6))),0,IF(YEAR(E2670)&gt;YEAR($L$6),0,IF(OR((IF(YEAR(E2670)&lt;YEAR($L$6),1,IF(MONTH(E2670)=12,99,MONTH(E2670)+1))&gt;12),(IF(YEAR(E2670)&lt;YEAR($L$6),1,IF(MONTH(E2670)=12,99,MONTH(E2670)+1))&gt;MIN(MONTH($L$6),IF(AND(M2670&lt;&gt;"",YEAR(M2670)=YEAR($L$6)),MONTH(M2670),99),IF(AND(O2670&lt;&gt;"",YEAR(O2670)=YEAR($L$6)),MONTH(O2670),99)))),0,MIN(MONTH($L$6),IF(AND(M2670&lt;&gt;"",YEAR(M2670)=YEAR($L$6)),MONTH(M2670),99),IF(AND(O2670&lt;&gt;"",YEAR(O2670)=YEAR($L$6)),MONTH(O2670),99))-IF(YEAR(E2670)&lt;YEAR($L$6),1,IF(MONTH(E2670)=12,99,MONTH(E2670)+1))+1))),0)</f>
        <v>0</v>
      </c>
      <c r="Q2670" s="122">
        <f t="shared" ref="Q2670:Q2733" si="170">IFERROR(IF(N2670=0,(H2670*(1-G2670))/F2670*P2670,(N2670*(1-G2670))/F2670*P2670),0)</f>
        <v>0</v>
      </c>
      <c r="R2670" s="122">
        <f t="shared" ref="R2670:R2733" si="171">Q2670-L2670</f>
        <v>0</v>
      </c>
      <c r="S2670" s="123" t="s">
        <v>120</v>
      </c>
      <c r="U2670" s="70"/>
      <c r="V2670" s="124"/>
    </row>
    <row r="2671" s="63" customFormat="1" ht="16.5" outlineLevel="7" spans="1:22">
      <c r="A2671" s="82"/>
      <c r="B2671" s="111" t="s">
        <v>187</v>
      </c>
      <c r="C2671" s="111" t="s">
        <v>12712</v>
      </c>
      <c r="D2671" s="112" t="s">
        <v>12714</v>
      </c>
      <c r="E2671" s="113">
        <v>41058</v>
      </c>
      <c r="F2671" s="112">
        <v>60</v>
      </c>
      <c r="G2671" s="114">
        <v>0</v>
      </c>
      <c r="H2671" s="115">
        <v>34188.03</v>
      </c>
      <c r="I2671" s="115">
        <v>34188.03</v>
      </c>
      <c r="J2671" s="116">
        <v>0</v>
      </c>
      <c r="K2671" s="116">
        <v>0</v>
      </c>
      <c r="L2671" s="116">
        <v>0</v>
      </c>
      <c r="M2671" s="118"/>
      <c r="N2671" s="119"/>
      <c r="O2671" s="120">
        <f t="shared" si="168"/>
        <v>42886</v>
      </c>
      <c r="P2671" s="121">
        <f t="shared" si="169"/>
        <v>0</v>
      </c>
      <c r="Q2671" s="122">
        <f t="shared" si="170"/>
        <v>0</v>
      </c>
      <c r="R2671" s="122">
        <f t="shared" si="171"/>
        <v>0</v>
      </c>
      <c r="S2671" s="123" t="s">
        <v>120</v>
      </c>
      <c r="U2671" s="70"/>
      <c r="V2671" s="124"/>
    </row>
    <row r="2672" s="63" customFormat="1" ht="16.5" outlineLevel="7" spans="1:22">
      <c r="A2672" s="82"/>
      <c r="B2672" s="111" t="s">
        <v>187</v>
      </c>
      <c r="C2672" s="111" t="s">
        <v>12717</v>
      </c>
      <c r="D2672" s="112" t="s">
        <v>12719</v>
      </c>
      <c r="E2672" s="113">
        <v>41058</v>
      </c>
      <c r="F2672" s="112">
        <v>60</v>
      </c>
      <c r="G2672" s="114">
        <v>0</v>
      </c>
      <c r="H2672" s="115">
        <v>78632.48</v>
      </c>
      <c r="I2672" s="115">
        <v>78632.48</v>
      </c>
      <c r="J2672" s="116">
        <v>0</v>
      </c>
      <c r="K2672" s="116">
        <v>0</v>
      </c>
      <c r="L2672" s="116">
        <v>0</v>
      </c>
      <c r="M2672" s="118"/>
      <c r="N2672" s="119"/>
      <c r="O2672" s="120">
        <f t="shared" si="168"/>
        <v>42886</v>
      </c>
      <c r="P2672" s="121">
        <f t="shared" si="169"/>
        <v>0</v>
      </c>
      <c r="Q2672" s="122">
        <f t="shared" si="170"/>
        <v>0</v>
      </c>
      <c r="R2672" s="122">
        <f t="shared" si="171"/>
        <v>0</v>
      </c>
      <c r="S2672" s="123" t="s">
        <v>120</v>
      </c>
      <c r="U2672" s="70"/>
      <c r="V2672" s="124"/>
    </row>
    <row r="2673" s="63" customFormat="1" ht="16.5" outlineLevel="7" spans="1:22">
      <c r="A2673" s="82"/>
      <c r="B2673" s="111" t="s">
        <v>187</v>
      </c>
      <c r="C2673" s="111" t="s">
        <v>12723</v>
      </c>
      <c r="D2673" s="112" t="s">
        <v>12725</v>
      </c>
      <c r="E2673" s="113">
        <v>41058</v>
      </c>
      <c r="F2673" s="112">
        <v>60</v>
      </c>
      <c r="G2673" s="114">
        <v>0</v>
      </c>
      <c r="H2673" s="115">
        <v>108547</v>
      </c>
      <c r="I2673" s="115">
        <v>108547</v>
      </c>
      <c r="J2673" s="116">
        <v>0</v>
      </c>
      <c r="K2673" s="116">
        <v>0</v>
      </c>
      <c r="L2673" s="116">
        <v>0</v>
      </c>
      <c r="M2673" s="118"/>
      <c r="N2673" s="119"/>
      <c r="O2673" s="120">
        <f t="shared" si="168"/>
        <v>42886</v>
      </c>
      <c r="P2673" s="121">
        <f t="shared" si="169"/>
        <v>0</v>
      </c>
      <c r="Q2673" s="122">
        <f t="shared" si="170"/>
        <v>0</v>
      </c>
      <c r="R2673" s="122">
        <f t="shared" si="171"/>
        <v>0</v>
      </c>
      <c r="S2673" s="123" t="s">
        <v>120</v>
      </c>
      <c r="U2673" s="70"/>
      <c r="V2673" s="124"/>
    </row>
    <row r="2674" s="63" customFormat="1" ht="16.5" outlineLevel="7" spans="1:22">
      <c r="A2674" s="82"/>
      <c r="B2674" s="111" t="s">
        <v>187</v>
      </c>
      <c r="C2674" s="111" t="s">
        <v>12728</v>
      </c>
      <c r="D2674" s="112" t="s">
        <v>12197</v>
      </c>
      <c r="E2674" s="113">
        <v>41058</v>
      </c>
      <c r="F2674" s="112">
        <v>60</v>
      </c>
      <c r="G2674" s="114">
        <v>0</v>
      </c>
      <c r="H2674" s="115">
        <v>74529.91</v>
      </c>
      <c r="I2674" s="115">
        <v>74529.91</v>
      </c>
      <c r="J2674" s="116">
        <v>0</v>
      </c>
      <c r="K2674" s="116">
        <v>0</v>
      </c>
      <c r="L2674" s="116">
        <v>0</v>
      </c>
      <c r="M2674" s="118"/>
      <c r="N2674" s="119"/>
      <c r="O2674" s="120">
        <f t="shared" si="168"/>
        <v>42886</v>
      </c>
      <c r="P2674" s="121">
        <f t="shared" si="169"/>
        <v>0</v>
      </c>
      <c r="Q2674" s="122">
        <f t="shared" si="170"/>
        <v>0</v>
      </c>
      <c r="R2674" s="122">
        <f t="shared" si="171"/>
        <v>0</v>
      </c>
      <c r="S2674" s="123" t="s">
        <v>120</v>
      </c>
      <c r="U2674" s="70"/>
      <c r="V2674" s="124"/>
    </row>
    <row r="2675" s="63" customFormat="1" ht="16.5" outlineLevel="7" spans="1:22">
      <c r="A2675" s="82"/>
      <c r="B2675" s="111" t="s">
        <v>187</v>
      </c>
      <c r="C2675" s="111" t="s">
        <v>12732</v>
      </c>
      <c r="D2675" s="112" t="s">
        <v>12585</v>
      </c>
      <c r="E2675" s="113">
        <v>41058</v>
      </c>
      <c r="F2675" s="112">
        <v>60</v>
      </c>
      <c r="G2675" s="114">
        <v>0</v>
      </c>
      <c r="H2675" s="115">
        <v>100854.7</v>
      </c>
      <c r="I2675" s="115">
        <v>100854.7</v>
      </c>
      <c r="J2675" s="116">
        <v>0</v>
      </c>
      <c r="K2675" s="116">
        <v>0</v>
      </c>
      <c r="L2675" s="116">
        <v>0</v>
      </c>
      <c r="M2675" s="118"/>
      <c r="N2675" s="119"/>
      <c r="O2675" s="120">
        <f t="shared" si="168"/>
        <v>42886</v>
      </c>
      <c r="P2675" s="121">
        <f t="shared" si="169"/>
        <v>0</v>
      </c>
      <c r="Q2675" s="122">
        <f t="shared" si="170"/>
        <v>0</v>
      </c>
      <c r="R2675" s="122">
        <f t="shared" si="171"/>
        <v>0</v>
      </c>
      <c r="S2675" s="123" t="s">
        <v>120</v>
      </c>
      <c r="U2675" s="70"/>
      <c r="V2675" s="124"/>
    </row>
    <row r="2676" s="63" customFormat="1" ht="16.5" outlineLevel="7" spans="1:22">
      <c r="A2676" s="82"/>
      <c r="B2676" s="111" t="s">
        <v>187</v>
      </c>
      <c r="C2676" s="111" t="s">
        <v>12736</v>
      </c>
      <c r="D2676" s="112" t="s">
        <v>12590</v>
      </c>
      <c r="E2676" s="113">
        <v>41058</v>
      </c>
      <c r="F2676" s="112">
        <v>60</v>
      </c>
      <c r="G2676" s="114">
        <v>0</v>
      </c>
      <c r="H2676" s="115">
        <v>22051.28</v>
      </c>
      <c r="I2676" s="115">
        <v>22051.28</v>
      </c>
      <c r="J2676" s="116">
        <v>0</v>
      </c>
      <c r="K2676" s="116">
        <v>0</v>
      </c>
      <c r="L2676" s="116">
        <v>0</v>
      </c>
      <c r="M2676" s="118"/>
      <c r="N2676" s="119"/>
      <c r="O2676" s="120">
        <f t="shared" si="168"/>
        <v>42886</v>
      </c>
      <c r="P2676" s="121">
        <f t="shared" si="169"/>
        <v>0</v>
      </c>
      <c r="Q2676" s="122">
        <f t="shared" si="170"/>
        <v>0</v>
      </c>
      <c r="R2676" s="122">
        <f t="shared" si="171"/>
        <v>0</v>
      </c>
      <c r="S2676" s="123" t="s">
        <v>120</v>
      </c>
      <c r="U2676" s="70"/>
      <c r="V2676" s="124"/>
    </row>
    <row r="2677" s="63" customFormat="1" ht="16.5" outlineLevel="7" spans="1:22">
      <c r="A2677" s="82"/>
      <c r="B2677" s="111" t="s">
        <v>187</v>
      </c>
      <c r="C2677" s="111" t="s">
        <v>12740</v>
      </c>
      <c r="D2677" s="112" t="s">
        <v>12719</v>
      </c>
      <c r="E2677" s="113">
        <v>41058</v>
      </c>
      <c r="F2677" s="112">
        <v>60</v>
      </c>
      <c r="G2677" s="114">
        <v>0</v>
      </c>
      <c r="H2677" s="115">
        <v>80341.88</v>
      </c>
      <c r="I2677" s="115">
        <v>80341.88</v>
      </c>
      <c r="J2677" s="116">
        <v>0</v>
      </c>
      <c r="K2677" s="116">
        <v>0</v>
      </c>
      <c r="L2677" s="116">
        <v>0</v>
      </c>
      <c r="M2677" s="118"/>
      <c r="N2677" s="119"/>
      <c r="O2677" s="120">
        <f t="shared" si="168"/>
        <v>42886</v>
      </c>
      <c r="P2677" s="121">
        <f t="shared" si="169"/>
        <v>0</v>
      </c>
      <c r="Q2677" s="122">
        <f t="shared" si="170"/>
        <v>0</v>
      </c>
      <c r="R2677" s="122">
        <f t="shared" si="171"/>
        <v>0</v>
      </c>
      <c r="S2677" s="123" t="s">
        <v>120</v>
      </c>
      <c r="U2677" s="70"/>
      <c r="V2677" s="124"/>
    </row>
    <row r="2678" s="63" customFormat="1" ht="16.5" outlineLevel="7" spans="1:22">
      <c r="A2678" s="82"/>
      <c r="B2678" s="111" t="s">
        <v>187</v>
      </c>
      <c r="C2678" s="111" t="s">
        <v>12745</v>
      </c>
      <c r="D2678" s="112" t="s">
        <v>12725</v>
      </c>
      <c r="E2678" s="113">
        <v>41058</v>
      </c>
      <c r="F2678" s="112">
        <v>60</v>
      </c>
      <c r="G2678" s="114">
        <v>0</v>
      </c>
      <c r="H2678" s="115">
        <v>108376.07</v>
      </c>
      <c r="I2678" s="115">
        <v>108376.07</v>
      </c>
      <c r="J2678" s="116">
        <v>0</v>
      </c>
      <c r="K2678" s="116">
        <v>0</v>
      </c>
      <c r="L2678" s="116">
        <v>0</v>
      </c>
      <c r="M2678" s="118"/>
      <c r="N2678" s="119"/>
      <c r="O2678" s="120">
        <f t="shared" si="168"/>
        <v>42886</v>
      </c>
      <c r="P2678" s="121">
        <f t="shared" si="169"/>
        <v>0</v>
      </c>
      <c r="Q2678" s="122">
        <f t="shared" si="170"/>
        <v>0</v>
      </c>
      <c r="R2678" s="122">
        <f t="shared" si="171"/>
        <v>0</v>
      </c>
      <c r="S2678" s="123" t="s">
        <v>120</v>
      </c>
      <c r="U2678" s="70"/>
      <c r="V2678" s="124"/>
    </row>
    <row r="2679" s="63" customFormat="1" ht="16.5" outlineLevel="7" spans="1:22">
      <c r="A2679" s="82"/>
      <c r="B2679" s="111" t="s">
        <v>187</v>
      </c>
      <c r="C2679" s="111" t="s">
        <v>12749</v>
      </c>
      <c r="D2679" s="112" t="s">
        <v>12197</v>
      </c>
      <c r="E2679" s="113">
        <v>41058</v>
      </c>
      <c r="F2679" s="112">
        <v>60</v>
      </c>
      <c r="G2679" s="114">
        <v>0</v>
      </c>
      <c r="H2679" s="115">
        <v>88034.18</v>
      </c>
      <c r="I2679" s="115">
        <v>88034.18</v>
      </c>
      <c r="J2679" s="116">
        <v>0</v>
      </c>
      <c r="K2679" s="116">
        <v>0</v>
      </c>
      <c r="L2679" s="116">
        <v>0</v>
      </c>
      <c r="M2679" s="118"/>
      <c r="N2679" s="119"/>
      <c r="O2679" s="120">
        <f t="shared" si="168"/>
        <v>42886</v>
      </c>
      <c r="P2679" s="121">
        <f t="shared" si="169"/>
        <v>0</v>
      </c>
      <c r="Q2679" s="122">
        <f t="shared" si="170"/>
        <v>0</v>
      </c>
      <c r="R2679" s="122">
        <f t="shared" si="171"/>
        <v>0</v>
      </c>
      <c r="S2679" s="123" t="s">
        <v>120</v>
      </c>
      <c r="U2679" s="70"/>
      <c r="V2679" s="124"/>
    </row>
    <row r="2680" s="63" customFormat="1" ht="16.5" outlineLevel="7" spans="1:22">
      <c r="A2680" s="82"/>
      <c r="B2680" s="111" t="s">
        <v>187</v>
      </c>
      <c r="C2680" s="111" t="s">
        <v>12753</v>
      </c>
      <c r="D2680" s="112" t="s">
        <v>12585</v>
      </c>
      <c r="E2680" s="113">
        <v>41058</v>
      </c>
      <c r="F2680" s="112">
        <v>60</v>
      </c>
      <c r="G2680" s="114">
        <v>0</v>
      </c>
      <c r="H2680" s="115">
        <v>104273.5</v>
      </c>
      <c r="I2680" s="115">
        <v>104273.5</v>
      </c>
      <c r="J2680" s="116">
        <v>0</v>
      </c>
      <c r="K2680" s="116">
        <v>0</v>
      </c>
      <c r="L2680" s="116">
        <v>0</v>
      </c>
      <c r="M2680" s="118"/>
      <c r="N2680" s="119"/>
      <c r="O2680" s="120">
        <f t="shared" si="168"/>
        <v>42886</v>
      </c>
      <c r="P2680" s="121">
        <f t="shared" si="169"/>
        <v>0</v>
      </c>
      <c r="Q2680" s="122">
        <f t="shared" si="170"/>
        <v>0</v>
      </c>
      <c r="R2680" s="122">
        <f t="shared" si="171"/>
        <v>0</v>
      </c>
      <c r="S2680" s="123" t="s">
        <v>120</v>
      </c>
      <c r="U2680" s="70"/>
      <c r="V2680" s="124"/>
    </row>
    <row r="2681" s="63" customFormat="1" ht="16.5" outlineLevel="7" spans="1:22">
      <c r="A2681" s="82"/>
      <c r="B2681" s="111" t="s">
        <v>187</v>
      </c>
      <c r="C2681" s="111" t="s">
        <v>12757</v>
      </c>
      <c r="D2681" s="112" t="s">
        <v>12590</v>
      </c>
      <c r="E2681" s="113">
        <v>41058</v>
      </c>
      <c r="F2681" s="112">
        <v>60</v>
      </c>
      <c r="G2681" s="114">
        <v>0</v>
      </c>
      <c r="H2681" s="115">
        <v>22222.22</v>
      </c>
      <c r="I2681" s="115">
        <v>22222.22</v>
      </c>
      <c r="J2681" s="116">
        <v>0</v>
      </c>
      <c r="K2681" s="116">
        <v>0</v>
      </c>
      <c r="L2681" s="116">
        <v>0</v>
      </c>
      <c r="M2681" s="118"/>
      <c r="N2681" s="119"/>
      <c r="O2681" s="120">
        <f t="shared" si="168"/>
        <v>42886</v>
      </c>
      <c r="P2681" s="121">
        <f t="shared" si="169"/>
        <v>0</v>
      </c>
      <c r="Q2681" s="122">
        <f t="shared" si="170"/>
        <v>0</v>
      </c>
      <c r="R2681" s="122">
        <f t="shared" si="171"/>
        <v>0</v>
      </c>
      <c r="S2681" s="123" t="s">
        <v>120</v>
      </c>
      <c r="U2681" s="70"/>
      <c r="V2681" s="124"/>
    </row>
    <row r="2682" s="63" customFormat="1" ht="16.5" outlineLevel="7" spans="1:22">
      <c r="A2682" s="82"/>
      <c r="B2682" s="111" t="s">
        <v>187</v>
      </c>
      <c r="C2682" s="111" t="s">
        <v>12761</v>
      </c>
      <c r="D2682" s="112" t="s">
        <v>12763</v>
      </c>
      <c r="E2682" s="113">
        <v>41058</v>
      </c>
      <c r="F2682" s="112">
        <v>60</v>
      </c>
      <c r="G2682" s="114">
        <v>0</v>
      </c>
      <c r="H2682" s="115">
        <v>21367.52</v>
      </c>
      <c r="I2682" s="115">
        <v>21367.52</v>
      </c>
      <c r="J2682" s="116">
        <v>0</v>
      </c>
      <c r="K2682" s="116">
        <v>0</v>
      </c>
      <c r="L2682" s="116">
        <v>0</v>
      </c>
      <c r="M2682" s="118"/>
      <c r="N2682" s="119"/>
      <c r="O2682" s="120">
        <f t="shared" si="168"/>
        <v>42886</v>
      </c>
      <c r="P2682" s="121">
        <f t="shared" si="169"/>
        <v>0</v>
      </c>
      <c r="Q2682" s="122">
        <f t="shared" si="170"/>
        <v>0</v>
      </c>
      <c r="R2682" s="122">
        <f t="shared" si="171"/>
        <v>0</v>
      </c>
      <c r="S2682" s="123" t="s">
        <v>120</v>
      </c>
      <c r="U2682" s="70"/>
      <c r="V2682" s="124"/>
    </row>
    <row r="2683" s="63" customFormat="1" ht="16.5" outlineLevel="7" spans="1:22">
      <c r="A2683" s="82"/>
      <c r="B2683" s="111" t="s">
        <v>187</v>
      </c>
      <c r="C2683" s="111" t="s">
        <v>12766</v>
      </c>
      <c r="D2683" s="112" t="s">
        <v>12590</v>
      </c>
      <c r="E2683" s="113">
        <v>41211</v>
      </c>
      <c r="F2683" s="112">
        <v>60</v>
      </c>
      <c r="G2683" s="114">
        <v>0</v>
      </c>
      <c r="H2683" s="115">
        <v>12820.5</v>
      </c>
      <c r="I2683" s="115">
        <v>12820.5</v>
      </c>
      <c r="J2683" s="116">
        <v>0</v>
      </c>
      <c r="K2683" s="116">
        <v>0</v>
      </c>
      <c r="L2683" s="116">
        <v>0</v>
      </c>
      <c r="M2683" s="118"/>
      <c r="N2683" s="119"/>
      <c r="O2683" s="120">
        <f t="shared" si="168"/>
        <v>43039</v>
      </c>
      <c r="P2683" s="121">
        <f t="shared" si="169"/>
        <v>0</v>
      </c>
      <c r="Q2683" s="122">
        <f t="shared" si="170"/>
        <v>0</v>
      </c>
      <c r="R2683" s="122">
        <f t="shared" si="171"/>
        <v>0</v>
      </c>
      <c r="S2683" s="123" t="s">
        <v>120</v>
      </c>
      <c r="U2683" s="70"/>
      <c r="V2683" s="124"/>
    </row>
    <row r="2684" s="63" customFormat="1" ht="16.5" outlineLevel="7" spans="1:22">
      <c r="A2684" s="82"/>
      <c r="B2684" s="111" t="s">
        <v>187</v>
      </c>
      <c r="C2684" s="111" t="s">
        <v>12771</v>
      </c>
      <c r="D2684" s="112" t="s">
        <v>12773</v>
      </c>
      <c r="E2684" s="113">
        <v>41261</v>
      </c>
      <c r="F2684" s="112">
        <v>60</v>
      </c>
      <c r="G2684" s="114">
        <v>0</v>
      </c>
      <c r="H2684" s="115">
        <v>45726.5</v>
      </c>
      <c r="I2684" s="115">
        <v>45726.5</v>
      </c>
      <c r="J2684" s="116">
        <v>0</v>
      </c>
      <c r="K2684" s="116">
        <v>0</v>
      </c>
      <c r="L2684" s="116">
        <v>0</v>
      </c>
      <c r="M2684" s="118"/>
      <c r="N2684" s="119"/>
      <c r="O2684" s="120">
        <f t="shared" si="168"/>
        <v>43100</v>
      </c>
      <c r="P2684" s="121">
        <f t="shared" si="169"/>
        <v>0</v>
      </c>
      <c r="Q2684" s="122">
        <f t="shared" si="170"/>
        <v>0</v>
      </c>
      <c r="R2684" s="122">
        <f t="shared" si="171"/>
        <v>0</v>
      </c>
      <c r="S2684" s="123" t="s">
        <v>120</v>
      </c>
      <c r="U2684" s="70"/>
      <c r="V2684" s="124"/>
    </row>
    <row r="2685" s="63" customFormat="1" ht="16.5" outlineLevel="7" spans="1:22">
      <c r="A2685" s="82"/>
      <c r="B2685" s="111" t="s">
        <v>187</v>
      </c>
      <c r="C2685" s="111" t="s">
        <v>12776</v>
      </c>
      <c r="D2685" s="112" t="s">
        <v>12778</v>
      </c>
      <c r="E2685" s="113">
        <v>41261</v>
      </c>
      <c r="F2685" s="112">
        <v>60</v>
      </c>
      <c r="G2685" s="114">
        <v>0</v>
      </c>
      <c r="H2685" s="115">
        <v>38461.54</v>
      </c>
      <c r="I2685" s="115">
        <v>38461.54</v>
      </c>
      <c r="J2685" s="116">
        <v>0</v>
      </c>
      <c r="K2685" s="116">
        <v>0</v>
      </c>
      <c r="L2685" s="116">
        <v>0</v>
      </c>
      <c r="M2685" s="118"/>
      <c r="N2685" s="119"/>
      <c r="O2685" s="120">
        <f t="shared" si="168"/>
        <v>43100</v>
      </c>
      <c r="P2685" s="121">
        <f t="shared" si="169"/>
        <v>0</v>
      </c>
      <c r="Q2685" s="122">
        <f t="shared" si="170"/>
        <v>0</v>
      </c>
      <c r="R2685" s="122">
        <f t="shared" si="171"/>
        <v>0</v>
      </c>
      <c r="S2685" s="123" t="s">
        <v>120</v>
      </c>
      <c r="U2685" s="70"/>
      <c r="V2685" s="124"/>
    </row>
    <row r="2686" s="63" customFormat="1" ht="16.5" outlineLevel="7" spans="1:22">
      <c r="A2686" s="82"/>
      <c r="B2686" s="111" t="s">
        <v>187</v>
      </c>
      <c r="C2686" s="111" t="s">
        <v>12781</v>
      </c>
      <c r="D2686" s="112" t="s">
        <v>12622</v>
      </c>
      <c r="E2686" s="113">
        <v>41453</v>
      </c>
      <c r="F2686" s="112">
        <v>60</v>
      </c>
      <c r="G2686" s="114">
        <v>0</v>
      </c>
      <c r="H2686" s="115">
        <v>21367.52</v>
      </c>
      <c r="I2686" s="115">
        <v>21367.52</v>
      </c>
      <c r="J2686" s="116">
        <v>0</v>
      </c>
      <c r="K2686" s="116">
        <v>0</v>
      </c>
      <c r="L2686" s="116">
        <v>0</v>
      </c>
      <c r="M2686" s="118"/>
      <c r="N2686" s="119"/>
      <c r="O2686" s="120">
        <f t="shared" si="168"/>
        <v>43281</v>
      </c>
      <c r="P2686" s="121">
        <f t="shared" si="169"/>
        <v>0</v>
      </c>
      <c r="Q2686" s="122">
        <f t="shared" si="170"/>
        <v>0</v>
      </c>
      <c r="R2686" s="122">
        <f t="shared" si="171"/>
        <v>0</v>
      </c>
      <c r="S2686" s="123" t="s">
        <v>120</v>
      </c>
      <c r="U2686" s="70"/>
      <c r="V2686" s="124"/>
    </row>
    <row r="2687" s="63" customFormat="1" ht="16.5" outlineLevel="7" spans="1:22">
      <c r="A2687" s="82"/>
      <c r="B2687" s="111" t="s">
        <v>187</v>
      </c>
      <c r="C2687" s="111" t="s">
        <v>12786</v>
      </c>
      <c r="D2687" s="112" t="s">
        <v>12369</v>
      </c>
      <c r="E2687" s="113">
        <v>41453</v>
      </c>
      <c r="F2687" s="112">
        <v>60</v>
      </c>
      <c r="G2687" s="114">
        <v>0</v>
      </c>
      <c r="H2687" s="115">
        <v>135000</v>
      </c>
      <c r="I2687" s="115">
        <v>135000</v>
      </c>
      <c r="J2687" s="116">
        <v>0</v>
      </c>
      <c r="K2687" s="116">
        <v>0</v>
      </c>
      <c r="L2687" s="116">
        <v>0</v>
      </c>
      <c r="M2687" s="118"/>
      <c r="N2687" s="119"/>
      <c r="O2687" s="120">
        <f t="shared" si="168"/>
        <v>43281</v>
      </c>
      <c r="P2687" s="121">
        <f t="shared" si="169"/>
        <v>0</v>
      </c>
      <c r="Q2687" s="122">
        <f t="shared" si="170"/>
        <v>0</v>
      </c>
      <c r="R2687" s="122">
        <f t="shared" si="171"/>
        <v>0</v>
      </c>
      <c r="S2687" s="123" t="s">
        <v>120</v>
      </c>
      <c r="U2687" s="70"/>
      <c r="V2687" s="124"/>
    </row>
    <row r="2688" s="63" customFormat="1" ht="16.5" outlineLevel="7" spans="1:22">
      <c r="A2688" s="82"/>
      <c r="B2688" s="111" t="s">
        <v>187</v>
      </c>
      <c r="C2688" s="111" t="s">
        <v>12791</v>
      </c>
      <c r="D2688" s="112" t="s">
        <v>12204</v>
      </c>
      <c r="E2688" s="113">
        <v>41453</v>
      </c>
      <c r="F2688" s="112">
        <v>60</v>
      </c>
      <c r="G2688" s="114">
        <v>0</v>
      </c>
      <c r="H2688" s="115">
        <v>75213.68</v>
      </c>
      <c r="I2688" s="115">
        <v>75213.68</v>
      </c>
      <c r="J2688" s="116">
        <v>0</v>
      </c>
      <c r="K2688" s="116">
        <v>0</v>
      </c>
      <c r="L2688" s="116">
        <v>0</v>
      </c>
      <c r="M2688" s="118"/>
      <c r="N2688" s="119"/>
      <c r="O2688" s="120">
        <f t="shared" si="168"/>
        <v>43281</v>
      </c>
      <c r="P2688" s="121">
        <f t="shared" si="169"/>
        <v>0</v>
      </c>
      <c r="Q2688" s="122">
        <f t="shared" si="170"/>
        <v>0</v>
      </c>
      <c r="R2688" s="122">
        <f t="shared" si="171"/>
        <v>0</v>
      </c>
      <c r="S2688" s="123" t="s">
        <v>120</v>
      </c>
      <c r="U2688" s="70"/>
      <c r="V2688" s="124"/>
    </row>
    <row r="2689" s="63" customFormat="1" ht="16.5" outlineLevel="7" spans="1:22">
      <c r="A2689" s="82"/>
      <c r="B2689" s="111" t="s">
        <v>187</v>
      </c>
      <c r="C2689" s="111" t="s">
        <v>12797</v>
      </c>
      <c r="D2689" s="112" t="s">
        <v>12223</v>
      </c>
      <c r="E2689" s="113">
        <v>41453</v>
      </c>
      <c r="F2689" s="112">
        <v>60</v>
      </c>
      <c r="G2689" s="114">
        <v>0</v>
      </c>
      <c r="H2689" s="115">
        <v>93162.39</v>
      </c>
      <c r="I2689" s="115">
        <v>93162.39</v>
      </c>
      <c r="J2689" s="116">
        <v>0</v>
      </c>
      <c r="K2689" s="116">
        <v>0</v>
      </c>
      <c r="L2689" s="116">
        <v>0</v>
      </c>
      <c r="M2689" s="118"/>
      <c r="N2689" s="119"/>
      <c r="O2689" s="120">
        <f t="shared" si="168"/>
        <v>43281</v>
      </c>
      <c r="P2689" s="121">
        <f t="shared" si="169"/>
        <v>0</v>
      </c>
      <c r="Q2689" s="122">
        <f t="shared" si="170"/>
        <v>0</v>
      </c>
      <c r="R2689" s="122">
        <f t="shared" si="171"/>
        <v>0</v>
      </c>
      <c r="S2689" s="123" t="s">
        <v>120</v>
      </c>
      <c r="U2689" s="70"/>
      <c r="V2689" s="124"/>
    </row>
    <row r="2690" s="63" customFormat="1" ht="16.5" outlineLevel="7" spans="1:22">
      <c r="A2690" s="82"/>
      <c r="B2690" s="111" t="s">
        <v>187</v>
      </c>
      <c r="C2690" s="111" t="s">
        <v>12801</v>
      </c>
      <c r="D2690" s="112" t="s">
        <v>12217</v>
      </c>
      <c r="E2690" s="113">
        <v>41453</v>
      </c>
      <c r="F2690" s="112">
        <v>60</v>
      </c>
      <c r="G2690" s="114">
        <v>0</v>
      </c>
      <c r="H2690" s="115">
        <v>123846.14</v>
      </c>
      <c r="I2690" s="115">
        <v>123846.14</v>
      </c>
      <c r="J2690" s="116">
        <v>0</v>
      </c>
      <c r="K2690" s="116">
        <v>0</v>
      </c>
      <c r="L2690" s="116">
        <v>0</v>
      </c>
      <c r="M2690" s="118"/>
      <c r="N2690" s="119"/>
      <c r="O2690" s="120">
        <f t="shared" si="168"/>
        <v>43281</v>
      </c>
      <c r="P2690" s="121">
        <f t="shared" si="169"/>
        <v>0</v>
      </c>
      <c r="Q2690" s="122">
        <f t="shared" si="170"/>
        <v>0</v>
      </c>
      <c r="R2690" s="122">
        <f t="shared" si="171"/>
        <v>0</v>
      </c>
      <c r="S2690" s="123" t="s">
        <v>120</v>
      </c>
      <c r="U2690" s="70"/>
      <c r="V2690" s="124"/>
    </row>
    <row r="2691" s="63" customFormat="1" ht="16.5" outlineLevel="7" spans="1:22">
      <c r="A2691" s="82"/>
      <c r="B2691" s="111" t="s">
        <v>187</v>
      </c>
      <c r="C2691" s="111" t="s">
        <v>12805</v>
      </c>
      <c r="D2691" s="112" t="s">
        <v>12248</v>
      </c>
      <c r="E2691" s="113">
        <v>41453</v>
      </c>
      <c r="F2691" s="112">
        <v>60</v>
      </c>
      <c r="G2691" s="114">
        <v>0</v>
      </c>
      <c r="H2691" s="115">
        <v>17094.02</v>
      </c>
      <c r="I2691" s="115">
        <v>17094.02</v>
      </c>
      <c r="J2691" s="116">
        <v>0</v>
      </c>
      <c r="K2691" s="116">
        <v>0</v>
      </c>
      <c r="L2691" s="116">
        <v>0</v>
      </c>
      <c r="M2691" s="118"/>
      <c r="N2691" s="119"/>
      <c r="O2691" s="120">
        <f t="shared" si="168"/>
        <v>43281</v>
      </c>
      <c r="P2691" s="121">
        <f t="shared" si="169"/>
        <v>0</v>
      </c>
      <c r="Q2691" s="122">
        <f t="shared" si="170"/>
        <v>0</v>
      </c>
      <c r="R2691" s="122">
        <f t="shared" si="171"/>
        <v>0</v>
      </c>
      <c r="S2691" s="123" t="s">
        <v>120</v>
      </c>
      <c r="U2691" s="70"/>
      <c r="V2691" s="124"/>
    </row>
    <row r="2692" s="63" customFormat="1" ht="16.5" outlineLevel="7" spans="1:22">
      <c r="A2692" s="82"/>
      <c r="B2692" s="111" t="s">
        <v>187</v>
      </c>
      <c r="C2692" s="111" t="s">
        <v>12809</v>
      </c>
      <c r="D2692" s="112" t="s">
        <v>12811</v>
      </c>
      <c r="E2692" s="113">
        <v>41453</v>
      </c>
      <c r="F2692" s="112">
        <v>60</v>
      </c>
      <c r="G2692" s="114">
        <v>0</v>
      </c>
      <c r="H2692" s="115">
        <v>100854.7</v>
      </c>
      <c r="I2692" s="115">
        <v>100854.7</v>
      </c>
      <c r="J2692" s="116">
        <v>0</v>
      </c>
      <c r="K2692" s="116">
        <v>0</v>
      </c>
      <c r="L2692" s="116">
        <v>0</v>
      </c>
      <c r="M2692" s="118"/>
      <c r="N2692" s="119"/>
      <c r="O2692" s="120">
        <f t="shared" si="168"/>
        <v>43281</v>
      </c>
      <c r="P2692" s="121">
        <f t="shared" si="169"/>
        <v>0</v>
      </c>
      <c r="Q2692" s="122">
        <f t="shared" si="170"/>
        <v>0</v>
      </c>
      <c r="R2692" s="122">
        <f t="shared" si="171"/>
        <v>0</v>
      </c>
      <c r="S2692" s="123" t="s">
        <v>120</v>
      </c>
      <c r="U2692" s="70"/>
      <c r="V2692" s="124"/>
    </row>
    <row r="2693" s="63" customFormat="1" ht="16.5" outlineLevel="7" spans="1:22">
      <c r="A2693" s="82"/>
      <c r="B2693" s="111" t="s">
        <v>187</v>
      </c>
      <c r="C2693" s="111" t="s">
        <v>12814</v>
      </c>
      <c r="D2693" s="112" t="s">
        <v>12234</v>
      </c>
      <c r="E2693" s="113">
        <v>41479</v>
      </c>
      <c r="F2693" s="112">
        <v>60</v>
      </c>
      <c r="G2693" s="114">
        <v>0</v>
      </c>
      <c r="H2693" s="115">
        <v>14273.5</v>
      </c>
      <c r="I2693" s="115">
        <v>14273.5</v>
      </c>
      <c r="J2693" s="116">
        <v>0</v>
      </c>
      <c r="K2693" s="116">
        <v>0</v>
      </c>
      <c r="L2693" s="116">
        <v>0</v>
      </c>
      <c r="M2693" s="118"/>
      <c r="N2693" s="119"/>
      <c r="O2693" s="120">
        <f t="shared" si="168"/>
        <v>43312</v>
      </c>
      <c r="P2693" s="121">
        <f t="shared" si="169"/>
        <v>0</v>
      </c>
      <c r="Q2693" s="122">
        <f t="shared" si="170"/>
        <v>0</v>
      </c>
      <c r="R2693" s="122">
        <f t="shared" si="171"/>
        <v>0</v>
      </c>
      <c r="S2693" s="123" t="s">
        <v>120</v>
      </c>
      <c r="U2693" s="70"/>
      <c r="V2693" s="124"/>
    </row>
    <row r="2694" s="63" customFormat="1" ht="16.5" outlineLevel="7" spans="1:22">
      <c r="A2694" s="82"/>
      <c r="B2694" s="111" t="s">
        <v>187</v>
      </c>
      <c r="C2694" s="111" t="s">
        <v>12819</v>
      </c>
      <c r="D2694" s="112" t="s">
        <v>12223</v>
      </c>
      <c r="E2694" s="113">
        <v>41479</v>
      </c>
      <c r="F2694" s="112">
        <v>60</v>
      </c>
      <c r="G2694" s="114">
        <v>0</v>
      </c>
      <c r="H2694" s="115">
        <v>92563.23</v>
      </c>
      <c r="I2694" s="115">
        <v>92563.23</v>
      </c>
      <c r="J2694" s="116">
        <v>0</v>
      </c>
      <c r="K2694" s="116">
        <v>0</v>
      </c>
      <c r="L2694" s="116">
        <v>0</v>
      </c>
      <c r="M2694" s="118"/>
      <c r="N2694" s="119"/>
      <c r="O2694" s="120">
        <f t="shared" si="168"/>
        <v>43312</v>
      </c>
      <c r="P2694" s="121">
        <f t="shared" si="169"/>
        <v>0</v>
      </c>
      <c r="Q2694" s="122">
        <f t="shared" si="170"/>
        <v>0</v>
      </c>
      <c r="R2694" s="122">
        <f t="shared" si="171"/>
        <v>0</v>
      </c>
      <c r="S2694" s="123" t="s">
        <v>120</v>
      </c>
      <c r="U2694" s="70"/>
      <c r="V2694" s="124"/>
    </row>
    <row r="2695" s="63" customFormat="1" ht="16.5" outlineLevel="7" spans="1:22">
      <c r="A2695" s="82"/>
      <c r="B2695" s="111" t="s">
        <v>187</v>
      </c>
      <c r="C2695" s="111" t="s">
        <v>12823</v>
      </c>
      <c r="D2695" s="112" t="s">
        <v>12191</v>
      </c>
      <c r="E2695" s="113">
        <v>41479</v>
      </c>
      <c r="F2695" s="112">
        <v>60</v>
      </c>
      <c r="G2695" s="114">
        <v>0</v>
      </c>
      <c r="H2695" s="115">
        <v>107356.35</v>
      </c>
      <c r="I2695" s="115">
        <v>107356.35</v>
      </c>
      <c r="J2695" s="116">
        <v>0</v>
      </c>
      <c r="K2695" s="116">
        <v>0</v>
      </c>
      <c r="L2695" s="116">
        <v>0</v>
      </c>
      <c r="M2695" s="118"/>
      <c r="N2695" s="119"/>
      <c r="O2695" s="120">
        <f t="shared" si="168"/>
        <v>43312</v>
      </c>
      <c r="P2695" s="121">
        <f t="shared" si="169"/>
        <v>0</v>
      </c>
      <c r="Q2695" s="122">
        <f t="shared" si="170"/>
        <v>0</v>
      </c>
      <c r="R2695" s="122">
        <f t="shared" si="171"/>
        <v>0</v>
      </c>
      <c r="S2695" s="123" t="s">
        <v>120</v>
      </c>
      <c r="U2695" s="70"/>
      <c r="V2695" s="124"/>
    </row>
    <row r="2696" s="63" customFormat="1" ht="16.5" outlineLevel="7" spans="1:22">
      <c r="A2696" s="82"/>
      <c r="B2696" s="111" t="s">
        <v>187</v>
      </c>
      <c r="C2696" s="111" t="s">
        <v>12827</v>
      </c>
      <c r="D2696" s="112" t="s">
        <v>12217</v>
      </c>
      <c r="E2696" s="113">
        <v>41479</v>
      </c>
      <c r="F2696" s="112">
        <v>60</v>
      </c>
      <c r="G2696" s="114">
        <v>0</v>
      </c>
      <c r="H2696" s="115">
        <v>67725.36</v>
      </c>
      <c r="I2696" s="115">
        <v>67725.36</v>
      </c>
      <c r="J2696" s="116">
        <v>0</v>
      </c>
      <c r="K2696" s="116">
        <v>0</v>
      </c>
      <c r="L2696" s="116">
        <v>0</v>
      </c>
      <c r="M2696" s="118"/>
      <c r="N2696" s="119"/>
      <c r="O2696" s="120">
        <f t="shared" si="168"/>
        <v>43312</v>
      </c>
      <c r="P2696" s="121">
        <f t="shared" si="169"/>
        <v>0</v>
      </c>
      <c r="Q2696" s="122">
        <f t="shared" si="170"/>
        <v>0</v>
      </c>
      <c r="R2696" s="122">
        <f t="shared" si="171"/>
        <v>0</v>
      </c>
      <c r="S2696" s="123" t="s">
        <v>120</v>
      </c>
      <c r="U2696" s="70"/>
      <c r="V2696" s="124"/>
    </row>
    <row r="2697" s="63" customFormat="1" ht="16.5" outlineLevel="7" spans="1:22">
      <c r="A2697" s="82"/>
      <c r="B2697" s="111" t="s">
        <v>187</v>
      </c>
      <c r="C2697" s="111" t="s">
        <v>12831</v>
      </c>
      <c r="D2697" s="112" t="s">
        <v>12622</v>
      </c>
      <c r="E2697" s="113">
        <v>41940</v>
      </c>
      <c r="F2697" s="112">
        <v>60</v>
      </c>
      <c r="G2697" s="114">
        <v>0</v>
      </c>
      <c r="H2697" s="115">
        <v>50000</v>
      </c>
      <c r="I2697" s="115">
        <v>50000</v>
      </c>
      <c r="J2697" s="116">
        <v>0</v>
      </c>
      <c r="K2697" s="116">
        <v>0</v>
      </c>
      <c r="L2697" s="116">
        <v>0</v>
      </c>
      <c r="M2697" s="118"/>
      <c r="N2697" s="119"/>
      <c r="O2697" s="120">
        <f t="shared" si="168"/>
        <v>43769</v>
      </c>
      <c r="P2697" s="121">
        <f t="shared" si="169"/>
        <v>0</v>
      </c>
      <c r="Q2697" s="122">
        <f t="shared" si="170"/>
        <v>0</v>
      </c>
      <c r="R2697" s="122">
        <f t="shared" si="171"/>
        <v>0</v>
      </c>
      <c r="S2697" s="123" t="s">
        <v>120</v>
      </c>
      <c r="U2697" s="70"/>
      <c r="V2697" s="124"/>
    </row>
    <row r="2698" s="63" customFormat="1" ht="16.5" outlineLevel="7" spans="1:22">
      <c r="A2698" s="82"/>
      <c r="B2698" s="111" t="s">
        <v>187</v>
      </c>
      <c r="C2698" s="111" t="s">
        <v>12836</v>
      </c>
      <c r="D2698" s="112" t="s">
        <v>12838</v>
      </c>
      <c r="E2698" s="113">
        <v>41940</v>
      </c>
      <c r="F2698" s="112">
        <v>60</v>
      </c>
      <c r="G2698" s="114">
        <v>0</v>
      </c>
      <c r="H2698" s="115">
        <v>50000</v>
      </c>
      <c r="I2698" s="115">
        <v>50000</v>
      </c>
      <c r="J2698" s="116">
        <v>0</v>
      </c>
      <c r="K2698" s="116">
        <v>0</v>
      </c>
      <c r="L2698" s="116">
        <v>0</v>
      </c>
      <c r="M2698" s="118"/>
      <c r="N2698" s="119"/>
      <c r="O2698" s="120">
        <f t="shared" si="168"/>
        <v>43769</v>
      </c>
      <c r="P2698" s="121">
        <f t="shared" si="169"/>
        <v>0</v>
      </c>
      <c r="Q2698" s="122">
        <f t="shared" si="170"/>
        <v>0</v>
      </c>
      <c r="R2698" s="122">
        <f t="shared" si="171"/>
        <v>0</v>
      </c>
      <c r="S2698" s="123" t="s">
        <v>120</v>
      </c>
      <c r="U2698" s="70"/>
      <c r="V2698" s="124"/>
    </row>
    <row r="2699" s="63" customFormat="1" ht="16.5" outlineLevel="7" spans="1:22">
      <c r="A2699" s="82"/>
      <c r="B2699" s="111" t="s">
        <v>187</v>
      </c>
      <c r="C2699" s="111" t="s">
        <v>12841</v>
      </c>
      <c r="D2699" s="112" t="s">
        <v>12217</v>
      </c>
      <c r="E2699" s="113">
        <v>41940</v>
      </c>
      <c r="F2699" s="112">
        <v>60</v>
      </c>
      <c r="G2699" s="114">
        <v>0</v>
      </c>
      <c r="H2699" s="115">
        <v>99500</v>
      </c>
      <c r="I2699" s="115">
        <v>99500</v>
      </c>
      <c r="J2699" s="116">
        <v>0</v>
      </c>
      <c r="K2699" s="116">
        <v>0</v>
      </c>
      <c r="L2699" s="116">
        <v>0</v>
      </c>
      <c r="M2699" s="118"/>
      <c r="N2699" s="119"/>
      <c r="O2699" s="120">
        <f t="shared" si="168"/>
        <v>43769</v>
      </c>
      <c r="P2699" s="121">
        <f t="shared" si="169"/>
        <v>0</v>
      </c>
      <c r="Q2699" s="122">
        <f t="shared" si="170"/>
        <v>0</v>
      </c>
      <c r="R2699" s="122">
        <f t="shared" si="171"/>
        <v>0</v>
      </c>
      <c r="S2699" s="123" t="s">
        <v>120</v>
      </c>
      <c r="U2699" s="70"/>
      <c r="V2699" s="124"/>
    </row>
    <row r="2700" s="63" customFormat="1" ht="16.5" outlineLevel="7" spans="1:22">
      <c r="A2700" s="82"/>
      <c r="B2700" s="111" t="s">
        <v>187</v>
      </c>
      <c r="C2700" s="111" t="s">
        <v>12846</v>
      </c>
      <c r="D2700" s="112" t="s">
        <v>12223</v>
      </c>
      <c r="E2700" s="113">
        <v>41940</v>
      </c>
      <c r="F2700" s="112">
        <v>60</v>
      </c>
      <c r="G2700" s="114">
        <v>0</v>
      </c>
      <c r="H2700" s="115">
        <v>143000</v>
      </c>
      <c r="I2700" s="115">
        <v>143000</v>
      </c>
      <c r="J2700" s="116">
        <v>0</v>
      </c>
      <c r="K2700" s="116">
        <v>0</v>
      </c>
      <c r="L2700" s="116">
        <v>0</v>
      </c>
      <c r="M2700" s="118"/>
      <c r="N2700" s="119"/>
      <c r="O2700" s="120">
        <f t="shared" si="168"/>
        <v>43769</v>
      </c>
      <c r="P2700" s="121">
        <f t="shared" si="169"/>
        <v>0</v>
      </c>
      <c r="Q2700" s="122">
        <f t="shared" si="170"/>
        <v>0</v>
      </c>
      <c r="R2700" s="122">
        <f t="shared" si="171"/>
        <v>0</v>
      </c>
      <c r="S2700" s="123" t="s">
        <v>120</v>
      </c>
      <c r="U2700" s="70"/>
      <c r="V2700" s="124"/>
    </row>
    <row r="2701" s="63" customFormat="1" ht="16.5" outlineLevel="7" spans="1:22">
      <c r="A2701" s="82"/>
      <c r="B2701" s="111" t="s">
        <v>187</v>
      </c>
      <c r="C2701" s="111" t="s">
        <v>12850</v>
      </c>
      <c r="D2701" s="112" t="s">
        <v>12204</v>
      </c>
      <c r="E2701" s="113">
        <v>41940</v>
      </c>
      <c r="F2701" s="112">
        <v>60</v>
      </c>
      <c r="G2701" s="114">
        <v>0</v>
      </c>
      <c r="H2701" s="115">
        <v>128000</v>
      </c>
      <c r="I2701" s="115">
        <v>128000</v>
      </c>
      <c r="J2701" s="116">
        <v>0</v>
      </c>
      <c r="K2701" s="116">
        <v>0</v>
      </c>
      <c r="L2701" s="116">
        <v>0</v>
      </c>
      <c r="M2701" s="118"/>
      <c r="N2701" s="119"/>
      <c r="O2701" s="120">
        <f t="shared" si="168"/>
        <v>43769</v>
      </c>
      <c r="P2701" s="121">
        <f t="shared" si="169"/>
        <v>0</v>
      </c>
      <c r="Q2701" s="122">
        <f t="shared" si="170"/>
        <v>0</v>
      </c>
      <c r="R2701" s="122">
        <f t="shared" si="171"/>
        <v>0</v>
      </c>
      <c r="S2701" s="123" t="s">
        <v>120</v>
      </c>
      <c r="U2701" s="70"/>
      <c r="V2701" s="124"/>
    </row>
    <row r="2702" s="63" customFormat="1" ht="16.5" outlineLevel="7" spans="1:22">
      <c r="A2702" s="82"/>
      <c r="B2702" s="111" t="s">
        <v>187</v>
      </c>
      <c r="C2702" s="111" t="s">
        <v>12855</v>
      </c>
      <c r="D2702" s="112" t="s">
        <v>12191</v>
      </c>
      <c r="E2702" s="113">
        <v>41940</v>
      </c>
      <c r="F2702" s="112">
        <v>60</v>
      </c>
      <c r="G2702" s="114">
        <v>0</v>
      </c>
      <c r="H2702" s="115">
        <v>168000</v>
      </c>
      <c r="I2702" s="115">
        <v>168000</v>
      </c>
      <c r="J2702" s="116">
        <v>0</v>
      </c>
      <c r="K2702" s="116">
        <v>0</v>
      </c>
      <c r="L2702" s="116">
        <v>0</v>
      </c>
      <c r="M2702" s="118"/>
      <c r="N2702" s="119"/>
      <c r="O2702" s="120">
        <f t="shared" si="168"/>
        <v>43769</v>
      </c>
      <c r="P2702" s="121">
        <f t="shared" si="169"/>
        <v>0</v>
      </c>
      <c r="Q2702" s="122">
        <f t="shared" si="170"/>
        <v>0</v>
      </c>
      <c r="R2702" s="122">
        <f t="shared" si="171"/>
        <v>0</v>
      </c>
      <c r="S2702" s="123" t="s">
        <v>120</v>
      </c>
      <c r="U2702" s="70"/>
      <c r="V2702" s="124"/>
    </row>
    <row r="2703" s="63" customFormat="1" ht="16.5" outlineLevel="7" spans="1:22">
      <c r="A2703" s="82"/>
      <c r="B2703" s="111" t="s">
        <v>187</v>
      </c>
      <c r="C2703" s="111" t="s">
        <v>12859</v>
      </c>
      <c r="D2703" s="112" t="s">
        <v>12217</v>
      </c>
      <c r="E2703" s="113">
        <v>41940</v>
      </c>
      <c r="F2703" s="112">
        <v>60</v>
      </c>
      <c r="G2703" s="114">
        <v>0</v>
      </c>
      <c r="H2703" s="115">
        <v>115000</v>
      </c>
      <c r="I2703" s="115">
        <v>115000</v>
      </c>
      <c r="J2703" s="116">
        <v>0</v>
      </c>
      <c r="K2703" s="116">
        <v>0</v>
      </c>
      <c r="L2703" s="116">
        <v>0</v>
      </c>
      <c r="M2703" s="118"/>
      <c r="N2703" s="119"/>
      <c r="O2703" s="120">
        <f t="shared" si="168"/>
        <v>43769</v>
      </c>
      <c r="P2703" s="121">
        <f t="shared" si="169"/>
        <v>0</v>
      </c>
      <c r="Q2703" s="122">
        <f t="shared" si="170"/>
        <v>0</v>
      </c>
      <c r="R2703" s="122">
        <f t="shared" si="171"/>
        <v>0</v>
      </c>
      <c r="S2703" s="123" t="s">
        <v>120</v>
      </c>
      <c r="U2703" s="70"/>
      <c r="V2703" s="124"/>
    </row>
    <row r="2704" s="63" customFormat="1" ht="16.5" outlineLevel="7" spans="1:22">
      <c r="A2704" s="82"/>
      <c r="B2704" s="111" t="s">
        <v>187</v>
      </c>
      <c r="C2704" s="111" t="s">
        <v>12863</v>
      </c>
      <c r="D2704" s="112" t="s">
        <v>12223</v>
      </c>
      <c r="E2704" s="113">
        <v>41940</v>
      </c>
      <c r="F2704" s="112">
        <v>60</v>
      </c>
      <c r="G2704" s="114">
        <v>0</v>
      </c>
      <c r="H2704" s="115">
        <v>155000</v>
      </c>
      <c r="I2704" s="115">
        <v>155000</v>
      </c>
      <c r="J2704" s="116">
        <v>0</v>
      </c>
      <c r="K2704" s="116">
        <v>0</v>
      </c>
      <c r="L2704" s="116">
        <v>0</v>
      </c>
      <c r="M2704" s="118"/>
      <c r="N2704" s="119"/>
      <c r="O2704" s="120">
        <f t="shared" si="168"/>
        <v>43769</v>
      </c>
      <c r="P2704" s="121">
        <f t="shared" si="169"/>
        <v>0</v>
      </c>
      <c r="Q2704" s="122">
        <f t="shared" si="170"/>
        <v>0</v>
      </c>
      <c r="R2704" s="122">
        <f t="shared" si="171"/>
        <v>0</v>
      </c>
      <c r="S2704" s="123" t="s">
        <v>120</v>
      </c>
      <c r="U2704" s="70"/>
      <c r="V2704" s="124"/>
    </row>
    <row r="2705" s="63" customFormat="1" ht="16.5" outlineLevel="7" spans="1:22">
      <c r="A2705" s="82"/>
      <c r="B2705" s="111" t="s">
        <v>187</v>
      </c>
      <c r="C2705" s="111" t="s">
        <v>12867</v>
      </c>
      <c r="D2705" s="112" t="s">
        <v>12248</v>
      </c>
      <c r="E2705" s="113">
        <v>41940</v>
      </c>
      <c r="F2705" s="112">
        <v>60</v>
      </c>
      <c r="G2705" s="114">
        <v>0</v>
      </c>
      <c r="H2705" s="115">
        <v>24000</v>
      </c>
      <c r="I2705" s="115">
        <v>24000</v>
      </c>
      <c r="J2705" s="116">
        <v>0</v>
      </c>
      <c r="K2705" s="116">
        <v>0</v>
      </c>
      <c r="L2705" s="116">
        <v>0</v>
      </c>
      <c r="M2705" s="118"/>
      <c r="N2705" s="119"/>
      <c r="O2705" s="120">
        <f t="shared" si="168"/>
        <v>43769</v>
      </c>
      <c r="P2705" s="121">
        <f t="shared" si="169"/>
        <v>0</v>
      </c>
      <c r="Q2705" s="122">
        <f t="shared" si="170"/>
        <v>0</v>
      </c>
      <c r="R2705" s="122">
        <f t="shared" si="171"/>
        <v>0</v>
      </c>
      <c r="S2705" s="123" t="s">
        <v>120</v>
      </c>
      <c r="U2705" s="70"/>
      <c r="V2705" s="124"/>
    </row>
    <row r="2706" s="63" customFormat="1" ht="16.5" outlineLevel="7" spans="1:22">
      <c r="A2706" s="82"/>
      <c r="B2706" s="111" t="s">
        <v>187</v>
      </c>
      <c r="C2706" s="111" t="s">
        <v>12871</v>
      </c>
      <c r="D2706" s="112" t="s">
        <v>12309</v>
      </c>
      <c r="E2706" s="113">
        <v>41940</v>
      </c>
      <c r="F2706" s="112">
        <v>60</v>
      </c>
      <c r="G2706" s="114">
        <v>0</v>
      </c>
      <c r="H2706" s="115">
        <v>84256.42</v>
      </c>
      <c r="I2706" s="115">
        <v>84256.42</v>
      </c>
      <c r="J2706" s="116">
        <v>0</v>
      </c>
      <c r="K2706" s="116">
        <v>0</v>
      </c>
      <c r="L2706" s="116">
        <v>0</v>
      </c>
      <c r="M2706" s="118"/>
      <c r="N2706" s="119"/>
      <c r="O2706" s="120">
        <f t="shared" si="168"/>
        <v>43769</v>
      </c>
      <c r="P2706" s="121">
        <f t="shared" si="169"/>
        <v>0</v>
      </c>
      <c r="Q2706" s="122">
        <f t="shared" si="170"/>
        <v>0</v>
      </c>
      <c r="R2706" s="122">
        <f t="shared" si="171"/>
        <v>0</v>
      </c>
      <c r="S2706" s="123" t="s">
        <v>120</v>
      </c>
      <c r="U2706" s="70"/>
      <c r="V2706" s="124"/>
    </row>
    <row r="2707" s="63" customFormat="1" ht="16.5" outlineLevel="7" spans="1:22">
      <c r="A2707" s="82"/>
      <c r="B2707" s="111" t="s">
        <v>187</v>
      </c>
      <c r="C2707" s="111" t="s">
        <v>12874</v>
      </c>
      <c r="D2707" s="112" t="s">
        <v>12622</v>
      </c>
      <c r="E2707" s="113">
        <v>41940</v>
      </c>
      <c r="F2707" s="112">
        <v>60</v>
      </c>
      <c r="G2707" s="114">
        <v>0</v>
      </c>
      <c r="H2707" s="115">
        <v>100000</v>
      </c>
      <c r="I2707" s="115">
        <v>100000</v>
      </c>
      <c r="J2707" s="116">
        <v>0</v>
      </c>
      <c r="K2707" s="116">
        <v>0</v>
      </c>
      <c r="L2707" s="116">
        <v>0</v>
      </c>
      <c r="M2707" s="118"/>
      <c r="N2707" s="119"/>
      <c r="O2707" s="120">
        <f t="shared" si="168"/>
        <v>43769</v>
      </c>
      <c r="P2707" s="121">
        <f t="shared" si="169"/>
        <v>0</v>
      </c>
      <c r="Q2707" s="122">
        <f t="shared" si="170"/>
        <v>0</v>
      </c>
      <c r="R2707" s="122">
        <f t="shared" si="171"/>
        <v>0</v>
      </c>
      <c r="S2707" s="123" t="s">
        <v>120</v>
      </c>
      <c r="U2707" s="70"/>
      <c r="V2707" s="124"/>
    </row>
    <row r="2708" s="63" customFormat="1" ht="16.5" outlineLevel="7" spans="1:22">
      <c r="A2708" s="82"/>
      <c r="B2708" s="111" t="s">
        <v>187</v>
      </c>
      <c r="C2708" s="111" t="s">
        <v>12878</v>
      </c>
      <c r="D2708" s="112" t="s">
        <v>12204</v>
      </c>
      <c r="E2708" s="113">
        <v>41940</v>
      </c>
      <c r="F2708" s="112">
        <v>60</v>
      </c>
      <c r="G2708" s="114">
        <v>0</v>
      </c>
      <c r="H2708" s="115">
        <v>128200</v>
      </c>
      <c r="I2708" s="115">
        <v>128200</v>
      </c>
      <c r="J2708" s="116">
        <v>0</v>
      </c>
      <c r="K2708" s="116">
        <v>0</v>
      </c>
      <c r="L2708" s="116">
        <v>0</v>
      </c>
      <c r="M2708" s="118"/>
      <c r="N2708" s="119"/>
      <c r="O2708" s="120">
        <f t="shared" si="168"/>
        <v>43769</v>
      </c>
      <c r="P2708" s="121">
        <f t="shared" si="169"/>
        <v>0</v>
      </c>
      <c r="Q2708" s="122">
        <f t="shared" si="170"/>
        <v>0</v>
      </c>
      <c r="R2708" s="122">
        <f t="shared" si="171"/>
        <v>0</v>
      </c>
      <c r="S2708" s="123" t="s">
        <v>120</v>
      </c>
      <c r="U2708" s="70"/>
      <c r="V2708" s="124"/>
    </row>
    <row r="2709" s="63" customFormat="1" ht="16.5" outlineLevel="7" spans="1:22">
      <c r="A2709" s="82"/>
      <c r="B2709" s="111" t="s">
        <v>187</v>
      </c>
      <c r="C2709" s="111" t="s">
        <v>12882</v>
      </c>
      <c r="D2709" s="112" t="s">
        <v>12191</v>
      </c>
      <c r="E2709" s="113">
        <v>41940</v>
      </c>
      <c r="F2709" s="112">
        <v>60</v>
      </c>
      <c r="G2709" s="114">
        <v>0</v>
      </c>
      <c r="H2709" s="115">
        <v>170000</v>
      </c>
      <c r="I2709" s="115">
        <v>170000</v>
      </c>
      <c r="J2709" s="116">
        <v>0</v>
      </c>
      <c r="K2709" s="116">
        <v>0</v>
      </c>
      <c r="L2709" s="116">
        <v>0</v>
      </c>
      <c r="M2709" s="118"/>
      <c r="N2709" s="119"/>
      <c r="O2709" s="120">
        <f t="shared" si="168"/>
        <v>43769</v>
      </c>
      <c r="P2709" s="121">
        <f t="shared" si="169"/>
        <v>0</v>
      </c>
      <c r="Q2709" s="122">
        <f t="shared" si="170"/>
        <v>0</v>
      </c>
      <c r="R2709" s="122">
        <f t="shared" si="171"/>
        <v>0</v>
      </c>
      <c r="S2709" s="123" t="s">
        <v>120</v>
      </c>
      <c r="U2709" s="70"/>
      <c r="V2709" s="124"/>
    </row>
    <row r="2710" s="63" customFormat="1" ht="16.5" outlineLevel="7" spans="1:22">
      <c r="A2710" s="82"/>
      <c r="B2710" s="111" t="s">
        <v>187</v>
      </c>
      <c r="C2710" s="111" t="s">
        <v>12886</v>
      </c>
      <c r="D2710" s="112" t="s">
        <v>12217</v>
      </c>
      <c r="E2710" s="113">
        <v>41940</v>
      </c>
      <c r="F2710" s="112">
        <v>60</v>
      </c>
      <c r="G2710" s="114">
        <v>0</v>
      </c>
      <c r="H2710" s="115">
        <v>102600</v>
      </c>
      <c r="I2710" s="115">
        <v>102600</v>
      </c>
      <c r="J2710" s="116">
        <v>0</v>
      </c>
      <c r="K2710" s="116">
        <v>0</v>
      </c>
      <c r="L2710" s="116">
        <v>0</v>
      </c>
      <c r="M2710" s="118"/>
      <c r="N2710" s="119"/>
      <c r="O2710" s="120">
        <f t="shared" si="168"/>
        <v>43769</v>
      </c>
      <c r="P2710" s="121">
        <f t="shared" si="169"/>
        <v>0</v>
      </c>
      <c r="Q2710" s="122">
        <f t="shared" si="170"/>
        <v>0</v>
      </c>
      <c r="R2710" s="122">
        <f t="shared" si="171"/>
        <v>0</v>
      </c>
      <c r="S2710" s="123" t="s">
        <v>120</v>
      </c>
      <c r="U2710" s="70"/>
      <c r="V2710" s="124"/>
    </row>
    <row r="2711" s="63" customFormat="1" ht="16.5" outlineLevel="7" spans="1:22">
      <c r="A2711" s="82"/>
      <c r="B2711" s="111" t="s">
        <v>187</v>
      </c>
      <c r="C2711" s="111" t="s">
        <v>12890</v>
      </c>
      <c r="D2711" s="112" t="s">
        <v>12223</v>
      </c>
      <c r="E2711" s="113">
        <v>41940</v>
      </c>
      <c r="F2711" s="112">
        <v>60</v>
      </c>
      <c r="G2711" s="114">
        <v>0</v>
      </c>
      <c r="H2711" s="115">
        <v>145300</v>
      </c>
      <c r="I2711" s="115">
        <v>145300</v>
      </c>
      <c r="J2711" s="116">
        <v>0</v>
      </c>
      <c r="K2711" s="116">
        <v>0</v>
      </c>
      <c r="L2711" s="116">
        <v>0</v>
      </c>
      <c r="M2711" s="118"/>
      <c r="N2711" s="119"/>
      <c r="O2711" s="120">
        <f t="shared" si="168"/>
        <v>43769</v>
      </c>
      <c r="P2711" s="121">
        <f t="shared" si="169"/>
        <v>0</v>
      </c>
      <c r="Q2711" s="122">
        <f t="shared" si="170"/>
        <v>0</v>
      </c>
      <c r="R2711" s="122">
        <f t="shared" si="171"/>
        <v>0</v>
      </c>
      <c r="S2711" s="123" t="s">
        <v>120</v>
      </c>
      <c r="U2711" s="70"/>
      <c r="V2711" s="124"/>
    </row>
    <row r="2712" s="63" customFormat="1" ht="16.5" outlineLevel="7" spans="1:22">
      <c r="A2712" s="82"/>
      <c r="B2712" s="111" t="s">
        <v>187</v>
      </c>
      <c r="C2712" s="111" t="s">
        <v>12894</v>
      </c>
      <c r="D2712" s="112" t="s">
        <v>12896</v>
      </c>
      <c r="E2712" s="113">
        <v>41940</v>
      </c>
      <c r="F2712" s="112">
        <v>60</v>
      </c>
      <c r="G2712" s="114">
        <v>0</v>
      </c>
      <c r="H2712" s="115">
        <v>73085.47</v>
      </c>
      <c r="I2712" s="115">
        <v>73085.47</v>
      </c>
      <c r="J2712" s="116">
        <v>0</v>
      </c>
      <c r="K2712" s="116">
        <v>0</v>
      </c>
      <c r="L2712" s="116">
        <v>0</v>
      </c>
      <c r="M2712" s="118"/>
      <c r="N2712" s="119"/>
      <c r="O2712" s="120">
        <f t="shared" si="168"/>
        <v>43769</v>
      </c>
      <c r="P2712" s="121">
        <f t="shared" si="169"/>
        <v>0</v>
      </c>
      <c r="Q2712" s="122">
        <f t="shared" si="170"/>
        <v>0</v>
      </c>
      <c r="R2712" s="122">
        <f t="shared" si="171"/>
        <v>0</v>
      </c>
      <c r="S2712" s="123" t="s">
        <v>120</v>
      </c>
      <c r="U2712" s="70"/>
      <c r="V2712" s="124"/>
    </row>
    <row r="2713" s="63" customFormat="1" ht="16.5" outlineLevel="7" spans="1:22">
      <c r="A2713" s="82"/>
      <c r="B2713" s="111" t="s">
        <v>187</v>
      </c>
      <c r="C2713" s="111" t="s">
        <v>12900</v>
      </c>
      <c r="D2713" s="112" t="s">
        <v>12902</v>
      </c>
      <c r="E2713" s="113">
        <v>41940</v>
      </c>
      <c r="F2713" s="112">
        <v>60</v>
      </c>
      <c r="G2713" s="114">
        <v>0</v>
      </c>
      <c r="H2713" s="115">
        <v>52000</v>
      </c>
      <c r="I2713" s="115">
        <v>52000</v>
      </c>
      <c r="J2713" s="116">
        <v>0</v>
      </c>
      <c r="K2713" s="116">
        <v>0</v>
      </c>
      <c r="L2713" s="116">
        <v>0</v>
      </c>
      <c r="M2713" s="118"/>
      <c r="N2713" s="119"/>
      <c r="O2713" s="120">
        <f t="shared" si="168"/>
        <v>43769</v>
      </c>
      <c r="P2713" s="121">
        <f t="shared" si="169"/>
        <v>0</v>
      </c>
      <c r="Q2713" s="122">
        <f t="shared" si="170"/>
        <v>0</v>
      </c>
      <c r="R2713" s="122">
        <f t="shared" si="171"/>
        <v>0</v>
      </c>
      <c r="S2713" s="123" t="s">
        <v>120</v>
      </c>
      <c r="U2713" s="70"/>
      <c r="V2713" s="124"/>
    </row>
    <row r="2714" s="63" customFormat="1" ht="16.5" outlineLevel="7" spans="1:22">
      <c r="A2714" s="82"/>
      <c r="B2714" s="111" t="s">
        <v>187</v>
      </c>
      <c r="C2714" s="111" t="s">
        <v>12905</v>
      </c>
      <c r="D2714" s="112" t="s">
        <v>12907</v>
      </c>
      <c r="E2714" s="113">
        <v>41940</v>
      </c>
      <c r="F2714" s="112">
        <v>60</v>
      </c>
      <c r="G2714" s="114">
        <v>0</v>
      </c>
      <c r="H2714" s="115">
        <v>35000</v>
      </c>
      <c r="I2714" s="115">
        <v>35000</v>
      </c>
      <c r="J2714" s="116">
        <v>0</v>
      </c>
      <c r="K2714" s="116">
        <v>0</v>
      </c>
      <c r="L2714" s="116">
        <v>0</v>
      </c>
      <c r="M2714" s="118"/>
      <c r="N2714" s="119"/>
      <c r="O2714" s="120">
        <f t="shared" si="168"/>
        <v>43769</v>
      </c>
      <c r="P2714" s="121">
        <f t="shared" si="169"/>
        <v>0</v>
      </c>
      <c r="Q2714" s="122">
        <f t="shared" si="170"/>
        <v>0</v>
      </c>
      <c r="R2714" s="122">
        <f t="shared" si="171"/>
        <v>0</v>
      </c>
      <c r="S2714" s="123" t="s">
        <v>120</v>
      </c>
      <c r="U2714" s="70"/>
      <c r="V2714" s="124"/>
    </row>
    <row r="2715" s="63" customFormat="1" ht="16.5" outlineLevel="7" spans="1:22">
      <c r="A2715" s="82"/>
      <c r="B2715" s="111" t="s">
        <v>187</v>
      </c>
      <c r="C2715" s="111" t="s">
        <v>12910</v>
      </c>
      <c r="D2715" s="112" t="s">
        <v>12217</v>
      </c>
      <c r="E2715" s="113">
        <v>41940</v>
      </c>
      <c r="F2715" s="112">
        <v>60</v>
      </c>
      <c r="G2715" s="114">
        <v>0</v>
      </c>
      <c r="H2715" s="115">
        <v>59000</v>
      </c>
      <c r="I2715" s="115">
        <v>59000</v>
      </c>
      <c r="J2715" s="116">
        <v>0</v>
      </c>
      <c r="K2715" s="116">
        <v>0</v>
      </c>
      <c r="L2715" s="116">
        <v>0</v>
      </c>
      <c r="M2715" s="118"/>
      <c r="N2715" s="119"/>
      <c r="O2715" s="120">
        <f t="shared" si="168"/>
        <v>43769</v>
      </c>
      <c r="P2715" s="121">
        <f t="shared" si="169"/>
        <v>0</v>
      </c>
      <c r="Q2715" s="122">
        <f t="shared" si="170"/>
        <v>0</v>
      </c>
      <c r="R2715" s="122">
        <f t="shared" si="171"/>
        <v>0</v>
      </c>
      <c r="S2715" s="123" t="s">
        <v>120</v>
      </c>
      <c r="U2715" s="70"/>
      <c r="V2715" s="124"/>
    </row>
    <row r="2716" s="63" customFormat="1" ht="16.5" outlineLevel="7" spans="1:22">
      <c r="A2716" s="82"/>
      <c r="B2716" s="111" t="s">
        <v>187</v>
      </c>
      <c r="C2716" s="111" t="s">
        <v>12914</v>
      </c>
      <c r="D2716" s="112" t="s">
        <v>12452</v>
      </c>
      <c r="E2716" s="113">
        <v>41940</v>
      </c>
      <c r="F2716" s="112">
        <v>60</v>
      </c>
      <c r="G2716" s="114">
        <v>0</v>
      </c>
      <c r="H2716" s="115">
        <v>51000</v>
      </c>
      <c r="I2716" s="115">
        <v>51000</v>
      </c>
      <c r="J2716" s="116">
        <v>0</v>
      </c>
      <c r="K2716" s="116">
        <v>0</v>
      </c>
      <c r="L2716" s="116">
        <v>0</v>
      </c>
      <c r="M2716" s="118"/>
      <c r="N2716" s="119"/>
      <c r="O2716" s="120">
        <f t="shared" si="168"/>
        <v>43769</v>
      </c>
      <c r="P2716" s="121">
        <f t="shared" si="169"/>
        <v>0</v>
      </c>
      <c r="Q2716" s="122">
        <f t="shared" si="170"/>
        <v>0</v>
      </c>
      <c r="R2716" s="122">
        <f t="shared" si="171"/>
        <v>0</v>
      </c>
      <c r="S2716" s="123" t="s">
        <v>120</v>
      </c>
      <c r="U2716" s="70"/>
      <c r="V2716" s="124"/>
    </row>
    <row r="2717" s="63" customFormat="1" ht="16.5" outlineLevel="7" spans="1:22">
      <c r="A2717" s="82"/>
      <c r="B2717" s="111" t="s">
        <v>187</v>
      </c>
      <c r="C2717" s="111" t="s">
        <v>12918</v>
      </c>
      <c r="D2717" s="112" t="s">
        <v>12920</v>
      </c>
      <c r="E2717" s="113">
        <v>41961</v>
      </c>
      <c r="F2717" s="112">
        <v>60</v>
      </c>
      <c r="G2717" s="114">
        <v>0</v>
      </c>
      <c r="H2717" s="115">
        <v>70000</v>
      </c>
      <c r="I2717" s="115">
        <v>70000</v>
      </c>
      <c r="J2717" s="116">
        <v>0</v>
      </c>
      <c r="K2717" s="116">
        <v>0</v>
      </c>
      <c r="L2717" s="116">
        <v>0</v>
      </c>
      <c r="M2717" s="118"/>
      <c r="N2717" s="119"/>
      <c r="O2717" s="120">
        <f t="shared" si="168"/>
        <v>43799</v>
      </c>
      <c r="P2717" s="121">
        <f t="shared" si="169"/>
        <v>0</v>
      </c>
      <c r="Q2717" s="122">
        <f t="shared" si="170"/>
        <v>0</v>
      </c>
      <c r="R2717" s="122">
        <f t="shared" si="171"/>
        <v>0</v>
      </c>
      <c r="S2717" s="123" t="s">
        <v>120</v>
      </c>
      <c r="U2717" s="70"/>
      <c r="V2717" s="124"/>
    </row>
    <row r="2718" s="63" customFormat="1" ht="16.5" outlineLevel="7" spans="1:22">
      <c r="A2718" s="82"/>
      <c r="B2718" s="111" t="s">
        <v>187</v>
      </c>
      <c r="C2718" s="111" t="s">
        <v>12924</v>
      </c>
      <c r="D2718" s="112" t="s">
        <v>12926</v>
      </c>
      <c r="E2718" s="113">
        <v>41961</v>
      </c>
      <c r="F2718" s="112">
        <v>60</v>
      </c>
      <c r="G2718" s="114">
        <v>0</v>
      </c>
      <c r="H2718" s="115">
        <v>67465.8</v>
      </c>
      <c r="I2718" s="115">
        <v>67465.8</v>
      </c>
      <c r="J2718" s="116">
        <v>0</v>
      </c>
      <c r="K2718" s="116">
        <v>0</v>
      </c>
      <c r="L2718" s="116">
        <v>0</v>
      </c>
      <c r="M2718" s="118"/>
      <c r="N2718" s="119"/>
      <c r="O2718" s="120">
        <f t="shared" si="168"/>
        <v>43799</v>
      </c>
      <c r="P2718" s="121">
        <f t="shared" si="169"/>
        <v>0</v>
      </c>
      <c r="Q2718" s="122">
        <f t="shared" si="170"/>
        <v>0</v>
      </c>
      <c r="R2718" s="122">
        <f t="shared" si="171"/>
        <v>0</v>
      </c>
      <c r="S2718" s="123" t="s">
        <v>120</v>
      </c>
      <c r="U2718" s="70"/>
      <c r="V2718" s="124"/>
    </row>
    <row r="2719" s="63" customFormat="1" ht="16.5" outlineLevel="7" spans="1:22">
      <c r="A2719" s="82"/>
      <c r="B2719" s="111" t="s">
        <v>187</v>
      </c>
      <c r="C2719" s="111" t="s">
        <v>12929</v>
      </c>
      <c r="D2719" s="112" t="s">
        <v>12217</v>
      </c>
      <c r="E2719" s="113">
        <v>41961</v>
      </c>
      <c r="F2719" s="112">
        <v>60</v>
      </c>
      <c r="G2719" s="114">
        <v>0</v>
      </c>
      <c r="H2719" s="115">
        <v>159145.29</v>
      </c>
      <c r="I2719" s="115">
        <v>159145.29</v>
      </c>
      <c r="J2719" s="116">
        <v>0</v>
      </c>
      <c r="K2719" s="116">
        <v>0</v>
      </c>
      <c r="L2719" s="116">
        <v>0</v>
      </c>
      <c r="M2719" s="118"/>
      <c r="N2719" s="119"/>
      <c r="O2719" s="120">
        <f t="shared" si="168"/>
        <v>43799</v>
      </c>
      <c r="P2719" s="121">
        <f t="shared" si="169"/>
        <v>0</v>
      </c>
      <c r="Q2719" s="122">
        <f t="shared" si="170"/>
        <v>0</v>
      </c>
      <c r="R2719" s="122">
        <f t="shared" si="171"/>
        <v>0</v>
      </c>
      <c r="S2719" s="123" t="s">
        <v>120</v>
      </c>
      <c r="U2719" s="70"/>
      <c r="V2719" s="124"/>
    </row>
    <row r="2720" s="63" customFormat="1" ht="16.5" outlineLevel="7" spans="1:22">
      <c r="A2720" s="82"/>
      <c r="B2720" s="111" t="s">
        <v>187</v>
      </c>
      <c r="C2720" s="111" t="s">
        <v>12934</v>
      </c>
      <c r="D2720" s="112" t="s">
        <v>12223</v>
      </c>
      <c r="E2720" s="113">
        <v>41961</v>
      </c>
      <c r="F2720" s="112">
        <v>60</v>
      </c>
      <c r="G2720" s="114">
        <v>0</v>
      </c>
      <c r="H2720" s="115">
        <v>168923.08</v>
      </c>
      <c r="I2720" s="115">
        <v>168923.08</v>
      </c>
      <c r="J2720" s="116">
        <v>0</v>
      </c>
      <c r="K2720" s="116">
        <v>0</v>
      </c>
      <c r="L2720" s="116">
        <v>0</v>
      </c>
      <c r="M2720" s="118"/>
      <c r="N2720" s="119"/>
      <c r="O2720" s="120">
        <f t="shared" si="168"/>
        <v>43799</v>
      </c>
      <c r="P2720" s="121">
        <f t="shared" si="169"/>
        <v>0</v>
      </c>
      <c r="Q2720" s="122">
        <f t="shared" si="170"/>
        <v>0</v>
      </c>
      <c r="R2720" s="122">
        <f t="shared" si="171"/>
        <v>0</v>
      </c>
      <c r="S2720" s="123" t="s">
        <v>120</v>
      </c>
      <c r="U2720" s="70"/>
      <c r="V2720" s="124"/>
    </row>
    <row r="2721" s="63" customFormat="1" ht="16.5" outlineLevel="7" spans="1:22">
      <c r="A2721" s="82"/>
      <c r="B2721" s="111" t="s">
        <v>187</v>
      </c>
      <c r="C2721" s="111" t="s">
        <v>12938</v>
      </c>
      <c r="D2721" s="112" t="s">
        <v>12191</v>
      </c>
      <c r="E2721" s="113">
        <v>41961</v>
      </c>
      <c r="F2721" s="112">
        <v>60</v>
      </c>
      <c r="G2721" s="114">
        <v>0</v>
      </c>
      <c r="H2721" s="115">
        <v>170000</v>
      </c>
      <c r="I2721" s="115">
        <v>170000</v>
      </c>
      <c r="J2721" s="116">
        <v>0</v>
      </c>
      <c r="K2721" s="116">
        <v>0</v>
      </c>
      <c r="L2721" s="116">
        <v>0</v>
      </c>
      <c r="M2721" s="118"/>
      <c r="N2721" s="119"/>
      <c r="O2721" s="120">
        <f t="shared" si="168"/>
        <v>43799</v>
      </c>
      <c r="P2721" s="121">
        <f t="shared" si="169"/>
        <v>0</v>
      </c>
      <c r="Q2721" s="122">
        <f t="shared" si="170"/>
        <v>0</v>
      </c>
      <c r="R2721" s="122">
        <f t="shared" si="171"/>
        <v>0</v>
      </c>
      <c r="S2721" s="123" t="s">
        <v>120</v>
      </c>
      <c r="U2721" s="70"/>
      <c r="V2721" s="124"/>
    </row>
    <row r="2722" s="63" customFormat="1" ht="16.5" outlineLevel="7" spans="1:22">
      <c r="A2722" s="82"/>
      <c r="B2722" s="111" t="s">
        <v>187</v>
      </c>
      <c r="C2722" s="111" t="s">
        <v>12942</v>
      </c>
      <c r="D2722" s="112" t="s">
        <v>12204</v>
      </c>
      <c r="E2722" s="113">
        <v>41961</v>
      </c>
      <c r="F2722" s="112">
        <v>60</v>
      </c>
      <c r="G2722" s="114">
        <v>0</v>
      </c>
      <c r="H2722" s="115">
        <v>90000</v>
      </c>
      <c r="I2722" s="115">
        <v>90000</v>
      </c>
      <c r="J2722" s="116">
        <v>0</v>
      </c>
      <c r="K2722" s="116">
        <v>0</v>
      </c>
      <c r="L2722" s="116">
        <v>0</v>
      </c>
      <c r="M2722" s="118"/>
      <c r="N2722" s="119"/>
      <c r="O2722" s="120">
        <f t="shared" si="168"/>
        <v>43799</v>
      </c>
      <c r="P2722" s="121">
        <f t="shared" si="169"/>
        <v>0</v>
      </c>
      <c r="Q2722" s="122">
        <f t="shared" si="170"/>
        <v>0</v>
      </c>
      <c r="R2722" s="122">
        <f t="shared" si="171"/>
        <v>0</v>
      </c>
      <c r="S2722" s="123" t="s">
        <v>120</v>
      </c>
      <c r="U2722" s="70"/>
      <c r="V2722" s="124"/>
    </row>
    <row r="2723" s="63" customFormat="1" ht="16.5" outlineLevel="7" spans="1:22">
      <c r="A2723" s="82"/>
      <c r="B2723" s="111" t="s">
        <v>187</v>
      </c>
      <c r="C2723" s="111" t="s">
        <v>12946</v>
      </c>
      <c r="D2723" s="112" t="s">
        <v>12191</v>
      </c>
      <c r="E2723" s="113">
        <v>41961</v>
      </c>
      <c r="F2723" s="112">
        <v>60</v>
      </c>
      <c r="G2723" s="114">
        <v>0</v>
      </c>
      <c r="H2723" s="115">
        <v>85000</v>
      </c>
      <c r="I2723" s="115">
        <v>85000</v>
      </c>
      <c r="J2723" s="116">
        <v>0</v>
      </c>
      <c r="K2723" s="116">
        <v>0</v>
      </c>
      <c r="L2723" s="116">
        <v>0</v>
      </c>
      <c r="M2723" s="118"/>
      <c r="N2723" s="119"/>
      <c r="O2723" s="120">
        <f t="shared" si="168"/>
        <v>43799</v>
      </c>
      <c r="P2723" s="121">
        <f t="shared" si="169"/>
        <v>0</v>
      </c>
      <c r="Q2723" s="122">
        <f t="shared" si="170"/>
        <v>0</v>
      </c>
      <c r="R2723" s="122">
        <f t="shared" si="171"/>
        <v>0</v>
      </c>
      <c r="S2723" s="123" t="s">
        <v>120</v>
      </c>
      <c r="U2723" s="70"/>
      <c r="V2723" s="124"/>
    </row>
    <row r="2724" s="63" customFormat="1" ht="16.5" outlineLevel="7" spans="1:22">
      <c r="A2724" s="82"/>
      <c r="B2724" s="111" t="s">
        <v>187</v>
      </c>
      <c r="C2724" s="111" t="s">
        <v>12950</v>
      </c>
      <c r="D2724" s="112" t="s">
        <v>12223</v>
      </c>
      <c r="E2724" s="113">
        <v>41961</v>
      </c>
      <c r="F2724" s="112">
        <v>60</v>
      </c>
      <c r="G2724" s="114">
        <v>0</v>
      </c>
      <c r="H2724" s="115">
        <v>90000</v>
      </c>
      <c r="I2724" s="115">
        <v>90000</v>
      </c>
      <c r="J2724" s="116">
        <v>0</v>
      </c>
      <c r="K2724" s="116">
        <v>0</v>
      </c>
      <c r="L2724" s="116">
        <v>0</v>
      </c>
      <c r="M2724" s="118"/>
      <c r="N2724" s="119"/>
      <c r="O2724" s="120">
        <f t="shared" si="168"/>
        <v>43799</v>
      </c>
      <c r="P2724" s="121">
        <f t="shared" si="169"/>
        <v>0</v>
      </c>
      <c r="Q2724" s="122">
        <f t="shared" si="170"/>
        <v>0</v>
      </c>
      <c r="R2724" s="122">
        <f t="shared" si="171"/>
        <v>0</v>
      </c>
      <c r="S2724" s="123" t="s">
        <v>120</v>
      </c>
      <c r="U2724" s="70"/>
      <c r="V2724" s="124"/>
    </row>
    <row r="2725" s="63" customFormat="1" ht="16.5" outlineLevel="7" spans="1:22">
      <c r="A2725" s="82"/>
      <c r="B2725" s="111" t="s">
        <v>187</v>
      </c>
      <c r="C2725" s="111" t="s">
        <v>12954</v>
      </c>
      <c r="D2725" s="112" t="s">
        <v>12217</v>
      </c>
      <c r="E2725" s="113">
        <v>41961</v>
      </c>
      <c r="F2725" s="112">
        <v>60</v>
      </c>
      <c r="G2725" s="114">
        <v>0</v>
      </c>
      <c r="H2725" s="115">
        <v>85000</v>
      </c>
      <c r="I2725" s="115">
        <v>85000</v>
      </c>
      <c r="J2725" s="116">
        <v>0</v>
      </c>
      <c r="K2725" s="116">
        <v>0</v>
      </c>
      <c r="L2725" s="116">
        <v>0</v>
      </c>
      <c r="M2725" s="118"/>
      <c r="N2725" s="119"/>
      <c r="O2725" s="120">
        <f t="shared" si="168"/>
        <v>43799</v>
      </c>
      <c r="P2725" s="121">
        <f t="shared" si="169"/>
        <v>0</v>
      </c>
      <c r="Q2725" s="122">
        <f t="shared" si="170"/>
        <v>0</v>
      </c>
      <c r="R2725" s="122">
        <f t="shared" si="171"/>
        <v>0</v>
      </c>
      <c r="S2725" s="123" t="s">
        <v>120</v>
      </c>
      <c r="U2725" s="70"/>
      <c r="V2725" s="124"/>
    </row>
    <row r="2726" s="63" customFormat="1" ht="16.5" outlineLevel="7" spans="1:22">
      <c r="A2726" s="82"/>
      <c r="B2726" s="111" t="s">
        <v>187</v>
      </c>
      <c r="C2726" s="111" t="s">
        <v>12958</v>
      </c>
      <c r="D2726" s="112" t="s">
        <v>12204</v>
      </c>
      <c r="E2726" s="113">
        <v>41961</v>
      </c>
      <c r="F2726" s="112">
        <v>60</v>
      </c>
      <c r="G2726" s="114">
        <v>0</v>
      </c>
      <c r="H2726" s="115">
        <v>95000</v>
      </c>
      <c r="I2726" s="115">
        <v>95000</v>
      </c>
      <c r="J2726" s="116">
        <v>0</v>
      </c>
      <c r="K2726" s="116">
        <v>0</v>
      </c>
      <c r="L2726" s="116">
        <v>0</v>
      </c>
      <c r="M2726" s="118"/>
      <c r="N2726" s="119"/>
      <c r="O2726" s="120">
        <f t="shared" si="168"/>
        <v>43799</v>
      </c>
      <c r="P2726" s="121">
        <f t="shared" si="169"/>
        <v>0</v>
      </c>
      <c r="Q2726" s="122">
        <f t="shared" si="170"/>
        <v>0</v>
      </c>
      <c r="R2726" s="122">
        <f t="shared" si="171"/>
        <v>0</v>
      </c>
      <c r="S2726" s="123" t="s">
        <v>120</v>
      </c>
      <c r="U2726" s="70"/>
      <c r="V2726" s="124"/>
    </row>
    <row r="2727" s="63" customFormat="1" ht="16.5" outlineLevel="7" spans="1:22">
      <c r="A2727" s="82"/>
      <c r="B2727" s="111" t="s">
        <v>187</v>
      </c>
      <c r="C2727" s="111" t="s">
        <v>12962</v>
      </c>
      <c r="D2727" s="112" t="s">
        <v>12191</v>
      </c>
      <c r="E2727" s="113">
        <v>41961</v>
      </c>
      <c r="F2727" s="112">
        <v>60</v>
      </c>
      <c r="G2727" s="114">
        <v>0</v>
      </c>
      <c r="H2727" s="115">
        <v>169002.85</v>
      </c>
      <c r="I2727" s="115">
        <v>169002.85</v>
      </c>
      <c r="J2727" s="116">
        <v>0</v>
      </c>
      <c r="K2727" s="116">
        <v>0</v>
      </c>
      <c r="L2727" s="116">
        <v>0</v>
      </c>
      <c r="M2727" s="118"/>
      <c r="N2727" s="119"/>
      <c r="O2727" s="120">
        <f t="shared" si="168"/>
        <v>43799</v>
      </c>
      <c r="P2727" s="121">
        <f t="shared" si="169"/>
        <v>0</v>
      </c>
      <c r="Q2727" s="122">
        <f t="shared" si="170"/>
        <v>0</v>
      </c>
      <c r="R2727" s="122">
        <f t="shared" si="171"/>
        <v>0</v>
      </c>
      <c r="S2727" s="123" t="s">
        <v>120</v>
      </c>
      <c r="U2727" s="70"/>
      <c r="V2727" s="124"/>
    </row>
    <row r="2728" s="63" customFormat="1" ht="16.5" outlineLevel="7" spans="1:22">
      <c r="A2728" s="82"/>
      <c r="B2728" s="111" t="s">
        <v>187</v>
      </c>
      <c r="C2728" s="111" t="s">
        <v>12966</v>
      </c>
      <c r="D2728" s="112" t="s">
        <v>12217</v>
      </c>
      <c r="E2728" s="113">
        <v>41961</v>
      </c>
      <c r="F2728" s="112">
        <v>60</v>
      </c>
      <c r="G2728" s="114">
        <v>0</v>
      </c>
      <c r="H2728" s="115">
        <v>109002.85</v>
      </c>
      <c r="I2728" s="115">
        <v>109002.85</v>
      </c>
      <c r="J2728" s="116">
        <v>0</v>
      </c>
      <c r="K2728" s="116">
        <v>0</v>
      </c>
      <c r="L2728" s="116">
        <v>0</v>
      </c>
      <c r="M2728" s="118"/>
      <c r="N2728" s="119"/>
      <c r="O2728" s="120">
        <f t="shared" si="168"/>
        <v>43799</v>
      </c>
      <c r="P2728" s="121">
        <f t="shared" si="169"/>
        <v>0</v>
      </c>
      <c r="Q2728" s="122">
        <f t="shared" si="170"/>
        <v>0</v>
      </c>
      <c r="R2728" s="122">
        <f t="shared" si="171"/>
        <v>0</v>
      </c>
      <c r="S2728" s="123" t="s">
        <v>120</v>
      </c>
      <c r="U2728" s="70"/>
      <c r="V2728" s="124"/>
    </row>
    <row r="2729" s="63" customFormat="1" ht="16.5" outlineLevel="7" spans="1:22">
      <c r="A2729" s="82"/>
      <c r="B2729" s="111" t="s">
        <v>187</v>
      </c>
      <c r="C2729" s="111" t="s">
        <v>12970</v>
      </c>
      <c r="D2729" s="112" t="s">
        <v>12223</v>
      </c>
      <c r="E2729" s="113">
        <v>41961</v>
      </c>
      <c r="F2729" s="112">
        <v>60</v>
      </c>
      <c r="G2729" s="114">
        <v>0</v>
      </c>
      <c r="H2729" s="115">
        <v>104002.85</v>
      </c>
      <c r="I2729" s="115">
        <v>104002.85</v>
      </c>
      <c r="J2729" s="116">
        <v>0</v>
      </c>
      <c r="K2729" s="116">
        <v>0</v>
      </c>
      <c r="L2729" s="116">
        <v>0</v>
      </c>
      <c r="M2729" s="118"/>
      <c r="N2729" s="119"/>
      <c r="O2729" s="120">
        <f t="shared" si="168"/>
        <v>43799</v>
      </c>
      <c r="P2729" s="121">
        <f t="shared" si="169"/>
        <v>0</v>
      </c>
      <c r="Q2729" s="122">
        <f t="shared" si="170"/>
        <v>0</v>
      </c>
      <c r="R2729" s="122">
        <f t="shared" si="171"/>
        <v>0</v>
      </c>
      <c r="S2729" s="123" t="s">
        <v>120</v>
      </c>
      <c r="U2729" s="70"/>
      <c r="V2729" s="124"/>
    </row>
    <row r="2730" s="63" customFormat="1" ht="16.5" outlineLevel="7" spans="1:22">
      <c r="A2730" s="82"/>
      <c r="B2730" s="111" t="s">
        <v>187</v>
      </c>
      <c r="C2730" s="111" t="s">
        <v>12974</v>
      </c>
      <c r="D2730" s="112" t="s">
        <v>12248</v>
      </c>
      <c r="E2730" s="113">
        <v>41961</v>
      </c>
      <c r="F2730" s="112">
        <v>60</v>
      </c>
      <c r="G2730" s="114">
        <v>0</v>
      </c>
      <c r="H2730" s="115">
        <v>20000</v>
      </c>
      <c r="I2730" s="115">
        <v>20000</v>
      </c>
      <c r="J2730" s="116">
        <v>0</v>
      </c>
      <c r="K2730" s="116">
        <v>0</v>
      </c>
      <c r="L2730" s="116">
        <v>0</v>
      </c>
      <c r="M2730" s="118"/>
      <c r="N2730" s="119"/>
      <c r="O2730" s="120">
        <f t="shared" si="168"/>
        <v>43799</v>
      </c>
      <c r="P2730" s="121">
        <f t="shared" si="169"/>
        <v>0</v>
      </c>
      <c r="Q2730" s="122">
        <f t="shared" si="170"/>
        <v>0</v>
      </c>
      <c r="R2730" s="122">
        <f t="shared" si="171"/>
        <v>0</v>
      </c>
      <c r="S2730" s="123" t="s">
        <v>120</v>
      </c>
      <c r="U2730" s="70"/>
      <c r="V2730" s="124"/>
    </row>
    <row r="2731" s="63" customFormat="1" ht="16.5" outlineLevel="7" spans="1:22">
      <c r="A2731" s="82"/>
      <c r="B2731" s="111" t="s">
        <v>187</v>
      </c>
      <c r="C2731" s="111" t="s">
        <v>12978</v>
      </c>
      <c r="D2731" s="112" t="s">
        <v>12191</v>
      </c>
      <c r="E2731" s="113">
        <v>41961</v>
      </c>
      <c r="F2731" s="112">
        <v>60</v>
      </c>
      <c r="G2731" s="114">
        <v>0</v>
      </c>
      <c r="H2731" s="115">
        <v>100000</v>
      </c>
      <c r="I2731" s="115">
        <v>100000</v>
      </c>
      <c r="J2731" s="116">
        <v>0</v>
      </c>
      <c r="K2731" s="116">
        <v>0</v>
      </c>
      <c r="L2731" s="116">
        <v>0</v>
      </c>
      <c r="M2731" s="118"/>
      <c r="N2731" s="119"/>
      <c r="O2731" s="120">
        <f t="shared" si="168"/>
        <v>43799</v>
      </c>
      <c r="P2731" s="121">
        <f t="shared" si="169"/>
        <v>0</v>
      </c>
      <c r="Q2731" s="122">
        <f t="shared" si="170"/>
        <v>0</v>
      </c>
      <c r="R2731" s="122">
        <f t="shared" si="171"/>
        <v>0</v>
      </c>
      <c r="S2731" s="123" t="s">
        <v>120</v>
      </c>
      <c r="U2731" s="70"/>
      <c r="V2731" s="124"/>
    </row>
    <row r="2732" s="63" customFormat="1" ht="16.5" outlineLevel="7" spans="1:22">
      <c r="A2732" s="82"/>
      <c r="B2732" s="111" t="s">
        <v>187</v>
      </c>
      <c r="C2732" s="111" t="s">
        <v>12982</v>
      </c>
      <c r="D2732" s="112" t="s">
        <v>12223</v>
      </c>
      <c r="E2732" s="113">
        <v>41961</v>
      </c>
      <c r="F2732" s="112">
        <v>60</v>
      </c>
      <c r="G2732" s="114">
        <v>0</v>
      </c>
      <c r="H2732" s="115">
        <v>105000</v>
      </c>
      <c r="I2732" s="115">
        <v>105000</v>
      </c>
      <c r="J2732" s="116">
        <v>0</v>
      </c>
      <c r="K2732" s="116">
        <v>0</v>
      </c>
      <c r="L2732" s="116">
        <v>0</v>
      </c>
      <c r="M2732" s="118"/>
      <c r="N2732" s="119"/>
      <c r="O2732" s="120">
        <f t="shared" si="168"/>
        <v>43799</v>
      </c>
      <c r="P2732" s="121">
        <f t="shared" si="169"/>
        <v>0</v>
      </c>
      <c r="Q2732" s="122">
        <f t="shared" si="170"/>
        <v>0</v>
      </c>
      <c r="R2732" s="122">
        <f t="shared" si="171"/>
        <v>0</v>
      </c>
      <c r="S2732" s="123" t="s">
        <v>120</v>
      </c>
      <c r="U2732" s="70"/>
      <c r="V2732" s="124"/>
    </row>
    <row r="2733" s="63" customFormat="1" ht="16.5" outlineLevel="7" spans="1:22">
      <c r="A2733" s="82"/>
      <c r="B2733" s="111" t="s">
        <v>187</v>
      </c>
      <c r="C2733" s="111" t="s">
        <v>12986</v>
      </c>
      <c r="D2733" s="112" t="s">
        <v>12223</v>
      </c>
      <c r="E2733" s="113">
        <v>41961</v>
      </c>
      <c r="F2733" s="112">
        <v>60</v>
      </c>
      <c r="G2733" s="114">
        <v>0</v>
      </c>
      <c r="H2733" s="115">
        <v>105000</v>
      </c>
      <c r="I2733" s="115">
        <v>105000</v>
      </c>
      <c r="J2733" s="116">
        <v>0</v>
      </c>
      <c r="K2733" s="116">
        <v>0</v>
      </c>
      <c r="L2733" s="116">
        <v>0</v>
      </c>
      <c r="M2733" s="118"/>
      <c r="N2733" s="119"/>
      <c r="O2733" s="120">
        <f t="shared" si="168"/>
        <v>43799</v>
      </c>
      <c r="P2733" s="121">
        <f t="shared" si="169"/>
        <v>0</v>
      </c>
      <c r="Q2733" s="122">
        <f t="shared" si="170"/>
        <v>0</v>
      </c>
      <c r="R2733" s="122">
        <f t="shared" si="171"/>
        <v>0</v>
      </c>
      <c r="S2733" s="123" t="s">
        <v>120</v>
      </c>
      <c r="U2733" s="70"/>
      <c r="V2733" s="124"/>
    </row>
    <row r="2734" s="63" customFormat="1" ht="16.5" outlineLevel="7" spans="1:22">
      <c r="A2734" s="82"/>
      <c r="B2734" s="111" t="s">
        <v>187</v>
      </c>
      <c r="C2734" s="111" t="s">
        <v>12990</v>
      </c>
      <c r="D2734" s="112" t="s">
        <v>12204</v>
      </c>
      <c r="E2734" s="113">
        <v>41961</v>
      </c>
      <c r="F2734" s="112">
        <v>60</v>
      </c>
      <c r="G2734" s="114">
        <v>0</v>
      </c>
      <c r="H2734" s="115">
        <v>100000</v>
      </c>
      <c r="I2734" s="115">
        <v>100000</v>
      </c>
      <c r="J2734" s="116">
        <v>0</v>
      </c>
      <c r="K2734" s="116">
        <v>0</v>
      </c>
      <c r="L2734" s="116">
        <v>0</v>
      </c>
      <c r="M2734" s="118"/>
      <c r="N2734" s="119"/>
      <c r="O2734" s="120">
        <f t="shared" ref="O2734:O2797" si="172">IFERROR(EOMONTH(E2734,F2734),"")</f>
        <v>43799</v>
      </c>
      <c r="P2734" s="121">
        <f t="shared" ref="P2734:P2797" si="173">IFERROR(IF(OR(AND(M2734&lt;&gt;"",YEAR(M2734)&lt;YEAR($L$6)),AND(O2734&lt;&gt;"",YEAR(O2734)&lt;YEAR($L$6))),0,IF(YEAR(E2734)&gt;YEAR($L$6),0,IF(OR((IF(YEAR(E2734)&lt;YEAR($L$6),1,IF(MONTH(E2734)=12,99,MONTH(E2734)+1))&gt;12),(IF(YEAR(E2734)&lt;YEAR($L$6),1,IF(MONTH(E2734)=12,99,MONTH(E2734)+1))&gt;MIN(MONTH($L$6),IF(AND(M2734&lt;&gt;"",YEAR(M2734)=YEAR($L$6)),MONTH(M2734),99),IF(AND(O2734&lt;&gt;"",YEAR(O2734)=YEAR($L$6)),MONTH(O2734),99)))),0,MIN(MONTH($L$6),IF(AND(M2734&lt;&gt;"",YEAR(M2734)=YEAR($L$6)),MONTH(M2734),99),IF(AND(O2734&lt;&gt;"",YEAR(O2734)=YEAR($L$6)),MONTH(O2734),99))-IF(YEAR(E2734)&lt;YEAR($L$6),1,IF(MONTH(E2734)=12,99,MONTH(E2734)+1))+1))),0)</f>
        <v>0</v>
      </c>
      <c r="Q2734" s="122">
        <f t="shared" ref="Q2734:Q2797" si="174">IFERROR(IF(N2734=0,(H2734*(1-G2734))/F2734*P2734,(N2734*(1-G2734))/F2734*P2734),0)</f>
        <v>0</v>
      </c>
      <c r="R2734" s="122">
        <f t="shared" ref="R2734:R2797" si="175">Q2734-L2734</f>
        <v>0</v>
      </c>
      <c r="S2734" s="123" t="s">
        <v>120</v>
      </c>
      <c r="U2734" s="70"/>
      <c r="V2734" s="124"/>
    </row>
    <row r="2735" s="63" customFormat="1" ht="16.5" outlineLevel="7" spans="1:22">
      <c r="A2735" s="82"/>
      <c r="B2735" s="111" t="s">
        <v>187</v>
      </c>
      <c r="C2735" s="111" t="s">
        <v>12995</v>
      </c>
      <c r="D2735" s="112" t="s">
        <v>12191</v>
      </c>
      <c r="E2735" s="113">
        <v>41961</v>
      </c>
      <c r="F2735" s="112">
        <v>60</v>
      </c>
      <c r="G2735" s="114">
        <v>0</v>
      </c>
      <c r="H2735" s="115">
        <v>100000</v>
      </c>
      <c r="I2735" s="115">
        <v>100000</v>
      </c>
      <c r="J2735" s="116">
        <v>0</v>
      </c>
      <c r="K2735" s="116">
        <v>0</v>
      </c>
      <c r="L2735" s="116">
        <v>0</v>
      </c>
      <c r="M2735" s="118"/>
      <c r="N2735" s="119"/>
      <c r="O2735" s="120">
        <f t="shared" si="172"/>
        <v>43799</v>
      </c>
      <c r="P2735" s="121">
        <f t="shared" si="173"/>
        <v>0</v>
      </c>
      <c r="Q2735" s="122">
        <f t="shared" si="174"/>
        <v>0</v>
      </c>
      <c r="R2735" s="122">
        <f t="shared" si="175"/>
        <v>0</v>
      </c>
      <c r="S2735" s="123" t="s">
        <v>120</v>
      </c>
      <c r="U2735" s="70"/>
      <c r="V2735" s="124"/>
    </row>
    <row r="2736" s="63" customFormat="1" ht="16.5" outlineLevel="7" spans="1:22">
      <c r="A2736" s="82"/>
      <c r="B2736" s="111" t="s">
        <v>187</v>
      </c>
      <c r="C2736" s="111" t="s">
        <v>12999</v>
      </c>
      <c r="D2736" s="112" t="s">
        <v>13001</v>
      </c>
      <c r="E2736" s="113">
        <v>41961</v>
      </c>
      <c r="F2736" s="112">
        <v>60</v>
      </c>
      <c r="G2736" s="114">
        <v>0</v>
      </c>
      <c r="H2736" s="115">
        <v>50000</v>
      </c>
      <c r="I2736" s="115">
        <v>50000</v>
      </c>
      <c r="J2736" s="116">
        <v>0</v>
      </c>
      <c r="K2736" s="116">
        <v>0</v>
      </c>
      <c r="L2736" s="116">
        <v>0</v>
      </c>
      <c r="M2736" s="118"/>
      <c r="N2736" s="119"/>
      <c r="O2736" s="120">
        <f t="shared" si="172"/>
        <v>43799</v>
      </c>
      <c r="P2736" s="121">
        <f t="shared" si="173"/>
        <v>0</v>
      </c>
      <c r="Q2736" s="122">
        <f t="shared" si="174"/>
        <v>0</v>
      </c>
      <c r="R2736" s="122">
        <f t="shared" si="175"/>
        <v>0</v>
      </c>
      <c r="S2736" s="123" t="s">
        <v>120</v>
      </c>
      <c r="U2736" s="70"/>
      <c r="V2736" s="124"/>
    </row>
    <row r="2737" s="63" customFormat="1" ht="16.5" outlineLevel="7" spans="1:22">
      <c r="A2737" s="82"/>
      <c r="B2737" s="111" t="s">
        <v>187</v>
      </c>
      <c r="C2737" s="111" t="s">
        <v>13004</v>
      </c>
      <c r="D2737" s="112" t="s">
        <v>13001</v>
      </c>
      <c r="E2737" s="113">
        <v>41961</v>
      </c>
      <c r="F2737" s="112">
        <v>60</v>
      </c>
      <c r="G2737" s="114">
        <v>0</v>
      </c>
      <c r="H2737" s="115">
        <v>50000</v>
      </c>
      <c r="I2737" s="115">
        <v>50000</v>
      </c>
      <c r="J2737" s="116">
        <v>0</v>
      </c>
      <c r="K2737" s="116">
        <v>0</v>
      </c>
      <c r="L2737" s="116">
        <v>0</v>
      </c>
      <c r="M2737" s="118"/>
      <c r="N2737" s="119"/>
      <c r="O2737" s="120">
        <f t="shared" si="172"/>
        <v>43799</v>
      </c>
      <c r="P2737" s="121">
        <f t="shared" si="173"/>
        <v>0</v>
      </c>
      <c r="Q2737" s="122">
        <f t="shared" si="174"/>
        <v>0</v>
      </c>
      <c r="R2737" s="122">
        <f t="shared" si="175"/>
        <v>0</v>
      </c>
      <c r="S2737" s="123" t="s">
        <v>120</v>
      </c>
      <c r="U2737" s="70"/>
      <c r="V2737" s="124"/>
    </row>
    <row r="2738" s="63" customFormat="1" ht="16.5" outlineLevel="7" spans="1:22">
      <c r="A2738" s="82"/>
      <c r="B2738" s="111" t="s">
        <v>187</v>
      </c>
      <c r="C2738" s="111" t="s">
        <v>13008</v>
      </c>
      <c r="D2738" s="112" t="s">
        <v>12223</v>
      </c>
      <c r="E2738" s="113">
        <v>41961</v>
      </c>
      <c r="F2738" s="112">
        <v>60</v>
      </c>
      <c r="G2738" s="114">
        <v>0</v>
      </c>
      <c r="H2738" s="115">
        <v>100000</v>
      </c>
      <c r="I2738" s="115">
        <v>100000</v>
      </c>
      <c r="J2738" s="116">
        <v>0</v>
      </c>
      <c r="K2738" s="116">
        <v>0</v>
      </c>
      <c r="L2738" s="116">
        <v>0</v>
      </c>
      <c r="M2738" s="118"/>
      <c r="N2738" s="119"/>
      <c r="O2738" s="120">
        <f t="shared" si="172"/>
        <v>43799</v>
      </c>
      <c r="P2738" s="121">
        <f t="shared" si="173"/>
        <v>0</v>
      </c>
      <c r="Q2738" s="122">
        <f t="shared" si="174"/>
        <v>0</v>
      </c>
      <c r="R2738" s="122">
        <f t="shared" si="175"/>
        <v>0</v>
      </c>
      <c r="S2738" s="123" t="s">
        <v>120</v>
      </c>
      <c r="U2738" s="70"/>
      <c r="V2738" s="124"/>
    </row>
    <row r="2739" s="63" customFormat="1" ht="16.5" outlineLevel="7" spans="1:22">
      <c r="A2739" s="82"/>
      <c r="B2739" s="111" t="s">
        <v>187</v>
      </c>
      <c r="C2739" s="111" t="s">
        <v>13012</v>
      </c>
      <c r="D2739" s="112" t="s">
        <v>12217</v>
      </c>
      <c r="E2739" s="113">
        <v>41961</v>
      </c>
      <c r="F2739" s="112">
        <v>60</v>
      </c>
      <c r="G2739" s="114">
        <v>0</v>
      </c>
      <c r="H2739" s="115">
        <v>65726.47</v>
      </c>
      <c r="I2739" s="115">
        <v>65726.47</v>
      </c>
      <c r="J2739" s="116">
        <v>0</v>
      </c>
      <c r="K2739" s="116">
        <v>0</v>
      </c>
      <c r="L2739" s="116">
        <v>0</v>
      </c>
      <c r="M2739" s="118"/>
      <c r="N2739" s="119"/>
      <c r="O2739" s="120">
        <f t="shared" si="172"/>
        <v>43799</v>
      </c>
      <c r="P2739" s="121">
        <f t="shared" si="173"/>
        <v>0</v>
      </c>
      <c r="Q2739" s="122">
        <f t="shared" si="174"/>
        <v>0</v>
      </c>
      <c r="R2739" s="122">
        <f t="shared" si="175"/>
        <v>0</v>
      </c>
      <c r="S2739" s="123" t="s">
        <v>120</v>
      </c>
      <c r="U2739" s="70"/>
      <c r="V2739" s="124"/>
    </row>
    <row r="2740" s="63" customFormat="1" ht="16.5" outlineLevel="7" spans="1:22">
      <c r="A2740" s="82"/>
      <c r="B2740" s="111" t="s">
        <v>187</v>
      </c>
      <c r="C2740" s="111" t="s">
        <v>13016</v>
      </c>
      <c r="D2740" s="112" t="s">
        <v>13018</v>
      </c>
      <c r="E2740" s="113">
        <v>42338</v>
      </c>
      <c r="F2740" s="112">
        <v>60</v>
      </c>
      <c r="G2740" s="114">
        <v>0</v>
      </c>
      <c r="H2740" s="115">
        <v>59829.06</v>
      </c>
      <c r="I2740" s="115">
        <v>59829.06</v>
      </c>
      <c r="J2740" s="116">
        <v>0</v>
      </c>
      <c r="K2740" s="116">
        <v>0</v>
      </c>
      <c r="L2740" s="116">
        <v>0</v>
      </c>
      <c r="M2740" s="118"/>
      <c r="N2740" s="119"/>
      <c r="O2740" s="120">
        <f t="shared" si="172"/>
        <v>44165</v>
      </c>
      <c r="P2740" s="121">
        <f t="shared" si="173"/>
        <v>0</v>
      </c>
      <c r="Q2740" s="122">
        <f t="shared" si="174"/>
        <v>0</v>
      </c>
      <c r="R2740" s="122">
        <f t="shared" si="175"/>
        <v>0</v>
      </c>
      <c r="S2740" s="123" t="s">
        <v>120</v>
      </c>
      <c r="U2740" s="70"/>
      <c r="V2740" s="124"/>
    </row>
    <row r="2741" s="63" customFormat="1" ht="16.5" outlineLevel="7" spans="1:22">
      <c r="A2741" s="82"/>
      <c r="B2741" s="111" t="s">
        <v>187</v>
      </c>
      <c r="C2741" s="111" t="s">
        <v>13022</v>
      </c>
      <c r="D2741" s="112" t="s">
        <v>13024</v>
      </c>
      <c r="E2741" s="113">
        <v>42338</v>
      </c>
      <c r="F2741" s="112">
        <v>60</v>
      </c>
      <c r="G2741" s="114">
        <v>0</v>
      </c>
      <c r="H2741" s="115">
        <v>22222.23</v>
      </c>
      <c r="I2741" s="115">
        <v>22222.23</v>
      </c>
      <c r="J2741" s="116">
        <v>0</v>
      </c>
      <c r="K2741" s="116">
        <v>0</v>
      </c>
      <c r="L2741" s="116">
        <v>0</v>
      </c>
      <c r="M2741" s="118"/>
      <c r="N2741" s="119"/>
      <c r="O2741" s="120">
        <f t="shared" si="172"/>
        <v>44165</v>
      </c>
      <c r="P2741" s="121">
        <f t="shared" si="173"/>
        <v>0</v>
      </c>
      <c r="Q2741" s="122">
        <f t="shared" si="174"/>
        <v>0</v>
      </c>
      <c r="R2741" s="122">
        <f t="shared" si="175"/>
        <v>0</v>
      </c>
      <c r="S2741" s="123" t="s">
        <v>120</v>
      </c>
      <c r="U2741" s="70"/>
      <c r="V2741" s="124"/>
    </row>
    <row r="2742" s="63" customFormat="1" ht="16.5" outlineLevel="7" spans="1:22">
      <c r="A2742" s="82"/>
      <c r="B2742" s="111" t="s">
        <v>187</v>
      </c>
      <c r="C2742" s="111" t="s">
        <v>13027</v>
      </c>
      <c r="D2742" s="112" t="s">
        <v>12204</v>
      </c>
      <c r="E2742" s="113">
        <v>42354</v>
      </c>
      <c r="F2742" s="112">
        <v>60</v>
      </c>
      <c r="G2742" s="114">
        <v>0</v>
      </c>
      <c r="H2742" s="115">
        <v>105094.03</v>
      </c>
      <c r="I2742" s="115">
        <v>105094.03</v>
      </c>
      <c r="J2742" s="116">
        <v>0</v>
      </c>
      <c r="K2742" s="116">
        <v>0</v>
      </c>
      <c r="L2742" s="116">
        <v>0</v>
      </c>
      <c r="M2742" s="118"/>
      <c r="N2742" s="119"/>
      <c r="O2742" s="120">
        <f t="shared" si="172"/>
        <v>44196</v>
      </c>
      <c r="P2742" s="121">
        <f t="shared" si="173"/>
        <v>0</v>
      </c>
      <c r="Q2742" s="122">
        <f t="shared" si="174"/>
        <v>0</v>
      </c>
      <c r="R2742" s="122">
        <f t="shared" si="175"/>
        <v>0</v>
      </c>
      <c r="S2742" s="123" t="s">
        <v>120</v>
      </c>
      <c r="U2742" s="70"/>
      <c r="V2742" s="124"/>
    </row>
    <row r="2743" s="63" customFormat="1" ht="16.5" outlineLevel="7" spans="1:22">
      <c r="A2743" s="82"/>
      <c r="B2743" s="111" t="s">
        <v>187</v>
      </c>
      <c r="C2743" s="111" t="s">
        <v>13032</v>
      </c>
      <c r="D2743" s="112" t="s">
        <v>12191</v>
      </c>
      <c r="E2743" s="113">
        <v>42354</v>
      </c>
      <c r="F2743" s="112">
        <v>60</v>
      </c>
      <c r="G2743" s="114">
        <v>0</v>
      </c>
      <c r="H2743" s="115">
        <v>85320.51</v>
      </c>
      <c r="I2743" s="115">
        <v>85320.51</v>
      </c>
      <c r="J2743" s="116">
        <v>0</v>
      </c>
      <c r="K2743" s="116">
        <v>0</v>
      </c>
      <c r="L2743" s="116">
        <v>0</v>
      </c>
      <c r="M2743" s="118"/>
      <c r="N2743" s="119"/>
      <c r="O2743" s="120">
        <f t="shared" si="172"/>
        <v>44196</v>
      </c>
      <c r="P2743" s="121">
        <f t="shared" si="173"/>
        <v>0</v>
      </c>
      <c r="Q2743" s="122">
        <f t="shared" si="174"/>
        <v>0</v>
      </c>
      <c r="R2743" s="122">
        <f t="shared" si="175"/>
        <v>0</v>
      </c>
      <c r="S2743" s="123" t="s">
        <v>120</v>
      </c>
      <c r="U2743" s="70"/>
      <c r="V2743" s="124"/>
    </row>
    <row r="2744" s="63" customFormat="1" ht="16.5" outlineLevel="7" spans="1:22">
      <c r="A2744" s="82"/>
      <c r="B2744" s="111" t="s">
        <v>187</v>
      </c>
      <c r="C2744" s="111" t="s">
        <v>13036</v>
      </c>
      <c r="D2744" s="112" t="s">
        <v>12223</v>
      </c>
      <c r="E2744" s="113">
        <v>42354</v>
      </c>
      <c r="F2744" s="112">
        <v>60</v>
      </c>
      <c r="G2744" s="114">
        <v>0</v>
      </c>
      <c r="H2744" s="115">
        <v>74320.51</v>
      </c>
      <c r="I2744" s="115">
        <v>74320.51</v>
      </c>
      <c r="J2744" s="116">
        <v>0</v>
      </c>
      <c r="K2744" s="116">
        <v>0</v>
      </c>
      <c r="L2744" s="116">
        <v>0</v>
      </c>
      <c r="M2744" s="118"/>
      <c r="N2744" s="119"/>
      <c r="O2744" s="120">
        <f t="shared" si="172"/>
        <v>44196</v>
      </c>
      <c r="P2744" s="121">
        <f t="shared" si="173"/>
        <v>0</v>
      </c>
      <c r="Q2744" s="122">
        <f t="shared" si="174"/>
        <v>0</v>
      </c>
      <c r="R2744" s="122">
        <f t="shared" si="175"/>
        <v>0</v>
      </c>
      <c r="S2744" s="123" t="s">
        <v>120</v>
      </c>
      <c r="U2744" s="70"/>
      <c r="V2744" s="124"/>
    </row>
    <row r="2745" s="63" customFormat="1" ht="16.5" outlineLevel="7" spans="1:22">
      <c r="A2745" s="82"/>
      <c r="B2745" s="111" t="s">
        <v>187</v>
      </c>
      <c r="C2745" s="111" t="s">
        <v>13040</v>
      </c>
      <c r="D2745" s="112" t="s">
        <v>12217</v>
      </c>
      <c r="E2745" s="113">
        <v>42354</v>
      </c>
      <c r="F2745" s="112">
        <v>60</v>
      </c>
      <c r="G2745" s="114">
        <v>0</v>
      </c>
      <c r="H2745" s="115">
        <v>69846.15</v>
      </c>
      <c r="I2745" s="115">
        <v>69846.15</v>
      </c>
      <c r="J2745" s="116">
        <v>0</v>
      </c>
      <c r="K2745" s="116">
        <v>0</v>
      </c>
      <c r="L2745" s="116">
        <v>0</v>
      </c>
      <c r="M2745" s="118"/>
      <c r="N2745" s="119"/>
      <c r="O2745" s="120">
        <f t="shared" si="172"/>
        <v>44196</v>
      </c>
      <c r="P2745" s="121">
        <f t="shared" si="173"/>
        <v>0</v>
      </c>
      <c r="Q2745" s="122">
        <f t="shared" si="174"/>
        <v>0</v>
      </c>
      <c r="R2745" s="122">
        <f t="shared" si="175"/>
        <v>0</v>
      </c>
      <c r="S2745" s="123" t="s">
        <v>120</v>
      </c>
      <c r="U2745" s="70"/>
      <c r="V2745" s="124"/>
    </row>
    <row r="2746" s="63" customFormat="1" ht="16.5" outlineLevel="7" spans="1:22">
      <c r="A2746" s="82"/>
      <c r="B2746" s="111" t="s">
        <v>187</v>
      </c>
      <c r="C2746" s="111" t="s">
        <v>13044</v>
      </c>
      <c r="D2746" s="112" t="s">
        <v>12622</v>
      </c>
      <c r="E2746" s="113">
        <v>42471</v>
      </c>
      <c r="F2746" s="112">
        <v>60</v>
      </c>
      <c r="G2746" s="114">
        <v>0</v>
      </c>
      <c r="H2746" s="115">
        <v>21623.93</v>
      </c>
      <c r="I2746" s="115">
        <v>21623.93</v>
      </c>
      <c r="J2746" s="116">
        <v>0</v>
      </c>
      <c r="K2746" s="116">
        <v>0</v>
      </c>
      <c r="L2746" s="116">
        <v>0</v>
      </c>
      <c r="M2746" s="118"/>
      <c r="N2746" s="119"/>
      <c r="O2746" s="120">
        <f t="shared" si="172"/>
        <v>44316</v>
      </c>
      <c r="P2746" s="121">
        <f t="shared" si="173"/>
        <v>0</v>
      </c>
      <c r="Q2746" s="122">
        <f t="shared" si="174"/>
        <v>0</v>
      </c>
      <c r="R2746" s="122">
        <f t="shared" si="175"/>
        <v>0</v>
      </c>
      <c r="S2746" s="123" t="s">
        <v>120</v>
      </c>
      <c r="U2746" s="70"/>
      <c r="V2746" s="124"/>
    </row>
    <row r="2747" s="63" customFormat="1" ht="16.5" outlineLevel="7" spans="1:22">
      <c r="A2747" s="82"/>
      <c r="B2747" s="111" t="s">
        <v>187</v>
      </c>
      <c r="C2747" s="111" t="s">
        <v>13048</v>
      </c>
      <c r="D2747" s="112" t="s">
        <v>12622</v>
      </c>
      <c r="E2747" s="113">
        <v>42471</v>
      </c>
      <c r="F2747" s="112">
        <v>60</v>
      </c>
      <c r="G2747" s="114">
        <v>0</v>
      </c>
      <c r="H2747" s="115">
        <v>20341.89</v>
      </c>
      <c r="I2747" s="115">
        <v>20341.89</v>
      </c>
      <c r="J2747" s="116">
        <v>0</v>
      </c>
      <c r="K2747" s="116">
        <v>0</v>
      </c>
      <c r="L2747" s="116">
        <v>0</v>
      </c>
      <c r="M2747" s="118"/>
      <c r="N2747" s="119"/>
      <c r="O2747" s="120">
        <f t="shared" si="172"/>
        <v>44316</v>
      </c>
      <c r="P2747" s="121">
        <f t="shared" si="173"/>
        <v>0</v>
      </c>
      <c r="Q2747" s="122">
        <f t="shared" si="174"/>
        <v>0</v>
      </c>
      <c r="R2747" s="122">
        <f t="shared" si="175"/>
        <v>0</v>
      </c>
      <c r="S2747" s="123" t="s">
        <v>120</v>
      </c>
      <c r="U2747" s="70"/>
      <c r="V2747" s="124"/>
    </row>
    <row r="2748" s="63" customFormat="1" ht="16.5" outlineLevel="7" spans="1:22">
      <c r="A2748" s="82"/>
      <c r="B2748" s="111" t="s">
        <v>187</v>
      </c>
      <c r="C2748" s="111" t="s">
        <v>13052</v>
      </c>
      <c r="D2748" s="112" t="s">
        <v>12622</v>
      </c>
      <c r="E2748" s="113">
        <v>42471</v>
      </c>
      <c r="F2748" s="112">
        <v>60</v>
      </c>
      <c r="G2748" s="114">
        <v>0</v>
      </c>
      <c r="H2748" s="115">
        <v>21196.58</v>
      </c>
      <c r="I2748" s="115">
        <v>21196.58</v>
      </c>
      <c r="J2748" s="116">
        <v>0</v>
      </c>
      <c r="K2748" s="116">
        <v>0</v>
      </c>
      <c r="L2748" s="116">
        <v>0</v>
      </c>
      <c r="M2748" s="118"/>
      <c r="N2748" s="119"/>
      <c r="O2748" s="120">
        <f t="shared" si="172"/>
        <v>44316</v>
      </c>
      <c r="P2748" s="121">
        <f t="shared" si="173"/>
        <v>0</v>
      </c>
      <c r="Q2748" s="122">
        <f t="shared" si="174"/>
        <v>0</v>
      </c>
      <c r="R2748" s="122">
        <f t="shared" si="175"/>
        <v>0</v>
      </c>
      <c r="S2748" s="123" t="s">
        <v>120</v>
      </c>
      <c r="U2748" s="70"/>
      <c r="V2748" s="124"/>
    </row>
    <row r="2749" s="63" customFormat="1" ht="16.5" outlineLevel="7" spans="1:22">
      <c r="A2749" s="82"/>
      <c r="B2749" s="111" t="s">
        <v>187</v>
      </c>
      <c r="C2749" s="111" t="s">
        <v>13056</v>
      </c>
      <c r="D2749" s="112" t="s">
        <v>12838</v>
      </c>
      <c r="E2749" s="113">
        <v>42471</v>
      </c>
      <c r="F2749" s="112">
        <v>60</v>
      </c>
      <c r="G2749" s="114">
        <v>0</v>
      </c>
      <c r="H2749" s="115">
        <v>21196.58</v>
      </c>
      <c r="I2749" s="115">
        <v>21196.58</v>
      </c>
      <c r="J2749" s="116">
        <v>0</v>
      </c>
      <c r="K2749" s="116">
        <v>0</v>
      </c>
      <c r="L2749" s="116">
        <v>0</v>
      </c>
      <c r="M2749" s="118"/>
      <c r="N2749" s="119"/>
      <c r="O2749" s="120">
        <f t="shared" si="172"/>
        <v>44316</v>
      </c>
      <c r="P2749" s="121">
        <f t="shared" si="173"/>
        <v>0</v>
      </c>
      <c r="Q2749" s="122">
        <f t="shared" si="174"/>
        <v>0</v>
      </c>
      <c r="R2749" s="122">
        <f t="shared" si="175"/>
        <v>0</v>
      </c>
      <c r="S2749" s="123" t="s">
        <v>120</v>
      </c>
      <c r="U2749" s="70"/>
      <c r="V2749" s="124"/>
    </row>
    <row r="2750" s="63" customFormat="1" ht="16.5" outlineLevel="7" spans="1:22">
      <c r="A2750" s="82"/>
      <c r="B2750" s="111" t="s">
        <v>187</v>
      </c>
      <c r="C2750" s="111" t="s">
        <v>13059</v>
      </c>
      <c r="D2750" s="112" t="s">
        <v>13061</v>
      </c>
      <c r="E2750" s="113">
        <v>42471</v>
      </c>
      <c r="F2750" s="112">
        <v>60</v>
      </c>
      <c r="G2750" s="114">
        <v>0</v>
      </c>
      <c r="H2750" s="115">
        <v>21623.93</v>
      </c>
      <c r="I2750" s="115">
        <v>21623.93</v>
      </c>
      <c r="J2750" s="116">
        <v>0</v>
      </c>
      <c r="K2750" s="116">
        <v>0</v>
      </c>
      <c r="L2750" s="116">
        <v>0</v>
      </c>
      <c r="M2750" s="118"/>
      <c r="N2750" s="119"/>
      <c r="O2750" s="120">
        <f t="shared" si="172"/>
        <v>44316</v>
      </c>
      <c r="P2750" s="121">
        <f t="shared" si="173"/>
        <v>0</v>
      </c>
      <c r="Q2750" s="122">
        <f t="shared" si="174"/>
        <v>0</v>
      </c>
      <c r="R2750" s="122">
        <f t="shared" si="175"/>
        <v>0</v>
      </c>
      <c r="S2750" s="123" t="s">
        <v>120</v>
      </c>
      <c r="U2750" s="70"/>
      <c r="V2750" s="124"/>
    </row>
    <row r="2751" s="63" customFormat="1" ht="16.5" outlineLevel="7" spans="1:22">
      <c r="A2751" s="82"/>
      <c r="B2751" s="111" t="s">
        <v>187</v>
      </c>
      <c r="C2751" s="111" t="s">
        <v>13064</v>
      </c>
      <c r="D2751" s="112" t="s">
        <v>13061</v>
      </c>
      <c r="E2751" s="113">
        <v>42471</v>
      </c>
      <c r="F2751" s="112">
        <v>60</v>
      </c>
      <c r="G2751" s="114">
        <v>0</v>
      </c>
      <c r="H2751" s="115">
        <v>21623.93</v>
      </c>
      <c r="I2751" s="115">
        <v>21623.93</v>
      </c>
      <c r="J2751" s="116">
        <v>0</v>
      </c>
      <c r="K2751" s="116">
        <v>0</v>
      </c>
      <c r="L2751" s="116">
        <v>0</v>
      </c>
      <c r="M2751" s="118"/>
      <c r="N2751" s="119"/>
      <c r="O2751" s="120">
        <f t="shared" si="172"/>
        <v>44316</v>
      </c>
      <c r="P2751" s="121">
        <f t="shared" si="173"/>
        <v>0</v>
      </c>
      <c r="Q2751" s="122">
        <f t="shared" si="174"/>
        <v>0</v>
      </c>
      <c r="R2751" s="122">
        <f t="shared" si="175"/>
        <v>0</v>
      </c>
      <c r="S2751" s="123" t="s">
        <v>120</v>
      </c>
      <c r="U2751" s="70"/>
      <c r="V2751" s="124"/>
    </row>
    <row r="2752" s="63" customFormat="1" ht="16.5" outlineLevel="7" spans="1:22">
      <c r="A2752" s="82"/>
      <c r="B2752" s="111" t="s">
        <v>187</v>
      </c>
      <c r="C2752" s="111" t="s">
        <v>13068</v>
      </c>
      <c r="D2752" s="112" t="s">
        <v>12204</v>
      </c>
      <c r="E2752" s="113">
        <v>42577</v>
      </c>
      <c r="F2752" s="112">
        <v>60</v>
      </c>
      <c r="G2752" s="114">
        <v>0</v>
      </c>
      <c r="H2752" s="115">
        <v>90119.66</v>
      </c>
      <c r="I2752" s="115">
        <v>90119.66</v>
      </c>
      <c r="J2752" s="116">
        <v>0</v>
      </c>
      <c r="K2752" s="116">
        <v>0</v>
      </c>
      <c r="L2752" s="116">
        <v>0</v>
      </c>
      <c r="M2752" s="118"/>
      <c r="N2752" s="119"/>
      <c r="O2752" s="120">
        <f t="shared" si="172"/>
        <v>44408</v>
      </c>
      <c r="P2752" s="121">
        <f t="shared" si="173"/>
        <v>0</v>
      </c>
      <c r="Q2752" s="122">
        <f t="shared" si="174"/>
        <v>0</v>
      </c>
      <c r="R2752" s="122">
        <f t="shared" si="175"/>
        <v>0</v>
      </c>
      <c r="S2752" s="123" t="s">
        <v>120</v>
      </c>
      <c r="U2752" s="70"/>
      <c r="V2752" s="124"/>
    </row>
    <row r="2753" s="63" customFormat="1" ht="16.5" outlineLevel="7" spans="1:22">
      <c r="A2753" s="82"/>
      <c r="B2753" s="111" t="s">
        <v>187</v>
      </c>
      <c r="C2753" s="111" t="s">
        <v>13072</v>
      </c>
      <c r="D2753" s="112" t="s">
        <v>12248</v>
      </c>
      <c r="E2753" s="113">
        <v>42577</v>
      </c>
      <c r="F2753" s="112">
        <v>60</v>
      </c>
      <c r="G2753" s="114">
        <v>0</v>
      </c>
      <c r="H2753" s="115">
        <v>21367.52</v>
      </c>
      <c r="I2753" s="115">
        <v>21367.52</v>
      </c>
      <c r="J2753" s="116">
        <v>0</v>
      </c>
      <c r="K2753" s="116">
        <v>0</v>
      </c>
      <c r="L2753" s="116">
        <v>0</v>
      </c>
      <c r="M2753" s="118"/>
      <c r="N2753" s="119"/>
      <c r="O2753" s="120">
        <f t="shared" si="172"/>
        <v>44408</v>
      </c>
      <c r="P2753" s="121">
        <f t="shared" si="173"/>
        <v>0</v>
      </c>
      <c r="Q2753" s="122">
        <f t="shared" si="174"/>
        <v>0</v>
      </c>
      <c r="R2753" s="122">
        <f t="shared" si="175"/>
        <v>0</v>
      </c>
      <c r="S2753" s="123" t="s">
        <v>120</v>
      </c>
      <c r="U2753" s="70"/>
      <c r="V2753" s="124"/>
    </row>
    <row r="2754" s="63" customFormat="1" ht="16.5" outlineLevel="7" spans="1:22">
      <c r="A2754" s="82"/>
      <c r="B2754" s="111" t="s">
        <v>187</v>
      </c>
      <c r="C2754" s="111" t="s">
        <v>13076</v>
      </c>
      <c r="D2754" s="112" t="s">
        <v>12223</v>
      </c>
      <c r="E2754" s="113">
        <v>42577</v>
      </c>
      <c r="F2754" s="112">
        <v>60</v>
      </c>
      <c r="G2754" s="114">
        <v>0</v>
      </c>
      <c r="H2754" s="115">
        <v>102564.1</v>
      </c>
      <c r="I2754" s="115">
        <v>102564.1</v>
      </c>
      <c r="J2754" s="116">
        <v>0</v>
      </c>
      <c r="K2754" s="116">
        <v>0</v>
      </c>
      <c r="L2754" s="116">
        <v>0</v>
      </c>
      <c r="M2754" s="118"/>
      <c r="N2754" s="119"/>
      <c r="O2754" s="120">
        <f t="shared" si="172"/>
        <v>44408</v>
      </c>
      <c r="P2754" s="121">
        <f t="shared" si="173"/>
        <v>0</v>
      </c>
      <c r="Q2754" s="122">
        <f t="shared" si="174"/>
        <v>0</v>
      </c>
      <c r="R2754" s="122">
        <f t="shared" si="175"/>
        <v>0</v>
      </c>
      <c r="S2754" s="123" t="s">
        <v>120</v>
      </c>
      <c r="U2754" s="70"/>
      <c r="V2754" s="124"/>
    </row>
    <row r="2755" s="63" customFormat="1" ht="16.5" outlineLevel="7" spans="1:22">
      <c r="A2755" s="82"/>
      <c r="B2755" s="111" t="s">
        <v>187</v>
      </c>
      <c r="C2755" s="111" t="s">
        <v>13081</v>
      </c>
      <c r="D2755" s="112" t="s">
        <v>12204</v>
      </c>
      <c r="E2755" s="113">
        <v>42688</v>
      </c>
      <c r="F2755" s="112">
        <v>60</v>
      </c>
      <c r="G2755" s="114">
        <v>0</v>
      </c>
      <c r="H2755" s="115">
        <v>102241.35</v>
      </c>
      <c r="I2755" s="115">
        <v>102241.35</v>
      </c>
      <c r="J2755" s="116">
        <v>0</v>
      </c>
      <c r="K2755" s="116">
        <v>0</v>
      </c>
      <c r="L2755" s="116">
        <v>0</v>
      </c>
      <c r="M2755" s="118"/>
      <c r="N2755" s="119"/>
      <c r="O2755" s="120">
        <f t="shared" si="172"/>
        <v>44530</v>
      </c>
      <c r="P2755" s="121">
        <f t="shared" si="173"/>
        <v>0</v>
      </c>
      <c r="Q2755" s="122">
        <f t="shared" si="174"/>
        <v>0</v>
      </c>
      <c r="R2755" s="122">
        <f t="shared" si="175"/>
        <v>0</v>
      </c>
      <c r="S2755" s="123" t="s">
        <v>120</v>
      </c>
      <c r="U2755" s="70"/>
      <c r="V2755" s="124"/>
    </row>
    <row r="2756" s="63" customFormat="1" ht="16.5" outlineLevel="7" spans="1:22">
      <c r="A2756" s="82"/>
      <c r="B2756" s="111" t="s">
        <v>187</v>
      </c>
      <c r="C2756" s="111" t="s">
        <v>13086</v>
      </c>
      <c r="D2756" s="112" t="s">
        <v>12191</v>
      </c>
      <c r="E2756" s="113">
        <v>42688</v>
      </c>
      <c r="F2756" s="112">
        <v>60</v>
      </c>
      <c r="G2756" s="114">
        <v>0</v>
      </c>
      <c r="H2756" s="115">
        <v>76545</v>
      </c>
      <c r="I2756" s="115">
        <v>76545</v>
      </c>
      <c r="J2756" s="116">
        <v>0</v>
      </c>
      <c r="K2756" s="116">
        <v>0</v>
      </c>
      <c r="L2756" s="116">
        <v>0</v>
      </c>
      <c r="M2756" s="118"/>
      <c r="N2756" s="119"/>
      <c r="O2756" s="120">
        <f t="shared" si="172"/>
        <v>44530</v>
      </c>
      <c r="P2756" s="121">
        <f t="shared" si="173"/>
        <v>0</v>
      </c>
      <c r="Q2756" s="122">
        <f t="shared" si="174"/>
        <v>0</v>
      </c>
      <c r="R2756" s="122">
        <f t="shared" si="175"/>
        <v>0</v>
      </c>
      <c r="S2756" s="123" t="s">
        <v>120</v>
      </c>
      <c r="U2756" s="70"/>
      <c r="V2756" s="124"/>
    </row>
    <row r="2757" s="63" customFormat="1" ht="16.5" outlineLevel="7" spans="1:22">
      <c r="A2757" s="82"/>
      <c r="B2757" s="111" t="s">
        <v>187</v>
      </c>
      <c r="C2757" s="111" t="s">
        <v>13090</v>
      </c>
      <c r="D2757" s="112" t="s">
        <v>12217</v>
      </c>
      <c r="E2757" s="113">
        <v>42688</v>
      </c>
      <c r="F2757" s="112">
        <v>60</v>
      </c>
      <c r="G2757" s="114">
        <v>0</v>
      </c>
      <c r="H2757" s="115">
        <v>60000</v>
      </c>
      <c r="I2757" s="115">
        <v>60000</v>
      </c>
      <c r="J2757" s="116">
        <v>0</v>
      </c>
      <c r="K2757" s="116">
        <v>0</v>
      </c>
      <c r="L2757" s="116">
        <v>0</v>
      </c>
      <c r="M2757" s="118"/>
      <c r="N2757" s="119"/>
      <c r="O2757" s="120">
        <f t="shared" si="172"/>
        <v>44530</v>
      </c>
      <c r="P2757" s="121">
        <f t="shared" si="173"/>
        <v>0</v>
      </c>
      <c r="Q2757" s="122">
        <f t="shared" si="174"/>
        <v>0</v>
      </c>
      <c r="R2757" s="122">
        <f t="shared" si="175"/>
        <v>0</v>
      </c>
      <c r="S2757" s="123" t="s">
        <v>120</v>
      </c>
      <c r="U2757" s="70"/>
      <c r="V2757" s="124"/>
    </row>
    <row r="2758" s="63" customFormat="1" ht="16.5" outlineLevel="7" spans="1:22">
      <c r="A2758" s="82"/>
      <c r="B2758" s="111" t="s">
        <v>187</v>
      </c>
      <c r="C2758" s="111" t="s">
        <v>13094</v>
      </c>
      <c r="D2758" s="112" t="s">
        <v>12223</v>
      </c>
      <c r="E2758" s="113">
        <v>42688</v>
      </c>
      <c r="F2758" s="112">
        <v>60</v>
      </c>
      <c r="G2758" s="114">
        <v>0</v>
      </c>
      <c r="H2758" s="115">
        <v>86000</v>
      </c>
      <c r="I2758" s="115">
        <v>86000</v>
      </c>
      <c r="J2758" s="116">
        <v>0</v>
      </c>
      <c r="K2758" s="116">
        <v>0</v>
      </c>
      <c r="L2758" s="116">
        <v>0</v>
      </c>
      <c r="M2758" s="118"/>
      <c r="N2758" s="119"/>
      <c r="O2758" s="120">
        <f t="shared" si="172"/>
        <v>44530</v>
      </c>
      <c r="P2758" s="121">
        <f t="shared" si="173"/>
        <v>0</v>
      </c>
      <c r="Q2758" s="122">
        <f t="shared" si="174"/>
        <v>0</v>
      </c>
      <c r="R2758" s="122">
        <f t="shared" si="175"/>
        <v>0</v>
      </c>
      <c r="S2758" s="123" t="s">
        <v>120</v>
      </c>
      <c r="U2758" s="70"/>
      <c r="V2758" s="124"/>
    </row>
    <row r="2759" s="63" customFormat="1" ht="16.5" outlineLevel="7" spans="1:22">
      <c r="A2759" s="82"/>
      <c r="B2759" s="111" t="s">
        <v>187</v>
      </c>
      <c r="C2759" s="111" t="s">
        <v>13098</v>
      </c>
      <c r="D2759" s="112" t="s">
        <v>13100</v>
      </c>
      <c r="E2759" s="113">
        <v>42688</v>
      </c>
      <c r="F2759" s="112">
        <v>60</v>
      </c>
      <c r="G2759" s="114">
        <v>0</v>
      </c>
      <c r="H2759" s="115">
        <v>34188</v>
      </c>
      <c r="I2759" s="115">
        <v>34188</v>
      </c>
      <c r="J2759" s="116">
        <v>0</v>
      </c>
      <c r="K2759" s="116">
        <v>0</v>
      </c>
      <c r="L2759" s="116">
        <v>0</v>
      </c>
      <c r="M2759" s="118"/>
      <c r="N2759" s="119"/>
      <c r="O2759" s="120">
        <f t="shared" si="172"/>
        <v>44530</v>
      </c>
      <c r="P2759" s="121">
        <f t="shared" si="173"/>
        <v>0</v>
      </c>
      <c r="Q2759" s="122">
        <f t="shared" si="174"/>
        <v>0</v>
      </c>
      <c r="R2759" s="122">
        <f t="shared" si="175"/>
        <v>0</v>
      </c>
      <c r="S2759" s="123" t="s">
        <v>120</v>
      </c>
      <c r="U2759" s="70"/>
      <c r="V2759" s="124"/>
    </row>
    <row r="2760" s="63" customFormat="1" ht="16.5" outlineLevel="7" spans="1:22">
      <c r="A2760" s="82"/>
      <c r="B2760" s="111" t="s">
        <v>187</v>
      </c>
      <c r="C2760" s="111" t="s">
        <v>13103</v>
      </c>
      <c r="D2760" s="112" t="s">
        <v>13105</v>
      </c>
      <c r="E2760" s="113">
        <v>42907</v>
      </c>
      <c r="F2760" s="112">
        <v>60</v>
      </c>
      <c r="G2760" s="114">
        <v>0</v>
      </c>
      <c r="H2760" s="115">
        <v>24786.32</v>
      </c>
      <c r="I2760" s="115">
        <v>24786.32</v>
      </c>
      <c r="J2760" s="116">
        <v>0</v>
      </c>
      <c r="K2760" s="116">
        <v>0</v>
      </c>
      <c r="L2760" s="116">
        <v>0</v>
      </c>
      <c r="M2760" s="118"/>
      <c r="N2760" s="119"/>
      <c r="O2760" s="120">
        <f t="shared" si="172"/>
        <v>44742</v>
      </c>
      <c r="P2760" s="121">
        <f t="shared" si="173"/>
        <v>0</v>
      </c>
      <c r="Q2760" s="122">
        <f t="shared" si="174"/>
        <v>0</v>
      </c>
      <c r="R2760" s="122">
        <f t="shared" si="175"/>
        <v>0</v>
      </c>
      <c r="S2760" s="123" t="s">
        <v>120</v>
      </c>
      <c r="U2760" s="70"/>
      <c r="V2760" s="124"/>
    </row>
    <row r="2761" s="63" customFormat="1" ht="16.5" outlineLevel="7" spans="1:22">
      <c r="A2761" s="82"/>
      <c r="B2761" s="111" t="s">
        <v>187</v>
      </c>
      <c r="C2761" s="111" t="s">
        <v>13110</v>
      </c>
      <c r="D2761" s="112" t="s">
        <v>12719</v>
      </c>
      <c r="E2761" s="113">
        <v>42907</v>
      </c>
      <c r="F2761" s="112">
        <v>60</v>
      </c>
      <c r="G2761" s="114">
        <v>0</v>
      </c>
      <c r="H2761" s="115">
        <v>119508.57</v>
      </c>
      <c r="I2761" s="115">
        <v>119508.57</v>
      </c>
      <c r="J2761" s="116">
        <v>0</v>
      </c>
      <c r="K2761" s="116">
        <v>0</v>
      </c>
      <c r="L2761" s="116">
        <v>0</v>
      </c>
      <c r="M2761" s="118"/>
      <c r="N2761" s="119"/>
      <c r="O2761" s="120">
        <f t="shared" si="172"/>
        <v>44742</v>
      </c>
      <c r="P2761" s="121">
        <f t="shared" si="173"/>
        <v>0</v>
      </c>
      <c r="Q2761" s="122">
        <f t="shared" si="174"/>
        <v>0</v>
      </c>
      <c r="R2761" s="122">
        <f t="shared" si="175"/>
        <v>0</v>
      </c>
      <c r="S2761" s="123" t="s">
        <v>120</v>
      </c>
      <c r="U2761" s="70"/>
      <c r="V2761" s="124"/>
    </row>
    <row r="2762" s="63" customFormat="1" ht="16.5" outlineLevel="7" spans="1:22">
      <c r="A2762" s="82"/>
      <c r="B2762" s="111" t="s">
        <v>187</v>
      </c>
      <c r="C2762" s="111" t="s">
        <v>13116</v>
      </c>
      <c r="D2762" s="112" t="s">
        <v>12725</v>
      </c>
      <c r="E2762" s="113">
        <v>42907</v>
      </c>
      <c r="F2762" s="112">
        <v>60</v>
      </c>
      <c r="G2762" s="114">
        <v>0</v>
      </c>
      <c r="H2762" s="115">
        <v>145299.14</v>
      </c>
      <c r="I2762" s="115">
        <v>145299.14</v>
      </c>
      <c r="J2762" s="116">
        <v>0</v>
      </c>
      <c r="K2762" s="116">
        <v>0</v>
      </c>
      <c r="L2762" s="116">
        <v>0</v>
      </c>
      <c r="M2762" s="118"/>
      <c r="N2762" s="119"/>
      <c r="O2762" s="120">
        <f t="shared" si="172"/>
        <v>44742</v>
      </c>
      <c r="P2762" s="121">
        <f t="shared" si="173"/>
        <v>0</v>
      </c>
      <c r="Q2762" s="122">
        <f t="shared" si="174"/>
        <v>0</v>
      </c>
      <c r="R2762" s="122">
        <f t="shared" si="175"/>
        <v>0</v>
      </c>
      <c r="S2762" s="123" t="s">
        <v>120</v>
      </c>
      <c r="U2762" s="70"/>
      <c r="V2762" s="124"/>
    </row>
    <row r="2763" s="63" customFormat="1" ht="16.5" outlineLevel="7" spans="1:22">
      <c r="A2763" s="82"/>
      <c r="B2763" s="111" t="s">
        <v>187</v>
      </c>
      <c r="C2763" s="111" t="s">
        <v>13120</v>
      </c>
      <c r="D2763" s="112" t="s">
        <v>12197</v>
      </c>
      <c r="E2763" s="113">
        <v>42907</v>
      </c>
      <c r="F2763" s="112">
        <v>60</v>
      </c>
      <c r="G2763" s="114">
        <v>0</v>
      </c>
      <c r="H2763" s="115">
        <v>96581.21</v>
      </c>
      <c r="I2763" s="115">
        <v>96581.21</v>
      </c>
      <c r="J2763" s="116">
        <v>0</v>
      </c>
      <c r="K2763" s="116">
        <v>0</v>
      </c>
      <c r="L2763" s="116">
        <v>0</v>
      </c>
      <c r="M2763" s="118"/>
      <c r="N2763" s="119"/>
      <c r="O2763" s="120">
        <f t="shared" si="172"/>
        <v>44742</v>
      </c>
      <c r="P2763" s="121">
        <f t="shared" si="173"/>
        <v>0</v>
      </c>
      <c r="Q2763" s="122">
        <f t="shared" si="174"/>
        <v>0</v>
      </c>
      <c r="R2763" s="122">
        <f t="shared" si="175"/>
        <v>0</v>
      </c>
      <c r="S2763" s="123" t="s">
        <v>120</v>
      </c>
      <c r="U2763" s="70"/>
      <c r="V2763" s="124"/>
    </row>
    <row r="2764" s="63" customFormat="1" ht="16.5" outlineLevel="7" spans="1:22">
      <c r="A2764" s="82"/>
      <c r="B2764" s="111" t="s">
        <v>187</v>
      </c>
      <c r="C2764" s="111" t="s">
        <v>13124</v>
      </c>
      <c r="D2764" s="112" t="s">
        <v>12585</v>
      </c>
      <c r="E2764" s="113">
        <v>42907</v>
      </c>
      <c r="F2764" s="112">
        <v>60</v>
      </c>
      <c r="G2764" s="114">
        <v>0</v>
      </c>
      <c r="H2764" s="115">
        <v>161538.45</v>
      </c>
      <c r="I2764" s="115">
        <v>161538.45</v>
      </c>
      <c r="J2764" s="116">
        <v>0</v>
      </c>
      <c r="K2764" s="116">
        <v>0</v>
      </c>
      <c r="L2764" s="116">
        <v>0</v>
      </c>
      <c r="M2764" s="118"/>
      <c r="N2764" s="119"/>
      <c r="O2764" s="120">
        <f t="shared" si="172"/>
        <v>44742</v>
      </c>
      <c r="P2764" s="121">
        <f t="shared" si="173"/>
        <v>0</v>
      </c>
      <c r="Q2764" s="122">
        <f t="shared" si="174"/>
        <v>0</v>
      </c>
      <c r="R2764" s="122">
        <f t="shared" si="175"/>
        <v>0</v>
      </c>
      <c r="S2764" s="123" t="s">
        <v>120</v>
      </c>
      <c r="U2764" s="70"/>
      <c r="V2764" s="124"/>
    </row>
    <row r="2765" s="63" customFormat="1" ht="16.5" outlineLevel="7" spans="1:22">
      <c r="A2765" s="82"/>
      <c r="B2765" s="111" t="s">
        <v>187</v>
      </c>
      <c r="C2765" s="111" t="s">
        <v>13128</v>
      </c>
      <c r="D2765" s="112" t="s">
        <v>13130</v>
      </c>
      <c r="E2765" s="113">
        <v>42907</v>
      </c>
      <c r="F2765" s="112">
        <v>60</v>
      </c>
      <c r="G2765" s="114">
        <v>0</v>
      </c>
      <c r="H2765" s="115">
        <v>48717.95</v>
      </c>
      <c r="I2765" s="115">
        <v>48717.95</v>
      </c>
      <c r="J2765" s="116">
        <v>0</v>
      </c>
      <c r="K2765" s="116">
        <v>0</v>
      </c>
      <c r="L2765" s="116">
        <v>0</v>
      </c>
      <c r="M2765" s="118"/>
      <c r="N2765" s="119"/>
      <c r="O2765" s="120">
        <f t="shared" si="172"/>
        <v>44742</v>
      </c>
      <c r="P2765" s="121">
        <f t="shared" si="173"/>
        <v>0</v>
      </c>
      <c r="Q2765" s="122">
        <f t="shared" si="174"/>
        <v>0</v>
      </c>
      <c r="R2765" s="122">
        <f t="shared" si="175"/>
        <v>0</v>
      </c>
      <c r="S2765" s="123" t="s">
        <v>120</v>
      </c>
      <c r="U2765" s="70"/>
      <c r="V2765" s="124"/>
    </row>
    <row r="2766" s="63" customFormat="1" ht="16.5" outlineLevel="7" spans="1:22">
      <c r="A2766" s="82"/>
      <c r="B2766" s="111" t="s">
        <v>187</v>
      </c>
      <c r="C2766" s="111" t="s">
        <v>13133</v>
      </c>
      <c r="D2766" s="112" t="s">
        <v>12590</v>
      </c>
      <c r="E2766" s="113">
        <v>42907</v>
      </c>
      <c r="F2766" s="112">
        <v>60</v>
      </c>
      <c r="G2766" s="114">
        <v>0</v>
      </c>
      <c r="H2766" s="115">
        <v>23076.92</v>
      </c>
      <c r="I2766" s="115">
        <v>23076.92</v>
      </c>
      <c r="J2766" s="116">
        <v>0</v>
      </c>
      <c r="K2766" s="116">
        <v>0</v>
      </c>
      <c r="L2766" s="116">
        <v>0</v>
      </c>
      <c r="M2766" s="118"/>
      <c r="N2766" s="119"/>
      <c r="O2766" s="120">
        <f t="shared" si="172"/>
        <v>44742</v>
      </c>
      <c r="P2766" s="121">
        <f t="shared" si="173"/>
        <v>0</v>
      </c>
      <c r="Q2766" s="122">
        <f t="shared" si="174"/>
        <v>0</v>
      </c>
      <c r="R2766" s="122">
        <f t="shared" si="175"/>
        <v>0</v>
      </c>
      <c r="S2766" s="123" t="s">
        <v>120</v>
      </c>
      <c r="U2766" s="70"/>
      <c r="V2766" s="124"/>
    </row>
    <row r="2767" s="63" customFormat="1" ht="16.5" outlineLevel="7" spans="1:22">
      <c r="A2767" s="82"/>
      <c r="B2767" s="111" t="s">
        <v>187</v>
      </c>
      <c r="C2767" s="111" t="s">
        <v>13137</v>
      </c>
      <c r="D2767" s="112" t="s">
        <v>13139</v>
      </c>
      <c r="E2767" s="113">
        <v>43021</v>
      </c>
      <c r="F2767" s="112">
        <v>60</v>
      </c>
      <c r="G2767" s="114">
        <v>0</v>
      </c>
      <c r="H2767" s="115">
        <v>49572.65</v>
      </c>
      <c r="I2767" s="115">
        <v>49572.65</v>
      </c>
      <c r="J2767" s="116">
        <v>0</v>
      </c>
      <c r="K2767" s="116">
        <v>0</v>
      </c>
      <c r="L2767" s="116">
        <v>0</v>
      </c>
      <c r="M2767" s="118"/>
      <c r="N2767" s="119"/>
      <c r="O2767" s="120">
        <f t="shared" si="172"/>
        <v>44865</v>
      </c>
      <c r="P2767" s="121">
        <f t="shared" si="173"/>
        <v>0</v>
      </c>
      <c r="Q2767" s="122">
        <f t="shared" si="174"/>
        <v>0</v>
      </c>
      <c r="R2767" s="122">
        <f t="shared" si="175"/>
        <v>0</v>
      </c>
      <c r="S2767" s="123" t="s">
        <v>120</v>
      </c>
      <c r="U2767" s="70"/>
      <c r="V2767" s="124"/>
    </row>
    <row r="2768" s="63" customFormat="1" ht="16.5" outlineLevel="7" spans="1:22">
      <c r="A2768" s="82"/>
      <c r="B2768" s="111" t="s">
        <v>187</v>
      </c>
      <c r="C2768" s="111" t="s">
        <v>13143</v>
      </c>
      <c r="D2768" s="112" t="s">
        <v>13145</v>
      </c>
      <c r="E2768" s="113">
        <v>43083</v>
      </c>
      <c r="F2768" s="112">
        <v>60</v>
      </c>
      <c r="G2768" s="114">
        <v>0</v>
      </c>
      <c r="H2768" s="115">
        <v>29914.53</v>
      </c>
      <c r="I2768" s="115">
        <v>29914.53</v>
      </c>
      <c r="J2768" s="116">
        <v>0</v>
      </c>
      <c r="K2768" s="116">
        <v>0</v>
      </c>
      <c r="L2768" s="116">
        <v>0</v>
      </c>
      <c r="M2768" s="118"/>
      <c r="N2768" s="119"/>
      <c r="O2768" s="120">
        <f t="shared" si="172"/>
        <v>44926</v>
      </c>
      <c r="P2768" s="121">
        <f t="shared" si="173"/>
        <v>0</v>
      </c>
      <c r="Q2768" s="122">
        <f t="shared" si="174"/>
        <v>0</v>
      </c>
      <c r="R2768" s="122">
        <f t="shared" si="175"/>
        <v>0</v>
      </c>
      <c r="S2768" s="123" t="s">
        <v>120</v>
      </c>
      <c r="U2768" s="70"/>
      <c r="V2768" s="124"/>
    </row>
    <row r="2769" s="63" customFormat="1" ht="16.5" outlineLevel="7" spans="1:22">
      <c r="A2769" s="82"/>
      <c r="B2769" s="111" t="s">
        <v>187</v>
      </c>
      <c r="C2769" s="111" t="s">
        <v>13148</v>
      </c>
      <c r="D2769" s="112" t="s">
        <v>13150</v>
      </c>
      <c r="E2769" s="113">
        <v>43083</v>
      </c>
      <c r="F2769" s="112">
        <v>60</v>
      </c>
      <c r="G2769" s="114">
        <v>0</v>
      </c>
      <c r="H2769" s="115">
        <v>36752.14</v>
      </c>
      <c r="I2769" s="115">
        <v>36752.14</v>
      </c>
      <c r="J2769" s="116">
        <v>0</v>
      </c>
      <c r="K2769" s="116">
        <v>0</v>
      </c>
      <c r="L2769" s="116">
        <v>0</v>
      </c>
      <c r="M2769" s="118"/>
      <c r="N2769" s="119"/>
      <c r="O2769" s="120">
        <f t="shared" si="172"/>
        <v>44926</v>
      </c>
      <c r="P2769" s="121">
        <f t="shared" si="173"/>
        <v>0</v>
      </c>
      <c r="Q2769" s="122">
        <f t="shared" si="174"/>
        <v>0</v>
      </c>
      <c r="R2769" s="122">
        <f t="shared" si="175"/>
        <v>0</v>
      </c>
      <c r="S2769" s="123" t="s">
        <v>120</v>
      </c>
      <c r="U2769" s="70"/>
      <c r="V2769" s="124"/>
    </row>
    <row r="2770" s="63" customFormat="1" ht="16.5" outlineLevel="7" spans="1:22">
      <c r="A2770" s="82"/>
      <c r="B2770" s="111" t="s">
        <v>187</v>
      </c>
      <c r="C2770" s="111" t="s">
        <v>13153</v>
      </c>
      <c r="D2770" s="112" t="s">
        <v>13155</v>
      </c>
      <c r="E2770" s="113">
        <v>43122</v>
      </c>
      <c r="F2770" s="112">
        <v>60</v>
      </c>
      <c r="G2770" s="114">
        <v>0</v>
      </c>
      <c r="H2770" s="115">
        <v>87478.64</v>
      </c>
      <c r="I2770" s="115">
        <v>87478.64</v>
      </c>
      <c r="J2770" s="116">
        <v>0</v>
      </c>
      <c r="K2770" s="116">
        <v>0</v>
      </c>
      <c r="L2770" s="116">
        <v>0</v>
      </c>
      <c r="M2770" s="118"/>
      <c r="N2770" s="119"/>
      <c r="O2770" s="120">
        <f t="shared" si="172"/>
        <v>44957</v>
      </c>
      <c r="P2770" s="121">
        <f t="shared" si="173"/>
        <v>0</v>
      </c>
      <c r="Q2770" s="122">
        <f t="shared" si="174"/>
        <v>0</v>
      </c>
      <c r="R2770" s="122">
        <f t="shared" si="175"/>
        <v>0</v>
      </c>
      <c r="S2770" s="123" t="s">
        <v>120</v>
      </c>
      <c r="U2770" s="70"/>
      <c r="V2770" s="124"/>
    </row>
    <row r="2771" s="63" customFormat="1" ht="16.5" outlineLevel="7" spans="1:22">
      <c r="A2771" s="82"/>
      <c r="B2771" s="111" t="s">
        <v>187</v>
      </c>
      <c r="C2771" s="111" t="s">
        <v>13159</v>
      </c>
      <c r="D2771" s="112" t="s">
        <v>13155</v>
      </c>
      <c r="E2771" s="113">
        <v>43122</v>
      </c>
      <c r="F2771" s="112">
        <v>60</v>
      </c>
      <c r="G2771" s="114">
        <v>0</v>
      </c>
      <c r="H2771" s="115">
        <v>54000</v>
      </c>
      <c r="I2771" s="115">
        <v>54000</v>
      </c>
      <c r="J2771" s="116">
        <v>0</v>
      </c>
      <c r="K2771" s="116">
        <v>0</v>
      </c>
      <c r="L2771" s="116">
        <v>0</v>
      </c>
      <c r="M2771" s="118"/>
      <c r="N2771" s="119"/>
      <c r="O2771" s="120">
        <f t="shared" si="172"/>
        <v>44957</v>
      </c>
      <c r="P2771" s="121">
        <f t="shared" si="173"/>
        <v>0</v>
      </c>
      <c r="Q2771" s="122">
        <f t="shared" si="174"/>
        <v>0</v>
      </c>
      <c r="R2771" s="122">
        <f t="shared" si="175"/>
        <v>0</v>
      </c>
      <c r="S2771" s="123" t="s">
        <v>120</v>
      </c>
      <c r="U2771" s="70"/>
      <c r="V2771" s="124"/>
    </row>
    <row r="2772" s="63" customFormat="1" ht="16.5" outlineLevel="7" spans="1:22">
      <c r="A2772" s="82"/>
      <c r="B2772" s="111" t="s">
        <v>187</v>
      </c>
      <c r="C2772" s="111" t="s">
        <v>13164</v>
      </c>
      <c r="D2772" s="112" t="s">
        <v>12452</v>
      </c>
      <c r="E2772" s="113">
        <v>43122</v>
      </c>
      <c r="F2772" s="112">
        <v>60</v>
      </c>
      <c r="G2772" s="114">
        <v>0</v>
      </c>
      <c r="H2772" s="115">
        <v>38461.54</v>
      </c>
      <c r="I2772" s="115">
        <v>38461.54</v>
      </c>
      <c r="J2772" s="116">
        <v>0</v>
      </c>
      <c r="K2772" s="116">
        <v>0</v>
      </c>
      <c r="L2772" s="116">
        <v>0</v>
      </c>
      <c r="M2772" s="118"/>
      <c r="N2772" s="119"/>
      <c r="O2772" s="120">
        <f t="shared" si="172"/>
        <v>44957</v>
      </c>
      <c r="P2772" s="121">
        <f t="shared" si="173"/>
        <v>0</v>
      </c>
      <c r="Q2772" s="122">
        <f t="shared" si="174"/>
        <v>0</v>
      </c>
      <c r="R2772" s="122">
        <f t="shared" si="175"/>
        <v>0</v>
      </c>
      <c r="S2772" s="123" t="s">
        <v>120</v>
      </c>
      <c r="U2772" s="70"/>
      <c r="V2772" s="124"/>
    </row>
    <row r="2773" s="63" customFormat="1" ht="16.5" outlineLevel="7" spans="1:22">
      <c r="A2773" s="82"/>
      <c r="B2773" s="111" t="s">
        <v>187</v>
      </c>
      <c r="C2773" s="111" t="s">
        <v>13168</v>
      </c>
      <c r="D2773" s="112" t="s">
        <v>13155</v>
      </c>
      <c r="E2773" s="113">
        <v>43122</v>
      </c>
      <c r="F2773" s="112">
        <v>60</v>
      </c>
      <c r="G2773" s="114">
        <v>0</v>
      </c>
      <c r="H2773" s="115">
        <v>75376.06</v>
      </c>
      <c r="I2773" s="115">
        <v>75376.06</v>
      </c>
      <c r="J2773" s="116">
        <v>0</v>
      </c>
      <c r="K2773" s="116">
        <v>0</v>
      </c>
      <c r="L2773" s="116">
        <v>0</v>
      </c>
      <c r="M2773" s="118"/>
      <c r="N2773" s="119"/>
      <c r="O2773" s="120">
        <f t="shared" si="172"/>
        <v>44957</v>
      </c>
      <c r="P2773" s="121">
        <f t="shared" si="173"/>
        <v>0</v>
      </c>
      <c r="Q2773" s="122">
        <f t="shared" si="174"/>
        <v>0</v>
      </c>
      <c r="R2773" s="122">
        <f t="shared" si="175"/>
        <v>0</v>
      </c>
      <c r="S2773" s="123" t="s">
        <v>120</v>
      </c>
      <c r="U2773" s="70"/>
      <c r="V2773" s="124"/>
    </row>
    <row r="2774" s="63" customFormat="1" ht="16.5" outlineLevel="7" spans="1:22">
      <c r="A2774" s="82"/>
      <c r="B2774" s="111" t="s">
        <v>187</v>
      </c>
      <c r="C2774" s="111" t="s">
        <v>13174</v>
      </c>
      <c r="D2774" s="112" t="s">
        <v>13176</v>
      </c>
      <c r="E2774" s="113">
        <v>43122</v>
      </c>
      <c r="F2774" s="112">
        <v>60</v>
      </c>
      <c r="G2774" s="114">
        <v>0</v>
      </c>
      <c r="H2774" s="115">
        <v>29914.53</v>
      </c>
      <c r="I2774" s="115">
        <v>29914.53</v>
      </c>
      <c r="J2774" s="116">
        <v>0</v>
      </c>
      <c r="K2774" s="116">
        <v>0</v>
      </c>
      <c r="L2774" s="116">
        <v>0</v>
      </c>
      <c r="M2774" s="118"/>
      <c r="N2774" s="119"/>
      <c r="O2774" s="120">
        <f t="shared" si="172"/>
        <v>44957</v>
      </c>
      <c r="P2774" s="121">
        <f t="shared" si="173"/>
        <v>0</v>
      </c>
      <c r="Q2774" s="122">
        <f t="shared" si="174"/>
        <v>0</v>
      </c>
      <c r="R2774" s="122">
        <f t="shared" si="175"/>
        <v>0</v>
      </c>
      <c r="S2774" s="123" t="s">
        <v>120</v>
      </c>
      <c r="U2774" s="70"/>
      <c r="V2774" s="124"/>
    </row>
    <row r="2775" s="63" customFormat="1" ht="16.5" outlineLevel="7" spans="1:22">
      <c r="A2775" s="82"/>
      <c r="B2775" s="111" t="s">
        <v>187</v>
      </c>
      <c r="C2775" s="111" t="s">
        <v>13180</v>
      </c>
      <c r="D2775" s="112" t="s">
        <v>13182</v>
      </c>
      <c r="E2775" s="113">
        <v>43122</v>
      </c>
      <c r="F2775" s="112">
        <v>60</v>
      </c>
      <c r="G2775" s="114">
        <v>0</v>
      </c>
      <c r="H2775" s="115">
        <v>29914.53</v>
      </c>
      <c r="I2775" s="115">
        <v>29914.53</v>
      </c>
      <c r="J2775" s="116">
        <v>0</v>
      </c>
      <c r="K2775" s="116">
        <v>0</v>
      </c>
      <c r="L2775" s="116">
        <v>0</v>
      </c>
      <c r="M2775" s="118"/>
      <c r="N2775" s="119"/>
      <c r="O2775" s="120">
        <f t="shared" si="172"/>
        <v>44957</v>
      </c>
      <c r="P2775" s="121">
        <f t="shared" si="173"/>
        <v>0</v>
      </c>
      <c r="Q2775" s="122">
        <f t="shared" si="174"/>
        <v>0</v>
      </c>
      <c r="R2775" s="122">
        <f t="shared" si="175"/>
        <v>0</v>
      </c>
      <c r="S2775" s="123" t="s">
        <v>120</v>
      </c>
      <c r="U2775" s="70"/>
      <c r="V2775" s="124"/>
    </row>
    <row r="2776" s="63" customFormat="1" ht="16.5" outlineLevel="7" spans="1:22">
      <c r="A2776" s="82"/>
      <c r="B2776" s="111" t="s">
        <v>187</v>
      </c>
      <c r="C2776" s="111" t="s">
        <v>13185</v>
      </c>
      <c r="D2776" s="112" t="s">
        <v>13155</v>
      </c>
      <c r="E2776" s="113">
        <v>43122</v>
      </c>
      <c r="F2776" s="112">
        <v>60</v>
      </c>
      <c r="G2776" s="114">
        <v>0</v>
      </c>
      <c r="H2776" s="115">
        <v>75213.68</v>
      </c>
      <c r="I2776" s="115">
        <v>75213.68</v>
      </c>
      <c r="J2776" s="116">
        <v>0</v>
      </c>
      <c r="K2776" s="116">
        <v>0</v>
      </c>
      <c r="L2776" s="116">
        <v>0</v>
      </c>
      <c r="M2776" s="118"/>
      <c r="N2776" s="119"/>
      <c r="O2776" s="120">
        <f t="shared" si="172"/>
        <v>44957</v>
      </c>
      <c r="P2776" s="121">
        <f t="shared" si="173"/>
        <v>0</v>
      </c>
      <c r="Q2776" s="122">
        <f t="shared" si="174"/>
        <v>0</v>
      </c>
      <c r="R2776" s="122">
        <f t="shared" si="175"/>
        <v>0</v>
      </c>
      <c r="S2776" s="123" t="s">
        <v>120</v>
      </c>
      <c r="U2776" s="70"/>
      <c r="V2776" s="124"/>
    </row>
    <row r="2777" s="63" customFormat="1" ht="16.5" outlineLevel="7" spans="1:22">
      <c r="A2777" s="82"/>
      <c r="B2777" s="111" t="s">
        <v>187</v>
      </c>
      <c r="C2777" s="111" t="s">
        <v>13190</v>
      </c>
      <c r="D2777" s="112" t="s">
        <v>12191</v>
      </c>
      <c r="E2777" s="113">
        <v>43277</v>
      </c>
      <c r="F2777" s="112">
        <v>60</v>
      </c>
      <c r="G2777" s="114">
        <v>0</v>
      </c>
      <c r="H2777" s="115">
        <v>81196.58</v>
      </c>
      <c r="I2777" s="115">
        <v>81196.58</v>
      </c>
      <c r="J2777" s="116">
        <v>0</v>
      </c>
      <c r="K2777" s="116">
        <v>0</v>
      </c>
      <c r="L2777" s="116">
        <v>0</v>
      </c>
      <c r="M2777" s="118"/>
      <c r="N2777" s="119"/>
      <c r="O2777" s="120">
        <f t="shared" si="172"/>
        <v>45107</v>
      </c>
      <c r="P2777" s="121">
        <f t="shared" si="173"/>
        <v>0</v>
      </c>
      <c r="Q2777" s="122">
        <f t="shared" si="174"/>
        <v>0</v>
      </c>
      <c r="R2777" s="122">
        <f t="shared" si="175"/>
        <v>0</v>
      </c>
      <c r="S2777" s="123" t="s">
        <v>120</v>
      </c>
      <c r="U2777" s="70"/>
      <c r="V2777" s="124"/>
    </row>
    <row r="2778" s="63" customFormat="1" ht="16.5" outlineLevel="7" spans="1:22">
      <c r="A2778" s="82"/>
      <c r="B2778" s="111" t="s">
        <v>187</v>
      </c>
      <c r="C2778" s="111" t="s">
        <v>13194</v>
      </c>
      <c r="D2778" s="112" t="s">
        <v>12622</v>
      </c>
      <c r="E2778" s="113">
        <v>43426</v>
      </c>
      <c r="F2778" s="112">
        <v>60</v>
      </c>
      <c r="G2778" s="114">
        <v>0</v>
      </c>
      <c r="H2778" s="115">
        <v>38461.54</v>
      </c>
      <c r="I2778" s="115">
        <v>38461.54</v>
      </c>
      <c r="J2778" s="116">
        <v>0</v>
      </c>
      <c r="K2778" s="116">
        <v>0</v>
      </c>
      <c r="L2778" s="116">
        <v>0</v>
      </c>
      <c r="M2778" s="118"/>
      <c r="N2778" s="119"/>
      <c r="O2778" s="120">
        <f t="shared" si="172"/>
        <v>45260</v>
      </c>
      <c r="P2778" s="121">
        <f t="shared" si="173"/>
        <v>0</v>
      </c>
      <c r="Q2778" s="122">
        <f t="shared" si="174"/>
        <v>0</v>
      </c>
      <c r="R2778" s="122">
        <f t="shared" si="175"/>
        <v>0</v>
      </c>
      <c r="S2778" s="123" t="s">
        <v>120</v>
      </c>
      <c r="U2778" s="70"/>
      <c r="V2778" s="124"/>
    </row>
    <row r="2779" s="63" customFormat="1" ht="16.5" outlineLevel="7" spans="1:22">
      <c r="A2779" s="82"/>
      <c r="B2779" s="111" t="s">
        <v>187</v>
      </c>
      <c r="C2779" s="111" t="s">
        <v>13200</v>
      </c>
      <c r="D2779" s="112" t="s">
        <v>13202</v>
      </c>
      <c r="E2779" s="113">
        <v>43570</v>
      </c>
      <c r="F2779" s="112">
        <v>60</v>
      </c>
      <c r="G2779" s="114">
        <v>0</v>
      </c>
      <c r="H2779" s="115">
        <v>27350.43</v>
      </c>
      <c r="I2779" s="115">
        <v>27350.43</v>
      </c>
      <c r="J2779" s="116">
        <v>0</v>
      </c>
      <c r="K2779" s="116">
        <v>0</v>
      </c>
      <c r="L2779" s="116">
        <v>0</v>
      </c>
      <c r="M2779" s="118"/>
      <c r="N2779" s="119"/>
      <c r="O2779" s="120">
        <f t="shared" si="172"/>
        <v>45412</v>
      </c>
      <c r="P2779" s="121">
        <f t="shared" si="173"/>
        <v>0</v>
      </c>
      <c r="Q2779" s="122">
        <f t="shared" si="174"/>
        <v>0</v>
      </c>
      <c r="R2779" s="122">
        <f t="shared" si="175"/>
        <v>0</v>
      </c>
      <c r="S2779" s="123" t="s">
        <v>120</v>
      </c>
      <c r="U2779" s="70"/>
      <c r="V2779" s="124"/>
    </row>
    <row r="2780" s="63" customFormat="1" ht="16.5" outlineLevel="7" spans="1:22">
      <c r="A2780" s="82"/>
      <c r="B2780" s="111" t="s">
        <v>187</v>
      </c>
      <c r="C2780" s="111" t="s">
        <v>13206</v>
      </c>
      <c r="D2780" s="112" t="s">
        <v>12555</v>
      </c>
      <c r="E2780" s="113">
        <v>43570</v>
      </c>
      <c r="F2780" s="112">
        <v>60</v>
      </c>
      <c r="G2780" s="114">
        <v>0</v>
      </c>
      <c r="H2780" s="115">
        <v>35897.44</v>
      </c>
      <c r="I2780" s="115">
        <v>35897.44</v>
      </c>
      <c r="J2780" s="116">
        <v>0</v>
      </c>
      <c r="K2780" s="116">
        <v>0</v>
      </c>
      <c r="L2780" s="116">
        <v>0</v>
      </c>
      <c r="M2780" s="118"/>
      <c r="N2780" s="119"/>
      <c r="O2780" s="120">
        <f t="shared" si="172"/>
        <v>45412</v>
      </c>
      <c r="P2780" s="121">
        <f t="shared" si="173"/>
        <v>0</v>
      </c>
      <c r="Q2780" s="122">
        <f t="shared" si="174"/>
        <v>0</v>
      </c>
      <c r="R2780" s="122">
        <f t="shared" si="175"/>
        <v>0</v>
      </c>
      <c r="S2780" s="123" t="s">
        <v>120</v>
      </c>
      <c r="U2780" s="70"/>
      <c r="V2780" s="124"/>
    </row>
    <row r="2781" s="63" customFormat="1" ht="16.5" outlineLevel="7" spans="1:22">
      <c r="A2781" s="82"/>
      <c r="B2781" s="111" t="s">
        <v>187</v>
      </c>
      <c r="C2781" s="111" t="s">
        <v>13210</v>
      </c>
      <c r="D2781" s="112" t="s">
        <v>12508</v>
      </c>
      <c r="E2781" s="113">
        <v>43570</v>
      </c>
      <c r="F2781" s="112">
        <v>60</v>
      </c>
      <c r="G2781" s="114">
        <v>0</v>
      </c>
      <c r="H2781" s="115">
        <v>30769.23</v>
      </c>
      <c r="I2781" s="115">
        <v>30769.23</v>
      </c>
      <c r="J2781" s="116">
        <v>0</v>
      </c>
      <c r="K2781" s="116">
        <v>0</v>
      </c>
      <c r="L2781" s="116">
        <v>0</v>
      </c>
      <c r="M2781" s="118"/>
      <c r="N2781" s="119"/>
      <c r="O2781" s="120">
        <f t="shared" si="172"/>
        <v>45412</v>
      </c>
      <c r="P2781" s="121">
        <f t="shared" si="173"/>
        <v>0</v>
      </c>
      <c r="Q2781" s="122">
        <f t="shared" si="174"/>
        <v>0</v>
      </c>
      <c r="R2781" s="122">
        <f t="shared" si="175"/>
        <v>0</v>
      </c>
      <c r="S2781" s="123" t="s">
        <v>120</v>
      </c>
      <c r="U2781" s="70"/>
      <c r="V2781" s="124"/>
    </row>
    <row r="2782" s="63" customFormat="1" ht="16.5" outlineLevel="7" spans="1:22">
      <c r="A2782" s="82"/>
      <c r="B2782" s="111" t="s">
        <v>187</v>
      </c>
      <c r="C2782" s="111" t="s">
        <v>13214</v>
      </c>
      <c r="D2782" s="112" t="s">
        <v>12508</v>
      </c>
      <c r="E2782" s="113">
        <v>43570</v>
      </c>
      <c r="F2782" s="112">
        <v>60</v>
      </c>
      <c r="G2782" s="114">
        <v>0</v>
      </c>
      <c r="H2782" s="115">
        <v>26068.38</v>
      </c>
      <c r="I2782" s="115">
        <v>26068.38</v>
      </c>
      <c r="J2782" s="116">
        <v>0</v>
      </c>
      <c r="K2782" s="116">
        <v>0</v>
      </c>
      <c r="L2782" s="116">
        <v>0</v>
      </c>
      <c r="M2782" s="118"/>
      <c r="N2782" s="119"/>
      <c r="O2782" s="120">
        <f t="shared" si="172"/>
        <v>45412</v>
      </c>
      <c r="P2782" s="121">
        <f t="shared" si="173"/>
        <v>0</v>
      </c>
      <c r="Q2782" s="122">
        <f t="shared" si="174"/>
        <v>0</v>
      </c>
      <c r="R2782" s="122">
        <f t="shared" si="175"/>
        <v>0</v>
      </c>
      <c r="S2782" s="123" t="s">
        <v>120</v>
      </c>
      <c r="U2782" s="70"/>
      <c r="V2782" s="124"/>
    </row>
    <row r="2783" s="63" customFormat="1" ht="16.5" outlineLevel="7" spans="1:22">
      <c r="A2783" s="82"/>
      <c r="B2783" s="111" t="s">
        <v>187</v>
      </c>
      <c r="C2783" s="111" t="s">
        <v>13218</v>
      </c>
      <c r="D2783" s="112" t="s">
        <v>12536</v>
      </c>
      <c r="E2783" s="113">
        <v>43570</v>
      </c>
      <c r="F2783" s="112">
        <v>60</v>
      </c>
      <c r="G2783" s="114">
        <v>0</v>
      </c>
      <c r="H2783" s="115">
        <v>16239.32</v>
      </c>
      <c r="I2783" s="115">
        <v>16239.32</v>
      </c>
      <c r="J2783" s="116">
        <v>0</v>
      </c>
      <c r="K2783" s="116">
        <v>0</v>
      </c>
      <c r="L2783" s="116">
        <v>0</v>
      </c>
      <c r="M2783" s="118"/>
      <c r="N2783" s="119"/>
      <c r="O2783" s="120">
        <f t="shared" si="172"/>
        <v>45412</v>
      </c>
      <c r="P2783" s="121">
        <f t="shared" si="173"/>
        <v>0</v>
      </c>
      <c r="Q2783" s="122">
        <f t="shared" si="174"/>
        <v>0</v>
      </c>
      <c r="R2783" s="122">
        <f t="shared" si="175"/>
        <v>0</v>
      </c>
      <c r="S2783" s="123" t="s">
        <v>120</v>
      </c>
      <c r="U2783" s="70"/>
      <c r="V2783" s="124"/>
    </row>
    <row r="2784" s="63" customFormat="1" ht="16.5" outlineLevel="7" spans="1:22">
      <c r="A2784" s="82"/>
      <c r="B2784" s="111" t="s">
        <v>187</v>
      </c>
      <c r="C2784" s="111" t="s">
        <v>13221</v>
      </c>
      <c r="D2784" s="112" t="s">
        <v>12369</v>
      </c>
      <c r="E2784" s="113">
        <v>43752</v>
      </c>
      <c r="F2784" s="112">
        <v>60</v>
      </c>
      <c r="G2784" s="114">
        <v>0</v>
      </c>
      <c r="H2784" s="115">
        <v>52000</v>
      </c>
      <c r="I2784" s="115">
        <v>52000</v>
      </c>
      <c r="J2784" s="116">
        <v>0</v>
      </c>
      <c r="K2784" s="116">
        <v>0</v>
      </c>
      <c r="L2784" s="116">
        <v>0</v>
      </c>
      <c r="M2784" s="118"/>
      <c r="N2784" s="119"/>
      <c r="O2784" s="120">
        <f t="shared" si="172"/>
        <v>45596</v>
      </c>
      <c r="P2784" s="121">
        <f t="shared" si="173"/>
        <v>0</v>
      </c>
      <c r="Q2784" s="122">
        <f t="shared" si="174"/>
        <v>0</v>
      </c>
      <c r="R2784" s="122">
        <f t="shared" si="175"/>
        <v>0</v>
      </c>
      <c r="S2784" s="123" t="s">
        <v>120</v>
      </c>
      <c r="U2784" s="70"/>
      <c r="V2784" s="124"/>
    </row>
    <row r="2785" s="63" customFormat="1" ht="16.5" outlineLevel="7" spans="1:22">
      <c r="A2785" s="82"/>
      <c r="B2785" s="111" t="s">
        <v>187</v>
      </c>
      <c r="C2785" s="111" t="s">
        <v>13226</v>
      </c>
      <c r="D2785" s="112" t="s">
        <v>13228</v>
      </c>
      <c r="E2785" s="113">
        <v>43752</v>
      </c>
      <c r="F2785" s="112">
        <v>60</v>
      </c>
      <c r="G2785" s="114">
        <v>0</v>
      </c>
      <c r="H2785" s="115">
        <v>18000</v>
      </c>
      <c r="I2785" s="115">
        <v>18000</v>
      </c>
      <c r="J2785" s="116">
        <v>0</v>
      </c>
      <c r="K2785" s="116">
        <v>0</v>
      </c>
      <c r="L2785" s="116">
        <v>0</v>
      </c>
      <c r="M2785" s="118"/>
      <c r="N2785" s="119"/>
      <c r="O2785" s="120">
        <f t="shared" si="172"/>
        <v>45596</v>
      </c>
      <c r="P2785" s="121">
        <f t="shared" si="173"/>
        <v>0</v>
      </c>
      <c r="Q2785" s="122">
        <f t="shared" si="174"/>
        <v>0</v>
      </c>
      <c r="R2785" s="122">
        <f t="shared" si="175"/>
        <v>0</v>
      </c>
      <c r="S2785" s="123" t="s">
        <v>120</v>
      </c>
      <c r="U2785" s="70"/>
      <c r="V2785" s="124"/>
    </row>
    <row r="2786" s="63" customFormat="1" ht="16.5" outlineLevel="7" spans="1:22">
      <c r="A2786" s="82"/>
      <c r="B2786" s="111" t="s">
        <v>187</v>
      </c>
      <c r="C2786" s="111" t="s">
        <v>13231</v>
      </c>
      <c r="D2786" s="112" t="s">
        <v>13155</v>
      </c>
      <c r="E2786" s="113">
        <v>43752</v>
      </c>
      <c r="F2786" s="112">
        <v>60</v>
      </c>
      <c r="G2786" s="114">
        <v>0</v>
      </c>
      <c r="H2786" s="115">
        <v>76068.38</v>
      </c>
      <c r="I2786" s="115">
        <v>76068.38</v>
      </c>
      <c r="J2786" s="116">
        <v>0</v>
      </c>
      <c r="K2786" s="116">
        <v>0</v>
      </c>
      <c r="L2786" s="116">
        <v>0</v>
      </c>
      <c r="M2786" s="118"/>
      <c r="N2786" s="119"/>
      <c r="O2786" s="120">
        <f t="shared" si="172"/>
        <v>45596</v>
      </c>
      <c r="P2786" s="121">
        <f t="shared" si="173"/>
        <v>0</v>
      </c>
      <c r="Q2786" s="122">
        <f t="shared" si="174"/>
        <v>0</v>
      </c>
      <c r="R2786" s="122">
        <f t="shared" si="175"/>
        <v>0</v>
      </c>
      <c r="S2786" s="123" t="s">
        <v>120</v>
      </c>
      <c r="U2786" s="70"/>
      <c r="V2786" s="124"/>
    </row>
    <row r="2787" s="63" customFormat="1" ht="16.5" outlineLevel="7" spans="1:22">
      <c r="A2787" s="82"/>
      <c r="B2787" s="111" t="s">
        <v>187</v>
      </c>
      <c r="C2787" s="111" t="s">
        <v>13235</v>
      </c>
      <c r="D2787" s="112" t="s">
        <v>12217</v>
      </c>
      <c r="E2787" s="113">
        <v>43752</v>
      </c>
      <c r="F2787" s="112">
        <v>60</v>
      </c>
      <c r="G2787" s="114">
        <v>0</v>
      </c>
      <c r="H2787" s="115">
        <v>51282.06</v>
      </c>
      <c r="I2787" s="115">
        <v>51282.06</v>
      </c>
      <c r="J2787" s="116">
        <v>0</v>
      </c>
      <c r="K2787" s="116">
        <v>0</v>
      </c>
      <c r="L2787" s="116">
        <v>0</v>
      </c>
      <c r="M2787" s="118"/>
      <c r="N2787" s="119"/>
      <c r="O2787" s="120">
        <f t="shared" si="172"/>
        <v>45596</v>
      </c>
      <c r="P2787" s="121">
        <f t="shared" si="173"/>
        <v>0</v>
      </c>
      <c r="Q2787" s="122">
        <f t="shared" si="174"/>
        <v>0</v>
      </c>
      <c r="R2787" s="122">
        <f t="shared" si="175"/>
        <v>0</v>
      </c>
      <c r="S2787" s="123" t="s">
        <v>120</v>
      </c>
      <c r="U2787" s="70"/>
      <c r="V2787" s="124"/>
    </row>
    <row r="2788" s="63" customFormat="1" ht="16.5" outlineLevel="7" spans="1:22">
      <c r="A2788" s="82"/>
      <c r="B2788" s="111" t="s">
        <v>187</v>
      </c>
      <c r="C2788" s="111" t="s">
        <v>13240</v>
      </c>
      <c r="D2788" s="112" t="s">
        <v>12223</v>
      </c>
      <c r="E2788" s="113">
        <v>43752</v>
      </c>
      <c r="F2788" s="112">
        <v>60</v>
      </c>
      <c r="G2788" s="114">
        <v>0</v>
      </c>
      <c r="H2788" s="115">
        <v>85470.09</v>
      </c>
      <c r="I2788" s="115">
        <v>85470.09</v>
      </c>
      <c r="J2788" s="116">
        <v>0</v>
      </c>
      <c r="K2788" s="116">
        <v>0</v>
      </c>
      <c r="L2788" s="116">
        <v>0</v>
      </c>
      <c r="M2788" s="118"/>
      <c r="N2788" s="119"/>
      <c r="O2788" s="120">
        <f t="shared" si="172"/>
        <v>45596</v>
      </c>
      <c r="P2788" s="121">
        <f t="shared" si="173"/>
        <v>0</v>
      </c>
      <c r="Q2788" s="122">
        <f t="shared" si="174"/>
        <v>0</v>
      </c>
      <c r="R2788" s="122">
        <f t="shared" si="175"/>
        <v>0</v>
      </c>
      <c r="S2788" s="123" t="s">
        <v>120</v>
      </c>
      <c r="U2788" s="70"/>
      <c r="V2788" s="124"/>
    </row>
    <row r="2789" s="63" customFormat="1" ht="16.5" outlineLevel="7" spans="1:22">
      <c r="A2789" s="82"/>
      <c r="B2789" s="111" t="s">
        <v>187</v>
      </c>
      <c r="C2789" s="111" t="s">
        <v>13244</v>
      </c>
      <c r="D2789" s="112" t="s">
        <v>12223</v>
      </c>
      <c r="E2789" s="113">
        <v>43752</v>
      </c>
      <c r="F2789" s="112">
        <v>60</v>
      </c>
      <c r="G2789" s="114">
        <v>0</v>
      </c>
      <c r="H2789" s="115">
        <v>85470.09</v>
      </c>
      <c r="I2789" s="115">
        <v>85470.09</v>
      </c>
      <c r="J2789" s="116">
        <v>0</v>
      </c>
      <c r="K2789" s="116">
        <v>0</v>
      </c>
      <c r="L2789" s="116">
        <v>0</v>
      </c>
      <c r="M2789" s="118"/>
      <c r="N2789" s="119"/>
      <c r="O2789" s="120">
        <f t="shared" si="172"/>
        <v>45596</v>
      </c>
      <c r="P2789" s="121">
        <f t="shared" si="173"/>
        <v>0</v>
      </c>
      <c r="Q2789" s="122">
        <f t="shared" si="174"/>
        <v>0</v>
      </c>
      <c r="R2789" s="122">
        <f t="shared" si="175"/>
        <v>0</v>
      </c>
      <c r="S2789" s="123" t="s">
        <v>120</v>
      </c>
      <c r="U2789" s="70"/>
      <c r="V2789" s="124"/>
    </row>
    <row r="2790" s="63" customFormat="1" ht="16.5" outlineLevel="7" spans="1:22">
      <c r="A2790" s="82"/>
      <c r="B2790" s="111" t="s">
        <v>187</v>
      </c>
      <c r="C2790" s="111" t="s">
        <v>13248</v>
      </c>
      <c r="D2790" s="112" t="s">
        <v>13061</v>
      </c>
      <c r="E2790" s="113">
        <v>43752</v>
      </c>
      <c r="F2790" s="112">
        <v>60</v>
      </c>
      <c r="G2790" s="114">
        <v>0</v>
      </c>
      <c r="H2790" s="115">
        <v>22788.85</v>
      </c>
      <c r="I2790" s="115">
        <v>22788.85</v>
      </c>
      <c r="J2790" s="116">
        <v>0</v>
      </c>
      <c r="K2790" s="116">
        <v>0</v>
      </c>
      <c r="L2790" s="116">
        <v>0</v>
      </c>
      <c r="M2790" s="118"/>
      <c r="N2790" s="119"/>
      <c r="O2790" s="120">
        <f t="shared" si="172"/>
        <v>45596</v>
      </c>
      <c r="P2790" s="121">
        <f t="shared" si="173"/>
        <v>0</v>
      </c>
      <c r="Q2790" s="122">
        <f t="shared" si="174"/>
        <v>0</v>
      </c>
      <c r="R2790" s="122">
        <f t="shared" si="175"/>
        <v>0</v>
      </c>
      <c r="S2790" s="123" t="s">
        <v>120</v>
      </c>
      <c r="U2790" s="70"/>
      <c r="V2790" s="124"/>
    </row>
    <row r="2791" s="63" customFormat="1" ht="16.5" outlineLevel="7" spans="1:22">
      <c r="A2791" s="82"/>
      <c r="B2791" s="111" t="s">
        <v>187</v>
      </c>
      <c r="C2791" s="111" t="s">
        <v>13251</v>
      </c>
      <c r="D2791" s="112" t="s">
        <v>13253</v>
      </c>
      <c r="E2791" s="113">
        <v>43752</v>
      </c>
      <c r="F2791" s="112">
        <v>60</v>
      </c>
      <c r="G2791" s="114">
        <v>0</v>
      </c>
      <c r="H2791" s="115">
        <v>31036.75</v>
      </c>
      <c r="I2791" s="115">
        <v>31036.75</v>
      </c>
      <c r="J2791" s="116">
        <v>0</v>
      </c>
      <c r="K2791" s="116">
        <v>0</v>
      </c>
      <c r="L2791" s="116">
        <v>0</v>
      </c>
      <c r="M2791" s="118"/>
      <c r="N2791" s="119"/>
      <c r="O2791" s="120">
        <f t="shared" si="172"/>
        <v>45596</v>
      </c>
      <c r="P2791" s="121">
        <f t="shared" si="173"/>
        <v>0</v>
      </c>
      <c r="Q2791" s="122">
        <f t="shared" si="174"/>
        <v>0</v>
      </c>
      <c r="R2791" s="122">
        <f t="shared" si="175"/>
        <v>0</v>
      </c>
      <c r="S2791" s="123" t="s">
        <v>120</v>
      </c>
      <c r="U2791" s="70"/>
      <c r="V2791" s="124"/>
    </row>
    <row r="2792" s="63" customFormat="1" ht="16.5" outlineLevel="7" spans="1:22">
      <c r="A2792" s="82"/>
      <c r="B2792" s="111" t="s">
        <v>187</v>
      </c>
      <c r="C2792" s="111" t="s">
        <v>13256</v>
      </c>
      <c r="D2792" s="112" t="s">
        <v>13258</v>
      </c>
      <c r="E2792" s="113">
        <v>43752</v>
      </c>
      <c r="F2792" s="112">
        <v>60</v>
      </c>
      <c r="G2792" s="114">
        <v>0</v>
      </c>
      <c r="H2792" s="115">
        <v>26000</v>
      </c>
      <c r="I2792" s="115">
        <v>26000</v>
      </c>
      <c r="J2792" s="116">
        <v>0</v>
      </c>
      <c r="K2792" s="116">
        <v>0</v>
      </c>
      <c r="L2792" s="116">
        <v>0</v>
      </c>
      <c r="M2792" s="118"/>
      <c r="N2792" s="119"/>
      <c r="O2792" s="120">
        <f t="shared" si="172"/>
        <v>45596</v>
      </c>
      <c r="P2792" s="121">
        <f t="shared" si="173"/>
        <v>0</v>
      </c>
      <c r="Q2792" s="122">
        <f t="shared" si="174"/>
        <v>0</v>
      </c>
      <c r="R2792" s="122">
        <f t="shared" si="175"/>
        <v>0</v>
      </c>
      <c r="S2792" s="123" t="s">
        <v>120</v>
      </c>
      <c r="U2792" s="70"/>
      <c r="V2792" s="124"/>
    </row>
    <row r="2793" s="63" customFormat="1" ht="16.5" outlineLevel="7" spans="1:22">
      <c r="A2793" s="82"/>
      <c r="B2793" s="111" t="s">
        <v>187</v>
      </c>
      <c r="C2793" s="111" t="s">
        <v>13265</v>
      </c>
      <c r="D2793" s="112" t="s">
        <v>13267</v>
      </c>
      <c r="E2793" s="113">
        <v>43544</v>
      </c>
      <c r="F2793" s="112">
        <v>60</v>
      </c>
      <c r="G2793" s="114">
        <v>0</v>
      </c>
      <c r="H2793" s="115">
        <v>181034.48</v>
      </c>
      <c r="I2793" s="115">
        <v>181034.48</v>
      </c>
      <c r="J2793" s="116">
        <v>0</v>
      </c>
      <c r="K2793" s="116">
        <v>0</v>
      </c>
      <c r="L2793" s="116">
        <v>0</v>
      </c>
      <c r="M2793" s="118"/>
      <c r="N2793" s="119"/>
      <c r="O2793" s="120">
        <f t="shared" si="172"/>
        <v>45382</v>
      </c>
      <c r="P2793" s="121">
        <f t="shared" si="173"/>
        <v>0</v>
      </c>
      <c r="Q2793" s="122">
        <f t="shared" si="174"/>
        <v>0</v>
      </c>
      <c r="R2793" s="122">
        <f t="shared" si="175"/>
        <v>0</v>
      </c>
      <c r="S2793" s="123" t="s">
        <v>120</v>
      </c>
      <c r="U2793" s="70"/>
      <c r="V2793" s="124"/>
    </row>
    <row r="2794" s="63" customFormat="1" ht="16.5" outlineLevel="7" spans="1:22">
      <c r="A2794" s="82"/>
      <c r="B2794" s="111" t="s">
        <v>187</v>
      </c>
      <c r="C2794" s="111" t="s">
        <v>13270</v>
      </c>
      <c r="D2794" s="112" t="s">
        <v>13267</v>
      </c>
      <c r="E2794" s="113">
        <v>43544</v>
      </c>
      <c r="F2794" s="112">
        <v>60</v>
      </c>
      <c r="G2794" s="114">
        <v>0</v>
      </c>
      <c r="H2794" s="115">
        <v>181034.48</v>
      </c>
      <c r="I2794" s="115">
        <v>181034.48</v>
      </c>
      <c r="J2794" s="116">
        <v>0</v>
      </c>
      <c r="K2794" s="116">
        <v>0</v>
      </c>
      <c r="L2794" s="116">
        <v>0</v>
      </c>
      <c r="M2794" s="118"/>
      <c r="N2794" s="119"/>
      <c r="O2794" s="120">
        <f t="shared" si="172"/>
        <v>45382</v>
      </c>
      <c r="P2794" s="121">
        <f t="shared" si="173"/>
        <v>0</v>
      </c>
      <c r="Q2794" s="122">
        <f t="shared" si="174"/>
        <v>0</v>
      </c>
      <c r="R2794" s="122">
        <f t="shared" si="175"/>
        <v>0</v>
      </c>
      <c r="S2794" s="123" t="s">
        <v>120</v>
      </c>
      <c r="U2794" s="70"/>
      <c r="V2794" s="124"/>
    </row>
    <row r="2795" s="63" customFormat="1" ht="16.5" outlineLevel="7" spans="1:22">
      <c r="A2795" s="82"/>
      <c r="B2795" s="111" t="s">
        <v>187</v>
      </c>
      <c r="C2795" s="111" t="s">
        <v>13273</v>
      </c>
      <c r="D2795" s="112" t="s">
        <v>11747</v>
      </c>
      <c r="E2795" s="113">
        <v>44033</v>
      </c>
      <c r="F2795" s="112">
        <v>60</v>
      </c>
      <c r="G2795" s="114">
        <v>0</v>
      </c>
      <c r="H2795" s="115">
        <v>21367.52</v>
      </c>
      <c r="I2795" s="115">
        <v>21367.52</v>
      </c>
      <c r="J2795" s="116">
        <v>0</v>
      </c>
      <c r="K2795" s="116">
        <v>0</v>
      </c>
      <c r="L2795" s="116">
        <v>2492.87</v>
      </c>
      <c r="M2795" s="118"/>
      <c r="N2795" s="119"/>
      <c r="O2795" s="120">
        <f t="shared" si="172"/>
        <v>45869</v>
      </c>
      <c r="P2795" s="121">
        <f t="shared" si="173"/>
        <v>7</v>
      </c>
      <c r="Q2795" s="122">
        <f t="shared" si="174"/>
        <v>2492.87733333333</v>
      </c>
      <c r="R2795" s="122">
        <f t="shared" si="175"/>
        <v>0.00733333333346309</v>
      </c>
      <c r="S2795" s="123" t="s">
        <v>120</v>
      </c>
      <c r="U2795" s="70"/>
      <c r="V2795" s="124"/>
    </row>
    <row r="2796" s="63" customFormat="1" ht="16.5" outlineLevel="7" spans="1:22">
      <c r="A2796" s="82"/>
      <c r="B2796" s="111" t="s">
        <v>187</v>
      </c>
      <c r="C2796" s="111" t="s">
        <v>13278</v>
      </c>
      <c r="D2796" s="112" t="s">
        <v>11747</v>
      </c>
      <c r="E2796" s="113">
        <v>44162</v>
      </c>
      <c r="F2796" s="112">
        <v>60</v>
      </c>
      <c r="G2796" s="114">
        <v>0</v>
      </c>
      <c r="H2796" s="115">
        <v>15517.24</v>
      </c>
      <c r="I2796" s="115">
        <v>15517.24</v>
      </c>
      <c r="J2796" s="116">
        <v>0</v>
      </c>
      <c r="K2796" s="116">
        <v>0</v>
      </c>
      <c r="L2796" s="116">
        <v>2844.82</v>
      </c>
      <c r="M2796" s="118"/>
      <c r="N2796" s="119"/>
      <c r="O2796" s="120">
        <f t="shared" si="172"/>
        <v>45991</v>
      </c>
      <c r="P2796" s="121">
        <f t="shared" si="173"/>
        <v>11</v>
      </c>
      <c r="Q2796" s="122">
        <f t="shared" si="174"/>
        <v>2844.82733333333</v>
      </c>
      <c r="R2796" s="122">
        <f t="shared" si="175"/>
        <v>0.00733333333300834</v>
      </c>
      <c r="S2796" s="123" t="s">
        <v>120</v>
      </c>
      <c r="U2796" s="70"/>
      <c r="V2796" s="124"/>
    </row>
    <row r="2797" s="63" customFormat="1" ht="16.5" outlineLevel="7" spans="1:22">
      <c r="A2797" s="82"/>
      <c r="B2797" s="111" t="s">
        <v>187</v>
      </c>
      <c r="C2797" s="111" t="s">
        <v>13284</v>
      </c>
      <c r="D2797" s="112" t="s">
        <v>13286</v>
      </c>
      <c r="E2797" s="113">
        <v>44175</v>
      </c>
      <c r="F2797" s="112">
        <v>60</v>
      </c>
      <c r="G2797" s="114">
        <v>0</v>
      </c>
      <c r="H2797" s="115">
        <v>14700.85</v>
      </c>
      <c r="I2797" s="115">
        <v>14700.85</v>
      </c>
      <c r="J2797" s="116">
        <v>0</v>
      </c>
      <c r="K2797" s="116">
        <v>0</v>
      </c>
      <c r="L2797" s="116">
        <v>2940.17</v>
      </c>
      <c r="M2797" s="118"/>
      <c r="N2797" s="119"/>
      <c r="O2797" s="120">
        <f t="shared" si="172"/>
        <v>46022</v>
      </c>
      <c r="P2797" s="121">
        <f t="shared" si="173"/>
        <v>12</v>
      </c>
      <c r="Q2797" s="122">
        <f t="shared" si="174"/>
        <v>2940.17</v>
      </c>
      <c r="R2797" s="122">
        <f t="shared" si="175"/>
        <v>0</v>
      </c>
      <c r="S2797" s="123" t="s">
        <v>120</v>
      </c>
      <c r="U2797" s="70"/>
      <c r="V2797" s="124"/>
    </row>
    <row r="2798" s="63" customFormat="1" ht="16.5" outlineLevel="7" spans="1:22">
      <c r="A2798" s="82"/>
      <c r="B2798" s="111" t="s">
        <v>187</v>
      </c>
      <c r="C2798" s="111" t="s">
        <v>13293</v>
      </c>
      <c r="D2798" s="112" t="s">
        <v>13286</v>
      </c>
      <c r="E2798" s="113">
        <v>44175</v>
      </c>
      <c r="F2798" s="112">
        <v>60</v>
      </c>
      <c r="G2798" s="114">
        <v>0</v>
      </c>
      <c r="H2798" s="115">
        <v>25598.28</v>
      </c>
      <c r="I2798" s="115">
        <v>25598.28</v>
      </c>
      <c r="J2798" s="116">
        <v>0</v>
      </c>
      <c r="K2798" s="116">
        <v>0</v>
      </c>
      <c r="L2798" s="116">
        <v>5119.65</v>
      </c>
      <c r="M2798" s="118"/>
      <c r="N2798" s="119"/>
      <c r="O2798" s="120">
        <f t="shared" ref="O2798:O2861" si="176">IFERROR(EOMONTH(E2798,F2798),"")</f>
        <v>46022</v>
      </c>
      <c r="P2798" s="121">
        <f t="shared" ref="P2798:P2861" si="177">IFERROR(IF(OR(AND(M2798&lt;&gt;"",YEAR(M2798)&lt;YEAR($L$6)),AND(O2798&lt;&gt;"",YEAR(O2798)&lt;YEAR($L$6))),0,IF(YEAR(E2798)&gt;YEAR($L$6),0,IF(OR((IF(YEAR(E2798)&lt;YEAR($L$6),1,IF(MONTH(E2798)=12,99,MONTH(E2798)+1))&gt;12),(IF(YEAR(E2798)&lt;YEAR($L$6),1,IF(MONTH(E2798)=12,99,MONTH(E2798)+1))&gt;MIN(MONTH($L$6),IF(AND(M2798&lt;&gt;"",YEAR(M2798)=YEAR($L$6)),MONTH(M2798),99),IF(AND(O2798&lt;&gt;"",YEAR(O2798)=YEAR($L$6)),MONTH(O2798),99)))),0,MIN(MONTH($L$6),IF(AND(M2798&lt;&gt;"",YEAR(M2798)=YEAR($L$6)),MONTH(M2798),99),IF(AND(O2798&lt;&gt;"",YEAR(O2798)=YEAR($L$6)),MONTH(O2798),99))-IF(YEAR(E2798)&lt;YEAR($L$6),1,IF(MONTH(E2798)=12,99,MONTH(E2798)+1))+1))),0)</f>
        <v>12</v>
      </c>
      <c r="Q2798" s="122">
        <f t="shared" ref="Q2798:Q2861" si="178">IFERROR(IF(N2798=0,(H2798*(1-G2798))/F2798*P2798,(N2798*(1-G2798))/F2798*P2798),0)</f>
        <v>5119.656</v>
      </c>
      <c r="R2798" s="122">
        <f t="shared" ref="R2798:R2861" si="179">Q2798-L2798</f>
        <v>0.00600000000031287</v>
      </c>
      <c r="S2798" s="123" t="s">
        <v>120</v>
      </c>
      <c r="U2798" s="70"/>
      <c r="V2798" s="124"/>
    </row>
    <row r="2799" s="63" customFormat="1" ht="16.5" outlineLevel="7" spans="1:22">
      <c r="A2799" s="82"/>
      <c r="B2799" s="111" t="s">
        <v>187</v>
      </c>
      <c r="C2799" s="111" t="s">
        <v>13297</v>
      </c>
      <c r="D2799" s="112" t="s">
        <v>13299</v>
      </c>
      <c r="E2799" s="113">
        <v>44175</v>
      </c>
      <c r="F2799" s="112">
        <v>60</v>
      </c>
      <c r="G2799" s="114">
        <v>0</v>
      </c>
      <c r="H2799" s="115">
        <v>6000</v>
      </c>
      <c r="I2799" s="115">
        <v>6000</v>
      </c>
      <c r="J2799" s="116">
        <v>0</v>
      </c>
      <c r="K2799" s="116">
        <v>0</v>
      </c>
      <c r="L2799" s="116">
        <v>1200</v>
      </c>
      <c r="M2799" s="118"/>
      <c r="N2799" s="119"/>
      <c r="O2799" s="120">
        <f t="shared" si="176"/>
        <v>46022</v>
      </c>
      <c r="P2799" s="121">
        <f t="shared" si="177"/>
        <v>12</v>
      </c>
      <c r="Q2799" s="122">
        <f t="shared" si="178"/>
        <v>1200</v>
      </c>
      <c r="R2799" s="122">
        <f t="shared" si="179"/>
        <v>0</v>
      </c>
      <c r="S2799" s="123" t="s">
        <v>120</v>
      </c>
      <c r="U2799" s="70"/>
      <c r="V2799" s="124"/>
    </row>
    <row r="2800" s="63" customFormat="1" ht="16.5" outlineLevel="7" spans="1:22">
      <c r="A2800" s="82"/>
      <c r="B2800" s="111" t="s">
        <v>187</v>
      </c>
      <c r="C2800" s="111" t="s">
        <v>13302</v>
      </c>
      <c r="D2800" s="112" t="s">
        <v>13304</v>
      </c>
      <c r="E2800" s="113">
        <v>44175</v>
      </c>
      <c r="F2800" s="112">
        <v>60</v>
      </c>
      <c r="G2800" s="114">
        <v>0</v>
      </c>
      <c r="H2800" s="115">
        <v>16500</v>
      </c>
      <c r="I2800" s="115">
        <v>16500</v>
      </c>
      <c r="J2800" s="116">
        <v>0</v>
      </c>
      <c r="K2800" s="116">
        <v>0</v>
      </c>
      <c r="L2800" s="116">
        <v>3300</v>
      </c>
      <c r="M2800" s="118"/>
      <c r="N2800" s="119"/>
      <c r="O2800" s="120">
        <f t="shared" si="176"/>
        <v>46022</v>
      </c>
      <c r="P2800" s="121">
        <f t="shared" si="177"/>
        <v>12</v>
      </c>
      <c r="Q2800" s="122">
        <f t="shared" si="178"/>
        <v>3300</v>
      </c>
      <c r="R2800" s="122">
        <f t="shared" si="179"/>
        <v>0</v>
      </c>
      <c r="S2800" s="123" t="s">
        <v>120</v>
      </c>
      <c r="U2800" s="70"/>
      <c r="V2800" s="124"/>
    </row>
    <row r="2801" s="63" customFormat="1" ht="16.5" outlineLevel="7" spans="1:22">
      <c r="A2801" s="82"/>
      <c r="B2801" s="111" t="s">
        <v>187</v>
      </c>
      <c r="C2801" s="111" t="s">
        <v>13307</v>
      </c>
      <c r="D2801" s="112" t="s">
        <v>13309</v>
      </c>
      <c r="E2801" s="113">
        <v>44175</v>
      </c>
      <c r="F2801" s="112">
        <v>60</v>
      </c>
      <c r="G2801" s="114">
        <v>0</v>
      </c>
      <c r="H2801" s="115">
        <v>3100</v>
      </c>
      <c r="I2801" s="115">
        <v>3100</v>
      </c>
      <c r="J2801" s="116">
        <v>0</v>
      </c>
      <c r="K2801" s="116">
        <v>0</v>
      </c>
      <c r="L2801" s="116">
        <v>620</v>
      </c>
      <c r="M2801" s="118"/>
      <c r="N2801" s="119"/>
      <c r="O2801" s="120">
        <f t="shared" si="176"/>
        <v>46022</v>
      </c>
      <c r="P2801" s="121">
        <f t="shared" si="177"/>
        <v>12</v>
      </c>
      <c r="Q2801" s="122">
        <f t="shared" si="178"/>
        <v>620</v>
      </c>
      <c r="R2801" s="122">
        <f t="shared" si="179"/>
        <v>0</v>
      </c>
      <c r="S2801" s="123" t="s">
        <v>120</v>
      </c>
      <c r="U2801" s="70"/>
      <c r="V2801" s="124"/>
    </row>
    <row r="2802" s="63" customFormat="1" ht="16.5" outlineLevel="7" spans="1:22">
      <c r="A2802" s="82"/>
      <c r="B2802" s="111" t="s">
        <v>187</v>
      </c>
      <c r="C2802" s="111" t="s">
        <v>13312</v>
      </c>
      <c r="D2802" s="112" t="s">
        <v>13314</v>
      </c>
      <c r="E2802" s="113">
        <v>44175</v>
      </c>
      <c r="F2802" s="112">
        <v>60</v>
      </c>
      <c r="G2802" s="114">
        <v>0</v>
      </c>
      <c r="H2802" s="115">
        <v>3100</v>
      </c>
      <c r="I2802" s="115">
        <v>3100</v>
      </c>
      <c r="J2802" s="116">
        <v>0</v>
      </c>
      <c r="K2802" s="116">
        <v>0</v>
      </c>
      <c r="L2802" s="116">
        <v>620</v>
      </c>
      <c r="M2802" s="118"/>
      <c r="N2802" s="119"/>
      <c r="O2802" s="120">
        <f t="shared" si="176"/>
        <v>46022</v>
      </c>
      <c r="P2802" s="121">
        <f t="shared" si="177"/>
        <v>12</v>
      </c>
      <c r="Q2802" s="122">
        <f t="shared" si="178"/>
        <v>620</v>
      </c>
      <c r="R2802" s="122">
        <f t="shared" si="179"/>
        <v>0</v>
      </c>
      <c r="S2802" s="123" t="s">
        <v>120</v>
      </c>
      <c r="U2802" s="70"/>
      <c r="V2802" s="124"/>
    </row>
    <row r="2803" s="63" customFormat="1" ht="16.5" outlineLevel="7" spans="1:22">
      <c r="A2803" s="82"/>
      <c r="B2803" s="111" t="s">
        <v>187</v>
      </c>
      <c r="C2803" s="111" t="s">
        <v>13317</v>
      </c>
      <c r="D2803" s="112" t="s">
        <v>13286</v>
      </c>
      <c r="E2803" s="113">
        <v>44175</v>
      </c>
      <c r="F2803" s="112">
        <v>60</v>
      </c>
      <c r="G2803" s="114">
        <v>0</v>
      </c>
      <c r="H2803" s="115">
        <v>26850.43</v>
      </c>
      <c r="I2803" s="115">
        <v>26850.43</v>
      </c>
      <c r="J2803" s="116">
        <v>0</v>
      </c>
      <c r="K2803" s="116">
        <v>0</v>
      </c>
      <c r="L2803" s="116">
        <v>5370.08</v>
      </c>
      <c r="M2803" s="118"/>
      <c r="N2803" s="119"/>
      <c r="O2803" s="120">
        <f t="shared" si="176"/>
        <v>46022</v>
      </c>
      <c r="P2803" s="121">
        <f t="shared" si="177"/>
        <v>12</v>
      </c>
      <c r="Q2803" s="122">
        <f t="shared" si="178"/>
        <v>5370.086</v>
      </c>
      <c r="R2803" s="122">
        <f t="shared" si="179"/>
        <v>0.00599999999940337</v>
      </c>
      <c r="S2803" s="123" t="s">
        <v>120</v>
      </c>
      <c r="U2803" s="70"/>
      <c r="V2803" s="124"/>
    </row>
    <row r="2804" s="63" customFormat="1" ht="16.5" outlineLevel="7" spans="1:22">
      <c r="A2804" s="82"/>
      <c r="B2804" s="111" t="s">
        <v>187</v>
      </c>
      <c r="C2804" s="111" t="s">
        <v>13321</v>
      </c>
      <c r="D2804" s="112" t="s">
        <v>13323</v>
      </c>
      <c r="E2804" s="113">
        <v>44175</v>
      </c>
      <c r="F2804" s="112">
        <v>60</v>
      </c>
      <c r="G2804" s="114">
        <v>0</v>
      </c>
      <c r="H2804" s="115">
        <v>7150.43</v>
      </c>
      <c r="I2804" s="115">
        <v>7150.43</v>
      </c>
      <c r="J2804" s="116">
        <v>0</v>
      </c>
      <c r="K2804" s="116">
        <v>0</v>
      </c>
      <c r="L2804" s="116">
        <v>1430.08</v>
      </c>
      <c r="M2804" s="118"/>
      <c r="N2804" s="119"/>
      <c r="O2804" s="120">
        <f t="shared" si="176"/>
        <v>46022</v>
      </c>
      <c r="P2804" s="121">
        <f t="shared" si="177"/>
        <v>12</v>
      </c>
      <c r="Q2804" s="122">
        <f t="shared" si="178"/>
        <v>1430.086</v>
      </c>
      <c r="R2804" s="122">
        <f t="shared" si="179"/>
        <v>0.00600000000008549</v>
      </c>
      <c r="S2804" s="123" t="s">
        <v>120</v>
      </c>
      <c r="U2804" s="70"/>
      <c r="V2804" s="124"/>
    </row>
    <row r="2805" s="63" customFormat="1" ht="16.5" outlineLevel="7" spans="1:22">
      <c r="A2805" s="82"/>
      <c r="B2805" s="111" t="s">
        <v>187</v>
      </c>
      <c r="C2805" s="111" t="s">
        <v>13326</v>
      </c>
      <c r="D2805" s="112" t="s">
        <v>11747</v>
      </c>
      <c r="E2805" s="113">
        <v>44175</v>
      </c>
      <c r="F2805" s="112">
        <v>60</v>
      </c>
      <c r="G2805" s="114">
        <v>0</v>
      </c>
      <c r="H2805" s="115">
        <v>6410.26</v>
      </c>
      <c r="I2805" s="115">
        <v>6410.26</v>
      </c>
      <c r="J2805" s="116">
        <v>0</v>
      </c>
      <c r="K2805" s="116">
        <v>0</v>
      </c>
      <c r="L2805" s="116">
        <v>1282.05</v>
      </c>
      <c r="M2805" s="118"/>
      <c r="N2805" s="119"/>
      <c r="O2805" s="120">
        <f t="shared" si="176"/>
        <v>46022</v>
      </c>
      <c r="P2805" s="121">
        <f t="shared" si="177"/>
        <v>12</v>
      </c>
      <c r="Q2805" s="122">
        <f t="shared" si="178"/>
        <v>1282.052</v>
      </c>
      <c r="R2805" s="122">
        <f t="shared" si="179"/>
        <v>0.00199999999995271</v>
      </c>
      <c r="S2805" s="123" t="s">
        <v>120</v>
      </c>
      <c r="U2805" s="70"/>
      <c r="V2805" s="124"/>
    </row>
    <row r="2806" s="63" customFormat="1" ht="16.5" outlineLevel="7" spans="1:22">
      <c r="A2806" s="82"/>
      <c r="B2806" s="111" t="s">
        <v>187</v>
      </c>
      <c r="C2806" s="111" t="s">
        <v>13330</v>
      </c>
      <c r="D2806" s="112" t="s">
        <v>11747</v>
      </c>
      <c r="E2806" s="113">
        <v>44175</v>
      </c>
      <c r="F2806" s="112">
        <v>60</v>
      </c>
      <c r="G2806" s="114">
        <v>0</v>
      </c>
      <c r="H2806" s="115">
        <v>4700.85</v>
      </c>
      <c r="I2806" s="115">
        <v>4700.85</v>
      </c>
      <c r="J2806" s="116">
        <v>0</v>
      </c>
      <c r="K2806" s="116">
        <v>0</v>
      </c>
      <c r="L2806" s="116">
        <v>940.17</v>
      </c>
      <c r="M2806" s="118"/>
      <c r="N2806" s="119"/>
      <c r="O2806" s="120">
        <f t="shared" si="176"/>
        <v>46022</v>
      </c>
      <c r="P2806" s="121">
        <f t="shared" si="177"/>
        <v>12</v>
      </c>
      <c r="Q2806" s="122">
        <f t="shared" si="178"/>
        <v>940.17</v>
      </c>
      <c r="R2806" s="122">
        <f t="shared" si="179"/>
        <v>0</v>
      </c>
      <c r="S2806" s="123" t="s">
        <v>120</v>
      </c>
      <c r="U2806" s="70"/>
      <c r="V2806" s="124"/>
    </row>
    <row r="2807" s="63" customFormat="1" ht="16.5" outlineLevel="7" spans="1:22">
      <c r="A2807" s="82"/>
      <c r="B2807" s="111" t="s">
        <v>187</v>
      </c>
      <c r="C2807" s="111" t="s">
        <v>13334</v>
      </c>
      <c r="D2807" s="112" t="s">
        <v>12309</v>
      </c>
      <c r="E2807" s="113">
        <v>44033</v>
      </c>
      <c r="F2807" s="112">
        <v>60</v>
      </c>
      <c r="G2807" s="114">
        <v>0</v>
      </c>
      <c r="H2807" s="115">
        <v>27586.2</v>
      </c>
      <c r="I2807" s="115">
        <v>27586.2</v>
      </c>
      <c r="J2807" s="116">
        <v>0</v>
      </c>
      <c r="K2807" s="116">
        <v>0</v>
      </c>
      <c r="L2807" s="116">
        <v>3218.39</v>
      </c>
      <c r="M2807" s="118"/>
      <c r="N2807" s="119"/>
      <c r="O2807" s="120">
        <f t="shared" si="176"/>
        <v>45869</v>
      </c>
      <c r="P2807" s="121">
        <f t="shared" si="177"/>
        <v>7</v>
      </c>
      <c r="Q2807" s="122">
        <f t="shared" si="178"/>
        <v>3218.39</v>
      </c>
      <c r="R2807" s="122">
        <f t="shared" si="179"/>
        <v>0</v>
      </c>
      <c r="S2807" s="123" t="s">
        <v>120</v>
      </c>
      <c r="U2807" s="70"/>
      <c r="V2807" s="124"/>
    </row>
    <row r="2808" s="63" customFormat="1" ht="16.5" outlineLevel="7" spans="1:22">
      <c r="A2808" s="82"/>
      <c r="B2808" s="111" t="s">
        <v>187</v>
      </c>
      <c r="C2808" s="111" t="s">
        <v>13340</v>
      </c>
      <c r="D2808" s="112" t="s">
        <v>12204</v>
      </c>
      <c r="E2808" s="113">
        <v>44033</v>
      </c>
      <c r="F2808" s="112">
        <v>60</v>
      </c>
      <c r="G2808" s="114">
        <v>0</v>
      </c>
      <c r="H2808" s="115">
        <v>90000</v>
      </c>
      <c r="I2808" s="115">
        <v>90000</v>
      </c>
      <c r="J2808" s="116">
        <v>0</v>
      </c>
      <c r="K2808" s="116">
        <v>0</v>
      </c>
      <c r="L2808" s="116">
        <v>10500</v>
      </c>
      <c r="M2808" s="118"/>
      <c r="N2808" s="119"/>
      <c r="O2808" s="120">
        <f t="shared" si="176"/>
        <v>45869</v>
      </c>
      <c r="P2808" s="121">
        <f t="shared" si="177"/>
        <v>7</v>
      </c>
      <c r="Q2808" s="122">
        <f t="shared" si="178"/>
        <v>10500</v>
      </c>
      <c r="R2808" s="122">
        <f t="shared" si="179"/>
        <v>0</v>
      </c>
      <c r="S2808" s="123" t="s">
        <v>120</v>
      </c>
      <c r="U2808" s="70"/>
      <c r="V2808" s="124"/>
    </row>
    <row r="2809" s="63" customFormat="1" ht="16.5" outlineLevel="7" spans="1:22">
      <c r="A2809" s="82"/>
      <c r="B2809" s="111" t="s">
        <v>187</v>
      </c>
      <c r="C2809" s="111" t="s">
        <v>13344</v>
      </c>
      <c r="D2809" s="112" t="s">
        <v>12191</v>
      </c>
      <c r="E2809" s="113">
        <v>44033</v>
      </c>
      <c r="F2809" s="112">
        <v>60</v>
      </c>
      <c r="G2809" s="114">
        <v>0</v>
      </c>
      <c r="H2809" s="115">
        <v>140000</v>
      </c>
      <c r="I2809" s="115">
        <v>140000</v>
      </c>
      <c r="J2809" s="116">
        <v>0</v>
      </c>
      <c r="K2809" s="116">
        <v>0</v>
      </c>
      <c r="L2809" s="116">
        <v>16333.34</v>
      </c>
      <c r="M2809" s="118"/>
      <c r="N2809" s="119"/>
      <c r="O2809" s="120">
        <f t="shared" si="176"/>
        <v>45869</v>
      </c>
      <c r="P2809" s="121">
        <f t="shared" si="177"/>
        <v>7</v>
      </c>
      <c r="Q2809" s="122">
        <f t="shared" si="178"/>
        <v>16333.3333333333</v>
      </c>
      <c r="R2809" s="122">
        <f t="shared" si="179"/>
        <v>-0.00666666666620586</v>
      </c>
      <c r="S2809" s="123" t="s">
        <v>120</v>
      </c>
      <c r="U2809" s="70"/>
      <c r="V2809" s="124"/>
    </row>
    <row r="2810" s="63" customFormat="1" ht="16.5" outlineLevel="7" spans="1:22">
      <c r="A2810" s="82"/>
      <c r="B2810" s="111" t="s">
        <v>187</v>
      </c>
      <c r="C2810" s="111" t="s">
        <v>13348</v>
      </c>
      <c r="D2810" s="112" t="s">
        <v>12217</v>
      </c>
      <c r="E2810" s="113">
        <v>44033</v>
      </c>
      <c r="F2810" s="112">
        <v>60</v>
      </c>
      <c r="G2810" s="114">
        <v>0</v>
      </c>
      <c r="H2810" s="115">
        <v>90000</v>
      </c>
      <c r="I2810" s="115">
        <v>90000</v>
      </c>
      <c r="J2810" s="116">
        <v>0</v>
      </c>
      <c r="K2810" s="116">
        <v>0</v>
      </c>
      <c r="L2810" s="116">
        <v>10500</v>
      </c>
      <c r="M2810" s="118"/>
      <c r="N2810" s="119"/>
      <c r="O2810" s="120">
        <f t="shared" si="176"/>
        <v>45869</v>
      </c>
      <c r="P2810" s="121">
        <f t="shared" si="177"/>
        <v>7</v>
      </c>
      <c r="Q2810" s="122">
        <f t="shared" si="178"/>
        <v>10500</v>
      </c>
      <c r="R2810" s="122">
        <f t="shared" si="179"/>
        <v>0</v>
      </c>
      <c r="S2810" s="123" t="s">
        <v>120</v>
      </c>
      <c r="U2810" s="70"/>
      <c r="V2810" s="124"/>
    </row>
    <row r="2811" s="63" customFormat="1" ht="16.5" outlineLevel="7" spans="1:22">
      <c r="A2811" s="82"/>
      <c r="B2811" s="111" t="s">
        <v>187</v>
      </c>
      <c r="C2811" s="111" t="s">
        <v>13352</v>
      </c>
      <c r="D2811" s="112" t="s">
        <v>12223</v>
      </c>
      <c r="E2811" s="113">
        <v>44033</v>
      </c>
      <c r="F2811" s="112">
        <v>60</v>
      </c>
      <c r="G2811" s="114">
        <v>0</v>
      </c>
      <c r="H2811" s="115">
        <v>130000</v>
      </c>
      <c r="I2811" s="115">
        <v>130000</v>
      </c>
      <c r="J2811" s="116">
        <v>0</v>
      </c>
      <c r="K2811" s="116">
        <v>0</v>
      </c>
      <c r="L2811" s="116">
        <v>15166.66</v>
      </c>
      <c r="M2811" s="118"/>
      <c r="N2811" s="119"/>
      <c r="O2811" s="120">
        <f t="shared" si="176"/>
        <v>45869</v>
      </c>
      <c r="P2811" s="121">
        <f t="shared" si="177"/>
        <v>7</v>
      </c>
      <c r="Q2811" s="122">
        <f t="shared" si="178"/>
        <v>15166.6666666667</v>
      </c>
      <c r="R2811" s="122">
        <f t="shared" si="179"/>
        <v>0.00666666666620586</v>
      </c>
      <c r="S2811" s="123" t="s">
        <v>120</v>
      </c>
      <c r="U2811" s="70"/>
      <c r="V2811" s="124"/>
    </row>
    <row r="2812" s="63" customFormat="1" ht="16.5" outlineLevel="7" spans="1:22">
      <c r="A2812" s="82"/>
      <c r="B2812" s="111" t="s">
        <v>187</v>
      </c>
      <c r="C2812" s="111" t="s">
        <v>13356</v>
      </c>
      <c r="D2812" s="112" t="s">
        <v>13150</v>
      </c>
      <c r="E2812" s="113">
        <v>44033</v>
      </c>
      <c r="F2812" s="112">
        <v>60</v>
      </c>
      <c r="G2812" s="114">
        <v>0</v>
      </c>
      <c r="H2812" s="115">
        <v>51017.11</v>
      </c>
      <c r="I2812" s="115">
        <v>51017.11</v>
      </c>
      <c r="J2812" s="116">
        <v>0</v>
      </c>
      <c r="K2812" s="116">
        <v>0</v>
      </c>
      <c r="L2812" s="116">
        <v>5951.99</v>
      </c>
      <c r="M2812" s="118"/>
      <c r="N2812" s="119"/>
      <c r="O2812" s="120">
        <f t="shared" si="176"/>
        <v>45869</v>
      </c>
      <c r="P2812" s="121">
        <f t="shared" si="177"/>
        <v>7</v>
      </c>
      <c r="Q2812" s="122">
        <f t="shared" si="178"/>
        <v>5951.99616666667</v>
      </c>
      <c r="R2812" s="122">
        <f t="shared" si="179"/>
        <v>0.00616666666701349</v>
      </c>
      <c r="S2812" s="123" t="s">
        <v>120</v>
      </c>
      <c r="U2812" s="70"/>
      <c r="V2812" s="124"/>
    </row>
    <row r="2813" s="63" customFormat="1" ht="16.5" outlineLevel="7" spans="1:22">
      <c r="A2813" s="82"/>
      <c r="B2813" s="111" t="s">
        <v>187</v>
      </c>
      <c r="C2813" s="111" t="s">
        <v>13360</v>
      </c>
      <c r="D2813" s="112" t="s">
        <v>13155</v>
      </c>
      <c r="E2813" s="113">
        <v>44033</v>
      </c>
      <c r="F2813" s="112">
        <v>60</v>
      </c>
      <c r="G2813" s="114">
        <v>0</v>
      </c>
      <c r="H2813" s="115">
        <v>68376.07</v>
      </c>
      <c r="I2813" s="115">
        <v>68376.07</v>
      </c>
      <c r="J2813" s="116">
        <v>0</v>
      </c>
      <c r="K2813" s="116">
        <v>0</v>
      </c>
      <c r="L2813" s="116">
        <v>7977.21</v>
      </c>
      <c r="M2813" s="118"/>
      <c r="N2813" s="119"/>
      <c r="O2813" s="120">
        <f t="shared" si="176"/>
        <v>45869</v>
      </c>
      <c r="P2813" s="121">
        <f t="shared" si="177"/>
        <v>7</v>
      </c>
      <c r="Q2813" s="122">
        <f t="shared" si="178"/>
        <v>7977.20816666667</v>
      </c>
      <c r="R2813" s="122">
        <f t="shared" si="179"/>
        <v>-0.00183333333279734</v>
      </c>
      <c r="S2813" s="123" t="s">
        <v>120</v>
      </c>
      <c r="U2813" s="70"/>
      <c r="V2813" s="124"/>
    </row>
    <row r="2814" s="63" customFormat="1" ht="16.5" outlineLevel="7" spans="1:22">
      <c r="A2814" s="82"/>
      <c r="B2814" s="111" t="s">
        <v>187</v>
      </c>
      <c r="C2814" s="111" t="s">
        <v>13364</v>
      </c>
      <c r="D2814" s="112" t="s">
        <v>12204</v>
      </c>
      <c r="E2814" s="113">
        <v>44033</v>
      </c>
      <c r="F2814" s="112">
        <v>60</v>
      </c>
      <c r="G2814" s="114">
        <v>0</v>
      </c>
      <c r="H2814" s="115">
        <v>80000</v>
      </c>
      <c r="I2814" s="115">
        <v>80000</v>
      </c>
      <c r="J2814" s="116">
        <v>0</v>
      </c>
      <c r="K2814" s="116">
        <v>0</v>
      </c>
      <c r="L2814" s="116">
        <v>9333.34</v>
      </c>
      <c r="M2814" s="118"/>
      <c r="N2814" s="119"/>
      <c r="O2814" s="120">
        <f t="shared" si="176"/>
        <v>45869</v>
      </c>
      <c r="P2814" s="121">
        <f t="shared" si="177"/>
        <v>7</v>
      </c>
      <c r="Q2814" s="122">
        <f t="shared" si="178"/>
        <v>9333.33333333333</v>
      </c>
      <c r="R2814" s="122">
        <f t="shared" si="179"/>
        <v>-0.00666666666802485</v>
      </c>
      <c r="S2814" s="123" t="s">
        <v>120</v>
      </c>
      <c r="U2814" s="70"/>
      <c r="V2814" s="124"/>
    </row>
    <row r="2815" s="63" customFormat="1" ht="16.5" outlineLevel="7" spans="1:22">
      <c r="A2815" s="82"/>
      <c r="B2815" s="111" t="s">
        <v>187</v>
      </c>
      <c r="C2815" s="111" t="s">
        <v>13370</v>
      </c>
      <c r="D2815" s="112" t="s">
        <v>12191</v>
      </c>
      <c r="E2815" s="113">
        <v>44033</v>
      </c>
      <c r="F2815" s="112">
        <v>60</v>
      </c>
      <c r="G2815" s="114">
        <v>0</v>
      </c>
      <c r="H2815" s="115">
        <v>90000</v>
      </c>
      <c r="I2815" s="115">
        <v>90000</v>
      </c>
      <c r="J2815" s="116">
        <v>0</v>
      </c>
      <c r="K2815" s="116">
        <v>0</v>
      </c>
      <c r="L2815" s="116">
        <v>10500</v>
      </c>
      <c r="M2815" s="118"/>
      <c r="N2815" s="119"/>
      <c r="O2815" s="120">
        <f t="shared" si="176"/>
        <v>45869</v>
      </c>
      <c r="P2815" s="121">
        <f t="shared" si="177"/>
        <v>7</v>
      </c>
      <c r="Q2815" s="122">
        <f t="shared" si="178"/>
        <v>10500</v>
      </c>
      <c r="R2815" s="122">
        <f t="shared" si="179"/>
        <v>0</v>
      </c>
      <c r="S2815" s="123" t="s">
        <v>120</v>
      </c>
      <c r="U2815" s="70"/>
      <c r="V2815" s="124"/>
    </row>
    <row r="2816" s="63" customFormat="1" ht="16.5" outlineLevel="7" spans="1:22">
      <c r="A2816" s="82"/>
      <c r="B2816" s="111" t="s">
        <v>187</v>
      </c>
      <c r="C2816" s="111" t="s">
        <v>13374</v>
      </c>
      <c r="D2816" s="112" t="s">
        <v>13001</v>
      </c>
      <c r="E2816" s="113">
        <v>44033</v>
      </c>
      <c r="F2816" s="112">
        <v>60</v>
      </c>
      <c r="G2816" s="114">
        <v>0</v>
      </c>
      <c r="H2816" s="115">
        <v>54310.32</v>
      </c>
      <c r="I2816" s="115">
        <v>54310.32</v>
      </c>
      <c r="J2816" s="116">
        <v>0</v>
      </c>
      <c r="K2816" s="116">
        <v>0</v>
      </c>
      <c r="L2816" s="116">
        <v>6336.2</v>
      </c>
      <c r="M2816" s="118"/>
      <c r="N2816" s="119"/>
      <c r="O2816" s="120">
        <f t="shared" si="176"/>
        <v>45869</v>
      </c>
      <c r="P2816" s="121">
        <f t="shared" si="177"/>
        <v>7</v>
      </c>
      <c r="Q2816" s="122">
        <f t="shared" si="178"/>
        <v>6336.204</v>
      </c>
      <c r="R2816" s="122">
        <f t="shared" si="179"/>
        <v>0.00399999999990541</v>
      </c>
      <c r="S2816" s="123" t="s">
        <v>120</v>
      </c>
      <c r="U2816" s="70"/>
      <c r="V2816" s="124"/>
    </row>
    <row r="2817" s="63" customFormat="1" ht="16.5" outlineLevel="7" spans="1:22">
      <c r="A2817" s="82"/>
      <c r="B2817" s="111" t="s">
        <v>187</v>
      </c>
      <c r="C2817" s="111" t="s">
        <v>13378</v>
      </c>
      <c r="D2817" s="112" t="s">
        <v>12223</v>
      </c>
      <c r="E2817" s="113">
        <v>44033</v>
      </c>
      <c r="F2817" s="112">
        <v>60</v>
      </c>
      <c r="G2817" s="114">
        <v>0</v>
      </c>
      <c r="H2817" s="115">
        <v>75000</v>
      </c>
      <c r="I2817" s="115">
        <v>75000</v>
      </c>
      <c r="J2817" s="116">
        <v>0</v>
      </c>
      <c r="K2817" s="116">
        <v>0</v>
      </c>
      <c r="L2817" s="116">
        <v>8750</v>
      </c>
      <c r="M2817" s="118"/>
      <c r="N2817" s="119"/>
      <c r="O2817" s="120">
        <f t="shared" si="176"/>
        <v>45869</v>
      </c>
      <c r="P2817" s="121">
        <f t="shared" si="177"/>
        <v>7</v>
      </c>
      <c r="Q2817" s="122">
        <f t="shared" si="178"/>
        <v>8750</v>
      </c>
      <c r="R2817" s="122">
        <f t="shared" si="179"/>
        <v>0</v>
      </c>
      <c r="S2817" s="123" t="s">
        <v>120</v>
      </c>
      <c r="U2817" s="70"/>
      <c r="V2817" s="124"/>
    </row>
    <row r="2818" s="63" customFormat="1" ht="16.5" outlineLevel="7" spans="1:22">
      <c r="A2818" s="82"/>
      <c r="B2818" s="111" t="s">
        <v>187</v>
      </c>
      <c r="C2818" s="111" t="s">
        <v>13382</v>
      </c>
      <c r="D2818" s="112" t="s">
        <v>12217</v>
      </c>
      <c r="E2818" s="113">
        <v>44033</v>
      </c>
      <c r="F2818" s="112">
        <v>60</v>
      </c>
      <c r="G2818" s="114">
        <v>0</v>
      </c>
      <c r="H2818" s="115">
        <v>80000</v>
      </c>
      <c r="I2818" s="115">
        <v>80000</v>
      </c>
      <c r="J2818" s="116">
        <v>0</v>
      </c>
      <c r="K2818" s="116">
        <v>0</v>
      </c>
      <c r="L2818" s="116">
        <v>9333.34</v>
      </c>
      <c r="M2818" s="118"/>
      <c r="N2818" s="119"/>
      <c r="O2818" s="120">
        <f t="shared" si="176"/>
        <v>45869</v>
      </c>
      <c r="P2818" s="121">
        <f t="shared" si="177"/>
        <v>7</v>
      </c>
      <c r="Q2818" s="122">
        <f t="shared" si="178"/>
        <v>9333.33333333333</v>
      </c>
      <c r="R2818" s="122">
        <f t="shared" si="179"/>
        <v>-0.00666666666802485</v>
      </c>
      <c r="S2818" s="123" t="s">
        <v>120</v>
      </c>
      <c r="U2818" s="70"/>
      <c r="V2818" s="124"/>
    </row>
    <row r="2819" s="63" customFormat="1" ht="16.5" outlineLevel="7" spans="1:22">
      <c r="A2819" s="82"/>
      <c r="B2819" s="111" t="s">
        <v>187</v>
      </c>
      <c r="C2819" s="111" t="s">
        <v>13386</v>
      </c>
      <c r="D2819" s="112" t="s">
        <v>13388</v>
      </c>
      <c r="E2819" s="113">
        <v>44162</v>
      </c>
      <c r="F2819" s="112">
        <v>60</v>
      </c>
      <c r="G2819" s="114">
        <v>0</v>
      </c>
      <c r="H2819" s="115">
        <v>34482.76</v>
      </c>
      <c r="I2819" s="115">
        <v>34482.76</v>
      </c>
      <c r="J2819" s="116">
        <v>0</v>
      </c>
      <c r="K2819" s="116">
        <v>0</v>
      </c>
      <c r="L2819" s="116">
        <v>6321.84</v>
      </c>
      <c r="M2819" s="118"/>
      <c r="N2819" s="119"/>
      <c r="O2819" s="120">
        <f t="shared" si="176"/>
        <v>45991</v>
      </c>
      <c r="P2819" s="121">
        <f t="shared" si="177"/>
        <v>11</v>
      </c>
      <c r="Q2819" s="122">
        <f t="shared" si="178"/>
        <v>6321.83933333333</v>
      </c>
      <c r="R2819" s="122">
        <f t="shared" si="179"/>
        <v>-0.000666666666802485</v>
      </c>
      <c r="S2819" s="123" t="s">
        <v>120</v>
      </c>
      <c r="U2819" s="70"/>
      <c r="V2819" s="124"/>
    </row>
    <row r="2820" s="63" customFormat="1" ht="16.5" outlineLevel="7" spans="1:22">
      <c r="A2820" s="82"/>
      <c r="B2820" s="111" t="s">
        <v>187</v>
      </c>
      <c r="C2820" s="111" t="s">
        <v>13391</v>
      </c>
      <c r="D2820" s="112" t="s">
        <v>13393</v>
      </c>
      <c r="E2820" s="113">
        <v>44162</v>
      </c>
      <c r="F2820" s="112">
        <v>60</v>
      </c>
      <c r="G2820" s="114">
        <v>0</v>
      </c>
      <c r="H2820" s="115">
        <v>36206.89</v>
      </c>
      <c r="I2820" s="115">
        <v>36206.89</v>
      </c>
      <c r="J2820" s="116">
        <v>0</v>
      </c>
      <c r="K2820" s="116">
        <v>0</v>
      </c>
      <c r="L2820" s="116">
        <v>6637.93</v>
      </c>
      <c r="M2820" s="118"/>
      <c r="N2820" s="119"/>
      <c r="O2820" s="120">
        <f t="shared" si="176"/>
        <v>45991</v>
      </c>
      <c r="P2820" s="121">
        <f t="shared" si="177"/>
        <v>11</v>
      </c>
      <c r="Q2820" s="122">
        <f t="shared" si="178"/>
        <v>6637.92983333333</v>
      </c>
      <c r="R2820" s="122">
        <f t="shared" si="179"/>
        <v>-0.000166666666700621</v>
      </c>
      <c r="S2820" s="123" t="s">
        <v>120</v>
      </c>
      <c r="U2820" s="70"/>
      <c r="V2820" s="124"/>
    </row>
    <row r="2821" s="63" customFormat="1" ht="16.5" outlineLevel="7" spans="1:22">
      <c r="A2821" s="82"/>
      <c r="B2821" s="111" t="s">
        <v>187</v>
      </c>
      <c r="C2821" s="111" t="s">
        <v>13396</v>
      </c>
      <c r="D2821" s="112" t="s">
        <v>12296</v>
      </c>
      <c r="E2821" s="113">
        <v>44175</v>
      </c>
      <c r="F2821" s="112">
        <v>60</v>
      </c>
      <c r="G2821" s="114">
        <v>0</v>
      </c>
      <c r="H2821" s="115">
        <v>38461.54</v>
      </c>
      <c r="I2821" s="115">
        <v>38461.54</v>
      </c>
      <c r="J2821" s="116">
        <v>0</v>
      </c>
      <c r="K2821" s="116">
        <v>0</v>
      </c>
      <c r="L2821" s="116">
        <v>7692.3</v>
      </c>
      <c r="M2821" s="118"/>
      <c r="N2821" s="119"/>
      <c r="O2821" s="120">
        <f t="shared" si="176"/>
        <v>46022</v>
      </c>
      <c r="P2821" s="121">
        <f t="shared" si="177"/>
        <v>12</v>
      </c>
      <c r="Q2821" s="122">
        <f t="shared" si="178"/>
        <v>7692.308</v>
      </c>
      <c r="R2821" s="122">
        <f t="shared" si="179"/>
        <v>0.00799999999981083</v>
      </c>
      <c r="S2821" s="123" t="s">
        <v>120</v>
      </c>
      <c r="U2821" s="70"/>
      <c r="V2821" s="124"/>
    </row>
    <row r="2822" s="63" customFormat="1" ht="16.5" outlineLevel="7" spans="1:22">
      <c r="A2822" s="82"/>
      <c r="B2822" s="111" t="s">
        <v>187</v>
      </c>
      <c r="C2822" s="111" t="s">
        <v>13400</v>
      </c>
      <c r="D2822" s="112" t="s">
        <v>12296</v>
      </c>
      <c r="E2822" s="113">
        <v>44175</v>
      </c>
      <c r="F2822" s="112">
        <v>60</v>
      </c>
      <c r="G2822" s="114">
        <v>0</v>
      </c>
      <c r="H2822" s="115">
        <v>32478.63</v>
      </c>
      <c r="I2822" s="115">
        <v>32478.63</v>
      </c>
      <c r="J2822" s="116">
        <v>0</v>
      </c>
      <c r="K2822" s="116">
        <v>0</v>
      </c>
      <c r="L2822" s="116">
        <v>6495.72</v>
      </c>
      <c r="M2822" s="118"/>
      <c r="N2822" s="119"/>
      <c r="O2822" s="120">
        <f t="shared" si="176"/>
        <v>46022</v>
      </c>
      <c r="P2822" s="121">
        <f t="shared" si="177"/>
        <v>12</v>
      </c>
      <c r="Q2822" s="122">
        <f t="shared" si="178"/>
        <v>6495.726</v>
      </c>
      <c r="R2822" s="122">
        <f t="shared" si="179"/>
        <v>0.00600000000031287</v>
      </c>
      <c r="S2822" s="123" t="s">
        <v>120</v>
      </c>
      <c r="U2822" s="70"/>
      <c r="V2822" s="124"/>
    </row>
    <row r="2823" s="63" customFormat="1" ht="16.5" outlineLevel="7" spans="1:22">
      <c r="A2823" s="82"/>
      <c r="B2823" s="111" t="s">
        <v>187</v>
      </c>
      <c r="C2823" s="111" t="s">
        <v>13405</v>
      </c>
      <c r="D2823" s="112" t="s">
        <v>13407</v>
      </c>
      <c r="E2823" s="113">
        <v>44175</v>
      </c>
      <c r="F2823" s="112">
        <v>60</v>
      </c>
      <c r="G2823" s="114">
        <v>0</v>
      </c>
      <c r="H2823" s="115">
        <v>3848.74</v>
      </c>
      <c r="I2823" s="115">
        <v>3848.74</v>
      </c>
      <c r="J2823" s="116">
        <v>0</v>
      </c>
      <c r="K2823" s="116">
        <v>0</v>
      </c>
      <c r="L2823" s="116">
        <v>769.74</v>
      </c>
      <c r="M2823" s="118"/>
      <c r="N2823" s="119"/>
      <c r="O2823" s="120">
        <f t="shared" si="176"/>
        <v>46022</v>
      </c>
      <c r="P2823" s="121">
        <f t="shared" si="177"/>
        <v>12</v>
      </c>
      <c r="Q2823" s="122">
        <f t="shared" si="178"/>
        <v>769.748</v>
      </c>
      <c r="R2823" s="122">
        <f t="shared" si="179"/>
        <v>0.00799999999981083</v>
      </c>
      <c r="S2823" s="123" t="s">
        <v>120</v>
      </c>
      <c r="U2823" s="70"/>
      <c r="V2823" s="124"/>
    </row>
    <row r="2824" s="63" customFormat="1" ht="16.5" outlineLevel="7" spans="1:22">
      <c r="A2824" s="82"/>
      <c r="B2824" s="111" t="s">
        <v>187</v>
      </c>
      <c r="C2824" s="111" t="s">
        <v>13410</v>
      </c>
      <c r="D2824" s="112" t="s">
        <v>13412</v>
      </c>
      <c r="E2824" s="113">
        <v>44464</v>
      </c>
      <c r="F2824" s="112">
        <v>60</v>
      </c>
      <c r="G2824" s="114">
        <v>0</v>
      </c>
      <c r="H2824" s="115">
        <v>20353.98</v>
      </c>
      <c r="I2824" s="115">
        <v>17300.88</v>
      </c>
      <c r="J2824" s="116">
        <v>0</v>
      </c>
      <c r="K2824" s="116">
        <v>3053.1</v>
      </c>
      <c r="L2824" s="116">
        <v>4070.79</v>
      </c>
      <c r="M2824" s="118"/>
      <c r="N2824" s="119"/>
      <c r="O2824" s="120">
        <f t="shared" si="176"/>
        <v>46295</v>
      </c>
      <c r="P2824" s="121">
        <f t="shared" si="177"/>
        <v>12</v>
      </c>
      <c r="Q2824" s="122">
        <f t="shared" si="178"/>
        <v>4070.796</v>
      </c>
      <c r="R2824" s="122">
        <f t="shared" si="179"/>
        <v>0.00600000000031287</v>
      </c>
      <c r="S2824" s="123" t="s">
        <v>120</v>
      </c>
      <c r="U2824" s="70"/>
      <c r="V2824" s="124"/>
    </row>
    <row r="2825" s="63" customFormat="1" ht="16.5" outlineLevel="7" spans="1:22">
      <c r="A2825" s="82"/>
      <c r="B2825" s="111" t="s">
        <v>187</v>
      </c>
      <c r="C2825" s="111" t="s">
        <v>13416</v>
      </c>
      <c r="D2825" s="112" t="s">
        <v>11747</v>
      </c>
      <c r="E2825" s="113">
        <v>44464</v>
      </c>
      <c r="F2825" s="112">
        <v>60</v>
      </c>
      <c r="G2825" s="114">
        <v>0</v>
      </c>
      <c r="H2825" s="115">
        <v>20796.46</v>
      </c>
      <c r="I2825" s="115">
        <v>17676.99</v>
      </c>
      <c r="J2825" s="116">
        <v>0</v>
      </c>
      <c r="K2825" s="116">
        <v>3119.47</v>
      </c>
      <c r="L2825" s="116">
        <v>4159.3</v>
      </c>
      <c r="M2825" s="118"/>
      <c r="N2825" s="119"/>
      <c r="O2825" s="120">
        <f t="shared" si="176"/>
        <v>46295</v>
      </c>
      <c r="P2825" s="121">
        <f t="shared" si="177"/>
        <v>12</v>
      </c>
      <c r="Q2825" s="122">
        <f t="shared" si="178"/>
        <v>4159.292</v>
      </c>
      <c r="R2825" s="122">
        <f t="shared" si="179"/>
        <v>-0.00800000000072032</v>
      </c>
      <c r="S2825" s="123" t="s">
        <v>120</v>
      </c>
      <c r="U2825" s="70"/>
      <c r="V2825" s="124"/>
    </row>
    <row r="2826" s="63" customFormat="1" ht="16.5" outlineLevel="7" spans="1:22">
      <c r="A2826" s="82"/>
      <c r="B2826" s="111" t="s">
        <v>187</v>
      </c>
      <c r="C2826" s="111" t="s">
        <v>13421</v>
      </c>
      <c r="D2826" s="112" t="s">
        <v>11747</v>
      </c>
      <c r="E2826" s="113">
        <v>44464</v>
      </c>
      <c r="F2826" s="112">
        <v>60</v>
      </c>
      <c r="G2826" s="114">
        <v>0</v>
      </c>
      <c r="H2826" s="115">
        <v>21238.94</v>
      </c>
      <c r="I2826" s="115">
        <v>18053.1</v>
      </c>
      <c r="J2826" s="116">
        <v>0</v>
      </c>
      <c r="K2826" s="116">
        <v>3185.84</v>
      </c>
      <c r="L2826" s="116">
        <v>4247.78</v>
      </c>
      <c r="M2826" s="118"/>
      <c r="N2826" s="119"/>
      <c r="O2826" s="120">
        <f t="shared" si="176"/>
        <v>46295</v>
      </c>
      <c r="P2826" s="121">
        <f t="shared" si="177"/>
        <v>12</v>
      </c>
      <c r="Q2826" s="122">
        <f t="shared" si="178"/>
        <v>4247.788</v>
      </c>
      <c r="R2826" s="122">
        <f t="shared" si="179"/>
        <v>0.00799999999981083</v>
      </c>
      <c r="S2826" s="123" t="s">
        <v>120</v>
      </c>
      <c r="U2826" s="70"/>
      <c r="V2826" s="124"/>
    </row>
    <row r="2827" s="63" customFormat="1" ht="16.5" outlineLevel="7" spans="1:22">
      <c r="A2827" s="82"/>
      <c r="B2827" s="111" t="s">
        <v>187</v>
      </c>
      <c r="C2827" s="111" t="s">
        <v>13427</v>
      </c>
      <c r="D2827" s="112" t="s">
        <v>13429</v>
      </c>
      <c r="E2827" s="113">
        <v>44464</v>
      </c>
      <c r="F2827" s="112">
        <v>60</v>
      </c>
      <c r="G2827" s="114">
        <v>0</v>
      </c>
      <c r="H2827" s="115">
        <v>21238.94</v>
      </c>
      <c r="I2827" s="115">
        <v>18053.1</v>
      </c>
      <c r="J2827" s="116">
        <v>0</v>
      </c>
      <c r="K2827" s="116">
        <v>3185.84</v>
      </c>
      <c r="L2827" s="116">
        <v>4247.78</v>
      </c>
      <c r="M2827" s="118"/>
      <c r="N2827" s="119"/>
      <c r="O2827" s="120">
        <f t="shared" si="176"/>
        <v>46295</v>
      </c>
      <c r="P2827" s="121">
        <f t="shared" si="177"/>
        <v>12</v>
      </c>
      <c r="Q2827" s="122">
        <f t="shared" si="178"/>
        <v>4247.788</v>
      </c>
      <c r="R2827" s="122">
        <f t="shared" si="179"/>
        <v>0.00799999999981083</v>
      </c>
      <c r="S2827" s="123" t="s">
        <v>120</v>
      </c>
      <c r="U2827" s="70"/>
      <c r="V2827" s="124"/>
    </row>
    <row r="2828" s="63" customFormat="1" ht="16.5" outlineLevel="7" spans="1:22">
      <c r="A2828" s="82"/>
      <c r="B2828" s="111" t="s">
        <v>187</v>
      </c>
      <c r="C2828" s="111" t="s">
        <v>13433</v>
      </c>
      <c r="D2828" s="112" t="s">
        <v>11747</v>
      </c>
      <c r="E2828" s="113">
        <v>44464</v>
      </c>
      <c r="F2828" s="112">
        <v>60</v>
      </c>
      <c r="G2828" s="114">
        <v>0</v>
      </c>
      <c r="H2828" s="115">
        <v>21238.94</v>
      </c>
      <c r="I2828" s="115">
        <v>18053.1</v>
      </c>
      <c r="J2828" s="116">
        <v>0</v>
      </c>
      <c r="K2828" s="116">
        <v>3185.84</v>
      </c>
      <c r="L2828" s="116">
        <v>4247.78</v>
      </c>
      <c r="M2828" s="118"/>
      <c r="N2828" s="119"/>
      <c r="O2828" s="120">
        <f t="shared" si="176"/>
        <v>46295</v>
      </c>
      <c r="P2828" s="121">
        <f t="shared" si="177"/>
        <v>12</v>
      </c>
      <c r="Q2828" s="122">
        <f t="shared" si="178"/>
        <v>4247.788</v>
      </c>
      <c r="R2828" s="122">
        <f t="shared" si="179"/>
        <v>0.00799999999981083</v>
      </c>
      <c r="S2828" s="123" t="s">
        <v>120</v>
      </c>
      <c r="U2828" s="70"/>
      <c r="V2828" s="124"/>
    </row>
    <row r="2829" s="63" customFormat="1" ht="16.5" outlineLevel="7" spans="1:22">
      <c r="A2829" s="82"/>
      <c r="B2829" s="111" t="s">
        <v>187</v>
      </c>
      <c r="C2829" s="111" t="s">
        <v>13438</v>
      </c>
      <c r="D2829" s="112" t="s">
        <v>11747</v>
      </c>
      <c r="E2829" s="113">
        <v>44464</v>
      </c>
      <c r="F2829" s="112">
        <v>60</v>
      </c>
      <c r="G2829" s="114">
        <v>0</v>
      </c>
      <c r="H2829" s="115">
        <v>21238.94</v>
      </c>
      <c r="I2829" s="115">
        <v>18053.1</v>
      </c>
      <c r="J2829" s="116">
        <v>0</v>
      </c>
      <c r="K2829" s="116">
        <v>3185.84</v>
      </c>
      <c r="L2829" s="116">
        <v>4247.78</v>
      </c>
      <c r="M2829" s="118"/>
      <c r="N2829" s="119"/>
      <c r="O2829" s="120">
        <f t="shared" si="176"/>
        <v>46295</v>
      </c>
      <c r="P2829" s="121">
        <f t="shared" si="177"/>
        <v>12</v>
      </c>
      <c r="Q2829" s="122">
        <f t="shared" si="178"/>
        <v>4247.788</v>
      </c>
      <c r="R2829" s="122">
        <f t="shared" si="179"/>
        <v>0.00799999999981083</v>
      </c>
      <c r="S2829" s="123" t="s">
        <v>120</v>
      </c>
      <c r="U2829" s="70"/>
      <c r="V2829" s="124"/>
    </row>
    <row r="2830" s="63" customFormat="1" ht="16.5" outlineLevel="7" spans="1:22">
      <c r="A2830" s="82"/>
      <c r="B2830" s="111" t="s">
        <v>187</v>
      </c>
      <c r="C2830" s="111" t="s">
        <v>13443</v>
      </c>
      <c r="D2830" s="112" t="s">
        <v>11747</v>
      </c>
      <c r="E2830" s="113">
        <v>44464</v>
      </c>
      <c r="F2830" s="112">
        <v>60</v>
      </c>
      <c r="G2830" s="114">
        <v>0</v>
      </c>
      <c r="H2830" s="115">
        <v>21238.94</v>
      </c>
      <c r="I2830" s="115">
        <v>18053.1</v>
      </c>
      <c r="J2830" s="116">
        <v>0</v>
      </c>
      <c r="K2830" s="116">
        <v>3185.84</v>
      </c>
      <c r="L2830" s="116">
        <v>4247.78</v>
      </c>
      <c r="M2830" s="118"/>
      <c r="N2830" s="119"/>
      <c r="O2830" s="120">
        <f t="shared" si="176"/>
        <v>46295</v>
      </c>
      <c r="P2830" s="121">
        <f t="shared" si="177"/>
        <v>12</v>
      </c>
      <c r="Q2830" s="122">
        <f t="shared" si="178"/>
        <v>4247.788</v>
      </c>
      <c r="R2830" s="122">
        <f t="shared" si="179"/>
        <v>0.00799999999981083</v>
      </c>
      <c r="S2830" s="123" t="s">
        <v>120</v>
      </c>
      <c r="U2830" s="70"/>
      <c r="V2830" s="124"/>
    </row>
    <row r="2831" s="63" customFormat="1" ht="16.5" outlineLevel="7" spans="1:22">
      <c r="A2831" s="82"/>
      <c r="B2831" s="111" t="s">
        <v>187</v>
      </c>
      <c r="C2831" s="111" t="s">
        <v>13448</v>
      </c>
      <c r="D2831" s="112" t="s">
        <v>12369</v>
      </c>
      <c r="E2831" s="113">
        <v>44516</v>
      </c>
      <c r="F2831" s="112">
        <v>60</v>
      </c>
      <c r="G2831" s="114">
        <v>0</v>
      </c>
      <c r="H2831" s="115">
        <v>98230.08</v>
      </c>
      <c r="I2831" s="115">
        <v>80221.23</v>
      </c>
      <c r="J2831" s="116">
        <v>0</v>
      </c>
      <c r="K2831" s="116">
        <v>18008.85</v>
      </c>
      <c r="L2831" s="116">
        <v>19646.01</v>
      </c>
      <c r="M2831" s="118"/>
      <c r="N2831" s="119"/>
      <c r="O2831" s="120">
        <f t="shared" si="176"/>
        <v>46356</v>
      </c>
      <c r="P2831" s="121">
        <f t="shared" si="177"/>
        <v>12</v>
      </c>
      <c r="Q2831" s="122">
        <f t="shared" si="178"/>
        <v>19646.016</v>
      </c>
      <c r="R2831" s="122">
        <f t="shared" si="179"/>
        <v>0.00600000000486034</v>
      </c>
      <c r="S2831" s="123" t="s">
        <v>120</v>
      </c>
      <c r="U2831" s="70"/>
      <c r="V2831" s="124"/>
    </row>
    <row r="2832" s="63" customFormat="1" ht="16.5" outlineLevel="7" spans="1:22">
      <c r="A2832" s="82"/>
      <c r="B2832" s="111" t="s">
        <v>187</v>
      </c>
      <c r="C2832" s="111" t="s">
        <v>13454</v>
      </c>
      <c r="D2832" s="112" t="s">
        <v>13456</v>
      </c>
      <c r="E2832" s="113">
        <v>44516</v>
      </c>
      <c r="F2832" s="112">
        <v>60</v>
      </c>
      <c r="G2832" s="114">
        <v>0</v>
      </c>
      <c r="H2832" s="115">
        <v>91150.44</v>
      </c>
      <c r="I2832" s="115">
        <v>74439.53</v>
      </c>
      <c r="J2832" s="116">
        <v>0</v>
      </c>
      <c r="K2832" s="116">
        <v>16710.91</v>
      </c>
      <c r="L2832" s="116">
        <v>18230.09</v>
      </c>
      <c r="M2832" s="118"/>
      <c r="N2832" s="119"/>
      <c r="O2832" s="120">
        <f t="shared" si="176"/>
        <v>46356</v>
      </c>
      <c r="P2832" s="121">
        <f t="shared" si="177"/>
        <v>12</v>
      </c>
      <c r="Q2832" s="122">
        <f t="shared" si="178"/>
        <v>18230.088</v>
      </c>
      <c r="R2832" s="122">
        <f t="shared" si="179"/>
        <v>-0.00200000000040745</v>
      </c>
      <c r="S2832" s="123" t="s">
        <v>120</v>
      </c>
      <c r="U2832" s="70"/>
      <c r="V2832" s="124"/>
    </row>
    <row r="2833" s="63" customFormat="1" ht="16.5" outlineLevel="7" spans="1:22">
      <c r="A2833" s="82"/>
      <c r="B2833" s="111" t="s">
        <v>187</v>
      </c>
      <c r="C2833" s="111" t="s">
        <v>13459</v>
      </c>
      <c r="D2833" s="112" t="s">
        <v>13267</v>
      </c>
      <c r="E2833" s="113">
        <v>44526</v>
      </c>
      <c r="F2833" s="112">
        <v>60</v>
      </c>
      <c r="G2833" s="114">
        <v>0</v>
      </c>
      <c r="H2833" s="115">
        <v>84070.8</v>
      </c>
      <c r="I2833" s="115">
        <v>68657.82</v>
      </c>
      <c r="J2833" s="116">
        <v>0</v>
      </c>
      <c r="K2833" s="116">
        <v>15412.98</v>
      </c>
      <c r="L2833" s="116">
        <v>16814.16</v>
      </c>
      <c r="M2833" s="118"/>
      <c r="N2833" s="119"/>
      <c r="O2833" s="120">
        <f t="shared" si="176"/>
        <v>46356</v>
      </c>
      <c r="P2833" s="121">
        <f t="shared" si="177"/>
        <v>12</v>
      </c>
      <c r="Q2833" s="122">
        <f t="shared" si="178"/>
        <v>16814.16</v>
      </c>
      <c r="R2833" s="122">
        <f t="shared" si="179"/>
        <v>0</v>
      </c>
      <c r="S2833" s="123" t="s">
        <v>120</v>
      </c>
      <c r="U2833" s="70"/>
      <c r="V2833" s="124"/>
    </row>
    <row r="2834" s="63" customFormat="1" ht="16.5" outlineLevel="7" spans="1:22">
      <c r="A2834" s="82"/>
      <c r="B2834" s="111" t="s">
        <v>187</v>
      </c>
      <c r="C2834" s="111" t="s">
        <v>13465</v>
      </c>
      <c r="D2834" s="112" t="s">
        <v>13467</v>
      </c>
      <c r="E2834" s="113">
        <v>44539</v>
      </c>
      <c r="F2834" s="112">
        <v>60</v>
      </c>
      <c r="G2834" s="114">
        <v>0</v>
      </c>
      <c r="H2834" s="115">
        <v>86206.89</v>
      </c>
      <c r="I2834" s="115">
        <v>68965.52</v>
      </c>
      <c r="J2834" s="116">
        <v>0</v>
      </c>
      <c r="K2834" s="116">
        <v>17241.37</v>
      </c>
      <c r="L2834" s="116">
        <v>17241.38</v>
      </c>
      <c r="M2834" s="118"/>
      <c r="N2834" s="119"/>
      <c r="O2834" s="120">
        <f t="shared" si="176"/>
        <v>46387</v>
      </c>
      <c r="P2834" s="121">
        <f t="shared" si="177"/>
        <v>12</v>
      </c>
      <c r="Q2834" s="122">
        <f t="shared" si="178"/>
        <v>17241.378</v>
      </c>
      <c r="R2834" s="122">
        <f t="shared" si="179"/>
        <v>-0.00200000000040745</v>
      </c>
      <c r="S2834" s="123" t="s">
        <v>120</v>
      </c>
      <c r="U2834" s="70"/>
      <c r="V2834" s="124"/>
    </row>
    <row r="2835" s="63" customFormat="1" ht="16.5" outlineLevel="7" spans="1:22">
      <c r="A2835" s="82"/>
      <c r="B2835" s="111" t="s">
        <v>187</v>
      </c>
      <c r="C2835" s="111" t="s">
        <v>13471</v>
      </c>
      <c r="D2835" s="112" t="s">
        <v>12204</v>
      </c>
      <c r="E2835" s="113">
        <v>44539</v>
      </c>
      <c r="F2835" s="112">
        <v>60</v>
      </c>
      <c r="G2835" s="114">
        <v>0</v>
      </c>
      <c r="H2835" s="115">
        <v>111504.43</v>
      </c>
      <c r="I2835" s="115">
        <v>89203.55</v>
      </c>
      <c r="J2835" s="116">
        <v>0</v>
      </c>
      <c r="K2835" s="116">
        <v>22300.88</v>
      </c>
      <c r="L2835" s="116">
        <v>22300.89</v>
      </c>
      <c r="M2835" s="118"/>
      <c r="N2835" s="119"/>
      <c r="O2835" s="120">
        <f t="shared" si="176"/>
        <v>46387</v>
      </c>
      <c r="P2835" s="121">
        <f t="shared" si="177"/>
        <v>12</v>
      </c>
      <c r="Q2835" s="122">
        <f t="shared" si="178"/>
        <v>22300.886</v>
      </c>
      <c r="R2835" s="122">
        <f t="shared" si="179"/>
        <v>-0.00400000000081491</v>
      </c>
      <c r="S2835" s="123" t="s">
        <v>120</v>
      </c>
      <c r="U2835" s="70"/>
      <c r="V2835" s="124"/>
    </row>
    <row r="2836" s="63" customFormat="1" ht="16.5" outlineLevel="7" spans="1:22">
      <c r="A2836" s="82"/>
      <c r="B2836" s="111" t="s">
        <v>187</v>
      </c>
      <c r="C2836" s="111" t="s">
        <v>13476</v>
      </c>
      <c r="D2836" s="112" t="s">
        <v>12191</v>
      </c>
      <c r="E2836" s="113">
        <v>44539</v>
      </c>
      <c r="F2836" s="112">
        <v>60</v>
      </c>
      <c r="G2836" s="114">
        <v>0</v>
      </c>
      <c r="H2836" s="115">
        <v>137205.31</v>
      </c>
      <c r="I2836" s="115">
        <v>109764.25</v>
      </c>
      <c r="J2836" s="116">
        <v>0</v>
      </c>
      <c r="K2836" s="116">
        <v>27441.06</v>
      </c>
      <c r="L2836" s="116">
        <v>27441.07</v>
      </c>
      <c r="M2836" s="118"/>
      <c r="N2836" s="119"/>
      <c r="O2836" s="120">
        <f t="shared" si="176"/>
        <v>46387</v>
      </c>
      <c r="P2836" s="121">
        <f t="shared" si="177"/>
        <v>12</v>
      </c>
      <c r="Q2836" s="122">
        <f t="shared" si="178"/>
        <v>27441.062</v>
      </c>
      <c r="R2836" s="122">
        <f t="shared" si="179"/>
        <v>-0.00799999999799184</v>
      </c>
      <c r="S2836" s="123" t="s">
        <v>120</v>
      </c>
      <c r="U2836" s="70"/>
      <c r="V2836" s="124"/>
    </row>
    <row r="2837" s="63" customFormat="1" ht="16.5" outlineLevel="7" spans="1:22">
      <c r="A2837" s="82"/>
      <c r="B2837" s="111" t="s">
        <v>187</v>
      </c>
      <c r="C2837" s="111" t="s">
        <v>13480</v>
      </c>
      <c r="D2837" s="112" t="s">
        <v>13482</v>
      </c>
      <c r="E2837" s="113">
        <v>44539</v>
      </c>
      <c r="F2837" s="112">
        <v>60</v>
      </c>
      <c r="G2837" s="114">
        <v>0</v>
      </c>
      <c r="H2837" s="115">
        <v>25663.72</v>
      </c>
      <c r="I2837" s="115">
        <v>20530.98</v>
      </c>
      <c r="J2837" s="116">
        <v>0</v>
      </c>
      <c r="K2837" s="116">
        <v>5132.74</v>
      </c>
      <c r="L2837" s="116">
        <v>5132.75</v>
      </c>
      <c r="M2837" s="118"/>
      <c r="N2837" s="119"/>
      <c r="O2837" s="120">
        <f t="shared" si="176"/>
        <v>46387</v>
      </c>
      <c r="P2837" s="121">
        <f t="shared" si="177"/>
        <v>12</v>
      </c>
      <c r="Q2837" s="122">
        <f t="shared" si="178"/>
        <v>5132.744</v>
      </c>
      <c r="R2837" s="122">
        <f t="shared" si="179"/>
        <v>-0.00599999999940337</v>
      </c>
      <c r="S2837" s="123" t="s">
        <v>120</v>
      </c>
      <c r="U2837" s="70"/>
      <c r="V2837" s="124"/>
    </row>
    <row r="2838" s="63" customFormat="1" ht="16.5" outlineLevel="7" spans="1:22">
      <c r="A2838" s="82"/>
      <c r="B2838" s="111" t="s">
        <v>187</v>
      </c>
      <c r="C2838" s="111" t="s">
        <v>13485</v>
      </c>
      <c r="D2838" s="112" t="s">
        <v>12223</v>
      </c>
      <c r="E2838" s="113">
        <v>44539</v>
      </c>
      <c r="F2838" s="112">
        <v>60</v>
      </c>
      <c r="G2838" s="114">
        <v>0</v>
      </c>
      <c r="H2838" s="115">
        <v>57522.12</v>
      </c>
      <c r="I2838" s="115">
        <v>46017.7</v>
      </c>
      <c r="J2838" s="116">
        <v>0</v>
      </c>
      <c r="K2838" s="116">
        <v>11504.42</v>
      </c>
      <c r="L2838" s="116">
        <v>11504.43</v>
      </c>
      <c r="M2838" s="118"/>
      <c r="N2838" s="119"/>
      <c r="O2838" s="120">
        <f t="shared" si="176"/>
        <v>46387</v>
      </c>
      <c r="P2838" s="121">
        <f t="shared" si="177"/>
        <v>12</v>
      </c>
      <c r="Q2838" s="122">
        <f t="shared" si="178"/>
        <v>11504.424</v>
      </c>
      <c r="R2838" s="122">
        <f t="shared" si="179"/>
        <v>-0.00600000000122236</v>
      </c>
      <c r="S2838" s="123" t="s">
        <v>120</v>
      </c>
      <c r="U2838" s="70"/>
      <c r="V2838" s="124"/>
    </row>
    <row r="2839" s="63" customFormat="1" ht="16.5" outlineLevel="7" spans="1:22">
      <c r="A2839" s="82"/>
      <c r="B2839" s="111" t="s">
        <v>187</v>
      </c>
      <c r="C2839" s="111" t="s">
        <v>13489</v>
      </c>
      <c r="D2839" s="112" t="s">
        <v>12217</v>
      </c>
      <c r="E2839" s="113">
        <v>44539</v>
      </c>
      <c r="F2839" s="112">
        <v>60</v>
      </c>
      <c r="G2839" s="114">
        <v>0</v>
      </c>
      <c r="H2839" s="115">
        <v>54867.26</v>
      </c>
      <c r="I2839" s="115">
        <v>43893.81</v>
      </c>
      <c r="J2839" s="116">
        <v>0</v>
      </c>
      <c r="K2839" s="116">
        <v>10973.45</v>
      </c>
      <c r="L2839" s="116">
        <v>10973.46</v>
      </c>
      <c r="M2839" s="118"/>
      <c r="N2839" s="119"/>
      <c r="O2839" s="120">
        <f t="shared" si="176"/>
        <v>46387</v>
      </c>
      <c r="P2839" s="121">
        <f t="shared" si="177"/>
        <v>12</v>
      </c>
      <c r="Q2839" s="122">
        <f t="shared" si="178"/>
        <v>10973.452</v>
      </c>
      <c r="R2839" s="122">
        <f t="shared" si="179"/>
        <v>-0.00799999999799184</v>
      </c>
      <c r="S2839" s="123" t="s">
        <v>120</v>
      </c>
      <c r="U2839" s="70"/>
      <c r="V2839" s="124"/>
    </row>
    <row r="2840" s="63" customFormat="1" ht="16.5" outlineLevel="7" spans="1:22">
      <c r="A2840" s="82"/>
      <c r="B2840" s="111" t="s">
        <v>187</v>
      </c>
      <c r="C2840" s="111" t="s">
        <v>13493</v>
      </c>
      <c r="D2840" s="112" t="s">
        <v>12204</v>
      </c>
      <c r="E2840" s="113">
        <v>44539</v>
      </c>
      <c r="F2840" s="112">
        <v>60</v>
      </c>
      <c r="G2840" s="114">
        <v>0</v>
      </c>
      <c r="H2840" s="115">
        <v>113274.34</v>
      </c>
      <c r="I2840" s="115">
        <v>90619.48</v>
      </c>
      <c r="J2840" s="116">
        <v>0</v>
      </c>
      <c r="K2840" s="116">
        <v>22654.86</v>
      </c>
      <c r="L2840" s="116">
        <v>22654.87</v>
      </c>
      <c r="M2840" s="118"/>
      <c r="N2840" s="119"/>
      <c r="O2840" s="120">
        <f t="shared" si="176"/>
        <v>46387</v>
      </c>
      <c r="P2840" s="121">
        <f t="shared" si="177"/>
        <v>12</v>
      </c>
      <c r="Q2840" s="122">
        <f t="shared" si="178"/>
        <v>22654.868</v>
      </c>
      <c r="R2840" s="122">
        <f t="shared" si="179"/>
        <v>-0.00200000000040745</v>
      </c>
      <c r="S2840" s="123" t="s">
        <v>120</v>
      </c>
      <c r="U2840" s="70"/>
      <c r="V2840" s="124"/>
    </row>
    <row r="2841" s="63" customFormat="1" ht="16.5" outlineLevel="7" spans="1:22">
      <c r="A2841" s="82"/>
      <c r="B2841" s="111" t="s">
        <v>187</v>
      </c>
      <c r="C2841" s="111" t="s">
        <v>13498</v>
      </c>
      <c r="D2841" s="112" t="s">
        <v>12191</v>
      </c>
      <c r="E2841" s="113">
        <v>44539</v>
      </c>
      <c r="F2841" s="112">
        <v>60</v>
      </c>
      <c r="G2841" s="114">
        <v>0</v>
      </c>
      <c r="H2841" s="115">
        <v>156755.75</v>
      </c>
      <c r="I2841" s="115">
        <v>125404.6</v>
      </c>
      <c r="J2841" s="116">
        <v>0</v>
      </c>
      <c r="K2841" s="116">
        <v>31351.15</v>
      </c>
      <c r="L2841" s="116">
        <v>31351.15</v>
      </c>
      <c r="M2841" s="118"/>
      <c r="N2841" s="119"/>
      <c r="O2841" s="120">
        <f t="shared" si="176"/>
        <v>46387</v>
      </c>
      <c r="P2841" s="121">
        <f t="shared" si="177"/>
        <v>12</v>
      </c>
      <c r="Q2841" s="122">
        <f t="shared" si="178"/>
        <v>31351.15</v>
      </c>
      <c r="R2841" s="122">
        <f t="shared" si="179"/>
        <v>0</v>
      </c>
      <c r="S2841" s="123" t="s">
        <v>120</v>
      </c>
      <c r="U2841" s="70"/>
      <c r="V2841" s="124"/>
    </row>
    <row r="2842" s="63" customFormat="1" ht="16.5" outlineLevel="7" spans="1:22">
      <c r="A2842" s="82"/>
      <c r="B2842" s="111" t="s">
        <v>187</v>
      </c>
      <c r="C2842" s="111" t="s">
        <v>13502</v>
      </c>
      <c r="D2842" s="112" t="s">
        <v>12223</v>
      </c>
      <c r="E2842" s="113">
        <v>44539</v>
      </c>
      <c r="F2842" s="112">
        <v>60</v>
      </c>
      <c r="G2842" s="114">
        <v>0</v>
      </c>
      <c r="H2842" s="115">
        <v>94940.71</v>
      </c>
      <c r="I2842" s="115">
        <v>75952.57</v>
      </c>
      <c r="J2842" s="116">
        <v>0</v>
      </c>
      <c r="K2842" s="116">
        <v>18988.14</v>
      </c>
      <c r="L2842" s="116">
        <v>18988.15</v>
      </c>
      <c r="M2842" s="118"/>
      <c r="N2842" s="119"/>
      <c r="O2842" s="120">
        <f t="shared" si="176"/>
        <v>46387</v>
      </c>
      <c r="P2842" s="121">
        <f t="shared" si="177"/>
        <v>12</v>
      </c>
      <c r="Q2842" s="122">
        <f t="shared" si="178"/>
        <v>18988.142</v>
      </c>
      <c r="R2842" s="122">
        <f t="shared" si="179"/>
        <v>-0.00800000000162981</v>
      </c>
      <c r="S2842" s="123" t="s">
        <v>120</v>
      </c>
      <c r="U2842" s="70"/>
      <c r="V2842" s="124"/>
    </row>
    <row r="2843" s="63" customFormat="1" ht="16.5" outlineLevel="7" spans="1:22">
      <c r="A2843" s="82"/>
      <c r="B2843" s="111" t="s">
        <v>187</v>
      </c>
      <c r="C2843" s="111" t="s">
        <v>13506</v>
      </c>
      <c r="D2843" s="112" t="s">
        <v>12217</v>
      </c>
      <c r="E2843" s="113">
        <v>44539</v>
      </c>
      <c r="F2843" s="112">
        <v>60</v>
      </c>
      <c r="G2843" s="114">
        <v>0</v>
      </c>
      <c r="H2843" s="115">
        <v>90707.96</v>
      </c>
      <c r="I2843" s="115">
        <v>72566.37</v>
      </c>
      <c r="J2843" s="116">
        <v>0</v>
      </c>
      <c r="K2843" s="116">
        <v>18141.59</v>
      </c>
      <c r="L2843" s="116">
        <v>18141.6</v>
      </c>
      <c r="M2843" s="118"/>
      <c r="N2843" s="119"/>
      <c r="O2843" s="120">
        <f t="shared" si="176"/>
        <v>46387</v>
      </c>
      <c r="P2843" s="121">
        <f t="shared" si="177"/>
        <v>12</v>
      </c>
      <c r="Q2843" s="122">
        <f t="shared" si="178"/>
        <v>18141.592</v>
      </c>
      <c r="R2843" s="122">
        <f t="shared" si="179"/>
        <v>-0.00799999999799184</v>
      </c>
      <c r="S2843" s="123" t="s">
        <v>120</v>
      </c>
      <c r="U2843" s="70"/>
      <c r="V2843" s="124"/>
    </row>
    <row r="2844" s="63" customFormat="1" ht="16.5" outlineLevel="7" spans="1:22">
      <c r="A2844" s="82"/>
      <c r="B2844" s="111" t="s">
        <v>187</v>
      </c>
      <c r="C2844" s="111" t="s">
        <v>13510</v>
      </c>
      <c r="D2844" s="112" t="s">
        <v>13512</v>
      </c>
      <c r="E2844" s="113">
        <v>44539</v>
      </c>
      <c r="F2844" s="112">
        <v>60</v>
      </c>
      <c r="G2844" s="114">
        <v>0</v>
      </c>
      <c r="H2844" s="115">
        <v>88007.85</v>
      </c>
      <c r="I2844" s="115">
        <v>70406.28</v>
      </c>
      <c r="J2844" s="116">
        <v>0</v>
      </c>
      <c r="K2844" s="116">
        <v>17601.57</v>
      </c>
      <c r="L2844" s="116">
        <v>17601.57</v>
      </c>
      <c r="M2844" s="118"/>
      <c r="N2844" s="119"/>
      <c r="O2844" s="120">
        <f t="shared" si="176"/>
        <v>46387</v>
      </c>
      <c r="P2844" s="121">
        <f t="shared" si="177"/>
        <v>12</v>
      </c>
      <c r="Q2844" s="122">
        <f t="shared" si="178"/>
        <v>17601.57</v>
      </c>
      <c r="R2844" s="122">
        <f t="shared" si="179"/>
        <v>0</v>
      </c>
      <c r="S2844" s="123" t="s">
        <v>120</v>
      </c>
      <c r="U2844" s="70"/>
      <c r="V2844" s="124"/>
    </row>
    <row r="2845" s="63" customFormat="1" ht="16.5" outlineLevel="7" spans="1:22">
      <c r="A2845" s="82"/>
      <c r="B2845" s="111" t="s">
        <v>187</v>
      </c>
      <c r="C2845" s="111" t="s">
        <v>13516</v>
      </c>
      <c r="D2845" s="112" t="s">
        <v>13512</v>
      </c>
      <c r="E2845" s="113">
        <v>44539</v>
      </c>
      <c r="F2845" s="112">
        <v>60</v>
      </c>
      <c r="G2845" s="114">
        <v>0</v>
      </c>
      <c r="H2845" s="115">
        <v>59213.39</v>
      </c>
      <c r="I2845" s="115">
        <v>47370.72</v>
      </c>
      <c r="J2845" s="116">
        <v>0</v>
      </c>
      <c r="K2845" s="116">
        <v>11842.67</v>
      </c>
      <c r="L2845" s="116">
        <v>11842.68</v>
      </c>
      <c r="M2845" s="118"/>
      <c r="N2845" s="119"/>
      <c r="O2845" s="120">
        <f t="shared" si="176"/>
        <v>46387</v>
      </c>
      <c r="P2845" s="121">
        <f t="shared" si="177"/>
        <v>12</v>
      </c>
      <c r="Q2845" s="122">
        <f t="shared" si="178"/>
        <v>11842.678</v>
      </c>
      <c r="R2845" s="122">
        <f t="shared" si="179"/>
        <v>-0.00200000000040745</v>
      </c>
      <c r="S2845" s="123" t="s">
        <v>120</v>
      </c>
      <c r="U2845" s="70"/>
      <c r="V2845" s="124"/>
    </row>
    <row r="2846" s="63" customFormat="1" ht="16.5" outlineLevel="7" spans="1:22">
      <c r="A2846" s="82"/>
      <c r="B2846" s="111" t="s">
        <v>187</v>
      </c>
      <c r="C2846" s="111" t="s">
        <v>13521</v>
      </c>
      <c r="D2846" s="112" t="s">
        <v>12204</v>
      </c>
      <c r="E2846" s="113">
        <v>44539</v>
      </c>
      <c r="F2846" s="112">
        <v>60</v>
      </c>
      <c r="G2846" s="114">
        <v>0</v>
      </c>
      <c r="H2846" s="115">
        <v>113274.34</v>
      </c>
      <c r="I2846" s="115">
        <v>90619.48</v>
      </c>
      <c r="J2846" s="116">
        <v>0</v>
      </c>
      <c r="K2846" s="116">
        <v>22654.86</v>
      </c>
      <c r="L2846" s="116">
        <v>22654.87</v>
      </c>
      <c r="M2846" s="118"/>
      <c r="N2846" s="119"/>
      <c r="O2846" s="120">
        <f t="shared" si="176"/>
        <v>46387</v>
      </c>
      <c r="P2846" s="121">
        <f t="shared" si="177"/>
        <v>12</v>
      </c>
      <c r="Q2846" s="122">
        <f t="shared" si="178"/>
        <v>22654.868</v>
      </c>
      <c r="R2846" s="122">
        <f t="shared" si="179"/>
        <v>-0.00200000000040745</v>
      </c>
      <c r="S2846" s="123" t="s">
        <v>120</v>
      </c>
      <c r="U2846" s="70"/>
      <c r="V2846" s="124"/>
    </row>
    <row r="2847" s="63" customFormat="1" ht="16.5" outlineLevel="7" spans="1:22">
      <c r="A2847" s="82"/>
      <c r="B2847" s="111" t="s">
        <v>187</v>
      </c>
      <c r="C2847" s="111" t="s">
        <v>13526</v>
      </c>
      <c r="D2847" s="112" t="s">
        <v>12191</v>
      </c>
      <c r="E2847" s="113">
        <v>44539</v>
      </c>
      <c r="F2847" s="112">
        <v>60</v>
      </c>
      <c r="G2847" s="114">
        <v>0</v>
      </c>
      <c r="H2847" s="115">
        <v>106784.06</v>
      </c>
      <c r="I2847" s="115">
        <v>85427.25</v>
      </c>
      <c r="J2847" s="116">
        <v>0</v>
      </c>
      <c r="K2847" s="116">
        <v>21356.81</v>
      </c>
      <c r="L2847" s="116">
        <v>21356.82</v>
      </c>
      <c r="M2847" s="118"/>
      <c r="N2847" s="119"/>
      <c r="O2847" s="120">
        <f t="shared" si="176"/>
        <v>46387</v>
      </c>
      <c r="P2847" s="121">
        <f t="shared" si="177"/>
        <v>12</v>
      </c>
      <c r="Q2847" s="122">
        <f t="shared" si="178"/>
        <v>21356.812</v>
      </c>
      <c r="R2847" s="122">
        <f t="shared" si="179"/>
        <v>-0.00800000000162981</v>
      </c>
      <c r="S2847" s="123" t="s">
        <v>120</v>
      </c>
      <c r="U2847" s="70"/>
      <c r="V2847" s="124"/>
    </row>
    <row r="2848" s="63" customFormat="1" ht="16.5" outlineLevel="7" spans="1:22">
      <c r="A2848" s="82"/>
      <c r="B2848" s="111" t="s">
        <v>187</v>
      </c>
      <c r="C2848" s="111" t="s">
        <v>13530</v>
      </c>
      <c r="D2848" s="112" t="s">
        <v>12223</v>
      </c>
      <c r="E2848" s="113">
        <v>44539</v>
      </c>
      <c r="F2848" s="112">
        <v>60</v>
      </c>
      <c r="G2848" s="114">
        <v>0</v>
      </c>
      <c r="H2848" s="115">
        <v>77300.89</v>
      </c>
      <c r="I2848" s="115">
        <v>61840.72</v>
      </c>
      <c r="J2848" s="116">
        <v>0</v>
      </c>
      <c r="K2848" s="116">
        <v>15460.17</v>
      </c>
      <c r="L2848" s="116">
        <v>15460.18</v>
      </c>
      <c r="M2848" s="118"/>
      <c r="N2848" s="119"/>
      <c r="O2848" s="120">
        <f t="shared" si="176"/>
        <v>46387</v>
      </c>
      <c r="P2848" s="121">
        <f t="shared" si="177"/>
        <v>12</v>
      </c>
      <c r="Q2848" s="122">
        <f t="shared" si="178"/>
        <v>15460.178</v>
      </c>
      <c r="R2848" s="122">
        <f t="shared" si="179"/>
        <v>-0.00200000000040745</v>
      </c>
      <c r="S2848" s="123" t="s">
        <v>120</v>
      </c>
      <c r="U2848" s="70"/>
      <c r="V2848" s="124"/>
    </row>
    <row r="2849" s="63" customFormat="1" ht="16.5" outlineLevel="7" spans="1:22">
      <c r="A2849" s="82"/>
      <c r="B2849" s="111" t="s">
        <v>187</v>
      </c>
      <c r="C2849" s="111" t="s">
        <v>13534</v>
      </c>
      <c r="D2849" s="112" t="s">
        <v>12217</v>
      </c>
      <c r="E2849" s="113">
        <v>44539</v>
      </c>
      <c r="F2849" s="112">
        <v>60</v>
      </c>
      <c r="G2849" s="114">
        <v>0</v>
      </c>
      <c r="H2849" s="115">
        <v>52212.39</v>
      </c>
      <c r="I2849" s="115">
        <v>41769.92</v>
      </c>
      <c r="J2849" s="116">
        <v>0</v>
      </c>
      <c r="K2849" s="116">
        <v>10442.47</v>
      </c>
      <c r="L2849" s="116">
        <v>10442.48</v>
      </c>
      <c r="M2849" s="118"/>
      <c r="N2849" s="119"/>
      <c r="O2849" s="120">
        <f t="shared" si="176"/>
        <v>46387</v>
      </c>
      <c r="P2849" s="121">
        <f t="shared" si="177"/>
        <v>12</v>
      </c>
      <c r="Q2849" s="122">
        <f t="shared" si="178"/>
        <v>10442.478</v>
      </c>
      <c r="R2849" s="122">
        <f t="shared" si="179"/>
        <v>-0.00200000000040745</v>
      </c>
      <c r="S2849" s="123" t="s">
        <v>120</v>
      </c>
      <c r="U2849" s="70"/>
      <c r="V2849" s="124"/>
    </row>
    <row r="2850" s="63" customFormat="1" ht="16.5" outlineLevel="7" spans="1:22">
      <c r="A2850" s="82"/>
      <c r="B2850" s="111" t="s">
        <v>187</v>
      </c>
      <c r="C2850" s="111" t="s">
        <v>13538</v>
      </c>
      <c r="D2850" s="112" t="s">
        <v>12452</v>
      </c>
      <c r="E2850" s="113">
        <v>44539</v>
      </c>
      <c r="F2850" s="112">
        <v>60</v>
      </c>
      <c r="G2850" s="114">
        <v>0</v>
      </c>
      <c r="H2850" s="115">
        <v>63716.8</v>
      </c>
      <c r="I2850" s="115">
        <v>50973.44</v>
      </c>
      <c r="J2850" s="116">
        <v>0</v>
      </c>
      <c r="K2850" s="116">
        <v>12743.36</v>
      </c>
      <c r="L2850" s="116">
        <v>12743.36</v>
      </c>
      <c r="M2850" s="118"/>
      <c r="N2850" s="119"/>
      <c r="O2850" s="120">
        <f t="shared" si="176"/>
        <v>46387</v>
      </c>
      <c r="P2850" s="121">
        <f t="shared" si="177"/>
        <v>12</v>
      </c>
      <c r="Q2850" s="122">
        <f t="shared" si="178"/>
        <v>12743.36</v>
      </c>
      <c r="R2850" s="122">
        <f t="shared" si="179"/>
        <v>0</v>
      </c>
      <c r="S2850" s="123" t="s">
        <v>120</v>
      </c>
      <c r="U2850" s="70"/>
      <c r="V2850" s="124"/>
    </row>
    <row r="2851" s="63" customFormat="1" ht="16.5" outlineLevel="7" spans="1:22">
      <c r="A2851" s="82"/>
      <c r="B2851" s="111" t="s">
        <v>187</v>
      </c>
      <c r="C2851" s="111" t="s">
        <v>13542</v>
      </c>
      <c r="D2851" s="112" t="s">
        <v>13388</v>
      </c>
      <c r="E2851" s="113">
        <v>44539</v>
      </c>
      <c r="F2851" s="112">
        <v>60</v>
      </c>
      <c r="G2851" s="114">
        <v>0</v>
      </c>
      <c r="H2851" s="115">
        <v>88495.58</v>
      </c>
      <c r="I2851" s="115">
        <v>70796.47</v>
      </c>
      <c r="J2851" s="116">
        <v>0</v>
      </c>
      <c r="K2851" s="116">
        <v>17699.11</v>
      </c>
      <c r="L2851" s="116">
        <v>17699.12</v>
      </c>
      <c r="M2851" s="118"/>
      <c r="N2851" s="119"/>
      <c r="O2851" s="120">
        <f t="shared" si="176"/>
        <v>46387</v>
      </c>
      <c r="P2851" s="121">
        <f t="shared" si="177"/>
        <v>12</v>
      </c>
      <c r="Q2851" s="122">
        <f t="shared" si="178"/>
        <v>17699.116</v>
      </c>
      <c r="R2851" s="122">
        <f t="shared" si="179"/>
        <v>-0.00399999999717693</v>
      </c>
      <c r="S2851" s="123" t="s">
        <v>120</v>
      </c>
      <c r="U2851" s="70"/>
      <c r="V2851" s="124"/>
    </row>
    <row r="2852" s="63" customFormat="1" ht="16.5" outlineLevel="7" spans="1:22">
      <c r="A2852" s="82"/>
      <c r="B2852" s="111" t="s">
        <v>187</v>
      </c>
      <c r="C2852" s="111" t="s">
        <v>13546</v>
      </c>
      <c r="D2852" s="112" t="s">
        <v>13388</v>
      </c>
      <c r="E2852" s="113">
        <v>44539</v>
      </c>
      <c r="F2852" s="112">
        <v>60</v>
      </c>
      <c r="G2852" s="114">
        <v>0</v>
      </c>
      <c r="H2852" s="115">
        <v>79646.02</v>
      </c>
      <c r="I2852" s="115">
        <v>63716.82</v>
      </c>
      <c r="J2852" s="116">
        <v>0</v>
      </c>
      <c r="K2852" s="116">
        <v>15929.2</v>
      </c>
      <c r="L2852" s="116">
        <v>15929.21</v>
      </c>
      <c r="M2852" s="118"/>
      <c r="N2852" s="119"/>
      <c r="O2852" s="120">
        <f t="shared" si="176"/>
        <v>46387</v>
      </c>
      <c r="P2852" s="121">
        <f t="shared" si="177"/>
        <v>12</v>
      </c>
      <c r="Q2852" s="122">
        <f t="shared" si="178"/>
        <v>15929.204</v>
      </c>
      <c r="R2852" s="122">
        <f t="shared" si="179"/>
        <v>-0.00599999999758438</v>
      </c>
      <c r="S2852" s="123" t="s">
        <v>120</v>
      </c>
      <c r="U2852" s="70"/>
      <c r="V2852" s="124"/>
    </row>
    <row r="2853" s="63" customFormat="1" ht="16.5" outlineLevel="7" spans="1:22">
      <c r="A2853" s="82"/>
      <c r="B2853" s="111" t="s">
        <v>187</v>
      </c>
      <c r="C2853" s="111" t="s">
        <v>13549</v>
      </c>
      <c r="D2853" s="112" t="s">
        <v>12452</v>
      </c>
      <c r="E2853" s="113">
        <v>44539</v>
      </c>
      <c r="F2853" s="112">
        <v>60</v>
      </c>
      <c r="G2853" s="114">
        <v>0</v>
      </c>
      <c r="H2853" s="115">
        <v>70796.46</v>
      </c>
      <c r="I2853" s="115">
        <v>56637.17</v>
      </c>
      <c r="J2853" s="116">
        <v>0</v>
      </c>
      <c r="K2853" s="116">
        <v>14159.29</v>
      </c>
      <c r="L2853" s="116">
        <v>14159.3</v>
      </c>
      <c r="M2853" s="118"/>
      <c r="N2853" s="119"/>
      <c r="O2853" s="120">
        <f t="shared" si="176"/>
        <v>46387</v>
      </c>
      <c r="P2853" s="121">
        <f t="shared" si="177"/>
        <v>12</v>
      </c>
      <c r="Q2853" s="122">
        <f t="shared" si="178"/>
        <v>14159.292</v>
      </c>
      <c r="R2853" s="122">
        <f t="shared" si="179"/>
        <v>-0.00799999999799184</v>
      </c>
      <c r="S2853" s="123" t="s">
        <v>120</v>
      </c>
      <c r="U2853" s="70"/>
      <c r="V2853" s="124"/>
    </row>
    <row r="2854" s="63" customFormat="1" ht="16.5" outlineLevel="7" spans="1:22">
      <c r="A2854" s="82"/>
      <c r="B2854" s="111" t="s">
        <v>187</v>
      </c>
      <c r="C2854" s="111" t="s">
        <v>13552</v>
      </c>
      <c r="D2854" s="112" t="s">
        <v>13554</v>
      </c>
      <c r="E2854" s="113">
        <v>44544</v>
      </c>
      <c r="F2854" s="112">
        <v>60</v>
      </c>
      <c r="G2854" s="114">
        <v>0</v>
      </c>
      <c r="H2854" s="115">
        <v>6181.42</v>
      </c>
      <c r="I2854" s="115">
        <v>4945.14</v>
      </c>
      <c r="J2854" s="116">
        <v>0</v>
      </c>
      <c r="K2854" s="116">
        <v>1236.28</v>
      </c>
      <c r="L2854" s="116">
        <v>1236.29</v>
      </c>
      <c r="M2854" s="118"/>
      <c r="N2854" s="119"/>
      <c r="O2854" s="120">
        <f t="shared" si="176"/>
        <v>46387</v>
      </c>
      <c r="P2854" s="121">
        <f t="shared" si="177"/>
        <v>12</v>
      </c>
      <c r="Q2854" s="122">
        <f t="shared" si="178"/>
        <v>1236.284</v>
      </c>
      <c r="R2854" s="122">
        <f t="shared" si="179"/>
        <v>-0.00599999999985812</v>
      </c>
      <c r="S2854" s="123" t="s">
        <v>120</v>
      </c>
      <c r="U2854" s="70"/>
      <c r="V2854" s="124"/>
    </row>
    <row r="2855" s="63" customFormat="1" ht="16.5" outlineLevel="7" spans="1:22">
      <c r="A2855" s="82"/>
      <c r="B2855" s="111" t="s">
        <v>187</v>
      </c>
      <c r="C2855" s="111" t="s">
        <v>13557</v>
      </c>
      <c r="D2855" s="112" t="s">
        <v>12204</v>
      </c>
      <c r="E2855" s="113">
        <v>44811</v>
      </c>
      <c r="F2855" s="112">
        <v>60</v>
      </c>
      <c r="G2855" s="114">
        <v>0</v>
      </c>
      <c r="H2855" s="115">
        <v>86206.89</v>
      </c>
      <c r="I2855" s="115">
        <v>56034.48</v>
      </c>
      <c r="J2855" s="116">
        <v>0</v>
      </c>
      <c r="K2855" s="116">
        <v>30172.41</v>
      </c>
      <c r="L2855" s="116">
        <v>17241.38</v>
      </c>
      <c r="M2855" s="118"/>
      <c r="N2855" s="119"/>
      <c r="O2855" s="120">
        <f t="shared" si="176"/>
        <v>46660</v>
      </c>
      <c r="P2855" s="121">
        <f t="shared" si="177"/>
        <v>12</v>
      </c>
      <c r="Q2855" s="122">
        <f t="shared" si="178"/>
        <v>17241.378</v>
      </c>
      <c r="R2855" s="122">
        <f t="shared" si="179"/>
        <v>-0.00200000000040745</v>
      </c>
      <c r="S2855" s="123" t="s">
        <v>120</v>
      </c>
      <c r="U2855" s="70"/>
      <c r="V2855" s="124"/>
    </row>
    <row r="2856" s="63" customFormat="1" ht="16.5" outlineLevel="7" spans="1:22">
      <c r="A2856" s="82"/>
      <c r="B2856" s="111" t="s">
        <v>187</v>
      </c>
      <c r="C2856" s="111" t="s">
        <v>13562</v>
      </c>
      <c r="D2856" s="112" t="s">
        <v>12204</v>
      </c>
      <c r="E2856" s="113">
        <v>44811</v>
      </c>
      <c r="F2856" s="112">
        <v>60</v>
      </c>
      <c r="G2856" s="114">
        <v>0</v>
      </c>
      <c r="H2856" s="115">
        <v>86206.89</v>
      </c>
      <c r="I2856" s="115">
        <v>56034.48</v>
      </c>
      <c r="J2856" s="116">
        <v>0</v>
      </c>
      <c r="K2856" s="116">
        <v>30172.41</v>
      </c>
      <c r="L2856" s="116">
        <v>17241.38</v>
      </c>
      <c r="M2856" s="118"/>
      <c r="N2856" s="119"/>
      <c r="O2856" s="120">
        <f t="shared" si="176"/>
        <v>46660</v>
      </c>
      <c r="P2856" s="121">
        <f t="shared" si="177"/>
        <v>12</v>
      </c>
      <c r="Q2856" s="122">
        <f t="shared" si="178"/>
        <v>17241.378</v>
      </c>
      <c r="R2856" s="122">
        <f t="shared" si="179"/>
        <v>-0.00200000000040745</v>
      </c>
      <c r="S2856" s="123" t="s">
        <v>120</v>
      </c>
      <c r="U2856" s="70"/>
      <c r="V2856" s="124"/>
    </row>
    <row r="2857" s="63" customFormat="1" ht="16.5" outlineLevel="7" spans="1:22">
      <c r="A2857" s="82"/>
      <c r="B2857" s="111" t="s">
        <v>187</v>
      </c>
      <c r="C2857" s="111" t="s">
        <v>13566</v>
      </c>
      <c r="D2857" s="112" t="s">
        <v>13568</v>
      </c>
      <c r="E2857" s="113">
        <v>44811</v>
      </c>
      <c r="F2857" s="112">
        <v>60</v>
      </c>
      <c r="G2857" s="114">
        <v>0</v>
      </c>
      <c r="H2857" s="115">
        <v>56034.49</v>
      </c>
      <c r="I2857" s="115">
        <v>36422.42</v>
      </c>
      <c r="J2857" s="116">
        <v>0</v>
      </c>
      <c r="K2857" s="116">
        <v>19612.07</v>
      </c>
      <c r="L2857" s="116">
        <v>11206.9</v>
      </c>
      <c r="M2857" s="118"/>
      <c r="N2857" s="119"/>
      <c r="O2857" s="120">
        <f t="shared" si="176"/>
        <v>46660</v>
      </c>
      <c r="P2857" s="121">
        <f t="shared" si="177"/>
        <v>12</v>
      </c>
      <c r="Q2857" s="122">
        <f t="shared" si="178"/>
        <v>11206.898</v>
      </c>
      <c r="R2857" s="122">
        <f t="shared" si="179"/>
        <v>-0.00200000000040745</v>
      </c>
      <c r="S2857" s="123" t="s">
        <v>120</v>
      </c>
      <c r="U2857" s="70"/>
      <c r="V2857" s="124"/>
    </row>
    <row r="2858" s="63" customFormat="1" ht="16.5" outlineLevel="7" spans="1:22">
      <c r="A2858" s="82"/>
      <c r="B2858" s="111" t="s">
        <v>187</v>
      </c>
      <c r="C2858" s="111" t="s">
        <v>13571</v>
      </c>
      <c r="D2858" s="112" t="s">
        <v>12204</v>
      </c>
      <c r="E2858" s="113">
        <v>44811</v>
      </c>
      <c r="F2858" s="112">
        <v>60</v>
      </c>
      <c r="G2858" s="114">
        <v>0</v>
      </c>
      <c r="H2858" s="115">
        <v>88495.58</v>
      </c>
      <c r="I2858" s="115">
        <v>57522.13</v>
      </c>
      <c r="J2858" s="116">
        <v>0</v>
      </c>
      <c r="K2858" s="116">
        <v>30973.45</v>
      </c>
      <c r="L2858" s="116">
        <v>17699.12</v>
      </c>
      <c r="M2858" s="118"/>
      <c r="N2858" s="119"/>
      <c r="O2858" s="120">
        <f t="shared" si="176"/>
        <v>46660</v>
      </c>
      <c r="P2858" s="121">
        <f t="shared" si="177"/>
        <v>12</v>
      </c>
      <c r="Q2858" s="122">
        <f t="shared" si="178"/>
        <v>17699.116</v>
      </c>
      <c r="R2858" s="122">
        <f t="shared" si="179"/>
        <v>-0.00399999999717693</v>
      </c>
      <c r="S2858" s="123" t="s">
        <v>120</v>
      </c>
      <c r="U2858" s="70"/>
      <c r="V2858" s="124"/>
    </row>
    <row r="2859" s="63" customFormat="1" ht="16.5" outlineLevel="7" spans="1:22">
      <c r="A2859" s="82"/>
      <c r="B2859" s="111" t="s">
        <v>187</v>
      </c>
      <c r="C2859" s="111" t="s">
        <v>13575</v>
      </c>
      <c r="D2859" s="112" t="s">
        <v>12191</v>
      </c>
      <c r="E2859" s="113">
        <v>44811</v>
      </c>
      <c r="F2859" s="112">
        <v>60</v>
      </c>
      <c r="G2859" s="114">
        <v>0</v>
      </c>
      <c r="H2859" s="115">
        <v>97345.12</v>
      </c>
      <c r="I2859" s="115">
        <v>63274.33</v>
      </c>
      <c r="J2859" s="116">
        <v>0</v>
      </c>
      <c r="K2859" s="116">
        <v>34070.79</v>
      </c>
      <c r="L2859" s="116">
        <v>19469.03</v>
      </c>
      <c r="M2859" s="118"/>
      <c r="N2859" s="119"/>
      <c r="O2859" s="120">
        <f t="shared" si="176"/>
        <v>46660</v>
      </c>
      <c r="P2859" s="121">
        <f t="shared" si="177"/>
        <v>12</v>
      </c>
      <c r="Q2859" s="122">
        <f t="shared" si="178"/>
        <v>19469.024</v>
      </c>
      <c r="R2859" s="122">
        <f t="shared" si="179"/>
        <v>-0.00599999999758438</v>
      </c>
      <c r="S2859" s="123" t="s">
        <v>120</v>
      </c>
      <c r="U2859" s="70"/>
      <c r="V2859" s="124"/>
    </row>
    <row r="2860" s="63" customFormat="1" ht="16.5" outlineLevel="7" spans="1:22">
      <c r="A2860" s="82"/>
      <c r="B2860" s="111" t="s">
        <v>187</v>
      </c>
      <c r="C2860" s="111" t="s">
        <v>13578</v>
      </c>
      <c r="D2860" s="112" t="s">
        <v>13580</v>
      </c>
      <c r="E2860" s="113">
        <v>44910</v>
      </c>
      <c r="F2860" s="112">
        <v>60</v>
      </c>
      <c r="G2860" s="114">
        <v>0</v>
      </c>
      <c r="H2860" s="115">
        <v>189380.53</v>
      </c>
      <c r="I2860" s="115">
        <v>113628.32</v>
      </c>
      <c r="J2860" s="116">
        <v>0</v>
      </c>
      <c r="K2860" s="116">
        <v>75752.21</v>
      </c>
      <c r="L2860" s="116">
        <v>37876.1</v>
      </c>
      <c r="M2860" s="118"/>
      <c r="N2860" s="119"/>
      <c r="O2860" s="120">
        <f t="shared" si="176"/>
        <v>46752</v>
      </c>
      <c r="P2860" s="121">
        <f t="shared" si="177"/>
        <v>12</v>
      </c>
      <c r="Q2860" s="122">
        <f t="shared" si="178"/>
        <v>37876.106</v>
      </c>
      <c r="R2860" s="122">
        <f t="shared" si="179"/>
        <v>0.00600000000122236</v>
      </c>
      <c r="S2860" s="123" t="s">
        <v>120</v>
      </c>
      <c r="U2860" s="70"/>
      <c r="V2860" s="124"/>
    </row>
    <row r="2861" s="63" customFormat="1" ht="16.5" outlineLevel="7" spans="1:22">
      <c r="A2861" s="82"/>
      <c r="B2861" s="111" t="s">
        <v>187</v>
      </c>
      <c r="C2861" s="111" t="s">
        <v>13585</v>
      </c>
      <c r="D2861" s="112" t="s">
        <v>13587</v>
      </c>
      <c r="E2861" s="113">
        <v>44910</v>
      </c>
      <c r="F2861" s="112">
        <v>60</v>
      </c>
      <c r="G2861" s="114">
        <v>0</v>
      </c>
      <c r="H2861" s="115">
        <v>132743.37</v>
      </c>
      <c r="I2861" s="115">
        <v>79646.02</v>
      </c>
      <c r="J2861" s="116">
        <v>0</v>
      </c>
      <c r="K2861" s="116">
        <v>53097.35</v>
      </c>
      <c r="L2861" s="116">
        <v>26548.67</v>
      </c>
      <c r="M2861" s="118"/>
      <c r="N2861" s="119"/>
      <c r="O2861" s="120">
        <f t="shared" si="176"/>
        <v>46752</v>
      </c>
      <c r="P2861" s="121">
        <f t="shared" si="177"/>
        <v>12</v>
      </c>
      <c r="Q2861" s="122">
        <f t="shared" si="178"/>
        <v>26548.674</v>
      </c>
      <c r="R2861" s="122">
        <f t="shared" si="179"/>
        <v>0.00400000000081491</v>
      </c>
      <c r="S2861" s="123" t="s">
        <v>120</v>
      </c>
      <c r="U2861" s="70"/>
      <c r="V2861" s="124"/>
    </row>
    <row r="2862" s="63" customFormat="1" ht="16.5" outlineLevel="7" spans="1:22">
      <c r="A2862" s="82"/>
      <c r="B2862" s="111" t="s">
        <v>187</v>
      </c>
      <c r="C2862" s="111" t="s">
        <v>13591</v>
      </c>
      <c r="D2862" s="112" t="s">
        <v>13593</v>
      </c>
      <c r="E2862" s="113">
        <v>44998</v>
      </c>
      <c r="F2862" s="112">
        <v>60</v>
      </c>
      <c r="G2862" s="114">
        <v>0</v>
      </c>
      <c r="H2862" s="115">
        <v>75862.07</v>
      </c>
      <c r="I2862" s="115">
        <v>41724.14</v>
      </c>
      <c r="J2862" s="116">
        <v>0</v>
      </c>
      <c r="K2862" s="116">
        <v>34137.93</v>
      </c>
      <c r="L2862" s="116">
        <v>15172.42</v>
      </c>
      <c r="M2862" s="118"/>
      <c r="N2862" s="119"/>
      <c r="O2862" s="120">
        <f t="shared" ref="O2862:O2925" si="180">IFERROR(EOMONTH(E2862,F2862),"")</f>
        <v>46843</v>
      </c>
      <c r="P2862" s="121">
        <f t="shared" ref="P2862:P2925" si="181">IFERROR(IF(OR(AND(M2862&lt;&gt;"",YEAR(M2862)&lt;YEAR($L$6)),AND(O2862&lt;&gt;"",YEAR(O2862)&lt;YEAR($L$6))),0,IF(YEAR(E2862)&gt;YEAR($L$6),0,IF(OR((IF(YEAR(E2862)&lt;YEAR($L$6),1,IF(MONTH(E2862)=12,99,MONTH(E2862)+1))&gt;12),(IF(YEAR(E2862)&lt;YEAR($L$6),1,IF(MONTH(E2862)=12,99,MONTH(E2862)+1))&gt;MIN(MONTH($L$6),IF(AND(M2862&lt;&gt;"",YEAR(M2862)=YEAR($L$6)),MONTH(M2862),99),IF(AND(O2862&lt;&gt;"",YEAR(O2862)=YEAR($L$6)),MONTH(O2862),99)))),0,MIN(MONTH($L$6),IF(AND(M2862&lt;&gt;"",YEAR(M2862)=YEAR($L$6)),MONTH(M2862),99),IF(AND(O2862&lt;&gt;"",YEAR(O2862)=YEAR($L$6)),MONTH(O2862),99))-IF(YEAR(E2862)&lt;YEAR($L$6),1,IF(MONTH(E2862)=12,99,MONTH(E2862)+1))+1))),0)</f>
        <v>12</v>
      </c>
      <c r="Q2862" s="122">
        <f t="shared" ref="Q2862:Q2925" si="182">IFERROR(IF(N2862=0,(H2862*(1-G2862))/F2862*P2862,(N2862*(1-G2862))/F2862*P2862),0)</f>
        <v>15172.414</v>
      </c>
      <c r="R2862" s="122">
        <f t="shared" ref="R2862:R2925" si="183">Q2862-L2862</f>
        <v>-0.00599999999940337</v>
      </c>
      <c r="S2862" s="123" t="s">
        <v>120</v>
      </c>
      <c r="U2862" s="70"/>
      <c r="V2862" s="124"/>
    </row>
    <row r="2863" s="63" customFormat="1" ht="16.5" outlineLevel="7" spans="1:22">
      <c r="A2863" s="82"/>
      <c r="B2863" s="111" t="s">
        <v>187</v>
      </c>
      <c r="C2863" s="111" t="s">
        <v>13597</v>
      </c>
      <c r="D2863" s="112" t="s">
        <v>13599</v>
      </c>
      <c r="E2863" s="113">
        <v>45182</v>
      </c>
      <c r="F2863" s="112">
        <v>60</v>
      </c>
      <c r="G2863" s="114">
        <v>0</v>
      </c>
      <c r="H2863" s="115">
        <v>103539.82</v>
      </c>
      <c r="I2863" s="115">
        <v>46592.92</v>
      </c>
      <c r="J2863" s="116">
        <v>0</v>
      </c>
      <c r="K2863" s="116">
        <v>56946.9</v>
      </c>
      <c r="L2863" s="116">
        <v>20707.97</v>
      </c>
      <c r="M2863" s="118"/>
      <c r="N2863" s="119"/>
      <c r="O2863" s="120">
        <f t="shared" si="180"/>
        <v>47026</v>
      </c>
      <c r="P2863" s="121">
        <f t="shared" si="181"/>
        <v>12</v>
      </c>
      <c r="Q2863" s="122">
        <f t="shared" si="182"/>
        <v>20707.964</v>
      </c>
      <c r="R2863" s="122">
        <f t="shared" si="183"/>
        <v>-0.00600000000122236</v>
      </c>
      <c r="S2863" s="123" t="s">
        <v>120</v>
      </c>
      <c r="U2863" s="70"/>
      <c r="V2863" s="124"/>
    </row>
    <row r="2864" s="63" customFormat="1" ht="16.5" outlineLevel="7" spans="1:22">
      <c r="A2864" s="82"/>
      <c r="B2864" s="111" t="s">
        <v>187</v>
      </c>
      <c r="C2864" s="111" t="s">
        <v>13602</v>
      </c>
      <c r="D2864" s="112" t="s">
        <v>13604</v>
      </c>
      <c r="E2864" s="113">
        <v>45182</v>
      </c>
      <c r="F2864" s="112">
        <v>60</v>
      </c>
      <c r="G2864" s="114">
        <v>0</v>
      </c>
      <c r="H2864" s="115">
        <v>26548.67</v>
      </c>
      <c r="I2864" s="115">
        <v>11946.9</v>
      </c>
      <c r="J2864" s="116">
        <v>0</v>
      </c>
      <c r="K2864" s="116">
        <v>14601.77</v>
      </c>
      <c r="L2864" s="116">
        <v>5309.74</v>
      </c>
      <c r="M2864" s="118"/>
      <c r="N2864" s="119"/>
      <c r="O2864" s="120">
        <f t="shared" si="180"/>
        <v>47026</v>
      </c>
      <c r="P2864" s="121">
        <f t="shared" si="181"/>
        <v>12</v>
      </c>
      <c r="Q2864" s="122">
        <f t="shared" si="182"/>
        <v>5309.734</v>
      </c>
      <c r="R2864" s="122">
        <f t="shared" si="183"/>
        <v>-0.00600000000031287</v>
      </c>
      <c r="S2864" s="123" t="s">
        <v>120</v>
      </c>
      <c r="U2864" s="70"/>
      <c r="V2864" s="124"/>
    </row>
    <row r="2865" s="63" customFormat="1" ht="16.5" outlineLevel="7" spans="1:22">
      <c r="A2865" s="82"/>
      <c r="B2865" s="111" t="s">
        <v>187</v>
      </c>
      <c r="C2865" s="111" t="s">
        <v>13606</v>
      </c>
      <c r="D2865" s="112" t="s">
        <v>12514</v>
      </c>
      <c r="E2865" s="113">
        <v>45182</v>
      </c>
      <c r="F2865" s="112">
        <v>60</v>
      </c>
      <c r="G2865" s="114">
        <v>0</v>
      </c>
      <c r="H2865" s="115">
        <v>19469.03</v>
      </c>
      <c r="I2865" s="115">
        <v>8761.07</v>
      </c>
      <c r="J2865" s="116">
        <v>0</v>
      </c>
      <c r="K2865" s="116">
        <v>10707.96</v>
      </c>
      <c r="L2865" s="116">
        <v>3893.81</v>
      </c>
      <c r="M2865" s="118"/>
      <c r="N2865" s="119"/>
      <c r="O2865" s="120">
        <f t="shared" si="180"/>
        <v>47026</v>
      </c>
      <c r="P2865" s="121">
        <f t="shared" si="181"/>
        <v>12</v>
      </c>
      <c r="Q2865" s="122">
        <f t="shared" si="182"/>
        <v>3893.806</v>
      </c>
      <c r="R2865" s="122">
        <f t="shared" si="183"/>
        <v>-0.00399999999990541</v>
      </c>
      <c r="S2865" s="123" t="s">
        <v>120</v>
      </c>
      <c r="U2865" s="70"/>
      <c r="V2865" s="124"/>
    </row>
    <row r="2866" s="63" customFormat="1" ht="16.5" outlineLevel="7" spans="1:22">
      <c r="A2866" s="82"/>
      <c r="B2866" s="111" t="s">
        <v>187</v>
      </c>
      <c r="C2866" s="111" t="s">
        <v>13609</v>
      </c>
      <c r="D2866" s="112" t="s">
        <v>13611</v>
      </c>
      <c r="E2866" s="113">
        <v>45218</v>
      </c>
      <c r="F2866" s="112">
        <v>60</v>
      </c>
      <c r="G2866" s="114">
        <v>0</v>
      </c>
      <c r="H2866" s="115">
        <v>106195</v>
      </c>
      <c r="I2866" s="115">
        <v>46017.83</v>
      </c>
      <c r="J2866" s="116">
        <v>0</v>
      </c>
      <c r="K2866" s="116">
        <v>60177.17</v>
      </c>
      <c r="L2866" s="116">
        <v>21239</v>
      </c>
      <c r="M2866" s="118"/>
      <c r="N2866" s="119"/>
      <c r="O2866" s="120">
        <f t="shared" si="180"/>
        <v>47057</v>
      </c>
      <c r="P2866" s="121">
        <f t="shared" si="181"/>
        <v>12</v>
      </c>
      <c r="Q2866" s="122">
        <f t="shared" si="182"/>
        <v>21239</v>
      </c>
      <c r="R2866" s="122">
        <f t="shared" si="183"/>
        <v>0</v>
      </c>
      <c r="S2866" s="123" t="s">
        <v>120</v>
      </c>
      <c r="U2866" s="70"/>
      <c r="V2866" s="124"/>
    </row>
    <row r="2867" s="63" customFormat="1" ht="16.5" outlineLevel="7" spans="1:22">
      <c r="A2867" s="82"/>
      <c r="B2867" s="111" t="s">
        <v>187</v>
      </c>
      <c r="C2867" s="111" t="s">
        <v>13615</v>
      </c>
      <c r="D2867" s="112" t="s">
        <v>13617</v>
      </c>
      <c r="E2867" s="113">
        <v>45218</v>
      </c>
      <c r="F2867" s="112">
        <v>60</v>
      </c>
      <c r="G2867" s="114">
        <v>0</v>
      </c>
      <c r="H2867" s="115">
        <v>61945</v>
      </c>
      <c r="I2867" s="115">
        <v>26842.83</v>
      </c>
      <c r="J2867" s="116">
        <v>0</v>
      </c>
      <c r="K2867" s="116">
        <v>35102.17</v>
      </c>
      <c r="L2867" s="116">
        <v>12389</v>
      </c>
      <c r="M2867" s="118"/>
      <c r="N2867" s="119"/>
      <c r="O2867" s="120">
        <f t="shared" si="180"/>
        <v>47057</v>
      </c>
      <c r="P2867" s="121">
        <f t="shared" si="181"/>
        <v>12</v>
      </c>
      <c r="Q2867" s="122">
        <f t="shared" si="182"/>
        <v>12389</v>
      </c>
      <c r="R2867" s="122">
        <f t="shared" si="183"/>
        <v>0</v>
      </c>
      <c r="S2867" s="123" t="s">
        <v>120</v>
      </c>
      <c r="U2867" s="70"/>
      <c r="V2867" s="124"/>
    </row>
    <row r="2868" s="63" customFormat="1" ht="16.5" outlineLevel="7" spans="1:22">
      <c r="A2868" s="82"/>
      <c r="B2868" s="111" t="s">
        <v>187</v>
      </c>
      <c r="C2868" s="111" t="s">
        <v>13620</v>
      </c>
      <c r="D2868" s="112" t="s">
        <v>13611</v>
      </c>
      <c r="E2868" s="113">
        <v>45218</v>
      </c>
      <c r="F2868" s="112">
        <v>60</v>
      </c>
      <c r="G2868" s="114">
        <v>0</v>
      </c>
      <c r="H2868" s="115">
        <v>79646</v>
      </c>
      <c r="I2868" s="115">
        <v>34513.27</v>
      </c>
      <c r="J2868" s="116">
        <v>0</v>
      </c>
      <c r="K2868" s="116">
        <v>45132.73</v>
      </c>
      <c r="L2868" s="116">
        <v>15929.2</v>
      </c>
      <c r="M2868" s="118"/>
      <c r="N2868" s="119"/>
      <c r="O2868" s="120">
        <f t="shared" si="180"/>
        <v>47057</v>
      </c>
      <c r="P2868" s="121">
        <f t="shared" si="181"/>
        <v>12</v>
      </c>
      <c r="Q2868" s="122">
        <f t="shared" si="182"/>
        <v>15929.2</v>
      </c>
      <c r="R2868" s="122">
        <f t="shared" si="183"/>
        <v>0</v>
      </c>
      <c r="S2868" s="123" t="s">
        <v>120</v>
      </c>
      <c r="U2868" s="70"/>
      <c r="V2868" s="124"/>
    </row>
    <row r="2869" s="63" customFormat="1" ht="16.5" outlineLevel="7" spans="1:22">
      <c r="A2869" s="82"/>
      <c r="B2869" s="111" t="s">
        <v>187</v>
      </c>
      <c r="C2869" s="111" t="s">
        <v>13624</v>
      </c>
      <c r="D2869" s="112" t="s">
        <v>13617</v>
      </c>
      <c r="E2869" s="113">
        <v>45218</v>
      </c>
      <c r="F2869" s="112">
        <v>60</v>
      </c>
      <c r="G2869" s="114">
        <v>0</v>
      </c>
      <c r="H2869" s="115">
        <v>44249.4</v>
      </c>
      <c r="I2869" s="115">
        <v>19174.74</v>
      </c>
      <c r="J2869" s="116">
        <v>0</v>
      </c>
      <c r="K2869" s="116">
        <v>25074.66</v>
      </c>
      <c r="L2869" s="116">
        <v>8849.88</v>
      </c>
      <c r="M2869" s="118"/>
      <c r="N2869" s="119"/>
      <c r="O2869" s="120">
        <f t="shared" si="180"/>
        <v>47057</v>
      </c>
      <c r="P2869" s="121">
        <f t="shared" si="181"/>
        <v>12</v>
      </c>
      <c r="Q2869" s="122">
        <f t="shared" si="182"/>
        <v>8849.88</v>
      </c>
      <c r="R2869" s="122">
        <f t="shared" si="183"/>
        <v>0</v>
      </c>
      <c r="S2869" s="123" t="s">
        <v>120</v>
      </c>
      <c r="U2869" s="70"/>
      <c r="V2869" s="124"/>
    </row>
    <row r="2870" s="63" customFormat="1" ht="16.5" outlineLevel="7" spans="1:22">
      <c r="A2870" s="82"/>
      <c r="B2870" s="111" t="s">
        <v>187</v>
      </c>
      <c r="C2870" s="111" t="s">
        <v>13628</v>
      </c>
      <c r="D2870" s="112" t="s">
        <v>13630</v>
      </c>
      <c r="E2870" s="113">
        <v>45258</v>
      </c>
      <c r="F2870" s="112">
        <v>60</v>
      </c>
      <c r="G2870" s="114">
        <v>0</v>
      </c>
      <c r="H2870" s="115">
        <v>54808.99</v>
      </c>
      <c r="I2870" s="115">
        <v>22837.08</v>
      </c>
      <c r="J2870" s="116">
        <v>0</v>
      </c>
      <c r="K2870" s="116">
        <v>31971.91</v>
      </c>
      <c r="L2870" s="116">
        <v>10961.8</v>
      </c>
      <c r="M2870" s="118"/>
      <c r="N2870" s="119"/>
      <c r="O2870" s="120">
        <f t="shared" si="180"/>
        <v>47087</v>
      </c>
      <c r="P2870" s="121">
        <f t="shared" si="181"/>
        <v>12</v>
      </c>
      <c r="Q2870" s="122">
        <f t="shared" si="182"/>
        <v>10961.798</v>
      </c>
      <c r="R2870" s="122">
        <f t="shared" si="183"/>
        <v>-0.00200000000040745</v>
      </c>
      <c r="S2870" s="123" t="s">
        <v>120</v>
      </c>
      <c r="U2870" s="70"/>
      <c r="V2870" s="124"/>
    </row>
    <row r="2871" s="63" customFormat="1" ht="16.5" outlineLevel="7" spans="1:22">
      <c r="A2871" s="82"/>
      <c r="B2871" s="111" t="s">
        <v>187</v>
      </c>
      <c r="C2871" s="111" t="s">
        <v>13633</v>
      </c>
      <c r="D2871" s="112" t="s">
        <v>13635</v>
      </c>
      <c r="E2871" s="113">
        <v>45258</v>
      </c>
      <c r="F2871" s="112">
        <v>60</v>
      </c>
      <c r="G2871" s="114">
        <v>0</v>
      </c>
      <c r="H2871" s="115">
        <v>254925.53</v>
      </c>
      <c r="I2871" s="115">
        <v>106218.97</v>
      </c>
      <c r="J2871" s="116">
        <v>0</v>
      </c>
      <c r="K2871" s="116">
        <v>148706.56</v>
      </c>
      <c r="L2871" s="116">
        <v>50985.1</v>
      </c>
      <c r="M2871" s="118"/>
      <c r="N2871" s="119"/>
      <c r="O2871" s="120">
        <f t="shared" si="180"/>
        <v>47087</v>
      </c>
      <c r="P2871" s="121">
        <f t="shared" si="181"/>
        <v>12</v>
      </c>
      <c r="Q2871" s="122">
        <f t="shared" si="182"/>
        <v>50985.106</v>
      </c>
      <c r="R2871" s="122">
        <f t="shared" si="183"/>
        <v>0.00600000000122236</v>
      </c>
      <c r="S2871" s="123" t="s">
        <v>120</v>
      </c>
      <c r="U2871" s="70"/>
      <c r="V2871" s="124"/>
    </row>
    <row r="2872" s="63" customFormat="1" ht="16.5" outlineLevel="7" spans="1:22">
      <c r="A2872" s="82"/>
      <c r="B2872" s="111" t="s">
        <v>187</v>
      </c>
      <c r="C2872" s="111" t="s">
        <v>13637</v>
      </c>
      <c r="D2872" s="112" t="s">
        <v>13639</v>
      </c>
      <c r="E2872" s="113">
        <v>45251</v>
      </c>
      <c r="F2872" s="112">
        <v>60</v>
      </c>
      <c r="G2872" s="114">
        <v>0</v>
      </c>
      <c r="H2872" s="115">
        <v>60176.99</v>
      </c>
      <c r="I2872" s="115">
        <v>25073.75</v>
      </c>
      <c r="J2872" s="116">
        <v>0</v>
      </c>
      <c r="K2872" s="116">
        <v>35103.24</v>
      </c>
      <c r="L2872" s="116">
        <v>12035.4</v>
      </c>
      <c r="M2872" s="118"/>
      <c r="N2872" s="119"/>
      <c r="O2872" s="120">
        <f t="shared" si="180"/>
        <v>47087</v>
      </c>
      <c r="P2872" s="121">
        <f t="shared" si="181"/>
        <v>12</v>
      </c>
      <c r="Q2872" s="122">
        <f t="shared" si="182"/>
        <v>12035.398</v>
      </c>
      <c r="R2872" s="122">
        <f t="shared" si="183"/>
        <v>-0.00199999999858846</v>
      </c>
      <c r="S2872" s="123" t="s">
        <v>120</v>
      </c>
      <c r="U2872" s="70"/>
      <c r="V2872" s="124"/>
    </row>
    <row r="2873" s="63" customFormat="1" ht="16.5" outlineLevel="7" spans="1:22">
      <c r="A2873" s="82"/>
      <c r="B2873" s="111" t="s">
        <v>187</v>
      </c>
      <c r="C2873" s="111" t="s">
        <v>13644</v>
      </c>
      <c r="D2873" s="112" t="s">
        <v>13646</v>
      </c>
      <c r="E2873" s="113">
        <v>45275</v>
      </c>
      <c r="F2873" s="112">
        <v>60</v>
      </c>
      <c r="G2873" s="114">
        <v>0</v>
      </c>
      <c r="H2873" s="115">
        <v>79646.02</v>
      </c>
      <c r="I2873" s="115">
        <v>31858.41</v>
      </c>
      <c r="J2873" s="116">
        <v>0</v>
      </c>
      <c r="K2873" s="116">
        <v>47787.61</v>
      </c>
      <c r="L2873" s="116">
        <v>15929.21</v>
      </c>
      <c r="M2873" s="118"/>
      <c r="N2873" s="119"/>
      <c r="O2873" s="120">
        <f t="shared" si="180"/>
        <v>47118</v>
      </c>
      <c r="P2873" s="121">
        <f t="shared" si="181"/>
        <v>12</v>
      </c>
      <c r="Q2873" s="122">
        <f t="shared" si="182"/>
        <v>15929.204</v>
      </c>
      <c r="R2873" s="122">
        <f t="shared" si="183"/>
        <v>-0.00599999999758438</v>
      </c>
      <c r="S2873" s="123" t="s">
        <v>120</v>
      </c>
      <c r="U2873" s="70"/>
      <c r="V2873" s="124"/>
    </row>
    <row r="2874" s="63" customFormat="1" ht="16.5" outlineLevel="7" spans="1:22">
      <c r="A2874" s="82"/>
      <c r="B2874" s="111" t="s">
        <v>187</v>
      </c>
      <c r="C2874" s="111" t="s">
        <v>13651</v>
      </c>
      <c r="D2874" s="112" t="s">
        <v>13653</v>
      </c>
      <c r="E2874" s="113">
        <v>45526</v>
      </c>
      <c r="F2874" s="112">
        <v>60</v>
      </c>
      <c r="G2874" s="114">
        <v>0</v>
      </c>
      <c r="H2874" s="115">
        <v>119911.51</v>
      </c>
      <c r="I2874" s="115">
        <v>31976.4</v>
      </c>
      <c r="J2874" s="116">
        <v>0</v>
      </c>
      <c r="K2874" s="116">
        <v>87935.11</v>
      </c>
      <c r="L2874" s="116">
        <v>23982.3</v>
      </c>
      <c r="M2874" s="118"/>
      <c r="N2874" s="119"/>
      <c r="O2874" s="120">
        <f t="shared" si="180"/>
        <v>47361</v>
      </c>
      <c r="P2874" s="121">
        <f t="shared" si="181"/>
        <v>12</v>
      </c>
      <c r="Q2874" s="122">
        <f t="shared" si="182"/>
        <v>23982.302</v>
      </c>
      <c r="R2874" s="122">
        <f t="shared" si="183"/>
        <v>0.00200000000040745</v>
      </c>
      <c r="S2874" s="123" t="s">
        <v>120</v>
      </c>
      <c r="U2874" s="70"/>
      <c r="V2874" s="124"/>
    </row>
    <row r="2875" s="63" customFormat="1" ht="16.5" outlineLevel="7" spans="1:22">
      <c r="A2875" s="82"/>
      <c r="B2875" s="111" t="s">
        <v>187</v>
      </c>
      <c r="C2875" s="111" t="s">
        <v>13657</v>
      </c>
      <c r="D2875" s="112" t="s">
        <v>13659</v>
      </c>
      <c r="E2875" s="113">
        <v>45526</v>
      </c>
      <c r="F2875" s="112">
        <v>60</v>
      </c>
      <c r="G2875" s="114">
        <v>0</v>
      </c>
      <c r="H2875" s="115">
        <v>119911.51</v>
      </c>
      <c r="I2875" s="115">
        <v>31976.4</v>
      </c>
      <c r="J2875" s="116">
        <v>0</v>
      </c>
      <c r="K2875" s="116">
        <v>87935.11</v>
      </c>
      <c r="L2875" s="116">
        <v>23982.3</v>
      </c>
      <c r="M2875" s="118"/>
      <c r="N2875" s="119"/>
      <c r="O2875" s="120">
        <f t="shared" si="180"/>
        <v>47361</v>
      </c>
      <c r="P2875" s="121">
        <f t="shared" si="181"/>
        <v>12</v>
      </c>
      <c r="Q2875" s="122">
        <f t="shared" si="182"/>
        <v>23982.302</v>
      </c>
      <c r="R2875" s="122">
        <f t="shared" si="183"/>
        <v>0.00200000000040745</v>
      </c>
      <c r="S2875" s="123" t="s">
        <v>120</v>
      </c>
      <c r="U2875" s="70"/>
      <c r="V2875" s="124"/>
    </row>
    <row r="2876" s="63" customFormat="1" ht="16.5" outlineLevel="7" spans="1:22">
      <c r="A2876" s="82"/>
      <c r="B2876" s="111" t="s">
        <v>187</v>
      </c>
      <c r="C2876" s="111" t="s">
        <v>13662</v>
      </c>
      <c r="D2876" s="112" t="s">
        <v>13664</v>
      </c>
      <c r="E2876" s="113">
        <v>45625</v>
      </c>
      <c r="F2876" s="112">
        <v>60</v>
      </c>
      <c r="G2876" s="114">
        <v>0</v>
      </c>
      <c r="H2876" s="115">
        <v>78761.06</v>
      </c>
      <c r="I2876" s="115">
        <v>17064.89</v>
      </c>
      <c r="J2876" s="116">
        <v>0</v>
      </c>
      <c r="K2876" s="116">
        <v>61696.17</v>
      </c>
      <c r="L2876" s="116">
        <v>15752.21</v>
      </c>
      <c r="M2876" s="118"/>
      <c r="N2876" s="119"/>
      <c r="O2876" s="120">
        <f t="shared" si="180"/>
        <v>47452</v>
      </c>
      <c r="P2876" s="121">
        <f t="shared" si="181"/>
        <v>12</v>
      </c>
      <c r="Q2876" s="122">
        <f t="shared" si="182"/>
        <v>15752.212</v>
      </c>
      <c r="R2876" s="122">
        <f t="shared" si="183"/>
        <v>0.00200000000040745</v>
      </c>
      <c r="S2876" s="123" t="s">
        <v>120</v>
      </c>
      <c r="U2876" s="70"/>
      <c r="V2876" s="124"/>
    </row>
    <row r="2877" s="63" customFormat="1" ht="16.5" outlineLevel="7" spans="1:22">
      <c r="A2877" s="82"/>
      <c r="B2877" s="111" t="s">
        <v>187</v>
      </c>
      <c r="C2877" s="111" t="s">
        <v>13669</v>
      </c>
      <c r="D2877" s="112" t="s">
        <v>13671</v>
      </c>
      <c r="E2877" s="113">
        <v>42110</v>
      </c>
      <c r="F2877" s="112">
        <v>72</v>
      </c>
      <c r="G2877" s="114">
        <v>0</v>
      </c>
      <c r="H2877" s="115">
        <v>16000</v>
      </c>
      <c r="I2877" s="115">
        <v>16000</v>
      </c>
      <c r="J2877" s="116">
        <v>0</v>
      </c>
      <c r="K2877" s="116">
        <v>0</v>
      </c>
      <c r="L2877" s="116">
        <v>0</v>
      </c>
      <c r="M2877" s="118"/>
      <c r="N2877" s="119"/>
      <c r="O2877" s="120">
        <f t="shared" si="180"/>
        <v>44316</v>
      </c>
      <c r="P2877" s="121">
        <f t="shared" si="181"/>
        <v>0</v>
      </c>
      <c r="Q2877" s="122">
        <f t="shared" si="182"/>
        <v>0</v>
      </c>
      <c r="R2877" s="122">
        <f t="shared" si="183"/>
        <v>0</v>
      </c>
      <c r="S2877" s="123" t="s">
        <v>120</v>
      </c>
      <c r="U2877" s="70"/>
      <c r="V2877" s="124"/>
    </row>
    <row r="2878" s="63" customFormat="1" ht="16.5" outlineLevel="7" spans="1:22">
      <c r="A2878" s="82"/>
      <c r="B2878" s="111" t="s">
        <v>187</v>
      </c>
      <c r="C2878" s="111" t="s">
        <v>13676</v>
      </c>
      <c r="D2878" s="112" t="s">
        <v>13671</v>
      </c>
      <c r="E2878" s="113">
        <v>42110</v>
      </c>
      <c r="F2878" s="112">
        <v>72</v>
      </c>
      <c r="G2878" s="114">
        <v>0</v>
      </c>
      <c r="H2878" s="115">
        <v>20000</v>
      </c>
      <c r="I2878" s="115">
        <v>20000</v>
      </c>
      <c r="J2878" s="116">
        <v>0</v>
      </c>
      <c r="K2878" s="116">
        <v>0</v>
      </c>
      <c r="L2878" s="116">
        <v>0</v>
      </c>
      <c r="M2878" s="118"/>
      <c r="N2878" s="119"/>
      <c r="O2878" s="120">
        <f t="shared" si="180"/>
        <v>44316</v>
      </c>
      <c r="P2878" s="121">
        <f t="shared" si="181"/>
        <v>0</v>
      </c>
      <c r="Q2878" s="122">
        <f t="shared" si="182"/>
        <v>0</v>
      </c>
      <c r="R2878" s="122">
        <f t="shared" si="183"/>
        <v>0</v>
      </c>
      <c r="S2878" s="123" t="s">
        <v>120</v>
      </c>
      <c r="U2878" s="70"/>
      <c r="V2878" s="124"/>
    </row>
    <row r="2879" s="63" customFormat="1" ht="16.5" outlineLevel="7" spans="1:22">
      <c r="A2879" s="82"/>
      <c r="B2879" s="111" t="s">
        <v>187</v>
      </c>
      <c r="C2879" s="111" t="s">
        <v>13680</v>
      </c>
      <c r="D2879" s="112" t="s">
        <v>13671</v>
      </c>
      <c r="E2879" s="113">
        <v>42110</v>
      </c>
      <c r="F2879" s="112">
        <v>72</v>
      </c>
      <c r="G2879" s="114">
        <v>0</v>
      </c>
      <c r="H2879" s="115">
        <v>18529.91</v>
      </c>
      <c r="I2879" s="115">
        <v>18529.91</v>
      </c>
      <c r="J2879" s="116">
        <v>0</v>
      </c>
      <c r="K2879" s="116">
        <v>0</v>
      </c>
      <c r="L2879" s="116">
        <v>0</v>
      </c>
      <c r="M2879" s="118"/>
      <c r="N2879" s="119"/>
      <c r="O2879" s="120">
        <f t="shared" si="180"/>
        <v>44316</v>
      </c>
      <c r="P2879" s="121">
        <f t="shared" si="181"/>
        <v>0</v>
      </c>
      <c r="Q2879" s="122">
        <f t="shared" si="182"/>
        <v>0</v>
      </c>
      <c r="R2879" s="122">
        <f t="shared" si="183"/>
        <v>0</v>
      </c>
      <c r="S2879" s="123" t="s">
        <v>120</v>
      </c>
      <c r="U2879" s="70"/>
      <c r="V2879" s="124"/>
    </row>
    <row r="2880" s="63" customFormat="1" ht="16.5" outlineLevel="7" spans="1:22">
      <c r="A2880" s="82"/>
      <c r="B2880" s="111" t="s">
        <v>187</v>
      </c>
      <c r="C2880" s="111" t="s">
        <v>13684</v>
      </c>
      <c r="D2880" s="112" t="s">
        <v>13686</v>
      </c>
      <c r="E2880" s="113">
        <v>42354</v>
      </c>
      <c r="F2880" s="112">
        <v>60</v>
      </c>
      <c r="G2880" s="114">
        <v>0</v>
      </c>
      <c r="H2880" s="115">
        <v>13095</v>
      </c>
      <c r="I2880" s="115">
        <v>13095</v>
      </c>
      <c r="J2880" s="116">
        <v>0</v>
      </c>
      <c r="K2880" s="116">
        <v>0</v>
      </c>
      <c r="L2880" s="116">
        <v>0</v>
      </c>
      <c r="M2880" s="118"/>
      <c r="N2880" s="119"/>
      <c r="O2880" s="120">
        <f t="shared" si="180"/>
        <v>44196</v>
      </c>
      <c r="P2880" s="121">
        <f t="shared" si="181"/>
        <v>0</v>
      </c>
      <c r="Q2880" s="122">
        <f t="shared" si="182"/>
        <v>0</v>
      </c>
      <c r="R2880" s="122">
        <f t="shared" si="183"/>
        <v>0</v>
      </c>
      <c r="S2880" s="123" t="s">
        <v>120</v>
      </c>
      <c r="U2880" s="70"/>
      <c r="V2880" s="124"/>
    </row>
    <row r="2881" s="63" customFormat="1" ht="16.5" outlineLevel="7" spans="1:22">
      <c r="A2881" s="82"/>
      <c r="B2881" s="111" t="s">
        <v>187</v>
      </c>
      <c r="C2881" s="111" t="s">
        <v>13689</v>
      </c>
      <c r="D2881" s="112" t="s">
        <v>13691</v>
      </c>
      <c r="E2881" s="113">
        <v>42577</v>
      </c>
      <c r="F2881" s="112">
        <v>72</v>
      </c>
      <c r="G2881" s="114">
        <v>0</v>
      </c>
      <c r="H2881" s="115">
        <v>3700</v>
      </c>
      <c r="I2881" s="115">
        <v>3700</v>
      </c>
      <c r="J2881" s="116">
        <v>0</v>
      </c>
      <c r="K2881" s="116">
        <v>0</v>
      </c>
      <c r="L2881" s="116">
        <v>0</v>
      </c>
      <c r="M2881" s="118"/>
      <c r="N2881" s="119"/>
      <c r="O2881" s="120">
        <f t="shared" si="180"/>
        <v>44773</v>
      </c>
      <c r="P2881" s="121">
        <f t="shared" si="181"/>
        <v>0</v>
      </c>
      <c r="Q2881" s="122">
        <f t="shared" si="182"/>
        <v>0</v>
      </c>
      <c r="R2881" s="122">
        <f t="shared" si="183"/>
        <v>0</v>
      </c>
      <c r="S2881" s="123" t="s">
        <v>120</v>
      </c>
      <c r="U2881" s="70"/>
      <c r="V2881" s="124"/>
    </row>
    <row r="2882" s="63" customFormat="1" ht="16.5" outlineLevel="7" spans="1:22">
      <c r="A2882" s="82"/>
      <c r="B2882" s="111" t="s">
        <v>187</v>
      </c>
      <c r="C2882" s="111" t="s">
        <v>13695</v>
      </c>
      <c r="D2882" s="112" t="s">
        <v>13697</v>
      </c>
      <c r="E2882" s="113">
        <v>43426</v>
      </c>
      <c r="F2882" s="112">
        <v>72</v>
      </c>
      <c r="G2882" s="114">
        <v>0</v>
      </c>
      <c r="H2882" s="115">
        <v>24316.24</v>
      </c>
      <c r="I2882" s="115">
        <v>24316.24</v>
      </c>
      <c r="J2882" s="116">
        <v>0</v>
      </c>
      <c r="K2882" s="116">
        <v>0</v>
      </c>
      <c r="L2882" s="116">
        <v>0</v>
      </c>
      <c r="M2882" s="118"/>
      <c r="N2882" s="119"/>
      <c r="O2882" s="120">
        <f t="shared" si="180"/>
        <v>45626</v>
      </c>
      <c r="P2882" s="121">
        <f t="shared" si="181"/>
        <v>0</v>
      </c>
      <c r="Q2882" s="122">
        <f t="shared" si="182"/>
        <v>0</v>
      </c>
      <c r="R2882" s="122">
        <f t="shared" si="183"/>
        <v>0</v>
      </c>
      <c r="S2882" s="123" t="s">
        <v>120</v>
      </c>
      <c r="U2882" s="70"/>
      <c r="V2882" s="124"/>
    </row>
    <row r="2883" s="63" customFormat="1" ht="16.5" outlineLevel="7" spans="1:22">
      <c r="A2883" s="82"/>
      <c r="B2883" s="111" t="s">
        <v>187</v>
      </c>
      <c r="C2883" s="111" t="s">
        <v>13702</v>
      </c>
      <c r="D2883" s="112" t="s">
        <v>13704</v>
      </c>
      <c r="E2883" s="113">
        <v>43426</v>
      </c>
      <c r="F2883" s="112">
        <v>72</v>
      </c>
      <c r="G2883" s="114">
        <v>0</v>
      </c>
      <c r="H2883" s="115">
        <v>25071.83</v>
      </c>
      <c r="I2883" s="115">
        <v>25071.83</v>
      </c>
      <c r="J2883" s="116">
        <v>0</v>
      </c>
      <c r="K2883" s="116">
        <v>0</v>
      </c>
      <c r="L2883" s="116">
        <v>0</v>
      </c>
      <c r="M2883" s="118"/>
      <c r="N2883" s="119"/>
      <c r="O2883" s="120">
        <f t="shared" si="180"/>
        <v>45626</v>
      </c>
      <c r="P2883" s="121">
        <f t="shared" si="181"/>
        <v>0</v>
      </c>
      <c r="Q2883" s="122">
        <f t="shared" si="182"/>
        <v>0</v>
      </c>
      <c r="R2883" s="122">
        <f t="shared" si="183"/>
        <v>0</v>
      </c>
      <c r="S2883" s="123" t="s">
        <v>120</v>
      </c>
      <c r="U2883" s="70"/>
      <c r="V2883" s="124"/>
    </row>
    <row r="2884" s="63" customFormat="1" ht="16.5" outlineLevel="7" spans="1:22">
      <c r="A2884" s="82"/>
      <c r="B2884" s="111" t="s">
        <v>187</v>
      </c>
      <c r="C2884" s="111" t="s">
        <v>13708</v>
      </c>
      <c r="D2884" s="112" t="s">
        <v>13704</v>
      </c>
      <c r="E2884" s="113">
        <v>43426</v>
      </c>
      <c r="F2884" s="112">
        <v>72</v>
      </c>
      <c r="G2884" s="114">
        <v>0</v>
      </c>
      <c r="H2884" s="115">
        <v>25000</v>
      </c>
      <c r="I2884" s="115">
        <v>25000</v>
      </c>
      <c r="J2884" s="116">
        <v>0</v>
      </c>
      <c r="K2884" s="116">
        <v>0</v>
      </c>
      <c r="L2884" s="116">
        <v>0</v>
      </c>
      <c r="M2884" s="118"/>
      <c r="N2884" s="119"/>
      <c r="O2884" s="120">
        <f t="shared" si="180"/>
        <v>45626</v>
      </c>
      <c r="P2884" s="121">
        <f t="shared" si="181"/>
        <v>0</v>
      </c>
      <c r="Q2884" s="122">
        <f t="shared" si="182"/>
        <v>0</v>
      </c>
      <c r="R2884" s="122">
        <f t="shared" si="183"/>
        <v>0</v>
      </c>
      <c r="S2884" s="123" t="s">
        <v>120</v>
      </c>
      <c r="U2884" s="70"/>
      <c r="V2884" s="124"/>
    </row>
    <row r="2885" s="63" customFormat="1" ht="16.5" outlineLevel="7" spans="1:22">
      <c r="A2885" s="82"/>
      <c r="B2885" s="111" t="s">
        <v>187</v>
      </c>
      <c r="C2885" s="111" t="s">
        <v>13712</v>
      </c>
      <c r="D2885" s="112" t="s">
        <v>13714</v>
      </c>
      <c r="E2885" s="113">
        <v>43570</v>
      </c>
      <c r="F2885" s="112">
        <v>72</v>
      </c>
      <c r="G2885" s="114">
        <v>0</v>
      </c>
      <c r="H2885" s="115">
        <v>82051.28</v>
      </c>
      <c r="I2885" s="115">
        <v>82051.28</v>
      </c>
      <c r="J2885" s="116">
        <v>0</v>
      </c>
      <c r="K2885" s="116">
        <v>0</v>
      </c>
      <c r="L2885" s="116">
        <v>4558.4</v>
      </c>
      <c r="M2885" s="118"/>
      <c r="N2885" s="119"/>
      <c r="O2885" s="120">
        <f t="shared" si="180"/>
        <v>45777</v>
      </c>
      <c r="P2885" s="121">
        <f t="shared" si="181"/>
        <v>4</v>
      </c>
      <c r="Q2885" s="122">
        <f t="shared" si="182"/>
        <v>4558.40444444444</v>
      </c>
      <c r="R2885" s="122">
        <f t="shared" si="183"/>
        <v>0.00444444444474357</v>
      </c>
      <c r="S2885" s="123" t="s">
        <v>120</v>
      </c>
      <c r="U2885" s="70"/>
      <c r="V2885" s="124"/>
    </row>
    <row r="2886" s="63" customFormat="1" ht="16.5" outlineLevel="7" spans="1:22">
      <c r="A2886" s="82"/>
      <c r="B2886" s="111" t="s">
        <v>187</v>
      </c>
      <c r="C2886" s="111" t="s">
        <v>13719</v>
      </c>
      <c r="D2886" s="112" t="s">
        <v>13721</v>
      </c>
      <c r="E2886" s="113">
        <v>43752</v>
      </c>
      <c r="F2886" s="112">
        <v>72</v>
      </c>
      <c r="G2886" s="114">
        <v>0</v>
      </c>
      <c r="H2886" s="115">
        <v>26190.66</v>
      </c>
      <c r="I2886" s="115">
        <v>26190.66</v>
      </c>
      <c r="J2886" s="116">
        <v>0</v>
      </c>
      <c r="K2886" s="116">
        <v>0</v>
      </c>
      <c r="L2886" s="116">
        <v>3637.59</v>
      </c>
      <c r="M2886" s="118"/>
      <c r="N2886" s="119"/>
      <c r="O2886" s="120">
        <f t="shared" si="180"/>
        <v>45961</v>
      </c>
      <c r="P2886" s="121">
        <f t="shared" si="181"/>
        <v>10</v>
      </c>
      <c r="Q2886" s="122">
        <f t="shared" si="182"/>
        <v>3637.59166666667</v>
      </c>
      <c r="R2886" s="122">
        <f t="shared" si="183"/>
        <v>0.00166666666655146</v>
      </c>
      <c r="S2886" s="123" t="s">
        <v>120</v>
      </c>
      <c r="U2886" s="70"/>
      <c r="V2886" s="124"/>
    </row>
    <row r="2887" s="63" customFormat="1" ht="16.5" outlineLevel="7" spans="1:22">
      <c r="A2887" s="82"/>
      <c r="B2887" s="111" t="s">
        <v>187</v>
      </c>
      <c r="C2887" s="111" t="s">
        <v>13723</v>
      </c>
      <c r="D2887" s="112" t="s">
        <v>13725</v>
      </c>
      <c r="E2887" s="113">
        <v>43752</v>
      </c>
      <c r="F2887" s="112">
        <v>72</v>
      </c>
      <c r="G2887" s="114">
        <v>0</v>
      </c>
      <c r="H2887" s="115">
        <v>30000</v>
      </c>
      <c r="I2887" s="115">
        <v>30000</v>
      </c>
      <c r="J2887" s="116">
        <v>0</v>
      </c>
      <c r="K2887" s="116">
        <v>0</v>
      </c>
      <c r="L2887" s="116">
        <v>4166.66</v>
      </c>
      <c r="M2887" s="118"/>
      <c r="N2887" s="119"/>
      <c r="O2887" s="120">
        <f t="shared" si="180"/>
        <v>45961</v>
      </c>
      <c r="P2887" s="121">
        <f t="shared" si="181"/>
        <v>10</v>
      </c>
      <c r="Q2887" s="122">
        <f t="shared" si="182"/>
        <v>4166.66666666667</v>
      </c>
      <c r="R2887" s="122">
        <f t="shared" si="183"/>
        <v>0.00666666666711535</v>
      </c>
      <c r="S2887" s="123" t="s">
        <v>120</v>
      </c>
      <c r="U2887" s="70"/>
      <c r="V2887" s="124"/>
    </row>
    <row r="2888" s="63" customFormat="1" ht="16.5" outlineLevel="7" spans="1:22">
      <c r="A2888" s="82"/>
      <c r="B2888" s="111" t="s">
        <v>187</v>
      </c>
      <c r="C2888" s="111" t="s">
        <v>13728</v>
      </c>
      <c r="D2888" s="112" t="s">
        <v>13730</v>
      </c>
      <c r="E2888" s="113">
        <v>43752</v>
      </c>
      <c r="F2888" s="112">
        <v>72</v>
      </c>
      <c r="G2888" s="114">
        <v>0</v>
      </c>
      <c r="H2888" s="115">
        <v>37300</v>
      </c>
      <c r="I2888" s="115">
        <v>37300</v>
      </c>
      <c r="J2888" s="116">
        <v>0</v>
      </c>
      <c r="K2888" s="116">
        <v>0</v>
      </c>
      <c r="L2888" s="116">
        <v>5180.55</v>
      </c>
      <c r="M2888" s="118"/>
      <c r="N2888" s="119"/>
      <c r="O2888" s="120">
        <f t="shared" si="180"/>
        <v>45961</v>
      </c>
      <c r="P2888" s="121">
        <f t="shared" si="181"/>
        <v>10</v>
      </c>
      <c r="Q2888" s="122">
        <f t="shared" si="182"/>
        <v>5180.55555555556</v>
      </c>
      <c r="R2888" s="122">
        <f t="shared" si="183"/>
        <v>0.00555555555547471</v>
      </c>
      <c r="S2888" s="123" t="s">
        <v>120</v>
      </c>
      <c r="U2888" s="70"/>
      <c r="V2888" s="124"/>
    </row>
    <row r="2889" s="63" customFormat="1" ht="16.5" outlineLevel="7" spans="1:22">
      <c r="A2889" s="82"/>
      <c r="B2889" s="111" t="s">
        <v>187</v>
      </c>
      <c r="C2889" s="111" t="s">
        <v>13732</v>
      </c>
      <c r="D2889" s="112" t="s">
        <v>13734</v>
      </c>
      <c r="E2889" s="113">
        <v>41058</v>
      </c>
      <c r="F2889" s="112">
        <v>72</v>
      </c>
      <c r="G2889" s="114">
        <v>0</v>
      </c>
      <c r="H2889" s="115">
        <v>58119.66</v>
      </c>
      <c r="I2889" s="115">
        <v>58119.66</v>
      </c>
      <c r="J2889" s="116">
        <v>0</v>
      </c>
      <c r="K2889" s="116">
        <v>0</v>
      </c>
      <c r="L2889" s="116">
        <v>0</v>
      </c>
      <c r="M2889" s="118"/>
      <c r="N2889" s="119"/>
      <c r="O2889" s="120">
        <f t="shared" si="180"/>
        <v>43251</v>
      </c>
      <c r="P2889" s="121">
        <f t="shared" si="181"/>
        <v>0</v>
      </c>
      <c r="Q2889" s="122">
        <f t="shared" si="182"/>
        <v>0</v>
      </c>
      <c r="R2889" s="122">
        <f t="shared" si="183"/>
        <v>0</v>
      </c>
      <c r="S2889" s="123" t="s">
        <v>120</v>
      </c>
      <c r="U2889" s="70"/>
      <c r="V2889" s="124"/>
    </row>
    <row r="2890" s="63" customFormat="1" ht="16.5" outlineLevel="7" spans="1:22">
      <c r="A2890" s="82"/>
      <c r="B2890" s="111" t="s">
        <v>187</v>
      </c>
      <c r="C2890" s="111" t="s">
        <v>13737</v>
      </c>
      <c r="D2890" s="112" t="s">
        <v>13739</v>
      </c>
      <c r="E2890" s="113">
        <v>41940</v>
      </c>
      <c r="F2890" s="112">
        <v>72</v>
      </c>
      <c r="G2890" s="114">
        <v>0</v>
      </c>
      <c r="H2890" s="115">
        <v>84188.03</v>
      </c>
      <c r="I2890" s="115">
        <v>84188.03</v>
      </c>
      <c r="J2890" s="116">
        <v>0</v>
      </c>
      <c r="K2890" s="116">
        <v>0</v>
      </c>
      <c r="L2890" s="116">
        <v>0</v>
      </c>
      <c r="M2890" s="118"/>
      <c r="N2890" s="119"/>
      <c r="O2890" s="120">
        <f t="shared" si="180"/>
        <v>44135</v>
      </c>
      <c r="P2890" s="121">
        <f t="shared" si="181"/>
        <v>0</v>
      </c>
      <c r="Q2890" s="122">
        <f t="shared" si="182"/>
        <v>0</v>
      </c>
      <c r="R2890" s="122">
        <f t="shared" si="183"/>
        <v>0</v>
      </c>
      <c r="S2890" s="123" t="s">
        <v>120</v>
      </c>
      <c r="U2890" s="70"/>
      <c r="V2890" s="124"/>
    </row>
    <row r="2891" s="63" customFormat="1" ht="16.5" outlineLevel="7" spans="1:22">
      <c r="A2891" s="82"/>
      <c r="B2891" s="111" t="s">
        <v>187</v>
      </c>
      <c r="C2891" s="111" t="s">
        <v>13741</v>
      </c>
      <c r="D2891" s="112" t="s">
        <v>13739</v>
      </c>
      <c r="E2891" s="113">
        <v>41940</v>
      </c>
      <c r="F2891" s="112">
        <v>72</v>
      </c>
      <c r="G2891" s="114">
        <v>0</v>
      </c>
      <c r="H2891" s="115">
        <v>59829.06</v>
      </c>
      <c r="I2891" s="115">
        <v>59829.06</v>
      </c>
      <c r="J2891" s="116">
        <v>0</v>
      </c>
      <c r="K2891" s="116">
        <v>0</v>
      </c>
      <c r="L2891" s="116">
        <v>0</v>
      </c>
      <c r="M2891" s="118"/>
      <c r="N2891" s="119"/>
      <c r="O2891" s="120">
        <f t="shared" si="180"/>
        <v>44135</v>
      </c>
      <c r="P2891" s="121">
        <f t="shared" si="181"/>
        <v>0</v>
      </c>
      <c r="Q2891" s="122">
        <f t="shared" si="182"/>
        <v>0</v>
      </c>
      <c r="R2891" s="122">
        <f t="shared" si="183"/>
        <v>0</v>
      </c>
      <c r="S2891" s="123" t="s">
        <v>120</v>
      </c>
      <c r="U2891" s="70"/>
      <c r="V2891" s="124"/>
    </row>
    <row r="2892" s="63" customFormat="1" ht="16.5" outlineLevel="7" spans="1:22">
      <c r="A2892" s="82"/>
      <c r="B2892" s="111" t="s">
        <v>187</v>
      </c>
      <c r="C2892" s="111" t="s">
        <v>13746</v>
      </c>
      <c r="D2892" s="112" t="s">
        <v>13748</v>
      </c>
      <c r="E2892" s="113">
        <v>42471</v>
      </c>
      <c r="F2892" s="112">
        <v>72</v>
      </c>
      <c r="G2892" s="114">
        <v>0</v>
      </c>
      <c r="H2892" s="115">
        <v>59829.06</v>
      </c>
      <c r="I2892" s="115">
        <v>59829.06</v>
      </c>
      <c r="J2892" s="116">
        <v>0</v>
      </c>
      <c r="K2892" s="116">
        <v>0</v>
      </c>
      <c r="L2892" s="116">
        <v>0</v>
      </c>
      <c r="M2892" s="118"/>
      <c r="N2892" s="119"/>
      <c r="O2892" s="120">
        <f t="shared" si="180"/>
        <v>44681</v>
      </c>
      <c r="P2892" s="121">
        <f t="shared" si="181"/>
        <v>0</v>
      </c>
      <c r="Q2892" s="122">
        <f t="shared" si="182"/>
        <v>0</v>
      </c>
      <c r="R2892" s="122">
        <f t="shared" si="183"/>
        <v>0</v>
      </c>
      <c r="S2892" s="123" t="s">
        <v>120</v>
      </c>
      <c r="U2892" s="70"/>
      <c r="V2892" s="124"/>
    </row>
    <row r="2893" s="63" customFormat="1" ht="16.5" outlineLevel="7" spans="1:22">
      <c r="A2893" s="82"/>
      <c r="B2893" s="111" t="s">
        <v>187</v>
      </c>
      <c r="C2893" s="111" t="s">
        <v>13753</v>
      </c>
      <c r="D2893" s="112" t="s">
        <v>13755</v>
      </c>
      <c r="E2893" s="113">
        <v>44464</v>
      </c>
      <c r="F2893" s="112">
        <v>72</v>
      </c>
      <c r="G2893" s="114">
        <v>0</v>
      </c>
      <c r="H2893" s="115">
        <v>22123.89</v>
      </c>
      <c r="I2893" s="115">
        <v>15671.09</v>
      </c>
      <c r="J2893" s="116">
        <v>0</v>
      </c>
      <c r="K2893" s="116">
        <v>6452.8</v>
      </c>
      <c r="L2893" s="116">
        <v>3687.32</v>
      </c>
      <c r="M2893" s="118"/>
      <c r="N2893" s="119"/>
      <c r="O2893" s="120">
        <f t="shared" si="180"/>
        <v>46660</v>
      </c>
      <c r="P2893" s="121">
        <f t="shared" si="181"/>
        <v>12</v>
      </c>
      <c r="Q2893" s="122">
        <f t="shared" si="182"/>
        <v>3687.315</v>
      </c>
      <c r="R2893" s="122">
        <f t="shared" si="183"/>
        <v>-0.00500000000010914</v>
      </c>
      <c r="S2893" s="123" t="s">
        <v>120</v>
      </c>
      <c r="U2893" s="70"/>
      <c r="V2893" s="124"/>
    </row>
    <row r="2894" s="63" customFormat="1" ht="16.5" outlineLevel="7" spans="1:22">
      <c r="A2894" s="82"/>
      <c r="B2894" s="111" t="s">
        <v>187</v>
      </c>
      <c r="C2894" s="111" t="s">
        <v>13760</v>
      </c>
      <c r="D2894" s="112" t="s">
        <v>13762</v>
      </c>
      <c r="E2894" s="113">
        <v>44464</v>
      </c>
      <c r="F2894" s="112">
        <v>72</v>
      </c>
      <c r="G2894" s="114">
        <v>0</v>
      </c>
      <c r="H2894" s="115">
        <v>67699.11</v>
      </c>
      <c r="I2894" s="115">
        <v>47953.54</v>
      </c>
      <c r="J2894" s="116">
        <v>0</v>
      </c>
      <c r="K2894" s="116">
        <v>19745.57</v>
      </c>
      <c r="L2894" s="116">
        <v>11283.19</v>
      </c>
      <c r="M2894" s="118"/>
      <c r="N2894" s="119"/>
      <c r="O2894" s="120">
        <f t="shared" si="180"/>
        <v>46660</v>
      </c>
      <c r="P2894" s="121">
        <f t="shared" si="181"/>
        <v>12</v>
      </c>
      <c r="Q2894" s="122">
        <f t="shared" si="182"/>
        <v>11283.185</v>
      </c>
      <c r="R2894" s="122">
        <f t="shared" si="183"/>
        <v>-0.00500000000101863</v>
      </c>
      <c r="S2894" s="123" t="s">
        <v>120</v>
      </c>
      <c r="U2894" s="70"/>
      <c r="V2894" s="124"/>
    </row>
    <row r="2895" s="63" customFormat="1" ht="16.5" outlineLevel="7" spans="1:22">
      <c r="A2895" s="82"/>
      <c r="B2895" s="111" t="s">
        <v>187</v>
      </c>
      <c r="C2895" s="111" t="s">
        <v>13765</v>
      </c>
      <c r="D2895" s="112" t="s">
        <v>13726</v>
      </c>
      <c r="E2895" s="113">
        <v>44464</v>
      </c>
      <c r="F2895" s="112">
        <v>72</v>
      </c>
      <c r="G2895" s="114">
        <v>0</v>
      </c>
      <c r="H2895" s="115">
        <v>9734.51</v>
      </c>
      <c r="I2895" s="115">
        <v>6895.28</v>
      </c>
      <c r="J2895" s="116">
        <v>0</v>
      </c>
      <c r="K2895" s="116">
        <v>2839.23</v>
      </c>
      <c r="L2895" s="116">
        <v>1622.41</v>
      </c>
      <c r="M2895" s="118"/>
      <c r="N2895" s="119"/>
      <c r="O2895" s="120">
        <f t="shared" si="180"/>
        <v>46660</v>
      </c>
      <c r="P2895" s="121">
        <f t="shared" si="181"/>
        <v>12</v>
      </c>
      <c r="Q2895" s="122">
        <f t="shared" si="182"/>
        <v>1622.41833333333</v>
      </c>
      <c r="R2895" s="122">
        <f t="shared" si="183"/>
        <v>0.00833333333343944</v>
      </c>
      <c r="S2895" s="123" t="s">
        <v>120</v>
      </c>
      <c r="U2895" s="70"/>
      <c r="V2895" s="124"/>
    </row>
    <row r="2896" s="63" customFormat="1" ht="16.5" outlineLevel="7" spans="1:22">
      <c r="A2896" s="82"/>
      <c r="B2896" s="111" t="s">
        <v>187</v>
      </c>
      <c r="C2896" s="111" t="s">
        <v>13769</v>
      </c>
      <c r="D2896" s="112" t="s">
        <v>13771</v>
      </c>
      <c r="E2896" s="113">
        <v>44516</v>
      </c>
      <c r="F2896" s="112">
        <v>72</v>
      </c>
      <c r="G2896" s="114">
        <v>0</v>
      </c>
      <c r="H2896" s="115">
        <v>22123.89</v>
      </c>
      <c r="I2896" s="115">
        <v>15056.54</v>
      </c>
      <c r="J2896" s="116">
        <v>0</v>
      </c>
      <c r="K2896" s="116">
        <v>7067.35</v>
      </c>
      <c r="L2896" s="116">
        <v>3687.32</v>
      </c>
      <c r="M2896" s="118"/>
      <c r="N2896" s="119"/>
      <c r="O2896" s="120">
        <f t="shared" si="180"/>
        <v>46721</v>
      </c>
      <c r="P2896" s="121">
        <f t="shared" si="181"/>
        <v>12</v>
      </c>
      <c r="Q2896" s="122">
        <f t="shared" si="182"/>
        <v>3687.315</v>
      </c>
      <c r="R2896" s="122">
        <f t="shared" si="183"/>
        <v>-0.00500000000010914</v>
      </c>
      <c r="S2896" s="123" t="s">
        <v>120</v>
      </c>
      <c r="U2896" s="70"/>
      <c r="V2896" s="124"/>
    </row>
    <row r="2897" s="63" customFormat="1" ht="16.5" outlineLevel="7" spans="1:22">
      <c r="A2897" s="82"/>
      <c r="B2897" s="111" t="s">
        <v>187</v>
      </c>
      <c r="C2897" s="111" t="s">
        <v>13775</v>
      </c>
      <c r="D2897" s="112" t="s">
        <v>13777</v>
      </c>
      <c r="E2897" s="113">
        <v>44516</v>
      </c>
      <c r="F2897" s="112">
        <v>72</v>
      </c>
      <c r="G2897" s="114">
        <v>0</v>
      </c>
      <c r="H2897" s="115">
        <v>23893.81</v>
      </c>
      <c r="I2897" s="115">
        <v>16261.06</v>
      </c>
      <c r="J2897" s="116">
        <v>0</v>
      </c>
      <c r="K2897" s="116">
        <v>7632.75</v>
      </c>
      <c r="L2897" s="116">
        <v>3982.3</v>
      </c>
      <c r="M2897" s="118"/>
      <c r="N2897" s="119"/>
      <c r="O2897" s="120">
        <f t="shared" si="180"/>
        <v>46721</v>
      </c>
      <c r="P2897" s="121">
        <f t="shared" si="181"/>
        <v>12</v>
      </c>
      <c r="Q2897" s="122">
        <f t="shared" si="182"/>
        <v>3982.30166666667</v>
      </c>
      <c r="R2897" s="122">
        <f t="shared" si="183"/>
        <v>0.00166666666700621</v>
      </c>
      <c r="S2897" s="123" t="s">
        <v>120</v>
      </c>
      <c r="U2897" s="70"/>
      <c r="V2897" s="124"/>
    </row>
    <row r="2898" s="63" customFormat="1" ht="16.5" outlineLevel="7" spans="1:22">
      <c r="A2898" s="82"/>
      <c r="B2898" s="111" t="s">
        <v>187</v>
      </c>
      <c r="C2898" s="111" t="s">
        <v>13780</v>
      </c>
      <c r="D2898" s="112" t="s">
        <v>13726</v>
      </c>
      <c r="E2898" s="113">
        <v>44516</v>
      </c>
      <c r="F2898" s="112">
        <v>72</v>
      </c>
      <c r="G2898" s="114">
        <v>0</v>
      </c>
      <c r="H2898" s="115">
        <v>8407.08</v>
      </c>
      <c r="I2898" s="115">
        <v>5721.49</v>
      </c>
      <c r="J2898" s="116">
        <v>0</v>
      </c>
      <c r="K2898" s="116">
        <v>2685.59</v>
      </c>
      <c r="L2898" s="116">
        <v>1401.18</v>
      </c>
      <c r="M2898" s="118"/>
      <c r="N2898" s="119"/>
      <c r="O2898" s="120">
        <f t="shared" si="180"/>
        <v>46721</v>
      </c>
      <c r="P2898" s="121">
        <f t="shared" si="181"/>
        <v>12</v>
      </c>
      <c r="Q2898" s="122">
        <f t="shared" si="182"/>
        <v>1401.18</v>
      </c>
      <c r="R2898" s="122">
        <f t="shared" si="183"/>
        <v>0</v>
      </c>
      <c r="S2898" s="123" t="s">
        <v>120</v>
      </c>
      <c r="U2898" s="70"/>
      <c r="V2898" s="124"/>
    </row>
    <row r="2899" s="63" customFormat="1" ht="16.5" outlineLevel="7" spans="1:22">
      <c r="A2899" s="82"/>
      <c r="B2899" s="111" t="s">
        <v>187</v>
      </c>
      <c r="C2899" s="111" t="s">
        <v>13784</v>
      </c>
      <c r="D2899" s="112" t="s">
        <v>13755</v>
      </c>
      <c r="E2899" s="113">
        <v>44516</v>
      </c>
      <c r="F2899" s="112">
        <v>72</v>
      </c>
      <c r="G2899" s="114">
        <v>0</v>
      </c>
      <c r="H2899" s="115">
        <v>82300.89</v>
      </c>
      <c r="I2899" s="115">
        <v>56010.33</v>
      </c>
      <c r="J2899" s="116">
        <v>0</v>
      </c>
      <c r="K2899" s="116">
        <v>26290.56</v>
      </c>
      <c r="L2899" s="116">
        <v>13716.82</v>
      </c>
      <c r="M2899" s="118"/>
      <c r="N2899" s="119"/>
      <c r="O2899" s="120">
        <f t="shared" si="180"/>
        <v>46721</v>
      </c>
      <c r="P2899" s="121">
        <f t="shared" si="181"/>
        <v>12</v>
      </c>
      <c r="Q2899" s="122">
        <f t="shared" si="182"/>
        <v>13716.815</v>
      </c>
      <c r="R2899" s="122">
        <f t="shared" si="183"/>
        <v>-0.00500000000101863</v>
      </c>
      <c r="S2899" s="123" t="s">
        <v>120</v>
      </c>
      <c r="U2899" s="70"/>
      <c r="V2899" s="124"/>
    </row>
    <row r="2900" s="63" customFormat="1" ht="16.5" outlineLevel="7" spans="1:22">
      <c r="A2900" s="82"/>
      <c r="B2900" s="111" t="s">
        <v>187</v>
      </c>
      <c r="C2900" s="111" t="s">
        <v>13788</v>
      </c>
      <c r="D2900" s="112" t="s">
        <v>13755</v>
      </c>
      <c r="E2900" s="113">
        <v>44516</v>
      </c>
      <c r="F2900" s="112">
        <v>72</v>
      </c>
      <c r="G2900" s="114">
        <v>0</v>
      </c>
      <c r="H2900" s="115">
        <v>24320.35</v>
      </c>
      <c r="I2900" s="115">
        <v>16551.34</v>
      </c>
      <c r="J2900" s="116">
        <v>0</v>
      </c>
      <c r="K2900" s="116">
        <v>7769.01</v>
      </c>
      <c r="L2900" s="116">
        <v>4053.39</v>
      </c>
      <c r="M2900" s="118"/>
      <c r="N2900" s="119"/>
      <c r="O2900" s="120">
        <f t="shared" si="180"/>
        <v>46721</v>
      </c>
      <c r="P2900" s="121">
        <f t="shared" si="181"/>
        <v>12</v>
      </c>
      <c r="Q2900" s="122">
        <f t="shared" si="182"/>
        <v>4053.39166666667</v>
      </c>
      <c r="R2900" s="122">
        <f t="shared" si="183"/>
        <v>0.00166666666655146</v>
      </c>
      <c r="S2900" s="123" t="s">
        <v>120</v>
      </c>
      <c r="U2900" s="70"/>
      <c r="V2900" s="124"/>
    </row>
    <row r="2901" s="63" customFormat="1" ht="16.5" outlineLevel="7" spans="1:22">
      <c r="A2901" s="82"/>
      <c r="B2901" s="111" t="s">
        <v>187</v>
      </c>
      <c r="C2901" s="111" t="s">
        <v>13792</v>
      </c>
      <c r="D2901" s="112" t="s">
        <v>13755</v>
      </c>
      <c r="E2901" s="113">
        <v>44516</v>
      </c>
      <c r="F2901" s="112">
        <v>72</v>
      </c>
      <c r="G2901" s="114">
        <v>0</v>
      </c>
      <c r="H2901" s="115">
        <v>24320.35</v>
      </c>
      <c r="I2901" s="115">
        <v>16551.34</v>
      </c>
      <c r="J2901" s="116">
        <v>0</v>
      </c>
      <c r="K2901" s="116">
        <v>7769.01</v>
      </c>
      <c r="L2901" s="116">
        <v>4053.39</v>
      </c>
      <c r="M2901" s="118"/>
      <c r="N2901" s="119"/>
      <c r="O2901" s="120">
        <f t="shared" si="180"/>
        <v>46721</v>
      </c>
      <c r="P2901" s="121">
        <f t="shared" si="181"/>
        <v>12</v>
      </c>
      <c r="Q2901" s="122">
        <f t="shared" si="182"/>
        <v>4053.39166666667</v>
      </c>
      <c r="R2901" s="122">
        <f t="shared" si="183"/>
        <v>0.00166666666655146</v>
      </c>
      <c r="S2901" s="123" t="s">
        <v>120</v>
      </c>
      <c r="U2901" s="70"/>
      <c r="V2901" s="124"/>
    </row>
    <row r="2902" s="63" customFormat="1" ht="16.5" outlineLevel="7" spans="1:22">
      <c r="A2902" s="82"/>
      <c r="B2902" s="111" t="s">
        <v>187</v>
      </c>
      <c r="C2902" s="111" t="s">
        <v>13796</v>
      </c>
      <c r="D2902" s="112" t="s">
        <v>13798</v>
      </c>
      <c r="E2902" s="113">
        <v>44539</v>
      </c>
      <c r="F2902" s="112">
        <v>72</v>
      </c>
      <c r="G2902" s="114">
        <v>0</v>
      </c>
      <c r="H2902" s="115">
        <v>58628.31</v>
      </c>
      <c r="I2902" s="115">
        <v>39085.54</v>
      </c>
      <c r="J2902" s="116">
        <v>0</v>
      </c>
      <c r="K2902" s="116">
        <v>19542.77</v>
      </c>
      <c r="L2902" s="116">
        <v>9771.38</v>
      </c>
      <c r="M2902" s="118"/>
      <c r="N2902" s="119"/>
      <c r="O2902" s="120">
        <f t="shared" si="180"/>
        <v>46752</v>
      </c>
      <c r="P2902" s="121">
        <f t="shared" si="181"/>
        <v>12</v>
      </c>
      <c r="Q2902" s="122">
        <f t="shared" si="182"/>
        <v>9771.385</v>
      </c>
      <c r="R2902" s="122">
        <f t="shared" si="183"/>
        <v>0.00499999999919964</v>
      </c>
      <c r="S2902" s="123" t="s">
        <v>120</v>
      </c>
      <c r="U2902" s="70"/>
      <c r="V2902" s="124"/>
    </row>
    <row r="2903" s="63" customFormat="1" ht="16.5" outlineLevel="7" spans="1:22">
      <c r="A2903" s="82"/>
      <c r="B2903" s="111" t="s">
        <v>187</v>
      </c>
      <c r="C2903" s="111" t="s">
        <v>13801</v>
      </c>
      <c r="D2903" s="112" t="s">
        <v>13798</v>
      </c>
      <c r="E2903" s="113">
        <v>44539</v>
      </c>
      <c r="F2903" s="112">
        <v>72</v>
      </c>
      <c r="G2903" s="114">
        <v>0</v>
      </c>
      <c r="H2903" s="115">
        <v>58628.32</v>
      </c>
      <c r="I2903" s="115">
        <v>39085.55</v>
      </c>
      <c r="J2903" s="116">
        <v>0</v>
      </c>
      <c r="K2903" s="116">
        <v>19542.77</v>
      </c>
      <c r="L2903" s="116">
        <v>9771.38</v>
      </c>
      <c r="M2903" s="118"/>
      <c r="N2903" s="119"/>
      <c r="O2903" s="120">
        <f t="shared" si="180"/>
        <v>46752</v>
      </c>
      <c r="P2903" s="121">
        <f t="shared" si="181"/>
        <v>12</v>
      </c>
      <c r="Q2903" s="122">
        <f t="shared" si="182"/>
        <v>9771.38666666667</v>
      </c>
      <c r="R2903" s="122">
        <f t="shared" si="183"/>
        <v>0.00666666666802485</v>
      </c>
      <c r="S2903" s="123" t="s">
        <v>120</v>
      </c>
      <c r="U2903" s="70"/>
      <c r="V2903" s="124"/>
    </row>
    <row r="2904" s="63" customFormat="1" ht="16.5" outlineLevel="7" spans="1:22">
      <c r="A2904" s="82"/>
      <c r="B2904" s="111" t="s">
        <v>187</v>
      </c>
      <c r="C2904" s="111" t="s">
        <v>13804</v>
      </c>
      <c r="D2904" s="112" t="s">
        <v>13806</v>
      </c>
      <c r="E2904" s="113">
        <v>44539</v>
      </c>
      <c r="F2904" s="112">
        <v>72</v>
      </c>
      <c r="G2904" s="114">
        <v>0</v>
      </c>
      <c r="H2904" s="115">
        <v>58628.32</v>
      </c>
      <c r="I2904" s="115">
        <v>39085.55</v>
      </c>
      <c r="J2904" s="116">
        <v>0</v>
      </c>
      <c r="K2904" s="116">
        <v>19542.77</v>
      </c>
      <c r="L2904" s="116">
        <v>9771.38</v>
      </c>
      <c r="M2904" s="118"/>
      <c r="N2904" s="119"/>
      <c r="O2904" s="120">
        <f t="shared" si="180"/>
        <v>46752</v>
      </c>
      <c r="P2904" s="121">
        <f t="shared" si="181"/>
        <v>12</v>
      </c>
      <c r="Q2904" s="122">
        <f t="shared" si="182"/>
        <v>9771.38666666667</v>
      </c>
      <c r="R2904" s="122">
        <f t="shared" si="183"/>
        <v>0.00666666666802485</v>
      </c>
      <c r="S2904" s="123" t="s">
        <v>120</v>
      </c>
      <c r="U2904" s="70"/>
      <c r="V2904" s="124"/>
    </row>
    <row r="2905" s="63" customFormat="1" ht="16.5" outlineLevel="7" spans="1:22">
      <c r="A2905" s="82"/>
      <c r="B2905" s="111" t="s">
        <v>187</v>
      </c>
      <c r="C2905" s="111" t="s">
        <v>13808</v>
      </c>
      <c r="D2905" s="112" t="s">
        <v>13806</v>
      </c>
      <c r="E2905" s="113">
        <v>44539</v>
      </c>
      <c r="F2905" s="112">
        <v>72</v>
      </c>
      <c r="G2905" s="114">
        <v>0</v>
      </c>
      <c r="H2905" s="115">
        <v>58628.32</v>
      </c>
      <c r="I2905" s="115">
        <v>39085.55</v>
      </c>
      <c r="J2905" s="116">
        <v>0</v>
      </c>
      <c r="K2905" s="116">
        <v>19542.77</v>
      </c>
      <c r="L2905" s="116">
        <v>9771.38</v>
      </c>
      <c r="M2905" s="118"/>
      <c r="N2905" s="119"/>
      <c r="O2905" s="120">
        <f t="shared" si="180"/>
        <v>46752</v>
      </c>
      <c r="P2905" s="121">
        <f t="shared" si="181"/>
        <v>12</v>
      </c>
      <c r="Q2905" s="122">
        <f t="shared" si="182"/>
        <v>9771.38666666667</v>
      </c>
      <c r="R2905" s="122">
        <f t="shared" si="183"/>
        <v>0.00666666666802485</v>
      </c>
      <c r="S2905" s="123" t="s">
        <v>120</v>
      </c>
      <c r="U2905" s="70"/>
      <c r="V2905" s="124"/>
    </row>
    <row r="2906" s="63" customFormat="1" ht="16.5" outlineLevel="7" spans="1:22">
      <c r="A2906" s="82"/>
      <c r="B2906" s="111" t="s">
        <v>187</v>
      </c>
      <c r="C2906" s="111" t="s">
        <v>13811</v>
      </c>
      <c r="D2906" s="112" t="s">
        <v>13762</v>
      </c>
      <c r="E2906" s="113">
        <v>44539</v>
      </c>
      <c r="F2906" s="112">
        <v>72</v>
      </c>
      <c r="G2906" s="114">
        <v>0</v>
      </c>
      <c r="H2906" s="115">
        <v>31858.41</v>
      </c>
      <c r="I2906" s="115">
        <v>21238.94</v>
      </c>
      <c r="J2906" s="116">
        <v>0</v>
      </c>
      <c r="K2906" s="116">
        <v>10619.47</v>
      </c>
      <c r="L2906" s="116">
        <v>5309.73</v>
      </c>
      <c r="M2906" s="118"/>
      <c r="N2906" s="119"/>
      <c r="O2906" s="120">
        <f t="shared" si="180"/>
        <v>46752</v>
      </c>
      <c r="P2906" s="121">
        <f t="shared" si="181"/>
        <v>12</v>
      </c>
      <c r="Q2906" s="122">
        <f t="shared" si="182"/>
        <v>5309.735</v>
      </c>
      <c r="R2906" s="122">
        <f t="shared" si="183"/>
        <v>0.00500000000010914</v>
      </c>
      <c r="S2906" s="123" t="s">
        <v>120</v>
      </c>
      <c r="U2906" s="70"/>
      <c r="V2906" s="124"/>
    </row>
    <row r="2907" s="63" customFormat="1" ht="16.5" outlineLevel="7" spans="1:22">
      <c r="A2907" s="82"/>
      <c r="B2907" s="111" t="s">
        <v>187</v>
      </c>
      <c r="C2907" s="111" t="s">
        <v>13815</v>
      </c>
      <c r="D2907" s="112" t="s">
        <v>13817</v>
      </c>
      <c r="E2907" s="113">
        <v>44544</v>
      </c>
      <c r="F2907" s="112">
        <v>72</v>
      </c>
      <c r="G2907" s="114">
        <v>0</v>
      </c>
      <c r="H2907" s="115">
        <v>47391.57</v>
      </c>
      <c r="I2907" s="115">
        <v>31594.38</v>
      </c>
      <c r="J2907" s="116">
        <v>0</v>
      </c>
      <c r="K2907" s="116">
        <v>15797.19</v>
      </c>
      <c r="L2907" s="116">
        <v>7898.59</v>
      </c>
      <c r="M2907" s="118"/>
      <c r="N2907" s="119"/>
      <c r="O2907" s="120">
        <f t="shared" si="180"/>
        <v>46752</v>
      </c>
      <c r="P2907" s="121">
        <f t="shared" si="181"/>
        <v>12</v>
      </c>
      <c r="Q2907" s="122">
        <f t="shared" si="182"/>
        <v>7898.595</v>
      </c>
      <c r="R2907" s="122">
        <f t="shared" si="183"/>
        <v>0.00499999999919964</v>
      </c>
      <c r="S2907" s="123" t="s">
        <v>120</v>
      </c>
      <c r="U2907" s="70"/>
      <c r="V2907" s="124"/>
    </row>
    <row r="2908" s="63" customFormat="1" ht="16.5" outlineLevel="7" spans="1:22">
      <c r="A2908" s="82"/>
      <c r="B2908" s="111" t="s">
        <v>187</v>
      </c>
      <c r="C2908" s="111" t="s">
        <v>13819</v>
      </c>
      <c r="D2908" s="112" t="s">
        <v>13821</v>
      </c>
      <c r="E2908" s="113">
        <v>44544</v>
      </c>
      <c r="F2908" s="112">
        <v>72</v>
      </c>
      <c r="G2908" s="114">
        <v>0</v>
      </c>
      <c r="H2908" s="115">
        <v>9780.17</v>
      </c>
      <c r="I2908" s="115">
        <v>6520.12</v>
      </c>
      <c r="J2908" s="116">
        <v>0</v>
      </c>
      <c r="K2908" s="116">
        <v>3260.05</v>
      </c>
      <c r="L2908" s="116">
        <v>1630.03</v>
      </c>
      <c r="M2908" s="118"/>
      <c r="N2908" s="119"/>
      <c r="O2908" s="120">
        <f t="shared" si="180"/>
        <v>46752</v>
      </c>
      <c r="P2908" s="121">
        <f t="shared" si="181"/>
        <v>12</v>
      </c>
      <c r="Q2908" s="122">
        <f t="shared" si="182"/>
        <v>1630.02833333333</v>
      </c>
      <c r="R2908" s="122">
        <f t="shared" si="183"/>
        <v>-0.00166666666677884</v>
      </c>
      <c r="S2908" s="123" t="s">
        <v>120</v>
      </c>
      <c r="U2908" s="70"/>
      <c r="V2908" s="124"/>
    </row>
    <row r="2909" s="63" customFormat="1" ht="16.5" outlineLevel="7" spans="1:22">
      <c r="A2909" s="82"/>
      <c r="B2909" s="111" t="s">
        <v>187</v>
      </c>
      <c r="C2909" s="111" t="s">
        <v>13823</v>
      </c>
      <c r="D2909" s="112" t="s">
        <v>13825</v>
      </c>
      <c r="E2909" s="113">
        <v>44544</v>
      </c>
      <c r="F2909" s="112">
        <v>72</v>
      </c>
      <c r="G2909" s="114">
        <v>0</v>
      </c>
      <c r="H2909" s="115">
        <v>76106.2</v>
      </c>
      <c r="I2909" s="115">
        <v>50737.47</v>
      </c>
      <c r="J2909" s="116">
        <v>0</v>
      </c>
      <c r="K2909" s="116">
        <v>25368.73</v>
      </c>
      <c r="L2909" s="116">
        <v>12684.36</v>
      </c>
      <c r="M2909" s="118"/>
      <c r="N2909" s="119"/>
      <c r="O2909" s="120">
        <f t="shared" si="180"/>
        <v>46752</v>
      </c>
      <c r="P2909" s="121">
        <f t="shared" si="181"/>
        <v>12</v>
      </c>
      <c r="Q2909" s="122">
        <f t="shared" si="182"/>
        <v>12684.3666666667</v>
      </c>
      <c r="R2909" s="122">
        <f t="shared" si="183"/>
        <v>0.00666666666620586</v>
      </c>
      <c r="S2909" s="123" t="s">
        <v>120</v>
      </c>
      <c r="U2909" s="70"/>
      <c r="V2909" s="124"/>
    </row>
    <row r="2910" s="63" customFormat="1" ht="16.5" outlineLevel="7" spans="1:22">
      <c r="A2910" s="82"/>
      <c r="B2910" s="111" t="s">
        <v>187</v>
      </c>
      <c r="C2910" s="111" t="s">
        <v>13828</v>
      </c>
      <c r="D2910" s="112" t="s">
        <v>13825</v>
      </c>
      <c r="E2910" s="113">
        <v>44544</v>
      </c>
      <c r="F2910" s="112">
        <v>72</v>
      </c>
      <c r="G2910" s="114">
        <v>0</v>
      </c>
      <c r="H2910" s="115">
        <v>76106.2</v>
      </c>
      <c r="I2910" s="115">
        <v>50737.47</v>
      </c>
      <c r="J2910" s="116">
        <v>0</v>
      </c>
      <c r="K2910" s="116">
        <v>25368.73</v>
      </c>
      <c r="L2910" s="116">
        <v>12684.36</v>
      </c>
      <c r="M2910" s="118"/>
      <c r="N2910" s="119"/>
      <c r="O2910" s="120">
        <f t="shared" si="180"/>
        <v>46752</v>
      </c>
      <c r="P2910" s="121">
        <f t="shared" si="181"/>
        <v>12</v>
      </c>
      <c r="Q2910" s="122">
        <f t="shared" si="182"/>
        <v>12684.3666666667</v>
      </c>
      <c r="R2910" s="122">
        <f t="shared" si="183"/>
        <v>0.00666666666620586</v>
      </c>
      <c r="S2910" s="123" t="s">
        <v>120</v>
      </c>
      <c r="U2910" s="70"/>
      <c r="V2910" s="124"/>
    </row>
    <row r="2911" s="63" customFormat="1" ht="16.5" outlineLevel="7" spans="1:22">
      <c r="A2911" s="82"/>
      <c r="B2911" s="111" t="s">
        <v>187</v>
      </c>
      <c r="C2911" s="111" t="s">
        <v>13831</v>
      </c>
      <c r="D2911" s="112" t="s">
        <v>13833</v>
      </c>
      <c r="E2911" s="113">
        <v>44544</v>
      </c>
      <c r="F2911" s="112">
        <v>72</v>
      </c>
      <c r="G2911" s="114">
        <v>0</v>
      </c>
      <c r="H2911" s="115">
        <v>41504.42</v>
      </c>
      <c r="I2911" s="115">
        <v>27669.61</v>
      </c>
      <c r="J2911" s="116">
        <v>0</v>
      </c>
      <c r="K2911" s="116">
        <v>13834.81</v>
      </c>
      <c r="L2911" s="116">
        <v>6917.4</v>
      </c>
      <c r="M2911" s="118"/>
      <c r="N2911" s="119"/>
      <c r="O2911" s="120">
        <f t="shared" si="180"/>
        <v>46752</v>
      </c>
      <c r="P2911" s="121">
        <f t="shared" si="181"/>
        <v>12</v>
      </c>
      <c r="Q2911" s="122">
        <f t="shared" si="182"/>
        <v>6917.40333333333</v>
      </c>
      <c r="R2911" s="122">
        <f t="shared" si="183"/>
        <v>0.00333333333310293</v>
      </c>
      <c r="S2911" s="123" t="s">
        <v>120</v>
      </c>
      <c r="U2911" s="70"/>
      <c r="V2911" s="124"/>
    </row>
    <row r="2912" s="63" customFormat="1" ht="16.5" outlineLevel="7" spans="1:22">
      <c r="A2912" s="82"/>
      <c r="B2912" s="111" t="s">
        <v>187</v>
      </c>
      <c r="C2912" s="111" t="s">
        <v>13836</v>
      </c>
      <c r="D2912" s="112" t="s">
        <v>13833</v>
      </c>
      <c r="E2912" s="113">
        <v>44544</v>
      </c>
      <c r="F2912" s="112">
        <v>72</v>
      </c>
      <c r="G2912" s="114">
        <v>0</v>
      </c>
      <c r="H2912" s="115">
        <v>41504.42</v>
      </c>
      <c r="I2912" s="115">
        <v>27669.61</v>
      </c>
      <c r="J2912" s="116">
        <v>0</v>
      </c>
      <c r="K2912" s="116">
        <v>13834.81</v>
      </c>
      <c r="L2912" s="116">
        <v>6917.4</v>
      </c>
      <c r="M2912" s="118"/>
      <c r="N2912" s="119"/>
      <c r="O2912" s="120">
        <f t="shared" si="180"/>
        <v>46752</v>
      </c>
      <c r="P2912" s="121">
        <f t="shared" si="181"/>
        <v>12</v>
      </c>
      <c r="Q2912" s="122">
        <f t="shared" si="182"/>
        <v>6917.40333333333</v>
      </c>
      <c r="R2912" s="122">
        <f t="shared" si="183"/>
        <v>0.00333333333310293</v>
      </c>
      <c r="S2912" s="123" t="s">
        <v>120</v>
      </c>
      <c r="U2912" s="70"/>
      <c r="V2912" s="124"/>
    </row>
    <row r="2913" s="63" customFormat="1" ht="16.5" outlineLevel="7" spans="1:22">
      <c r="A2913" s="82"/>
      <c r="B2913" s="111" t="s">
        <v>187</v>
      </c>
      <c r="C2913" s="111" t="s">
        <v>13839</v>
      </c>
      <c r="D2913" s="112" t="s">
        <v>13841</v>
      </c>
      <c r="E2913" s="113">
        <v>44544</v>
      </c>
      <c r="F2913" s="112">
        <v>72</v>
      </c>
      <c r="G2913" s="114">
        <v>0</v>
      </c>
      <c r="H2913" s="115">
        <v>13716.81</v>
      </c>
      <c r="I2913" s="115">
        <v>9144.54</v>
      </c>
      <c r="J2913" s="116">
        <v>0</v>
      </c>
      <c r="K2913" s="116">
        <v>4572.27</v>
      </c>
      <c r="L2913" s="116">
        <v>2286.13</v>
      </c>
      <c r="M2913" s="118"/>
      <c r="N2913" s="119"/>
      <c r="O2913" s="120">
        <f t="shared" si="180"/>
        <v>46752</v>
      </c>
      <c r="P2913" s="121">
        <f t="shared" si="181"/>
        <v>12</v>
      </c>
      <c r="Q2913" s="122">
        <f t="shared" si="182"/>
        <v>2286.135</v>
      </c>
      <c r="R2913" s="122">
        <f t="shared" si="183"/>
        <v>0.00499999999965439</v>
      </c>
      <c r="S2913" s="123" t="s">
        <v>120</v>
      </c>
      <c r="U2913" s="70"/>
      <c r="V2913" s="124"/>
    </row>
    <row r="2914" s="63" customFormat="1" ht="16.5" outlineLevel="7" spans="1:22">
      <c r="A2914" s="82"/>
      <c r="B2914" s="111" t="s">
        <v>187</v>
      </c>
      <c r="C2914" s="111" t="s">
        <v>13844</v>
      </c>
      <c r="D2914" s="112" t="s">
        <v>13846</v>
      </c>
      <c r="E2914" s="113">
        <v>44544</v>
      </c>
      <c r="F2914" s="112">
        <v>72</v>
      </c>
      <c r="G2914" s="114">
        <v>0</v>
      </c>
      <c r="H2914" s="115">
        <v>6725.66</v>
      </c>
      <c r="I2914" s="115">
        <v>4483.77</v>
      </c>
      <c r="J2914" s="116">
        <v>0</v>
      </c>
      <c r="K2914" s="116">
        <v>2241.89</v>
      </c>
      <c r="L2914" s="116">
        <v>1120.94</v>
      </c>
      <c r="M2914" s="118"/>
      <c r="N2914" s="119"/>
      <c r="O2914" s="120">
        <f t="shared" si="180"/>
        <v>46752</v>
      </c>
      <c r="P2914" s="121">
        <f t="shared" si="181"/>
        <v>12</v>
      </c>
      <c r="Q2914" s="122">
        <f t="shared" si="182"/>
        <v>1120.94333333333</v>
      </c>
      <c r="R2914" s="122">
        <f t="shared" si="183"/>
        <v>0.0033333333333303</v>
      </c>
      <c r="S2914" s="123" t="s">
        <v>120</v>
      </c>
      <c r="U2914" s="70"/>
      <c r="V2914" s="124"/>
    </row>
    <row r="2915" s="63" customFormat="1" ht="16.5" outlineLevel="7" spans="1:22">
      <c r="A2915" s="82"/>
      <c r="B2915" s="111" t="s">
        <v>187</v>
      </c>
      <c r="C2915" s="111" t="s">
        <v>13849</v>
      </c>
      <c r="D2915" s="112" t="s">
        <v>13851</v>
      </c>
      <c r="E2915" s="113">
        <v>44544</v>
      </c>
      <c r="F2915" s="112">
        <v>72</v>
      </c>
      <c r="G2915" s="114">
        <v>0</v>
      </c>
      <c r="H2915" s="115">
        <v>8139.82</v>
      </c>
      <c r="I2915" s="115">
        <v>5426.55</v>
      </c>
      <c r="J2915" s="116">
        <v>0</v>
      </c>
      <c r="K2915" s="116">
        <v>2713.27</v>
      </c>
      <c r="L2915" s="116">
        <v>1356.63</v>
      </c>
      <c r="M2915" s="118"/>
      <c r="N2915" s="119"/>
      <c r="O2915" s="120">
        <f t="shared" si="180"/>
        <v>46752</v>
      </c>
      <c r="P2915" s="121">
        <f t="shared" si="181"/>
        <v>12</v>
      </c>
      <c r="Q2915" s="122">
        <f t="shared" si="182"/>
        <v>1356.63666666667</v>
      </c>
      <c r="R2915" s="122">
        <f t="shared" si="183"/>
        <v>0.00666666666643323</v>
      </c>
      <c r="S2915" s="123" t="s">
        <v>120</v>
      </c>
      <c r="U2915" s="70"/>
      <c r="V2915" s="124"/>
    </row>
    <row r="2916" s="63" customFormat="1" ht="16.5" outlineLevel="7" spans="1:22">
      <c r="A2916" s="82"/>
      <c r="B2916" s="111" t="s">
        <v>187</v>
      </c>
      <c r="C2916" s="111" t="s">
        <v>13854</v>
      </c>
      <c r="D2916" s="112" t="s">
        <v>13856</v>
      </c>
      <c r="E2916" s="113">
        <v>44544</v>
      </c>
      <c r="F2916" s="112">
        <v>72</v>
      </c>
      <c r="G2916" s="114">
        <v>0</v>
      </c>
      <c r="H2916" s="115">
        <v>1400</v>
      </c>
      <c r="I2916" s="115">
        <v>933.33</v>
      </c>
      <c r="J2916" s="116">
        <v>0</v>
      </c>
      <c r="K2916" s="116">
        <v>466.67</v>
      </c>
      <c r="L2916" s="116">
        <v>233.33</v>
      </c>
      <c r="M2916" s="118"/>
      <c r="N2916" s="119"/>
      <c r="O2916" s="120">
        <f t="shared" si="180"/>
        <v>46752</v>
      </c>
      <c r="P2916" s="121">
        <f t="shared" si="181"/>
        <v>12</v>
      </c>
      <c r="Q2916" s="122">
        <f t="shared" si="182"/>
        <v>233.333333333333</v>
      </c>
      <c r="R2916" s="122">
        <f t="shared" si="183"/>
        <v>0.00333333333330188</v>
      </c>
      <c r="S2916" s="123" t="s">
        <v>120</v>
      </c>
      <c r="U2916" s="70"/>
      <c r="V2916" s="124"/>
    </row>
    <row r="2917" s="63" customFormat="1" ht="16.5" outlineLevel="7" spans="1:22">
      <c r="A2917" s="82"/>
      <c r="B2917" s="111" t="s">
        <v>187</v>
      </c>
      <c r="C2917" s="111" t="s">
        <v>13858</v>
      </c>
      <c r="D2917" s="112" t="s">
        <v>13860</v>
      </c>
      <c r="E2917" s="113">
        <v>44544</v>
      </c>
      <c r="F2917" s="112">
        <v>72</v>
      </c>
      <c r="G2917" s="114">
        <v>0</v>
      </c>
      <c r="H2917" s="115">
        <v>27330.09</v>
      </c>
      <c r="I2917" s="115">
        <v>18220.06</v>
      </c>
      <c r="J2917" s="116">
        <v>0</v>
      </c>
      <c r="K2917" s="116">
        <v>9110.03</v>
      </c>
      <c r="L2917" s="116">
        <v>4555.01</v>
      </c>
      <c r="M2917" s="118"/>
      <c r="N2917" s="119"/>
      <c r="O2917" s="120">
        <f t="shared" si="180"/>
        <v>46752</v>
      </c>
      <c r="P2917" s="121">
        <f t="shared" si="181"/>
        <v>12</v>
      </c>
      <c r="Q2917" s="122">
        <f t="shared" si="182"/>
        <v>4555.015</v>
      </c>
      <c r="R2917" s="122">
        <f t="shared" si="183"/>
        <v>0.00500000000010914</v>
      </c>
      <c r="S2917" s="123" t="s">
        <v>120</v>
      </c>
      <c r="U2917" s="70"/>
      <c r="V2917" s="124"/>
    </row>
    <row r="2918" s="63" customFormat="1" ht="16.5" outlineLevel="7" spans="1:22">
      <c r="A2918" s="82"/>
      <c r="B2918" s="111" t="s">
        <v>187</v>
      </c>
      <c r="C2918" s="111" t="s">
        <v>13862</v>
      </c>
      <c r="D2918" s="112" t="s">
        <v>13864</v>
      </c>
      <c r="E2918" s="113">
        <v>44544</v>
      </c>
      <c r="F2918" s="112">
        <v>72</v>
      </c>
      <c r="G2918" s="114">
        <v>0</v>
      </c>
      <c r="H2918" s="115">
        <v>46902.66</v>
      </c>
      <c r="I2918" s="115">
        <v>31268.44</v>
      </c>
      <c r="J2918" s="116">
        <v>0</v>
      </c>
      <c r="K2918" s="116">
        <v>15634.22</v>
      </c>
      <c r="L2918" s="116">
        <v>7817.11</v>
      </c>
      <c r="M2918" s="118"/>
      <c r="N2918" s="119"/>
      <c r="O2918" s="120">
        <f t="shared" si="180"/>
        <v>46752</v>
      </c>
      <c r="P2918" s="121">
        <f t="shared" si="181"/>
        <v>12</v>
      </c>
      <c r="Q2918" s="122">
        <f t="shared" si="182"/>
        <v>7817.11</v>
      </c>
      <c r="R2918" s="122">
        <f t="shared" si="183"/>
        <v>0</v>
      </c>
      <c r="S2918" s="123" t="s">
        <v>120</v>
      </c>
      <c r="U2918" s="70"/>
      <c r="V2918" s="124"/>
    </row>
    <row r="2919" s="63" customFormat="1" ht="16.5" outlineLevel="7" spans="1:22">
      <c r="A2919" s="82"/>
      <c r="B2919" s="111" t="s">
        <v>187</v>
      </c>
      <c r="C2919" s="111" t="s">
        <v>13868</v>
      </c>
      <c r="D2919" s="112" t="s">
        <v>13870</v>
      </c>
      <c r="E2919" s="113">
        <v>44544</v>
      </c>
      <c r="F2919" s="112">
        <v>72</v>
      </c>
      <c r="G2919" s="114">
        <v>0</v>
      </c>
      <c r="H2919" s="115">
        <v>9380.53</v>
      </c>
      <c r="I2919" s="115">
        <v>6253.68</v>
      </c>
      <c r="J2919" s="116">
        <v>0</v>
      </c>
      <c r="K2919" s="116">
        <v>3126.85</v>
      </c>
      <c r="L2919" s="116">
        <v>1563.42</v>
      </c>
      <c r="M2919" s="118"/>
      <c r="N2919" s="119"/>
      <c r="O2919" s="120">
        <f t="shared" si="180"/>
        <v>46752</v>
      </c>
      <c r="P2919" s="121">
        <f t="shared" si="181"/>
        <v>12</v>
      </c>
      <c r="Q2919" s="122">
        <f t="shared" si="182"/>
        <v>1563.42166666667</v>
      </c>
      <c r="R2919" s="122">
        <f t="shared" si="183"/>
        <v>0.00166666666655146</v>
      </c>
      <c r="S2919" s="123" t="s">
        <v>120</v>
      </c>
      <c r="U2919" s="70"/>
      <c r="V2919" s="124"/>
    </row>
    <row r="2920" s="63" customFormat="1" ht="16.5" outlineLevel="7" spans="1:22">
      <c r="A2920" s="82"/>
      <c r="B2920" s="111" t="s">
        <v>187</v>
      </c>
      <c r="C2920" s="111" t="s">
        <v>13873</v>
      </c>
      <c r="D2920" s="112" t="s">
        <v>13875</v>
      </c>
      <c r="E2920" s="113">
        <v>44544</v>
      </c>
      <c r="F2920" s="112">
        <v>72</v>
      </c>
      <c r="G2920" s="114">
        <v>0</v>
      </c>
      <c r="H2920" s="115">
        <v>9639.82</v>
      </c>
      <c r="I2920" s="115">
        <v>6426.55</v>
      </c>
      <c r="J2920" s="116">
        <v>0</v>
      </c>
      <c r="K2920" s="116">
        <v>3213.27</v>
      </c>
      <c r="L2920" s="116">
        <v>1606.63</v>
      </c>
      <c r="M2920" s="118"/>
      <c r="N2920" s="119"/>
      <c r="O2920" s="120">
        <f t="shared" si="180"/>
        <v>46752</v>
      </c>
      <c r="P2920" s="121">
        <f t="shared" si="181"/>
        <v>12</v>
      </c>
      <c r="Q2920" s="122">
        <f t="shared" si="182"/>
        <v>1606.63666666667</v>
      </c>
      <c r="R2920" s="122">
        <f t="shared" si="183"/>
        <v>0.0066666666666606</v>
      </c>
      <c r="S2920" s="123" t="s">
        <v>120</v>
      </c>
      <c r="U2920" s="70"/>
      <c r="V2920" s="124"/>
    </row>
    <row r="2921" s="63" customFormat="1" ht="16.5" outlineLevel="7" spans="1:22">
      <c r="A2921" s="82"/>
      <c r="B2921" s="111" t="s">
        <v>187</v>
      </c>
      <c r="C2921" s="111" t="s">
        <v>13878</v>
      </c>
      <c r="D2921" s="112" t="s">
        <v>13880</v>
      </c>
      <c r="E2921" s="113">
        <v>44545</v>
      </c>
      <c r="F2921" s="112">
        <v>72</v>
      </c>
      <c r="G2921" s="114">
        <v>0</v>
      </c>
      <c r="H2921" s="115">
        <v>9262.53</v>
      </c>
      <c r="I2921" s="115">
        <v>6175.02</v>
      </c>
      <c r="J2921" s="116">
        <v>0</v>
      </c>
      <c r="K2921" s="116">
        <v>3087.51</v>
      </c>
      <c r="L2921" s="116">
        <v>1543.75</v>
      </c>
      <c r="M2921" s="118"/>
      <c r="N2921" s="119"/>
      <c r="O2921" s="120">
        <f t="shared" si="180"/>
        <v>46752</v>
      </c>
      <c r="P2921" s="121">
        <f t="shared" si="181"/>
        <v>12</v>
      </c>
      <c r="Q2921" s="122">
        <f t="shared" si="182"/>
        <v>1543.755</v>
      </c>
      <c r="R2921" s="122">
        <f t="shared" si="183"/>
        <v>0.00500000000010914</v>
      </c>
      <c r="S2921" s="123" t="s">
        <v>120</v>
      </c>
      <c r="U2921" s="70"/>
      <c r="V2921" s="124"/>
    </row>
    <row r="2922" s="63" customFormat="1" ht="16.5" outlineLevel="7" spans="1:22">
      <c r="A2922" s="82"/>
      <c r="B2922" s="111" t="s">
        <v>187</v>
      </c>
      <c r="C2922" s="111" t="s">
        <v>13883</v>
      </c>
      <c r="D2922" s="112" t="s">
        <v>13880</v>
      </c>
      <c r="E2922" s="113">
        <v>44545</v>
      </c>
      <c r="F2922" s="112">
        <v>72</v>
      </c>
      <c r="G2922" s="114">
        <v>0</v>
      </c>
      <c r="H2922" s="115">
        <v>9262.53</v>
      </c>
      <c r="I2922" s="115">
        <v>6175.02</v>
      </c>
      <c r="J2922" s="116">
        <v>0</v>
      </c>
      <c r="K2922" s="116">
        <v>3087.51</v>
      </c>
      <c r="L2922" s="116">
        <v>1543.75</v>
      </c>
      <c r="M2922" s="118"/>
      <c r="N2922" s="119"/>
      <c r="O2922" s="120">
        <f t="shared" si="180"/>
        <v>46752</v>
      </c>
      <c r="P2922" s="121">
        <f t="shared" si="181"/>
        <v>12</v>
      </c>
      <c r="Q2922" s="122">
        <f t="shared" si="182"/>
        <v>1543.755</v>
      </c>
      <c r="R2922" s="122">
        <f t="shared" si="183"/>
        <v>0.00500000000010914</v>
      </c>
      <c r="S2922" s="123" t="s">
        <v>120</v>
      </c>
      <c r="U2922" s="70"/>
      <c r="V2922" s="124"/>
    </row>
    <row r="2923" s="63" customFormat="1" ht="16.5" outlineLevel="7" spans="1:22">
      <c r="A2923" s="82"/>
      <c r="B2923" s="111" t="s">
        <v>187</v>
      </c>
      <c r="C2923" s="111" t="s">
        <v>13886</v>
      </c>
      <c r="D2923" s="112" t="s">
        <v>13880</v>
      </c>
      <c r="E2923" s="113">
        <v>44545</v>
      </c>
      <c r="F2923" s="112">
        <v>72</v>
      </c>
      <c r="G2923" s="114">
        <v>0</v>
      </c>
      <c r="H2923" s="115">
        <v>9262.54</v>
      </c>
      <c r="I2923" s="115">
        <v>6175.03</v>
      </c>
      <c r="J2923" s="116">
        <v>0</v>
      </c>
      <c r="K2923" s="116">
        <v>3087.51</v>
      </c>
      <c r="L2923" s="116">
        <v>1543.75</v>
      </c>
      <c r="M2923" s="118"/>
      <c r="N2923" s="119"/>
      <c r="O2923" s="120">
        <f t="shared" si="180"/>
        <v>46752</v>
      </c>
      <c r="P2923" s="121">
        <f t="shared" si="181"/>
        <v>12</v>
      </c>
      <c r="Q2923" s="122">
        <f t="shared" si="182"/>
        <v>1543.75666666667</v>
      </c>
      <c r="R2923" s="122">
        <f t="shared" si="183"/>
        <v>0.00666666666688798</v>
      </c>
      <c r="S2923" s="123" t="s">
        <v>120</v>
      </c>
      <c r="U2923" s="70"/>
      <c r="V2923" s="124"/>
    </row>
    <row r="2924" s="63" customFormat="1" ht="16.5" outlineLevel="7" spans="1:22">
      <c r="A2924" s="82"/>
      <c r="B2924" s="111" t="s">
        <v>187</v>
      </c>
      <c r="C2924" s="111" t="s">
        <v>13889</v>
      </c>
      <c r="D2924" s="112" t="s">
        <v>13880</v>
      </c>
      <c r="E2924" s="113">
        <v>44545</v>
      </c>
      <c r="F2924" s="112">
        <v>72</v>
      </c>
      <c r="G2924" s="114">
        <v>0</v>
      </c>
      <c r="H2924" s="115">
        <v>9262.54</v>
      </c>
      <c r="I2924" s="115">
        <v>6175.03</v>
      </c>
      <c r="J2924" s="116">
        <v>0</v>
      </c>
      <c r="K2924" s="116">
        <v>3087.51</v>
      </c>
      <c r="L2924" s="116">
        <v>1543.75</v>
      </c>
      <c r="M2924" s="118"/>
      <c r="N2924" s="119"/>
      <c r="O2924" s="120">
        <f t="shared" si="180"/>
        <v>46752</v>
      </c>
      <c r="P2924" s="121">
        <f t="shared" si="181"/>
        <v>12</v>
      </c>
      <c r="Q2924" s="122">
        <f t="shared" si="182"/>
        <v>1543.75666666667</v>
      </c>
      <c r="R2924" s="122">
        <f t="shared" si="183"/>
        <v>0.00666666666688798</v>
      </c>
      <c r="S2924" s="123" t="s">
        <v>120</v>
      </c>
      <c r="U2924" s="70"/>
      <c r="V2924" s="124"/>
    </row>
    <row r="2925" s="63" customFormat="1" ht="16.5" outlineLevel="7" spans="1:22">
      <c r="A2925" s="82"/>
      <c r="B2925" s="111" t="s">
        <v>187</v>
      </c>
      <c r="C2925" s="111" t="s">
        <v>13892</v>
      </c>
      <c r="D2925" s="112" t="s">
        <v>13880</v>
      </c>
      <c r="E2925" s="113">
        <v>44545</v>
      </c>
      <c r="F2925" s="112">
        <v>72</v>
      </c>
      <c r="G2925" s="114">
        <v>0</v>
      </c>
      <c r="H2925" s="115">
        <v>9262.54</v>
      </c>
      <c r="I2925" s="115">
        <v>6175.03</v>
      </c>
      <c r="J2925" s="116">
        <v>0</v>
      </c>
      <c r="K2925" s="116">
        <v>3087.51</v>
      </c>
      <c r="L2925" s="116">
        <v>1543.75</v>
      </c>
      <c r="M2925" s="118"/>
      <c r="N2925" s="119"/>
      <c r="O2925" s="120">
        <f t="shared" si="180"/>
        <v>46752</v>
      </c>
      <c r="P2925" s="121">
        <f t="shared" si="181"/>
        <v>12</v>
      </c>
      <c r="Q2925" s="122">
        <f t="shared" si="182"/>
        <v>1543.75666666667</v>
      </c>
      <c r="R2925" s="122">
        <f t="shared" si="183"/>
        <v>0.00666666666688798</v>
      </c>
      <c r="S2925" s="123" t="s">
        <v>120</v>
      </c>
      <c r="U2925" s="70"/>
      <c r="V2925" s="124"/>
    </row>
    <row r="2926" s="63" customFormat="1" ht="16.5" outlineLevel="7" spans="1:22">
      <c r="A2926" s="82"/>
      <c r="B2926" s="111" t="s">
        <v>187</v>
      </c>
      <c r="C2926" s="111" t="s">
        <v>13895</v>
      </c>
      <c r="D2926" s="112" t="s">
        <v>13880</v>
      </c>
      <c r="E2926" s="113">
        <v>44545</v>
      </c>
      <c r="F2926" s="112">
        <v>72</v>
      </c>
      <c r="G2926" s="114">
        <v>0</v>
      </c>
      <c r="H2926" s="115">
        <v>9262.54</v>
      </c>
      <c r="I2926" s="115">
        <v>6175.03</v>
      </c>
      <c r="J2926" s="116">
        <v>0</v>
      </c>
      <c r="K2926" s="116">
        <v>3087.51</v>
      </c>
      <c r="L2926" s="116">
        <v>1543.75</v>
      </c>
      <c r="M2926" s="118"/>
      <c r="N2926" s="119"/>
      <c r="O2926" s="120">
        <f t="shared" ref="O2926:O2989" si="184">IFERROR(EOMONTH(E2926,F2926),"")</f>
        <v>46752</v>
      </c>
      <c r="P2926" s="121">
        <f t="shared" ref="P2926:P2989" si="185">IFERROR(IF(OR(AND(M2926&lt;&gt;"",YEAR(M2926)&lt;YEAR($L$6)),AND(O2926&lt;&gt;"",YEAR(O2926)&lt;YEAR($L$6))),0,IF(YEAR(E2926)&gt;YEAR($L$6),0,IF(OR((IF(YEAR(E2926)&lt;YEAR($L$6),1,IF(MONTH(E2926)=12,99,MONTH(E2926)+1))&gt;12),(IF(YEAR(E2926)&lt;YEAR($L$6),1,IF(MONTH(E2926)=12,99,MONTH(E2926)+1))&gt;MIN(MONTH($L$6),IF(AND(M2926&lt;&gt;"",YEAR(M2926)=YEAR($L$6)),MONTH(M2926),99),IF(AND(O2926&lt;&gt;"",YEAR(O2926)=YEAR($L$6)),MONTH(O2926),99)))),0,MIN(MONTH($L$6),IF(AND(M2926&lt;&gt;"",YEAR(M2926)=YEAR($L$6)),MONTH(M2926),99),IF(AND(O2926&lt;&gt;"",YEAR(O2926)=YEAR($L$6)),MONTH(O2926),99))-IF(YEAR(E2926)&lt;YEAR($L$6),1,IF(MONTH(E2926)=12,99,MONTH(E2926)+1))+1))),0)</f>
        <v>12</v>
      </c>
      <c r="Q2926" s="122">
        <f t="shared" ref="Q2926:Q2989" si="186">IFERROR(IF(N2926=0,(H2926*(1-G2926))/F2926*P2926,(N2926*(1-G2926))/F2926*P2926),0)</f>
        <v>1543.75666666667</v>
      </c>
      <c r="R2926" s="122">
        <f t="shared" ref="R2926:R2989" si="187">Q2926-L2926</f>
        <v>0.00666666666688798</v>
      </c>
      <c r="S2926" s="123" t="s">
        <v>120</v>
      </c>
      <c r="U2926" s="70"/>
      <c r="V2926" s="124"/>
    </row>
    <row r="2927" s="63" customFormat="1" ht="16.5" outlineLevel="7" spans="1:22">
      <c r="A2927" s="82"/>
      <c r="B2927" s="111" t="s">
        <v>187</v>
      </c>
      <c r="C2927" s="111" t="s">
        <v>13898</v>
      </c>
      <c r="D2927" s="112" t="s">
        <v>13880</v>
      </c>
      <c r="E2927" s="113">
        <v>44545</v>
      </c>
      <c r="F2927" s="112">
        <v>72</v>
      </c>
      <c r="G2927" s="114">
        <v>0</v>
      </c>
      <c r="H2927" s="115">
        <v>9262.54</v>
      </c>
      <c r="I2927" s="115">
        <v>6175.03</v>
      </c>
      <c r="J2927" s="116">
        <v>0</v>
      </c>
      <c r="K2927" s="116">
        <v>3087.51</v>
      </c>
      <c r="L2927" s="116">
        <v>1543.75</v>
      </c>
      <c r="M2927" s="118"/>
      <c r="N2927" s="119"/>
      <c r="O2927" s="120">
        <f t="shared" si="184"/>
        <v>46752</v>
      </c>
      <c r="P2927" s="121">
        <f t="shared" si="185"/>
        <v>12</v>
      </c>
      <c r="Q2927" s="122">
        <f t="shared" si="186"/>
        <v>1543.75666666667</v>
      </c>
      <c r="R2927" s="122">
        <f t="shared" si="187"/>
        <v>0.00666666666688798</v>
      </c>
      <c r="S2927" s="123" t="s">
        <v>120</v>
      </c>
      <c r="U2927" s="70"/>
      <c r="V2927" s="124"/>
    </row>
    <row r="2928" s="63" customFormat="1" ht="16.5" outlineLevel="7" spans="1:22">
      <c r="A2928" s="82"/>
      <c r="B2928" s="111" t="s">
        <v>187</v>
      </c>
      <c r="C2928" s="111" t="s">
        <v>13901</v>
      </c>
      <c r="D2928" s="112" t="s">
        <v>13880</v>
      </c>
      <c r="E2928" s="113">
        <v>44545</v>
      </c>
      <c r="F2928" s="112">
        <v>72</v>
      </c>
      <c r="G2928" s="114">
        <v>0</v>
      </c>
      <c r="H2928" s="115">
        <v>9262.54</v>
      </c>
      <c r="I2928" s="115">
        <v>6175.03</v>
      </c>
      <c r="J2928" s="116">
        <v>0</v>
      </c>
      <c r="K2928" s="116">
        <v>3087.51</v>
      </c>
      <c r="L2928" s="116">
        <v>1543.75</v>
      </c>
      <c r="M2928" s="118"/>
      <c r="N2928" s="119"/>
      <c r="O2928" s="120">
        <f t="shared" si="184"/>
        <v>46752</v>
      </c>
      <c r="P2928" s="121">
        <f t="shared" si="185"/>
        <v>12</v>
      </c>
      <c r="Q2928" s="122">
        <f t="shared" si="186"/>
        <v>1543.75666666667</v>
      </c>
      <c r="R2928" s="122">
        <f t="shared" si="187"/>
        <v>0.00666666666688798</v>
      </c>
      <c r="S2928" s="123" t="s">
        <v>120</v>
      </c>
      <c r="U2928" s="70"/>
      <c r="V2928" s="124"/>
    </row>
    <row r="2929" s="63" customFormat="1" ht="16.5" outlineLevel="7" spans="1:22">
      <c r="A2929" s="82"/>
      <c r="B2929" s="111" t="s">
        <v>187</v>
      </c>
      <c r="C2929" s="111" t="s">
        <v>13904</v>
      </c>
      <c r="D2929" s="112" t="s">
        <v>13880</v>
      </c>
      <c r="E2929" s="113">
        <v>44545</v>
      </c>
      <c r="F2929" s="112">
        <v>72</v>
      </c>
      <c r="G2929" s="114">
        <v>0</v>
      </c>
      <c r="H2929" s="115">
        <v>9262.54</v>
      </c>
      <c r="I2929" s="115">
        <v>6175.03</v>
      </c>
      <c r="J2929" s="116">
        <v>0</v>
      </c>
      <c r="K2929" s="116">
        <v>3087.51</v>
      </c>
      <c r="L2929" s="116">
        <v>1543.75</v>
      </c>
      <c r="M2929" s="118"/>
      <c r="N2929" s="119"/>
      <c r="O2929" s="120">
        <f t="shared" si="184"/>
        <v>46752</v>
      </c>
      <c r="P2929" s="121">
        <f t="shared" si="185"/>
        <v>12</v>
      </c>
      <c r="Q2929" s="122">
        <f t="shared" si="186"/>
        <v>1543.75666666667</v>
      </c>
      <c r="R2929" s="122">
        <f t="shared" si="187"/>
        <v>0.00666666666688798</v>
      </c>
      <c r="S2929" s="123" t="s">
        <v>120</v>
      </c>
      <c r="U2929" s="70"/>
      <c r="V2929" s="124"/>
    </row>
    <row r="2930" s="63" customFormat="1" ht="16.5" outlineLevel="7" spans="1:22">
      <c r="A2930" s="82"/>
      <c r="B2930" s="111" t="s">
        <v>187</v>
      </c>
      <c r="C2930" s="111" t="s">
        <v>13907</v>
      </c>
      <c r="D2930" s="112" t="s">
        <v>13909</v>
      </c>
      <c r="E2930" s="113">
        <v>44753</v>
      </c>
      <c r="F2930" s="112">
        <v>72</v>
      </c>
      <c r="G2930" s="114">
        <v>0</v>
      </c>
      <c r="H2930" s="115">
        <v>5306.2</v>
      </c>
      <c r="I2930" s="115">
        <v>3021.59</v>
      </c>
      <c r="J2930" s="116">
        <v>0</v>
      </c>
      <c r="K2930" s="116">
        <v>2284.61</v>
      </c>
      <c r="L2930" s="116">
        <v>884.36</v>
      </c>
      <c r="M2930" s="118"/>
      <c r="N2930" s="119"/>
      <c r="O2930" s="120">
        <f t="shared" si="184"/>
        <v>46965</v>
      </c>
      <c r="P2930" s="121">
        <f t="shared" si="185"/>
        <v>12</v>
      </c>
      <c r="Q2930" s="122">
        <f t="shared" si="186"/>
        <v>884.366666666667</v>
      </c>
      <c r="R2930" s="122">
        <f t="shared" si="187"/>
        <v>0.0066666666666606</v>
      </c>
      <c r="S2930" s="123" t="s">
        <v>120</v>
      </c>
      <c r="U2930" s="70"/>
      <c r="V2930" s="124"/>
    </row>
    <row r="2931" s="63" customFormat="1" ht="16.5" outlineLevel="7" spans="1:22">
      <c r="A2931" s="82"/>
      <c r="B2931" s="111" t="s">
        <v>187</v>
      </c>
      <c r="C2931" s="111" t="s">
        <v>13912</v>
      </c>
      <c r="D2931" s="112" t="s">
        <v>13909</v>
      </c>
      <c r="E2931" s="113">
        <v>44753</v>
      </c>
      <c r="F2931" s="112">
        <v>72</v>
      </c>
      <c r="G2931" s="114">
        <v>0</v>
      </c>
      <c r="H2931" s="115">
        <v>5306.19</v>
      </c>
      <c r="I2931" s="115">
        <v>3021.58</v>
      </c>
      <c r="J2931" s="116">
        <v>0</v>
      </c>
      <c r="K2931" s="116">
        <v>2284.61</v>
      </c>
      <c r="L2931" s="116">
        <v>884.36</v>
      </c>
      <c r="M2931" s="118"/>
      <c r="N2931" s="119"/>
      <c r="O2931" s="120">
        <f t="shared" si="184"/>
        <v>46965</v>
      </c>
      <c r="P2931" s="121">
        <f t="shared" si="185"/>
        <v>12</v>
      </c>
      <c r="Q2931" s="122">
        <f t="shared" si="186"/>
        <v>884.365</v>
      </c>
      <c r="R2931" s="122">
        <f t="shared" si="187"/>
        <v>0.00499999999988177</v>
      </c>
      <c r="S2931" s="123" t="s">
        <v>120</v>
      </c>
      <c r="U2931" s="70"/>
      <c r="V2931" s="124"/>
    </row>
    <row r="2932" s="63" customFormat="1" ht="16.5" outlineLevel="7" spans="1:22">
      <c r="A2932" s="82"/>
      <c r="B2932" s="111" t="s">
        <v>187</v>
      </c>
      <c r="C2932" s="111" t="s">
        <v>13915</v>
      </c>
      <c r="D2932" s="112" t="s">
        <v>13917</v>
      </c>
      <c r="E2932" s="113">
        <v>44753</v>
      </c>
      <c r="F2932" s="112">
        <v>72</v>
      </c>
      <c r="G2932" s="114">
        <v>0</v>
      </c>
      <c r="H2932" s="115">
        <v>12809.73</v>
      </c>
      <c r="I2932" s="115">
        <v>7294.43</v>
      </c>
      <c r="J2932" s="116">
        <v>0</v>
      </c>
      <c r="K2932" s="116">
        <v>5515.3</v>
      </c>
      <c r="L2932" s="116">
        <v>2134.96</v>
      </c>
      <c r="M2932" s="118"/>
      <c r="N2932" s="119"/>
      <c r="O2932" s="120">
        <f t="shared" si="184"/>
        <v>46965</v>
      </c>
      <c r="P2932" s="121">
        <f t="shared" si="185"/>
        <v>12</v>
      </c>
      <c r="Q2932" s="122">
        <f t="shared" si="186"/>
        <v>2134.955</v>
      </c>
      <c r="R2932" s="122">
        <f t="shared" si="187"/>
        <v>-0.00500000000010914</v>
      </c>
      <c r="S2932" s="123" t="s">
        <v>120</v>
      </c>
      <c r="U2932" s="70"/>
      <c r="V2932" s="124"/>
    </row>
    <row r="2933" s="63" customFormat="1" ht="16.5" outlineLevel="7" spans="1:22">
      <c r="A2933" s="82"/>
      <c r="B2933" s="111" t="s">
        <v>187</v>
      </c>
      <c r="C2933" s="111" t="s">
        <v>13920</v>
      </c>
      <c r="D2933" s="112" t="s">
        <v>13922</v>
      </c>
      <c r="E2933" s="113">
        <v>44753</v>
      </c>
      <c r="F2933" s="112">
        <v>72</v>
      </c>
      <c r="G2933" s="114">
        <v>0</v>
      </c>
      <c r="H2933" s="115">
        <v>44247.8</v>
      </c>
      <c r="I2933" s="115">
        <v>25196.66</v>
      </c>
      <c r="J2933" s="116">
        <v>0</v>
      </c>
      <c r="K2933" s="116">
        <v>19051.14</v>
      </c>
      <c r="L2933" s="116">
        <v>7374.64</v>
      </c>
      <c r="M2933" s="118"/>
      <c r="N2933" s="119"/>
      <c r="O2933" s="120">
        <f t="shared" si="184"/>
        <v>46965</v>
      </c>
      <c r="P2933" s="121">
        <f t="shared" si="185"/>
        <v>12</v>
      </c>
      <c r="Q2933" s="122">
        <f t="shared" si="186"/>
        <v>7374.63333333333</v>
      </c>
      <c r="R2933" s="122">
        <f t="shared" si="187"/>
        <v>-0.00666666666711535</v>
      </c>
      <c r="S2933" s="123" t="s">
        <v>120</v>
      </c>
      <c r="U2933" s="70"/>
      <c r="V2933" s="124"/>
    </row>
    <row r="2934" s="63" customFormat="1" ht="16.5" outlineLevel="7" spans="1:22">
      <c r="A2934" s="82"/>
      <c r="B2934" s="111" t="s">
        <v>187</v>
      </c>
      <c r="C2934" s="111" t="s">
        <v>13926</v>
      </c>
      <c r="D2934" s="112" t="s">
        <v>13928</v>
      </c>
      <c r="E2934" s="113">
        <v>44819</v>
      </c>
      <c r="F2934" s="112">
        <v>72</v>
      </c>
      <c r="G2934" s="114">
        <v>0</v>
      </c>
      <c r="H2934" s="115">
        <v>10442.48</v>
      </c>
      <c r="I2934" s="115">
        <v>5656.34</v>
      </c>
      <c r="J2934" s="116">
        <v>0</v>
      </c>
      <c r="K2934" s="116">
        <v>4786.14</v>
      </c>
      <c r="L2934" s="116">
        <v>1740.42</v>
      </c>
      <c r="M2934" s="118"/>
      <c r="N2934" s="119"/>
      <c r="O2934" s="120">
        <f t="shared" si="184"/>
        <v>47026</v>
      </c>
      <c r="P2934" s="121">
        <f t="shared" si="185"/>
        <v>12</v>
      </c>
      <c r="Q2934" s="122">
        <f t="shared" si="186"/>
        <v>1740.41333333333</v>
      </c>
      <c r="R2934" s="122">
        <f t="shared" si="187"/>
        <v>-0.00666666666688798</v>
      </c>
      <c r="S2934" s="123" t="s">
        <v>120</v>
      </c>
      <c r="U2934" s="70"/>
      <c r="V2934" s="124"/>
    </row>
    <row r="2935" s="63" customFormat="1" ht="16.5" outlineLevel="7" spans="1:22">
      <c r="A2935" s="82"/>
      <c r="B2935" s="111" t="s">
        <v>187</v>
      </c>
      <c r="C2935" s="111" t="s">
        <v>13931</v>
      </c>
      <c r="D2935" s="112" t="s">
        <v>13933</v>
      </c>
      <c r="E2935" s="113">
        <v>44819</v>
      </c>
      <c r="F2935" s="112">
        <v>72</v>
      </c>
      <c r="G2935" s="114">
        <v>0</v>
      </c>
      <c r="H2935" s="115">
        <v>10177</v>
      </c>
      <c r="I2935" s="115">
        <v>5512.55</v>
      </c>
      <c r="J2935" s="116">
        <v>0</v>
      </c>
      <c r="K2935" s="116">
        <v>4664.45</v>
      </c>
      <c r="L2935" s="116">
        <v>1696.17</v>
      </c>
      <c r="M2935" s="118"/>
      <c r="N2935" s="119"/>
      <c r="O2935" s="120">
        <f t="shared" si="184"/>
        <v>47026</v>
      </c>
      <c r="P2935" s="121">
        <f t="shared" si="185"/>
        <v>12</v>
      </c>
      <c r="Q2935" s="122">
        <f t="shared" si="186"/>
        <v>1696.16666666667</v>
      </c>
      <c r="R2935" s="122">
        <f t="shared" si="187"/>
        <v>-0.0033333333333303</v>
      </c>
      <c r="S2935" s="123" t="s">
        <v>120</v>
      </c>
      <c r="U2935" s="70"/>
      <c r="V2935" s="124"/>
    </row>
    <row r="2936" s="63" customFormat="1" ht="16.5" outlineLevel="7" spans="1:22">
      <c r="A2936" s="82"/>
      <c r="B2936" s="111" t="s">
        <v>187</v>
      </c>
      <c r="C2936" s="111" t="s">
        <v>13936</v>
      </c>
      <c r="D2936" s="112" t="s">
        <v>13933</v>
      </c>
      <c r="E2936" s="113">
        <v>44819</v>
      </c>
      <c r="F2936" s="112">
        <v>72</v>
      </c>
      <c r="G2936" s="114">
        <v>0</v>
      </c>
      <c r="H2936" s="115">
        <v>10176.99</v>
      </c>
      <c r="I2936" s="115">
        <v>5512.54</v>
      </c>
      <c r="J2936" s="116">
        <v>0</v>
      </c>
      <c r="K2936" s="116">
        <v>4664.45</v>
      </c>
      <c r="L2936" s="116">
        <v>1696.17</v>
      </c>
      <c r="M2936" s="118"/>
      <c r="N2936" s="119"/>
      <c r="O2936" s="120">
        <f t="shared" si="184"/>
        <v>47026</v>
      </c>
      <c r="P2936" s="121">
        <f t="shared" si="185"/>
        <v>12</v>
      </c>
      <c r="Q2936" s="122">
        <f t="shared" si="186"/>
        <v>1696.165</v>
      </c>
      <c r="R2936" s="122">
        <f t="shared" si="187"/>
        <v>-0.00500000000010914</v>
      </c>
      <c r="S2936" s="123" t="s">
        <v>120</v>
      </c>
      <c r="U2936" s="70"/>
      <c r="V2936" s="124"/>
    </row>
    <row r="2937" s="63" customFormat="1" ht="16.5" outlineLevel="7" spans="1:22">
      <c r="A2937" s="82"/>
      <c r="B2937" s="111" t="s">
        <v>187</v>
      </c>
      <c r="C2937" s="111" t="s">
        <v>13939</v>
      </c>
      <c r="D2937" s="112" t="s">
        <v>13941</v>
      </c>
      <c r="E2937" s="113">
        <v>44852</v>
      </c>
      <c r="F2937" s="112">
        <v>72</v>
      </c>
      <c r="G2937" s="114">
        <v>0</v>
      </c>
      <c r="H2937" s="115">
        <v>53097.35</v>
      </c>
      <c r="I2937" s="115">
        <v>28023.61</v>
      </c>
      <c r="J2937" s="116">
        <v>0</v>
      </c>
      <c r="K2937" s="116">
        <v>25073.74</v>
      </c>
      <c r="L2937" s="116">
        <v>8849.56</v>
      </c>
      <c r="M2937" s="118"/>
      <c r="N2937" s="119"/>
      <c r="O2937" s="120">
        <f t="shared" si="184"/>
        <v>47057</v>
      </c>
      <c r="P2937" s="121">
        <f t="shared" si="185"/>
        <v>12</v>
      </c>
      <c r="Q2937" s="122">
        <f t="shared" si="186"/>
        <v>8849.55833333333</v>
      </c>
      <c r="R2937" s="122">
        <f t="shared" si="187"/>
        <v>-0.00166666666700621</v>
      </c>
      <c r="S2937" s="123" t="s">
        <v>120</v>
      </c>
      <c r="U2937" s="70"/>
      <c r="V2937" s="124"/>
    </row>
    <row r="2938" s="63" customFormat="1" ht="16.5" outlineLevel="7" spans="1:22">
      <c r="A2938" s="82"/>
      <c r="B2938" s="111" t="s">
        <v>187</v>
      </c>
      <c r="C2938" s="111" t="s">
        <v>13944</v>
      </c>
      <c r="D2938" s="112" t="s">
        <v>13946</v>
      </c>
      <c r="E2938" s="113">
        <v>44852</v>
      </c>
      <c r="F2938" s="112">
        <v>72</v>
      </c>
      <c r="G2938" s="114">
        <v>0</v>
      </c>
      <c r="H2938" s="115">
        <v>53097.36</v>
      </c>
      <c r="I2938" s="115">
        <v>28023.61</v>
      </c>
      <c r="J2938" s="116">
        <v>0</v>
      </c>
      <c r="K2938" s="116">
        <v>25073.75</v>
      </c>
      <c r="L2938" s="116">
        <v>8849.56</v>
      </c>
      <c r="M2938" s="118"/>
      <c r="N2938" s="119"/>
      <c r="O2938" s="120">
        <f t="shared" si="184"/>
        <v>47057</v>
      </c>
      <c r="P2938" s="121">
        <f t="shared" si="185"/>
        <v>12</v>
      </c>
      <c r="Q2938" s="122">
        <f t="shared" si="186"/>
        <v>8849.56</v>
      </c>
      <c r="R2938" s="122">
        <f t="shared" si="187"/>
        <v>0</v>
      </c>
      <c r="S2938" s="123" t="s">
        <v>120</v>
      </c>
      <c r="U2938" s="70"/>
      <c r="V2938" s="124"/>
    </row>
    <row r="2939" s="63" customFormat="1" ht="16.5" outlineLevel="7" spans="1:22">
      <c r="A2939" s="82"/>
      <c r="B2939" s="111" t="s">
        <v>187</v>
      </c>
      <c r="C2939" s="111" t="s">
        <v>13948</v>
      </c>
      <c r="D2939" s="112" t="s">
        <v>13950</v>
      </c>
      <c r="E2939" s="113">
        <v>44852</v>
      </c>
      <c r="F2939" s="112">
        <v>72</v>
      </c>
      <c r="G2939" s="114">
        <v>0</v>
      </c>
      <c r="H2939" s="115">
        <v>53097.34</v>
      </c>
      <c r="I2939" s="115">
        <v>28023.6</v>
      </c>
      <c r="J2939" s="116">
        <v>0</v>
      </c>
      <c r="K2939" s="116">
        <v>25073.74</v>
      </c>
      <c r="L2939" s="116">
        <v>8849.55</v>
      </c>
      <c r="M2939" s="118"/>
      <c r="N2939" s="119"/>
      <c r="O2939" s="120">
        <f t="shared" si="184"/>
        <v>47057</v>
      </c>
      <c r="P2939" s="121">
        <f t="shared" si="185"/>
        <v>12</v>
      </c>
      <c r="Q2939" s="122">
        <f t="shared" si="186"/>
        <v>8849.55666666667</v>
      </c>
      <c r="R2939" s="122">
        <f t="shared" si="187"/>
        <v>0.00666666666620586</v>
      </c>
      <c r="S2939" s="123" t="s">
        <v>120</v>
      </c>
      <c r="U2939" s="70"/>
      <c r="V2939" s="124"/>
    </row>
    <row r="2940" s="63" customFormat="1" ht="16.5" outlineLevel="7" spans="1:22">
      <c r="A2940" s="82"/>
      <c r="B2940" s="111" t="s">
        <v>187</v>
      </c>
      <c r="C2940" s="111" t="s">
        <v>13952</v>
      </c>
      <c r="D2940" s="112" t="s">
        <v>13950</v>
      </c>
      <c r="E2940" s="113">
        <v>44852</v>
      </c>
      <c r="F2940" s="112">
        <v>72</v>
      </c>
      <c r="G2940" s="114">
        <v>0</v>
      </c>
      <c r="H2940" s="115">
        <v>53097.34</v>
      </c>
      <c r="I2940" s="115">
        <v>28023.6</v>
      </c>
      <c r="J2940" s="116">
        <v>0</v>
      </c>
      <c r="K2940" s="116">
        <v>25073.74</v>
      </c>
      <c r="L2940" s="116">
        <v>8849.55</v>
      </c>
      <c r="M2940" s="118"/>
      <c r="N2940" s="119"/>
      <c r="O2940" s="120">
        <f t="shared" si="184"/>
        <v>47057</v>
      </c>
      <c r="P2940" s="121">
        <f t="shared" si="185"/>
        <v>12</v>
      </c>
      <c r="Q2940" s="122">
        <f t="shared" si="186"/>
        <v>8849.55666666667</v>
      </c>
      <c r="R2940" s="122">
        <f t="shared" si="187"/>
        <v>0.00666666666620586</v>
      </c>
      <c r="S2940" s="123" t="s">
        <v>120</v>
      </c>
      <c r="U2940" s="70"/>
      <c r="V2940" s="124"/>
    </row>
    <row r="2941" s="63" customFormat="1" ht="16.5" outlineLevel="7" spans="1:22">
      <c r="A2941" s="82"/>
      <c r="B2941" s="111" t="s">
        <v>187</v>
      </c>
      <c r="C2941" s="111" t="s">
        <v>13955</v>
      </c>
      <c r="D2941" s="112" t="s">
        <v>13950</v>
      </c>
      <c r="E2941" s="113">
        <v>44852</v>
      </c>
      <c r="F2941" s="112">
        <v>72</v>
      </c>
      <c r="G2941" s="114">
        <v>0</v>
      </c>
      <c r="H2941" s="115">
        <v>53097.34</v>
      </c>
      <c r="I2941" s="115">
        <v>28023.6</v>
      </c>
      <c r="J2941" s="116">
        <v>0</v>
      </c>
      <c r="K2941" s="116">
        <v>25073.74</v>
      </c>
      <c r="L2941" s="116">
        <v>8849.55</v>
      </c>
      <c r="M2941" s="118"/>
      <c r="N2941" s="119"/>
      <c r="O2941" s="120">
        <f t="shared" si="184"/>
        <v>47057</v>
      </c>
      <c r="P2941" s="121">
        <f t="shared" si="185"/>
        <v>12</v>
      </c>
      <c r="Q2941" s="122">
        <f t="shared" si="186"/>
        <v>8849.55666666667</v>
      </c>
      <c r="R2941" s="122">
        <f t="shared" si="187"/>
        <v>0.00666666666620586</v>
      </c>
      <c r="S2941" s="123" t="s">
        <v>120</v>
      </c>
      <c r="U2941" s="70"/>
      <c r="V2941" s="124"/>
    </row>
    <row r="2942" s="63" customFormat="1" ht="16.5" outlineLevel="7" spans="1:22">
      <c r="A2942" s="82"/>
      <c r="B2942" s="111" t="s">
        <v>187</v>
      </c>
      <c r="C2942" s="111" t="s">
        <v>13958</v>
      </c>
      <c r="D2942" s="112" t="s">
        <v>13950</v>
      </c>
      <c r="E2942" s="113">
        <v>44852</v>
      </c>
      <c r="F2942" s="112">
        <v>72</v>
      </c>
      <c r="G2942" s="114">
        <v>0</v>
      </c>
      <c r="H2942" s="115">
        <v>53097.34</v>
      </c>
      <c r="I2942" s="115">
        <v>28023.6</v>
      </c>
      <c r="J2942" s="116">
        <v>0</v>
      </c>
      <c r="K2942" s="116">
        <v>25073.74</v>
      </c>
      <c r="L2942" s="116">
        <v>8849.55</v>
      </c>
      <c r="M2942" s="118"/>
      <c r="N2942" s="119"/>
      <c r="O2942" s="120">
        <f t="shared" si="184"/>
        <v>47057</v>
      </c>
      <c r="P2942" s="121">
        <f t="shared" si="185"/>
        <v>12</v>
      </c>
      <c r="Q2942" s="122">
        <f t="shared" si="186"/>
        <v>8849.55666666667</v>
      </c>
      <c r="R2942" s="122">
        <f t="shared" si="187"/>
        <v>0.00666666666620586</v>
      </c>
      <c r="S2942" s="123" t="s">
        <v>120</v>
      </c>
      <c r="U2942" s="70"/>
      <c r="V2942" s="124"/>
    </row>
    <row r="2943" s="63" customFormat="1" ht="16.5" outlineLevel="7" spans="1:22">
      <c r="A2943" s="82"/>
      <c r="B2943" s="111" t="s">
        <v>187</v>
      </c>
      <c r="C2943" s="111" t="s">
        <v>13961</v>
      </c>
      <c r="D2943" s="112" t="s">
        <v>13963</v>
      </c>
      <c r="E2943" s="113">
        <v>44852</v>
      </c>
      <c r="F2943" s="112">
        <v>72</v>
      </c>
      <c r="G2943" s="114">
        <v>0</v>
      </c>
      <c r="H2943" s="115">
        <v>681.41</v>
      </c>
      <c r="I2943" s="115">
        <v>359.64</v>
      </c>
      <c r="J2943" s="116">
        <v>0</v>
      </c>
      <c r="K2943" s="116">
        <v>321.77</v>
      </c>
      <c r="L2943" s="116">
        <v>113.57</v>
      </c>
      <c r="M2943" s="118"/>
      <c r="N2943" s="119"/>
      <c r="O2943" s="120">
        <f t="shared" si="184"/>
        <v>47057</v>
      </c>
      <c r="P2943" s="121">
        <f t="shared" si="185"/>
        <v>12</v>
      </c>
      <c r="Q2943" s="122">
        <f t="shared" si="186"/>
        <v>113.568333333333</v>
      </c>
      <c r="R2943" s="122">
        <f t="shared" si="187"/>
        <v>-0.00166666666666515</v>
      </c>
      <c r="S2943" s="123" t="s">
        <v>120</v>
      </c>
      <c r="U2943" s="70"/>
      <c r="V2943" s="124"/>
    </row>
    <row r="2944" s="63" customFormat="1" ht="16.5" outlineLevel="7" spans="1:22">
      <c r="A2944" s="82"/>
      <c r="B2944" s="111" t="s">
        <v>187</v>
      </c>
      <c r="C2944" s="111" t="s">
        <v>13967</v>
      </c>
      <c r="D2944" s="112" t="s">
        <v>13963</v>
      </c>
      <c r="E2944" s="113">
        <v>44852</v>
      </c>
      <c r="F2944" s="112">
        <v>72</v>
      </c>
      <c r="G2944" s="114">
        <v>0</v>
      </c>
      <c r="H2944" s="115">
        <v>681.41</v>
      </c>
      <c r="I2944" s="115">
        <v>359.64</v>
      </c>
      <c r="J2944" s="116">
        <v>0</v>
      </c>
      <c r="K2944" s="116">
        <v>321.77</v>
      </c>
      <c r="L2944" s="116">
        <v>113.57</v>
      </c>
      <c r="M2944" s="118"/>
      <c r="N2944" s="119"/>
      <c r="O2944" s="120">
        <f t="shared" si="184"/>
        <v>47057</v>
      </c>
      <c r="P2944" s="121">
        <f t="shared" si="185"/>
        <v>12</v>
      </c>
      <c r="Q2944" s="122">
        <f t="shared" si="186"/>
        <v>113.568333333333</v>
      </c>
      <c r="R2944" s="122">
        <f t="shared" si="187"/>
        <v>-0.00166666666666515</v>
      </c>
      <c r="S2944" s="123" t="s">
        <v>120</v>
      </c>
      <c r="U2944" s="70"/>
      <c r="V2944" s="124"/>
    </row>
    <row r="2945" s="63" customFormat="1" ht="16.5" outlineLevel="7" spans="1:22">
      <c r="A2945" s="82"/>
      <c r="B2945" s="111" t="s">
        <v>187</v>
      </c>
      <c r="C2945" s="111" t="s">
        <v>13970</v>
      </c>
      <c r="D2945" s="112" t="s">
        <v>13963</v>
      </c>
      <c r="E2945" s="113">
        <v>44852</v>
      </c>
      <c r="F2945" s="112">
        <v>72</v>
      </c>
      <c r="G2945" s="114">
        <v>0</v>
      </c>
      <c r="H2945" s="115">
        <v>681.42</v>
      </c>
      <c r="I2945" s="115">
        <v>359.64</v>
      </c>
      <c r="J2945" s="116">
        <v>0</v>
      </c>
      <c r="K2945" s="116">
        <v>321.78</v>
      </c>
      <c r="L2945" s="116">
        <v>113.57</v>
      </c>
      <c r="M2945" s="118"/>
      <c r="N2945" s="119"/>
      <c r="O2945" s="120">
        <f t="shared" si="184"/>
        <v>47057</v>
      </c>
      <c r="P2945" s="121">
        <f t="shared" si="185"/>
        <v>12</v>
      </c>
      <c r="Q2945" s="122">
        <f t="shared" si="186"/>
        <v>113.57</v>
      </c>
      <c r="R2945" s="122">
        <f t="shared" si="187"/>
        <v>0</v>
      </c>
      <c r="S2945" s="123" t="s">
        <v>120</v>
      </c>
      <c r="U2945" s="70"/>
      <c r="V2945" s="124"/>
    </row>
    <row r="2946" s="63" customFormat="1" ht="16.5" outlineLevel="7" spans="1:22">
      <c r="A2946" s="82"/>
      <c r="B2946" s="111" t="s">
        <v>187</v>
      </c>
      <c r="C2946" s="111" t="s">
        <v>13973</v>
      </c>
      <c r="D2946" s="112" t="s">
        <v>13963</v>
      </c>
      <c r="E2946" s="113">
        <v>44852</v>
      </c>
      <c r="F2946" s="112">
        <v>72</v>
      </c>
      <c r="G2946" s="114">
        <v>0</v>
      </c>
      <c r="H2946" s="115">
        <v>681.42</v>
      </c>
      <c r="I2946" s="115">
        <v>359.64</v>
      </c>
      <c r="J2946" s="116">
        <v>0</v>
      </c>
      <c r="K2946" s="116">
        <v>321.78</v>
      </c>
      <c r="L2946" s="116">
        <v>113.57</v>
      </c>
      <c r="M2946" s="118"/>
      <c r="N2946" s="119"/>
      <c r="O2946" s="120">
        <f t="shared" si="184"/>
        <v>47057</v>
      </c>
      <c r="P2946" s="121">
        <f t="shared" si="185"/>
        <v>12</v>
      </c>
      <c r="Q2946" s="122">
        <f t="shared" si="186"/>
        <v>113.57</v>
      </c>
      <c r="R2946" s="122">
        <f t="shared" si="187"/>
        <v>0</v>
      </c>
      <c r="S2946" s="123" t="s">
        <v>120</v>
      </c>
      <c r="U2946" s="70"/>
      <c r="V2946" s="124"/>
    </row>
    <row r="2947" s="63" customFormat="1" ht="16.5" outlineLevel="7" spans="1:22">
      <c r="A2947" s="82"/>
      <c r="B2947" s="111" t="s">
        <v>187</v>
      </c>
      <c r="C2947" s="111" t="s">
        <v>13976</v>
      </c>
      <c r="D2947" s="112" t="s">
        <v>13978</v>
      </c>
      <c r="E2947" s="113">
        <v>44883</v>
      </c>
      <c r="F2947" s="112">
        <v>72</v>
      </c>
      <c r="G2947" s="114">
        <v>0</v>
      </c>
      <c r="H2947" s="115">
        <v>33185.83</v>
      </c>
      <c r="I2947" s="115">
        <v>17053.82</v>
      </c>
      <c r="J2947" s="116">
        <v>0</v>
      </c>
      <c r="K2947" s="116">
        <v>16132.01</v>
      </c>
      <c r="L2947" s="116">
        <v>5530.97</v>
      </c>
      <c r="M2947" s="118"/>
      <c r="N2947" s="119"/>
      <c r="O2947" s="120">
        <f t="shared" si="184"/>
        <v>47087</v>
      </c>
      <c r="P2947" s="121">
        <f t="shared" si="185"/>
        <v>12</v>
      </c>
      <c r="Q2947" s="122">
        <f t="shared" si="186"/>
        <v>5530.97166666667</v>
      </c>
      <c r="R2947" s="122">
        <f t="shared" si="187"/>
        <v>0.00166666666700621</v>
      </c>
      <c r="S2947" s="123" t="s">
        <v>120</v>
      </c>
      <c r="U2947" s="70"/>
      <c r="V2947" s="124"/>
    </row>
    <row r="2948" s="63" customFormat="1" ht="16.5" outlineLevel="7" spans="1:22">
      <c r="A2948" s="82"/>
      <c r="B2948" s="111" t="s">
        <v>187</v>
      </c>
      <c r="C2948" s="111" t="s">
        <v>13981</v>
      </c>
      <c r="D2948" s="112" t="s">
        <v>13983</v>
      </c>
      <c r="E2948" s="113">
        <v>44883</v>
      </c>
      <c r="F2948" s="112">
        <v>72</v>
      </c>
      <c r="G2948" s="114">
        <v>0</v>
      </c>
      <c r="H2948" s="115">
        <v>33185.84</v>
      </c>
      <c r="I2948" s="115">
        <v>17053.83</v>
      </c>
      <c r="J2948" s="116">
        <v>0</v>
      </c>
      <c r="K2948" s="116">
        <v>16132.01</v>
      </c>
      <c r="L2948" s="116">
        <v>5530.98</v>
      </c>
      <c r="M2948" s="118"/>
      <c r="N2948" s="119"/>
      <c r="O2948" s="120">
        <f t="shared" si="184"/>
        <v>47087</v>
      </c>
      <c r="P2948" s="121">
        <f t="shared" si="185"/>
        <v>12</v>
      </c>
      <c r="Q2948" s="122">
        <f t="shared" si="186"/>
        <v>5530.97333333333</v>
      </c>
      <c r="R2948" s="122">
        <f t="shared" si="187"/>
        <v>-0.00666666666711535</v>
      </c>
      <c r="S2948" s="123" t="s">
        <v>120</v>
      </c>
      <c r="U2948" s="70"/>
      <c r="V2948" s="124"/>
    </row>
    <row r="2949" s="63" customFormat="1" ht="16.5" outlineLevel="7" spans="1:22">
      <c r="A2949" s="82"/>
      <c r="B2949" s="111" t="s">
        <v>187</v>
      </c>
      <c r="C2949" s="111" t="s">
        <v>13985</v>
      </c>
      <c r="D2949" s="112" t="s">
        <v>13987</v>
      </c>
      <c r="E2949" s="113">
        <v>44883</v>
      </c>
      <c r="F2949" s="112">
        <v>72</v>
      </c>
      <c r="G2949" s="114">
        <v>0</v>
      </c>
      <c r="H2949" s="115">
        <v>176991.16</v>
      </c>
      <c r="I2949" s="115">
        <v>90953.8</v>
      </c>
      <c r="J2949" s="116">
        <v>0</v>
      </c>
      <c r="K2949" s="116">
        <v>86037.36</v>
      </c>
      <c r="L2949" s="116">
        <v>29498.53</v>
      </c>
      <c r="M2949" s="118"/>
      <c r="N2949" s="119"/>
      <c r="O2949" s="120">
        <f t="shared" si="184"/>
        <v>47087</v>
      </c>
      <c r="P2949" s="121">
        <f t="shared" si="185"/>
        <v>12</v>
      </c>
      <c r="Q2949" s="122">
        <f t="shared" si="186"/>
        <v>29498.5266666667</v>
      </c>
      <c r="R2949" s="122">
        <f t="shared" si="187"/>
        <v>-0.00333333333401242</v>
      </c>
      <c r="S2949" s="123" t="s">
        <v>120</v>
      </c>
      <c r="U2949" s="70"/>
      <c r="V2949" s="124"/>
    </row>
    <row r="2950" s="63" customFormat="1" ht="16.5" outlineLevel="7" spans="1:22">
      <c r="A2950" s="82"/>
      <c r="B2950" s="111" t="s">
        <v>187</v>
      </c>
      <c r="C2950" s="111" t="s">
        <v>13990</v>
      </c>
      <c r="D2950" s="112" t="s">
        <v>13992</v>
      </c>
      <c r="E2950" s="113">
        <v>44904</v>
      </c>
      <c r="F2950" s="112">
        <v>72</v>
      </c>
      <c r="G2950" s="114">
        <v>0</v>
      </c>
      <c r="H2950" s="115">
        <v>42035.4</v>
      </c>
      <c r="I2950" s="115">
        <v>21017.7</v>
      </c>
      <c r="J2950" s="116">
        <v>0</v>
      </c>
      <c r="K2950" s="116">
        <v>21017.7</v>
      </c>
      <c r="L2950" s="116">
        <v>7005.9</v>
      </c>
      <c r="M2950" s="118"/>
      <c r="N2950" s="119"/>
      <c r="O2950" s="120">
        <f t="shared" si="184"/>
        <v>47118</v>
      </c>
      <c r="P2950" s="121">
        <f t="shared" si="185"/>
        <v>12</v>
      </c>
      <c r="Q2950" s="122">
        <f t="shared" si="186"/>
        <v>7005.9</v>
      </c>
      <c r="R2950" s="122">
        <f t="shared" si="187"/>
        <v>0</v>
      </c>
      <c r="S2950" s="123" t="s">
        <v>120</v>
      </c>
      <c r="U2950" s="70"/>
      <c r="V2950" s="124"/>
    </row>
    <row r="2951" s="63" customFormat="1" ht="16.5" outlineLevel="7" spans="1:22">
      <c r="A2951" s="82"/>
      <c r="B2951" s="111" t="s">
        <v>187</v>
      </c>
      <c r="C2951" s="111" t="s">
        <v>13995</v>
      </c>
      <c r="D2951" s="112" t="s">
        <v>13997</v>
      </c>
      <c r="E2951" s="113">
        <v>44904</v>
      </c>
      <c r="F2951" s="112">
        <v>72</v>
      </c>
      <c r="G2951" s="114">
        <v>0</v>
      </c>
      <c r="H2951" s="115">
        <v>42035.4</v>
      </c>
      <c r="I2951" s="115">
        <v>21017.7</v>
      </c>
      <c r="J2951" s="116">
        <v>0</v>
      </c>
      <c r="K2951" s="116">
        <v>21017.7</v>
      </c>
      <c r="L2951" s="116">
        <v>7005.9</v>
      </c>
      <c r="M2951" s="118"/>
      <c r="N2951" s="119"/>
      <c r="O2951" s="120">
        <f t="shared" si="184"/>
        <v>47118</v>
      </c>
      <c r="P2951" s="121">
        <f t="shared" si="185"/>
        <v>12</v>
      </c>
      <c r="Q2951" s="122">
        <f t="shared" si="186"/>
        <v>7005.9</v>
      </c>
      <c r="R2951" s="122">
        <f t="shared" si="187"/>
        <v>0</v>
      </c>
      <c r="S2951" s="123" t="s">
        <v>120</v>
      </c>
      <c r="U2951" s="70"/>
      <c r="V2951" s="124"/>
    </row>
    <row r="2952" s="63" customFormat="1" ht="16.5" outlineLevel="7" spans="1:22">
      <c r="A2952" s="82"/>
      <c r="B2952" s="111" t="s">
        <v>187</v>
      </c>
      <c r="C2952" s="111" t="s">
        <v>13999</v>
      </c>
      <c r="D2952" s="112" t="s">
        <v>14001</v>
      </c>
      <c r="E2952" s="113">
        <v>44904</v>
      </c>
      <c r="F2952" s="112">
        <v>72</v>
      </c>
      <c r="G2952" s="114">
        <v>0</v>
      </c>
      <c r="H2952" s="115">
        <v>42035.4</v>
      </c>
      <c r="I2952" s="115">
        <v>21017.7</v>
      </c>
      <c r="J2952" s="116">
        <v>0</v>
      </c>
      <c r="K2952" s="116">
        <v>21017.7</v>
      </c>
      <c r="L2952" s="116">
        <v>7005.9</v>
      </c>
      <c r="M2952" s="118"/>
      <c r="N2952" s="119"/>
      <c r="O2952" s="120">
        <f t="shared" si="184"/>
        <v>47118</v>
      </c>
      <c r="P2952" s="121">
        <f t="shared" si="185"/>
        <v>12</v>
      </c>
      <c r="Q2952" s="122">
        <f t="shared" si="186"/>
        <v>7005.9</v>
      </c>
      <c r="R2952" s="122">
        <f t="shared" si="187"/>
        <v>0</v>
      </c>
      <c r="S2952" s="123" t="s">
        <v>120</v>
      </c>
      <c r="U2952" s="70"/>
      <c r="V2952" s="124"/>
    </row>
    <row r="2953" s="63" customFormat="1" ht="16.5" outlineLevel="7" spans="1:22">
      <c r="A2953" s="82"/>
      <c r="B2953" s="111" t="s">
        <v>187</v>
      </c>
      <c r="C2953" s="111" t="s">
        <v>14003</v>
      </c>
      <c r="D2953" s="112" t="s">
        <v>14005</v>
      </c>
      <c r="E2953" s="113">
        <v>44904</v>
      </c>
      <c r="F2953" s="112">
        <v>72</v>
      </c>
      <c r="G2953" s="114">
        <v>0</v>
      </c>
      <c r="H2953" s="115">
        <v>42035.4</v>
      </c>
      <c r="I2953" s="115">
        <v>21017.7</v>
      </c>
      <c r="J2953" s="116">
        <v>0</v>
      </c>
      <c r="K2953" s="116">
        <v>21017.7</v>
      </c>
      <c r="L2953" s="116">
        <v>7005.9</v>
      </c>
      <c r="M2953" s="118"/>
      <c r="N2953" s="119"/>
      <c r="O2953" s="120">
        <f t="shared" si="184"/>
        <v>47118</v>
      </c>
      <c r="P2953" s="121">
        <f t="shared" si="185"/>
        <v>12</v>
      </c>
      <c r="Q2953" s="122">
        <f t="shared" si="186"/>
        <v>7005.9</v>
      </c>
      <c r="R2953" s="122">
        <f t="shared" si="187"/>
        <v>0</v>
      </c>
      <c r="S2953" s="123" t="s">
        <v>120</v>
      </c>
      <c r="U2953" s="70"/>
      <c r="V2953" s="124"/>
    </row>
    <row r="2954" s="63" customFormat="1" ht="16.5" outlineLevel="7" spans="1:22">
      <c r="A2954" s="82"/>
      <c r="B2954" s="111" t="s">
        <v>187</v>
      </c>
      <c r="C2954" s="111" t="s">
        <v>14007</v>
      </c>
      <c r="D2954" s="112" t="s">
        <v>14009</v>
      </c>
      <c r="E2954" s="113">
        <v>44904</v>
      </c>
      <c r="F2954" s="112">
        <v>72</v>
      </c>
      <c r="G2954" s="114">
        <v>0</v>
      </c>
      <c r="H2954" s="115">
        <v>42035.4</v>
      </c>
      <c r="I2954" s="115">
        <v>21017.7</v>
      </c>
      <c r="J2954" s="116">
        <v>0</v>
      </c>
      <c r="K2954" s="116">
        <v>21017.7</v>
      </c>
      <c r="L2954" s="116">
        <v>7005.9</v>
      </c>
      <c r="M2954" s="118"/>
      <c r="N2954" s="119"/>
      <c r="O2954" s="120">
        <f t="shared" si="184"/>
        <v>47118</v>
      </c>
      <c r="P2954" s="121">
        <f t="shared" si="185"/>
        <v>12</v>
      </c>
      <c r="Q2954" s="122">
        <f t="shared" si="186"/>
        <v>7005.9</v>
      </c>
      <c r="R2954" s="122">
        <f t="shared" si="187"/>
        <v>0</v>
      </c>
      <c r="S2954" s="123" t="s">
        <v>120</v>
      </c>
      <c r="U2954" s="70"/>
      <c r="V2954" s="124"/>
    </row>
    <row r="2955" s="63" customFormat="1" ht="16.5" outlineLevel="7" spans="1:22">
      <c r="A2955" s="82"/>
      <c r="B2955" s="111" t="s">
        <v>187</v>
      </c>
      <c r="C2955" s="111" t="s">
        <v>14011</v>
      </c>
      <c r="D2955" s="112" t="s">
        <v>14013</v>
      </c>
      <c r="E2955" s="113">
        <v>44904</v>
      </c>
      <c r="F2955" s="112">
        <v>72</v>
      </c>
      <c r="G2955" s="114">
        <v>0</v>
      </c>
      <c r="H2955" s="115">
        <v>42035.4</v>
      </c>
      <c r="I2955" s="115">
        <v>21017.7</v>
      </c>
      <c r="J2955" s="116">
        <v>0</v>
      </c>
      <c r="K2955" s="116">
        <v>21017.7</v>
      </c>
      <c r="L2955" s="116">
        <v>7005.9</v>
      </c>
      <c r="M2955" s="118"/>
      <c r="N2955" s="119"/>
      <c r="O2955" s="120">
        <f t="shared" si="184"/>
        <v>47118</v>
      </c>
      <c r="P2955" s="121">
        <f t="shared" si="185"/>
        <v>12</v>
      </c>
      <c r="Q2955" s="122">
        <f t="shared" si="186"/>
        <v>7005.9</v>
      </c>
      <c r="R2955" s="122">
        <f t="shared" si="187"/>
        <v>0</v>
      </c>
      <c r="S2955" s="123" t="s">
        <v>120</v>
      </c>
      <c r="U2955" s="70"/>
      <c r="V2955" s="124"/>
    </row>
    <row r="2956" s="63" customFormat="1" ht="16.5" outlineLevel="7" spans="1:22">
      <c r="A2956" s="82"/>
      <c r="B2956" s="111" t="s">
        <v>187</v>
      </c>
      <c r="C2956" s="111" t="s">
        <v>14015</v>
      </c>
      <c r="D2956" s="112" t="s">
        <v>14017</v>
      </c>
      <c r="E2956" s="113">
        <v>44904</v>
      </c>
      <c r="F2956" s="112">
        <v>72</v>
      </c>
      <c r="G2956" s="114">
        <v>0</v>
      </c>
      <c r="H2956" s="115">
        <v>42035.4</v>
      </c>
      <c r="I2956" s="115">
        <v>21017.7</v>
      </c>
      <c r="J2956" s="116">
        <v>0</v>
      </c>
      <c r="K2956" s="116">
        <v>21017.7</v>
      </c>
      <c r="L2956" s="116">
        <v>7005.9</v>
      </c>
      <c r="M2956" s="118"/>
      <c r="N2956" s="119"/>
      <c r="O2956" s="120">
        <f t="shared" si="184"/>
        <v>47118</v>
      </c>
      <c r="P2956" s="121">
        <f t="shared" si="185"/>
        <v>12</v>
      </c>
      <c r="Q2956" s="122">
        <f t="shared" si="186"/>
        <v>7005.9</v>
      </c>
      <c r="R2956" s="122">
        <f t="shared" si="187"/>
        <v>0</v>
      </c>
      <c r="S2956" s="123" t="s">
        <v>120</v>
      </c>
      <c r="U2956" s="70"/>
      <c r="V2956" s="124"/>
    </row>
    <row r="2957" s="63" customFormat="1" ht="16.5" outlineLevel="7" spans="1:22">
      <c r="A2957" s="82"/>
      <c r="B2957" s="111" t="s">
        <v>187</v>
      </c>
      <c r="C2957" s="111" t="s">
        <v>14019</v>
      </c>
      <c r="D2957" s="112" t="s">
        <v>14021</v>
      </c>
      <c r="E2957" s="113">
        <v>44904</v>
      </c>
      <c r="F2957" s="112">
        <v>72</v>
      </c>
      <c r="G2957" s="114">
        <v>0</v>
      </c>
      <c r="H2957" s="115">
        <v>42035.4</v>
      </c>
      <c r="I2957" s="115">
        <v>21017.7</v>
      </c>
      <c r="J2957" s="116">
        <v>0</v>
      </c>
      <c r="K2957" s="116">
        <v>21017.7</v>
      </c>
      <c r="L2957" s="116">
        <v>7005.9</v>
      </c>
      <c r="M2957" s="118"/>
      <c r="N2957" s="119"/>
      <c r="O2957" s="120">
        <f t="shared" si="184"/>
        <v>47118</v>
      </c>
      <c r="P2957" s="121">
        <f t="shared" si="185"/>
        <v>12</v>
      </c>
      <c r="Q2957" s="122">
        <f t="shared" si="186"/>
        <v>7005.9</v>
      </c>
      <c r="R2957" s="122">
        <f t="shared" si="187"/>
        <v>0</v>
      </c>
      <c r="S2957" s="123" t="s">
        <v>120</v>
      </c>
      <c r="U2957" s="70"/>
      <c r="V2957" s="124"/>
    </row>
    <row r="2958" s="63" customFormat="1" ht="16.5" outlineLevel="7" spans="1:22">
      <c r="A2958" s="82"/>
      <c r="B2958" s="111" t="s">
        <v>187</v>
      </c>
      <c r="C2958" s="111" t="s">
        <v>14023</v>
      </c>
      <c r="D2958" s="112" t="s">
        <v>14025</v>
      </c>
      <c r="E2958" s="113">
        <v>44904</v>
      </c>
      <c r="F2958" s="112">
        <v>72</v>
      </c>
      <c r="G2958" s="114">
        <v>0</v>
      </c>
      <c r="H2958" s="115">
        <v>8761.06</v>
      </c>
      <c r="I2958" s="115">
        <v>4380.54</v>
      </c>
      <c r="J2958" s="116">
        <v>0</v>
      </c>
      <c r="K2958" s="116">
        <v>4380.52</v>
      </c>
      <c r="L2958" s="116">
        <v>1460.18</v>
      </c>
      <c r="M2958" s="118"/>
      <c r="N2958" s="119"/>
      <c r="O2958" s="120">
        <f t="shared" si="184"/>
        <v>47118</v>
      </c>
      <c r="P2958" s="121">
        <f t="shared" si="185"/>
        <v>12</v>
      </c>
      <c r="Q2958" s="122">
        <f t="shared" si="186"/>
        <v>1460.17666666667</v>
      </c>
      <c r="R2958" s="122">
        <f t="shared" si="187"/>
        <v>-0.00333333333355768</v>
      </c>
      <c r="S2958" s="123" t="s">
        <v>120</v>
      </c>
      <c r="U2958" s="70"/>
      <c r="V2958" s="124"/>
    </row>
    <row r="2959" s="63" customFormat="1" ht="16.5" outlineLevel="7" spans="1:22">
      <c r="A2959" s="82"/>
      <c r="B2959" s="111" t="s">
        <v>187</v>
      </c>
      <c r="C2959" s="111" t="s">
        <v>14028</v>
      </c>
      <c r="D2959" s="112" t="s">
        <v>14030</v>
      </c>
      <c r="E2959" s="113">
        <v>44904</v>
      </c>
      <c r="F2959" s="112">
        <v>72</v>
      </c>
      <c r="G2959" s="114">
        <v>0</v>
      </c>
      <c r="H2959" s="115">
        <v>8761.06</v>
      </c>
      <c r="I2959" s="115">
        <v>4380.54</v>
      </c>
      <c r="J2959" s="116">
        <v>0</v>
      </c>
      <c r="K2959" s="116">
        <v>4380.52</v>
      </c>
      <c r="L2959" s="116">
        <v>1460.18</v>
      </c>
      <c r="M2959" s="118"/>
      <c r="N2959" s="119"/>
      <c r="O2959" s="120">
        <f t="shared" si="184"/>
        <v>47118</v>
      </c>
      <c r="P2959" s="121">
        <f t="shared" si="185"/>
        <v>12</v>
      </c>
      <c r="Q2959" s="122">
        <f t="shared" si="186"/>
        <v>1460.17666666667</v>
      </c>
      <c r="R2959" s="122">
        <f t="shared" si="187"/>
        <v>-0.00333333333355768</v>
      </c>
      <c r="S2959" s="123" t="s">
        <v>120</v>
      </c>
      <c r="U2959" s="70"/>
      <c r="V2959" s="124"/>
    </row>
    <row r="2960" s="63" customFormat="1" ht="16.5" outlineLevel="7" spans="1:22">
      <c r="A2960" s="82"/>
      <c r="B2960" s="111" t="s">
        <v>187</v>
      </c>
      <c r="C2960" s="111" t="s">
        <v>14032</v>
      </c>
      <c r="D2960" s="112" t="s">
        <v>14034</v>
      </c>
      <c r="E2960" s="113">
        <v>44908</v>
      </c>
      <c r="F2960" s="112">
        <v>72</v>
      </c>
      <c r="G2960" s="114">
        <v>0</v>
      </c>
      <c r="H2960" s="115">
        <v>7964.6</v>
      </c>
      <c r="I2960" s="115">
        <v>3982.3</v>
      </c>
      <c r="J2960" s="116">
        <v>0</v>
      </c>
      <c r="K2960" s="116">
        <v>3982.3</v>
      </c>
      <c r="L2960" s="116">
        <v>1327.44</v>
      </c>
      <c r="M2960" s="118"/>
      <c r="N2960" s="119"/>
      <c r="O2960" s="120">
        <f t="shared" si="184"/>
        <v>47118</v>
      </c>
      <c r="P2960" s="121">
        <f t="shared" si="185"/>
        <v>12</v>
      </c>
      <c r="Q2960" s="122">
        <f t="shared" si="186"/>
        <v>1327.43333333333</v>
      </c>
      <c r="R2960" s="122">
        <f t="shared" si="187"/>
        <v>-0.0066666666666606</v>
      </c>
      <c r="S2960" s="123" t="s">
        <v>120</v>
      </c>
      <c r="U2960" s="70"/>
      <c r="V2960" s="124"/>
    </row>
    <row r="2961" s="63" customFormat="1" ht="16.5" outlineLevel="7" spans="1:22">
      <c r="A2961" s="82"/>
      <c r="B2961" s="111" t="s">
        <v>187</v>
      </c>
      <c r="C2961" s="111" t="s">
        <v>14037</v>
      </c>
      <c r="D2961" s="112" t="s">
        <v>14039</v>
      </c>
      <c r="E2961" s="113">
        <v>44908</v>
      </c>
      <c r="F2961" s="112">
        <v>72</v>
      </c>
      <c r="G2961" s="114">
        <v>0</v>
      </c>
      <c r="H2961" s="115">
        <v>34955.76</v>
      </c>
      <c r="I2961" s="115">
        <v>17477.88</v>
      </c>
      <c r="J2961" s="116">
        <v>0</v>
      </c>
      <c r="K2961" s="116">
        <v>17477.88</v>
      </c>
      <c r="L2961" s="116">
        <v>5825.96</v>
      </c>
      <c r="M2961" s="118"/>
      <c r="N2961" s="119"/>
      <c r="O2961" s="120">
        <f t="shared" si="184"/>
        <v>47118</v>
      </c>
      <c r="P2961" s="121">
        <f t="shared" si="185"/>
        <v>12</v>
      </c>
      <c r="Q2961" s="122">
        <f t="shared" si="186"/>
        <v>5825.96</v>
      </c>
      <c r="R2961" s="122">
        <f t="shared" si="187"/>
        <v>0</v>
      </c>
      <c r="S2961" s="123" t="s">
        <v>120</v>
      </c>
      <c r="U2961" s="70"/>
      <c r="V2961" s="124"/>
    </row>
    <row r="2962" s="63" customFormat="1" ht="16.5" outlineLevel="7" spans="1:22">
      <c r="A2962" s="82"/>
      <c r="B2962" s="111" t="s">
        <v>187</v>
      </c>
      <c r="C2962" s="111" t="s">
        <v>14042</v>
      </c>
      <c r="D2962" s="112" t="s">
        <v>14044</v>
      </c>
      <c r="E2962" s="113">
        <v>44908</v>
      </c>
      <c r="F2962" s="112">
        <v>72</v>
      </c>
      <c r="G2962" s="114">
        <v>0</v>
      </c>
      <c r="H2962" s="115">
        <v>37610.61</v>
      </c>
      <c r="I2962" s="115">
        <v>18805.31</v>
      </c>
      <c r="J2962" s="116">
        <v>0</v>
      </c>
      <c r="K2962" s="116">
        <v>18805.3</v>
      </c>
      <c r="L2962" s="116">
        <v>6268.44</v>
      </c>
      <c r="M2962" s="118"/>
      <c r="N2962" s="119"/>
      <c r="O2962" s="120">
        <f t="shared" si="184"/>
        <v>47118</v>
      </c>
      <c r="P2962" s="121">
        <f t="shared" si="185"/>
        <v>12</v>
      </c>
      <c r="Q2962" s="122">
        <f t="shared" si="186"/>
        <v>6268.435</v>
      </c>
      <c r="R2962" s="122">
        <f t="shared" si="187"/>
        <v>-0.00499999999919964</v>
      </c>
      <c r="S2962" s="123" t="s">
        <v>120</v>
      </c>
      <c r="U2962" s="70"/>
      <c r="V2962" s="124"/>
    </row>
    <row r="2963" s="63" customFormat="1" ht="16.5" outlineLevel="7" spans="1:22">
      <c r="A2963" s="82"/>
      <c r="B2963" s="111" t="s">
        <v>187</v>
      </c>
      <c r="C2963" s="111" t="s">
        <v>14047</v>
      </c>
      <c r="D2963" s="112" t="s">
        <v>14049</v>
      </c>
      <c r="E2963" s="113">
        <v>44908</v>
      </c>
      <c r="F2963" s="112">
        <v>72</v>
      </c>
      <c r="G2963" s="114">
        <v>0</v>
      </c>
      <c r="H2963" s="115">
        <v>37610.62</v>
      </c>
      <c r="I2963" s="115">
        <v>18805.32</v>
      </c>
      <c r="J2963" s="116">
        <v>0</v>
      </c>
      <c r="K2963" s="116">
        <v>18805.3</v>
      </c>
      <c r="L2963" s="116">
        <v>6268.44</v>
      </c>
      <c r="M2963" s="118"/>
      <c r="N2963" s="119"/>
      <c r="O2963" s="120">
        <f t="shared" si="184"/>
        <v>47118</v>
      </c>
      <c r="P2963" s="121">
        <f t="shared" si="185"/>
        <v>12</v>
      </c>
      <c r="Q2963" s="122">
        <f t="shared" si="186"/>
        <v>6268.43666666667</v>
      </c>
      <c r="R2963" s="122">
        <f t="shared" si="187"/>
        <v>-0.00333333333310293</v>
      </c>
      <c r="S2963" s="123" t="s">
        <v>120</v>
      </c>
      <c r="U2963" s="70"/>
      <c r="V2963" s="124"/>
    </row>
    <row r="2964" s="63" customFormat="1" ht="16.5" outlineLevel="7" spans="1:22">
      <c r="A2964" s="82"/>
      <c r="B2964" s="111" t="s">
        <v>187</v>
      </c>
      <c r="C2964" s="111" t="s">
        <v>14051</v>
      </c>
      <c r="D2964" s="112" t="s">
        <v>14053</v>
      </c>
      <c r="E2964" s="113">
        <v>44908</v>
      </c>
      <c r="F2964" s="112">
        <v>72</v>
      </c>
      <c r="G2964" s="114">
        <v>0</v>
      </c>
      <c r="H2964" s="115">
        <v>37610.62</v>
      </c>
      <c r="I2964" s="115">
        <v>18805.32</v>
      </c>
      <c r="J2964" s="116">
        <v>0</v>
      </c>
      <c r="K2964" s="116">
        <v>18805.3</v>
      </c>
      <c r="L2964" s="116">
        <v>6268.44</v>
      </c>
      <c r="M2964" s="118"/>
      <c r="N2964" s="119"/>
      <c r="O2964" s="120">
        <f t="shared" si="184"/>
        <v>47118</v>
      </c>
      <c r="P2964" s="121">
        <f t="shared" si="185"/>
        <v>12</v>
      </c>
      <c r="Q2964" s="122">
        <f t="shared" si="186"/>
        <v>6268.43666666667</v>
      </c>
      <c r="R2964" s="122">
        <f t="shared" si="187"/>
        <v>-0.00333333333310293</v>
      </c>
      <c r="S2964" s="123" t="s">
        <v>120</v>
      </c>
      <c r="U2964" s="70"/>
      <c r="V2964" s="124"/>
    </row>
    <row r="2965" s="63" customFormat="1" ht="16.5" outlineLevel="7" spans="1:22">
      <c r="A2965" s="82"/>
      <c r="B2965" s="111" t="s">
        <v>187</v>
      </c>
      <c r="C2965" s="111" t="s">
        <v>14055</v>
      </c>
      <c r="D2965" s="112" t="s">
        <v>14057</v>
      </c>
      <c r="E2965" s="113">
        <v>44908</v>
      </c>
      <c r="F2965" s="112">
        <v>72</v>
      </c>
      <c r="G2965" s="114">
        <v>0</v>
      </c>
      <c r="H2965" s="115">
        <v>37610.62</v>
      </c>
      <c r="I2965" s="115">
        <v>18805.32</v>
      </c>
      <c r="J2965" s="116">
        <v>0</v>
      </c>
      <c r="K2965" s="116">
        <v>18805.3</v>
      </c>
      <c r="L2965" s="116">
        <v>6268.44</v>
      </c>
      <c r="M2965" s="118"/>
      <c r="N2965" s="119"/>
      <c r="O2965" s="120">
        <f t="shared" si="184"/>
        <v>47118</v>
      </c>
      <c r="P2965" s="121">
        <f t="shared" si="185"/>
        <v>12</v>
      </c>
      <c r="Q2965" s="122">
        <f t="shared" si="186"/>
        <v>6268.43666666667</v>
      </c>
      <c r="R2965" s="122">
        <f t="shared" si="187"/>
        <v>-0.00333333333310293</v>
      </c>
      <c r="S2965" s="123" t="s">
        <v>120</v>
      </c>
      <c r="U2965" s="70"/>
      <c r="V2965" s="124"/>
    </row>
    <row r="2966" s="63" customFormat="1" ht="16.5" outlineLevel="7" spans="1:22">
      <c r="A2966" s="82"/>
      <c r="B2966" s="111" t="s">
        <v>187</v>
      </c>
      <c r="C2966" s="111" t="s">
        <v>14059</v>
      </c>
      <c r="D2966" s="112" t="s">
        <v>14061</v>
      </c>
      <c r="E2966" s="113">
        <v>44909</v>
      </c>
      <c r="F2966" s="112">
        <v>72</v>
      </c>
      <c r="G2966" s="114">
        <v>0</v>
      </c>
      <c r="H2966" s="115">
        <v>16371.68</v>
      </c>
      <c r="I2966" s="115">
        <v>8185.84</v>
      </c>
      <c r="J2966" s="116">
        <v>0</v>
      </c>
      <c r="K2966" s="116">
        <v>8185.84</v>
      </c>
      <c r="L2966" s="116">
        <v>2728.62</v>
      </c>
      <c r="M2966" s="118"/>
      <c r="N2966" s="119"/>
      <c r="O2966" s="120">
        <f t="shared" si="184"/>
        <v>47118</v>
      </c>
      <c r="P2966" s="121">
        <f t="shared" si="185"/>
        <v>12</v>
      </c>
      <c r="Q2966" s="122">
        <f t="shared" si="186"/>
        <v>2728.61333333333</v>
      </c>
      <c r="R2966" s="122">
        <f t="shared" si="187"/>
        <v>-0.00666666666620586</v>
      </c>
      <c r="S2966" s="123" t="s">
        <v>120</v>
      </c>
      <c r="U2966" s="70"/>
      <c r="V2966" s="124"/>
    </row>
    <row r="2967" s="63" customFormat="1" ht="16.5" outlineLevel="7" spans="1:22">
      <c r="A2967" s="82"/>
      <c r="B2967" s="111" t="s">
        <v>187</v>
      </c>
      <c r="C2967" s="111" t="s">
        <v>14064</v>
      </c>
      <c r="D2967" s="112" t="s">
        <v>14061</v>
      </c>
      <c r="E2967" s="113">
        <v>44909</v>
      </c>
      <c r="F2967" s="112">
        <v>72</v>
      </c>
      <c r="G2967" s="114">
        <v>0</v>
      </c>
      <c r="H2967" s="115">
        <v>16371.68</v>
      </c>
      <c r="I2967" s="115">
        <v>8185.84</v>
      </c>
      <c r="J2967" s="116">
        <v>0</v>
      </c>
      <c r="K2967" s="116">
        <v>8185.84</v>
      </c>
      <c r="L2967" s="116">
        <v>2728.62</v>
      </c>
      <c r="M2967" s="118"/>
      <c r="N2967" s="119"/>
      <c r="O2967" s="120">
        <f t="shared" si="184"/>
        <v>47118</v>
      </c>
      <c r="P2967" s="121">
        <f t="shared" si="185"/>
        <v>12</v>
      </c>
      <c r="Q2967" s="122">
        <f t="shared" si="186"/>
        <v>2728.61333333333</v>
      </c>
      <c r="R2967" s="122">
        <f t="shared" si="187"/>
        <v>-0.00666666666620586</v>
      </c>
      <c r="S2967" s="123" t="s">
        <v>120</v>
      </c>
      <c r="U2967" s="70"/>
      <c r="V2967" s="124"/>
    </row>
    <row r="2968" s="63" customFormat="1" ht="16.5" outlineLevel="7" spans="1:22">
      <c r="A2968" s="82"/>
      <c r="B2968" s="111" t="s">
        <v>187</v>
      </c>
      <c r="C2968" s="111" t="s">
        <v>14067</v>
      </c>
      <c r="D2968" s="112" t="s">
        <v>14069</v>
      </c>
      <c r="E2968" s="113">
        <v>44909</v>
      </c>
      <c r="F2968" s="112">
        <v>72</v>
      </c>
      <c r="G2968" s="114">
        <v>0</v>
      </c>
      <c r="H2968" s="115">
        <v>7522.12</v>
      </c>
      <c r="I2968" s="115">
        <v>3761.07</v>
      </c>
      <c r="J2968" s="116">
        <v>0</v>
      </c>
      <c r="K2968" s="116">
        <v>3761.05</v>
      </c>
      <c r="L2968" s="116">
        <v>1253.69</v>
      </c>
      <c r="M2968" s="118"/>
      <c r="N2968" s="119"/>
      <c r="O2968" s="120">
        <f t="shared" si="184"/>
        <v>47118</v>
      </c>
      <c r="P2968" s="121">
        <f t="shared" si="185"/>
        <v>12</v>
      </c>
      <c r="Q2968" s="122">
        <f t="shared" si="186"/>
        <v>1253.68666666667</v>
      </c>
      <c r="R2968" s="122">
        <f t="shared" si="187"/>
        <v>-0.0033333333333303</v>
      </c>
      <c r="S2968" s="123" t="s">
        <v>120</v>
      </c>
      <c r="U2968" s="70"/>
      <c r="V2968" s="124"/>
    </row>
    <row r="2969" s="63" customFormat="1" ht="16.5" outlineLevel="7" spans="1:22">
      <c r="A2969" s="82"/>
      <c r="B2969" s="111" t="s">
        <v>187</v>
      </c>
      <c r="C2969" s="111" t="s">
        <v>14071</v>
      </c>
      <c r="D2969" s="112" t="s">
        <v>14073</v>
      </c>
      <c r="E2969" s="113">
        <v>44909</v>
      </c>
      <c r="F2969" s="112">
        <v>72</v>
      </c>
      <c r="G2969" s="114">
        <v>0</v>
      </c>
      <c r="H2969" s="115">
        <v>12831.86</v>
      </c>
      <c r="I2969" s="115">
        <v>6415.93</v>
      </c>
      <c r="J2969" s="116">
        <v>0</v>
      </c>
      <c r="K2969" s="116">
        <v>6415.93</v>
      </c>
      <c r="L2969" s="116">
        <v>2138.65</v>
      </c>
      <c r="M2969" s="118"/>
      <c r="N2969" s="119"/>
      <c r="O2969" s="120">
        <f t="shared" si="184"/>
        <v>47118</v>
      </c>
      <c r="P2969" s="121">
        <f t="shared" si="185"/>
        <v>12</v>
      </c>
      <c r="Q2969" s="122">
        <f t="shared" si="186"/>
        <v>2138.64333333333</v>
      </c>
      <c r="R2969" s="122">
        <f t="shared" si="187"/>
        <v>-0.0066666666666606</v>
      </c>
      <c r="S2969" s="123" t="s">
        <v>120</v>
      </c>
      <c r="U2969" s="70"/>
      <c r="V2969" s="124"/>
    </row>
    <row r="2970" s="63" customFormat="1" ht="16.5" outlineLevel="7" spans="1:22">
      <c r="A2970" s="82"/>
      <c r="B2970" s="111" t="s">
        <v>187</v>
      </c>
      <c r="C2970" s="111" t="s">
        <v>14075</v>
      </c>
      <c r="D2970" s="112" t="s">
        <v>14077</v>
      </c>
      <c r="E2970" s="113">
        <v>44911</v>
      </c>
      <c r="F2970" s="112">
        <v>72</v>
      </c>
      <c r="G2970" s="114">
        <v>0</v>
      </c>
      <c r="H2970" s="115">
        <v>30088.49</v>
      </c>
      <c r="I2970" s="115">
        <v>15044.25</v>
      </c>
      <c r="J2970" s="116">
        <v>0</v>
      </c>
      <c r="K2970" s="116">
        <v>15044.24</v>
      </c>
      <c r="L2970" s="116">
        <v>5014.75</v>
      </c>
      <c r="M2970" s="118"/>
      <c r="N2970" s="119"/>
      <c r="O2970" s="120">
        <f t="shared" si="184"/>
        <v>47118</v>
      </c>
      <c r="P2970" s="121">
        <f t="shared" si="185"/>
        <v>12</v>
      </c>
      <c r="Q2970" s="122">
        <f t="shared" si="186"/>
        <v>5014.74833333333</v>
      </c>
      <c r="R2970" s="122">
        <f t="shared" si="187"/>
        <v>-0.00166666666609672</v>
      </c>
      <c r="S2970" s="123" t="s">
        <v>120</v>
      </c>
      <c r="U2970" s="70"/>
      <c r="V2970" s="124"/>
    </row>
    <row r="2971" s="63" customFormat="1" ht="16.5" outlineLevel="7" spans="1:22">
      <c r="A2971" s="82"/>
      <c r="B2971" s="111" t="s">
        <v>187</v>
      </c>
      <c r="C2971" s="111" t="s">
        <v>14080</v>
      </c>
      <c r="D2971" s="112" t="s">
        <v>14082</v>
      </c>
      <c r="E2971" s="113">
        <v>44911</v>
      </c>
      <c r="F2971" s="112">
        <v>72</v>
      </c>
      <c r="G2971" s="114">
        <v>0</v>
      </c>
      <c r="H2971" s="115">
        <v>30088.5</v>
      </c>
      <c r="I2971" s="115">
        <v>15044.25</v>
      </c>
      <c r="J2971" s="116">
        <v>0</v>
      </c>
      <c r="K2971" s="116">
        <v>15044.25</v>
      </c>
      <c r="L2971" s="116">
        <v>5014.75</v>
      </c>
      <c r="M2971" s="118"/>
      <c r="N2971" s="119"/>
      <c r="O2971" s="120">
        <f t="shared" si="184"/>
        <v>47118</v>
      </c>
      <c r="P2971" s="121">
        <f t="shared" si="185"/>
        <v>12</v>
      </c>
      <c r="Q2971" s="122">
        <f t="shared" si="186"/>
        <v>5014.75</v>
      </c>
      <c r="R2971" s="122">
        <f t="shared" si="187"/>
        <v>0</v>
      </c>
      <c r="S2971" s="123" t="s">
        <v>120</v>
      </c>
      <c r="U2971" s="70"/>
      <c r="V2971" s="124"/>
    </row>
    <row r="2972" s="63" customFormat="1" ht="16.5" outlineLevel="7" spans="1:22">
      <c r="A2972" s="82"/>
      <c r="B2972" s="111" t="s">
        <v>187</v>
      </c>
      <c r="C2972" s="111" t="s">
        <v>14084</v>
      </c>
      <c r="D2972" s="112" t="s">
        <v>14086</v>
      </c>
      <c r="E2972" s="113">
        <v>44998</v>
      </c>
      <c r="F2972" s="112">
        <v>72</v>
      </c>
      <c r="G2972" s="114">
        <v>0</v>
      </c>
      <c r="H2972" s="115">
        <v>8141.6</v>
      </c>
      <c r="I2972" s="115">
        <v>3731.56</v>
      </c>
      <c r="J2972" s="116">
        <v>0</v>
      </c>
      <c r="K2972" s="116">
        <v>4410.04</v>
      </c>
      <c r="L2972" s="116">
        <v>1356.93</v>
      </c>
      <c r="M2972" s="118"/>
      <c r="N2972" s="119"/>
      <c r="O2972" s="120">
        <f t="shared" si="184"/>
        <v>47208</v>
      </c>
      <c r="P2972" s="121">
        <f t="shared" si="185"/>
        <v>12</v>
      </c>
      <c r="Q2972" s="122">
        <f t="shared" si="186"/>
        <v>1356.93333333333</v>
      </c>
      <c r="R2972" s="122">
        <f t="shared" si="187"/>
        <v>0.0033333333333303</v>
      </c>
      <c r="S2972" s="123" t="s">
        <v>120</v>
      </c>
      <c r="U2972" s="70"/>
      <c r="V2972" s="124"/>
    </row>
    <row r="2973" s="63" customFormat="1" ht="16.5" outlineLevel="7" spans="1:22">
      <c r="A2973" s="82"/>
      <c r="B2973" s="111" t="s">
        <v>187</v>
      </c>
      <c r="C2973" s="111" t="s">
        <v>14089</v>
      </c>
      <c r="D2973" s="112" t="s">
        <v>14091</v>
      </c>
      <c r="E2973" s="113">
        <v>44998</v>
      </c>
      <c r="F2973" s="112">
        <v>72</v>
      </c>
      <c r="G2973" s="114">
        <v>0</v>
      </c>
      <c r="H2973" s="115">
        <v>7079.65</v>
      </c>
      <c r="I2973" s="115">
        <v>3244.84</v>
      </c>
      <c r="J2973" s="116">
        <v>0</v>
      </c>
      <c r="K2973" s="116">
        <v>3834.81</v>
      </c>
      <c r="L2973" s="116">
        <v>1179.94</v>
      </c>
      <c r="M2973" s="118"/>
      <c r="N2973" s="119"/>
      <c r="O2973" s="120">
        <f t="shared" si="184"/>
        <v>47208</v>
      </c>
      <c r="P2973" s="121">
        <f t="shared" si="185"/>
        <v>12</v>
      </c>
      <c r="Q2973" s="122">
        <f t="shared" si="186"/>
        <v>1179.94166666667</v>
      </c>
      <c r="R2973" s="122">
        <f t="shared" si="187"/>
        <v>0.00166666666655146</v>
      </c>
      <c r="S2973" s="123" t="s">
        <v>120</v>
      </c>
      <c r="U2973" s="70"/>
      <c r="V2973" s="124"/>
    </row>
    <row r="2974" s="63" customFormat="1" ht="16.5" outlineLevel="7" spans="1:22">
      <c r="A2974" s="82"/>
      <c r="B2974" s="111" t="s">
        <v>187</v>
      </c>
      <c r="C2974" s="111" t="s">
        <v>14094</v>
      </c>
      <c r="D2974" s="112" t="s">
        <v>14096</v>
      </c>
      <c r="E2974" s="113">
        <v>44998</v>
      </c>
      <c r="F2974" s="112">
        <v>72</v>
      </c>
      <c r="G2974" s="114">
        <v>0</v>
      </c>
      <c r="H2974" s="115">
        <v>12129.98</v>
      </c>
      <c r="I2974" s="115">
        <v>5559.57</v>
      </c>
      <c r="J2974" s="116">
        <v>0</v>
      </c>
      <c r="K2974" s="116">
        <v>6570.41</v>
      </c>
      <c r="L2974" s="116">
        <v>2021.66</v>
      </c>
      <c r="M2974" s="118"/>
      <c r="N2974" s="119"/>
      <c r="O2974" s="120">
        <f t="shared" si="184"/>
        <v>47208</v>
      </c>
      <c r="P2974" s="121">
        <f t="shared" si="185"/>
        <v>12</v>
      </c>
      <c r="Q2974" s="122">
        <f t="shared" si="186"/>
        <v>2021.66333333333</v>
      </c>
      <c r="R2974" s="122">
        <f t="shared" si="187"/>
        <v>0.00333333333310293</v>
      </c>
      <c r="S2974" s="123" t="s">
        <v>120</v>
      </c>
      <c r="U2974" s="70"/>
      <c r="V2974" s="124"/>
    </row>
    <row r="2975" s="63" customFormat="1" ht="16.5" outlineLevel="7" spans="1:22">
      <c r="A2975" s="82"/>
      <c r="B2975" s="111" t="s">
        <v>187</v>
      </c>
      <c r="C2975" s="111" t="s">
        <v>14099</v>
      </c>
      <c r="D2975" s="112" t="s">
        <v>14096</v>
      </c>
      <c r="E2975" s="113">
        <v>44998</v>
      </c>
      <c r="F2975" s="112">
        <v>72</v>
      </c>
      <c r="G2975" s="114">
        <v>0</v>
      </c>
      <c r="H2975" s="115">
        <v>12129.98</v>
      </c>
      <c r="I2975" s="115">
        <v>5559.57</v>
      </c>
      <c r="J2975" s="116">
        <v>0</v>
      </c>
      <c r="K2975" s="116">
        <v>6570.41</v>
      </c>
      <c r="L2975" s="116">
        <v>2021.66</v>
      </c>
      <c r="M2975" s="118"/>
      <c r="N2975" s="119"/>
      <c r="O2975" s="120">
        <f t="shared" si="184"/>
        <v>47208</v>
      </c>
      <c r="P2975" s="121">
        <f t="shared" si="185"/>
        <v>12</v>
      </c>
      <c r="Q2975" s="122">
        <f t="shared" si="186"/>
        <v>2021.66333333333</v>
      </c>
      <c r="R2975" s="122">
        <f t="shared" si="187"/>
        <v>0.00333333333310293</v>
      </c>
      <c r="S2975" s="123" t="s">
        <v>120</v>
      </c>
      <c r="U2975" s="70"/>
      <c r="V2975" s="124"/>
    </row>
    <row r="2976" s="63" customFormat="1" ht="16.5" outlineLevel="7" spans="1:22">
      <c r="A2976" s="82"/>
      <c r="B2976" s="111" t="s">
        <v>187</v>
      </c>
      <c r="C2976" s="111" t="s">
        <v>14102</v>
      </c>
      <c r="D2976" s="112" t="s">
        <v>14096</v>
      </c>
      <c r="E2976" s="113">
        <v>44998</v>
      </c>
      <c r="F2976" s="112">
        <v>72</v>
      </c>
      <c r="G2976" s="114">
        <v>0</v>
      </c>
      <c r="H2976" s="115">
        <v>12129.98</v>
      </c>
      <c r="I2976" s="115">
        <v>5559.57</v>
      </c>
      <c r="J2976" s="116">
        <v>0</v>
      </c>
      <c r="K2976" s="116">
        <v>6570.41</v>
      </c>
      <c r="L2976" s="116">
        <v>2021.66</v>
      </c>
      <c r="M2976" s="118"/>
      <c r="N2976" s="119"/>
      <c r="O2976" s="120">
        <f t="shared" si="184"/>
        <v>47208</v>
      </c>
      <c r="P2976" s="121">
        <f t="shared" si="185"/>
        <v>12</v>
      </c>
      <c r="Q2976" s="122">
        <f t="shared" si="186"/>
        <v>2021.66333333333</v>
      </c>
      <c r="R2976" s="122">
        <f t="shared" si="187"/>
        <v>0.00333333333310293</v>
      </c>
      <c r="S2976" s="123" t="s">
        <v>120</v>
      </c>
      <c r="U2976" s="70"/>
      <c r="V2976" s="124"/>
    </row>
    <row r="2977" s="63" customFormat="1" ht="16.5" outlineLevel="7" spans="1:22">
      <c r="A2977" s="82"/>
      <c r="B2977" s="111" t="s">
        <v>187</v>
      </c>
      <c r="C2977" s="111" t="s">
        <v>14105</v>
      </c>
      <c r="D2977" s="112" t="s">
        <v>14096</v>
      </c>
      <c r="E2977" s="113">
        <v>44998</v>
      </c>
      <c r="F2977" s="112">
        <v>72</v>
      </c>
      <c r="G2977" s="114">
        <v>0</v>
      </c>
      <c r="H2977" s="115">
        <v>12129.97</v>
      </c>
      <c r="I2977" s="115">
        <v>5559.57</v>
      </c>
      <c r="J2977" s="116">
        <v>0</v>
      </c>
      <c r="K2977" s="116">
        <v>6570.4</v>
      </c>
      <c r="L2977" s="116">
        <v>2021.66</v>
      </c>
      <c r="M2977" s="118"/>
      <c r="N2977" s="119"/>
      <c r="O2977" s="120">
        <f t="shared" si="184"/>
        <v>47208</v>
      </c>
      <c r="P2977" s="121">
        <f t="shared" si="185"/>
        <v>12</v>
      </c>
      <c r="Q2977" s="122">
        <f t="shared" si="186"/>
        <v>2021.66166666667</v>
      </c>
      <c r="R2977" s="122">
        <f t="shared" si="187"/>
        <v>0.00166666666632409</v>
      </c>
      <c r="S2977" s="123" t="s">
        <v>120</v>
      </c>
      <c r="U2977" s="70"/>
      <c r="V2977" s="124"/>
    </row>
    <row r="2978" s="63" customFormat="1" ht="16.5" outlineLevel="7" spans="1:22">
      <c r="A2978" s="82"/>
      <c r="B2978" s="111" t="s">
        <v>187</v>
      </c>
      <c r="C2978" s="111" t="s">
        <v>14108</v>
      </c>
      <c r="D2978" s="112" t="s">
        <v>14110</v>
      </c>
      <c r="E2978" s="113">
        <v>44999</v>
      </c>
      <c r="F2978" s="112">
        <v>72</v>
      </c>
      <c r="G2978" s="114">
        <v>0</v>
      </c>
      <c r="H2978" s="115">
        <v>13274.34</v>
      </c>
      <c r="I2978" s="115">
        <v>6084.07</v>
      </c>
      <c r="J2978" s="116">
        <v>0</v>
      </c>
      <c r="K2978" s="116">
        <v>7190.27</v>
      </c>
      <c r="L2978" s="116">
        <v>2212.39</v>
      </c>
      <c r="M2978" s="118"/>
      <c r="N2978" s="119"/>
      <c r="O2978" s="120">
        <f t="shared" si="184"/>
        <v>47208</v>
      </c>
      <c r="P2978" s="121">
        <f t="shared" si="185"/>
        <v>12</v>
      </c>
      <c r="Q2978" s="122">
        <f t="shared" si="186"/>
        <v>2212.39</v>
      </c>
      <c r="R2978" s="122">
        <f t="shared" si="187"/>
        <v>0</v>
      </c>
      <c r="S2978" s="123" t="s">
        <v>120</v>
      </c>
      <c r="U2978" s="70"/>
      <c r="V2978" s="124"/>
    </row>
    <row r="2979" s="63" customFormat="1" ht="16.5" outlineLevel="7" spans="1:22">
      <c r="A2979" s="82"/>
      <c r="B2979" s="111" t="s">
        <v>187</v>
      </c>
      <c r="C2979" s="111" t="s">
        <v>14113</v>
      </c>
      <c r="D2979" s="112" t="s">
        <v>14110</v>
      </c>
      <c r="E2979" s="113">
        <v>44999</v>
      </c>
      <c r="F2979" s="112">
        <v>72</v>
      </c>
      <c r="G2979" s="114">
        <v>0</v>
      </c>
      <c r="H2979" s="115">
        <v>13274.34</v>
      </c>
      <c r="I2979" s="115">
        <v>6084.07</v>
      </c>
      <c r="J2979" s="116">
        <v>0</v>
      </c>
      <c r="K2979" s="116">
        <v>7190.27</v>
      </c>
      <c r="L2979" s="116">
        <v>2212.39</v>
      </c>
      <c r="M2979" s="118"/>
      <c r="N2979" s="119"/>
      <c r="O2979" s="120">
        <f t="shared" si="184"/>
        <v>47208</v>
      </c>
      <c r="P2979" s="121">
        <f t="shared" si="185"/>
        <v>12</v>
      </c>
      <c r="Q2979" s="122">
        <f t="shared" si="186"/>
        <v>2212.39</v>
      </c>
      <c r="R2979" s="122">
        <f t="shared" si="187"/>
        <v>0</v>
      </c>
      <c r="S2979" s="123" t="s">
        <v>120</v>
      </c>
      <c r="U2979" s="70"/>
      <c r="V2979" s="124"/>
    </row>
    <row r="2980" s="63" customFormat="1" ht="16.5" outlineLevel="7" spans="1:22">
      <c r="A2980" s="82"/>
      <c r="B2980" s="111" t="s">
        <v>187</v>
      </c>
      <c r="C2980" s="111" t="s">
        <v>14116</v>
      </c>
      <c r="D2980" s="112" t="s">
        <v>14118</v>
      </c>
      <c r="E2980" s="113">
        <v>44999</v>
      </c>
      <c r="F2980" s="112">
        <v>72</v>
      </c>
      <c r="G2980" s="114">
        <v>0</v>
      </c>
      <c r="H2980" s="115">
        <v>13274.34</v>
      </c>
      <c r="I2980" s="115">
        <v>6084.07</v>
      </c>
      <c r="J2980" s="116">
        <v>0</v>
      </c>
      <c r="K2980" s="116">
        <v>7190.27</v>
      </c>
      <c r="L2980" s="116">
        <v>2212.39</v>
      </c>
      <c r="M2980" s="118"/>
      <c r="N2980" s="119"/>
      <c r="O2980" s="120">
        <f t="shared" si="184"/>
        <v>47208</v>
      </c>
      <c r="P2980" s="121">
        <f t="shared" si="185"/>
        <v>12</v>
      </c>
      <c r="Q2980" s="122">
        <f t="shared" si="186"/>
        <v>2212.39</v>
      </c>
      <c r="R2980" s="122">
        <f t="shared" si="187"/>
        <v>0</v>
      </c>
      <c r="S2980" s="123" t="s">
        <v>120</v>
      </c>
      <c r="U2980" s="70"/>
      <c r="V2980" s="124"/>
    </row>
    <row r="2981" s="63" customFormat="1" ht="16.5" outlineLevel="7" spans="1:22">
      <c r="A2981" s="82"/>
      <c r="B2981" s="111" t="s">
        <v>187</v>
      </c>
      <c r="C2981" s="111" t="s">
        <v>14120</v>
      </c>
      <c r="D2981" s="112" t="s">
        <v>14118</v>
      </c>
      <c r="E2981" s="113">
        <v>44999</v>
      </c>
      <c r="F2981" s="112">
        <v>72</v>
      </c>
      <c r="G2981" s="114">
        <v>0</v>
      </c>
      <c r="H2981" s="115">
        <v>13274.34</v>
      </c>
      <c r="I2981" s="115">
        <v>6084.07</v>
      </c>
      <c r="J2981" s="116">
        <v>0</v>
      </c>
      <c r="K2981" s="116">
        <v>7190.27</v>
      </c>
      <c r="L2981" s="116">
        <v>2212.39</v>
      </c>
      <c r="M2981" s="118"/>
      <c r="N2981" s="119"/>
      <c r="O2981" s="120">
        <f t="shared" si="184"/>
        <v>47208</v>
      </c>
      <c r="P2981" s="121">
        <f t="shared" si="185"/>
        <v>12</v>
      </c>
      <c r="Q2981" s="122">
        <f t="shared" si="186"/>
        <v>2212.39</v>
      </c>
      <c r="R2981" s="122">
        <f t="shared" si="187"/>
        <v>0</v>
      </c>
      <c r="S2981" s="123" t="s">
        <v>120</v>
      </c>
      <c r="U2981" s="70"/>
      <c r="V2981" s="124"/>
    </row>
    <row r="2982" s="63" customFormat="1" ht="16.5" outlineLevel="7" spans="1:22">
      <c r="A2982" s="82"/>
      <c r="B2982" s="111" t="s">
        <v>187</v>
      </c>
      <c r="C2982" s="111" t="s">
        <v>14123</v>
      </c>
      <c r="D2982" s="112" t="s">
        <v>14118</v>
      </c>
      <c r="E2982" s="113">
        <v>44999</v>
      </c>
      <c r="F2982" s="112">
        <v>72</v>
      </c>
      <c r="G2982" s="114">
        <v>0</v>
      </c>
      <c r="H2982" s="115">
        <v>13274.34</v>
      </c>
      <c r="I2982" s="115">
        <v>6084.07</v>
      </c>
      <c r="J2982" s="116">
        <v>0</v>
      </c>
      <c r="K2982" s="116">
        <v>7190.27</v>
      </c>
      <c r="L2982" s="116">
        <v>2212.39</v>
      </c>
      <c r="M2982" s="118"/>
      <c r="N2982" s="119"/>
      <c r="O2982" s="120">
        <f t="shared" si="184"/>
        <v>47208</v>
      </c>
      <c r="P2982" s="121">
        <f t="shared" si="185"/>
        <v>12</v>
      </c>
      <c r="Q2982" s="122">
        <f t="shared" si="186"/>
        <v>2212.39</v>
      </c>
      <c r="R2982" s="122">
        <f t="shared" si="187"/>
        <v>0</v>
      </c>
      <c r="S2982" s="123" t="s">
        <v>120</v>
      </c>
      <c r="U2982" s="70"/>
      <c r="V2982" s="124"/>
    </row>
    <row r="2983" s="63" customFormat="1" ht="16.5" outlineLevel="7" spans="1:22">
      <c r="A2983" s="82"/>
      <c r="B2983" s="111" t="s">
        <v>187</v>
      </c>
      <c r="C2983" s="111" t="s">
        <v>14126</v>
      </c>
      <c r="D2983" s="112" t="s">
        <v>14118</v>
      </c>
      <c r="E2983" s="113">
        <v>44999</v>
      </c>
      <c r="F2983" s="112">
        <v>72</v>
      </c>
      <c r="G2983" s="114">
        <v>0</v>
      </c>
      <c r="H2983" s="115">
        <v>13274.34</v>
      </c>
      <c r="I2983" s="115">
        <v>6084.07</v>
      </c>
      <c r="J2983" s="116">
        <v>0</v>
      </c>
      <c r="K2983" s="116">
        <v>7190.27</v>
      </c>
      <c r="L2983" s="116">
        <v>2212.39</v>
      </c>
      <c r="M2983" s="118"/>
      <c r="N2983" s="119"/>
      <c r="O2983" s="120">
        <f t="shared" si="184"/>
        <v>47208</v>
      </c>
      <c r="P2983" s="121">
        <f t="shared" si="185"/>
        <v>12</v>
      </c>
      <c r="Q2983" s="122">
        <f t="shared" si="186"/>
        <v>2212.39</v>
      </c>
      <c r="R2983" s="122">
        <f t="shared" si="187"/>
        <v>0</v>
      </c>
      <c r="S2983" s="123" t="s">
        <v>120</v>
      </c>
      <c r="U2983" s="70"/>
      <c r="V2983" s="124"/>
    </row>
    <row r="2984" s="63" customFormat="1" ht="16.5" outlineLevel="7" spans="1:22">
      <c r="A2984" s="82"/>
      <c r="B2984" s="111" t="s">
        <v>187</v>
      </c>
      <c r="C2984" s="111" t="s">
        <v>14129</v>
      </c>
      <c r="D2984" s="112" t="s">
        <v>14131</v>
      </c>
      <c r="E2984" s="113">
        <v>44999</v>
      </c>
      <c r="F2984" s="112">
        <v>72</v>
      </c>
      <c r="G2984" s="114">
        <v>0</v>
      </c>
      <c r="H2984" s="115">
        <v>13274.33</v>
      </c>
      <c r="I2984" s="115">
        <v>6084.07</v>
      </c>
      <c r="J2984" s="116">
        <v>0</v>
      </c>
      <c r="K2984" s="116">
        <v>7190.26</v>
      </c>
      <c r="L2984" s="116">
        <v>2212.39</v>
      </c>
      <c r="M2984" s="118"/>
      <c r="N2984" s="119"/>
      <c r="O2984" s="120">
        <f t="shared" si="184"/>
        <v>47208</v>
      </c>
      <c r="P2984" s="121">
        <f t="shared" si="185"/>
        <v>12</v>
      </c>
      <c r="Q2984" s="122">
        <f t="shared" si="186"/>
        <v>2212.38833333333</v>
      </c>
      <c r="R2984" s="122">
        <f t="shared" si="187"/>
        <v>-0.00166666666655146</v>
      </c>
      <c r="S2984" s="123" t="s">
        <v>120</v>
      </c>
      <c r="U2984" s="70"/>
      <c r="V2984" s="124"/>
    </row>
    <row r="2985" s="63" customFormat="1" ht="16.5" outlineLevel="7" spans="1:22">
      <c r="A2985" s="82"/>
      <c r="B2985" s="111" t="s">
        <v>187</v>
      </c>
      <c r="C2985" s="111" t="s">
        <v>14133</v>
      </c>
      <c r="D2985" s="112" t="s">
        <v>14131</v>
      </c>
      <c r="E2985" s="113">
        <v>44999</v>
      </c>
      <c r="F2985" s="112">
        <v>72</v>
      </c>
      <c r="G2985" s="114">
        <v>0</v>
      </c>
      <c r="H2985" s="115">
        <v>13274.33</v>
      </c>
      <c r="I2985" s="115">
        <v>6084.07</v>
      </c>
      <c r="J2985" s="116">
        <v>0</v>
      </c>
      <c r="K2985" s="116">
        <v>7190.26</v>
      </c>
      <c r="L2985" s="116">
        <v>2212.39</v>
      </c>
      <c r="M2985" s="118"/>
      <c r="N2985" s="119"/>
      <c r="O2985" s="120">
        <f t="shared" si="184"/>
        <v>47208</v>
      </c>
      <c r="P2985" s="121">
        <f t="shared" si="185"/>
        <v>12</v>
      </c>
      <c r="Q2985" s="122">
        <f t="shared" si="186"/>
        <v>2212.38833333333</v>
      </c>
      <c r="R2985" s="122">
        <f t="shared" si="187"/>
        <v>-0.00166666666655146</v>
      </c>
      <c r="S2985" s="123" t="s">
        <v>120</v>
      </c>
      <c r="U2985" s="70"/>
      <c r="V2985" s="124"/>
    </row>
    <row r="2986" s="63" customFormat="1" ht="16.5" outlineLevel="7" spans="1:22">
      <c r="A2986" s="82"/>
      <c r="B2986" s="111" t="s">
        <v>187</v>
      </c>
      <c r="C2986" s="111" t="s">
        <v>14136</v>
      </c>
      <c r="D2986" s="112" t="s">
        <v>14138</v>
      </c>
      <c r="E2986" s="113">
        <v>44999</v>
      </c>
      <c r="F2986" s="112">
        <v>72</v>
      </c>
      <c r="G2986" s="114">
        <v>0</v>
      </c>
      <c r="H2986" s="115">
        <v>13274.33</v>
      </c>
      <c r="I2986" s="115">
        <v>6084.07</v>
      </c>
      <c r="J2986" s="116">
        <v>0</v>
      </c>
      <c r="K2986" s="116">
        <v>7190.26</v>
      </c>
      <c r="L2986" s="116">
        <v>2212.39</v>
      </c>
      <c r="M2986" s="118"/>
      <c r="N2986" s="119"/>
      <c r="O2986" s="120">
        <f t="shared" si="184"/>
        <v>47208</v>
      </c>
      <c r="P2986" s="121">
        <f t="shared" si="185"/>
        <v>12</v>
      </c>
      <c r="Q2986" s="122">
        <f t="shared" si="186"/>
        <v>2212.38833333333</v>
      </c>
      <c r="R2986" s="122">
        <f t="shared" si="187"/>
        <v>-0.00166666666655146</v>
      </c>
      <c r="S2986" s="123" t="s">
        <v>120</v>
      </c>
      <c r="U2986" s="70"/>
      <c r="V2986" s="124"/>
    </row>
    <row r="2987" s="63" customFormat="1" ht="16.5" outlineLevel="7" spans="1:22">
      <c r="A2987" s="82"/>
      <c r="B2987" s="111" t="s">
        <v>187</v>
      </c>
      <c r="C2987" s="111" t="s">
        <v>14140</v>
      </c>
      <c r="D2987" s="112" t="s">
        <v>14138</v>
      </c>
      <c r="E2987" s="113">
        <v>44999</v>
      </c>
      <c r="F2987" s="112">
        <v>72</v>
      </c>
      <c r="G2987" s="114">
        <v>0</v>
      </c>
      <c r="H2987" s="115">
        <v>13274.33</v>
      </c>
      <c r="I2987" s="115">
        <v>6084.07</v>
      </c>
      <c r="J2987" s="116">
        <v>0</v>
      </c>
      <c r="K2987" s="116">
        <v>7190.26</v>
      </c>
      <c r="L2987" s="116">
        <v>2212.39</v>
      </c>
      <c r="M2987" s="118"/>
      <c r="N2987" s="119"/>
      <c r="O2987" s="120">
        <f t="shared" si="184"/>
        <v>47208</v>
      </c>
      <c r="P2987" s="121">
        <f t="shared" si="185"/>
        <v>12</v>
      </c>
      <c r="Q2987" s="122">
        <f t="shared" si="186"/>
        <v>2212.38833333333</v>
      </c>
      <c r="R2987" s="122">
        <f t="shared" si="187"/>
        <v>-0.00166666666655146</v>
      </c>
      <c r="S2987" s="123" t="s">
        <v>120</v>
      </c>
      <c r="U2987" s="70"/>
      <c r="V2987" s="124"/>
    </row>
    <row r="2988" s="63" customFormat="1" ht="16.5" outlineLevel="7" spans="1:22">
      <c r="A2988" s="82"/>
      <c r="B2988" s="111" t="s">
        <v>187</v>
      </c>
      <c r="C2988" s="111" t="s">
        <v>14143</v>
      </c>
      <c r="D2988" s="112" t="s">
        <v>14145</v>
      </c>
      <c r="E2988" s="113">
        <v>44999</v>
      </c>
      <c r="F2988" s="112">
        <v>72</v>
      </c>
      <c r="G2988" s="114">
        <v>0</v>
      </c>
      <c r="H2988" s="115">
        <v>13274.34</v>
      </c>
      <c r="I2988" s="115">
        <v>6084.07</v>
      </c>
      <c r="J2988" s="116">
        <v>0</v>
      </c>
      <c r="K2988" s="116">
        <v>7190.27</v>
      </c>
      <c r="L2988" s="116">
        <v>2212.39</v>
      </c>
      <c r="M2988" s="118"/>
      <c r="N2988" s="119"/>
      <c r="O2988" s="120">
        <f t="shared" si="184"/>
        <v>47208</v>
      </c>
      <c r="P2988" s="121">
        <f t="shared" si="185"/>
        <v>12</v>
      </c>
      <c r="Q2988" s="122">
        <f t="shared" si="186"/>
        <v>2212.39</v>
      </c>
      <c r="R2988" s="122">
        <f t="shared" si="187"/>
        <v>0</v>
      </c>
      <c r="S2988" s="123" t="s">
        <v>120</v>
      </c>
      <c r="U2988" s="70"/>
      <c r="V2988" s="124"/>
    </row>
    <row r="2989" s="63" customFormat="1" ht="16.5" outlineLevel="7" spans="1:22">
      <c r="A2989" s="82"/>
      <c r="B2989" s="111" t="s">
        <v>187</v>
      </c>
      <c r="C2989" s="111" t="s">
        <v>14147</v>
      </c>
      <c r="D2989" s="112" t="s">
        <v>14145</v>
      </c>
      <c r="E2989" s="113">
        <v>44999</v>
      </c>
      <c r="F2989" s="112">
        <v>72</v>
      </c>
      <c r="G2989" s="114">
        <v>0</v>
      </c>
      <c r="H2989" s="115">
        <v>13274.34</v>
      </c>
      <c r="I2989" s="115">
        <v>6084.07</v>
      </c>
      <c r="J2989" s="116">
        <v>0</v>
      </c>
      <c r="K2989" s="116">
        <v>7190.27</v>
      </c>
      <c r="L2989" s="116">
        <v>2212.39</v>
      </c>
      <c r="M2989" s="118"/>
      <c r="N2989" s="119"/>
      <c r="O2989" s="120">
        <f t="shared" si="184"/>
        <v>47208</v>
      </c>
      <c r="P2989" s="121">
        <f t="shared" si="185"/>
        <v>12</v>
      </c>
      <c r="Q2989" s="122">
        <f t="shared" si="186"/>
        <v>2212.39</v>
      </c>
      <c r="R2989" s="122">
        <f t="shared" si="187"/>
        <v>0</v>
      </c>
      <c r="S2989" s="123" t="s">
        <v>120</v>
      </c>
      <c r="U2989" s="70"/>
      <c r="V2989" s="124"/>
    </row>
    <row r="2990" s="63" customFormat="1" ht="16.5" outlineLevel="7" spans="1:22">
      <c r="A2990" s="82"/>
      <c r="B2990" s="111" t="s">
        <v>187</v>
      </c>
      <c r="C2990" s="111" t="s">
        <v>14150</v>
      </c>
      <c r="D2990" s="112" t="s">
        <v>14152</v>
      </c>
      <c r="E2990" s="113">
        <v>44999</v>
      </c>
      <c r="F2990" s="112">
        <v>72</v>
      </c>
      <c r="G2990" s="114">
        <v>0</v>
      </c>
      <c r="H2990" s="115">
        <v>13274.33</v>
      </c>
      <c r="I2990" s="115">
        <v>6084.07</v>
      </c>
      <c r="J2990" s="116">
        <v>0</v>
      </c>
      <c r="K2990" s="116">
        <v>7190.26</v>
      </c>
      <c r="L2990" s="116">
        <v>2212.39</v>
      </c>
      <c r="M2990" s="118"/>
      <c r="N2990" s="119"/>
      <c r="O2990" s="120">
        <f t="shared" ref="O2990:O3053" si="188">IFERROR(EOMONTH(E2990,F2990),"")</f>
        <v>47208</v>
      </c>
      <c r="P2990" s="121">
        <f t="shared" ref="P2990:P3053" si="189">IFERROR(IF(OR(AND(M2990&lt;&gt;"",YEAR(M2990)&lt;YEAR($L$6)),AND(O2990&lt;&gt;"",YEAR(O2990)&lt;YEAR($L$6))),0,IF(YEAR(E2990)&gt;YEAR($L$6),0,IF(OR((IF(YEAR(E2990)&lt;YEAR($L$6),1,IF(MONTH(E2990)=12,99,MONTH(E2990)+1))&gt;12),(IF(YEAR(E2990)&lt;YEAR($L$6),1,IF(MONTH(E2990)=12,99,MONTH(E2990)+1))&gt;MIN(MONTH($L$6),IF(AND(M2990&lt;&gt;"",YEAR(M2990)=YEAR($L$6)),MONTH(M2990),99),IF(AND(O2990&lt;&gt;"",YEAR(O2990)=YEAR($L$6)),MONTH(O2990),99)))),0,MIN(MONTH($L$6),IF(AND(M2990&lt;&gt;"",YEAR(M2990)=YEAR($L$6)),MONTH(M2990),99),IF(AND(O2990&lt;&gt;"",YEAR(O2990)=YEAR($L$6)),MONTH(O2990),99))-IF(YEAR(E2990)&lt;YEAR($L$6),1,IF(MONTH(E2990)=12,99,MONTH(E2990)+1))+1))),0)</f>
        <v>12</v>
      </c>
      <c r="Q2990" s="122">
        <f t="shared" ref="Q2990:Q3053" si="190">IFERROR(IF(N2990=0,(H2990*(1-G2990))/F2990*P2990,(N2990*(1-G2990))/F2990*P2990),0)</f>
        <v>2212.38833333333</v>
      </c>
      <c r="R2990" s="122">
        <f t="shared" ref="R2990:R3053" si="191">Q2990-L2990</f>
        <v>-0.00166666666655146</v>
      </c>
      <c r="S2990" s="123" t="s">
        <v>120</v>
      </c>
      <c r="U2990" s="70"/>
      <c r="V2990" s="124"/>
    </row>
    <row r="2991" s="63" customFormat="1" ht="16.5" outlineLevel="7" spans="1:22">
      <c r="A2991" s="82"/>
      <c r="B2991" s="111" t="s">
        <v>187</v>
      </c>
      <c r="C2991" s="111" t="s">
        <v>14154</v>
      </c>
      <c r="D2991" s="112" t="s">
        <v>14152</v>
      </c>
      <c r="E2991" s="113">
        <v>44999</v>
      </c>
      <c r="F2991" s="112">
        <v>72</v>
      </c>
      <c r="G2991" s="114">
        <v>0</v>
      </c>
      <c r="H2991" s="115">
        <v>13274.33</v>
      </c>
      <c r="I2991" s="115">
        <v>6084.07</v>
      </c>
      <c r="J2991" s="116">
        <v>0</v>
      </c>
      <c r="K2991" s="116">
        <v>7190.26</v>
      </c>
      <c r="L2991" s="116">
        <v>2212.39</v>
      </c>
      <c r="M2991" s="118"/>
      <c r="N2991" s="119"/>
      <c r="O2991" s="120">
        <f t="shared" si="188"/>
        <v>47208</v>
      </c>
      <c r="P2991" s="121">
        <f t="shared" si="189"/>
        <v>12</v>
      </c>
      <c r="Q2991" s="122">
        <f t="shared" si="190"/>
        <v>2212.38833333333</v>
      </c>
      <c r="R2991" s="122">
        <f t="shared" si="191"/>
        <v>-0.00166666666655146</v>
      </c>
      <c r="S2991" s="123" t="s">
        <v>120</v>
      </c>
      <c r="U2991" s="70"/>
      <c r="V2991" s="124"/>
    </row>
    <row r="2992" s="63" customFormat="1" ht="16.5" outlineLevel="7" spans="1:22">
      <c r="A2992" s="82"/>
      <c r="B2992" s="111" t="s">
        <v>187</v>
      </c>
      <c r="C2992" s="111" t="s">
        <v>14157</v>
      </c>
      <c r="D2992" s="112" t="s">
        <v>14159</v>
      </c>
      <c r="E2992" s="113">
        <v>45056</v>
      </c>
      <c r="F2992" s="112">
        <v>72</v>
      </c>
      <c r="G2992" s="114">
        <v>0</v>
      </c>
      <c r="H2992" s="115">
        <v>65929.2</v>
      </c>
      <c r="I2992" s="115">
        <v>28386.18</v>
      </c>
      <c r="J2992" s="116">
        <v>0</v>
      </c>
      <c r="K2992" s="116">
        <v>37543.02</v>
      </c>
      <c r="L2992" s="116">
        <v>10988.2</v>
      </c>
      <c r="M2992" s="118"/>
      <c r="N2992" s="119"/>
      <c r="O2992" s="120">
        <f t="shared" si="188"/>
        <v>47269</v>
      </c>
      <c r="P2992" s="121">
        <f t="shared" si="189"/>
        <v>12</v>
      </c>
      <c r="Q2992" s="122">
        <f t="shared" si="190"/>
        <v>10988.2</v>
      </c>
      <c r="R2992" s="122">
        <f t="shared" si="191"/>
        <v>0</v>
      </c>
      <c r="S2992" s="123" t="s">
        <v>120</v>
      </c>
      <c r="U2992" s="70"/>
      <c r="V2992" s="124"/>
    </row>
    <row r="2993" s="63" customFormat="1" ht="16.5" outlineLevel="7" spans="1:22">
      <c r="A2993" s="82"/>
      <c r="B2993" s="111" t="s">
        <v>187</v>
      </c>
      <c r="C2993" s="111" t="s">
        <v>14162</v>
      </c>
      <c r="D2993" s="112" t="s">
        <v>14164</v>
      </c>
      <c r="E2993" s="113">
        <v>45056</v>
      </c>
      <c r="F2993" s="112">
        <v>72</v>
      </c>
      <c r="G2993" s="114">
        <v>0</v>
      </c>
      <c r="H2993" s="115">
        <v>44247.79</v>
      </c>
      <c r="I2993" s="115">
        <v>19051.13</v>
      </c>
      <c r="J2993" s="116">
        <v>0</v>
      </c>
      <c r="K2993" s="116">
        <v>25196.66</v>
      </c>
      <c r="L2993" s="116">
        <v>7374.63</v>
      </c>
      <c r="M2993" s="118"/>
      <c r="N2993" s="119"/>
      <c r="O2993" s="120">
        <f t="shared" si="188"/>
        <v>47269</v>
      </c>
      <c r="P2993" s="121">
        <f t="shared" si="189"/>
        <v>12</v>
      </c>
      <c r="Q2993" s="122">
        <f t="shared" si="190"/>
        <v>7374.63166666667</v>
      </c>
      <c r="R2993" s="122">
        <f t="shared" si="191"/>
        <v>0.00166666666609672</v>
      </c>
      <c r="S2993" s="123" t="s">
        <v>120</v>
      </c>
      <c r="U2993" s="70"/>
      <c r="V2993" s="124"/>
    </row>
    <row r="2994" s="63" customFormat="1" ht="16.5" outlineLevel="7" spans="1:22">
      <c r="A2994" s="82"/>
      <c r="B2994" s="111" t="s">
        <v>187</v>
      </c>
      <c r="C2994" s="111" t="s">
        <v>14167</v>
      </c>
      <c r="D2994" s="112" t="s">
        <v>14164</v>
      </c>
      <c r="E2994" s="113">
        <v>45056</v>
      </c>
      <c r="F2994" s="112">
        <v>72</v>
      </c>
      <c r="G2994" s="114">
        <v>0</v>
      </c>
      <c r="H2994" s="115">
        <v>44247.79</v>
      </c>
      <c r="I2994" s="115">
        <v>19051.13</v>
      </c>
      <c r="J2994" s="116">
        <v>0</v>
      </c>
      <c r="K2994" s="116">
        <v>25196.66</v>
      </c>
      <c r="L2994" s="116">
        <v>7374.63</v>
      </c>
      <c r="M2994" s="118"/>
      <c r="N2994" s="119"/>
      <c r="O2994" s="120">
        <f t="shared" si="188"/>
        <v>47269</v>
      </c>
      <c r="P2994" s="121">
        <f t="shared" si="189"/>
        <v>12</v>
      </c>
      <c r="Q2994" s="122">
        <f t="shared" si="190"/>
        <v>7374.63166666667</v>
      </c>
      <c r="R2994" s="122">
        <f t="shared" si="191"/>
        <v>0.00166666666609672</v>
      </c>
      <c r="S2994" s="123" t="s">
        <v>120</v>
      </c>
      <c r="U2994" s="70"/>
      <c r="V2994" s="124"/>
    </row>
    <row r="2995" s="63" customFormat="1" ht="16.5" outlineLevel="7" spans="1:22">
      <c r="A2995" s="82"/>
      <c r="B2995" s="111" t="s">
        <v>187</v>
      </c>
      <c r="C2995" s="111" t="s">
        <v>14170</v>
      </c>
      <c r="D2995" s="112" t="s">
        <v>14172</v>
      </c>
      <c r="E2995" s="113">
        <v>45056</v>
      </c>
      <c r="F2995" s="112">
        <v>72</v>
      </c>
      <c r="G2995" s="114">
        <v>0</v>
      </c>
      <c r="H2995" s="115">
        <v>46902.66</v>
      </c>
      <c r="I2995" s="115">
        <v>20194.2</v>
      </c>
      <c r="J2995" s="116">
        <v>0</v>
      </c>
      <c r="K2995" s="116">
        <v>26708.46</v>
      </c>
      <c r="L2995" s="116">
        <v>7817.11</v>
      </c>
      <c r="M2995" s="118"/>
      <c r="N2995" s="119"/>
      <c r="O2995" s="120">
        <f t="shared" si="188"/>
        <v>47269</v>
      </c>
      <c r="P2995" s="121">
        <f t="shared" si="189"/>
        <v>12</v>
      </c>
      <c r="Q2995" s="122">
        <f t="shared" si="190"/>
        <v>7817.11</v>
      </c>
      <c r="R2995" s="122">
        <f t="shared" si="191"/>
        <v>0</v>
      </c>
      <c r="S2995" s="123" t="s">
        <v>120</v>
      </c>
      <c r="U2995" s="70"/>
      <c r="V2995" s="124"/>
    </row>
    <row r="2996" s="63" customFormat="1" ht="16.5" outlineLevel="7" spans="1:22">
      <c r="A2996" s="82"/>
      <c r="B2996" s="111" t="s">
        <v>187</v>
      </c>
      <c r="C2996" s="111" t="s">
        <v>14175</v>
      </c>
      <c r="D2996" s="112" t="s">
        <v>14177</v>
      </c>
      <c r="E2996" s="113">
        <v>45056</v>
      </c>
      <c r="F2996" s="112">
        <v>72</v>
      </c>
      <c r="G2996" s="114">
        <v>0</v>
      </c>
      <c r="H2996" s="115">
        <v>67846.02</v>
      </c>
      <c r="I2996" s="115">
        <v>29211.48</v>
      </c>
      <c r="J2996" s="116">
        <v>0</v>
      </c>
      <c r="K2996" s="116">
        <v>38634.54</v>
      </c>
      <c r="L2996" s="116">
        <v>11307.67</v>
      </c>
      <c r="M2996" s="118"/>
      <c r="N2996" s="119"/>
      <c r="O2996" s="120">
        <f t="shared" si="188"/>
        <v>47269</v>
      </c>
      <c r="P2996" s="121">
        <f t="shared" si="189"/>
        <v>12</v>
      </c>
      <c r="Q2996" s="122">
        <f t="shared" si="190"/>
        <v>11307.67</v>
      </c>
      <c r="R2996" s="122">
        <f t="shared" si="191"/>
        <v>0</v>
      </c>
      <c r="S2996" s="123" t="s">
        <v>120</v>
      </c>
      <c r="U2996" s="70"/>
      <c r="V2996" s="124"/>
    </row>
    <row r="2997" s="63" customFormat="1" ht="16.5" outlineLevel="7" spans="1:22">
      <c r="A2997" s="82"/>
      <c r="B2997" s="111" t="s">
        <v>187</v>
      </c>
      <c r="C2997" s="111" t="s">
        <v>14180</v>
      </c>
      <c r="D2997" s="112" t="s">
        <v>14182</v>
      </c>
      <c r="E2997" s="113">
        <v>45056</v>
      </c>
      <c r="F2997" s="112">
        <v>72</v>
      </c>
      <c r="G2997" s="114">
        <v>0</v>
      </c>
      <c r="H2997" s="115">
        <v>67846.02</v>
      </c>
      <c r="I2997" s="115">
        <v>29211.48</v>
      </c>
      <c r="J2997" s="116">
        <v>0</v>
      </c>
      <c r="K2997" s="116">
        <v>38634.54</v>
      </c>
      <c r="L2997" s="116">
        <v>11307.67</v>
      </c>
      <c r="M2997" s="118"/>
      <c r="N2997" s="119"/>
      <c r="O2997" s="120">
        <f t="shared" si="188"/>
        <v>47269</v>
      </c>
      <c r="P2997" s="121">
        <f t="shared" si="189"/>
        <v>12</v>
      </c>
      <c r="Q2997" s="122">
        <f t="shared" si="190"/>
        <v>11307.67</v>
      </c>
      <c r="R2997" s="122">
        <f t="shared" si="191"/>
        <v>0</v>
      </c>
      <c r="S2997" s="123" t="s">
        <v>120</v>
      </c>
      <c r="U2997" s="70"/>
      <c r="V2997" s="124"/>
    </row>
    <row r="2998" s="63" customFormat="1" ht="16.5" outlineLevel="7" spans="1:22">
      <c r="A2998" s="82"/>
      <c r="B2998" s="111" t="s">
        <v>187</v>
      </c>
      <c r="C2998" s="111" t="s">
        <v>14184</v>
      </c>
      <c r="D2998" s="112" t="s">
        <v>14186</v>
      </c>
      <c r="E2998" s="113">
        <v>45063</v>
      </c>
      <c r="F2998" s="112">
        <v>72</v>
      </c>
      <c r="G2998" s="114">
        <v>0</v>
      </c>
      <c r="H2998" s="115">
        <v>13008.85</v>
      </c>
      <c r="I2998" s="115">
        <v>5601.03</v>
      </c>
      <c r="J2998" s="116">
        <v>0</v>
      </c>
      <c r="K2998" s="116">
        <v>7407.82</v>
      </c>
      <c r="L2998" s="116">
        <v>2168.14</v>
      </c>
      <c r="M2998" s="118"/>
      <c r="N2998" s="119"/>
      <c r="O2998" s="120">
        <f t="shared" si="188"/>
        <v>47269</v>
      </c>
      <c r="P2998" s="121">
        <f t="shared" si="189"/>
        <v>12</v>
      </c>
      <c r="Q2998" s="122">
        <f t="shared" si="190"/>
        <v>2168.14166666667</v>
      </c>
      <c r="R2998" s="122">
        <f t="shared" si="191"/>
        <v>0.00166666666700621</v>
      </c>
      <c r="S2998" s="123" t="s">
        <v>120</v>
      </c>
      <c r="U2998" s="70"/>
      <c r="V2998" s="124"/>
    </row>
    <row r="2999" s="63" customFormat="1" ht="16.5" outlineLevel="7" spans="1:22">
      <c r="A2999" s="82"/>
      <c r="B2999" s="111" t="s">
        <v>187</v>
      </c>
      <c r="C2999" s="111" t="s">
        <v>14189</v>
      </c>
      <c r="D2999" s="112" t="s">
        <v>14186</v>
      </c>
      <c r="E2999" s="113">
        <v>45063</v>
      </c>
      <c r="F2999" s="112">
        <v>72</v>
      </c>
      <c r="G2999" s="114">
        <v>0</v>
      </c>
      <c r="H2999" s="115">
        <v>13008.85</v>
      </c>
      <c r="I2999" s="115">
        <v>5601.03</v>
      </c>
      <c r="J2999" s="116">
        <v>0</v>
      </c>
      <c r="K2999" s="116">
        <v>7407.82</v>
      </c>
      <c r="L2999" s="116">
        <v>2168.14</v>
      </c>
      <c r="M2999" s="118"/>
      <c r="N2999" s="119"/>
      <c r="O2999" s="120">
        <f t="shared" si="188"/>
        <v>47269</v>
      </c>
      <c r="P2999" s="121">
        <f t="shared" si="189"/>
        <v>12</v>
      </c>
      <c r="Q2999" s="122">
        <f t="shared" si="190"/>
        <v>2168.14166666667</v>
      </c>
      <c r="R2999" s="122">
        <f t="shared" si="191"/>
        <v>0.00166666666700621</v>
      </c>
      <c r="S2999" s="123" t="s">
        <v>120</v>
      </c>
      <c r="U2999" s="70"/>
      <c r="V2999" s="124"/>
    </row>
    <row r="3000" s="63" customFormat="1" ht="16.5" outlineLevel="7" spans="1:22">
      <c r="A3000" s="82"/>
      <c r="B3000" s="111" t="s">
        <v>187</v>
      </c>
      <c r="C3000" s="111" t="s">
        <v>14192</v>
      </c>
      <c r="D3000" s="112" t="s">
        <v>14194</v>
      </c>
      <c r="E3000" s="113">
        <v>45063</v>
      </c>
      <c r="F3000" s="112">
        <v>72</v>
      </c>
      <c r="G3000" s="114">
        <v>0</v>
      </c>
      <c r="H3000" s="115">
        <v>995.57</v>
      </c>
      <c r="I3000" s="115">
        <v>428.65</v>
      </c>
      <c r="J3000" s="116">
        <v>0</v>
      </c>
      <c r="K3000" s="116">
        <v>566.92</v>
      </c>
      <c r="L3000" s="116">
        <v>165.93</v>
      </c>
      <c r="M3000" s="118"/>
      <c r="N3000" s="119"/>
      <c r="O3000" s="120">
        <f t="shared" si="188"/>
        <v>47269</v>
      </c>
      <c r="P3000" s="121">
        <f t="shared" si="189"/>
        <v>12</v>
      </c>
      <c r="Q3000" s="122">
        <f t="shared" si="190"/>
        <v>165.928333333333</v>
      </c>
      <c r="R3000" s="122">
        <f t="shared" si="191"/>
        <v>-0.00166666666666515</v>
      </c>
      <c r="S3000" s="123" t="s">
        <v>120</v>
      </c>
      <c r="U3000" s="70"/>
      <c r="V3000" s="124"/>
    </row>
    <row r="3001" s="63" customFormat="1" ht="16.5" outlineLevel="7" spans="1:22">
      <c r="A3001" s="82"/>
      <c r="B3001" s="111" t="s">
        <v>187</v>
      </c>
      <c r="C3001" s="111" t="s">
        <v>14197</v>
      </c>
      <c r="D3001" s="112" t="s">
        <v>14194</v>
      </c>
      <c r="E3001" s="113">
        <v>45063</v>
      </c>
      <c r="F3001" s="112">
        <v>72</v>
      </c>
      <c r="G3001" s="114">
        <v>0</v>
      </c>
      <c r="H3001" s="115">
        <v>995.57</v>
      </c>
      <c r="I3001" s="115">
        <v>428.65</v>
      </c>
      <c r="J3001" s="116">
        <v>0</v>
      </c>
      <c r="K3001" s="116">
        <v>566.92</v>
      </c>
      <c r="L3001" s="116">
        <v>165.93</v>
      </c>
      <c r="M3001" s="118"/>
      <c r="N3001" s="119"/>
      <c r="O3001" s="120">
        <f t="shared" si="188"/>
        <v>47269</v>
      </c>
      <c r="P3001" s="121">
        <f t="shared" si="189"/>
        <v>12</v>
      </c>
      <c r="Q3001" s="122">
        <f t="shared" si="190"/>
        <v>165.928333333333</v>
      </c>
      <c r="R3001" s="122">
        <f t="shared" si="191"/>
        <v>-0.00166666666666515</v>
      </c>
      <c r="S3001" s="123" t="s">
        <v>120</v>
      </c>
      <c r="U3001" s="70"/>
      <c r="V3001" s="124"/>
    </row>
    <row r="3002" s="63" customFormat="1" ht="16.5" outlineLevel="7" spans="1:22">
      <c r="A3002" s="82"/>
      <c r="B3002" s="111" t="s">
        <v>187</v>
      </c>
      <c r="C3002" s="111" t="s">
        <v>14200</v>
      </c>
      <c r="D3002" s="112" t="s">
        <v>14202</v>
      </c>
      <c r="E3002" s="113">
        <v>45063</v>
      </c>
      <c r="F3002" s="112">
        <v>72</v>
      </c>
      <c r="G3002" s="114">
        <v>0</v>
      </c>
      <c r="H3002" s="115">
        <v>995.58</v>
      </c>
      <c r="I3002" s="115">
        <v>428.65</v>
      </c>
      <c r="J3002" s="116">
        <v>0</v>
      </c>
      <c r="K3002" s="116">
        <v>566.93</v>
      </c>
      <c r="L3002" s="116">
        <v>165.93</v>
      </c>
      <c r="M3002" s="118"/>
      <c r="N3002" s="119"/>
      <c r="O3002" s="120">
        <f t="shared" si="188"/>
        <v>47269</v>
      </c>
      <c r="P3002" s="121">
        <f t="shared" si="189"/>
        <v>12</v>
      </c>
      <c r="Q3002" s="122">
        <f t="shared" si="190"/>
        <v>165.93</v>
      </c>
      <c r="R3002" s="122">
        <f t="shared" si="191"/>
        <v>0</v>
      </c>
      <c r="S3002" s="123" t="s">
        <v>120</v>
      </c>
      <c r="U3002" s="70"/>
      <c r="V3002" s="124"/>
    </row>
    <row r="3003" s="63" customFormat="1" ht="16.5" outlineLevel="7" spans="1:22">
      <c r="A3003" s="82"/>
      <c r="B3003" s="111" t="s">
        <v>187</v>
      </c>
      <c r="C3003" s="111" t="s">
        <v>14204</v>
      </c>
      <c r="D3003" s="112" t="s">
        <v>14202</v>
      </c>
      <c r="E3003" s="113">
        <v>45063</v>
      </c>
      <c r="F3003" s="112">
        <v>72</v>
      </c>
      <c r="G3003" s="114">
        <v>0</v>
      </c>
      <c r="H3003" s="115">
        <v>995.58</v>
      </c>
      <c r="I3003" s="115">
        <v>428.65</v>
      </c>
      <c r="J3003" s="116">
        <v>0</v>
      </c>
      <c r="K3003" s="116">
        <v>566.93</v>
      </c>
      <c r="L3003" s="116">
        <v>165.93</v>
      </c>
      <c r="M3003" s="118"/>
      <c r="N3003" s="119"/>
      <c r="O3003" s="120">
        <f t="shared" si="188"/>
        <v>47269</v>
      </c>
      <c r="P3003" s="121">
        <f t="shared" si="189"/>
        <v>12</v>
      </c>
      <c r="Q3003" s="122">
        <f t="shared" si="190"/>
        <v>165.93</v>
      </c>
      <c r="R3003" s="122">
        <f t="shared" si="191"/>
        <v>0</v>
      </c>
      <c r="S3003" s="123" t="s">
        <v>120</v>
      </c>
      <c r="U3003" s="70"/>
      <c r="V3003" s="124"/>
    </row>
    <row r="3004" s="63" customFormat="1" ht="16.5" outlineLevel="7" spans="1:22">
      <c r="A3004" s="82"/>
      <c r="B3004" s="111" t="s">
        <v>187</v>
      </c>
      <c r="C3004" s="111" t="s">
        <v>14207</v>
      </c>
      <c r="D3004" s="112" t="s">
        <v>14209</v>
      </c>
      <c r="E3004" s="113">
        <v>45063</v>
      </c>
      <c r="F3004" s="112">
        <v>72</v>
      </c>
      <c r="G3004" s="114">
        <v>0</v>
      </c>
      <c r="H3004" s="115">
        <v>3539.82</v>
      </c>
      <c r="I3004" s="115">
        <v>1524.09</v>
      </c>
      <c r="J3004" s="116">
        <v>0</v>
      </c>
      <c r="K3004" s="116">
        <v>2015.73</v>
      </c>
      <c r="L3004" s="116">
        <v>589.97</v>
      </c>
      <c r="M3004" s="118"/>
      <c r="N3004" s="119"/>
      <c r="O3004" s="120">
        <f t="shared" si="188"/>
        <v>47269</v>
      </c>
      <c r="P3004" s="121">
        <f t="shared" si="189"/>
        <v>12</v>
      </c>
      <c r="Q3004" s="122">
        <f t="shared" si="190"/>
        <v>589.97</v>
      </c>
      <c r="R3004" s="122">
        <f t="shared" si="191"/>
        <v>0</v>
      </c>
      <c r="S3004" s="123" t="s">
        <v>120</v>
      </c>
      <c r="U3004" s="70"/>
      <c r="V3004" s="124"/>
    </row>
    <row r="3005" s="63" customFormat="1" ht="16.5" outlineLevel="7" spans="1:22">
      <c r="A3005" s="82"/>
      <c r="B3005" s="111" t="s">
        <v>187</v>
      </c>
      <c r="C3005" s="111" t="s">
        <v>14212</v>
      </c>
      <c r="D3005" s="112" t="s">
        <v>14214</v>
      </c>
      <c r="E3005" s="113">
        <v>45063</v>
      </c>
      <c r="F3005" s="112">
        <v>72</v>
      </c>
      <c r="G3005" s="114">
        <v>0</v>
      </c>
      <c r="H3005" s="115">
        <v>3539.83</v>
      </c>
      <c r="I3005" s="115">
        <v>1524.09</v>
      </c>
      <c r="J3005" s="116">
        <v>0</v>
      </c>
      <c r="K3005" s="116">
        <v>2015.74</v>
      </c>
      <c r="L3005" s="116">
        <v>589.97</v>
      </c>
      <c r="M3005" s="118"/>
      <c r="N3005" s="119"/>
      <c r="O3005" s="120">
        <f t="shared" si="188"/>
        <v>47269</v>
      </c>
      <c r="P3005" s="121">
        <f t="shared" si="189"/>
        <v>12</v>
      </c>
      <c r="Q3005" s="122">
        <f t="shared" si="190"/>
        <v>589.971666666667</v>
      </c>
      <c r="R3005" s="122">
        <f t="shared" si="191"/>
        <v>0.00166666666666515</v>
      </c>
      <c r="S3005" s="123" t="s">
        <v>120</v>
      </c>
      <c r="U3005" s="70"/>
      <c r="V3005" s="124"/>
    </row>
    <row r="3006" s="63" customFormat="1" ht="16.5" outlineLevel="7" spans="1:22">
      <c r="A3006" s="82"/>
      <c r="B3006" s="111" t="s">
        <v>187</v>
      </c>
      <c r="C3006" s="111" t="s">
        <v>14216</v>
      </c>
      <c r="D3006" s="112" t="s">
        <v>14218</v>
      </c>
      <c r="E3006" s="113">
        <v>45070</v>
      </c>
      <c r="F3006" s="112">
        <v>72</v>
      </c>
      <c r="G3006" s="114">
        <v>0</v>
      </c>
      <c r="H3006" s="115">
        <v>38053.1</v>
      </c>
      <c r="I3006" s="115">
        <v>16383.97</v>
      </c>
      <c r="J3006" s="116">
        <v>0</v>
      </c>
      <c r="K3006" s="116">
        <v>21669.13</v>
      </c>
      <c r="L3006" s="116">
        <v>6342.18</v>
      </c>
      <c r="M3006" s="118"/>
      <c r="N3006" s="119"/>
      <c r="O3006" s="120">
        <f t="shared" si="188"/>
        <v>47269</v>
      </c>
      <c r="P3006" s="121">
        <f t="shared" si="189"/>
        <v>12</v>
      </c>
      <c r="Q3006" s="122">
        <f t="shared" si="190"/>
        <v>6342.18333333333</v>
      </c>
      <c r="R3006" s="122">
        <f t="shared" si="191"/>
        <v>0.00333333333310293</v>
      </c>
      <c r="S3006" s="123" t="s">
        <v>120</v>
      </c>
      <c r="U3006" s="70"/>
      <c r="V3006" s="124"/>
    </row>
    <row r="3007" s="63" customFormat="1" ht="16.5" outlineLevel="7" spans="1:22">
      <c r="A3007" s="82"/>
      <c r="B3007" s="111" t="s">
        <v>187</v>
      </c>
      <c r="C3007" s="111" t="s">
        <v>14221</v>
      </c>
      <c r="D3007" s="112" t="s">
        <v>14218</v>
      </c>
      <c r="E3007" s="113">
        <v>45070</v>
      </c>
      <c r="F3007" s="112">
        <v>72</v>
      </c>
      <c r="G3007" s="114">
        <v>0</v>
      </c>
      <c r="H3007" s="115">
        <v>38053.1</v>
      </c>
      <c r="I3007" s="115">
        <v>16383.97</v>
      </c>
      <c r="J3007" s="116">
        <v>0</v>
      </c>
      <c r="K3007" s="116">
        <v>21669.13</v>
      </c>
      <c r="L3007" s="116">
        <v>6342.18</v>
      </c>
      <c r="M3007" s="118"/>
      <c r="N3007" s="119"/>
      <c r="O3007" s="120">
        <f t="shared" si="188"/>
        <v>47269</v>
      </c>
      <c r="P3007" s="121">
        <f t="shared" si="189"/>
        <v>12</v>
      </c>
      <c r="Q3007" s="122">
        <f t="shared" si="190"/>
        <v>6342.18333333333</v>
      </c>
      <c r="R3007" s="122">
        <f t="shared" si="191"/>
        <v>0.00333333333310293</v>
      </c>
      <c r="S3007" s="123" t="s">
        <v>120</v>
      </c>
      <c r="U3007" s="70"/>
      <c r="V3007" s="124"/>
    </row>
    <row r="3008" s="63" customFormat="1" ht="16.5" outlineLevel="7" spans="1:22">
      <c r="A3008" s="82"/>
      <c r="B3008" s="111" t="s">
        <v>187</v>
      </c>
      <c r="C3008" s="111" t="s">
        <v>14224</v>
      </c>
      <c r="D3008" s="112" t="s">
        <v>14226</v>
      </c>
      <c r="E3008" s="113">
        <v>45086</v>
      </c>
      <c r="F3008" s="112">
        <v>72</v>
      </c>
      <c r="G3008" s="114">
        <v>0</v>
      </c>
      <c r="H3008" s="115">
        <v>8407.08</v>
      </c>
      <c r="I3008" s="115">
        <v>3502.95</v>
      </c>
      <c r="J3008" s="116">
        <v>0</v>
      </c>
      <c r="K3008" s="116">
        <v>4904.13</v>
      </c>
      <c r="L3008" s="116">
        <v>1401.18</v>
      </c>
      <c r="M3008" s="118"/>
      <c r="N3008" s="119"/>
      <c r="O3008" s="120">
        <f t="shared" si="188"/>
        <v>47299</v>
      </c>
      <c r="P3008" s="121">
        <f t="shared" si="189"/>
        <v>12</v>
      </c>
      <c r="Q3008" s="122">
        <f t="shared" si="190"/>
        <v>1401.18</v>
      </c>
      <c r="R3008" s="122">
        <f t="shared" si="191"/>
        <v>0</v>
      </c>
      <c r="S3008" s="123" t="s">
        <v>120</v>
      </c>
      <c r="U3008" s="70"/>
      <c r="V3008" s="124"/>
    </row>
    <row r="3009" s="63" customFormat="1" ht="16.5" outlineLevel="7" spans="1:22">
      <c r="A3009" s="82"/>
      <c r="B3009" s="111" t="s">
        <v>187</v>
      </c>
      <c r="C3009" s="111" t="s">
        <v>14229</v>
      </c>
      <c r="D3009" s="112" t="s">
        <v>14231</v>
      </c>
      <c r="E3009" s="113">
        <v>45086</v>
      </c>
      <c r="F3009" s="112">
        <v>72</v>
      </c>
      <c r="G3009" s="114">
        <v>0</v>
      </c>
      <c r="H3009" s="115">
        <v>18584.07</v>
      </c>
      <c r="I3009" s="115">
        <v>7743.36</v>
      </c>
      <c r="J3009" s="116">
        <v>0</v>
      </c>
      <c r="K3009" s="116">
        <v>10840.71</v>
      </c>
      <c r="L3009" s="116">
        <v>3097.34</v>
      </c>
      <c r="M3009" s="118"/>
      <c r="N3009" s="119"/>
      <c r="O3009" s="120">
        <f t="shared" si="188"/>
        <v>47299</v>
      </c>
      <c r="P3009" s="121">
        <f t="shared" si="189"/>
        <v>12</v>
      </c>
      <c r="Q3009" s="122">
        <f t="shared" si="190"/>
        <v>3097.345</v>
      </c>
      <c r="R3009" s="122">
        <f t="shared" si="191"/>
        <v>0.00499999999965439</v>
      </c>
      <c r="S3009" s="123" t="s">
        <v>120</v>
      </c>
      <c r="U3009" s="70"/>
      <c r="V3009" s="124"/>
    </row>
    <row r="3010" s="63" customFormat="1" ht="16.5" outlineLevel="7" spans="1:22">
      <c r="A3010" s="82"/>
      <c r="B3010" s="111" t="s">
        <v>187</v>
      </c>
      <c r="C3010" s="111" t="s">
        <v>14234</v>
      </c>
      <c r="D3010" s="112" t="s">
        <v>14236</v>
      </c>
      <c r="E3010" s="113">
        <v>45086</v>
      </c>
      <c r="F3010" s="112">
        <v>72</v>
      </c>
      <c r="G3010" s="114">
        <v>0</v>
      </c>
      <c r="H3010" s="115">
        <v>1309.73</v>
      </c>
      <c r="I3010" s="115">
        <v>545.72</v>
      </c>
      <c r="J3010" s="116">
        <v>0</v>
      </c>
      <c r="K3010" s="116">
        <v>764.01</v>
      </c>
      <c r="L3010" s="116">
        <v>218.29</v>
      </c>
      <c r="M3010" s="118"/>
      <c r="N3010" s="119"/>
      <c r="O3010" s="120">
        <f t="shared" si="188"/>
        <v>47299</v>
      </c>
      <c r="P3010" s="121">
        <f t="shared" si="189"/>
        <v>12</v>
      </c>
      <c r="Q3010" s="122">
        <f t="shared" si="190"/>
        <v>218.288333333333</v>
      </c>
      <c r="R3010" s="122">
        <f t="shared" si="191"/>
        <v>-0.00166666666663673</v>
      </c>
      <c r="S3010" s="123" t="s">
        <v>120</v>
      </c>
      <c r="U3010" s="70"/>
      <c r="V3010" s="124"/>
    </row>
    <row r="3011" s="63" customFormat="1" ht="16.5" outlineLevel="7" spans="1:22">
      <c r="A3011" s="82"/>
      <c r="B3011" s="111" t="s">
        <v>187</v>
      </c>
      <c r="C3011" s="111" t="s">
        <v>14240</v>
      </c>
      <c r="D3011" s="112" t="s">
        <v>14236</v>
      </c>
      <c r="E3011" s="113">
        <v>45086</v>
      </c>
      <c r="F3011" s="112">
        <v>72</v>
      </c>
      <c r="G3011" s="114">
        <v>0</v>
      </c>
      <c r="H3011" s="115">
        <v>1309.73</v>
      </c>
      <c r="I3011" s="115">
        <v>545.72</v>
      </c>
      <c r="J3011" s="116">
        <v>0</v>
      </c>
      <c r="K3011" s="116">
        <v>764.01</v>
      </c>
      <c r="L3011" s="116">
        <v>218.29</v>
      </c>
      <c r="M3011" s="118"/>
      <c r="N3011" s="119"/>
      <c r="O3011" s="120">
        <f t="shared" si="188"/>
        <v>47299</v>
      </c>
      <c r="P3011" s="121">
        <f t="shared" si="189"/>
        <v>12</v>
      </c>
      <c r="Q3011" s="122">
        <f t="shared" si="190"/>
        <v>218.288333333333</v>
      </c>
      <c r="R3011" s="122">
        <f t="shared" si="191"/>
        <v>-0.00166666666663673</v>
      </c>
      <c r="S3011" s="123" t="s">
        <v>120</v>
      </c>
      <c r="U3011" s="70"/>
      <c r="V3011" s="124"/>
    </row>
    <row r="3012" s="63" customFormat="1" ht="16.5" outlineLevel="7" spans="1:22">
      <c r="A3012" s="82"/>
      <c r="B3012" s="111" t="s">
        <v>187</v>
      </c>
      <c r="C3012" s="111" t="s">
        <v>14243</v>
      </c>
      <c r="D3012" s="112" t="s">
        <v>14236</v>
      </c>
      <c r="E3012" s="113">
        <v>45086</v>
      </c>
      <c r="F3012" s="112">
        <v>72</v>
      </c>
      <c r="G3012" s="114">
        <v>0</v>
      </c>
      <c r="H3012" s="115">
        <v>1309.74</v>
      </c>
      <c r="I3012" s="115">
        <v>545.73</v>
      </c>
      <c r="J3012" s="116">
        <v>0</v>
      </c>
      <c r="K3012" s="116">
        <v>764.01</v>
      </c>
      <c r="L3012" s="116">
        <v>218.29</v>
      </c>
      <c r="M3012" s="118"/>
      <c r="N3012" s="119"/>
      <c r="O3012" s="120">
        <f t="shared" si="188"/>
        <v>47299</v>
      </c>
      <c r="P3012" s="121">
        <f t="shared" si="189"/>
        <v>12</v>
      </c>
      <c r="Q3012" s="122">
        <f t="shared" si="190"/>
        <v>218.29</v>
      </c>
      <c r="R3012" s="122">
        <f t="shared" si="191"/>
        <v>0</v>
      </c>
      <c r="S3012" s="123" t="s">
        <v>120</v>
      </c>
      <c r="U3012" s="70"/>
      <c r="V3012" s="124"/>
    </row>
    <row r="3013" s="63" customFormat="1" ht="16.5" outlineLevel="7" spans="1:22">
      <c r="A3013" s="82"/>
      <c r="B3013" s="111" t="s">
        <v>187</v>
      </c>
      <c r="C3013" s="111" t="s">
        <v>14246</v>
      </c>
      <c r="D3013" s="112" t="s">
        <v>14236</v>
      </c>
      <c r="E3013" s="113">
        <v>45086</v>
      </c>
      <c r="F3013" s="112">
        <v>72</v>
      </c>
      <c r="G3013" s="114">
        <v>0</v>
      </c>
      <c r="H3013" s="115">
        <v>1309.74</v>
      </c>
      <c r="I3013" s="115">
        <v>545.73</v>
      </c>
      <c r="J3013" s="116">
        <v>0</v>
      </c>
      <c r="K3013" s="116">
        <v>764.01</v>
      </c>
      <c r="L3013" s="116">
        <v>218.29</v>
      </c>
      <c r="M3013" s="118"/>
      <c r="N3013" s="119"/>
      <c r="O3013" s="120">
        <f t="shared" si="188"/>
        <v>47299</v>
      </c>
      <c r="P3013" s="121">
        <f t="shared" si="189"/>
        <v>12</v>
      </c>
      <c r="Q3013" s="122">
        <f t="shared" si="190"/>
        <v>218.29</v>
      </c>
      <c r="R3013" s="122">
        <f t="shared" si="191"/>
        <v>0</v>
      </c>
      <c r="S3013" s="123" t="s">
        <v>120</v>
      </c>
      <c r="U3013" s="70"/>
      <c r="V3013" s="124"/>
    </row>
    <row r="3014" s="63" customFormat="1" ht="16.5" outlineLevel="7" spans="1:22">
      <c r="A3014" s="82"/>
      <c r="B3014" s="111" t="s">
        <v>187</v>
      </c>
      <c r="C3014" s="111" t="s">
        <v>14249</v>
      </c>
      <c r="D3014" s="112" t="s">
        <v>14251</v>
      </c>
      <c r="E3014" s="113">
        <v>45103</v>
      </c>
      <c r="F3014" s="112">
        <v>72</v>
      </c>
      <c r="G3014" s="114">
        <v>0</v>
      </c>
      <c r="H3014" s="115">
        <v>14159.29</v>
      </c>
      <c r="I3014" s="115">
        <v>5899.7</v>
      </c>
      <c r="J3014" s="116">
        <v>0</v>
      </c>
      <c r="K3014" s="116">
        <v>8259.59</v>
      </c>
      <c r="L3014" s="116">
        <v>2359.88</v>
      </c>
      <c r="M3014" s="118"/>
      <c r="N3014" s="119"/>
      <c r="O3014" s="120">
        <f t="shared" si="188"/>
        <v>47299</v>
      </c>
      <c r="P3014" s="121">
        <f t="shared" si="189"/>
        <v>12</v>
      </c>
      <c r="Q3014" s="122">
        <f t="shared" si="190"/>
        <v>2359.88166666667</v>
      </c>
      <c r="R3014" s="122">
        <f t="shared" si="191"/>
        <v>0.00166666666655146</v>
      </c>
      <c r="S3014" s="123" t="s">
        <v>120</v>
      </c>
      <c r="U3014" s="70"/>
      <c r="V3014" s="124"/>
    </row>
    <row r="3015" s="63" customFormat="1" ht="16.5" outlineLevel="7" spans="1:22">
      <c r="A3015" s="82"/>
      <c r="B3015" s="111" t="s">
        <v>187</v>
      </c>
      <c r="C3015" s="111" t="s">
        <v>14255</v>
      </c>
      <c r="D3015" s="112" t="s">
        <v>14257</v>
      </c>
      <c r="E3015" s="113">
        <v>45103</v>
      </c>
      <c r="F3015" s="112">
        <v>72</v>
      </c>
      <c r="G3015" s="114">
        <v>0</v>
      </c>
      <c r="H3015" s="115">
        <v>12389.38</v>
      </c>
      <c r="I3015" s="115">
        <v>5162.25</v>
      </c>
      <c r="J3015" s="116">
        <v>0</v>
      </c>
      <c r="K3015" s="116">
        <v>7227.13</v>
      </c>
      <c r="L3015" s="116">
        <v>2064.9</v>
      </c>
      <c r="M3015" s="118"/>
      <c r="N3015" s="119"/>
      <c r="O3015" s="120">
        <f t="shared" si="188"/>
        <v>47299</v>
      </c>
      <c r="P3015" s="121">
        <f t="shared" si="189"/>
        <v>12</v>
      </c>
      <c r="Q3015" s="122">
        <f t="shared" si="190"/>
        <v>2064.89666666667</v>
      </c>
      <c r="R3015" s="122">
        <f t="shared" si="191"/>
        <v>-0.00333333333355768</v>
      </c>
      <c r="S3015" s="123" t="s">
        <v>120</v>
      </c>
      <c r="U3015" s="70"/>
      <c r="V3015" s="124"/>
    </row>
    <row r="3016" s="63" customFormat="1" ht="16.5" outlineLevel="7" spans="1:22">
      <c r="A3016" s="82"/>
      <c r="B3016" s="111" t="s">
        <v>187</v>
      </c>
      <c r="C3016" s="111" t="s">
        <v>14260</v>
      </c>
      <c r="D3016" s="112" t="s">
        <v>14262</v>
      </c>
      <c r="E3016" s="113">
        <v>45103</v>
      </c>
      <c r="F3016" s="112">
        <v>72</v>
      </c>
      <c r="G3016" s="114">
        <v>0</v>
      </c>
      <c r="H3016" s="115">
        <v>11504.43</v>
      </c>
      <c r="I3016" s="115">
        <v>4793.51</v>
      </c>
      <c r="J3016" s="116">
        <v>0</v>
      </c>
      <c r="K3016" s="116">
        <v>6710.92</v>
      </c>
      <c r="L3016" s="116">
        <v>1917.4</v>
      </c>
      <c r="M3016" s="118"/>
      <c r="N3016" s="119"/>
      <c r="O3016" s="120">
        <f t="shared" si="188"/>
        <v>47299</v>
      </c>
      <c r="P3016" s="121">
        <f t="shared" si="189"/>
        <v>12</v>
      </c>
      <c r="Q3016" s="122">
        <f t="shared" si="190"/>
        <v>1917.405</v>
      </c>
      <c r="R3016" s="122">
        <f t="shared" si="191"/>
        <v>0.00499999999988177</v>
      </c>
      <c r="S3016" s="123" t="s">
        <v>120</v>
      </c>
      <c r="U3016" s="70"/>
      <c r="V3016" s="124"/>
    </row>
    <row r="3017" s="63" customFormat="1" ht="16.5" outlineLevel="7" spans="1:22">
      <c r="A3017" s="82"/>
      <c r="B3017" s="111" t="s">
        <v>187</v>
      </c>
      <c r="C3017" s="111" t="s">
        <v>14265</v>
      </c>
      <c r="D3017" s="112" t="s">
        <v>14267</v>
      </c>
      <c r="E3017" s="113">
        <v>45103</v>
      </c>
      <c r="F3017" s="112">
        <v>72</v>
      </c>
      <c r="G3017" s="114">
        <v>0</v>
      </c>
      <c r="H3017" s="115">
        <v>13274.34</v>
      </c>
      <c r="I3017" s="115">
        <v>5530.98</v>
      </c>
      <c r="J3017" s="116">
        <v>0</v>
      </c>
      <c r="K3017" s="116">
        <v>7743.36</v>
      </c>
      <c r="L3017" s="116">
        <v>2212.39</v>
      </c>
      <c r="M3017" s="118"/>
      <c r="N3017" s="119"/>
      <c r="O3017" s="120">
        <f t="shared" si="188"/>
        <v>47299</v>
      </c>
      <c r="P3017" s="121">
        <f t="shared" si="189"/>
        <v>12</v>
      </c>
      <c r="Q3017" s="122">
        <f t="shared" si="190"/>
        <v>2212.39</v>
      </c>
      <c r="R3017" s="122">
        <f t="shared" si="191"/>
        <v>0</v>
      </c>
      <c r="S3017" s="123" t="s">
        <v>120</v>
      </c>
      <c r="U3017" s="70"/>
      <c r="V3017" s="124"/>
    </row>
    <row r="3018" s="63" customFormat="1" ht="16.5" outlineLevel="7" spans="1:22">
      <c r="A3018" s="82"/>
      <c r="B3018" s="111" t="s">
        <v>187</v>
      </c>
      <c r="C3018" s="111" t="s">
        <v>14270</v>
      </c>
      <c r="D3018" s="112" t="s">
        <v>14272</v>
      </c>
      <c r="E3018" s="113">
        <v>45103</v>
      </c>
      <c r="F3018" s="112">
        <v>72</v>
      </c>
      <c r="G3018" s="114">
        <v>0</v>
      </c>
      <c r="H3018" s="115">
        <v>28318.58</v>
      </c>
      <c r="I3018" s="115">
        <v>11799.4</v>
      </c>
      <c r="J3018" s="116">
        <v>0</v>
      </c>
      <c r="K3018" s="116">
        <v>16519.18</v>
      </c>
      <c r="L3018" s="116">
        <v>4719.76</v>
      </c>
      <c r="M3018" s="118"/>
      <c r="N3018" s="119"/>
      <c r="O3018" s="120">
        <f t="shared" si="188"/>
        <v>47299</v>
      </c>
      <c r="P3018" s="121">
        <f t="shared" si="189"/>
        <v>12</v>
      </c>
      <c r="Q3018" s="122">
        <f t="shared" si="190"/>
        <v>4719.76333333333</v>
      </c>
      <c r="R3018" s="122">
        <f t="shared" si="191"/>
        <v>0.00333333333310293</v>
      </c>
      <c r="S3018" s="123" t="s">
        <v>120</v>
      </c>
      <c r="U3018" s="70"/>
      <c r="V3018" s="124"/>
    </row>
    <row r="3019" s="63" customFormat="1" ht="16.5" outlineLevel="7" spans="1:22">
      <c r="A3019" s="82"/>
      <c r="B3019" s="111" t="s">
        <v>187</v>
      </c>
      <c r="C3019" s="111" t="s">
        <v>14275</v>
      </c>
      <c r="D3019" s="112" t="s">
        <v>14272</v>
      </c>
      <c r="E3019" s="113">
        <v>45103</v>
      </c>
      <c r="F3019" s="112">
        <v>72</v>
      </c>
      <c r="G3019" s="114">
        <v>0</v>
      </c>
      <c r="H3019" s="115">
        <v>28318.59</v>
      </c>
      <c r="I3019" s="115">
        <v>11799.41</v>
      </c>
      <c r="J3019" s="116">
        <v>0</v>
      </c>
      <c r="K3019" s="116">
        <v>16519.18</v>
      </c>
      <c r="L3019" s="116">
        <v>4719.76</v>
      </c>
      <c r="M3019" s="118"/>
      <c r="N3019" s="119"/>
      <c r="O3019" s="120">
        <f t="shared" si="188"/>
        <v>47299</v>
      </c>
      <c r="P3019" s="121">
        <f t="shared" si="189"/>
        <v>12</v>
      </c>
      <c r="Q3019" s="122">
        <f t="shared" si="190"/>
        <v>4719.765</v>
      </c>
      <c r="R3019" s="122">
        <f t="shared" si="191"/>
        <v>0.00500000000010914</v>
      </c>
      <c r="S3019" s="123" t="s">
        <v>120</v>
      </c>
      <c r="U3019" s="70"/>
      <c r="V3019" s="124"/>
    </row>
    <row r="3020" s="63" customFormat="1" ht="16.5" outlineLevel="7" spans="1:22">
      <c r="A3020" s="82"/>
      <c r="B3020" s="111" t="s">
        <v>187</v>
      </c>
      <c r="C3020" s="111" t="s">
        <v>14278</v>
      </c>
      <c r="D3020" s="112" t="s">
        <v>14280</v>
      </c>
      <c r="E3020" s="113">
        <v>45103</v>
      </c>
      <c r="F3020" s="112">
        <v>72</v>
      </c>
      <c r="G3020" s="114">
        <v>0</v>
      </c>
      <c r="H3020" s="115">
        <v>14159.29</v>
      </c>
      <c r="I3020" s="115">
        <v>5899.7</v>
      </c>
      <c r="J3020" s="116">
        <v>0</v>
      </c>
      <c r="K3020" s="116">
        <v>8259.59</v>
      </c>
      <c r="L3020" s="116">
        <v>2359.88</v>
      </c>
      <c r="M3020" s="118"/>
      <c r="N3020" s="119"/>
      <c r="O3020" s="120">
        <f t="shared" si="188"/>
        <v>47299</v>
      </c>
      <c r="P3020" s="121">
        <f t="shared" si="189"/>
        <v>12</v>
      </c>
      <c r="Q3020" s="122">
        <f t="shared" si="190"/>
        <v>2359.88166666667</v>
      </c>
      <c r="R3020" s="122">
        <f t="shared" si="191"/>
        <v>0.00166666666655146</v>
      </c>
      <c r="S3020" s="123" t="s">
        <v>120</v>
      </c>
      <c r="U3020" s="70"/>
      <c r="V3020" s="124"/>
    </row>
    <row r="3021" s="63" customFormat="1" ht="16.5" outlineLevel="7" spans="1:22">
      <c r="A3021" s="82"/>
      <c r="B3021" s="111" t="s">
        <v>187</v>
      </c>
      <c r="C3021" s="111" t="s">
        <v>14284</v>
      </c>
      <c r="D3021" s="112" t="s">
        <v>14286</v>
      </c>
      <c r="E3021" s="113">
        <v>45104</v>
      </c>
      <c r="F3021" s="112">
        <v>72</v>
      </c>
      <c r="G3021" s="114">
        <v>0</v>
      </c>
      <c r="H3021" s="115">
        <v>16224.23</v>
      </c>
      <c r="I3021" s="115">
        <v>6760.1</v>
      </c>
      <c r="J3021" s="116">
        <v>0</v>
      </c>
      <c r="K3021" s="116">
        <v>9464.13</v>
      </c>
      <c r="L3021" s="116">
        <v>2704.04</v>
      </c>
      <c r="M3021" s="118"/>
      <c r="N3021" s="119"/>
      <c r="O3021" s="120">
        <f t="shared" si="188"/>
        <v>47299</v>
      </c>
      <c r="P3021" s="121">
        <f t="shared" si="189"/>
        <v>12</v>
      </c>
      <c r="Q3021" s="122">
        <f t="shared" si="190"/>
        <v>2704.03833333333</v>
      </c>
      <c r="R3021" s="122">
        <f t="shared" si="191"/>
        <v>-0.00166666666655146</v>
      </c>
      <c r="S3021" s="123" t="s">
        <v>120</v>
      </c>
      <c r="U3021" s="70"/>
      <c r="V3021" s="124"/>
    </row>
    <row r="3022" s="63" customFormat="1" ht="16.5" outlineLevel="7" spans="1:22">
      <c r="A3022" s="82"/>
      <c r="B3022" s="111" t="s">
        <v>187</v>
      </c>
      <c r="C3022" s="111" t="s">
        <v>14289</v>
      </c>
      <c r="D3022" s="112" t="s">
        <v>14291</v>
      </c>
      <c r="E3022" s="113">
        <v>45104</v>
      </c>
      <c r="F3022" s="112">
        <v>72</v>
      </c>
      <c r="G3022" s="114">
        <v>0</v>
      </c>
      <c r="H3022" s="115">
        <v>16224.18</v>
      </c>
      <c r="I3022" s="115">
        <v>6760.08</v>
      </c>
      <c r="J3022" s="116">
        <v>0</v>
      </c>
      <c r="K3022" s="116">
        <v>9464.1</v>
      </c>
      <c r="L3022" s="116">
        <v>2704.03</v>
      </c>
      <c r="M3022" s="118"/>
      <c r="N3022" s="119"/>
      <c r="O3022" s="120">
        <f t="shared" si="188"/>
        <v>47299</v>
      </c>
      <c r="P3022" s="121">
        <f t="shared" si="189"/>
        <v>12</v>
      </c>
      <c r="Q3022" s="122">
        <f t="shared" si="190"/>
        <v>2704.03</v>
      </c>
      <c r="R3022" s="122">
        <f t="shared" si="191"/>
        <v>0</v>
      </c>
      <c r="S3022" s="123" t="s">
        <v>120</v>
      </c>
      <c r="U3022" s="70"/>
      <c r="V3022" s="124"/>
    </row>
    <row r="3023" s="63" customFormat="1" ht="16.5" outlineLevel="7" spans="1:22">
      <c r="A3023" s="82"/>
      <c r="B3023" s="111" t="s">
        <v>187</v>
      </c>
      <c r="C3023" s="111" t="s">
        <v>14293</v>
      </c>
      <c r="D3023" s="112" t="s">
        <v>14291</v>
      </c>
      <c r="E3023" s="113">
        <v>45104</v>
      </c>
      <c r="F3023" s="112">
        <v>72</v>
      </c>
      <c r="G3023" s="114">
        <v>0</v>
      </c>
      <c r="H3023" s="115">
        <v>16224.18</v>
      </c>
      <c r="I3023" s="115">
        <v>6760.08</v>
      </c>
      <c r="J3023" s="116">
        <v>0</v>
      </c>
      <c r="K3023" s="116">
        <v>9464.1</v>
      </c>
      <c r="L3023" s="116">
        <v>2704.03</v>
      </c>
      <c r="M3023" s="118"/>
      <c r="N3023" s="119"/>
      <c r="O3023" s="120">
        <f t="shared" si="188"/>
        <v>47299</v>
      </c>
      <c r="P3023" s="121">
        <f t="shared" si="189"/>
        <v>12</v>
      </c>
      <c r="Q3023" s="122">
        <f t="shared" si="190"/>
        <v>2704.03</v>
      </c>
      <c r="R3023" s="122">
        <f t="shared" si="191"/>
        <v>0</v>
      </c>
      <c r="S3023" s="123" t="s">
        <v>120</v>
      </c>
      <c r="U3023" s="70"/>
      <c r="V3023" s="124"/>
    </row>
    <row r="3024" s="63" customFormat="1" ht="16.5" outlineLevel="7" spans="1:22">
      <c r="A3024" s="82"/>
      <c r="B3024" s="111" t="s">
        <v>187</v>
      </c>
      <c r="C3024" s="111" t="s">
        <v>14296</v>
      </c>
      <c r="D3024" s="112" t="s">
        <v>14298</v>
      </c>
      <c r="E3024" s="113">
        <v>45104</v>
      </c>
      <c r="F3024" s="112">
        <v>72</v>
      </c>
      <c r="G3024" s="114">
        <v>0</v>
      </c>
      <c r="H3024" s="115">
        <v>16224.18</v>
      </c>
      <c r="I3024" s="115">
        <v>6760.08</v>
      </c>
      <c r="J3024" s="116">
        <v>0</v>
      </c>
      <c r="K3024" s="116">
        <v>9464.1</v>
      </c>
      <c r="L3024" s="116">
        <v>2704.03</v>
      </c>
      <c r="M3024" s="118"/>
      <c r="N3024" s="119"/>
      <c r="O3024" s="120">
        <f t="shared" si="188"/>
        <v>47299</v>
      </c>
      <c r="P3024" s="121">
        <f t="shared" si="189"/>
        <v>12</v>
      </c>
      <c r="Q3024" s="122">
        <f t="shared" si="190"/>
        <v>2704.03</v>
      </c>
      <c r="R3024" s="122">
        <f t="shared" si="191"/>
        <v>0</v>
      </c>
      <c r="S3024" s="123" t="s">
        <v>120</v>
      </c>
      <c r="U3024" s="70"/>
      <c r="V3024" s="124"/>
    </row>
    <row r="3025" s="63" customFormat="1" ht="16.5" outlineLevel="7" spans="1:22">
      <c r="A3025" s="82"/>
      <c r="B3025" s="111" t="s">
        <v>187</v>
      </c>
      <c r="C3025" s="111" t="s">
        <v>14300</v>
      </c>
      <c r="D3025" s="112" t="s">
        <v>14302</v>
      </c>
      <c r="E3025" s="113">
        <v>45104</v>
      </c>
      <c r="F3025" s="112">
        <v>72</v>
      </c>
      <c r="G3025" s="114">
        <v>0</v>
      </c>
      <c r="H3025" s="115">
        <v>16224.18</v>
      </c>
      <c r="I3025" s="115">
        <v>6760.08</v>
      </c>
      <c r="J3025" s="116">
        <v>0</v>
      </c>
      <c r="K3025" s="116">
        <v>9464.1</v>
      </c>
      <c r="L3025" s="116">
        <v>2704.03</v>
      </c>
      <c r="M3025" s="118"/>
      <c r="N3025" s="119"/>
      <c r="O3025" s="120">
        <f t="shared" si="188"/>
        <v>47299</v>
      </c>
      <c r="P3025" s="121">
        <f t="shared" si="189"/>
        <v>12</v>
      </c>
      <c r="Q3025" s="122">
        <f t="shared" si="190"/>
        <v>2704.03</v>
      </c>
      <c r="R3025" s="122">
        <f t="shared" si="191"/>
        <v>0</v>
      </c>
      <c r="S3025" s="123" t="s">
        <v>120</v>
      </c>
      <c r="U3025" s="70"/>
      <c r="V3025" s="124"/>
    </row>
    <row r="3026" s="63" customFormat="1" ht="16.5" outlineLevel="7" spans="1:22">
      <c r="A3026" s="82"/>
      <c r="B3026" s="111" t="s">
        <v>187</v>
      </c>
      <c r="C3026" s="111" t="s">
        <v>14304</v>
      </c>
      <c r="D3026" s="112" t="s">
        <v>14302</v>
      </c>
      <c r="E3026" s="113">
        <v>45104</v>
      </c>
      <c r="F3026" s="112">
        <v>72</v>
      </c>
      <c r="G3026" s="114">
        <v>0</v>
      </c>
      <c r="H3026" s="115">
        <v>16224.18</v>
      </c>
      <c r="I3026" s="115">
        <v>6760.08</v>
      </c>
      <c r="J3026" s="116">
        <v>0</v>
      </c>
      <c r="K3026" s="116">
        <v>9464.1</v>
      </c>
      <c r="L3026" s="116">
        <v>2704.03</v>
      </c>
      <c r="M3026" s="118"/>
      <c r="N3026" s="119"/>
      <c r="O3026" s="120">
        <f t="shared" si="188"/>
        <v>47299</v>
      </c>
      <c r="P3026" s="121">
        <f t="shared" si="189"/>
        <v>12</v>
      </c>
      <c r="Q3026" s="122">
        <f t="shared" si="190"/>
        <v>2704.03</v>
      </c>
      <c r="R3026" s="122">
        <f t="shared" si="191"/>
        <v>0</v>
      </c>
      <c r="S3026" s="123" t="s">
        <v>120</v>
      </c>
      <c r="U3026" s="70"/>
      <c r="V3026" s="124"/>
    </row>
    <row r="3027" s="63" customFormat="1" ht="16.5" outlineLevel="7" spans="1:22">
      <c r="A3027" s="82"/>
      <c r="B3027" s="111" t="s">
        <v>187</v>
      </c>
      <c r="C3027" s="111" t="s">
        <v>14307</v>
      </c>
      <c r="D3027" s="112" t="s">
        <v>14309</v>
      </c>
      <c r="E3027" s="113">
        <v>45104</v>
      </c>
      <c r="F3027" s="112">
        <v>72</v>
      </c>
      <c r="G3027" s="114">
        <v>0</v>
      </c>
      <c r="H3027" s="115">
        <v>2200</v>
      </c>
      <c r="I3027" s="115">
        <v>916.67</v>
      </c>
      <c r="J3027" s="116">
        <v>0</v>
      </c>
      <c r="K3027" s="116">
        <v>1283.33</v>
      </c>
      <c r="L3027" s="116">
        <v>366.67</v>
      </c>
      <c r="M3027" s="118"/>
      <c r="N3027" s="119"/>
      <c r="O3027" s="120">
        <f t="shared" si="188"/>
        <v>47299</v>
      </c>
      <c r="P3027" s="121">
        <f t="shared" si="189"/>
        <v>12</v>
      </c>
      <c r="Q3027" s="122">
        <f t="shared" si="190"/>
        <v>366.666666666667</v>
      </c>
      <c r="R3027" s="122">
        <f t="shared" si="191"/>
        <v>-0.0033333333333303</v>
      </c>
      <c r="S3027" s="123" t="s">
        <v>120</v>
      </c>
      <c r="U3027" s="70"/>
      <c r="V3027" s="124"/>
    </row>
    <row r="3028" s="63" customFormat="1" ht="16.5" outlineLevel="7" spans="1:22">
      <c r="A3028" s="82"/>
      <c r="B3028" s="111" t="s">
        <v>187</v>
      </c>
      <c r="C3028" s="111" t="s">
        <v>14311</v>
      </c>
      <c r="D3028" s="112" t="s">
        <v>14313</v>
      </c>
      <c r="E3028" s="113">
        <v>45104</v>
      </c>
      <c r="F3028" s="112">
        <v>72</v>
      </c>
      <c r="G3028" s="114">
        <v>0</v>
      </c>
      <c r="H3028" s="115">
        <v>25000</v>
      </c>
      <c r="I3028" s="115">
        <v>10416.67</v>
      </c>
      <c r="J3028" s="116">
        <v>0</v>
      </c>
      <c r="K3028" s="116">
        <v>14583.33</v>
      </c>
      <c r="L3028" s="116">
        <v>4166.67</v>
      </c>
      <c r="M3028" s="118"/>
      <c r="N3028" s="119"/>
      <c r="O3028" s="120">
        <f t="shared" si="188"/>
        <v>47299</v>
      </c>
      <c r="P3028" s="121">
        <f t="shared" si="189"/>
        <v>12</v>
      </c>
      <c r="Q3028" s="122">
        <f t="shared" si="190"/>
        <v>4166.66666666667</v>
      </c>
      <c r="R3028" s="122">
        <f t="shared" si="191"/>
        <v>-0.00333333333310293</v>
      </c>
      <c r="S3028" s="123" t="s">
        <v>120</v>
      </c>
      <c r="U3028" s="70"/>
      <c r="V3028" s="124"/>
    </row>
    <row r="3029" s="63" customFormat="1" ht="16.5" outlineLevel="7" spans="1:22">
      <c r="A3029" s="82"/>
      <c r="B3029" s="111" t="s">
        <v>187</v>
      </c>
      <c r="C3029" s="111" t="s">
        <v>14315</v>
      </c>
      <c r="D3029" s="112" t="s">
        <v>14313</v>
      </c>
      <c r="E3029" s="113">
        <v>45104</v>
      </c>
      <c r="F3029" s="112">
        <v>72</v>
      </c>
      <c r="G3029" s="114">
        <v>0</v>
      </c>
      <c r="H3029" s="115">
        <v>25000</v>
      </c>
      <c r="I3029" s="115">
        <v>10416.67</v>
      </c>
      <c r="J3029" s="116">
        <v>0</v>
      </c>
      <c r="K3029" s="116">
        <v>14583.33</v>
      </c>
      <c r="L3029" s="116">
        <v>4166.67</v>
      </c>
      <c r="M3029" s="118"/>
      <c r="N3029" s="119"/>
      <c r="O3029" s="120">
        <f t="shared" si="188"/>
        <v>47299</v>
      </c>
      <c r="P3029" s="121">
        <f t="shared" si="189"/>
        <v>12</v>
      </c>
      <c r="Q3029" s="122">
        <f t="shared" si="190"/>
        <v>4166.66666666667</v>
      </c>
      <c r="R3029" s="122">
        <f t="shared" si="191"/>
        <v>-0.00333333333310293</v>
      </c>
      <c r="S3029" s="123" t="s">
        <v>120</v>
      </c>
      <c r="U3029" s="70"/>
      <c r="V3029" s="124"/>
    </row>
    <row r="3030" s="63" customFormat="1" ht="16.5" outlineLevel="7" spans="1:22">
      <c r="A3030" s="82"/>
      <c r="B3030" s="111" t="s">
        <v>187</v>
      </c>
      <c r="C3030" s="111" t="s">
        <v>14318</v>
      </c>
      <c r="D3030" s="112" t="s">
        <v>14320</v>
      </c>
      <c r="E3030" s="113">
        <v>45104</v>
      </c>
      <c r="F3030" s="112">
        <v>72</v>
      </c>
      <c r="G3030" s="114">
        <v>0</v>
      </c>
      <c r="H3030" s="115">
        <v>1800</v>
      </c>
      <c r="I3030" s="115">
        <v>750</v>
      </c>
      <c r="J3030" s="116">
        <v>0</v>
      </c>
      <c r="K3030" s="116">
        <v>1050</v>
      </c>
      <c r="L3030" s="116">
        <v>300</v>
      </c>
      <c r="M3030" s="118"/>
      <c r="N3030" s="119"/>
      <c r="O3030" s="120">
        <f t="shared" si="188"/>
        <v>47299</v>
      </c>
      <c r="P3030" s="121">
        <f t="shared" si="189"/>
        <v>12</v>
      </c>
      <c r="Q3030" s="122">
        <f t="shared" si="190"/>
        <v>300</v>
      </c>
      <c r="R3030" s="122">
        <f t="shared" si="191"/>
        <v>0</v>
      </c>
      <c r="S3030" s="123" t="s">
        <v>120</v>
      </c>
      <c r="U3030" s="70"/>
      <c r="V3030" s="124"/>
    </row>
    <row r="3031" s="63" customFormat="1" ht="16.5" outlineLevel="7" spans="1:22">
      <c r="A3031" s="82"/>
      <c r="B3031" s="111" t="s">
        <v>187</v>
      </c>
      <c r="C3031" s="111" t="s">
        <v>14322</v>
      </c>
      <c r="D3031" s="112" t="s">
        <v>14320</v>
      </c>
      <c r="E3031" s="113">
        <v>45104</v>
      </c>
      <c r="F3031" s="112">
        <v>72</v>
      </c>
      <c r="G3031" s="114">
        <v>0</v>
      </c>
      <c r="H3031" s="115">
        <v>1800</v>
      </c>
      <c r="I3031" s="115">
        <v>750</v>
      </c>
      <c r="J3031" s="116">
        <v>0</v>
      </c>
      <c r="K3031" s="116">
        <v>1050</v>
      </c>
      <c r="L3031" s="116">
        <v>300</v>
      </c>
      <c r="M3031" s="118"/>
      <c r="N3031" s="119"/>
      <c r="O3031" s="120">
        <f t="shared" si="188"/>
        <v>47299</v>
      </c>
      <c r="P3031" s="121">
        <f t="shared" si="189"/>
        <v>12</v>
      </c>
      <c r="Q3031" s="122">
        <f t="shared" si="190"/>
        <v>300</v>
      </c>
      <c r="R3031" s="122">
        <f t="shared" si="191"/>
        <v>0</v>
      </c>
      <c r="S3031" s="123" t="s">
        <v>120</v>
      </c>
      <c r="U3031" s="70"/>
      <c r="V3031" s="124"/>
    </row>
    <row r="3032" s="63" customFormat="1" ht="16.5" outlineLevel="7" spans="1:22">
      <c r="A3032" s="82"/>
      <c r="B3032" s="111" t="s">
        <v>187</v>
      </c>
      <c r="C3032" s="111" t="s">
        <v>14325</v>
      </c>
      <c r="D3032" s="112" t="s">
        <v>14327</v>
      </c>
      <c r="E3032" s="113">
        <v>45127</v>
      </c>
      <c r="F3032" s="112">
        <v>72</v>
      </c>
      <c r="G3032" s="114">
        <v>0</v>
      </c>
      <c r="H3032" s="115">
        <v>33296.46</v>
      </c>
      <c r="I3032" s="115">
        <v>13411.07</v>
      </c>
      <c r="J3032" s="116">
        <v>0</v>
      </c>
      <c r="K3032" s="116">
        <v>19885.39</v>
      </c>
      <c r="L3032" s="116">
        <v>5549.41</v>
      </c>
      <c r="M3032" s="118"/>
      <c r="N3032" s="119"/>
      <c r="O3032" s="120">
        <f t="shared" si="188"/>
        <v>47330</v>
      </c>
      <c r="P3032" s="121">
        <f t="shared" si="189"/>
        <v>12</v>
      </c>
      <c r="Q3032" s="122">
        <f t="shared" si="190"/>
        <v>5549.41</v>
      </c>
      <c r="R3032" s="122">
        <f t="shared" si="191"/>
        <v>0</v>
      </c>
      <c r="S3032" s="123" t="s">
        <v>120</v>
      </c>
      <c r="U3032" s="70"/>
      <c r="V3032" s="124"/>
    </row>
    <row r="3033" s="63" customFormat="1" ht="16.5" outlineLevel="7" spans="1:22">
      <c r="A3033" s="82"/>
      <c r="B3033" s="111" t="s">
        <v>187</v>
      </c>
      <c r="C3033" s="111" t="s">
        <v>14330</v>
      </c>
      <c r="D3033" s="112" t="s">
        <v>14327</v>
      </c>
      <c r="E3033" s="113">
        <v>45127</v>
      </c>
      <c r="F3033" s="112">
        <v>72</v>
      </c>
      <c r="G3033" s="114">
        <v>0</v>
      </c>
      <c r="H3033" s="115">
        <v>33296.46</v>
      </c>
      <c r="I3033" s="115">
        <v>13411.07</v>
      </c>
      <c r="J3033" s="116">
        <v>0</v>
      </c>
      <c r="K3033" s="116">
        <v>19885.39</v>
      </c>
      <c r="L3033" s="116">
        <v>5549.41</v>
      </c>
      <c r="M3033" s="118"/>
      <c r="N3033" s="119"/>
      <c r="O3033" s="120">
        <f t="shared" si="188"/>
        <v>47330</v>
      </c>
      <c r="P3033" s="121">
        <f t="shared" si="189"/>
        <v>12</v>
      </c>
      <c r="Q3033" s="122">
        <f t="shared" si="190"/>
        <v>5549.41</v>
      </c>
      <c r="R3033" s="122">
        <f t="shared" si="191"/>
        <v>0</v>
      </c>
      <c r="S3033" s="123" t="s">
        <v>120</v>
      </c>
      <c r="U3033" s="70"/>
      <c r="V3033" s="124"/>
    </row>
    <row r="3034" s="63" customFormat="1" ht="16.5" outlineLevel="7" spans="1:22">
      <c r="A3034" s="82"/>
      <c r="B3034" s="111" t="s">
        <v>187</v>
      </c>
      <c r="C3034" s="111" t="s">
        <v>14333</v>
      </c>
      <c r="D3034" s="112" t="s">
        <v>14335</v>
      </c>
      <c r="E3034" s="113">
        <v>45127</v>
      </c>
      <c r="F3034" s="112">
        <v>72</v>
      </c>
      <c r="G3034" s="114">
        <v>0</v>
      </c>
      <c r="H3034" s="115">
        <v>25000</v>
      </c>
      <c r="I3034" s="115">
        <v>10069.45</v>
      </c>
      <c r="J3034" s="116">
        <v>0</v>
      </c>
      <c r="K3034" s="116">
        <v>14930.55</v>
      </c>
      <c r="L3034" s="116">
        <v>4166.67</v>
      </c>
      <c r="M3034" s="118"/>
      <c r="N3034" s="119"/>
      <c r="O3034" s="120">
        <f t="shared" si="188"/>
        <v>47330</v>
      </c>
      <c r="P3034" s="121">
        <f t="shared" si="189"/>
        <v>12</v>
      </c>
      <c r="Q3034" s="122">
        <f t="shared" si="190"/>
        <v>4166.66666666667</v>
      </c>
      <c r="R3034" s="122">
        <f t="shared" si="191"/>
        <v>-0.00333333333310293</v>
      </c>
      <c r="S3034" s="123" t="s">
        <v>120</v>
      </c>
      <c r="U3034" s="70"/>
      <c r="V3034" s="124"/>
    </row>
    <row r="3035" s="63" customFormat="1" ht="16.5" outlineLevel="7" spans="1:22">
      <c r="A3035" s="82"/>
      <c r="B3035" s="111" t="s">
        <v>187</v>
      </c>
      <c r="C3035" s="111" t="s">
        <v>14337</v>
      </c>
      <c r="D3035" s="112" t="s">
        <v>14339</v>
      </c>
      <c r="E3035" s="113">
        <v>45127</v>
      </c>
      <c r="F3035" s="112">
        <v>72</v>
      </c>
      <c r="G3035" s="114">
        <v>0</v>
      </c>
      <c r="H3035" s="115">
        <v>25000</v>
      </c>
      <c r="I3035" s="115">
        <v>10069.45</v>
      </c>
      <c r="J3035" s="116">
        <v>0</v>
      </c>
      <c r="K3035" s="116">
        <v>14930.55</v>
      </c>
      <c r="L3035" s="116">
        <v>4166.67</v>
      </c>
      <c r="M3035" s="118"/>
      <c r="N3035" s="119"/>
      <c r="O3035" s="120">
        <f t="shared" si="188"/>
        <v>47330</v>
      </c>
      <c r="P3035" s="121">
        <f t="shared" si="189"/>
        <v>12</v>
      </c>
      <c r="Q3035" s="122">
        <f t="shared" si="190"/>
        <v>4166.66666666667</v>
      </c>
      <c r="R3035" s="122">
        <f t="shared" si="191"/>
        <v>-0.00333333333310293</v>
      </c>
      <c r="S3035" s="123" t="s">
        <v>120</v>
      </c>
      <c r="U3035" s="70"/>
      <c r="V3035" s="124"/>
    </row>
    <row r="3036" s="63" customFormat="1" ht="16.5" outlineLevel="7" spans="1:22">
      <c r="A3036" s="82"/>
      <c r="B3036" s="111" t="s">
        <v>187</v>
      </c>
      <c r="C3036" s="111" t="s">
        <v>14341</v>
      </c>
      <c r="D3036" s="112" t="s">
        <v>14343</v>
      </c>
      <c r="E3036" s="113">
        <v>45127</v>
      </c>
      <c r="F3036" s="112">
        <v>72</v>
      </c>
      <c r="G3036" s="114">
        <v>0</v>
      </c>
      <c r="H3036" s="115">
        <v>25000</v>
      </c>
      <c r="I3036" s="115">
        <v>10069.45</v>
      </c>
      <c r="J3036" s="116">
        <v>0</v>
      </c>
      <c r="K3036" s="116">
        <v>14930.55</v>
      </c>
      <c r="L3036" s="116">
        <v>4166.67</v>
      </c>
      <c r="M3036" s="118"/>
      <c r="N3036" s="119"/>
      <c r="O3036" s="120">
        <f t="shared" si="188"/>
        <v>47330</v>
      </c>
      <c r="P3036" s="121">
        <f t="shared" si="189"/>
        <v>12</v>
      </c>
      <c r="Q3036" s="122">
        <f t="shared" si="190"/>
        <v>4166.66666666667</v>
      </c>
      <c r="R3036" s="122">
        <f t="shared" si="191"/>
        <v>-0.00333333333310293</v>
      </c>
      <c r="S3036" s="123" t="s">
        <v>120</v>
      </c>
      <c r="U3036" s="70"/>
      <c r="V3036" s="124"/>
    </row>
    <row r="3037" s="63" customFormat="1" ht="16.5" outlineLevel="7" spans="1:22">
      <c r="A3037" s="82"/>
      <c r="B3037" s="111" t="s">
        <v>187</v>
      </c>
      <c r="C3037" s="111" t="s">
        <v>14345</v>
      </c>
      <c r="D3037" s="112" t="s">
        <v>14347</v>
      </c>
      <c r="E3037" s="113">
        <v>45127</v>
      </c>
      <c r="F3037" s="112">
        <v>72</v>
      </c>
      <c r="G3037" s="114">
        <v>0</v>
      </c>
      <c r="H3037" s="115">
        <v>72920.35</v>
      </c>
      <c r="I3037" s="115">
        <v>29370.69</v>
      </c>
      <c r="J3037" s="116">
        <v>0</v>
      </c>
      <c r="K3037" s="116">
        <v>43549.66</v>
      </c>
      <c r="L3037" s="116">
        <v>12153.39</v>
      </c>
      <c r="M3037" s="118"/>
      <c r="N3037" s="119"/>
      <c r="O3037" s="120">
        <f t="shared" si="188"/>
        <v>47330</v>
      </c>
      <c r="P3037" s="121">
        <f t="shared" si="189"/>
        <v>12</v>
      </c>
      <c r="Q3037" s="122">
        <f t="shared" si="190"/>
        <v>12153.3916666667</v>
      </c>
      <c r="R3037" s="122">
        <f t="shared" si="191"/>
        <v>0.0016666666688252</v>
      </c>
      <c r="S3037" s="123" t="s">
        <v>120</v>
      </c>
      <c r="U3037" s="70"/>
      <c r="V3037" s="124"/>
    </row>
    <row r="3038" s="63" customFormat="1" ht="16.5" outlineLevel="7" spans="1:22">
      <c r="A3038" s="82"/>
      <c r="B3038" s="111" t="s">
        <v>187</v>
      </c>
      <c r="C3038" s="111" t="s">
        <v>14350</v>
      </c>
      <c r="D3038" s="112" t="s">
        <v>14347</v>
      </c>
      <c r="E3038" s="113">
        <v>45127</v>
      </c>
      <c r="F3038" s="112">
        <v>72</v>
      </c>
      <c r="G3038" s="114">
        <v>0</v>
      </c>
      <c r="H3038" s="115">
        <v>72920.35</v>
      </c>
      <c r="I3038" s="115">
        <v>29370.69</v>
      </c>
      <c r="J3038" s="116">
        <v>0</v>
      </c>
      <c r="K3038" s="116">
        <v>43549.66</v>
      </c>
      <c r="L3038" s="116">
        <v>12153.39</v>
      </c>
      <c r="M3038" s="118"/>
      <c r="N3038" s="119"/>
      <c r="O3038" s="120">
        <f t="shared" si="188"/>
        <v>47330</v>
      </c>
      <c r="P3038" s="121">
        <f t="shared" si="189"/>
        <v>12</v>
      </c>
      <c r="Q3038" s="122">
        <f t="shared" si="190"/>
        <v>12153.3916666667</v>
      </c>
      <c r="R3038" s="122">
        <f t="shared" si="191"/>
        <v>0.0016666666688252</v>
      </c>
      <c r="S3038" s="123" t="s">
        <v>120</v>
      </c>
      <c r="U3038" s="70"/>
      <c r="V3038" s="124"/>
    </row>
    <row r="3039" s="63" customFormat="1" ht="16.5" outlineLevel="7" spans="1:22">
      <c r="A3039" s="82"/>
      <c r="B3039" s="111" t="s">
        <v>187</v>
      </c>
      <c r="C3039" s="111" t="s">
        <v>14353</v>
      </c>
      <c r="D3039" s="112" t="s">
        <v>14355</v>
      </c>
      <c r="E3039" s="113">
        <v>45127</v>
      </c>
      <c r="F3039" s="112">
        <v>72</v>
      </c>
      <c r="G3039" s="114">
        <v>0</v>
      </c>
      <c r="H3039" s="115">
        <v>40000</v>
      </c>
      <c r="I3039" s="115">
        <v>16111.12</v>
      </c>
      <c r="J3039" s="116">
        <v>0</v>
      </c>
      <c r="K3039" s="116">
        <v>23888.88</v>
      </c>
      <c r="L3039" s="116">
        <v>6666.67</v>
      </c>
      <c r="M3039" s="118"/>
      <c r="N3039" s="119"/>
      <c r="O3039" s="120">
        <f t="shared" si="188"/>
        <v>47330</v>
      </c>
      <c r="P3039" s="121">
        <f t="shared" si="189"/>
        <v>12</v>
      </c>
      <c r="Q3039" s="122">
        <f t="shared" si="190"/>
        <v>6666.66666666667</v>
      </c>
      <c r="R3039" s="122">
        <f t="shared" si="191"/>
        <v>-0.00333333333401242</v>
      </c>
      <c r="S3039" s="123" t="s">
        <v>120</v>
      </c>
      <c r="U3039" s="70"/>
      <c r="V3039" s="124"/>
    </row>
    <row r="3040" s="63" customFormat="1" ht="16.5" outlineLevel="7" spans="1:22">
      <c r="A3040" s="82"/>
      <c r="B3040" s="111" t="s">
        <v>187</v>
      </c>
      <c r="C3040" s="111" t="s">
        <v>14357</v>
      </c>
      <c r="D3040" s="112" t="s">
        <v>14359</v>
      </c>
      <c r="E3040" s="113">
        <v>45155</v>
      </c>
      <c r="F3040" s="112">
        <v>72</v>
      </c>
      <c r="G3040" s="114">
        <v>0</v>
      </c>
      <c r="H3040" s="115">
        <v>14115.05</v>
      </c>
      <c r="I3040" s="115">
        <v>5489.19</v>
      </c>
      <c r="J3040" s="116">
        <v>0</v>
      </c>
      <c r="K3040" s="116">
        <v>8625.86</v>
      </c>
      <c r="L3040" s="116">
        <v>2352.51</v>
      </c>
      <c r="M3040" s="118"/>
      <c r="N3040" s="119"/>
      <c r="O3040" s="120">
        <f t="shared" si="188"/>
        <v>47361</v>
      </c>
      <c r="P3040" s="121">
        <f t="shared" si="189"/>
        <v>12</v>
      </c>
      <c r="Q3040" s="122">
        <f t="shared" si="190"/>
        <v>2352.50833333333</v>
      </c>
      <c r="R3040" s="122">
        <f t="shared" si="191"/>
        <v>-0.00166666666700621</v>
      </c>
      <c r="S3040" s="123" t="s">
        <v>120</v>
      </c>
      <c r="U3040" s="70"/>
      <c r="V3040" s="124"/>
    </row>
    <row r="3041" s="63" customFormat="1" ht="16.5" outlineLevel="7" spans="1:22">
      <c r="A3041" s="82"/>
      <c r="B3041" s="111" t="s">
        <v>187</v>
      </c>
      <c r="C3041" s="111" t="s">
        <v>14363</v>
      </c>
      <c r="D3041" s="112" t="s">
        <v>14365</v>
      </c>
      <c r="E3041" s="113">
        <v>45155</v>
      </c>
      <c r="F3041" s="112">
        <v>72</v>
      </c>
      <c r="G3041" s="114">
        <v>0</v>
      </c>
      <c r="H3041" s="115">
        <v>14115.04</v>
      </c>
      <c r="I3041" s="115">
        <v>5489.19</v>
      </c>
      <c r="J3041" s="116">
        <v>0</v>
      </c>
      <c r="K3041" s="116">
        <v>8625.85</v>
      </c>
      <c r="L3041" s="116">
        <v>2352.51</v>
      </c>
      <c r="M3041" s="118"/>
      <c r="N3041" s="119"/>
      <c r="O3041" s="120">
        <f t="shared" si="188"/>
        <v>47361</v>
      </c>
      <c r="P3041" s="121">
        <f t="shared" si="189"/>
        <v>12</v>
      </c>
      <c r="Q3041" s="122">
        <f t="shared" si="190"/>
        <v>2352.50666666667</v>
      </c>
      <c r="R3041" s="122">
        <f t="shared" si="191"/>
        <v>-0.00333333333355768</v>
      </c>
      <c r="S3041" s="123" t="s">
        <v>120</v>
      </c>
      <c r="U3041" s="70"/>
      <c r="V3041" s="124"/>
    </row>
    <row r="3042" s="63" customFormat="1" ht="16.5" outlineLevel="7" spans="1:22">
      <c r="A3042" s="82"/>
      <c r="B3042" s="111" t="s">
        <v>187</v>
      </c>
      <c r="C3042" s="111" t="s">
        <v>14368</v>
      </c>
      <c r="D3042" s="112" t="s">
        <v>14370</v>
      </c>
      <c r="E3042" s="113">
        <v>45159</v>
      </c>
      <c r="F3042" s="112">
        <v>72</v>
      </c>
      <c r="G3042" s="114">
        <v>0</v>
      </c>
      <c r="H3042" s="115">
        <v>7079.65</v>
      </c>
      <c r="I3042" s="115">
        <v>2753.19</v>
      </c>
      <c r="J3042" s="116">
        <v>0</v>
      </c>
      <c r="K3042" s="116">
        <v>4326.46</v>
      </c>
      <c r="L3042" s="116">
        <v>1179.94</v>
      </c>
      <c r="M3042" s="118"/>
      <c r="N3042" s="119"/>
      <c r="O3042" s="120">
        <f t="shared" si="188"/>
        <v>47361</v>
      </c>
      <c r="P3042" s="121">
        <f t="shared" si="189"/>
        <v>12</v>
      </c>
      <c r="Q3042" s="122">
        <f t="shared" si="190"/>
        <v>1179.94166666667</v>
      </c>
      <c r="R3042" s="122">
        <f t="shared" si="191"/>
        <v>0.00166666666655146</v>
      </c>
      <c r="S3042" s="123" t="s">
        <v>120</v>
      </c>
      <c r="U3042" s="70"/>
      <c r="V3042" s="124"/>
    </row>
    <row r="3043" s="63" customFormat="1" ht="16.5" outlineLevel="7" spans="1:22">
      <c r="A3043" s="82"/>
      <c r="B3043" s="111" t="s">
        <v>187</v>
      </c>
      <c r="C3043" s="111" t="s">
        <v>14373</v>
      </c>
      <c r="D3043" s="112" t="s">
        <v>14375</v>
      </c>
      <c r="E3043" s="113">
        <v>45159</v>
      </c>
      <c r="F3043" s="112">
        <v>72</v>
      </c>
      <c r="G3043" s="114">
        <v>0</v>
      </c>
      <c r="H3043" s="115">
        <v>7079.65</v>
      </c>
      <c r="I3043" s="115">
        <v>2753.19</v>
      </c>
      <c r="J3043" s="116">
        <v>0</v>
      </c>
      <c r="K3043" s="116">
        <v>4326.46</v>
      </c>
      <c r="L3043" s="116">
        <v>1179.94</v>
      </c>
      <c r="M3043" s="118"/>
      <c r="N3043" s="119"/>
      <c r="O3043" s="120">
        <f t="shared" si="188"/>
        <v>47361</v>
      </c>
      <c r="P3043" s="121">
        <f t="shared" si="189"/>
        <v>12</v>
      </c>
      <c r="Q3043" s="122">
        <f t="shared" si="190"/>
        <v>1179.94166666667</v>
      </c>
      <c r="R3043" s="122">
        <f t="shared" si="191"/>
        <v>0.00166666666655146</v>
      </c>
      <c r="S3043" s="123" t="s">
        <v>120</v>
      </c>
      <c r="U3043" s="70"/>
      <c r="V3043" s="124"/>
    </row>
    <row r="3044" s="63" customFormat="1" ht="16.5" outlineLevel="7" spans="1:22">
      <c r="A3044" s="82"/>
      <c r="B3044" s="111" t="s">
        <v>187</v>
      </c>
      <c r="C3044" s="111" t="s">
        <v>14377</v>
      </c>
      <c r="D3044" s="112" t="s">
        <v>14379</v>
      </c>
      <c r="E3044" s="113">
        <v>45159</v>
      </c>
      <c r="F3044" s="112">
        <v>72</v>
      </c>
      <c r="G3044" s="114">
        <v>0</v>
      </c>
      <c r="H3044" s="115">
        <v>13274.34</v>
      </c>
      <c r="I3044" s="115">
        <v>5162.24</v>
      </c>
      <c r="J3044" s="116">
        <v>0</v>
      </c>
      <c r="K3044" s="116">
        <v>8112.1</v>
      </c>
      <c r="L3044" s="116">
        <v>2212.39</v>
      </c>
      <c r="M3044" s="118"/>
      <c r="N3044" s="119"/>
      <c r="O3044" s="120">
        <f t="shared" si="188"/>
        <v>47361</v>
      </c>
      <c r="P3044" s="121">
        <f t="shared" si="189"/>
        <v>12</v>
      </c>
      <c r="Q3044" s="122">
        <f t="shared" si="190"/>
        <v>2212.39</v>
      </c>
      <c r="R3044" s="122">
        <f t="shared" si="191"/>
        <v>0</v>
      </c>
      <c r="S3044" s="123" t="s">
        <v>120</v>
      </c>
      <c r="U3044" s="70"/>
      <c r="V3044" s="124"/>
    </row>
    <row r="3045" s="63" customFormat="1" ht="16.5" outlineLevel="7" spans="1:22">
      <c r="A3045" s="82"/>
      <c r="B3045" s="111" t="s">
        <v>187</v>
      </c>
      <c r="C3045" s="111" t="s">
        <v>14381</v>
      </c>
      <c r="D3045" s="112" t="s">
        <v>14383</v>
      </c>
      <c r="E3045" s="113">
        <v>45159</v>
      </c>
      <c r="F3045" s="112">
        <v>72</v>
      </c>
      <c r="G3045" s="114">
        <v>0</v>
      </c>
      <c r="H3045" s="115">
        <v>884.95</v>
      </c>
      <c r="I3045" s="115">
        <v>344.14</v>
      </c>
      <c r="J3045" s="116">
        <v>0</v>
      </c>
      <c r="K3045" s="116">
        <v>540.81</v>
      </c>
      <c r="L3045" s="116">
        <v>147.49</v>
      </c>
      <c r="M3045" s="118"/>
      <c r="N3045" s="119"/>
      <c r="O3045" s="120">
        <f t="shared" si="188"/>
        <v>47361</v>
      </c>
      <c r="P3045" s="121">
        <f t="shared" si="189"/>
        <v>12</v>
      </c>
      <c r="Q3045" s="122">
        <f t="shared" si="190"/>
        <v>147.491666666667</v>
      </c>
      <c r="R3045" s="122">
        <f t="shared" si="191"/>
        <v>0.00166666666666515</v>
      </c>
      <c r="S3045" s="123" t="s">
        <v>120</v>
      </c>
      <c r="U3045" s="70"/>
      <c r="V3045" s="124"/>
    </row>
    <row r="3046" s="63" customFormat="1" ht="16.5" outlineLevel="7" spans="1:22">
      <c r="A3046" s="82"/>
      <c r="B3046" s="111" t="s">
        <v>187</v>
      </c>
      <c r="C3046" s="111" t="s">
        <v>14385</v>
      </c>
      <c r="D3046" s="112" t="s">
        <v>14383</v>
      </c>
      <c r="E3046" s="113">
        <v>45159</v>
      </c>
      <c r="F3046" s="112">
        <v>72</v>
      </c>
      <c r="G3046" s="114">
        <v>0</v>
      </c>
      <c r="H3046" s="115">
        <v>884.95</v>
      </c>
      <c r="I3046" s="115">
        <v>344.14</v>
      </c>
      <c r="J3046" s="116">
        <v>0</v>
      </c>
      <c r="K3046" s="116">
        <v>540.81</v>
      </c>
      <c r="L3046" s="116">
        <v>147.49</v>
      </c>
      <c r="M3046" s="118"/>
      <c r="N3046" s="119"/>
      <c r="O3046" s="120">
        <f t="shared" si="188"/>
        <v>47361</v>
      </c>
      <c r="P3046" s="121">
        <f t="shared" si="189"/>
        <v>12</v>
      </c>
      <c r="Q3046" s="122">
        <f t="shared" si="190"/>
        <v>147.491666666667</v>
      </c>
      <c r="R3046" s="122">
        <f t="shared" si="191"/>
        <v>0.00166666666666515</v>
      </c>
      <c r="S3046" s="123" t="s">
        <v>120</v>
      </c>
      <c r="U3046" s="70"/>
      <c r="V3046" s="124"/>
    </row>
    <row r="3047" s="63" customFormat="1" ht="16.5" outlineLevel="7" spans="1:22">
      <c r="A3047" s="82"/>
      <c r="B3047" s="111" t="s">
        <v>187</v>
      </c>
      <c r="C3047" s="111" t="s">
        <v>14388</v>
      </c>
      <c r="D3047" s="112" t="s">
        <v>14390</v>
      </c>
      <c r="E3047" s="113">
        <v>45182</v>
      </c>
      <c r="F3047" s="112">
        <v>72</v>
      </c>
      <c r="G3047" s="114">
        <v>0</v>
      </c>
      <c r="H3047" s="115">
        <v>24424.78</v>
      </c>
      <c r="I3047" s="115">
        <v>9159.3</v>
      </c>
      <c r="J3047" s="116">
        <v>0</v>
      </c>
      <c r="K3047" s="116">
        <v>15265.48</v>
      </c>
      <c r="L3047" s="116">
        <v>4070.8</v>
      </c>
      <c r="M3047" s="118"/>
      <c r="N3047" s="119"/>
      <c r="O3047" s="120">
        <f t="shared" si="188"/>
        <v>47391</v>
      </c>
      <c r="P3047" s="121">
        <f t="shared" si="189"/>
        <v>12</v>
      </c>
      <c r="Q3047" s="122">
        <f t="shared" si="190"/>
        <v>4070.79666666667</v>
      </c>
      <c r="R3047" s="122">
        <f t="shared" si="191"/>
        <v>-0.00333333333355768</v>
      </c>
      <c r="S3047" s="123" t="s">
        <v>120</v>
      </c>
      <c r="U3047" s="70"/>
      <c r="V3047" s="124"/>
    </row>
    <row r="3048" s="63" customFormat="1" ht="16.5" outlineLevel="7" spans="1:22">
      <c r="A3048" s="82"/>
      <c r="B3048" s="111" t="s">
        <v>187</v>
      </c>
      <c r="C3048" s="111" t="s">
        <v>14394</v>
      </c>
      <c r="D3048" s="112" t="s">
        <v>14396</v>
      </c>
      <c r="E3048" s="113">
        <v>45217</v>
      </c>
      <c r="F3048" s="112">
        <v>72</v>
      </c>
      <c r="G3048" s="114">
        <v>0</v>
      </c>
      <c r="H3048" s="115">
        <v>32251.72</v>
      </c>
      <c r="I3048" s="115">
        <v>11646.46</v>
      </c>
      <c r="J3048" s="116">
        <v>0</v>
      </c>
      <c r="K3048" s="116">
        <v>20605.26</v>
      </c>
      <c r="L3048" s="116">
        <v>5375.29</v>
      </c>
      <c r="M3048" s="118"/>
      <c r="N3048" s="119"/>
      <c r="O3048" s="120">
        <f t="shared" si="188"/>
        <v>47422</v>
      </c>
      <c r="P3048" s="121">
        <f t="shared" si="189"/>
        <v>12</v>
      </c>
      <c r="Q3048" s="122">
        <f t="shared" si="190"/>
        <v>5375.28666666667</v>
      </c>
      <c r="R3048" s="122">
        <f t="shared" si="191"/>
        <v>-0.00333333333310293</v>
      </c>
      <c r="S3048" s="123" t="s">
        <v>120</v>
      </c>
      <c r="U3048" s="70"/>
      <c r="V3048" s="124"/>
    </row>
    <row r="3049" s="63" customFormat="1" ht="16.5" outlineLevel="7" spans="1:22">
      <c r="A3049" s="82"/>
      <c r="B3049" s="111" t="s">
        <v>187</v>
      </c>
      <c r="C3049" s="111" t="s">
        <v>14399</v>
      </c>
      <c r="D3049" s="112" t="s">
        <v>14401</v>
      </c>
      <c r="E3049" s="113">
        <v>45217</v>
      </c>
      <c r="F3049" s="112">
        <v>72</v>
      </c>
      <c r="G3049" s="114">
        <v>0</v>
      </c>
      <c r="H3049" s="115">
        <v>32251.72</v>
      </c>
      <c r="I3049" s="115">
        <v>11646.46</v>
      </c>
      <c r="J3049" s="116">
        <v>0</v>
      </c>
      <c r="K3049" s="116">
        <v>20605.26</v>
      </c>
      <c r="L3049" s="116">
        <v>5375.29</v>
      </c>
      <c r="M3049" s="118"/>
      <c r="N3049" s="119"/>
      <c r="O3049" s="120">
        <f t="shared" si="188"/>
        <v>47422</v>
      </c>
      <c r="P3049" s="121">
        <f t="shared" si="189"/>
        <v>12</v>
      </c>
      <c r="Q3049" s="122">
        <f t="shared" si="190"/>
        <v>5375.28666666667</v>
      </c>
      <c r="R3049" s="122">
        <f t="shared" si="191"/>
        <v>-0.00333333333310293</v>
      </c>
      <c r="S3049" s="123" t="s">
        <v>120</v>
      </c>
      <c r="U3049" s="70"/>
      <c r="V3049" s="124"/>
    </row>
    <row r="3050" s="63" customFormat="1" ht="16.5" outlineLevel="7" spans="1:22">
      <c r="A3050" s="82"/>
      <c r="B3050" s="111" t="s">
        <v>187</v>
      </c>
      <c r="C3050" s="111" t="s">
        <v>14403</v>
      </c>
      <c r="D3050" s="112" t="s">
        <v>14396</v>
      </c>
      <c r="E3050" s="113">
        <v>45217</v>
      </c>
      <c r="F3050" s="112">
        <v>72</v>
      </c>
      <c r="G3050" s="114">
        <v>0</v>
      </c>
      <c r="H3050" s="115">
        <v>8062.93</v>
      </c>
      <c r="I3050" s="115">
        <v>2911.61</v>
      </c>
      <c r="J3050" s="116">
        <v>0</v>
      </c>
      <c r="K3050" s="116">
        <v>5151.32</v>
      </c>
      <c r="L3050" s="116">
        <v>1343.82</v>
      </c>
      <c r="M3050" s="118"/>
      <c r="N3050" s="119"/>
      <c r="O3050" s="120">
        <f t="shared" si="188"/>
        <v>47422</v>
      </c>
      <c r="P3050" s="121">
        <f t="shared" si="189"/>
        <v>12</v>
      </c>
      <c r="Q3050" s="122">
        <f t="shared" si="190"/>
        <v>1343.82166666667</v>
      </c>
      <c r="R3050" s="122">
        <f t="shared" si="191"/>
        <v>0.00166666666677884</v>
      </c>
      <c r="S3050" s="123" t="s">
        <v>120</v>
      </c>
      <c r="U3050" s="70"/>
      <c r="V3050" s="124"/>
    </row>
    <row r="3051" s="63" customFormat="1" ht="16.5" outlineLevel="7" spans="1:22">
      <c r="A3051" s="82"/>
      <c r="B3051" s="111" t="s">
        <v>187</v>
      </c>
      <c r="C3051" s="111" t="s">
        <v>14406</v>
      </c>
      <c r="D3051" s="112" t="s">
        <v>14408</v>
      </c>
      <c r="E3051" s="113">
        <v>45218</v>
      </c>
      <c r="F3051" s="112">
        <v>72</v>
      </c>
      <c r="G3051" s="114">
        <v>0</v>
      </c>
      <c r="H3051" s="115">
        <v>13274.34</v>
      </c>
      <c r="I3051" s="115">
        <v>4793.51</v>
      </c>
      <c r="J3051" s="116">
        <v>0</v>
      </c>
      <c r="K3051" s="116">
        <v>8480.83</v>
      </c>
      <c r="L3051" s="116">
        <v>2212.39</v>
      </c>
      <c r="M3051" s="118"/>
      <c r="N3051" s="119"/>
      <c r="O3051" s="120">
        <f t="shared" si="188"/>
        <v>47422</v>
      </c>
      <c r="P3051" s="121">
        <f t="shared" si="189"/>
        <v>12</v>
      </c>
      <c r="Q3051" s="122">
        <f t="shared" si="190"/>
        <v>2212.39</v>
      </c>
      <c r="R3051" s="122">
        <f t="shared" si="191"/>
        <v>0</v>
      </c>
      <c r="S3051" s="123" t="s">
        <v>120</v>
      </c>
      <c r="U3051" s="70"/>
      <c r="V3051" s="124"/>
    </row>
    <row r="3052" s="63" customFormat="1" ht="16.5" outlineLevel="7" spans="1:22">
      <c r="A3052" s="82"/>
      <c r="B3052" s="111" t="s">
        <v>187</v>
      </c>
      <c r="C3052" s="111" t="s">
        <v>14413</v>
      </c>
      <c r="D3052" s="112" t="s">
        <v>14415</v>
      </c>
      <c r="E3052" s="113">
        <v>45223</v>
      </c>
      <c r="F3052" s="112">
        <v>72</v>
      </c>
      <c r="G3052" s="114">
        <v>0</v>
      </c>
      <c r="H3052" s="115">
        <v>10648.17</v>
      </c>
      <c r="I3052" s="115">
        <v>3845.17</v>
      </c>
      <c r="J3052" s="116">
        <v>0</v>
      </c>
      <c r="K3052" s="116">
        <v>6803</v>
      </c>
      <c r="L3052" s="116">
        <v>1774.69</v>
      </c>
      <c r="M3052" s="118"/>
      <c r="N3052" s="119"/>
      <c r="O3052" s="120">
        <f t="shared" si="188"/>
        <v>47422</v>
      </c>
      <c r="P3052" s="121">
        <f t="shared" si="189"/>
        <v>12</v>
      </c>
      <c r="Q3052" s="122">
        <f t="shared" si="190"/>
        <v>1774.695</v>
      </c>
      <c r="R3052" s="122">
        <f t="shared" si="191"/>
        <v>0.00500000000010914</v>
      </c>
      <c r="S3052" s="123" t="s">
        <v>120</v>
      </c>
      <c r="U3052" s="70"/>
      <c r="V3052" s="124"/>
    </row>
    <row r="3053" s="63" customFormat="1" ht="16.5" outlineLevel="7" spans="1:22">
      <c r="A3053" s="82"/>
      <c r="B3053" s="111" t="s">
        <v>187</v>
      </c>
      <c r="C3053" s="111" t="s">
        <v>14418</v>
      </c>
      <c r="D3053" s="112" t="s">
        <v>13950</v>
      </c>
      <c r="E3053" s="113">
        <v>45223</v>
      </c>
      <c r="F3053" s="112">
        <v>72</v>
      </c>
      <c r="G3053" s="114">
        <v>0</v>
      </c>
      <c r="H3053" s="115">
        <v>10648.17</v>
      </c>
      <c r="I3053" s="115">
        <v>3845.17</v>
      </c>
      <c r="J3053" s="116">
        <v>0</v>
      </c>
      <c r="K3053" s="116">
        <v>6803</v>
      </c>
      <c r="L3053" s="116">
        <v>1774.69</v>
      </c>
      <c r="M3053" s="118"/>
      <c r="N3053" s="119"/>
      <c r="O3053" s="120">
        <f t="shared" si="188"/>
        <v>47422</v>
      </c>
      <c r="P3053" s="121">
        <f t="shared" si="189"/>
        <v>12</v>
      </c>
      <c r="Q3053" s="122">
        <f t="shared" si="190"/>
        <v>1774.695</v>
      </c>
      <c r="R3053" s="122">
        <f t="shared" si="191"/>
        <v>0.00500000000010914</v>
      </c>
      <c r="S3053" s="123" t="s">
        <v>120</v>
      </c>
      <c r="U3053" s="70"/>
      <c r="V3053" s="124"/>
    </row>
    <row r="3054" s="63" customFormat="1" ht="16.5" outlineLevel="7" spans="1:22">
      <c r="A3054" s="82"/>
      <c r="B3054" s="111" t="s">
        <v>187</v>
      </c>
      <c r="C3054" s="111" t="s">
        <v>14421</v>
      </c>
      <c r="D3054" s="112" t="s">
        <v>14423</v>
      </c>
      <c r="E3054" s="113">
        <v>45223</v>
      </c>
      <c r="F3054" s="112">
        <v>72</v>
      </c>
      <c r="G3054" s="114">
        <v>0</v>
      </c>
      <c r="H3054" s="115">
        <v>10648.17</v>
      </c>
      <c r="I3054" s="115">
        <v>3845.17</v>
      </c>
      <c r="J3054" s="116">
        <v>0</v>
      </c>
      <c r="K3054" s="116">
        <v>6803</v>
      </c>
      <c r="L3054" s="116">
        <v>1774.69</v>
      </c>
      <c r="M3054" s="118"/>
      <c r="N3054" s="119"/>
      <c r="O3054" s="120">
        <f t="shared" ref="O3054:O3117" si="192">IFERROR(EOMONTH(E3054,F3054),"")</f>
        <v>47422</v>
      </c>
      <c r="P3054" s="121">
        <f t="shared" ref="P3054:P3117" si="193">IFERROR(IF(OR(AND(M3054&lt;&gt;"",YEAR(M3054)&lt;YEAR($L$6)),AND(O3054&lt;&gt;"",YEAR(O3054)&lt;YEAR($L$6))),0,IF(YEAR(E3054)&gt;YEAR($L$6),0,IF(OR((IF(YEAR(E3054)&lt;YEAR($L$6),1,IF(MONTH(E3054)=12,99,MONTH(E3054)+1))&gt;12),(IF(YEAR(E3054)&lt;YEAR($L$6),1,IF(MONTH(E3054)=12,99,MONTH(E3054)+1))&gt;MIN(MONTH($L$6),IF(AND(M3054&lt;&gt;"",YEAR(M3054)=YEAR($L$6)),MONTH(M3054),99),IF(AND(O3054&lt;&gt;"",YEAR(O3054)=YEAR($L$6)),MONTH(O3054),99)))),0,MIN(MONTH($L$6),IF(AND(M3054&lt;&gt;"",YEAR(M3054)=YEAR($L$6)),MONTH(M3054),99),IF(AND(O3054&lt;&gt;"",YEAR(O3054)=YEAR($L$6)),MONTH(O3054),99))-IF(YEAR(E3054)&lt;YEAR($L$6),1,IF(MONTH(E3054)=12,99,MONTH(E3054)+1))+1))),0)</f>
        <v>12</v>
      </c>
      <c r="Q3054" s="122">
        <f t="shared" ref="Q3054:Q3117" si="194">IFERROR(IF(N3054=0,(H3054*(1-G3054))/F3054*P3054,(N3054*(1-G3054))/F3054*P3054),0)</f>
        <v>1774.695</v>
      </c>
      <c r="R3054" s="122">
        <f t="shared" ref="R3054:R3117" si="195">Q3054-L3054</f>
        <v>0.00500000000010914</v>
      </c>
      <c r="S3054" s="123" t="s">
        <v>120</v>
      </c>
      <c r="U3054" s="70"/>
      <c r="V3054" s="124"/>
    </row>
    <row r="3055" s="63" customFormat="1" ht="16.5" outlineLevel="7" spans="1:22">
      <c r="A3055" s="82"/>
      <c r="B3055" s="111" t="s">
        <v>187</v>
      </c>
      <c r="C3055" s="111" t="s">
        <v>14425</v>
      </c>
      <c r="D3055" s="112" t="s">
        <v>14427</v>
      </c>
      <c r="E3055" s="113">
        <v>45223</v>
      </c>
      <c r="F3055" s="112">
        <v>72</v>
      </c>
      <c r="G3055" s="114">
        <v>0</v>
      </c>
      <c r="H3055" s="115">
        <v>700</v>
      </c>
      <c r="I3055" s="115">
        <v>252.78</v>
      </c>
      <c r="J3055" s="116">
        <v>0</v>
      </c>
      <c r="K3055" s="116">
        <v>447.22</v>
      </c>
      <c r="L3055" s="116">
        <v>116.67</v>
      </c>
      <c r="M3055" s="118"/>
      <c r="N3055" s="119"/>
      <c r="O3055" s="120">
        <f t="shared" si="192"/>
        <v>47422</v>
      </c>
      <c r="P3055" s="121">
        <f t="shared" si="193"/>
        <v>12</v>
      </c>
      <c r="Q3055" s="122">
        <f t="shared" si="194"/>
        <v>116.666666666667</v>
      </c>
      <c r="R3055" s="122">
        <f t="shared" si="195"/>
        <v>-0.00333333333334451</v>
      </c>
      <c r="S3055" s="123" t="s">
        <v>120</v>
      </c>
      <c r="U3055" s="70"/>
      <c r="V3055" s="124"/>
    </row>
    <row r="3056" s="63" customFormat="1" ht="16.5" outlineLevel="7" spans="1:22">
      <c r="A3056" s="82"/>
      <c r="B3056" s="111" t="s">
        <v>187</v>
      </c>
      <c r="C3056" s="111" t="s">
        <v>14429</v>
      </c>
      <c r="D3056" s="112" t="s">
        <v>14427</v>
      </c>
      <c r="E3056" s="113">
        <v>45223</v>
      </c>
      <c r="F3056" s="112">
        <v>72</v>
      </c>
      <c r="G3056" s="114">
        <v>0</v>
      </c>
      <c r="H3056" s="115">
        <v>700</v>
      </c>
      <c r="I3056" s="115">
        <v>252.78</v>
      </c>
      <c r="J3056" s="116">
        <v>0</v>
      </c>
      <c r="K3056" s="116">
        <v>447.22</v>
      </c>
      <c r="L3056" s="116">
        <v>116.67</v>
      </c>
      <c r="M3056" s="118"/>
      <c r="N3056" s="119"/>
      <c r="O3056" s="120">
        <f t="shared" si="192"/>
        <v>47422</v>
      </c>
      <c r="P3056" s="121">
        <f t="shared" si="193"/>
        <v>12</v>
      </c>
      <c r="Q3056" s="122">
        <f t="shared" si="194"/>
        <v>116.666666666667</v>
      </c>
      <c r="R3056" s="122">
        <f t="shared" si="195"/>
        <v>-0.00333333333334451</v>
      </c>
      <c r="S3056" s="123" t="s">
        <v>120</v>
      </c>
      <c r="U3056" s="70"/>
      <c r="V3056" s="124"/>
    </row>
    <row r="3057" s="63" customFormat="1" ht="16.5" outlineLevel="7" spans="1:22">
      <c r="A3057" s="82"/>
      <c r="B3057" s="111" t="s">
        <v>187</v>
      </c>
      <c r="C3057" s="111" t="s">
        <v>14432</v>
      </c>
      <c r="D3057" s="112" t="s">
        <v>14427</v>
      </c>
      <c r="E3057" s="113">
        <v>45223</v>
      </c>
      <c r="F3057" s="112">
        <v>72</v>
      </c>
      <c r="G3057" s="114">
        <v>0</v>
      </c>
      <c r="H3057" s="115">
        <v>700</v>
      </c>
      <c r="I3057" s="115">
        <v>252.78</v>
      </c>
      <c r="J3057" s="116">
        <v>0</v>
      </c>
      <c r="K3057" s="116">
        <v>447.22</v>
      </c>
      <c r="L3057" s="116">
        <v>116.67</v>
      </c>
      <c r="M3057" s="118"/>
      <c r="N3057" s="119"/>
      <c r="O3057" s="120">
        <f t="shared" si="192"/>
        <v>47422</v>
      </c>
      <c r="P3057" s="121">
        <f t="shared" si="193"/>
        <v>12</v>
      </c>
      <c r="Q3057" s="122">
        <f t="shared" si="194"/>
        <v>116.666666666667</v>
      </c>
      <c r="R3057" s="122">
        <f t="shared" si="195"/>
        <v>-0.00333333333334451</v>
      </c>
      <c r="S3057" s="123" t="s">
        <v>120</v>
      </c>
      <c r="U3057" s="70"/>
      <c r="V3057" s="124"/>
    </row>
    <row r="3058" s="63" customFormat="1" ht="16.5" outlineLevel="7" spans="1:22">
      <c r="A3058" s="82"/>
      <c r="B3058" s="111" t="s">
        <v>187</v>
      </c>
      <c r="C3058" s="111" t="s">
        <v>14435</v>
      </c>
      <c r="D3058" s="112" t="s">
        <v>14437</v>
      </c>
      <c r="E3058" s="113">
        <v>45223</v>
      </c>
      <c r="F3058" s="112">
        <v>72</v>
      </c>
      <c r="G3058" s="114">
        <v>0</v>
      </c>
      <c r="H3058" s="115">
        <v>10648.17</v>
      </c>
      <c r="I3058" s="115">
        <v>3845.17</v>
      </c>
      <c r="J3058" s="116">
        <v>0</v>
      </c>
      <c r="K3058" s="116">
        <v>6803</v>
      </c>
      <c r="L3058" s="116">
        <v>1774.69</v>
      </c>
      <c r="M3058" s="118"/>
      <c r="N3058" s="119"/>
      <c r="O3058" s="120">
        <f t="shared" si="192"/>
        <v>47422</v>
      </c>
      <c r="P3058" s="121">
        <f t="shared" si="193"/>
        <v>12</v>
      </c>
      <c r="Q3058" s="122">
        <f t="shared" si="194"/>
        <v>1774.695</v>
      </c>
      <c r="R3058" s="122">
        <f t="shared" si="195"/>
        <v>0.00500000000010914</v>
      </c>
      <c r="S3058" s="123" t="s">
        <v>120</v>
      </c>
      <c r="U3058" s="70"/>
      <c r="V3058" s="124"/>
    </row>
    <row r="3059" s="63" customFormat="1" ht="16.5" outlineLevel="7" spans="1:22">
      <c r="A3059" s="82"/>
      <c r="B3059" s="111" t="s">
        <v>187</v>
      </c>
      <c r="C3059" s="111" t="s">
        <v>14439</v>
      </c>
      <c r="D3059" s="112" t="s">
        <v>14437</v>
      </c>
      <c r="E3059" s="113">
        <v>45223</v>
      </c>
      <c r="F3059" s="112">
        <v>72</v>
      </c>
      <c r="G3059" s="114">
        <v>0</v>
      </c>
      <c r="H3059" s="115">
        <v>10648.17</v>
      </c>
      <c r="I3059" s="115">
        <v>3845.17</v>
      </c>
      <c r="J3059" s="116">
        <v>0</v>
      </c>
      <c r="K3059" s="116">
        <v>6803</v>
      </c>
      <c r="L3059" s="116">
        <v>1774.69</v>
      </c>
      <c r="M3059" s="118"/>
      <c r="N3059" s="119"/>
      <c r="O3059" s="120">
        <f t="shared" si="192"/>
        <v>47422</v>
      </c>
      <c r="P3059" s="121">
        <f t="shared" si="193"/>
        <v>12</v>
      </c>
      <c r="Q3059" s="122">
        <f t="shared" si="194"/>
        <v>1774.695</v>
      </c>
      <c r="R3059" s="122">
        <f t="shared" si="195"/>
        <v>0.00500000000010914</v>
      </c>
      <c r="S3059" s="123" t="s">
        <v>120</v>
      </c>
      <c r="U3059" s="70"/>
      <c r="V3059" s="124"/>
    </row>
    <row r="3060" s="63" customFormat="1" ht="16.5" outlineLevel="7" spans="1:22">
      <c r="A3060" s="82"/>
      <c r="B3060" s="111" t="s">
        <v>187</v>
      </c>
      <c r="C3060" s="111" t="s">
        <v>14442</v>
      </c>
      <c r="D3060" s="112" t="s">
        <v>14444</v>
      </c>
      <c r="E3060" s="113">
        <v>45223</v>
      </c>
      <c r="F3060" s="112">
        <v>72</v>
      </c>
      <c r="G3060" s="114">
        <v>0</v>
      </c>
      <c r="H3060" s="115">
        <v>10648.16</v>
      </c>
      <c r="I3060" s="115">
        <v>3845.16</v>
      </c>
      <c r="J3060" s="116">
        <v>0</v>
      </c>
      <c r="K3060" s="116">
        <v>6803</v>
      </c>
      <c r="L3060" s="116">
        <v>1774.69</v>
      </c>
      <c r="M3060" s="118"/>
      <c r="N3060" s="119"/>
      <c r="O3060" s="120">
        <f t="shared" si="192"/>
        <v>47422</v>
      </c>
      <c r="P3060" s="121">
        <f t="shared" si="193"/>
        <v>12</v>
      </c>
      <c r="Q3060" s="122">
        <f t="shared" si="194"/>
        <v>1774.69333333333</v>
      </c>
      <c r="R3060" s="122">
        <f t="shared" si="195"/>
        <v>0.0033333333333303</v>
      </c>
      <c r="S3060" s="123" t="s">
        <v>120</v>
      </c>
      <c r="U3060" s="70"/>
      <c r="V3060" s="124"/>
    </row>
    <row r="3061" s="63" customFormat="1" ht="16.5" outlineLevel="7" spans="1:22">
      <c r="A3061" s="82"/>
      <c r="B3061" s="111" t="s">
        <v>187</v>
      </c>
      <c r="C3061" s="111" t="s">
        <v>14446</v>
      </c>
      <c r="D3061" s="112" t="s">
        <v>14444</v>
      </c>
      <c r="E3061" s="113">
        <v>45223</v>
      </c>
      <c r="F3061" s="112">
        <v>72</v>
      </c>
      <c r="G3061" s="114">
        <v>0</v>
      </c>
      <c r="H3061" s="115">
        <v>10648.16</v>
      </c>
      <c r="I3061" s="115">
        <v>3845.16</v>
      </c>
      <c r="J3061" s="116">
        <v>0</v>
      </c>
      <c r="K3061" s="116">
        <v>6803</v>
      </c>
      <c r="L3061" s="116">
        <v>1774.69</v>
      </c>
      <c r="M3061" s="118"/>
      <c r="N3061" s="119"/>
      <c r="O3061" s="120">
        <f t="shared" si="192"/>
        <v>47422</v>
      </c>
      <c r="P3061" s="121">
        <f t="shared" si="193"/>
        <v>12</v>
      </c>
      <c r="Q3061" s="122">
        <f t="shared" si="194"/>
        <v>1774.69333333333</v>
      </c>
      <c r="R3061" s="122">
        <f t="shared" si="195"/>
        <v>0.0033333333333303</v>
      </c>
      <c r="S3061" s="123" t="s">
        <v>120</v>
      </c>
      <c r="U3061" s="70"/>
      <c r="V3061" s="124"/>
    </row>
    <row r="3062" s="63" customFormat="1" ht="16.5" outlineLevel="7" spans="1:22">
      <c r="A3062" s="82"/>
      <c r="B3062" s="111" t="s">
        <v>187</v>
      </c>
      <c r="C3062" s="111" t="s">
        <v>14449</v>
      </c>
      <c r="D3062" s="112" t="s">
        <v>14451</v>
      </c>
      <c r="E3062" s="113">
        <v>45274</v>
      </c>
      <c r="F3062" s="112">
        <v>72</v>
      </c>
      <c r="G3062" s="114">
        <v>0</v>
      </c>
      <c r="H3062" s="115">
        <v>28761.06</v>
      </c>
      <c r="I3062" s="115">
        <v>9587.02</v>
      </c>
      <c r="J3062" s="116">
        <v>0</v>
      </c>
      <c r="K3062" s="116">
        <v>19174.04</v>
      </c>
      <c r="L3062" s="116">
        <v>4793.51</v>
      </c>
      <c r="M3062" s="118"/>
      <c r="N3062" s="119"/>
      <c r="O3062" s="120">
        <f t="shared" si="192"/>
        <v>47483</v>
      </c>
      <c r="P3062" s="121">
        <f t="shared" si="193"/>
        <v>12</v>
      </c>
      <c r="Q3062" s="122">
        <f t="shared" si="194"/>
        <v>4793.51</v>
      </c>
      <c r="R3062" s="122">
        <f t="shared" si="195"/>
        <v>0</v>
      </c>
      <c r="S3062" s="123" t="s">
        <v>120</v>
      </c>
      <c r="U3062" s="70"/>
      <c r="V3062" s="124"/>
    </row>
    <row r="3063" s="63" customFormat="1" ht="16.5" outlineLevel="7" spans="1:22">
      <c r="A3063" s="82"/>
      <c r="B3063" s="111" t="s">
        <v>187</v>
      </c>
      <c r="C3063" s="111" t="s">
        <v>14454</v>
      </c>
      <c r="D3063" s="112" t="s">
        <v>14456</v>
      </c>
      <c r="E3063" s="113">
        <v>45274</v>
      </c>
      <c r="F3063" s="112">
        <v>72</v>
      </c>
      <c r="G3063" s="114">
        <v>0</v>
      </c>
      <c r="H3063" s="115">
        <v>28761.06</v>
      </c>
      <c r="I3063" s="115">
        <v>9587.02</v>
      </c>
      <c r="J3063" s="116">
        <v>0</v>
      </c>
      <c r="K3063" s="116">
        <v>19174.04</v>
      </c>
      <c r="L3063" s="116">
        <v>4793.51</v>
      </c>
      <c r="M3063" s="118"/>
      <c r="N3063" s="119"/>
      <c r="O3063" s="120">
        <f t="shared" si="192"/>
        <v>47483</v>
      </c>
      <c r="P3063" s="121">
        <f t="shared" si="193"/>
        <v>12</v>
      </c>
      <c r="Q3063" s="122">
        <f t="shared" si="194"/>
        <v>4793.51</v>
      </c>
      <c r="R3063" s="122">
        <f t="shared" si="195"/>
        <v>0</v>
      </c>
      <c r="S3063" s="123" t="s">
        <v>120</v>
      </c>
      <c r="U3063" s="70"/>
      <c r="V3063" s="124"/>
    </row>
    <row r="3064" s="63" customFormat="1" ht="16.5" outlineLevel="7" spans="1:22">
      <c r="A3064" s="82"/>
      <c r="B3064" s="111" t="s">
        <v>187</v>
      </c>
      <c r="C3064" s="111" t="s">
        <v>14458</v>
      </c>
      <c r="D3064" s="112" t="s">
        <v>14460</v>
      </c>
      <c r="E3064" s="113">
        <v>45274</v>
      </c>
      <c r="F3064" s="112">
        <v>72</v>
      </c>
      <c r="G3064" s="114">
        <v>0</v>
      </c>
      <c r="H3064" s="115">
        <v>28761.06</v>
      </c>
      <c r="I3064" s="115">
        <v>9587.02</v>
      </c>
      <c r="J3064" s="116">
        <v>0</v>
      </c>
      <c r="K3064" s="116">
        <v>19174.04</v>
      </c>
      <c r="L3064" s="116">
        <v>4793.51</v>
      </c>
      <c r="M3064" s="118"/>
      <c r="N3064" s="119"/>
      <c r="O3064" s="120">
        <f t="shared" si="192"/>
        <v>47483</v>
      </c>
      <c r="P3064" s="121">
        <f t="shared" si="193"/>
        <v>12</v>
      </c>
      <c r="Q3064" s="122">
        <f t="shared" si="194"/>
        <v>4793.51</v>
      </c>
      <c r="R3064" s="122">
        <f t="shared" si="195"/>
        <v>0</v>
      </c>
      <c r="S3064" s="123" t="s">
        <v>120</v>
      </c>
      <c r="U3064" s="70"/>
      <c r="V3064" s="124"/>
    </row>
    <row r="3065" s="63" customFormat="1" ht="16.5" outlineLevel="7" spans="1:22">
      <c r="A3065" s="82"/>
      <c r="B3065" s="111" t="s">
        <v>187</v>
      </c>
      <c r="C3065" s="111" t="s">
        <v>14462</v>
      </c>
      <c r="D3065" s="112" t="s">
        <v>14464</v>
      </c>
      <c r="E3065" s="113">
        <v>45274</v>
      </c>
      <c r="F3065" s="112">
        <v>72</v>
      </c>
      <c r="G3065" s="114">
        <v>0</v>
      </c>
      <c r="H3065" s="115">
        <v>28761.06</v>
      </c>
      <c r="I3065" s="115">
        <v>9587.02</v>
      </c>
      <c r="J3065" s="116">
        <v>0</v>
      </c>
      <c r="K3065" s="116">
        <v>19174.04</v>
      </c>
      <c r="L3065" s="116">
        <v>4793.51</v>
      </c>
      <c r="M3065" s="118"/>
      <c r="N3065" s="119"/>
      <c r="O3065" s="120">
        <f t="shared" si="192"/>
        <v>47483</v>
      </c>
      <c r="P3065" s="121">
        <f t="shared" si="193"/>
        <v>12</v>
      </c>
      <c r="Q3065" s="122">
        <f t="shared" si="194"/>
        <v>4793.51</v>
      </c>
      <c r="R3065" s="122">
        <f t="shared" si="195"/>
        <v>0</v>
      </c>
      <c r="S3065" s="123" t="s">
        <v>120</v>
      </c>
      <c r="U3065" s="70"/>
      <c r="V3065" s="124"/>
    </row>
    <row r="3066" s="63" customFormat="1" ht="16.5" outlineLevel="7" spans="1:22">
      <c r="A3066" s="82"/>
      <c r="B3066" s="111" t="s">
        <v>187</v>
      </c>
      <c r="C3066" s="111" t="s">
        <v>14466</v>
      </c>
      <c r="D3066" s="112" t="s">
        <v>14468</v>
      </c>
      <c r="E3066" s="113">
        <v>45274</v>
      </c>
      <c r="F3066" s="112">
        <v>72</v>
      </c>
      <c r="G3066" s="114">
        <v>0</v>
      </c>
      <c r="H3066" s="115">
        <v>51327.43</v>
      </c>
      <c r="I3066" s="115">
        <v>17109.14</v>
      </c>
      <c r="J3066" s="116">
        <v>0</v>
      </c>
      <c r="K3066" s="116">
        <v>34218.29</v>
      </c>
      <c r="L3066" s="116">
        <v>8554.57</v>
      </c>
      <c r="M3066" s="118"/>
      <c r="N3066" s="119"/>
      <c r="O3066" s="120">
        <f t="shared" si="192"/>
        <v>47483</v>
      </c>
      <c r="P3066" s="121">
        <f t="shared" si="193"/>
        <v>12</v>
      </c>
      <c r="Q3066" s="122">
        <f t="shared" si="194"/>
        <v>8554.57166666667</v>
      </c>
      <c r="R3066" s="122">
        <f t="shared" si="195"/>
        <v>0.00166666666700621</v>
      </c>
      <c r="S3066" s="123" t="s">
        <v>120</v>
      </c>
      <c r="U3066" s="70"/>
      <c r="V3066" s="124"/>
    </row>
    <row r="3067" s="63" customFormat="1" ht="16.5" outlineLevel="7" spans="1:22">
      <c r="A3067" s="82"/>
      <c r="B3067" s="111" t="s">
        <v>187</v>
      </c>
      <c r="C3067" s="111" t="s">
        <v>14471</v>
      </c>
      <c r="D3067" s="112" t="s">
        <v>14468</v>
      </c>
      <c r="E3067" s="113">
        <v>45274</v>
      </c>
      <c r="F3067" s="112">
        <v>72</v>
      </c>
      <c r="G3067" s="114">
        <v>0</v>
      </c>
      <c r="H3067" s="115">
        <v>51327.44</v>
      </c>
      <c r="I3067" s="115">
        <v>17109.14</v>
      </c>
      <c r="J3067" s="116">
        <v>0</v>
      </c>
      <c r="K3067" s="116">
        <v>34218.3</v>
      </c>
      <c r="L3067" s="116">
        <v>8554.57</v>
      </c>
      <c r="M3067" s="118"/>
      <c r="N3067" s="119"/>
      <c r="O3067" s="120">
        <f t="shared" si="192"/>
        <v>47483</v>
      </c>
      <c r="P3067" s="121">
        <f t="shared" si="193"/>
        <v>12</v>
      </c>
      <c r="Q3067" s="122">
        <f t="shared" si="194"/>
        <v>8554.57333333333</v>
      </c>
      <c r="R3067" s="122">
        <f t="shared" si="195"/>
        <v>0.00333333333401242</v>
      </c>
      <c r="S3067" s="123" t="s">
        <v>120</v>
      </c>
      <c r="U3067" s="70"/>
      <c r="V3067" s="124"/>
    </row>
    <row r="3068" s="63" customFormat="1" ht="16.5" outlineLevel="7" spans="1:22">
      <c r="A3068" s="82"/>
      <c r="B3068" s="111" t="s">
        <v>187</v>
      </c>
      <c r="C3068" s="111" t="s">
        <v>14474</v>
      </c>
      <c r="D3068" s="112" t="s">
        <v>14476</v>
      </c>
      <c r="E3068" s="113">
        <v>45344</v>
      </c>
      <c r="F3068" s="112">
        <v>72</v>
      </c>
      <c r="G3068" s="114">
        <v>0</v>
      </c>
      <c r="H3068" s="115">
        <v>4424.78</v>
      </c>
      <c r="I3068" s="115">
        <v>1352.01</v>
      </c>
      <c r="J3068" s="116">
        <v>0</v>
      </c>
      <c r="K3068" s="116">
        <v>3072.77</v>
      </c>
      <c r="L3068" s="116">
        <v>737.46</v>
      </c>
      <c r="M3068" s="118"/>
      <c r="N3068" s="119"/>
      <c r="O3068" s="120">
        <f t="shared" si="192"/>
        <v>47542</v>
      </c>
      <c r="P3068" s="121">
        <f t="shared" si="193"/>
        <v>12</v>
      </c>
      <c r="Q3068" s="122">
        <f t="shared" si="194"/>
        <v>737.463333333333</v>
      </c>
      <c r="R3068" s="122">
        <f t="shared" si="195"/>
        <v>0.00333333333321661</v>
      </c>
      <c r="S3068" s="123" t="s">
        <v>120</v>
      </c>
      <c r="U3068" s="70"/>
      <c r="V3068" s="124"/>
    </row>
    <row r="3069" s="63" customFormat="1" ht="16.5" outlineLevel="7" spans="1:22">
      <c r="A3069" s="82"/>
      <c r="B3069" s="111" t="s">
        <v>187</v>
      </c>
      <c r="C3069" s="111" t="s">
        <v>14479</v>
      </c>
      <c r="D3069" s="112" t="s">
        <v>14476</v>
      </c>
      <c r="E3069" s="113">
        <v>45344</v>
      </c>
      <c r="F3069" s="112">
        <v>72</v>
      </c>
      <c r="G3069" s="114">
        <v>0</v>
      </c>
      <c r="H3069" s="115">
        <v>4424.78</v>
      </c>
      <c r="I3069" s="115">
        <v>1352.01</v>
      </c>
      <c r="J3069" s="116">
        <v>0</v>
      </c>
      <c r="K3069" s="116">
        <v>3072.77</v>
      </c>
      <c r="L3069" s="116">
        <v>737.46</v>
      </c>
      <c r="M3069" s="118"/>
      <c r="N3069" s="119"/>
      <c r="O3069" s="120">
        <f t="shared" si="192"/>
        <v>47542</v>
      </c>
      <c r="P3069" s="121">
        <f t="shared" si="193"/>
        <v>12</v>
      </c>
      <c r="Q3069" s="122">
        <f t="shared" si="194"/>
        <v>737.463333333333</v>
      </c>
      <c r="R3069" s="122">
        <f t="shared" si="195"/>
        <v>0.00333333333321661</v>
      </c>
      <c r="S3069" s="123" t="s">
        <v>120</v>
      </c>
      <c r="U3069" s="70"/>
      <c r="V3069" s="124"/>
    </row>
    <row r="3070" s="63" customFormat="1" ht="16.5" outlineLevel="7" spans="1:22">
      <c r="A3070" s="82"/>
      <c r="B3070" s="111" t="s">
        <v>187</v>
      </c>
      <c r="C3070" s="111" t="s">
        <v>14482</v>
      </c>
      <c r="D3070" s="112" t="s">
        <v>14484</v>
      </c>
      <c r="E3070" s="113">
        <v>45344</v>
      </c>
      <c r="F3070" s="112">
        <v>72</v>
      </c>
      <c r="G3070" s="114">
        <v>0</v>
      </c>
      <c r="H3070" s="115">
        <v>884.96</v>
      </c>
      <c r="I3070" s="115">
        <v>270.4</v>
      </c>
      <c r="J3070" s="116">
        <v>0</v>
      </c>
      <c r="K3070" s="116">
        <v>614.56</v>
      </c>
      <c r="L3070" s="116">
        <v>147.49</v>
      </c>
      <c r="M3070" s="118"/>
      <c r="N3070" s="119"/>
      <c r="O3070" s="120">
        <f t="shared" si="192"/>
        <v>47542</v>
      </c>
      <c r="P3070" s="121">
        <f t="shared" si="193"/>
        <v>12</v>
      </c>
      <c r="Q3070" s="122">
        <f t="shared" si="194"/>
        <v>147.493333333333</v>
      </c>
      <c r="R3070" s="122">
        <f t="shared" si="195"/>
        <v>0.0033333333333303</v>
      </c>
      <c r="S3070" s="123" t="s">
        <v>120</v>
      </c>
      <c r="U3070" s="70"/>
      <c r="V3070" s="124"/>
    </row>
    <row r="3071" s="63" customFormat="1" ht="16.5" outlineLevel="7" spans="1:22">
      <c r="A3071" s="82"/>
      <c r="B3071" s="111" t="s">
        <v>187</v>
      </c>
      <c r="C3071" s="111" t="s">
        <v>14486</v>
      </c>
      <c r="D3071" s="112" t="s">
        <v>14484</v>
      </c>
      <c r="E3071" s="113">
        <v>45344</v>
      </c>
      <c r="F3071" s="112">
        <v>72</v>
      </c>
      <c r="G3071" s="114">
        <v>0</v>
      </c>
      <c r="H3071" s="115">
        <v>884.96</v>
      </c>
      <c r="I3071" s="115">
        <v>270.4</v>
      </c>
      <c r="J3071" s="116">
        <v>0</v>
      </c>
      <c r="K3071" s="116">
        <v>614.56</v>
      </c>
      <c r="L3071" s="116">
        <v>147.49</v>
      </c>
      <c r="M3071" s="118"/>
      <c r="N3071" s="119"/>
      <c r="O3071" s="120">
        <f t="shared" si="192"/>
        <v>47542</v>
      </c>
      <c r="P3071" s="121">
        <f t="shared" si="193"/>
        <v>12</v>
      </c>
      <c r="Q3071" s="122">
        <f t="shared" si="194"/>
        <v>147.493333333333</v>
      </c>
      <c r="R3071" s="122">
        <f t="shared" si="195"/>
        <v>0.0033333333333303</v>
      </c>
      <c r="S3071" s="123" t="s">
        <v>120</v>
      </c>
      <c r="U3071" s="70"/>
      <c r="V3071" s="124"/>
    </row>
    <row r="3072" s="63" customFormat="1" ht="16.5" outlineLevel="7" spans="1:22">
      <c r="A3072" s="82"/>
      <c r="B3072" s="111" t="s">
        <v>187</v>
      </c>
      <c r="C3072" s="111" t="s">
        <v>14489</v>
      </c>
      <c r="D3072" s="112" t="s">
        <v>14491</v>
      </c>
      <c r="E3072" s="113">
        <v>45344</v>
      </c>
      <c r="F3072" s="112">
        <v>72</v>
      </c>
      <c r="G3072" s="114">
        <v>0</v>
      </c>
      <c r="H3072" s="115">
        <v>5309.73</v>
      </c>
      <c r="I3072" s="115">
        <v>1622.42</v>
      </c>
      <c r="J3072" s="116">
        <v>0</v>
      </c>
      <c r="K3072" s="116">
        <v>3687.31</v>
      </c>
      <c r="L3072" s="116">
        <v>884.96</v>
      </c>
      <c r="M3072" s="118"/>
      <c r="N3072" s="119"/>
      <c r="O3072" s="120">
        <f t="shared" si="192"/>
        <v>47542</v>
      </c>
      <c r="P3072" s="121">
        <f t="shared" si="193"/>
        <v>12</v>
      </c>
      <c r="Q3072" s="122">
        <f t="shared" si="194"/>
        <v>884.955</v>
      </c>
      <c r="R3072" s="122">
        <f t="shared" si="195"/>
        <v>-0.00500000000010914</v>
      </c>
      <c r="S3072" s="123" t="s">
        <v>120</v>
      </c>
      <c r="U3072" s="70"/>
      <c r="V3072" s="124"/>
    </row>
    <row r="3073" s="63" customFormat="1" ht="16.5" outlineLevel="7" spans="1:22">
      <c r="A3073" s="82"/>
      <c r="B3073" s="111" t="s">
        <v>187</v>
      </c>
      <c r="C3073" s="111" t="s">
        <v>14493</v>
      </c>
      <c r="D3073" s="112" t="s">
        <v>14495</v>
      </c>
      <c r="E3073" s="113">
        <v>45344</v>
      </c>
      <c r="F3073" s="112">
        <v>72</v>
      </c>
      <c r="G3073" s="114">
        <v>0</v>
      </c>
      <c r="H3073" s="115">
        <v>5309.73</v>
      </c>
      <c r="I3073" s="115">
        <v>1622.42</v>
      </c>
      <c r="J3073" s="116">
        <v>0</v>
      </c>
      <c r="K3073" s="116">
        <v>3687.31</v>
      </c>
      <c r="L3073" s="116">
        <v>884.96</v>
      </c>
      <c r="M3073" s="118"/>
      <c r="N3073" s="119"/>
      <c r="O3073" s="120">
        <f t="shared" si="192"/>
        <v>47542</v>
      </c>
      <c r="P3073" s="121">
        <f t="shared" si="193"/>
        <v>12</v>
      </c>
      <c r="Q3073" s="122">
        <f t="shared" si="194"/>
        <v>884.955</v>
      </c>
      <c r="R3073" s="122">
        <f t="shared" si="195"/>
        <v>-0.00500000000010914</v>
      </c>
      <c r="S3073" s="123" t="s">
        <v>120</v>
      </c>
      <c r="U3073" s="70"/>
      <c r="V3073" s="124"/>
    </row>
    <row r="3074" s="63" customFormat="1" ht="16.5" outlineLevel="7" spans="1:22">
      <c r="A3074" s="82"/>
      <c r="B3074" s="111" t="s">
        <v>187</v>
      </c>
      <c r="C3074" s="111" t="s">
        <v>14497</v>
      </c>
      <c r="D3074" s="112" t="s">
        <v>14499</v>
      </c>
      <c r="E3074" s="113">
        <v>45344</v>
      </c>
      <c r="F3074" s="112">
        <v>72</v>
      </c>
      <c r="G3074" s="114">
        <v>0</v>
      </c>
      <c r="H3074" s="115">
        <v>15044.25</v>
      </c>
      <c r="I3074" s="115">
        <v>4596.85</v>
      </c>
      <c r="J3074" s="116">
        <v>0</v>
      </c>
      <c r="K3074" s="116">
        <v>10447.4</v>
      </c>
      <c r="L3074" s="116">
        <v>2507.37</v>
      </c>
      <c r="M3074" s="118"/>
      <c r="N3074" s="119"/>
      <c r="O3074" s="120">
        <f t="shared" si="192"/>
        <v>47542</v>
      </c>
      <c r="P3074" s="121">
        <f t="shared" si="193"/>
        <v>12</v>
      </c>
      <c r="Q3074" s="122">
        <f t="shared" si="194"/>
        <v>2507.375</v>
      </c>
      <c r="R3074" s="122">
        <f t="shared" si="195"/>
        <v>0.00500000000010914</v>
      </c>
      <c r="S3074" s="123" t="s">
        <v>120</v>
      </c>
      <c r="U3074" s="70"/>
      <c r="V3074" s="124"/>
    </row>
    <row r="3075" s="63" customFormat="1" ht="16.5" outlineLevel="7" spans="1:22">
      <c r="A3075" s="82"/>
      <c r="B3075" s="111" t="s">
        <v>187</v>
      </c>
      <c r="C3075" s="111" t="s">
        <v>14501</v>
      </c>
      <c r="D3075" s="112" t="s">
        <v>13978</v>
      </c>
      <c r="E3075" s="113">
        <v>45614</v>
      </c>
      <c r="F3075" s="112">
        <v>72</v>
      </c>
      <c r="G3075" s="114">
        <v>0</v>
      </c>
      <c r="H3075" s="115">
        <v>19911.51</v>
      </c>
      <c r="I3075" s="115">
        <v>3595.13</v>
      </c>
      <c r="J3075" s="116">
        <v>0</v>
      </c>
      <c r="K3075" s="116">
        <v>16316.38</v>
      </c>
      <c r="L3075" s="116">
        <v>3318.58</v>
      </c>
      <c r="M3075" s="118"/>
      <c r="N3075" s="119"/>
      <c r="O3075" s="120">
        <f t="shared" si="192"/>
        <v>47817</v>
      </c>
      <c r="P3075" s="121">
        <f t="shared" si="193"/>
        <v>12</v>
      </c>
      <c r="Q3075" s="122">
        <f t="shared" si="194"/>
        <v>3318.585</v>
      </c>
      <c r="R3075" s="122">
        <f t="shared" si="195"/>
        <v>0.00500000000010914</v>
      </c>
      <c r="S3075" s="123" t="s">
        <v>120</v>
      </c>
      <c r="U3075" s="70"/>
      <c r="V3075" s="124"/>
    </row>
    <row r="3076" s="63" customFormat="1" ht="16.5" outlineLevel="7" spans="1:22">
      <c r="A3076" s="82"/>
      <c r="B3076" s="111" t="s">
        <v>187</v>
      </c>
      <c r="C3076" s="111" t="s">
        <v>14505</v>
      </c>
      <c r="D3076" s="112" t="s">
        <v>13983</v>
      </c>
      <c r="E3076" s="113">
        <v>45614</v>
      </c>
      <c r="F3076" s="112">
        <v>72</v>
      </c>
      <c r="G3076" s="114">
        <v>0</v>
      </c>
      <c r="H3076" s="115">
        <v>19911.51</v>
      </c>
      <c r="I3076" s="115">
        <v>3595.13</v>
      </c>
      <c r="J3076" s="116">
        <v>0</v>
      </c>
      <c r="K3076" s="116">
        <v>16316.38</v>
      </c>
      <c r="L3076" s="116">
        <v>3318.58</v>
      </c>
      <c r="M3076" s="118"/>
      <c r="N3076" s="119"/>
      <c r="O3076" s="120">
        <f t="shared" si="192"/>
        <v>47817</v>
      </c>
      <c r="P3076" s="121">
        <f t="shared" si="193"/>
        <v>12</v>
      </c>
      <c r="Q3076" s="122">
        <f t="shared" si="194"/>
        <v>3318.585</v>
      </c>
      <c r="R3076" s="122">
        <f t="shared" si="195"/>
        <v>0.00500000000010914</v>
      </c>
      <c r="S3076" s="123" t="s">
        <v>120</v>
      </c>
      <c r="U3076" s="70"/>
      <c r="V3076" s="124"/>
    </row>
    <row r="3077" s="63" customFormat="1" ht="16.5" outlineLevel="7" spans="1:22">
      <c r="A3077" s="82"/>
      <c r="B3077" s="111" t="s">
        <v>187</v>
      </c>
      <c r="C3077" s="111" t="s">
        <v>14508</v>
      </c>
      <c r="D3077" s="112" t="s">
        <v>14510</v>
      </c>
      <c r="E3077" s="113">
        <v>45614</v>
      </c>
      <c r="F3077" s="112">
        <v>72</v>
      </c>
      <c r="G3077" s="114">
        <v>0</v>
      </c>
      <c r="H3077" s="115">
        <v>19911.51</v>
      </c>
      <c r="I3077" s="115">
        <v>3595.13</v>
      </c>
      <c r="J3077" s="116">
        <v>0</v>
      </c>
      <c r="K3077" s="116">
        <v>16316.38</v>
      </c>
      <c r="L3077" s="116">
        <v>3318.58</v>
      </c>
      <c r="M3077" s="118"/>
      <c r="N3077" s="119"/>
      <c r="O3077" s="120">
        <f t="shared" si="192"/>
        <v>47817</v>
      </c>
      <c r="P3077" s="121">
        <f t="shared" si="193"/>
        <v>12</v>
      </c>
      <c r="Q3077" s="122">
        <f t="shared" si="194"/>
        <v>3318.585</v>
      </c>
      <c r="R3077" s="122">
        <f t="shared" si="195"/>
        <v>0.00500000000010914</v>
      </c>
      <c r="S3077" s="123" t="s">
        <v>120</v>
      </c>
      <c r="U3077" s="70"/>
      <c r="V3077" s="124"/>
    </row>
    <row r="3078" s="63" customFormat="1" ht="16.5" outlineLevel="7" spans="1:22">
      <c r="A3078" s="82"/>
      <c r="B3078" s="111" t="s">
        <v>187</v>
      </c>
      <c r="C3078" s="111" t="s">
        <v>14512</v>
      </c>
      <c r="D3078" s="112" t="s">
        <v>14514</v>
      </c>
      <c r="E3078" s="113">
        <v>45614</v>
      </c>
      <c r="F3078" s="112">
        <v>72</v>
      </c>
      <c r="G3078" s="114">
        <v>0</v>
      </c>
      <c r="H3078" s="115">
        <v>19911.5</v>
      </c>
      <c r="I3078" s="115">
        <v>3595.13</v>
      </c>
      <c r="J3078" s="116">
        <v>0</v>
      </c>
      <c r="K3078" s="116">
        <v>16316.37</v>
      </c>
      <c r="L3078" s="116">
        <v>3318.58</v>
      </c>
      <c r="M3078" s="118"/>
      <c r="N3078" s="119"/>
      <c r="O3078" s="120">
        <f t="shared" si="192"/>
        <v>47817</v>
      </c>
      <c r="P3078" s="121">
        <f t="shared" si="193"/>
        <v>12</v>
      </c>
      <c r="Q3078" s="122">
        <f t="shared" si="194"/>
        <v>3318.58333333333</v>
      </c>
      <c r="R3078" s="122">
        <f t="shared" si="195"/>
        <v>0.00333333333310293</v>
      </c>
      <c r="S3078" s="123" t="s">
        <v>120</v>
      </c>
      <c r="U3078" s="70"/>
      <c r="V3078" s="124"/>
    </row>
    <row r="3079" s="63" customFormat="1" ht="16.5" outlineLevel="7" spans="1:22">
      <c r="A3079" s="82"/>
      <c r="B3079" s="111" t="s">
        <v>187</v>
      </c>
      <c r="C3079" s="111" t="s">
        <v>14516</v>
      </c>
      <c r="D3079" s="112" t="s">
        <v>14518</v>
      </c>
      <c r="E3079" s="113">
        <v>45614</v>
      </c>
      <c r="F3079" s="112">
        <v>72</v>
      </c>
      <c r="G3079" s="114">
        <v>0</v>
      </c>
      <c r="H3079" s="115">
        <v>19911.5</v>
      </c>
      <c r="I3079" s="115">
        <v>3595.13</v>
      </c>
      <c r="J3079" s="116">
        <v>0</v>
      </c>
      <c r="K3079" s="116">
        <v>16316.37</v>
      </c>
      <c r="L3079" s="116">
        <v>3318.58</v>
      </c>
      <c r="M3079" s="118"/>
      <c r="N3079" s="119"/>
      <c r="O3079" s="120">
        <f t="shared" si="192"/>
        <v>47817</v>
      </c>
      <c r="P3079" s="121">
        <f t="shared" si="193"/>
        <v>12</v>
      </c>
      <c r="Q3079" s="122">
        <f t="shared" si="194"/>
        <v>3318.58333333333</v>
      </c>
      <c r="R3079" s="122">
        <f t="shared" si="195"/>
        <v>0.00333333333310293</v>
      </c>
      <c r="S3079" s="123" t="s">
        <v>120</v>
      </c>
      <c r="U3079" s="70"/>
      <c r="V3079" s="124"/>
    </row>
    <row r="3080" s="63" customFormat="1" ht="16.5" outlineLevel="7" spans="1:22">
      <c r="A3080" s="82"/>
      <c r="B3080" s="111" t="s">
        <v>187</v>
      </c>
      <c r="C3080" s="111" t="s">
        <v>14520</v>
      </c>
      <c r="D3080" s="112" t="s">
        <v>14518</v>
      </c>
      <c r="E3080" s="113">
        <v>45614</v>
      </c>
      <c r="F3080" s="112">
        <v>72</v>
      </c>
      <c r="G3080" s="114">
        <v>0</v>
      </c>
      <c r="H3080" s="115">
        <v>19911.5</v>
      </c>
      <c r="I3080" s="115">
        <v>3595.13</v>
      </c>
      <c r="J3080" s="116">
        <v>0</v>
      </c>
      <c r="K3080" s="116">
        <v>16316.37</v>
      </c>
      <c r="L3080" s="116">
        <v>3318.58</v>
      </c>
      <c r="M3080" s="118"/>
      <c r="N3080" s="119"/>
      <c r="O3080" s="120">
        <f t="shared" si="192"/>
        <v>47817</v>
      </c>
      <c r="P3080" s="121">
        <f t="shared" si="193"/>
        <v>12</v>
      </c>
      <c r="Q3080" s="122">
        <f t="shared" si="194"/>
        <v>3318.58333333333</v>
      </c>
      <c r="R3080" s="122">
        <f t="shared" si="195"/>
        <v>0.00333333333310293</v>
      </c>
      <c r="S3080" s="123" t="s">
        <v>120</v>
      </c>
      <c r="U3080" s="70"/>
      <c r="V3080" s="124"/>
    </row>
    <row r="3081" s="63" customFormat="1" ht="16.5" outlineLevel="7" spans="1:22">
      <c r="A3081" s="82"/>
      <c r="B3081" s="111" t="s">
        <v>187</v>
      </c>
      <c r="C3081" s="111" t="s">
        <v>14523</v>
      </c>
      <c r="D3081" s="112" t="s">
        <v>14525</v>
      </c>
      <c r="E3081" s="113">
        <v>45614</v>
      </c>
      <c r="F3081" s="112">
        <v>72</v>
      </c>
      <c r="G3081" s="114">
        <v>0</v>
      </c>
      <c r="H3081" s="115">
        <v>19911.5</v>
      </c>
      <c r="I3081" s="115">
        <v>3595.13</v>
      </c>
      <c r="J3081" s="116">
        <v>0</v>
      </c>
      <c r="K3081" s="116">
        <v>16316.37</v>
      </c>
      <c r="L3081" s="116">
        <v>3318.58</v>
      </c>
      <c r="M3081" s="118"/>
      <c r="N3081" s="119"/>
      <c r="O3081" s="120">
        <f t="shared" si="192"/>
        <v>47817</v>
      </c>
      <c r="P3081" s="121">
        <f t="shared" si="193"/>
        <v>12</v>
      </c>
      <c r="Q3081" s="122">
        <f t="shared" si="194"/>
        <v>3318.58333333333</v>
      </c>
      <c r="R3081" s="122">
        <f t="shared" si="195"/>
        <v>0.00333333333310293</v>
      </c>
      <c r="S3081" s="123" t="s">
        <v>120</v>
      </c>
      <c r="U3081" s="70"/>
      <c r="V3081" s="124"/>
    </row>
    <row r="3082" s="63" customFormat="1" ht="16.5" outlineLevel="7" spans="1:22">
      <c r="A3082" s="82"/>
      <c r="B3082" s="111" t="s">
        <v>187</v>
      </c>
      <c r="C3082" s="111" t="s">
        <v>14527</v>
      </c>
      <c r="D3082" s="112" t="s">
        <v>14529</v>
      </c>
      <c r="E3082" s="113">
        <v>45614</v>
      </c>
      <c r="F3082" s="112">
        <v>72</v>
      </c>
      <c r="G3082" s="114">
        <v>0</v>
      </c>
      <c r="H3082" s="115">
        <v>19911.5</v>
      </c>
      <c r="I3082" s="115">
        <v>3595.13</v>
      </c>
      <c r="J3082" s="116">
        <v>0</v>
      </c>
      <c r="K3082" s="116">
        <v>16316.37</v>
      </c>
      <c r="L3082" s="116">
        <v>3318.58</v>
      </c>
      <c r="M3082" s="118"/>
      <c r="N3082" s="119"/>
      <c r="O3082" s="120">
        <f t="shared" si="192"/>
        <v>47817</v>
      </c>
      <c r="P3082" s="121">
        <f t="shared" si="193"/>
        <v>12</v>
      </c>
      <c r="Q3082" s="122">
        <f t="shared" si="194"/>
        <v>3318.58333333333</v>
      </c>
      <c r="R3082" s="122">
        <f t="shared" si="195"/>
        <v>0.00333333333310293</v>
      </c>
      <c r="S3082" s="123" t="s">
        <v>120</v>
      </c>
      <c r="U3082" s="70"/>
      <c r="V3082" s="124"/>
    </row>
    <row r="3083" s="63" customFormat="1" ht="16.5" outlineLevel="7" spans="1:22">
      <c r="A3083" s="82"/>
      <c r="B3083" s="111" t="s">
        <v>195</v>
      </c>
      <c r="C3083" s="111" t="s">
        <v>14533</v>
      </c>
      <c r="D3083" s="112" t="s">
        <v>14535</v>
      </c>
      <c r="E3083" s="113">
        <v>41211</v>
      </c>
      <c r="F3083" s="112">
        <v>96</v>
      </c>
      <c r="G3083" s="114">
        <v>0</v>
      </c>
      <c r="H3083" s="115">
        <v>62393.16</v>
      </c>
      <c r="I3083" s="115">
        <v>62393.16</v>
      </c>
      <c r="J3083" s="116">
        <v>0</v>
      </c>
      <c r="K3083" s="116">
        <v>0</v>
      </c>
      <c r="L3083" s="116">
        <v>0</v>
      </c>
      <c r="M3083" s="118"/>
      <c r="N3083" s="119"/>
      <c r="O3083" s="120">
        <f t="shared" si="192"/>
        <v>44135</v>
      </c>
      <c r="P3083" s="121">
        <f t="shared" si="193"/>
        <v>0</v>
      </c>
      <c r="Q3083" s="122">
        <f t="shared" si="194"/>
        <v>0</v>
      </c>
      <c r="R3083" s="122">
        <f t="shared" si="195"/>
        <v>0</v>
      </c>
      <c r="S3083" s="123" t="s">
        <v>120</v>
      </c>
      <c r="U3083" s="70"/>
      <c r="V3083" s="124"/>
    </row>
    <row r="3084" s="63" customFormat="1" ht="16.5" outlineLevel="7" spans="1:22">
      <c r="A3084" s="82"/>
      <c r="B3084" s="111" t="s">
        <v>195</v>
      </c>
      <c r="C3084" s="111" t="s">
        <v>14539</v>
      </c>
      <c r="D3084" s="112" t="s">
        <v>14541</v>
      </c>
      <c r="E3084" s="113">
        <v>41211</v>
      </c>
      <c r="F3084" s="112">
        <v>96</v>
      </c>
      <c r="G3084" s="114">
        <v>0</v>
      </c>
      <c r="H3084" s="115">
        <v>60683.76</v>
      </c>
      <c r="I3084" s="115">
        <v>60683.76</v>
      </c>
      <c r="J3084" s="116">
        <v>0</v>
      </c>
      <c r="K3084" s="116">
        <v>0</v>
      </c>
      <c r="L3084" s="116">
        <v>0</v>
      </c>
      <c r="M3084" s="118"/>
      <c r="N3084" s="119"/>
      <c r="O3084" s="120">
        <f t="shared" si="192"/>
        <v>44135</v>
      </c>
      <c r="P3084" s="121">
        <f t="shared" si="193"/>
        <v>0</v>
      </c>
      <c r="Q3084" s="122">
        <f t="shared" si="194"/>
        <v>0</v>
      </c>
      <c r="R3084" s="122">
        <f t="shared" si="195"/>
        <v>0</v>
      </c>
      <c r="S3084" s="123" t="s">
        <v>120</v>
      </c>
      <c r="U3084" s="70"/>
      <c r="V3084" s="124"/>
    </row>
    <row r="3085" s="63" customFormat="1" ht="16.5" outlineLevel="7" spans="1:22">
      <c r="A3085" s="82"/>
      <c r="B3085" s="111" t="s">
        <v>195</v>
      </c>
      <c r="C3085" s="111" t="s">
        <v>14544</v>
      </c>
      <c r="D3085" s="112" t="s">
        <v>6177</v>
      </c>
      <c r="E3085" s="113">
        <v>41261</v>
      </c>
      <c r="F3085" s="112">
        <v>96</v>
      </c>
      <c r="G3085" s="114">
        <v>0</v>
      </c>
      <c r="H3085" s="115">
        <v>165446.14</v>
      </c>
      <c r="I3085" s="115">
        <v>165446.14</v>
      </c>
      <c r="J3085" s="116">
        <v>0</v>
      </c>
      <c r="K3085" s="116">
        <v>0</v>
      </c>
      <c r="L3085" s="116">
        <v>0</v>
      </c>
      <c r="M3085" s="118"/>
      <c r="N3085" s="119"/>
      <c r="O3085" s="120">
        <f t="shared" si="192"/>
        <v>44196</v>
      </c>
      <c r="P3085" s="121">
        <f t="shared" si="193"/>
        <v>0</v>
      </c>
      <c r="Q3085" s="122">
        <f t="shared" si="194"/>
        <v>0</v>
      </c>
      <c r="R3085" s="122">
        <f t="shared" si="195"/>
        <v>0</v>
      </c>
      <c r="S3085" s="123" t="s">
        <v>120</v>
      </c>
      <c r="U3085" s="70"/>
      <c r="V3085" s="124"/>
    </row>
    <row r="3086" s="63" customFormat="1" ht="16.5" outlineLevel="7" spans="1:22">
      <c r="A3086" s="82"/>
      <c r="B3086" s="111" t="s">
        <v>195</v>
      </c>
      <c r="C3086" s="111" t="s">
        <v>14549</v>
      </c>
      <c r="D3086" s="112" t="s">
        <v>537</v>
      </c>
      <c r="E3086" s="113">
        <v>41261</v>
      </c>
      <c r="F3086" s="112">
        <v>96</v>
      </c>
      <c r="G3086" s="114">
        <v>0</v>
      </c>
      <c r="H3086" s="115">
        <v>96968.23</v>
      </c>
      <c r="I3086" s="115">
        <v>96968.23</v>
      </c>
      <c r="J3086" s="116">
        <v>0</v>
      </c>
      <c r="K3086" s="116">
        <v>0</v>
      </c>
      <c r="L3086" s="116">
        <v>0</v>
      </c>
      <c r="M3086" s="118"/>
      <c r="N3086" s="119"/>
      <c r="O3086" s="120">
        <f t="shared" si="192"/>
        <v>44196</v>
      </c>
      <c r="P3086" s="121">
        <f t="shared" si="193"/>
        <v>0</v>
      </c>
      <c r="Q3086" s="122">
        <f t="shared" si="194"/>
        <v>0</v>
      </c>
      <c r="R3086" s="122">
        <f t="shared" si="195"/>
        <v>0</v>
      </c>
      <c r="S3086" s="123" t="s">
        <v>120</v>
      </c>
      <c r="U3086" s="70"/>
      <c r="V3086" s="124"/>
    </row>
    <row r="3087" s="63" customFormat="1" ht="16.5" outlineLevel="7" spans="1:22">
      <c r="A3087" s="82"/>
      <c r="B3087" s="111" t="s">
        <v>195</v>
      </c>
      <c r="C3087" s="111" t="s">
        <v>14554</v>
      </c>
      <c r="D3087" s="112" t="s">
        <v>14556</v>
      </c>
      <c r="E3087" s="113">
        <v>41453</v>
      </c>
      <c r="F3087" s="112">
        <v>96</v>
      </c>
      <c r="G3087" s="114">
        <v>0</v>
      </c>
      <c r="H3087" s="115">
        <v>674053.41</v>
      </c>
      <c r="I3087" s="115">
        <v>674053.41</v>
      </c>
      <c r="J3087" s="116">
        <v>0</v>
      </c>
      <c r="K3087" s="116">
        <v>0</v>
      </c>
      <c r="L3087" s="116">
        <v>0</v>
      </c>
      <c r="M3087" s="118"/>
      <c r="N3087" s="119"/>
      <c r="O3087" s="120">
        <f t="shared" si="192"/>
        <v>44377</v>
      </c>
      <c r="P3087" s="121">
        <f t="shared" si="193"/>
        <v>0</v>
      </c>
      <c r="Q3087" s="122">
        <f t="shared" si="194"/>
        <v>0</v>
      </c>
      <c r="R3087" s="122">
        <f t="shared" si="195"/>
        <v>0</v>
      </c>
      <c r="S3087" s="123" t="s">
        <v>120</v>
      </c>
      <c r="U3087" s="70"/>
      <c r="V3087" s="124"/>
    </row>
    <row r="3088" s="63" customFormat="1" ht="16.5" outlineLevel="7" spans="1:22">
      <c r="A3088" s="82"/>
      <c r="B3088" s="111" t="s">
        <v>195</v>
      </c>
      <c r="C3088" s="111" t="s">
        <v>14559</v>
      </c>
      <c r="D3088" s="112" t="s">
        <v>14561</v>
      </c>
      <c r="E3088" s="113">
        <v>42299</v>
      </c>
      <c r="F3088" s="112">
        <v>96</v>
      </c>
      <c r="G3088" s="114">
        <v>0</v>
      </c>
      <c r="H3088" s="115">
        <v>24786.32</v>
      </c>
      <c r="I3088" s="115">
        <v>24786.32</v>
      </c>
      <c r="J3088" s="116">
        <v>0</v>
      </c>
      <c r="K3088" s="116">
        <v>0</v>
      </c>
      <c r="L3088" s="116">
        <v>0</v>
      </c>
      <c r="M3088" s="118"/>
      <c r="N3088" s="119"/>
      <c r="O3088" s="120">
        <f t="shared" si="192"/>
        <v>45230</v>
      </c>
      <c r="P3088" s="121">
        <f t="shared" si="193"/>
        <v>0</v>
      </c>
      <c r="Q3088" s="122">
        <f t="shared" si="194"/>
        <v>0</v>
      </c>
      <c r="R3088" s="122">
        <f t="shared" si="195"/>
        <v>0</v>
      </c>
      <c r="S3088" s="123" t="s">
        <v>120</v>
      </c>
      <c r="U3088" s="70"/>
      <c r="V3088" s="124"/>
    </row>
    <row r="3089" s="63" customFormat="1" ht="16.5" outlineLevel="7" spans="1:22">
      <c r="A3089" s="82"/>
      <c r="B3089" s="111" t="s">
        <v>195</v>
      </c>
      <c r="C3089" s="111" t="s">
        <v>14565</v>
      </c>
      <c r="D3089" s="112" t="s">
        <v>14567</v>
      </c>
      <c r="E3089" s="113">
        <v>42299</v>
      </c>
      <c r="F3089" s="112">
        <v>96</v>
      </c>
      <c r="G3089" s="114">
        <v>0</v>
      </c>
      <c r="H3089" s="115">
        <v>24786.32</v>
      </c>
      <c r="I3089" s="115">
        <v>24786.32</v>
      </c>
      <c r="J3089" s="116">
        <v>0</v>
      </c>
      <c r="K3089" s="116">
        <v>0</v>
      </c>
      <c r="L3089" s="116">
        <v>0</v>
      </c>
      <c r="M3089" s="118"/>
      <c r="N3089" s="119"/>
      <c r="O3089" s="120">
        <f t="shared" si="192"/>
        <v>45230</v>
      </c>
      <c r="P3089" s="121">
        <f t="shared" si="193"/>
        <v>0</v>
      </c>
      <c r="Q3089" s="122">
        <f t="shared" si="194"/>
        <v>0</v>
      </c>
      <c r="R3089" s="122">
        <f t="shared" si="195"/>
        <v>0</v>
      </c>
      <c r="S3089" s="123" t="s">
        <v>120</v>
      </c>
      <c r="U3089" s="70"/>
      <c r="V3089" s="124"/>
    </row>
    <row r="3090" s="63" customFormat="1" ht="16.5" outlineLevel="7" spans="1:22">
      <c r="A3090" s="82"/>
      <c r="B3090" s="111" t="s">
        <v>195</v>
      </c>
      <c r="C3090" s="111" t="s">
        <v>14569</v>
      </c>
      <c r="D3090" s="112" t="s">
        <v>14571</v>
      </c>
      <c r="E3090" s="113">
        <v>42299</v>
      </c>
      <c r="F3090" s="112">
        <v>96</v>
      </c>
      <c r="G3090" s="114">
        <v>0</v>
      </c>
      <c r="H3090" s="115">
        <v>24786.32</v>
      </c>
      <c r="I3090" s="115">
        <v>24786.32</v>
      </c>
      <c r="J3090" s="116">
        <v>0</v>
      </c>
      <c r="K3090" s="116">
        <v>0</v>
      </c>
      <c r="L3090" s="116">
        <v>0</v>
      </c>
      <c r="M3090" s="118"/>
      <c r="N3090" s="119"/>
      <c r="O3090" s="120">
        <f t="shared" si="192"/>
        <v>45230</v>
      </c>
      <c r="P3090" s="121">
        <f t="shared" si="193"/>
        <v>0</v>
      </c>
      <c r="Q3090" s="122">
        <f t="shared" si="194"/>
        <v>0</v>
      </c>
      <c r="R3090" s="122">
        <f t="shared" si="195"/>
        <v>0</v>
      </c>
      <c r="S3090" s="123" t="s">
        <v>120</v>
      </c>
      <c r="U3090" s="70"/>
      <c r="V3090" s="124"/>
    </row>
    <row r="3091" s="63" customFormat="1" ht="16.5" outlineLevel="7" spans="1:22">
      <c r="A3091" s="82"/>
      <c r="B3091" s="111" t="s">
        <v>195</v>
      </c>
      <c r="C3091" s="111" t="s">
        <v>14573</v>
      </c>
      <c r="D3091" s="112" t="s">
        <v>14575</v>
      </c>
      <c r="E3091" s="113">
        <v>42299</v>
      </c>
      <c r="F3091" s="112">
        <v>96</v>
      </c>
      <c r="G3091" s="114">
        <v>0</v>
      </c>
      <c r="H3091" s="115">
        <v>24786.33</v>
      </c>
      <c r="I3091" s="115">
        <v>24786.33</v>
      </c>
      <c r="J3091" s="116">
        <v>0</v>
      </c>
      <c r="K3091" s="116">
        <v>0</v>
      </c>
      <c r="L3091" s="116">
        <v>0</v>
      </c>
      <c r="M3091" s="118"/>
      <c r="N3091" s="119"/>
      <c r="O3091" s="120">
        <f t="shared" si="192"/>
        <v>45230</v>
      </c>
      <c r="P3091" s="121">
        <f t="shared" si="193"/>
        <v>0</v>
      </c>
      <c r="Q3091" s="122">
        <f t="shared" si="194"/>
        <v>0</v>
      </c>
      <c r="R3091" s="122">
        <f t="shared" si="195"/>
        <v>0</v>
      </c>
      <c r="S3091" s="123" t="s">
        <v>120</v>
      </c>
      <c r="U3091" s="70"/>
      <c r="V3091" s="124"/>
    </row>
    <row r="3092" s="63" customFormat="1" ht="16.5" outlineLevel="7" spans="1:22">
      <c r="A3092" s="82"/>
      <c r="B3092" s="111" t="s">
        <v>195</v>
      </c>
      <c r="C3092" s="111" t="s">
        <v>14578</v>
      </c>
      <c r="D3092" s="112" t="s">
        <v>14580</v>
      </c>
      <c r="E3092" s="113">
        <v>42299</v>
      </c>
      <c r="F3092" s="112">
        <v>96</v>
      </c>
      <c r="G3092" s="114">
        <v>0</v>
      </c>
      <c r="H3092" s="115">
        <v>24786.33</v>
      </c>
      <c r="I3092" s="115">
        <v>24786.33</v>
      </c>
      <c r="J3092" s="116">
        <v>0</v>
      </c>
      <c r="K3092" s="116">
        <v>0</v>
      </c>
      <c r="L3092" s="116">
        <v>0</v>
      </c>
      <c r="M3092" s="118"/>
      <c r="N3092" s="119"/>
      <c r="O3092" s="120">
        <f t="shared" si="192"/>
        <v>45230</v>
      </c>
      <c r="P3092" s="121">
        <f t="shared" si="193"/>
        <v>0</v>
      </c>
      <c r="Q3092" s="122">
        <f t="shared" si="194"/>
        <v>0</v>
      </c>
      <c r="R3092" s="122">
        <f t="shared" si="195"/>
        <v>0</v>
      </c>
      <c r="S3092" s="123" t="s">
        <v>120</v>
      </c>
      <c r="U3092" s="70"/>
      <c r="V3092" s="124"/>
    </row>
    <row r="3093" s="63" customFormat="1" ht="16.5" outlineLevel="7" spans="1:22">
      <c r="A3093" s="82"/>
      <c r="B3093" s="111" t="s">
        <v>195</v>
      </c>
      <c r="C3093" s="111" t="s">
        <v>14582</v>
      </c>
      <c r="D3093" s="112" t="s">
        <v>14584</v>
      </c>
      <c r="E3093" s="113">
        <v>43084</v>
      </c>
      <c r="F3093" s="112">
        <v>96</v>
      </c>
      <c r="G3093" s="114">
        <v>0</v>
      </c>
      <c r="H3093" s="115">
        <v>210097.09</v>
      </c>
      <c r="I3093" s="115">
        <v>210097.09</v>
      </c>
      <c r="J3093" s="116">
        <v>0</v>
      </c>
      <c r="K3093" s="116">
        <v>0</v>
      </c>
      <c r="L3093" s="116">
        <v>26262.14</v>
      </c>
      <c r="M3093" s="118"/>
      <c r="N3093" s="119"/>
      <c r="O3093" s="120">
        <f t="shared" si="192"/>
        <v>46022</v>
      </c>
      <c r="P3093" s="121">
        <f t="shared" si="193"/>
        <v>12</v>
      </c>
      <c r="Q3093" s="122">
        <f t="shared" si="194"/>
        <v>26262.13625</v>
      </c>
      <c r="R3093" s="122">
        <f t="shared" si="195"/>
        <v>-0.00375000000349246</v>
      </c>
      <c r="S3093" s="123" t="s">
        <v>120</v>
      </c>
      <c r="U3093" s="70"/>
      <c r="V3093" s="124"/>
    </row>
    <row r="3094" s="63" customFormat="1" ht="16.5" outlineLevel="7" spans="1:22">
      <c r="A3094" s="82"/>
      <c r="B3094" s="111" t="s">
        <v>195</v>
      </c>
      <c r="C3094" s="111" t="s">
        <v>14588</v>
      </c>
      <c r="D3094" s="112" t="s">
        <v>14590</v>
      </c>
      <c r="E3094" s="113">
        <v>42116</v>
      </c>
      <c r="F3094" s="112">
        <v>96</v>
      </c>
      <c r="G3094" s="114">
        <v>0</v>
      </c>
      <c r="H3094" s="115">
        <v>41040</v>
      </c>
      <c r="I3094" s="115">
        <v>41040</v>
      </c>
      <c r="J3094" s="116">
        <v>0</v>
      </c>
      <c r="K3094" s="116">
        <v>0</v>
      </c>
      <c r="L3094" s="116">
        <v>0</v>
      </c>
      <c r="M3094" s="118"/>
      <c r="N3094" s="119"/>
      <c r="O3094" s="120">
        <f t="shared" si="192"/>
        <v>45046</v>
      </c>
      <c r="P3094" s="121">
        <f t="shared" si="193"/>
        <v>0</v>
      </c>
      <c r="Q3094" s="122">
        <f t="shared" si="194"/>
        <v>0</v>
      </c>
      <c r="R3094" s="122">
        <f t="shared" si="195"/>
        <v>0</v>
      </c>
      <c r="S3094" s="123" t="s">
        <v>120</v>
      </c>
      <c r="U3094" s="70"/>
      <c r="V3094" s="124"/>
    </row>
    <row r="3095" s="63" customFormat="1" ht="16.5" outlineLevel="7" spans="1:22">
      <c r="A3095" s="82"/>
      <c r="B3095" s="111" t="s">
        <v>195</v>
      </c>
      <c r="C3095" s="111" t="s">
        <v>14595</v>
      </c>
      <c r="D3095" s="112" t="s">
        <v>14597</v>
      </c>
      <c r="E3095" s="113">
        <v>44550</v>
      </c>
      <c r="F3095" s="112">
        <v>96</v>
      </c>
      <c r="G3095" s="114">
        <v>0</v>
      </c>
      <c r="H3095" s="115">
        <v>9734.51</v>
      </c>
      <c r="I3095" s="115">
        <v>5171.45</v>
      </c>
      <c r="J3095" s="116">
        <v>0</v>
      </c>
      <c r="K3095" s="116">
        <v>4563.06</v>
      </c>
      <c r="L3095" s="116">
        <v>1216.81</v>
      </c>
      <c r="M3095" s="118"/>
      <c r="N3095" s="119"/>
      <c r="O3095" s="120">
        <f t="shared" si="192"/>
        <v>47483</v>
      </c>
      <c r="P3095" s="121">
        <f t="shared" si="193"/>
        <v>12</v>
      </c>
      <c r="Q3095" s="122">
        <f t="shared" si="194"/>
        <v>1216.81375</v>
      </c>
      <c r="R3095" s="122">
        <f t="shared" si="195"/>
        <v>0.00375000000008185</v>
      </c>
      <c r="S3095" s="123" t="s">
        <v>120</v>
      </c>
      <c r="U3095" s="70"/>
      <c r="V3095" s="124"/>
    </row>
    <row r="3096" s="63" customFormat="1" ht="16.5" outlineLevel="7" spans="1:22">
      <c r="A3096" s="82"/>
      <c r="B3096" s="111" t="s">
        <v>195</v>
      </c>
      <c r="C3096" s="111" t="s">
        <v>14602</v>
      </c>
      <c r="D3096" s="112" t="s">
        <v>14597</v>
      </c>
      <c r="E3096" s="113">
        <v>44550</v>
      </c>
      <c r="F3096" s="112">
        <v>96</v>
      </c>
      <c r="G3096" s="114">
        <v>0</v>
      </c>
      <c r="H3096" s="115">
        <v>9734.51</v>
      </c>
      <c r="I3096" s="115">
        <v>5171.45</v>
      </c>
      <c r="J3096" s="116">
        <v>0</v>
      </c>
      <c r="K3096" s="116">
        <v>4563.06</v>
      </c>
      <c r="L3096" s="116">
        <v>1216.81</v>
      </c>
      <c r="M3096" s="118"/>
      <c r="N3096" s="119"/>
      <c r="O3096" s="120">
        <f t="shared" si="192"/>
        <v>47483</v>
      </c>
      <c r="P3096" s="121">
        <f t="shared" si="193"/>
        <v>12</v>
      </c>
      <c r="Q3096" s="122">
        <f t="shared" si="194"/>
        <v>1216.81375</v>
      </c>
      <c r="R3096" s="122">
        <f t="shared" si="195"/>
        <v>0.00375000000008185</v>
      </c>
      <c r="S3096" s="123" t="s">
        <v>120</v>
      </c>
      <c r="U3096" s="70"/>
      <c r="V3096" s="124"/>
    </row>
    <row r="3097" s="63" customFormat="1" ht="16.5" outlineLevel="7" spans="1:22">
      <c r="A3097" s="82"/>
      <c r="B3097" s="111" t="s">
        <v>195</v>
      </c>
      <c r="C3097" s="111" t="s">
        <v>14605</v>
      </c>
      <c r="D3097" s="112" t="s">
        <v>14597</v>
      </c>
      <c r="E3097" s="113">
        <v>44550</v>
      </c>
      <c r="F3097" s="112">
        <v>96</v>
      </c>
      <c r="G3097" s="114">
        <v>0</v>
      </c>
      <c r="H3097" s="115">
        <v>9734.52</v>
      </c>
      <c r="I3097" s="115">
        <v>5171.46</v>
      </c>
      <c r="J3097" s="116">
        <v>0</v>
      </c>
      <c r="K3097" s="116">
        <v>4563.06</v>
      </c>
      <c r="L3097" s="116">
        <v>1216.81</v>
      </c>
      <c r="M3097" s="118"/>
      <c r="N3097" s="119"/>
      <c r="O3097" s="120">
        <f t="shared" si="192"/>
        <v>47483</v>
      </c>
      <c r="P3097" s="121">
        <f t="shared" si="193"/>
        <v>12</v>
      </c>
      <c r="Q3097" s="122">
        <f t="shared" si="194"/>
        <v>1216.815</v>
      </c>
      <c r="R3097" s="122">
        <f t="shared" si="195"/>
        <v>0.00500000000010914</v>
      </c>
      <c r="S3097" s="123" t="s">
        <v>120</v>
      </c>
      <c r="U3097" s="70"/>
      <c r="V3097" s="124"/>
    </row>
    <row r="3098" s="63" customFormat="1" ht="16.5" outlineLevel="7" spans="1:22">
      <c r="A3098" s="82"/>
      <c r="B3098" s="111" t="s">
        <v>192</v>
      </c>
      <c r="C3098" s="111" t="s">
        <v>14610</v>
      </c>
      <c r="D3098" s="112" t="s">
        <v>14612</v>
      </c>
      <c r="E3098" s="113">
        <v>43084</v>
      </c>
      <c r="F3098" s="112">
        <v>96</v>
      </c>
      <c r="G3098" s="114">
        <v>0</v>
      </c>
      <c r="H3098" s="115">
        <v>9145.3</v>
      </c>
      <c r="I3098" s="115">
        <v>9145.3</v>
      </c>
      <c r="J3098" s="116">
        <v>0</v>
      </c>
      <c r="K3098" s="116">
        <v>0</v>
      </c>
      <c r="L3098" s="116">
        <v>1143.18</v>
      </c>
      <c r="M3098" s="118"/>
      <c r="N3098" s="119"/>
      <c r="O3098" s="120">
        <f t="shared" si="192"/>
        <v>46022</v>
      </c>
      <c r="P3098" s="121">
        <f t="shared" si="193"/>
        <v>12</v>
      </c>
      <c r="Q3098" s="122">
        <f t="shared" si="194"/>
        <v>1143.1625</v>
      </c>
      <c r="R3098" s="122">
        <f t="shared" si="195"/>
        <v>-0.0175000000001546</v>
      </c>
      <c r="S3098" s="123" t="s">
        <v>120</v>
      </c>
      <c r="U3098" s="70"/>
      <c r="V3098" s="124"/>
    </row>
    <row r="3099" s="63" customFormat="1" ht="16.5" outlineLevel="7" spans="1:22">
      <c r="A3099" s="82"/>
      <c r="B3099" s="111" t="s">
        <v>192</v>
      </c>
      <c r="C3099" s="111" t="s">
        <v>14616</v>
      </c>
      <c r="D3099" s="112" t="s">
        <v>14618</v>
      </c>
      <c r="E3099" s="113">
        <v>43084</v>
      </c>
      <c r="F3099" s="112">
        <v>96</v>
      </c>
      <c r="G3099" s="114">
        <v>0</v>
      </c>
      <c r="H3099" s="115">
        <v>7179.49</v>
      </c>
      <c r="I3099" s="115">
        <v>7179.49</v>
      </c>
      <c r="J3099" s="116">
        <v>0</v>
      </c>
      <c r="K3099" s="116">
        <v>0</v>
      </c>
      <c r="L3099" s="116">
        <v>897.42</v>
      </c>
      <c r="M3099" s="118"/>
      <c r="N3099" s="119"/>
      <c r="O3099" s="120">
        <f t="shared" si="192"/>
        <v>46022</v>
      </c>
      <c r="P3099" s="121">
        <f t="shared" si="193"/>
        <v>12</v>
      </c>
      <c r="Q3099" s="122">
        <f t="shared" si="194"/>
        <v>897.43625</v>
      </c>
      <c r="R3099" s="122">
        <f t="shared" si="195"/>
        <v>0.0162500000000136</v>
      </c>
      <c r="S3099" s="123" t="s">
        <v>120</v>
      </c>
      <c r="U3099" s="70"/>
      <c r="V3099" s="124"/>
    </row>
    <row r="3100" s="63" customFormat="1" ht="16.5" outlineLevel="7" spans="1:22">
      <c r="A3100" s="82"/>
      <c r="B3100" s="111" t="s">
        <v>192</v>
      </c>
      <c r="C3100" s="111" t="s">
        <v>14621</v>
      </c>
      <c r="D3100" s="112" t="s">
        <v>14623</v>
      </c>
      <c r="E3100" s="113">
        <v>43084</v>
      </c>
      <c r="F3100" s="112">
        <v>96</v>
      </c>
      <c r="G3100" s="114">
        <v>0</v>
      </c>
      <c r="H3100" s="115">
        <v>7179.48</v>
      </c>
      <c r="I3100" s="115">
        <v>7179.48</v>
      </c>
      <c r="J3100" s="116">
        <v>0</v>
      </c>
      <c r="K3100" s="116">
        <v>0</v>
      </c>
      <c r="L3100" s="116">
        <v>897.42</v>
      </c>
      <c r="M3100" s="118"/>
      <c r="N3100" s="119"/>
      <c r="O3100" s="120">
        <f t="shared" si="192"/>
        <v>46022</v>
      </c>
      <c r="P3100" s="121">
        <f t="shared" si="193"/>
        <v>12</v>
      </c>
      <c r="Q3100" s="122">
        <f t="shared" si="194"/>
        <v>897.435</v>
      </c>
      <c r="R3100" s="122">
        <f t="shared" si="195"/>
        <v>0.0149999999999864</v>
      </c>
      <c r="S3100" s="123" t="s">
        <v>120</v>
      </c>
      <c r="U3100" s="70"/>
      <c r="V3100" s="124"/>
    </row>
    <row r="3101" s="63" customFormat="1" ht="16.5" outlineLevel="7" spans="1:22">
      <c r="A3101" s="82"/>
      <c r="B3101" s="111" t="s">
        <v>192</v>
      </c>
      <c r="C3101" s="111" t="s">
        <v>14625</v>
      </c>
      <c r="D3101" s="112" t="s">
        <v>14627</v>
      </c>
      <c r="E3101" s="113">
        <v>43084</v>
      </c>
      <c r="F3101" s="112">
        <v>96</v>
      </c>
      <c r="G3101" s="114">
        <v>0</v>
      </c>
      <c r="H3101" s="115">
        <v>5555.56</v>
      </c>
      <c r="I3101" s="115">
        <v>5555.56</v>
      </c>
      <c r="J3101" s="116">
        <v>0</v>
      </c>
      <c r="K3101" s="116">
        <v>0</v>
      </c>
      <c r="L3101" s="116">
        <v>694.44</v>
      </c>
      <c r="M3101" s="118"/>
      <c r="N3101" s="119"/>
      <c r="O3101" s="120">
        <f t="shared" si="192"/>
        <v>46022</v>
      </c>
      <c r="P3101" s="121">
        <f t="shared" si="193"/>
        <v>12</v>
      </c>
      <c r="Q3101" s="122">
        <f t="shared" si="194"/>
        <v>694.445</v>
      </c>
      <c r="R3101" s="122">
        <f t="shared" si="195"/>
        <v>0.00499999999999545</v>
      </c>
      <c r="S3101" s="123" t="s">
        <v>120</v>
      </c>
      <c r="U3101" s="70"/>
      <c r="V3101" s="124"/>
    </row>
    <row r="3102" s="63" customFormat="1" ht="16.5" outlineLevel="7" spans="1:22">
      <c r="A3102" s="82"/>
      <c r="B3102" s="111" t="s">
        <v>192</v>
      </c>
      <c r="C3102" s="111" t="s">
        <v>14630</v>
      </c>
      <c r="D3102" s="112" t="s">
        <v>14627</v>
      </c>
      <c r="E3102" s="113">
        <v>43084</v>
      </c>
      <c r="F3102" s="112">
        <v>96</v>
      </c>
      <c r="G3102" s="114">
        <v>0</v>
      </c>
      <c r="H3102" s="115">
        <v>5555.55</v>
      </c>
      <c r="I3102" s="115">
        <v>5555.55</v>
      </c>
      <c r="J3102" s="116">
        <v>0</v>
      </c>
      <c r="K3102" s="116">
        <v>0</v>
      </c>
      <c r="L3102" s="116">
        <v>694.44</v>
      </c>
      <c r="M3102" s="118"/>
      <c r="N3102" s="119"/>
      <c r="O3102" s="120">
        <f t="shared" si="192"/>
        <v>46022</v>
      </c>
      <c r="P3102" s="121">
        <f t="shared" si="193"/>
        <v>12</v>
      </c>
      <c r="Q3102" s="122">
        <f t="shared" si="194"/>
        <v>694.44375</v>
      </c>
      <c r="R3102" s="122">
        <f t="shared" si="195"/>
        <v>0.00374999999996817</v>
      </c>
      <c r="S3102" s="123" t="s">
        <v>120</v>
      </c>
      <c r="U3102" s="70"/>
      <c r="V3102" s="124"/>
    </row>
    <row r="3103" s="63" customFormat="1" ht="16.5" outlineLevel="7" spans="1:22">
      <c r="A3103" s="82"/>
      <c r="B3103" s="111" t="s">
        <v>192</v>
      </c>
      <c r="C3103" s="111" t="s">
        <v>14633</v>
      </c>
      <c r="D3103" s="112" t="s">
        <v>14627</v>
      </c>
      <c r="E3103" s="113">
        <v>43084</v>
      </c>
      <c r="F3103" s="112">
        <v>96</v>
      </c>
      <c r="G3103" s="114">
        <v>0</v>
      </c>
      <c r="H3103" s="115">
        <v>5555.56</v>
      </c>
      <c r="I3103" s="115">
        <v>5555.56</v>
      </c>
      <c r="J3103" s="116">
        <v>0</v>
      </c>
      <c r="K3103" s="116">
        <v>0</v>
      </c>
      <c r="L3103" s="116">
        <v>694.44</v>
      </c>
      <c r="M3103" s="118"/>
      <c r="N3103" s="119"/>
      <c r="O3103" s="120">
        <f t="shared" si="192"/>
        <v>46022</v>
      </c>
      <c r="P3103" s="121">
        <f t="shared" si="193"/>
        <v>12</v>
      </c>
      <c r="Q3103" s="122">
        <f t="shared" si="194"/>
        <v>694.445</v>
      </c>
      <c r="R3103" s="122">
        <f t="shared" si="195"/>
        <v>0.00499999999999545</v>
      </c>
      <c r="S3103" s="123" t="s">
        <v>120</v>
      </c>
      <c r="U3103" s="70"/>
      <c r="V3103" s="124"/>
    </row>
    <row r="3104" s="63" customFormat="1" ht="16.5" outlineLevel="7" spans="1:22">
      <c r="A3104" s="82"/>
      <c r="B3104" s="111" t="s">
        <v>192</v>
      </c>
      <c r="C3104" s="111" t="s">
        <v>14636</v>
      </c>
      <c r="D3104" s="112" t="s">
        <v>14627</v>
      </c>
      <c r="E3104" s="113">
        <v>43084</v>
      </c>
      <c r="F3104" s="112">
        <v>96</v>
      </c>
      <c r="G3104" s="114">
        <v>0</v>
      </c>
      <c r="H3104" s="115">
        <v>5555.55</v>
      </c>
      <c r="I3104" s="115">
        <v>5555.55</v>
      </c>
      <c r="J3104" s="116">
        <v>0</v>
      </c>
      <c r="K3104" s="116">
        <v>0</v>
      </c>
      <c r="L3104" s="116">
        <v>694.44</v>
      </c>
      <c r="M3104" s="118"/>
      <c r="N3104" s="119"/>
      <c r="O3104" s="120">
        <f t="shared" si="192"/>
        <v>46022</v>
      </c>
      <c r="P3104" s="121">
        <f t="shared" si="193"/>
        <v>12</v>
      </c>
      <c r="Q3104" s="122">
        <f t="shared" si="194"/>
        <v>694.44375</v>
      </c>
      <c r="R3104" s="122">
        <f t="shared" si="195"/>
        <v>0.00374999999996817</v>
      </c>
      <c r="S3104" s="123" t="s">
        <v>120</v>
      </c>
      <c r="U3104" s="70"/>
      <c r="V3104" s="124"/>
    </row>
    <row r="3105" s="63" customFormat="1" ht="16.5" outlineLevel="7" spans="1:22">
      <c r="A3105" s="82"/>
      <c r="B3105" s="111" t="s">
        <v>192</v>
      </c>
      <c r="C3105" s="111" t="s">
        <v>14639</v>
      </c>
      <c r="D3105" s="112" t="s">
        <v>14641</v>
      </c>
      <c r="E3105" s="113">
        <v>43084</v>
      </c>
      <c r="F3105" s="112">
        <v>96</v>
      </c>
      <c r="G3105" s="114">
        <v>0</v>
      </c>
      <c r="H3105" s="115">
        <v>12564.11</v>
      </c>
      <c r="I3105" s="115">
        <v>12564.11</v>
      </c>
      <c r="J3105" s="116">
        <v>0</v>
      </c>
      <c r="K3105" s="116">
        <v>0</v>
      </c>
      <c r="L3105" s="116">
        <v>1570.5</v>
      </c>
      <c r="M3105" s="118"/>
      <c r="N3105" s="119"/>
      <c r="O3105" s="120">
        <f t="shared" si="192"/>
        <v>46022</v>
      </c>
      <c r="P3105" s="121">
        <f t="shared" si="193"/>
        <v>12</v>
      </c>
      <c r="Q3105" s="122">
        <f t="shared" si="194"/>
        <v>1570.51375</v>
      </c>
      <c r="R3105" s="122">
        <f t="shared" si="195"/>
        <v>0.0137500000000728</v>
      </c>
      <c r="S3105" s="123" t="s">
        <v>120</v>
      </c>
      <c r="U3105" s="70"/>
      <c r="V3105" s="124"/>
    </row>
    <row r="3106" s="63" customFormat="1" ht="16.5" outlineLevel="7" spans="1:22">
      <c r="A3106" s="82"/>
      <c r="B3106" s="111" t="s">
        <v>192</v>
      </c>
      <c r="C3106" s="111" t="s">
        <v>14644</v>
      </c>
      <c r="D3106" s="112" t="s">
        <v>14641</v>
      </c>
      <c r="E3106" s="113">
        <v>43084</v>
      </c>
      <c r="F3106" s="112">
        <v>96</v>
      </c>
      <c r="G3106" s="114">
        <v>0</v>
      </c>
      <c r="H3106" s="115">
        <v>12564.1</v>
      </c>
      <c r="I3106" s="115">
        <v>12564.1</v>
      </c>
      <c r="J3106" s="116">
        <v>0</v>
      </c>
      <c r="K3106" s="116">
        <v>0</v>
      </c>
      <c r="L3106" s="116">
        <v>1570.5</v>
      </c>
      <c r="M3106" s="118"/>
      <c r="N3106" s="119"/>
      <c r="O3106" s="120">
        <f t="shared" si="192"/>
        <v>46022</v>
      </c>
      <c r="P3106" s="121">
        <f t="shared" si="193"/>
        <v>12</v>
      </c>
      <c r="Q3106" s="122">
        <f t="shared" si="194"/>
        <v>1570.5125</v>
      </c>
      <c r="R3106" s="122">
        <f t="shared" si="195"/>
        <v>0.0125000000002728</v>
      </c>
      <c r="S3106" s="123" t="s">
        <v>120</v>
      </c>
      <c r="U3106" s="70"/>
      <c r="V3106" s="124"/>
    </row>
    <row r="3107" s="63" customFormat="1" ht="16.5" outlineLevel="7" spans="1:22">
      <c r="A3107" s="82"/>
      <c r="B3107" s="111" t="s">
        <v>192</v>
      </c>
      <c r="C3107" s="111" t="s">
        <v>14647</v>
      </c>
      <c r="D3107" s="112" t="s">
        <v>14649</v>
      </c>
      <c r="E3107" s="113">
        <v>40526</v>
      </c>
      <c r="F3107" s="112">
        <v>72</v>
      </c>
      <c r="G3107" s="114">
        <v>0</v>
      </c>
      <c r="H3107" s="115">
        <v>7206</v>
      </c>
      <c r="I3107" s="115">
        <v>7206</v>
      </c>
      <c r="J3107" s="116">
        <v>0</v>
      </c>
      <c r="K3107" s="116">
        <v>0</v>
      </c>
      <c r="L3107" s="116">
        <v>0</v>
      </c>
      <c r="M3107" s="118"/>
      <c r="N3107" s="119"/>
      <c r="O3107" s="120">
        <f t="shared" si="192"/>
        <v>42735</v>
      </c>
      <c r="P3107" s="121">
        <f t="shared" si="193"/>
        <v>0</v>
      </c>
      <c r="Q3107" s="122">
        <f t="shared" si="194"/>
        <v>0</v>
      </c>
      <c r="R3107" s="122">
        <f t="shared" si="195"/>
        <v>0</v>
      </c>
      <c r="S3107" s="123" t="s">
        <v>120</v>
      </c>
      <c r="U3107" s="70"/>
      <c r="V3107" s="124"/>
    </row>
    <row r="3108" s="63" customFormat="1" ht="16.5" outlineLevel="7" spans="1:22">
      <c r="A3108" s="82"/>
      <c r="B3108" s="111" t="s">
        <v>192</v>
      </c>
      <c r="C3108" s="111" t="s">
        <v>14654</v>
      </c>
      <c r="D3108" s="112" t="s">
        <v>14649</v>
      </c>
      <c r="E3108" s="113">
        <v>40526</v>
      </c>
      <c r="F3108" s="112">
        <v>72</v>
      </c>
      <c r="G3108" s="114">
        <v>0</v>
      </c>
      <c r="H3108" s="115">
        <v>18766</v>
      </c>
      <c r="I3108" s="115">
        <v>18766</v>
      </c>
      <c r="J3108" s="116">
        <v>0</v>
      </c>
      <c r="K3108" s="116">
        <v>0</v>
      </c>
      <c r="L3108" s="116">
        <v>0</v>
      </c>
      <c r="M3108" s="118"/>
      <c r="N3108" s="119"/>
      <c r="O3108" s="120">
        <f t="shared" si="192"/>
        <v>42735</v>
      </c>
      <c r="P3108" s="121">
        <f t="shared" si="193"/>
        <v>0</v>
      </c>
      <c r="Q3108" s="122">
        <f t="shared" si="194"/>
        <v>0</v>
      </c>
      <c r="R3108" s="122">
        <f t="shared" si="195"/>
        <v>0</v>
      </c>
      <c r="S3108" s="123" t="s">
        <v>120</v>
      </c>
      <c r="U3108" s="70"/>
      <c r="V3108" s="124"/>
    </row>
    <row r="3109" s="63" customFormat="1" ht="16.5" outlineLevel="7" spans="1:22">
      <c r="A3109" s="82"/>
      <c r="B3109" s="111" t="s">
        <v>192</v>
      </c>
      <c r="C3109" s="111" t="s">
        <v>14659</v>
      </c>
      <c r="D3109" s="112" t="s">
        <v>14649</v>
      </c>
      <c r="E3109" s="113">
        <v>40526</v>
      </c>
      <c r="F3109" s="112">
        <v>72</v>
      </c>
      <c r="G3109" s="114">
        <v>0</v>
      </c>
      <c r="H3109" s="115">
        <v>18766</v>
      </c>
      <c r="I3109" s="115">
        <v>18766</v>
      </c>
      <c r="J3109" s="116">
        <v>0</v>
      </c>
      <c r="K3109" s="116">
        <v>0</v>
      </c>
      <c r="L3109" s="116">
        <v>0</v>
      </c>
      <c r="M3109" s="118"/>
      <c r="N3109" s="119"/>
      <c r="O3109" s="120">
        <f t="shared" si="192"/>
        <v>42735</v>
      </c>
      <c r="P3109" s="121">
        <f t="shared" si="193"/>
        <v>0</v>
      </c>
      <c r="Q3109" s="122">
        <f t="shared" si="194"/>
        <v>0</v>
      </c>
      <c r="R3109" s="122">
        <f t="shared" si="195"/>
        <v>0</v>
      </c>
      <c r="S3109" s="123" t="s">
        <v>120</v>
      </c>
      <c r="U3109" s="70"/>
      <c r="V3109" s="124"/>
    </row>
    <row r="3110" s="63" customFormat="1" ht="16.5" outlineLevel="7" spans="1:22">
      <c r="A3110" s="82"/>
      <c r="B3110" s="111" t="s">
        <v>192</v>
      </c>
      <c r="C3110" s="111" t="s">
        <v>14662</v>
      </c>
      <c r="D3110" s="112" t="s">
        <v>14664</v>
      </c>
      <c r="E3110" s="113">
        <v>41211</v>
      </c>
      <c r="F3110" s="112">
        <v>96</v>
      </c>
      <c r="G3110" s="114">
        <v>0</v>
      </c>
      <c r="H3110" s="115">
        <v>20523</v>
      </c>
      <c r="I3110" s="115">
        <v>20523</v>
      </c>
      <c r="J3110" s="116">
        <v>0</v>
      </c>
      <c r="K3110" s="116">
        <v>0</v>
      </c>
      <c r="L3110" s="116">
        <v>0</v>
      </c>
      <c r="M3110" s="118"/>
      <c r="N3110" s="119"/>
      <c r="O3110" s="120">
        <f t="shared" si="192"/>
        <v>44135</v>
      </c>
      <c r="P3110" s="121">
        <f t="shared" si="193"/>
        <v>0</v>
      </c>
      <c r="Q3110" s="122">
        <f t="shared" si="194"/>
        <v>0</v>
      </c>
      <c r="R3110" s="122">
        <f t="shared" si="195"/>
        <v>0</v>
      </c>
      <c r="S3110" s="123" t="s">
        <v>120</v>
      </c>
      <c r="U3110" s="70"/>
      <c r="V3110" s="124"/>
    </row>
    <row r="3111" s="63" customFormat="1" ht="16.5" outlineLevel="7" spans="1:22">
      <c r="A3111" s="82"/>
      <c r="B3111" s="111" t="s">
        <v>192</v>
      </c>
      <c r="C3111" s="111" t="s">
        <v>14669</v>
      </c>
      <c r="D3111" s="112" t="s">
        <v>14664</v>
      </c>
      <c r="E3111" s="113">
        <v>41211</v>
      </c>
      <c r="F3111" s="112">
        <v>96</v>
      </c>
      <c r="G3111" s="114">
        <v>0</v>
      </c>
      <c r="H3111" s="115">
        <v>20523</v>
      </c>
      <c r="I3111" s="115">
        <v>20523</v>
      </c>
      <c r="J3111" s="116">
        <v>0</v>
      </c>
      <c r="K3111" s="116">
        <v>0</v>
      </c>
      <c r="L3111" s="116">
        <v>0</v>
      </c>
      <c r="M3111" s="118"/>
      <c r="N3111" s="119"/>
      <c r="O3111" s="120">
        <f t="shared" si="192"/>
        <v>44135</v>
      </c>
      <c r="P3111" s="121">
        <f t="shared" si="193"/>
        <v>0</v>
      </c>
      <c r="Q3111" s="122">
        <f t="shared" si="194"/>
        <v>0</v>
      </c>
      <c r="R3111" s="122">
        <f t="shared" si="195"/>
        <v>0</v>
      </c>
      <c r="S3111" s="123" t="s">
        <v>120</v>
      </c>
      <c r="U3111" s="70"/>
      <c r="V3111" s="124"/>
    </row>
    <row r="3112" s="63" customFormat="1" ht="16.5" outlineLevel="7" spans="1:22">
      <c r="A3112" s="82"/>
      <c r="B3112" s="111" t="s">
        <v>192</v>
      </c>
      <c r="C3112" s="111" t="s">
        <v>14673</v>
      </c>
      <c r="D3112" s="112" t="s">
        <v>14664</v>
      </c>
      <c r="E3112" s="113">
        <v>41940</v>
      </c>
      <c r="F3112" s="112">
        <v>96</v>
      </c>
      <c r="G3112" s="114">
        <v>0</v>
      </c>
      <c r="H3112" s="115">
        <v>9369.66</v>
      </c>
      <c r="I3112" s="115">
        <v>9369.66</v>
      </c>
      <c r="J3112" s="116">
        <v>0</v>
      </c>
      <c r="K3112" s="116">
        <v>0</v>
      </c>
      <c r="L3112" s="116">
        <v>0</v>
      </c>
      <c r="M3112" s="118"/>
      <c r="N3112" s="119"/>
      <c r="O3112" s="120">
        <f t="shared" si="192"/>
        <v>44865</v>
      </c>
      <c r="P3112" s="121">
        <f t="shared" si="193"/>
        <v>0</v>
      </c>
      <c r="Q3112" s="122">
        <f t="shared" si="194"/>
        <v>0</v>
      </c>
      <c r="R3112" s="122">
        <f t="shared" si="195"/>
        <v>0</v>
      </c>
      <c r="S3112" s="123" t="s">
        <v>120</v>
      </c>
      <c r="U3112" s="70"/>
      <c r="V3112" s="124"/>
    </row>
    <row r="3113" s="63" customFormat="1" ht="16.5" outlineLevel="7" spans="1:22">
      <c r="A3113" s="82"/>
      <c r="B3113" s="111" t="s">
        <v>192</v>
      </c>
      <c r="C3113" s="111" t="s">
        <v>14679</v>
      </c>
      <c r="D3113" s="112" t="s">
        <v>2302</v>
      </c>
      <c r="E3113" s="113">
        <v>42116</v>
      </c>
      <c r="F3113" s="112">
        <v>96</v>
      </c>
      <c r="G3113" s="114">
        <v>0</v>
      </c>
      <c r="H3113" s="115">
        <v>7343.23</v>
      </c>
      <c r="I3113" s="115">
        <v>7343.23</v>
      </c>
      <c r="J3113" s="116">
        <v>0</v>
      </c>
      <c r="K3113" s="116">
        <v>0</v>
      </c>
      <c r="L3113" s="116">
        <v>0</v>
      </c>
      <c r="M3113" s="118"/>
      <c r="N3113" s="119"/>
      <c r="O3113" s="120">
        <f t="shared" si="192"/>
        <v>45046</v>
      </c>
      <c r="P3113" s="121">
        <f t="shared" si="193"/>
        <v>0</v>
      </c>
      <c r="Q3113" s="122">
        <f t="shared" si="194"/>
        <v>0</v>
      </c>
      <c r="R3113" s="122">
        <f t="shared" si="195"/>
        <v>0</v>
      </c>
      <c r="S3113" s="123" t="s">
        <v>120</v>
      </c>
      <c r="U3113" s="70"/>
      <c r="V3113" s="124"/>
    </row>
    <row r="3114" s="63" customFormat="1" ht="16.5" outlineLevel="7" spans="1:22">
      <c r="A3114" s="82"/>
      <c r="B3114" s="111" t="s">
        <v>192</v>
      </c>
      <c r="C3114" s="111" t="s">
        <v>14684</v>
      </c>
      <c r="D3114" s="112" t="s">
        <v>2302</v>
      </c>
      <c r="E3114" s="113">
        <v>42116</v>
      </c>
      <c r="F3114" s="112">
        <v>96</v>
      </c>
      <c r="G3114" s="114">
        <v>0</v>
      </c>
      <c r="H3114" s="115">
        <v>7343.23</v>
      </c>
      <c r="I3114" s="115">
        <v>7343.23</v>
      </c>
      <c r="J3114" s="116">
        <v>0</v>
      </c>
      <c r="K3114" s="116">
        <v>0</v>
      </c>
      <c r="L3114" s="116">
        <v>0</v>
      </c>
      <c r="M3114" s="118"/>
      <c r="N3114" s="119"/>
      <c r="O3114" s="120">
        <f t="shared" si="192"/>
        <v>45046</v>
      </c>
      <c r="P3114" s="121">
        <f t="shared" si="193"/>
        <v>0</v>
      </c>
      <c r="Q3114" s="122">
        <f t="shared" si="194"/>
        <v>0</v>
      </c>
      <c r="R3114" s="122">
        <f t="shared" si="195"/>
        <v>0</v>
      </c>
      <c r="S3114" s="123" t="s">
        <v>120</v>
      </c>
      <c r="U3114" s="70"/>
      <c r="V3114" s="124"/>
    </row>
    <row r="3115" s="63" customFormat="1" ht="16.5" outlineLevel="7" spans="1:22">
      <c r="A3115" s="82"/>
      <c r="B3115" s="111" t="s">
        <v>192</v>
      </c>
      <c r="C3115" s="111" t="s">
        <v>14688</v>
      </c>
      <c r="D3115" s="112" t="s">
        <v>14690</v>
      </c>
      <c r="E3115" s="113">
        <v>43084</v>
      </c>
      <c r="F3115" s="112">
        <v>96</v>
      </c>
      <c r="G3115" s="114">
        <v>0</v>
      </c>
      <c r="H3115" s="115">
        <v>5554.7</v>
      </c>
      <c r="I3115" s="115">
        <v>5554.7</v>
      </c>
      <c r="J3115" s="116">
        <v>0</v>
      </c>
      <c r="K3115" s="116">
        <v>0</v>
      </c>
      <c r="L3115" s="116">
        <v>694.34</v>
      </c>
      <c r="M3115" s="118"/>
      <c r="N3115" s="119"/>
      <c r="O3115" s="120">
        <f t="shared" si="192"/>
        <v>46022</v>
      </c>
      <c r="P3115" s="121">
        <f t="shared" si="193"/>
        <v>12</v>
      </c>
      <c r="Q3115" s="122">
        <f t="shared" si="194"/>
        <v>694.3375</v>
      </c>
      <c r="R3115" s="122">
        <f t="shared" si="195"/>
        <v>-0.00250000000005457</v>
      </c>
      <c r="S3115" s="123" t="s">
        <v>120</v>
      </c>
      <c r="U3115" s="70"/>
      <c r="V3115" s="124"/>
    </row>
    <row r="3116" s="63" customFormat="1" ht="16.5" outlineLevel="7" spans="1:22">
      <c r="A3116" s="82"/>
      <c r="B3116" s="111" t="s">
        <v>192</v>
      </c>
      <c r="C3116" s="111" t="s">
        <v>14693</v>
      </c>
      <c r="D3116" s="112" t="s">
        <v>14690</v>
      </c>
      <c r="E3116" s="113">
        <v>43084</v>
      </c>
      <c r="F3116" s="112">
        <v>96</v>
      </c>
      <c r="G3116" s="114">
        <v>0</v>
      </c>
      <c r="H3116" s="115">
        <v>4529.06</v>
      </c>
      <c r="I3116" s="115">
        <v>4529.06</v>
      </c>
      <c r="J3116" s="116">
        <v>0</v>
      </c>
      <c r="K3116" s="116">
        <v>0</v>
      </c>
      <c r="L3116" s="116">
        <v>566.11</v>
      </c>
      <c r="M3116" s="118"/>
      <c r="N3116" s="119"/>
      <c r="O3116" s="120">
        <f t="shared" si="192"/>
        <v>46022</v>
      </c>
      <c r="P3116" s="121">
        <f t="shared" si="193"/>
        <v>12</v>
      </c>
      <c r="Q3116" s="122">
        <f t="shared" si="194"/>
        <v>566.1325</v>
      </c>
      <c r="R3116" s="122">
        <f t="shared" si="195"/>
        <v>0.0225000000000364</v>
      </c>
      <c r="S3116" s="123" t="s">
        <v>120</v>
      </c>
      <c r="U3116" s="70"/>
      <c r="V3116" s="124"/>
    </row>
    <row r="3117" s="63" customFormat="1" ht="16.5" outlineLevel="7" spans="1:22">
      <c r="A3117" s="82"/>
      <c r="B3117" s="111" t="s">
        <v>192</v>
      </c>
      <c r="C3117" s="111" t="s">
        <v>14699</v>
      </c>
      <c r="D3117" s="112" t="s">
        <v>14690</v>
      </c>
      <c r="E3117" s="113">
        <v>43084</v>
      </c>
      <c r="F3117" s="112">
        <v>96</v>
      </c>
      <c r="G3117" s="114">
        <v>0</v>
      </c>
      <c r="H3117" s="115">
        <v>4529.06</v>
      </c>
      <c r="I3117" s="115">
        <v>4529.06</v>
      </c>
      <c r="J3117" s="116">
        <v>0</v>
      </c>
      <c r="K3117" s="116">
        <v>0</v>
      </c>
      <c r="L3117" s="116">
        <v>566.11</v>
      </c>
      <c r="M3117" s="118"/>
      <c r="N3117" s="119"/>
      <c r="O3117" s="120">
        <f t="shared" si="192"/>
        <v>46022</v>
      </c>
      <c r="P3117" s="121">
        <f t="shared" si="193"/>
        <v>12</v>
      </c>
      <c r="Q3117" s="122">
        <f t="shared" si="194"/>
        <v>566.1325</v>
      </c>
      <c r="R3117" s="122">
        <f t="shared" si="195"/>
        <v>0.0225000000000364</v>
      </c>
      <c r="S3117" s="123" t="s">
        <v>120</v>
      </c>
      <c r="U3117" s="70"/>
      <c r="V3117" s="124"/>
    </row>
    <row r="3118" s="63" customFormat="1" ht="16.5" outlineLevel="7" spans="1:22">
      <c r="A3118" s="82"/>
      <c r="B3118" s="111" t="s">
        <v>192</v>
      </c>
      <c r="C3118" s="111" t="s">
        <v>14703</v>
      </c>
      <c r="D3118" s="112" t="s">
        <v>14690</v>
      </c>
      <c r="E3118" s="113">
        <v>43084</v>
      </c>
      <c r="F3118" s="112">
        <v>96</v>
      </c>
      <c r="G3118" s="114">
        <v>0</v>
      </c>
      <c r="H3118" s="115">
        <v>4529.06</v>
      </c>
      <c r="I3118" s="115">
        <v>4529.06</v>
      </c>
      <c r="J3118" s="116">
        <v>0</v>
      </c>
      <c r="K3118" s="116">
        <v>0</v>
      </c>
      <c r="L3118" s="116">
        <v>566.11</v>
      </c>
      <c r="M3118" s="118"/>
      <c r="N3118" s="119"/>
      <c r="O3118" s="120">
        <f t="shared" ref="O3118:O3181" si="196">IFERROR(EOMONTH(E3118,F3118),"")</f>
        <v>46022</v>
      </c>
      <c r="P3118" s="121">
        <f t="shared" ref="P3118:P3181" si="197">IFERROR(IF(OR(AND(M3118&lt;&gt;"",YEAR(M3118)&lt;YEAR($L$6)),AND(O3118&lt;&gt;"",YEAR(O3118)&lt;YEAR($L$6))),0,IF(YEAR(E3118)&gt;YEAR($L$6),0,IF(OR((IF(YEAR(E3118)&lt;YEAR($L$6),1,IF(MONTH(E3118)=12,99,MONTH(E3118)+1))&gt;12),(IF(YEAR(E3118)&lt;YEAR($L$6),1,IF(MONTH(E3118)=12,99,MONTH(E3118)+1))&gt;MIN(MONTH($L$6),IF(AND(M3118&lt;&gt;"",YEAR(M3118)=YEAR($L$6)),MONTH(M3118),99),IF(AND(O3118&lt;&gt;"",YEAR(O3118)=YEAR($L$6)),MONTH(O3118),99)))),0,MIN(MONTH($L$6),IF(AND(M3118&lt;&gt;"",YEAR(M3118)=YEAR($L$6)),MONTH(M3118),99),IF(AND(O3118&lt;&gt;"",YEAR(O3118)=YEAR($L$6)),MONTH(O3118),99))-IF(YEAR(E3118)&lt;YEAR($L$6),1,IF(MONTH(E3118)=12,99,MONTH(E3118)+1))+1))),0)</f>
        <v>12</v>
      </c>
      <c r="Q3118" s="122">
        <f t="shared" ref="Q3118:Q3181" si="198">IFERROR(IF(N3118=0,(H3118*(1-G3118))/F3118*P3118,(N3118*(1-G3118))/F3118*P3118),0)</f>
        <v>566.1325</v>
      </c>
      <c r="R3118" s="122">
        <f t="shared" ref="R3118:R3181" si="199">Q3118-L3118</f>
        <v>0.0225000000000364</v>
      </c>
      <c r="S3118" s="123" t="s">
        <v>120</v>
      </c>
      <c r="U3118" s="70"/>
      <c r="V3118" s="124"/>
    </row>
    <row r="3119" s="63" customFormat="1" ht="16.5" outlineLevel="7" spans="1:22">
      <c r="A3119" s="82"/>
      <c r="B3119" s="111" t="s">
        <v>192</v>
      </c>
      <c r="C3119" s="111" t="s">
        <v>14706</v>
      </c>
      <c r="D3119" s="112" t="s">
        <v>14690</v>
      </c>
      <c r="E3119" s="113">
        <v>43084</v>
      </c>
      <c r="F3119" s="112">
        <v>96</v>
      </c>
      <c r="G3119" s="114">
        <v>0</v>
      </c>
      <c r="H3119" s="115">
        <v>4529.06</v>
      </c>
      <c r="I3119" s="115">
        <v>4529.06</v>
      </c>
      <c r="J3119" s="116">
        <v>0</v>
      </c>
      <c r="K3119" s="116">
        <v>0</v>
      </c>
      <c r="L3119" s="116">
        <v>566.11</v>
      </c>
      <c r="M3119" s="118"/>
      <c r="N3119" s="119"/>
      <c r="O3119" s="120">
        <f t="shared" si="196"/>
        <v>46022</v>
      </c>
      <c r="P3119" s="121">
        <f t="shared" si="197"/>
        <v>12</v>
      </c>
      <c r="Q3119" s="122">
        <f t="shared" si="198"/>
        <v>566.1325</v>
      </c>
      <c r="R3119" s="122">
        <f t="shared" si="199"/>
        <v>0.0225000000000364</v>
      </c>
      <c r="S3119" s="123" t="s">
        <v>120</v>
      </c>
      <c r="U3119" s="70"/>
      <c r="V3119" s="124"/>
    </row>
    <row r="3120" s="63" customFormat="1" ht="16.5" outlineLevel="7" spans="1:22">
      <c r="A3120" s="82"/>
      <c r="B3120" s="111" t="s">
        <v>192</v>
      </c>
      <c r="C3120" s="111" t="s">
        <v>14710</v>
      </c>
      <c r="D3120" s="112" t="s">
        <v>14712</v>
      </c>
      <c r="E3120" s="113">
        <v>43084</v>
      </c>
      <c r="F3120" s="112">
        <v>96</v>
      </c>
      <c r="G3120" s="114">
        <v>0</v>
      </c>
      <c r="H3120" s="115">
        <v>5897.43</v>
      </c>
      <c r="I3120" s="115">
        <v>5897.43</v>
      </c>
      <c r="J3120" s="116">
        <v>0</v>
      </c>
      <c r="K3120" s="116">
        <v>0</v>
      </c>
      <c r="L3120" s="116">
        <v>737.19</v>
      </c>
      <c r="M3120" s="118"/>
      <c r="N3120" s="119"/>
      <c r="O3120" s="120">
        <f t="shared" si="196"/>
        <v>46022</v>
      </c>
      <c r="P3120" s="121">
        <f t="shared" si="197"/>
        <v>12</v>
      </c>
      <c r="Q3120" s="122">
        <f t="shared" si="198"/>
        <v>737.17875</v>
      </c>
      <c r="R3120" s="122">
        <f t="shared" si="199"/>
        <v>-0.0112500000000182</v>
      </c>
      <c r="S3120" s="123" t="s">
        <v>120</v>
      </c>
      <c r="U3120" s="70"/>
      <c r="V3120" s="124"/>
    </row>
    <row r="3121" s="63" customFormat="1" ht="16.5" outlineLevel="7" spans="1:22">
      <c r="A3121" s="82"/>
      <c r="B3121" s="111" t="s">
        <v>192</v>
      </c>
      <c r="C3121" s="111" t="s">
        <v>14715</v>
      </c>
      <c r="D3121" s="112" t="s">
        <v>14712</v>
      </c>
      <c r="E3121" s="113">
        <v>43084</v>
      </c>
      <c r="F3121" s="112">
        <v>96</v>
      </c>
      <c r="G3121" s="114">
        <v>0</v>
      </c>
      <c r="H3121" s="115">
        <v>5897.43</v>
      </c>
      <c r="I3121" s="115">
        <v>5897.43</v>
      </c>
      <c r="J3121" s="116">
        <v>0</v>
      </c>
      <c r="K3121" s="116">
        <v>0</v>
      </c>
      <c r="L3121" s="116">
        <v>737.19</v>
      </c>
      <c r="M3121" s="118"/>
      <c r="N3121" s="119"/>
      <c r="O3121" s="120">
        <f t="shared" si="196"/>
        <v>46022</v>
      </c>
      <c r="P3121" s="121">
        <f t="shared" si="197"/>
        <v>12</v>
      </c>
      <c r="Q3121" s="122">
        <f t="shared" si="198"/>
        <v>737.17875</v>
      </c>
      <c r="R3121" s="122">
        <f t="shared" si="199"/>
        <v>-0.0112500000000182</v>
      </c>
      <c r="S3121" s="123" t="s">
        <v>120</v>
      </c>
      <c r="U3121" s="70"/>
      <c r="V3121" s="124"/>
    </row>
    <row r="3122" s="63" customFormat="1" ht="16.5" outlineLevel="7" spans="1:22">
      <c r="A3122" s="82"/>
      <c r="B3122" s="111" t="s">
        <v>192</v>
      </c>
      <c r="C3122" s="111" t="s">
        <v>14718</v>
      </c>
      <c r="D3122" s="112" t="s">
        <v>14712</v>
      </c>
      <c r="E3122" s="113">
        <v>43084</v>
      </c>
      <c r="F3122" s="112">
        <v>96</v>
      </c>
      <c r="G3122" s="114">
        <v>0</v>
      </c>
      <c r="H3122" s="115">
        <v>5897.43</v>
      </c>
      <c r="I3122" s="115">
        <v>5897.43</v>
      </c>
      <c r="J3122" s="116">
        <v>0</v>
      </c>
      <c r="K3122" s="116">
        <v>0</v>
      </c>
      <c r="L3122" s="116">
        <v>737.19</v>
      </c>
      <c r="M3122" s="118"/>
      <c r="N3122" s="119"/>
      <c r="O3122" s="120">
        <f t="shared" si="196"/>
        <v>46022</v>
      </c>
      <c r="P3122" s="121">
        <f t="shared" si="197"/>
        <v>12</v>
      </c>
      <c r="Q3122" s="122">
        <f t="shared" si="198"/>
        <v>737.17875</v>
      </c>
      <c r="R3122" s="122">
        <f t="shared" si="199"/>
        <v>-0.0112500000000182</v>
      </c>
      <c r="S3122" s="123" t="s">
        <v>120</v>
      </c>
      <c r="U3122" s="70"/>
      <c r="V3122" s="124"/>
    </row>
    <row r="3123" s="63" customFormat="1" ht="16.5" outlineLevel="7" spans="1:22">
      <c r="A3123" s="82"/>
      <c r="B3123" s="111" t="s">
        <v>192</v>
      </c>
      <c r="C3123" s="111" t="s">
        <v>14721</v>
      </c>
      <c r="D3123" s="112" t="s">
        <v>14712</v>
      </c>
      <c r="E3123" s="113">
        <v>43084</v>
      </c>
      <c r="F3123" s="112">
        <v>96</v>
      </c>
      <c r="G3123" s="114">
        <v>0</v>
      </c>
      <c r="H3123" s="115">
        <v>5897.43</v>
      </c>
      <c r="I3123" s="115">
        <v>5897.43</v>
      </c>
      <c r="J3123" s="116">
        <v>0</v>
      </c>
      <c r="K3123" s="116">
        <v>0</v>
      </c>
      <c r="L3123" s="116">
        <v>737.19</v>
      </c>
      <c r="M3123" s="118"/>
      <c r="N3123" s="119"/>
      <c r="O3123" s="120">
        <f t="shared" si="196"/>
        <v>46022</v>
      </c>
      <c r="P3123" s="121">
        <f t="shared" si="197"/>
        <v>12</v>
      </c>
      <c r="Q3123" s="122">
        <f t="shared" si="198"/>
        <v>737.17875</v>
      </c>
      <c r="R3123" s="122">
        <f t="shared" si="199"/>
        <v>-0.0112500000000182</v>
      </c>
      <c r="S3123" s="123" t="s">
        <v>120</v>
      </c>
      <c r="U3123" s="70"/>
      <c r="V3123" s="124"/>
    </row>
    <row r="3124" s="63" customFormat="1" ht="16.5" outlineLevel="7" spans="1:22">
      <c r="A3124" s="82"/>
      <c r="B3124" s="111" t="s">
        <v>192</v>
      </c>
      <c r="C3124" s="111" t="s">
        <v>14724</v>
      </c>
      <c r="D3124" s="112" t="s">
        <v>14712</v>
      </c>
      <c r="E3124" s="113">
        <v>43084</v>
      </c>
      <c r="F3124" s="112">
        <v>96</v>
      </c>
      <c r="G3124" s="114">
        <v>0</v>
      </c>
      <c r="H3124" s="115">
        <v>5897.44</v>
      </c>
      <c r="I3124" s="115">
        <v>5897.44</v>
      </c>
      <c r="J3124" s="116">
        <v>0</v>
      </c>
      <c r="K3124" s="116">
        <v>0</v>
      </c>
      <c r="L3124" s="116">
        <v>737.19</v>
      </c>
      <c r="M3124" s="118"/>
      <c r="N3124" s="119"/>
      <c r="O3124" s="120">
        <f t="shared" si="196"/>
        <v>46022</v>
      </c>
      <c r="P3124" s="121">
        <f t="shared" si="197"/>
        <v>12</v>
      </c>
      <c r="Q3124" s="122">
        <f t="shared" si="198"/>
        <v>737.18</v>
      </c>
      <c r="R3124" s="122">
        <f t="shared" si="199"/>
        <v>-0.0100000000001046</v>
      </c>
      <c r="S3124" s="123" t="s">
        <v>120</v>
      </c>
      <c r="U3124" s="70"/>
      <c r="V3124" s="124"/>
    </row>
    <row r="3125" s="63" customFormat="1" ht="16.5" outlineLevel="7" spans="1:22">
      <c r="A3125" s="82"/>
      <c r="B3125" s="111" t="s">
        <v>192</v>
      </c>
      <c r="C3125" s="111" t="s">
        <v>14727</v>
      </c>
      <c r="D3125" s="112" t="s">
        <v>14712</v>
      </c>
      <c r="E3125" s="113">
        <v>43084</v>
      </c>
      <c r="F3125" s="112">
        <v>96</v>
      </c>
      <c r="G3125" s="114">
        <v>0</v>
      </c>
      <c r="H3125" s="115">
        <v>5897.44</v>
      </c>
      <c r="I3125" s="115">
        <v>5897.44</v>
      </c>
      <c r="J3125" s="116">
        <v>0</v>
      </c>
      <c r="K3125" s="116">
        <v>0</v>
      </c>
      <c r="L3125" s="116">
        <v>737.19</v>
      </c>
      <c r="M3125" s="118"/>
      <c r="N3125" s="119"/>
      <c r="O3125" s="120">
        <f t="shared" si="196"/>
        <v>46022</v>
      </c>
      <c r="P3125" s="121">
        <f t="shared" si="197"/>
        <v>12</v>
      </c>
      <c r="Q3125" s="122">
        <f t="shared" si="198"/>
        <v>737.18</v>
      </c>
      <c r="R3125" s="122">
        <f t="shared" si="199"/>
        <v>-0.0100000000001046</v>
      </c>
      <c r="S3125" s="123" t="s">
        <v>120</v>
      </c>
      <c r="U3125" s="70"/>
      <c r="V3125" s="124"/>
    </row>
    <row r="3126" s="63" customFormat="1" ht="16.5" outlineLevel="7" spans="1:22">
      <c r="A3126" s="82"/>
      <c r="B3126" s="111" t="s">
        <v>192</v>
      </c>
      <c r="C3126" s="111" t="s">
        <v>14730</v>
      </c>
      <c r="D3126" s="112" t="s">
        <v>14712</v>
      </c>
      <c r="E3126" s="113">
        <v>43084</v>
      </c>
      <c r="F3126" s="112">
        <v>96</v>
      </c>
      <c r="G3126" s="114">
        <v>0</v>
      </c>
      <c r="H3126" s="115">
        <v>5897.44</v>
      </c>
      <c r="I3126" s="115">
        <v>5897.44</v>
      </c>
      <c r="J3126" s="116">
        <v>0</v>
      </c>
      <c r="K3126" s="116">
        <v>0</v>
      </c>
      <c r="L3126" s="116">
        <v>737.19</v>
      </c>
      <c r="M3126" s="118"/>
      <c r="N3126" s="119"/>
      <c r="O3126" s="120">
        <f t="shared" si="196"/>
        <v>46022</v>
      </c>
      <c r="P3126" s="121">
        <f t="shared" si="197"/>
        <v>12</v>
      </c>
      <c r="Q3126" s="122">
        <f t="shared" si="198"/>
        <v>737.18</v>
      </c>
      <c r="R3126" s="122">
        <f t="shared" si="199"/>
        <v>-0.0100000000001046</v>
      </c>
      <c r="S3126" s="123" t="s">
        <v>120</v>
      </c>
      <c r="U3126" s="70"/>
      <c r="V3126" s="124"/>
    </row>
    <row r="3127" s="63" customFormat="1" ht="16.5" outlineLevel="7" spans="1:22">
      <c r="A3127" s="82"/>
      <c r="B3127" s="111" t="s">
        <v>192</v>
      </c>
      <c r="C3127" s="111" t="s">
        <v>14733</v>
      </c>
      <c r="D3127" s="112" t="s">
        <v>14712</v>
      </c>
      <c r="E3127" s="113">
        <v>43084</v>
      </c>
      <c r="F3127" s="112">
        <v>96</v>
      </c>
      <c r="G3127" s="114">
        <v>0</v>
      </c>
      <c r="H3127" s="115">
        <v>5897.44</v>
      </c>
      <c r="I3127" s="115">
        <v>5897.44</v>
      </c>
      <c r="J3127" s="116">
        <v>0</v>
      </c>
      <c r="K3127" s="116">
        <v>0</v>
      </c>
      <c r="L3127" s="116">
        <v>737.19</v>
      </c>
      <c r="M3127" s="118"/>
      <c r="N3127" s="119"/>
      <c r="O3127" s="120">
        <f t="shared" si="196"/>
        <v>46022</v>
      </c>
      <c r="P3127" s="121">
        <f t="shared" si="197"/>
        <v>12</v>
      </c>
      <c r="Q3127" s="122">
        <f t="shared" si="198"/>
        <v>737.18</v>
      </c>
      <c r="R3127" s="122">
        <f t="shared" si="199"/>
        <v>-0.0100000000001046</v>
      </c>
      <c r="S3127" s="123" t="s">
        <v>120</v>
      </c>
      <c r="U3127" s="70"/>
      <c r="V3127" s="124"/>
    </row>
    <row r="3128" s="63" customFormat="1" ht="16.5" outlineLevel="7" spans="1:22">
      <c r="A3128" s="82"/>
      <c r="B3128" s="111" t="s">
        <v>192</v>
      </c>
      <c r="C3128" s="111" t="s">
        <v>14736</v>
      </c>
      <c r="D3128" s="112" t="s">
        <v>14712</v>
      </c>
      <c r="E3128" s="113">
        <v>43084</v>
      </c>
      <c r="F3128" s="112">
        <v>96</v>
      </c>
      <c r="G3128" s="114">
        <v>0</v>
      </c>
      <c r="H3128" s="115">
        <v>5897.44</v>
      </c>
      <c r="I3128" s="115">
        <v>5897.44</v>
      </c>
      <c r="J3128" s="116">
        <v>0</v>
      </c>
      <c r="K3128" s="116">
        <v>0</v>
      </c>
      <c r="L3128" s="116">
        <v>737.19</v>
      </c>
      <c r="M3128" s="118"/>
      <c r="N3128" s="119"/>
      <c r="O3128" s="120">
        <f t="shared" si="196"/>
        <v>46022</v>
      </c>
      <c r="P3128" s="121">
        <f t="shared" si="197"/>
        <v>12</v>
      </c>
      <c r="Q3128" s="122">
        <f t="shared" si="198"/>
        <v>737.18</v>
      </c>
      <c r="R3128" s="122">
        <f t="shared" si="199"/>
        <v>-0.0100000000001046</v>
      </c>
      <c r="S3128" s="123" t="s">
        <v>120</v>
      </c>
      <c r="U3128" s="70"/>
      <c r="V3128" s="124"/>
    </row>
    <row r="3129" s="63" customFormat="1" ht="16.5" outlineLevel="7" spans="1:22">
      <c r="A3129" s="82"/>
      <c r="B3129" s="111" t="s">
        <v>192</v>
      </c>
      <c r="C3129" s="111" t="s">
        <v>14739</v>
      </c>
      <c r="D3129" s="112" t="s">
        <v>2302</v>
      </c>
      <c r="E3129" s="113">
        <v>43448</v>
      </c>
      <c r="F3129" s="112">
        <v>96</v>
      </c>
      <c r="G3129" s="114">
        <v>0</v>
      </c>
      <c r="H3129" s="115">
        <v>6239.32</v>
      </c>
      <c r="I3129" s="115">
        <v>5459.4</v>
      </c>
      <c r="J3129" s="116">
        <v>0</v>
      </c>
      <c r="K3129" s="116">
        <v>779.92</v>
      </c>
      <c r="L3129" s="116">
        <v>779.93</v>
      </c>
      <c r="M3129" s="118"/>
      <c r="N3129" s="119"/>
      <c r="O3129" s="120">
        <f t="shared" si="196"/>
        <v>46387</v>
      </c>
      <c r="P3129" s="121">
        <f t="shared" si="197"/>
        <v>12</v>
      </c>
      <c r="Q3129" s="122">
        <f t="shared" si="198"/>
        <v>779.915</v>
      </c>
      <c r="R3129" s="122">
        <f t="shared" si="199"/>
        <v>-0.0149999999999864</v>
      </c>
      <c r="S3129" s="123" t="s">
        <v>120</v>
      </c>
      <c r="U3129" s="70"/>
      <c r="V3129" s="124"/>
    </row>
    <row r="3130" s="63" customFormat="1" ht="16.5" outlineLevel="7" spans="1:22">
      <c r="A3130" s="82"/>
      <c r="B3130" s="111" t="s">
        <v>192</v>
      </c>
      <c r="C3130" s="111" t="s">
        <v>14743</v>
      </c>
      <c r="D3130" s="112" t="s">
        <v>14745</v>
      </c>
      <c r="E3130" s="113">
        <v>43563</v>
      </c>
      <c r="F3130" s="112">
        <v>96</v>
      </c>
      <c r="G3130" s="114">
        <v>0</v>
      </c>
      <c r="H3130" s="115">
        <v>4055.56</v>
      </c>
      <c r="I3130" s="115">
        <v>3379.64</v>
      </c>
      <c r="J3130" s="116">
        <v>0</v>
      </c>
      <c r="K3130" s="116">
        <v>675.92</v>
      </c>
      <c r="L3130" s="116">
        <v>506.94</v>
      </c>
      <c r="M3130" s="118"/>
      <c r="N3130" s="119"/>
      <c r="O3130" s="120">
        <f t="shared" si="196"/>
        <v>46507</v>
      </c>
      <c r="P3130" s="121">
        <f t="shared" si="197"/>
        <v>12</v>
      </c>
      <c r="Q3130" s="122">
        <f t="shared" si="198"/>
        <v>506.945</v>
      </c>
      <c r="R3130" s="122">
        <f t="shared" si="199"/>
        <v>0.00499999999999545</v>
      </c>
      <c r="S3130" s="123" t="s">
        <v>120</v>
      </c>
      <c r="U3130" s="70"/>
      <c r="V3130" s="124"/>
    </row>
    <row r="3131" s="63" customFormat="1" ht="16.5" outlineLevel="7" spans="1:22">
      <c r="A3131" s="82"/>
      <c r="B3131" s="111" t="s">
        <v>192</v>
      </c>
      <c r="C3131" s="111" t="s">
        <v>14749</v>
      </c>
      <c r="D3131" s="112" t="s">
        <v>14745</v>
      </c>
      <c r="E3131" s="113">
        <v>43563</v>
      </c>
      <c r="F3131" s="112">
        <v>96</v>
      </c>
      <c r="G3131" s="114">
        <v>0</v>
      </c>
      <c r="H3131" s="115">
        <v>6598.29</v>
      </c>
      <c r="I3131" s="115">
        <v>5498.56</v>
      </c>
      <c r="J3131" s="116">
        <v>0</v>
      </c>
      <c r="K3131" s="116">
        <v>1099.73</v>
      </c>
      <c r="L3131" s="116">
        <v>824.79</v>
      </c>
      <c r="M3131" s="118"/>
      <c r="N3131" s="119"/>
      <c r="O3131" s="120">
        <f t="shared" si="196"/>
        <v>46507</v>
      </c>
      <c r="P3131" s="121">
        <f t="shared" si="197"/>
        <v>12</v>
      </c>
      <c r="Q3131" s="122">
        <f t="shared" si="198"/>
        <v>824.78625</v>
      </c>
      <c r="R3131" s="122">
        <f t="shared" si="199"/>
        <v>-0.00374999999996817</v>
      </c>
      <c r="S3131" s="123" t="s">
        <v>120</v>
      </c>
      <c r="U3131" s="70"/>
      <c r="V3131" s="124"/>
    </row>
    <row r="3132" s="63" customFormat="1" ht="16.5" outlineLevel="7" spans="1:22">
      <c r="A3132" s="82"/>
      <c r="B3132" s="111" t="s">
        <v>192</v>
      </c>
      <c r="C3132" s="111" t="s">
        <v>14753</v>
      </c>
      <c r="D3132" s="112" t="s">
        <v>14745</v>
      </c>
      <c r="E3132" s="113">
        <v>43563</v>
      </c>
      <c r="F3132" s="112">
        <v>96</v>
      </c>
      <c r="G3132" s="114">
        <v>0</v>
      </c>
      <c r="H3132" s="115">
        <v>4055.56</v>
      </c>
      <c r="I3132" s="115">
        <v>3379.64</v>
      </c>
      <c r="J3132" s="116">
        <v>0</v>
      </c>
      <c r="K3132" s="116">
        <v>675.92</v>
      </c>
      <c r="L3132" s="116">
        <v>506.94</v>
      </c>
      <c r="M3132" s="118"/>
      <c r="N3132" s="119"/>
      <c r="O3132" s="120">
        <f t="shared" si="196"/>
        <v>46507</v>
      </c>
      <c r="P3132" s="121">
        <f t="shared" si="197"/>
        <v>12</v>
      </c>
      <c r="Q3132" s="122">
        <f t="shared" si="198"/>
        <v>506.945</v>
      </c>
      <c r="R3132" s="122">
        <f t="shared" si="199"/>
        <v>0.00499999999999545</v>
      </c>
      <c r="S3132" s="123" t="s">
        <v>120</v>
      </c>
      <c r="U3132" s="70"/>
      <c r="V3132" s="124"/>
    </row>
    <row r="3133" s="63" customFormat="1" ht="16.5" outlineLevel="7" spans="1:22">
      <c r="A3133" s="82"/>
      <c r="B3133" s="111" t="s">
        <v>192</v>
      </c>
      <c r="C3133" s="111" t="s">
        <v>14757</v>
      </c>
      <c r="D3133" s="112" t="s">
        <v>14745</v>
      </c>
      <c r="E3133" s="113">
        <v>43563</v>
      </c>
      <c r="F3133" s="112">
        <v>96</v>
      </c>
      <c r="G3133" s="114">
        <v>0</v>
      </c>
      <c r="H3133" s="115">
        <v>4055.55</v>
      </c>
      <c r="I3133" s="115">
        <v>3379.63</v>
      </c>
      <c r="J3133" s="116">
        <v>0</v>
      </c>
      <c r="K3133" s="116">
        <v>675.92</v>
      </c>
      <c r="L3133" s="116">
        <v>506.94</v>
      </c>
      <c r="M3133" s="118"/>
      <c r="N3133" s="119"/>
      <c r="O3133" s="120">
        <f t="shared" si="196"/>
        <v>46507</v>
      </c>
      <c r="P3133" s="121">
        <f t="shared" si="197"/>
        <v>12</v>
      </c>
      <c r="Q3133" s="122">
        <f t="shared" si="198"/>
        <v>506.94375</v>
      </c>
      <c r="R3133" s="122">
        <f t="shared" si="199"/>
        <v>0.00375000000002501</v>
      </c>
      <c r="S3133" s="123" t="s">
        <v>120</v>
      </c>
      <c r="U3133" s="70"/>
      <c r="V3133" s="124"/>
    </row>
    <row r="3134" s="63" customFormat="1" ht="16.5" outlineLevel="7" spans="1:22">
      <c r="A3134" s="82"/>
      <c r="B3134" s="111" t="s">
        <v>192</v>
      </c>
      <c r="C3134" s="111" t="s">
        <v>14761</v>
      </c>
      <c r="D3134" s="112" t="s">
        <v>14745</v>
      </c>
      <c r="E3134" s="113">
        <v>43563</v>
      </c>
      <c r="F3134" s="112">
        <v>96</v>
      </c>
      <c r="G3134" s="114">
        <v>0</v>
      </c>
      <c r="H3134" s="115">
        <v>4090.52</v>
      </c>
      <c r="I3134" s="115">
        <v>3408.77</v>
      </c>
      <c r="J3134" s="116">
        <v>0</v>
      </c>
      <c r="K3134" s="116">
        <v>681.75</v>
      </c>
      <c r="L3134" s="116">
        <v>511.32</v>
      </c>
      <c r="M3134" s="118"/>
      <c r="N3134" s="119"/>
      <c r="O3134" s="120">
        <f t="shared" si="196"/>
        <v>46507</v>
      </c>
      <c r="P3134" s="121">
        <f t="shared" si="197"/>
        <v>12</v>
      </c>
      <c r="Q3134" s="122">
        <f t="shared" si="198"/>
        <v>511.315</v>
      </c>
      <c r="R3134" s="122">
        <f t="shared" si="199"/>
        <v>-0.00499999999999545</v>
      </c>
      <c r="S3134" s="123" t="s">
        <v>120</v>
      </c>
      <c r="U3134" s="70"/>
      <c r="V3134" s="124"/>
    </row>
    <row r="3135" s="63" customFormat="1" ht="16.5" outlineLevel="7" spans="1:22">
      <c r="A3135" s="82"/>
      <c r="B3135" s="111" t="s">
        <v>192</v>
      </c>
      <c r="C3135" s="111" t="s">
        <v>14764</v>
      </c>
      <c r="D3135" s="112" t="s">
        <v>14745</v>
      </c>
      <c r="E3135" s="113">
        <v>43563</v>
      </c>
      <c r="F3135" s="112">
        <v>96</v>
      </c>
      <c r="G3135" s="114">
        <v>0</v>
      </c>
      <c r="H3135" s="115">
        <v>6655.17</v>
      </c>
      <c r="I3135" s="115">
        <v>5545.97</v>
      </c>
      <c r="J3135" s="116">
        <v>0</v>
      </c>
      <c r="K3135" s="116">
        <v>1109.2</v>
      </c>
      <c r="L3135" s="116">
        <v>831.9</v>
      </c>
      <c r="M3135" s="118"/>
      <c r="N3135" s="119"/>
      <c r="O3135" s="120">
        <f t="shared" si="196"/>
        <v>46507</v>
      </c>
      <c r="P3135" s="121">
        <f t="shared" si="197"/>
        <v>12</v>
      </c>
      <c r="Q3135" s="122">
        <f t="shared" si="198"/>
        <v>831.89625</v>
      </c>
      <c r="R3135" s="122">
        <f t="shared" si="199"/>
        <v>-0.00374999999996817</v>
      </c>
      <c r="S3135" s="123" t="s">
        <v>120</v>
      </c>
      <c r="U3135" s="70"/>
      <c r="V3135" s="124"/>
    </row>
    <row r="3136" s="63" customFormat="1" ht="16.5" outlineLevel="7" spans="1:22">
      <c r="A3136" s="82"/>
      <c r="B3136" s="111" t="s">
        <v>192</v>
      </c>
      <c r="C3136" s="111" t="s">
        <v>14768</v>
      </c>
      <c r="D3136" s="112" t="s">
        <v>14745</v>
      </c>
      <c r="E3136" s="113">
        <v>43563</v>
      </c>
      <c r="F3136" s="112">
        <v>96</v>
      </c>
      <c r="G3136" s="114">
        <v>0</v>
      </c>
      <c r="H3136" s="115">
        <v>4090.51</v>
      </c>
      <c r="I3136" s="115">
        <v>3408.76</v>
      </c>
      <c r="J3136" s="116">
        <v>0</v>
      </c>
      <c r="K3136" s="116">
        <v>681.75</v>
      </c>
      <c r="L3136" s="116">
        <v>511.32</v>
      </c>
      <c r="M3136" s="118"/>
      <c r="N3136" s="119"/>
      <c r="O3136" s="120">
        <f t="shared" si="196"/>
        <v>46507</v>
      </c>
      <c r="P3136" s="121">
        <f t="shared" si="197"/>
        <v>12</v>
      </c>
      <c r="Q3136" s="122">
        <f t="shared" si="198"/>
        <v>511.31375</v>
      </c>
      <c r="R3136" s="122">
        <f t="shared" si="199"/>
        <v>-0.00624999999996589</v>
      </c>
      <c r="S3136" s="123" t="s">
        <v>120</v>
      </c>
      <c r="U3136" s="70"/>
      <c r="V3136" s="124"/>
    </row>
    <row r="3137" s="63" customFormat="1" ht="16.5" outlineLevel="7" spans="1:22">
      <c r="A3137" s="82"/>
      <c r="B3137" s="111" t="s">
        <v>192</v>
      </c>
      <c r="C3137" s="111" t="s">
        <v>14772</v>
      </c>
      <c r="D3137" s="112" t="s">
        <v>14774</v>
      </c>
      <c r="E3137" s="113">
        <v>41940</v>
      </c>
      <c r="F3137" s="112">
        <v>96</v>
      </c>
      <c r="G3137" s="114">
        <v>0</v>
      </c>
      <c r="H3137" s="115">
        <v>3500</v>
      </c>
      <c r="I3137" s="115">
        <v>3500</v>
      </c>
      <c r="J3137" s="116">
        <v>0</v>
      </c>
      <c r="K3137" s="116">
        <v>0</v>
      </c>
      <c r="L3137" s="116">
        <v>0</v>
      </c>
      <c r="M3137" s="118"/>
      <c r="N3137" s="119"/>
      <c r="O3137" s="120">
        <f t="shared" si="196"/>
        <v>44865</v>
      </c>
      <c r="P3137" s="121">
        <f t="shared" si="197"/>
        <v>0</v>
      </c>
      <c r="Q3137" s="122">
        <f t="shared" si="198"/>
        <v>0</v>
      </c>
      <c r="R3137" s="122">
        <f t="shared" si="199"/>
        <v>0</v>
      </c>
      <c r="S3137" s="123" t="s">
        <v>120</v>
      </c>
      <c r="U3137" s="70"/>
      <c r="V3137" s="124"/>
    </row>
    <row r="3138" s="63" customFormat="1" ht="16.5" outlineLevel="7" spans="1:22">
      <c r="A3138" s="82"/>
      <c r="B3138" s="111" t="s">
        <v>192</v>
      </c>
      <c r="C3138" s="111" t="s">
        <v>14778</v>
      </c>
      <c r="D3138" s="112" t="s">
        <v>14774</v>
      </c>
      <c r="E3138" s="113">
        <v>41940</v>
      </c>
      <c r="F3138" s="112">
        <v>96</v>
      </c>
      <c r="G3138" s="114">
        <v>0</v>
      </c>
      <c r="H3138" s="115">
        <v>3500</v>
      </c>
      <c r="I3138" s="115">
        <v>3500</v>
      </c>
      <c r="J3138" s="116">
        <v>0</v>
      </c>
      <c r="K3138" s="116">
        <v>0</v>
      </c>
      <c r="L3138" s="116">
        <v>0</v>
      </c>
      <c r="M3138" s="118"/>
      <c r="N3138" s="119"/>
      <c r="O3138" s="120">
        <f t="shared" si="196"/>
        <v>44865</v>
      </c>
      <c r="P3138" s="121">
        <f t="shared" si="197"/>
        <v>0</v>
      </c>
      <c r="Q3138" s="122">
        <f t="shared" si="198"/>
        <v>0</v>
      </c>
      <c r="R3138" s="122">
        <f t="shared" si="199"/>
        <v>0</v>
      </c>
      <c r="S3138" s="123" t="s">
        <v>120</v>
      </c>
      <c r="U3138" s="70"/>
      <c r="V3138" s="124"/>
    </row>
    <row r="3139" s="63" customFormat="1" ht="16.5" outlineLevel="7" spans="1:22">
      <c r="A3139" s="82"/>
      <c r="B3139" s="111" t="s">
        <v>192</v>
      </c>
      <c r="C3139" s="111" t="s">
        <v>14781</v>
      </c>
      <c r="D3139" s="112" t="s">
        <v>14774</v>
      </c>
      <c r="E3139" s="113">
        <v>41940</v>
      </c>
      <c r="F3139" s="112">
        <v>96</v>
      </c>
      <c r="G3139" s="114">
        <v>0</v>
      </c>
      <c r="H3139" s="115">
        <v>3500</v>
      </c>
      <c r="I3139" s="115">
        <v>3500</v>
      </c>
      <c r="J3139" s="116">
        <v>0</v>
      </c>
      <c r="K3139" s="116">
        <v>0</v>
      </c>
      <c r="L3139" s="116">
        <v>0</v>
      </c>
      <c r="M3139" s="118"/>
      <c r="N3139" s="119"/>
      <c r="O3139" s="120">
        <f t="shared" si="196"/>
        <v>44865</v>
      </c>
      <c r="P3139" s="121">
        <f t="shared" si="197"/>
        <v>0</v>
      </c>
      <c r="Q3139" s="122">
        <f t="shared" si="198"/>
        <v>0</v>
      </c>
      <c r="R3139" s="122">
        <f t="shared" si="199"/>
        <v>0</v>
      </c>
      <c r="S3139" s="123" t="s">
        <v>120</v>
      </c>
      <c r="U3139" s="70"/>
      <c r="V3139" s="124"/>
    </row>
    <row r="3140" s="63" customFormat="1" ht="16.5" outlineLevel="7" spans="1:22">
      <c r="A3140" s="82"/>
      <c r="B3140" s="111" t="s">
        <v>192</v>
      </c>
      <c r="C3140" s="111" t="s">
        <v>14784</v>
      </c>
      <c r="D3140" s="112" t="s">
        <v>14774</v>
      </c>
      <c r="E3140" s="113">
        <v>41940</v>
      </c>
      <c r="F3140" s="112">
        <v>96</v>
      </c>
      <c r="G3140" s="114">
        <v>0</v>
      </c>
      <c r="H3140" s="115">
        <v>3500</v>
      </c>
      <c r="I3140" s="115">
        <v>3500</v>
      </c>
      <c r="J3140" s="116">
        <v>0</v>
      </c>
      <c r="K3140" s="116">
        <v>0</v>
      </c>
      <c r="L3140" s="116">
        <v>0</v>
      </c>
      <c r="M3140" s="118"/>
      <c r="N3140" s="119"/>
      <c r="O3140" s="120">
        <f t="shared" si="196"/>
        <v>44865</v>
      </c>
      <c r="P3140" s="121">
        <f t="shared" si="197"/>
        <v>0</v>
      </c>
      <c r="Q3140" s="122">
        <f t="shared" si="198"/>
        <v>0</v>
      </c>
      <c r="R3140" s="122">
        <f t="shared" si="199"/>
        <v>0</v>
      </c>
      <c r="S3140" s="123" t="s">
        <v>120</v>
      </c>
      <c r="U3140" s="70"/>
      <c r="V3140" s="124"/>
    </row>
    <row r="3141" s="63" customFormat="1" ht="16.5" outlineLevel="7" spans="1:22">
      <c r="A3141" s="82"/>
      <c r="B3141" s="111" t="s">
        <v>192</v>
      </c>
      <c r="C3141" s="111" t="s">
        <v>14787</v>
      </c>
      <c r="D3141" s="112" t="s">
        <v>14690</v>
      </c>
      <c r="E3141" s="113">
        <v>42354</v>
      </c>
      <c r="F3141" s="112">
        <v>96</v>
      </c>
      <c r="G3141" s="114">
        <v>0</v>
      </c>
      <c r="H3141" s="115">
        <v>3000</v>
      </c>
      <c r="I3141" s="115">
        <v>3000</v>
      </c>
      <c r="J3141" s="116">
        <v>0</v>
      </c>
      <c r="K3141" s="116">
        <v>0</v>
      </c>
      <c r="L3141" s="116">
        <v>0</v>
      </c>
      <c r="M3141" s="118"/>
      <c r="N3141" s="119"/>
      <c r="O3141" s="120">
        <f t="shared" si="196"/>
        <v>45291</v>
      </c>
      <c r="P3141" s="121">
        <f t="shared" si="197"/>
        <v>0</v>
      </c>
      <c r="Q3141" s="122">
        <f t="shared" si="198"/>
        <v>0</v>
      </c>
      <c r="R3141" s="122">
        <f t="shared" si="199"/>
        <v>0</v>
      </c>
      <c r="S3141" s="123" t="s">
        <v>120</v>
      </c>
      <c r="U3141" s="70"/>
      <c r="V3141" s="124"/>
    </row>
    <row r="3142" s="63" customFormat="1" ht="16.5" outlineLevel="7" spans="1:22">
      <c r="A3142" s="82"/>
      <c r="B3142" s="111" t="s">
        <v>192</v>
      </c>
      <c r="C3142" s="111" t="s">
        <v>14792</v>
      </c>
      <c r="D3142" s="112" t="s">
        <v>14690</v>
      </c>
      <c r="E3142" s="113">
        <v>42354</v>
      </c>
      <c r="F3142" s="112">
        <v>96</v>
      </c>
      <c r="G3142" s="114">
        <v>0</v>
      </c>
      <c r="H3142" s="115">
        <v>5305.13</v>
      </c>
      <c r="I3142" s="115">
        <v>5305.13</v>
      </c>
      <c r="J3142" s="116">
        <v>0</v>
      </c>
      <c r="K3142" s="116">
        <v>0</v>
      </c>
      <c r="L3142" s="116">
        <v>0</v>
      </c>
      <c r="M3142" s="118"/>
      <c r="N3142" s="119"/>
      <c r="O3142" s="120">
        <f t="shared" si="196"/>
        <v>45291</v>
      </c>
      <c r="P3142" s="121">
        <f t="shared" si="197"/>
        <v>0</v>
      </c>
      <c r="Q3142" s="122">
        <f t="shared" si="198"/>
        <v>0</v>
      </c>
      <c r="R3142" s="122">
        <f t="shared" si="199"/>
        <v>0</v>
      </c>
      <c r="S3142" s="123" t="s">
        <v>120</v>
      </c>
      <c r="U3142" s="70"/>
      <c r="V3142" s="124"/>
    </row>
    <row r="3143" s="63" customFormat="1" ht="16.5" outlineLevel="7" spans="1:22">
      <c r="A3143" s="82"/>
      <c r="B3143" s="111" t="s">
        <v>192</v>
      </c>
      <c r="C3143" s="111" t="s">
        <v>14796</v>
      </c>
      <c r="D3143" s="112" t="s">
        <v>14798</v>
      </c>
      <c r="E3143" s="113">
        <v>42471</v>
      </c>
      <c r="F3143" s="112">
        <v>96</v>
      </c>
      <c r="G3143" s="114">
        <v>0</v>
      </c>
      <c r="H3143" s="115">
        <v>7692.31</v>
      </c>
      <c r="I3143" s="115">
        <v>7692.31</v>
      </c>
      <c r="J3143" s="116">
        <v>0</v>
      </c>
      <c r="K3143" s="116">
        <v>0</v>
      </c>
      <c r="L3143" s="116">
        <v>0</v>
      </c>
      <c r="M3143" s="118"/>
      <c r="N3143" s="119"/>
      <c r="O3143" s="120">
        <f t="shared" si="196"/>
        <v>45412</v>
      </c>
      <c r="P3143" s="121">
        <f t="shared" si="197"/>
        <v>0</v>
      </c>
      <c r="Q3143" s="122">
        <f t="shared" si="198"/>
        <v>0</v>
      </c>
      <c r="R3143" s="122">
        <f t="shared" si="199"/>
        <v>0</v>
      </c>
      <c r="S3143" s="123" t="s">
        <v>120</v>
      </c>
      <c r="U3143" s="70"/>
      <c r="V3143" s="124"/>
    </row>
    <row r="3144" s="63" customFormat="1" ht="16.5" outlineLevel="7" spans="1:22">
      <c r="A3144" s="82"/>
      <c r="B3144" s="111" t="s">
        <v>192</v>
      </c>
      <c r="C3144" s="111" t="s">
        <v>14803</v>
      </c>
      <c r="D3144" s="112" t="s">
        <v>14774</v>
      </c>
      <c r="E3144" s="113">
        <v>43426</v>
      </c>
      <c r="F3144" s="112">
        <v>96</v>
      </c>
      <c r="G3144" s="114">
        <v>0</v>
      </c>
      <c r="H3144" s="115">
        <v>2307.69</v>
      </c>
      <c r="I3144" s="115">
        <v>2043.27</v>
      </c>
      <c r="J3144" s="116">
        <v>0</v>
      </c>
      <c r="K3144" s="116">
        <v>264.42</v>
      </c>
      <c r="L3144" s="116">
        <v>288.45</v>
      </c>
      <c r="M3144" s="118"/>
      <c r="N3144" s="119"/>
      <c r="O3144" s="120">
        <f t="shared" si="196"/>
        <v>46356</v>
      </c>
      <c r="P3144" s="121">
        <f t="shared" si="197"/>
        <v>12</v>
      </c>
      <c r="Q3144" s="122">
        <f t="shared" si="198"/>
        <v>288.46125</v>
      </c>
      <c r="R3144" s="122">
        <f t="shared" si="199"/>
        <v>0.0112500000000182</v>
      </c>
      <c r="S3144" s="123" t="s">
        <v>120</v>
      </c>
      <c r="U3144" s="70"/>
      <c r="V3144" s="124"/>
    </row>
    <row r="3145" s="63" customFormat="1" ht="16.5" outlineLevel="7" spans="1:22">
      <c r="A3145" s="82"/>
      <c r="B3145" s="111" t="s">
        <v>192</v>
      </c>
      <c r="C3145" s="111" t="s">
        <v>14809</v>
      </c>
      <c r="D3145" s="112" t="s">
        <v>14774</v>
      </c>
      <c r="E3145" s="113">
        <v>43426</v>
      </c>
      <c r="F3145" s="112">
        <v>96</v>
      </c>
      <c r="G3145" s="114">
        <v>0</v>
      </c>
      <c r="H3145" s="115">
        <v>2307.69</v>
      </c>
      <c r="I3145" s="115">
        <v>2043.27</v>
      </c>
      <c r="J3145" s="116">
        <v>0</v>
      </c>
      <c r="K3145" s="116">
        <v>264.42</v>
      </c>
      <c r="L3145" s="116">
        <v>288.45</v>
      </c>
      <c r="M3145" s="118"/>
      <c r="N3145" s="119"/>
      <c r="O3145" s="120">
        <f t="shared" si="196"/>
        <v>46356</v>
      </c>
      <c r="P3145" s="121">
        <f t="shared" si="197"/>
        <v>12</v>
      </c>
      <c r="Q3145" s="122">
        <f t="shared" si="198"/>
        <v>288.46125</v>
      </c>
      <c r="R3145" s="122">
        <f t="shared" si="199"/>
        <v>0.0112500000000182</v>
      </c>
      <c r="S3145" s="123" t="s">
        <v>120</v>
      </c>
      <c r="U3145" s="70"/>
      <c r="V3145" s="124"/>
    </row>
    <row r="3146" s="63" customFormat="1" ht="16.5" outlineLevel="7" spans="1:22">
      <c r="A3146" s="82"/>
      <c r="B3146" s="111" t="s">
        <v>192</v>
      </c>
      <c r="C3146" s="111" t="s">
        <v>14812</v>
      </c>
      <c r="D3146" s="112" t="s">
        <v>14774</v>
      </c>
      <c r="E3146" s="113">
        <v>43426</v>
      </c>
      <c r="F3146" s="112">
        <v>96</v>
      </c>
      <c r="G3146" s="114">
        <v>0</v>
      </c>
      <c r="H3146" s="115">
        <v>2307.69</v>
      </c>
      <c r="I3146" s="115">
        <v>2043.27</v>
      </c>
      <c r="J3146" s="116">
        <v>0</v>
      </c>
      <c r="K3146" s="116">
        <v>264.42</v>
      </c>
      <c r="L3146" s="116">
        <v>288.45</v>
      </c>
      <c r="M3146" s="118"/>
      <c r="N3146" s="119"/>
      <c r="O3146" s="120">
        <f t="shared" si="196"/>
        <v>46356</v>
      </c>
      <c r="P3146" s="121">
        <f t="shared" si="197"/>
        <v>12</v>
      </c>
      <c r="Q3146" s="122">
        <f t="shared" si="198"/>
        <v>288.46125</v>
      </c>
      <c r="R3146" s="122">
        <f t="shared" si="199"/>
        <v>0.0112500000000182</v>
      </c>
      <c r="S3146" s="123" t="s">
        <v>120</v>
      </c>
      <c r="U3146" s="70"/>
      <c r="V3146" s="124"/>
    </row>
    <row r="3147" s="63" customFormat="1" ht="16.5" outlineLevel="7" spans="1:22">
      <c r="A3147" s="82"/>
      <c r="B3147" s="111" t="s">
        <v>192</v>
      </c>
      <c r="C3147" s="111" t="s">
        <v>14815</v>
      </c>
      <c r="D3147" s="112" t="s">
        <v>14817</v>
      </c>
      <c r="E3147" s="113">
        <v>42116</v>
      </c>
      <c r="F3147" s="112">
        <v>96</v>
      </c>
      <c r="G3147" s="114">
        <v>0</v>
      </c>
      <c r="H3147" s="115">
        <v>3967.19</v>
      </c>
      <c r="I3147" s="115">
        <v>3967.19</v>
      </c>
      <c r="J3147" s="116">
        <v>0</v>
      </c>
      <c r="K3147" s="116">
        <v>0</v>
      </c>
      <c r="L3147" s="116">
        <v>0</v>
      </c>
      <c r="M3147" s="118"/>
      <c r="N3147" s="119"/>
      <c r="O3147" s="120">
        <f t="shared" si="196"/>
        <v>45046</v>
      </c>
      <c r="P3147" s="121">
        <f t="shared" si="197"/>
        <v>0</v>
      </c>
      <c r="Q3147" s="122">
        <f t="shared" si="198"/>
        <v>0</v>
      </c>
      <c r="R3147" s="122">
        <f t="shared" si="199"/>
        <v>0</v>
      </c>
      <c r="S3147" s="123" t="s">
        <v>120</v>
      </c>
      <c r="U3147" s="70"/>
      <c r="V3147" s="124"/>
    </row>
    <row r="3148" s="63" customFormat="1" ht="16.5" outlineLevel="7" spans="1:22">
      <c r="A3148" s="82"/>
      <c r="B3148" s="111" t="s">
        <v>192</v>
      </c>
      <c r="C3148" s="111" t="s">
        <v>14820</v>
      </c>
      <c r="D3148" s="112" t="s">
        <v>14817</v>
      </c>
      <c r="E3148" s="113">
        <v>42116</v>
      </c>
      <c r="F3148" s="112">
        <v>96</v>
      </c>
      <c r="G3148" s="114">
        <v>0</v>
      </c>
      <c r="H3148" s="115">
        <v>3967.19</v>
      </c>
      <c r="I3148" s="115">
        <v>3967.19</v>
      </c>
      <c r="J3148" s="116">
        <v>0</v>
      </c>
      <c r="K3148" s="116">
        <v>0</v>
      </c>
      <c r="L3148" s="116">
        <v>0</v>
      </c>
      <c r="M3148" s="118"/>
      <c r="N3148" s="119"/>
      <c r="O3148" s="120">
        <f t="shared" si="196"/>
        <v>45046</v>
      </c>
      <c r="P3148" s="121">
        <f t="shared" si="197"/>
        <v>0</v>
      </c>
      <c r="Q3148" s="122">
        <f t="shared" si="198"/>
        <v>0</v>
      </c>
      <c r="R3148" s="122">
        <f t="shared" si="199"/>
        <v>0</v>
      </c>
      <c r="S3148" s="123" t="s">
        <v>120</v>
      </c>
      <c r="U3148" s="70"/>
      <c r="V3148" s="124"/>
    </row>
    <row r="3149" s="63" customFormat="1" ht="16.5" outlineLevel="7" spans="1:22">
      <c r="A3149" s="82"/>
      <c r="B3149" s="111" t="s">
        <v>192</v>
      </c>
      <c r="C3149" s="111" t="s">
        <v>14823</v>
      </c>
      <c r="D3149" s="112" t="s">
        <v>14817</v>
      </c>
      <c r="E3149" s="113">
        <v>42116</v>
      </c>
      <c r="F3149" s="112">
        <v>96</v>
      </c>
      <c r="G3149" s="114">
        <v>0</v>
      </c>
      <c r="H3149" s="115">
        <v>3967.19</v>
      </c>
      <c r="I3149" s="115">
        <v>3967.19</v>
      </c>
      <c r="J3149" s="116">
        <v>0</v>
      </c>
      <c r="K3149" s="116">
        <v>0</v>
      </c>
      <c r="L3149" s="116">
        <v>0</v>
      </c>
      <c r="M3149" s="118"/>
      <c r="N3149" s="119"/>
      <c r="O3149" s="120">
        <f t="shared" si="196"/>
        <v>45046</v>
      </c>
      <c r="P3149" s="121">
        <f t="shared" si="197"/>
        <v>0</v>
      </c>
      <c r="Q3149" s="122">
        <f t="shared" si="198"/>
        <v>0</v>
      </c>
      <c r="R3149" s="122">
        <f t="shared" si="199"/>
        <v>0</v>
      </c>
      <c r="S3149" s="123" t="s">
        <v>120</v>
      </c>
      <c r="U3149" s="70"/>
      <c r="V3149" s="124"/>
    </row>
    <row r="3150" s="63" customFormat="1" ht="16.5" outlineLevel="7" spans="1:22">
      <c r="A3150" s="82"/>
      <c r="B3150" s="111" t="s">
        <v>192</v>
      </c>
      <c r="C3150" s="111" t="s">
        <v>14826</v>
      </c>
      <c r="D3150" s="112" t="s">
        <v>14817</v>
      </c>
      <c r="E3150" s="113">
        <v>42116</v>
      </c>
      <c r="F3150" s="112">
        <v>96</v>
      </c>
      <c r="G3150" s="114">
        <v>0</v>
      </c>
      <c r="H3150" s="115">
        <v>3967.19</v>
      </c>
      <c r="I3150" s="115">
        <v>3967.19</v>
      </c>
      <c r="J3150" s="116">
        <v>0</v>
      </c>
      <c r="K3150" s="116">
        <v>0</v>
      </c>
      <c r="L3150" s="116">
        <v>0</v>
      </c>
      <c r="M3150" s="118"/>
      <c r="N3150" s="119"/>
      <c r="O3150" s="120">
        <f t="shared" si="196"/>
        <v>45046</v>
      </c>
      <c r="P3150" s="121">
        <f t="shared" si="197"/>
        <v>0</v>
      </c>
      <c r="Q3150" s="122">
        <f t="shared" si="198"/>
        <v>0</v>
      </c>
      <c r="R3150" s="122">
        <f t="shared" si="199"/>
        <v>0</v>
      </c>
      <c r="S3150" s="123" t="s">
        <v>120</v>
      </c>
      <c r="U3150" s="70"/>
      <c r="V3150" s="124"/>
    </row>
    <row r="3151" s="63" customFormat="1" ht="16.5" outlineLevel="7" spans="1:22">
      <c r="A3151" s="82"/>
      <c r="B3151" s="111" t="s">
        <v>192</v>
      </c>
      <c r="C3151" s="111" t="s">
        <v>14829</v>
      </c>
      <c r="D3151" s="112" t="s">
        <v>14817</v>
      </c>
      <c r="E3151" s="113">
        <v>42116</v>
      </c>
      <c r="F3151" s="112">
        <v>96</v>
      </c>
      <c r="G3151" s="114">
        <v>0</v>
      </c>
      <c r="H3151" s="115">
        <v>3967.19</v>
      </c>
      <c r="I3151" s="115">
        <v>3967.19</v>
      </c>
      <c r="J3151" s="116">
        <v>0</v>
      </c>
      <c r="K3151" s="116">
        <v>0</v>
      </c>
      <c r="L3151" s="116">
        <v>0</v>
      </c>
      <c r="M3151" s="118"/>
      <c r="N3151" s="119"/>
      <c r="O3151" s="120">
        <f t="shared" si="196"/>
        <v>45046</v>
      </c>
      <c r="P3151" s="121">
        <f t="shared" si="197"/>
        <v>0</v>
      </c>
      <c r="Q3151" s="122">
        <f t="shared" si="198"/>
        <v>0</v>
      </c>
      <c r="R3151" s="122">
        <f t="shared" si="199"/>
        <v>0</v>
      </c>
      <c r="S3151" s="123" t="s">
        <v>120</v>
      </c>
      <c r="U3151" s="70"/>
      <c r="V3151" s="124"/>
    </row>
    <row r="3152" s="63" customFormat="1" ht="16.5" outlineLevel="7" spans="1:22">
      <c r="A3152" s="82"/>
      <c r="B3152" s="111" t="s">
        <v>192</v>
      </c>
      <c r="C3152" s="111" t="s">
        <v>14832</v>
      </c>
      <c r="D3152" s="112" t="s">
        <v>14817</v>
      </c>
      <c r="E3152" s="113">
        <v>42116</v>
      </c>
      <c r="F3152" s="112">
        <v>96</v>
      </c>
      <c r="G3152" s="114">
        <v>0</v>
      </c>
      <c r="H3152" s="115">
        <v>3967.19</v>
      </c>
      <c r="I3152" s="115">
        <v>3967.19</v>
      </c>
      <c r="J3152" s="116">
        <v>0</v>
      </c>
      <c r="K3152" s="116">
        <v>0</v>
      </c>
      <c r="L3152" s="116">
        <v>0</v>
      </c>
      <c r="M3152" s="118"/>
      <c r="N3152" s="119"/>
      <c r="O3152" s="120">
        <f t="shared" si="196"/>
        <v>45046</v>
      </c>
      <c r="P3152" s="121">
        <f t="shared" si="197"/>
        <v>0</v>
      </c>
      <c r="Q3152" s="122">
        <f t="shared" si="198"/>
        <v>0</v>
      </c>
      <c r="R3152" s="122">
        <f t="shared" si="199"/>
        <v>0</v>
      </c>
      <c r="S3152" s="123" t="s">
        <v>120</v>
      </c>
      <c r="U3152" s="70"/>
      <c r="V3152" s="124"/>
    </row>
    <row r="3153" s="63" customFormat="1" ht="16.5" outlineLevel="7" spans="1:22">
      <c r="A3153" s="82"/>
      <c r="B3153" s="111" t="s">
        <v>192</v>
      </c>
      <c r="C3153" s="111" t="s">
        <v>14835</v>
      </c>
      <c r="D3153" s="112" t="s">
        <v>14817</v>
      </c>
      <c r="E3153" s="113">
        <v>42116</v>
      </c>
      <c r="F3153" s="112">
        <v>96</v>
      </c>
      <c r="G3153" s="114">
        <v>0</v>
      </c>
      <c r="H3153" s="115">
        <v>3967.19</v>
      </c>
      <c r="I3153" s="115">
        <v>3967.19</v>
      </c>
      <c r="J3153" s="116">
        <v>0</v>
      </c>
      <c r="K3153" s="116">
        <v>0</v>
      </c>
      <c r="L3153" s="116">
        <v>0</v>
      </c>
      <c r="M3153" s="118"/>
      <c r="N3153" s="119"/>
      <c r="O3153" s="120">
        <f t="shared" si="196"/>
        <v>45046</v>
      </c>
      <c r="P3153" s="121">
        <f t="shared" si="197"/>
        <v>0</v>
      </c>
      <c r="Q3153" s="122">
        <f t="shared" si="198"/>
        <v>0</v>
      </c>
      <c r="R3153" s="122">
        <f t="shared" si="199"/>
        <v>0</v>
      </c>
      <c r="S3153" s="123" t="s">
        <v>120</v>
      </c>
      <c r="U3153" s="70"/>
      <c r="V3153" s="124"/>
    </row>
    <row r="3154" s="63" customFormat="1" ht="16.5" outlineLevel="7" spans="1:22">
      <c r="A3154" s="82"/>
      <c r="B3154" s="111" t="s">
        <v>192</v>
      </c>
      <c r="C3154" s="111" t="s">
        <v>14838</v>
      </c>
      <c r="D3154" s="112" t="s">
        <v>14817</v>
      </c>
      <c r="E3154" s="113">
        <v>42116</v>
      </c>
      <c r="F3154" s="112">
        <v>96</v>
      </c>
      <c r="G3154" s="114">
        <v>0</v>
      </c>
      <c r="H3154" s="115">
        <v>3967.19</v>
      </c>
      <c r="I3154" s="115">
        <v>3967.19</v>
      </c>
      <c r="J3154" s="116">
        <v>0</v>
      </c>
      <c r="K3154" s="116">
        <v>0</v>
      </c>
      <c r="L3154" s="116">
        <v>0</v>
      </c>
      <c r="M3154" s="118"/>
      <c r="N3154" s="119"/>
      <c r="O3154" s="120">
        <f t="shared" si="196"/>
        <v>45046</v>
      </c>
      <c r="P3154" s="121">
        <f t="shared" si="197"/>
        <v>0</v>
      </c>
      <c r="Q3154" s="122">
        <f t="shared" si="198"/>
        <v>0</v>
      </c>
      <c r="R3154" s="122">
        <f t="shared" si="199"/>
        <v>0</v>
      </c>
      <c r="S3154" s="123" t="s">
        <v>120</v>
      </c>
      <c r="U3154" s="70"/>
      <c r="V3154" s="124"/>
    </row>
    <row r="3155" s="63" customFormat="1" ht="16.5" outlineLevel="7" spans="1:22">
      <c r="A3155" s="82"/>
      <c r="B3155" s="111" t="s">
        <v>192</v>
      </c>
      <c r="C3155" s="111" t="s">
        <v>14841</v>
      </c>
      <c r="D3155" s="112" t="s">
        <v>14817</v>
      </c>
      <c r="E3155" s="113">
        <v>42116</v>
      </c>
      <c r="F3155" s="112">
        <v>96</v>
      </c>
      <c r="G3155" s="114">
        <v>0</v>
      </c>
      <c r="H3155" s="115">
        <v>3967.19</v>
      </c>
      <c r="I3155" s="115">
        <v>3967.19</v>
      </c>
      <c r="J3155" s="116">
        <v>0</v>
      </c>
      <c r="K3155" s="116">
        <v>0</v>
      </c>
      <c r="L3155" s="116">
        <v>0</v>
      </c>
      <c r="M3155" s="118"/>
      <c r="N3155" s="119"/>
      <c r="O3155" s="120">
        <f t="shared" si="196"/>
        <v>45046</v>
      </c>
      <c r="P3155" s="121">
        <f t="shared" si="197"/>
        <v>0</v>
      </c>
      <c r="Q3155" s="122">
        <f t="shared" si="198"/>
        <v>0</v>
      </c>
      <c r="R3155" s="122">
        <f t="shared" si="199"/>
        <v>0</v>
      </c>
      <c r="S3155" s="123" t="s">
        <v>120</v>
      </c>
      <c r="U3155" s="70"/>
      <c r="V3155" s="124"/>
    </row>
    <row r="3156" s="63" customFormat="1" ht="16.5" outlineLevel="7" spans="1:22">
      <c r="A3156" s="82"/>
      <c r="B3156" s="111" t="s">
        <v>192</v>
      </c>
      <c r="C3156" s="111" t="s">
        <v>14844</v>
      </c>
      <c r="D3156" s="112" t="s">
        <v>14817</v>
      </c>
      <c r="E3156" s="113">
        <v>42116</v>
      </c>
      <c r="F3156" s="112">
        <v>96</v>
      </c>
      <c r="G3156" s="114">
        <v>0</v>
      </c>
      <c r="H3156" s="115">
        <v>3967.19</v>
      </c>
      <c r="I3156" s="115">
        <v>3967.19</v>
      </c>
      <c r="J3156" s="116">
        <v>0</v>
      </c>
      <c r="K3156" s="116">
        <v>0</v>
      </c>
      <c r="L3156" s="116">
        <v>0</v>
      </c>
      <c r="M3156" s="118"/>
      <c r="N3156" s="119"/>
      <c r="O3156" s="120">
        <f t="shared" si="196"/>
        <v>45046</v>
      </c>
      <c r="P3156" s="121">
        <f t="shared" si="197"/>
        <v>0</v>
      </c>
      <c r="Q3156" s="122">
        <f t="shared" si="198"/>
        <v>0</v>
      </c>
      <c r="R3156" s="122">
        <f t="shared" si="199"/>
        <v>0</v>
      </c>
      <c r="S3156" s="123" t="s">
        <v>120</v>
      </c>
      <c r="U3156" s="70"/>
      <c r="V3156" s="124"/>
    </row>
    <row r="3157" s="63" customFormat="1" ht="16.5" outlineLevel="7" spans="1:22">
      <c r="A3157" s="82"/>
      <c r="B3157" s="111" t="s">
        <v>192</v>
      </c>
      <c r="C3157" s="111" t="s">
        <v>14847</v>
      </c>
      <c r="D3157" s="112" t="s">
        <v>14817</v>
      </c>
      <c r="E3157" s="113">
        <v>42116</v>
      </c>
      <c r="F3157" s="112">
        <v>96</v>
      </c>
      <c r="G3157" s="114">
        <v>0</v>
      </c>
      <c r="H3157" s="115">
        <v>3967.19</v>
      </c>
      <c r="I3157" s="115">
        <v>3967.19</v>
      </c>
      <c r="J3157" s="116">
        <v>0</v>
      </c>
      <c r="K3157" s="116">
        <v>0</v>
      </c>
      <c r="L3157" s="116">
        <v>0</v>
      </c>
      <c r="M3157" s="118"/>
      <c r="N3157" s="119"/>
      <c r="O3157" s="120">
        <f t="shared" si="196"/>
        <v>45046</v>
      </c>
      <c r="P3157" s="121">
        <f t="shared" si="197"/>
        <v>0</v>
      </c>
      <c r="Q3157" s="122">
        <f t="shared" si="198"/>
        <v>0</v>
      </c>
      <c r="R3157" s="122">
        <f t="shared" si="199"/>
        <v>0</v>
      </c>
      <c r="S3157" s="123" t="s">
        <v>120</v>
      </c>
      <c r="U3157" s="70"/>
      <c r="V3157" s="124"/>
    </row>
    <row r="3158" s="63" customFormat="1" ht="16.5" outlineLevel="7" spans="1:22">
      <c r="A3158" s="82"/>
      <c r="B3158" s="111" t="s">
        <v>192</v>
      </c>
      <c r="C3158" s="111" t="s">
        <v>14850</v>
      </c>
      <c r="D3158" s="112" t="s">
        <v>14817</v>
      </c>
      <c r="E3158" s="113">
        <v>42116</v>
      </c>
      <c r="F3158" s="112">
        <v>96</v>
      </c>
      <c r="G3158" s="114">
        <v>0</v>
      </c>
      <c r="H3158" s="115">
        <v>3967.19</v>
      </c>
      <c r="I3158" s="115">
        <v>3967.19</v>
      </c>
      <c r="J3158" s="116">
        <v>0</v>
      </c>
      <c r="K3158" s="116">
        <v>0</v>
      </c>
      <c r="L3158" s="116">
        <v>0</v>
      </c>
      <c r="M3158" s="118"/>
      <c r="N3158" s="119"/>
      <c r="O3158" s="120">
        <f t="shared" si="196"/>
        <v>45046</v>
      </c>
      <c r="P3158" s="121">
        <f t="shared" si="197"/>
        <v>0</v>
      </c>
      <c r="Q3158" s="122">
        <f t="shared" si="198"/>
        <v>0</v>
      </c>
      <c r="R3158" s="122">
        <f t="shared" si="199"/>
        <v>0</v>
      </c>
      <c r="S3158" s="123" t="s">
        <v>120</v>
      </c>
      <c r="U3158" s="70"/>
      <c r="V3158" s="124"/>
    </row>
    <row r="3159" s="63" customFormat="1" ht="16.5" outlineLevel="7" spans="1:22">
      <c r="A3159" s="82"/>
      <c r="B3159" s="111" t="s">
        <v>192</v>
      </c>
      <c r="C3159" s="111" t="s">
        <v>14854</v>
      </c>
      <c r="D3159" s="112" t="s">
        <v>14817</v>
      </c>
      <c r="E3159" s="113">
        <v>43448</v>
      </c>
      <c r="F3159" s="112">
        <v>96</v>
      </c>
      <c r="G3159" s="114">
        <v>0</v>
      </c>
      <c r="H3159" s="115">
        <v>2991.45</v>
      </c>
      <c r="I3159" s="115">
        <v>2617.52</v>
      </c>
      <c r="J3159" s="116">
        <v>0</v>
      </c>
      <c r="K3159" s="116">
        <v>373.93</v>
      </c>
      <c r="L3159" s="116">
        <v>373.94</v>
      </c>
      <c r="M3159" s="118"/>
      <c r="N3159" s="119"/>
      <c r="O3159" s="120">
        <f t="shared" si="196"/>
        <v>46387</v>
      </c>
      <c r="P3159" s="121">
        <f t="shared" si="197"/>
        <v>12</v>
      </c>
      <c r="Q3159" s="122">
        <f t="shared" si="198"/>
        <v>373.93125</v>
      </c>
      <c r="R3159" s="122">
        <f t="shared" si="199"/>
        <v>-0.00875000000002046</v>
      </c>
      <c r="S3159" s="123" t="s">
        <v>120</v>
      </c>
      <c r="U3159" s="70"/>
      <c r="V3159" s="124"/>
    </row>
    <row r="3160" s="63" customFormat="1" ht="16.5" outlineLevel="7" spans="1:22">
      <c r="A3160" s="82"/>
      <c r="B3160" s="111" t="s">
        <v>192</v>
      </c>
      <c r="C3160" s="111" t="s">
        <v>14856</v>
      </c>
      <c r="D3160" s="112" t="s">
        <v>14745</v>
      </c>
      <c r="E3160" s="113">
        <v>43563</v>
      </c>
      <c r="F3160" s="112">
        <v>96</v>
      </c>
      <c r="G3160" s="114">
        <v>0</v>
      </c>
      <c r="H3160" s="115">
        <v>2326.73</v>
      </c>
      <c r="I3160" s="115">
        <v>1938.95</v>
      </c>
      <c r="J3160" s="116">
        <v>0</v>
      </c>
      <c r="K3160" s="116">
        <v>387.78</v>
      </c>
      <c r="L3160" s="116">
        <v>290.83</v>
      </c>
      <c r="M3160" s="118"/>
      <c r="N3160" s="119"/>
      <c r="O3160" s="120">
        <f t="shared" si="196"/>
        <v>46507</v>
      </c>
      <c r="P3160" s="121">
        <f t="shared" si="197"/>
        <v>12</v>
      </c>
      <c r="Q3160" s="122">
        <f t="shared" si="198"/>
        <v>290.84125</v>
      </c>
      <c r="R3160" s="122">
        <f t="shared" si="199"/>
        <v>0.0112500000000182</v>
      </c>
      <c r="S3160" s="123" t="s">
        <v>120</v>
      </c>
      <c r="U3160" s="70"/>
      <c r="V3160" s="124"/>
    </row>
    <row r="3161" s="63" customFormat="1" ht="16.5" outlineLevel="7" spans="1:22">
      <c r="A3161" s="82"/>
      <c r="B3161" s="111" t="s">
        <v>192</v>
      </c>
      <c r="C3161" s="111" t="s">
        <v>14860</v>
      </c>
      <c r="D3161" s="112" t="s">
        <v>14745</v>
      </c>
      <c r="E3161" s="113">
        <v>43563</v>
      </c>
      <c r="F3161" s="112">
        <v>96</v>
      </c>
      <c r="G3161" s="114">
        <v>0</v>
      </c>
      <c r="H3161" s="115">
        <v>2326.73</v>
      </c>
      <c r="I3161" s="115">
        <v>1938.95</v>
      </c>
      <c r="J3161" s="116">
        <v>0</v>
      </c>
      <c r="K3161" s="116">
        <v>387.78</v>
      </c>
      <c r="L3161" s="116">
        <v>290.83</v>
      </c>
      <c r="M3161" s="118"/>
      <c r="N3161" s="119"/>
      <c r="O3161" s="120">
        <f t="shared" si="196"/>
        <v>46507</v>
      </c>
      <c r="P3161" s="121">
        <f t="shared" si="197"/>
        <v>12</v>
      </c>
      <c r="Q3161" s="122">
        <f t="shared" si="198"/>
        <v>290.84125</v>
      </c>
      <c r="R3161" s="122">
        <f t="shared" si="199"/>
        <v>0.0112500000000182</v>
      </c>
      <c r="S3161" s="123" t="s">
        <v>120</v>
      </c>
      <c r="U3161" s="70"/>
      <c r="V3161" s="124"/>
    </row>
    <row r="3162" s="63" customFormat="1" ht="16.5" outlineLevel="7" spans="1:22">
      <c r="A3162" s="82"/>
      <c r="B3162" s="111" t="s">
        <v>192</v>
      </c>
      <c r="C3162" s="111" t="s">
        <v>14863</v>
      </c>
      <c r="D3162" s="112" t="s">
        <v>14745</v>
      </c>
      <c r="E3162" s="113">
        <v>43563</v>
      </c>
      <c r="F3162" s="112">
        <v>96</v>
      </c>
      <c r="G3162" s="114">
        <v>0</v>
      </c>
      <c r="H3162" s="115">
        <v>2326.73</v>
      </c>
      <c r="I3162" s="115">
        <v>1938.95</v>
      </c>
      <c r="J3162" s="116">
        <v>0</v>
      </c>
      <c r="K3162" s="116">
        <v>387.78</v>
      </c>
      <c r="L3162" s="116">
        <v>290.83</v>
      </c>
      <c r="M3162" s="118"/>
      <c r="N3162" s="119"/>
      <c r="O3162" s="120">
        <f t="shared" si="196"/>
        <v>46507</v>
      </c>
      <c r="P3162" s="121">
        <f t="shared" si="197"/>
        <v>12</v>
      </c>
      <c r="Q3162" s="122">
        <f t="shared" si="198"/>
        <v>290.84125</v>
      </c>
      <c r="R3162" s="122">
        <f t="shared" si="199"/>
        <v>0.0112500000000182</v>
      </c>
      <c r="S3162" s="123" t="s">
        <v>120</v>
      </c>
      <c r="U3162" s="70"/>
      <c r="V3162" s="124"/>
    </row>
    <row r="3163" s="63" customFormat="1" ht="16.5" outlineLevel="7" spans="1:22">
      <c r="A3163" s="82"/>
      <c r="B3163" s="111" t="s">
        <v>192</v>
      </c>
      <c r="C3163" s="111" t="s">
        <v>14866</v>
      </c>
      <c r="D3163" s="112" t="s">
        <v>14745</v>
      </c>
      <c r="E3163" s="113">
        <v>43563</v>
      </c>
      <c r="F3163" s="112">
        <v>96</v>
      </c>
      <c r="G3163" s="114">
        <v>0</v>
      </c>
      <c r="H3163" s="115">
        <v>2326.71</v>
      </c>
      <c r="I3163" s="115">
        <v>1938.94</v>
      </c>
      <c r="J3163" s="116">
        <v>0</v>
      </c>
      <c r="K3163" s="116">
        <v>387.77</v>
      </c>
      <c r="L3163" s="116">
        <v>290.82</v>
      </c>
      <c r="M3163" s="118"/>
      <c r="N3163" s="119"/>
      <c r="O3163" s="120">
        <f t="shared" si="196"/>
        <v>46507</v>
      </c>
      <c r="P3163" s="121">
        <f t="shared" si="197"/>
        <v>12</v>
      </c>
      <c r="Q3163" s="122">
        <f t="shared" si="198"/>
        <v>290.83875</v>
      </c>
      <c r="R3163" s="122">
        <f t="shared" si="199"/>
        <v>0.0187500000000114</v>
      </c>
      <c r="S3163" s="123" t="s">
        <v>120</v>
      </c>
      <c r="U3163" s="70"/>
      <c r="V3163" s="124"/>
    </row>
    <row r="3164" s="63" customFormat="1" ht="16.5" outlineLevel="7" spans="1:22">
      <c r="A3164" s="82"/>
      <c r="B3164" s="111" t="s">
        <v>192</v>
      </c>
      <c r="C3164" s="111" t="s">
        <v>14869</v>
      </c>
      <c r="D3164" s="112" t="s">
        <v>14597</v>
      </c>
      <c r="E3164" s="113">
        <v>45250</v>
      </c>
      <c r="F3164" s="112">
        <v>96</v>
      </c>
      <c r="G3164" s="114">
        <v>0</v>
      </c>
      <c r="H3164" s="115">
        <v>27168.14</v>
      </c>
      <c r="I3164" s="115">
        <v>7075.04</v>
      </c>
      <c r="J3164" s="116">
        <v>0</v>
      </c>
      <c r="K3164" s="116">
        <v>20093.1</v>
      </c>
      <c r="L3164" s="116">
        <v>3396.02</v>
      </c>
      <c r="M3164" s="118"/>
      <c r="N3164" s="119"/>
      <c r="O3164" s="120">
        <f t="shared" si="196"/>
        <v>48182</v>
      </c>
      <c r="P3164" s="121">
        <f t="shared" si="197"/>
        <v>12</v>
      </c>
      <c r="Q3164" s="122">
        <f t="shared" si="198"/>
        <v>3396.0175</v>
      </c>
      <c r="R3164" s="122">
        <f t="shared" si="199"/>
        <v>-0.00250000000005457</v>
      </c>
      <c r="S3164" s="123" t="s">
        <v>120</v>
      </c>
      <c r="U3164" s="70"/>
      <c r="V3164" s="124"/>
    </row>
    <row r="3165" s="63" customFormat="1" ht="16.5" outlineLevel="7" spans="1:22">
      <c r="A3165" s="82"/>
      <c r="B3165" s="111" t="s">
        <v>192</v>
      </c>
      <c r="C3165" s="111" t="s">
        <v>14875</v>
      </c>
      <c r="D3165" s="112" t="s">
        <v>14877</v>
      </c>
      <c r="E3165" s="113">
        <v>45958</v>
      </c>
      <c r="F3165" s="112">
        <v>96</v>
      </c>
      <c r="G3165" s="114">
        <v>0</v>
      </c>
      <c r="H3165" s="115">
        <v>697039.78</v>
      </c>
      <c r="I3165" s="115">
        <v>14521.66</v>
      </c>
      <c r="J3165" s="116">
        <v>0</v>
      </c>
      <c r="K3165" s="116">
        <v>682518.12</v>
      </c>
      <c r="L3165" s="116">
        <v>14521.66</v>
      </c>
      <c r="M3165" s="118"/>
      <c r="N3165" s="119"/>
      <c r="O3165" s="120">
        <f t="shared" si="196"/>
        <v>48883</v>
      </c>
      <c r="P3165" s="121">
        <f t="shared" si="197"/>
        <v>2</v>
      </c>
      <c r="Q3165" s="122">
        <f t="shared" si="198"/>
        <v>14521.6620833333</v>
      </c>
      <c r="R3165" s="122">
        <f t="shared" si="199"/>
        <v>0.00208333330010646</v>
      </c>
      <c r="S3165" s="123" t="s">
        <v>120</v>
      </c>
      <c r="U3165" s="70"/>
      <c r="V3165" s="124"/>
    </row>
    <row r="3166" s="63" customFormat="1" ht="16.5" outlineLevel="7" spans="1:22">
      <c r="A3166" s="82"/>
      <c r="B3166" s="111" t="s">
        <v>191</v>
      </c>
      <c r="C3166" s="111" t="s">
        <v>14883</v>
      </c>
      <c r="D3166" s="112" t="s">
        <v>14885</v>
      </c>
      <c r="E3166" s="113">
        <v>35400</v>
      </c>
      <c r="F3166" s="112">
        <v>420</v>
      </c>
      <c r="G3166" s="114">
        <v>0</v>
      </c>
      <c r="H3166" s="115">
        <v>6327498.23</v>
      </c>
      <c r="I3166" s="115">
        <v>5090658.9</v>
      </c>
      <c r="J3166" s="116">
        <v>0</v>
      </c>
      <c r="K3166" s="116">
        <v>1236839.33</v>
      </c>
      <c r="L3166" s="116">
        <v>206139.89</v>
      </c>
      <c r="M3166" s="118"/>
      <c r="N3166" s="119"/>
      <c r="O3166" s="120">
        <f t="shared" si="196"/>
        <v>48213</v>
      </c>
      <c r="P3166" s="121">
        <f t="shared" si="197"/>
        <v>12</v>
      </c>
      <c r="Q3166" s="122">
        <f t="shared" si="198"/>
        <v>180785.663714286</v>
      </c>
      <c r="R3166" s="122">
        <f t="shared" si="199"/>
        <v>-25354.226285714</v>
      </c>
      <c r="S3166" s="123" t="s">
        <v>120</v>
      </c>
      <c r="U3166" s="70"/>
      <c r="V3166" s="124"/>
    </row>
    <row r="3167" s="63" customFormat="1" ht="16.5" outlineLevel="7" spans="1:22">
      <c r="A3167" s="82"/>
      <c r="B3167" s="111" t="s">
        <v>191</v>
      </c>
      <c r="C3167" s="111" t="s">
        <v>14888</v>
      </c>
      <c r="D3167" s="112" t="s">
        <v>14890</v>
      </c>
      <c r="E3167" s="113">
        <v>31199</v>
      </c>
      <c r="F3167" s="112">
        <v>480</v>
      </c>
      <c r="G3167" s="114">
        <v>0</v>
      </c>
      <c r="H3167" s="115">
        <v>4438150.9</v>
      </c>
      <c r="I3167" s="115">
        <v>4413363.26</v>
      </c>
      <c r="J3167" s="116">
        <v>0</v>
      </c>
      <c r="K3167" s="116">
        <v>24787.64</v>
      </c>
      <c r="L3167" s="116">
        <v>74362.94</v>
      </c>
      <c r="M3167" s="118"/>
      <c r="N3167" s="119"/>
      <c r="O3167" s="120">
        <f t="shared" si="196"/>
        <v>45838</v>
      </c>
      <c r="P3167" s="121">
        <f t="shared" si="197"/>
        <v>6</v>
      </c>
      <c r="Q3167" s="122">
        <f t="shared" si="198"/>
        <v>55476.88625</v>
      </c>
      <c r="R3167" s="122">
        <f t="shared" si="199"/>
        <v>-18886.05375</v>
      </c>
      <c r="S3167" s="123" t="s">
        <v>120</v>
      </c>
      <c r="U3167" s="70"/>
      <c r="V3167" s="124"/>
    </row>
    <row r="3168" s="63" customFormat="1" ht="16.5" outlineLevel="7" spans="1:22">
      <c r="A3168" s="82"/>
      <c r="B3168" s="111" t="s">
        <v>191</v>
      </c>
      <c r="C3168" s="111" t="s">
        <v>14893</v>
      </c>
      <c r="D3168" s="112" t="s">
        <v>14895</v>
      </c>
      <c r="E3168" s="113">
        <v>31199</v>
      </c>
      <c r="F3168" s="112">
        <v>540</v>
      </c>
      <c r="G3168" s="114">
        <v>0</v>
      </c>
      <c r="H3168" s="115">
        <v>8732036.67</v>
      </c>
      <c r="I3168" s="115">
        <v>8224174.82</v>
      </c>
      <c r="J3168" s="116">
        <v>0</v>
      </c>
      <c r="K3168" s="116">
        <v>507861.85</v>
      </c>
      <c r="L3168" s="116">
        <v>106918.29</v>
      </c>
      <c r="M3168" s="118"/>
      <c r="N3168" s="119"/>
      <c r="O3168" s="120">
        <f t="shared" si="196"/>
        <v>47664</v>
      </c>
      <c r="P3168" s="121">
        <f t="shared" si="197"/>
        <v>12</v>
      </c>
      <c r="Q3168" s="122">
        <f t="shared" si="198"/>
        <v>194045.259333333</v>
      </c>
      <c r="R3168" s="122">
        <f t="shared" si="199"/>
        <v>87126.969333333</v>
      </c>
      <c r="S3168" s="123" t="s">
        <v>120</v>
      </c>
      <c r="U3168" s="70"/>
      <c r="V3168" s="124"/>
    </row>
    <row r="3169" s="63" customFormat="1" ht="16.5" outlineLevel="7" spans="1:22">
      <c r="A3169" s="82"/>
      <c r="B3169" s="111" t="s">
        <v>191</v>
      </c>
      <c r="C3169" s="111" t="s">
        <v>14898</v>
      </c>
      <c r="D3169" s="112" t="s">
        <v>14900</v>
      </c>
      <c r="E3169" s="113">
        <v>26816</v>
      </c>
      <c r="F3169" s="112">
        <v>864</v>
      </c>
      <c r="G3169" s="114">
        <v>0</v>
      </c>
      <c r="H3169" s="115">
        <v>4830574.98</v>
      </c>
      <c r="I3169" s="115">
        <v>3569641.94</v>
      </c>
      <c r="J3169" s="116">
        <v>1260933.04</v>
      </c>
      <c r="K3169" s="116">
        <v>0</v>
      </c>
      <c r="L3169" s="116">
        <v>0</v>
      </c>
      <c r="M3169" s="118"/>
      <c r="N3169" s="119"/>
      <c r="O3169" s="120">
        <f t="shared" si="196"/>
        <v>53143</v>
      </c>
      <c r="P3169" s="121">
        <f t="shared" si="197"/>
        <v>12</v>
      </c>
      <c r="Q3169" s="122">
        <f t="shared" si="198"/>
        <v>67091.3191666667</v>
      </c>
      <c r="R3169" s="122">
        <f t="shared" si="199"/>
        <v>67091.3191666667</v>
      </c>
      <c r="S3169" s="123" t="s">
        <v>120</v>
      </c>
      <c r="U3169" s="70"/>
      <c r="V3169" s="124"/>
    </row>
    <row r="3170" s="63" customFormat="1" ht="16.5" outlineLevel="7" spans="1:22">
      <c r="A3170" s="82"/>
      <c r="B3170" s="111" t="s">
        <v>191</v>
      </c>
      <c r="C3170" s="111" t="s">
        <v>14903</v>
      </c>
      <c r="D3170" s="112" t="s">
        <v>14905</v>
      </c>
      <c r="E3170" s="113">
        <v>26451</v>
      </c>
      <c r="F3170" s="112">
        <v>420</v>
      </c>
      <c r="G3170" s="114">
        <v>0</v>
      </c>
      <c r="H3170" s="115">
        <v>566352</v>
      </c>
      <c r="I3170" s="115">
        <v>566352</v>
      </c>
      <c r="J3170" s="116">
        <v>0</v>
      </c>
      <c r="K3170" s="116">
        <v>0</v>
      </c>
      <c r="L3170" s="116">
        <v>0</v>
      </c>
      <c r="M3170" s="118"/>
      <c r="N3170" s="119"/>
      <c r="O3170" s="120">
        <f t="shared" si="196"/>
        <v>39263</v>
      </c>
      <c r="P3170" s="121">
        <f t="shared" si="197"/>
        <v>0</v>
      </c>
      <c r="Q3170" s="122">
        <f t="shared" si="198"/>
        <v>0</v>
      </c>
      <c r="R3170" s="122">
        <f t="shared" si="199"/>
        <v>0</v>
      </c>
      <c r="S3170" s="123" t="s">
        <v>120</v>
      </c>
      <c r="U3170" s="70"/>
      <c r="V3170" s="124"/>
    </row>
    <row r="3171" s="63" customFormat="1" ht="16.5" outlineLevel="7" spans="1:22">
      <c r="A3171" s="82"/>
      <c r="B3171" s="111" t="s">
        <v>191</v>
      </c>
      <c r="C3171" s="111" t="s">
        <v>14907</v>
      </c>
      <c r="D3171" s="112" t="s">
        <v>14909</v>
      </c>
      <c r="E3171" s="113">
        <v>26451</v>
      </c>
      <c r="F3171" s="112">
        <v>660</v>
      </c>
      <c r="G3171" s="114">
        <v>0</v>
      </c>
      <c r="H3171" s="115">
        <v>3529720.38</v>
      </c>
      <c r="I3171" s="115">
        <v>3239327.16</v>
      </c>
      <c r="J3171" s="116">
        <v>0</v>
      </c>
      <c r="K3171" s="116">
        <v>290393.22</v>
      </c>
      <c r="L3171" s="116">
        <v>151509.5</v>
      </c>
      <c r="M3171" s="118"/>
      <c r="N3171" s="119"/>
      <c r="O3171" s="120">
        <f t="shared" si="196"/>
        <v>46568</v>
      </c>
      <c r="P3171" s="121">
        <f t="shared" si="197"/>
        <v>12</v>
      </c>
      <c r="Q3171" s="122">
        <f t="shared" si="198"/>
        <v>64176.7341818182</v>
      </c>
      <c r="R3171" s="122">
        <f t="shared" si="199"/>
        <v>-87332.7658181818</v>
      </c>
      <c r="S3171" s="123" t="s">
        <v>120</v>
      </c>
      <c r="U3171" s="70"/>
      <c r="V3171" s="124"/>
    </row>
    <row r="3172" s="63" customFormat="1" ht="16.5" outlineLevel="7" spans="1:22">
      <c r="A3172" s="82"/>
      <c r="B3172" s="111" t="s">
        <v>191</v>
      </c>
      <c r="C3172" s="111" t="s">
        <v>14913</v>
      </c>
      <c r="D3172" s="112" t="s">
        <v>14915</v>
      </c>
      <c r="E3172" s="113">
        <v>37103</v>
      </c>
      <c r="F3172" s="112">
        <v>420</v>
      </c>
      <c r="G3172" s="114">
        <v>0</v>
      </c>
      <c r="H3172" s="115">
        <v>12380999.84</v>
      </c>
      <c r="I3172" s="115">
        <v>8468302.42</v>
      </c>
      <c r="J3172" s="116">
        <v>0</v>
      </c>
      <c r="K3172" s="116">
        <v>3912697.42</v>
      </c>
      <c r="L3172" s="116">
        <v>366815.38</v>
      </c>
      <c r="M3172" s="118"/>
      <c r="N3172" s="119"/>
      <c r="O3172" s="120">
        <f t="shared" si="196"/>
        <v>49887</v>
      </c>
      <c r="P3172" s="121">
        <f t="shared" si="197"/>
        <v>12</v>
      </c>
      <c r="Q3172" s="122"/>
      <c r="R3172" s="122">
        <f t="shared" si="199"/>
        <v>-366815.38</v>
      </c>
      <c r="S3172" s="123" t="s">
        <v>120</v>
      </c>
      <c r="U3172" s="70"/>
      <c r="V3172" s="124"/>
    </row>
    <row r="3173" s="63" customFormat="1" ht="16.5" outlineLevel="7" spans="1:22">
      <c r="A3173" s="82"/>
      <c r="B3173" s="111" t="s">
        <v>191</v>
      </c>
      <c r="C3173" s="111" t="s">
        <v>14917</v>
      </c>
      <c r="D3173" s="112" t="s">
        <v>14919</v>
      </c>
      <c r="E3173" s="113">
        <v>26451</v>
      </c>
      <c r="F3173" s="112">
        <v>876</v>
      </c>
      <c r="G3173" s="114">
        <v>0</v>
      </c>
      <c r="H3173" s="115">
        <v>609944.73</v>
      </c>
      <c r="I3173" s="115">
        <v>319041.11</v>
      </c>
      <c r="J3173" s="116">
        <v>290903.62</v>
      </c>
      <c r="K3173" s="116">
        <v>0</v>
      </c>
      <c r="L3173" s="116">
        <v>0</v>
      </c>
      <c r="M3173" s="118"/>
      <c r="N3173" s="119"/>
      <c r="O3173" s="120">
        <f t="shared" si="196"/>
        <v>53143</v>
      </c>
      <c r="P3173" s="121">
        <f t="shared" si="197"/>
        <v>12</v>
      </c>
      <c r="Q3173" s="122">
        <f t="shared" si="198"/>
        <v>8355.40726027397</v>
      </c>
      <c r="R3173" s="122">
        <f t="shared" si="199"/>
        <v>8355.40726027397</v>
      </c>
      <c r="S3173" s="123" t="s">
        <v>120</v>
      </c>
      <c r="U3173" s="70"/>
      <c r="V3173" s="124"/>
    </row>
    <row r="3174" s="63" customFormat="1" ht="16.5" outlineLevel="7" spans="1:22">
      <c r="A3174" s="82"/>
      <c r="B3174" s="111" t="s">
        <v>191</v>
      </c>
      <c r="C3174" s="111" t="s">
        <v>14922</v>
      </c>
      <c r="D3174" s="112" t="s">
        <v>14924</v>
      </c>
      <c r="E3174" s="113">
        <v>26451</v>
      </c>
      <c r="F3174" s="112">
        <v>876</v>
      </c>
      <c r="G3174" s="114">
        <v>0</v>
      </c>
      <c r="H3174" s="115">
        <v>293690</v>
      </c>
      <c r="I3174" s="115">
        <v>257544.41</v>
      </c>
      <c r="J3174" s="116">
        <v>36145.59</v>
      </c>
      <c r="K3174" s="116">
        <v>0</v>
      </c>
      <c r="L3174" s="116">
        <v>0</v>
      </c>
      <c r="M3174" s="118"/>
      <c r="N3174" s="119"/>
      <c r="O3174" s="120">
        <f t="shared" si="196"/>
        <v>53143</v>
      </c>
      <c r="P3174" s="121">
        <f t="shared" si="197"/>
        <v>12</v>
      </c>
      <c r="Q3174" s="122">
        <f t="shared" si="198"/>
        <v>4023.15068493151</v>
      </c>
      <c r="R3174" s="122">
        <f t="shared" si="199"/>
        <v>4023.15068493151</v>
      </c>
      <c r="S3174" s="123" t="s">
        <v>120</v>
      </c>
      <c r="U3174" s="70"/>
      <c r="V3174" s="124"/>
    </row>
    <row r="3175" s="63" customFormat="1" ht="16.5" outlineLevel="7" spans="1:22">
      <c r="A3175" s="82"/>
      <c r="B3175" s="111" t="s">
        <v>191</v>
      </c>
      <c r="C3175" s="111" t="s">
        <v>14926</v>
      </c>
      <c r="D3175" s="112" t="s">
        <v>14928</v>
      </c>
      <c r="E3175" s="113">
        <v>26451</v>
      </c>
      <c r="F3175" s="112">
        <v>420</v>
      </c>
      <c r="G3175" s="114">
        <v>0</v>
      </c>
      <c r="H3175" s="115">
        <v>606148.28</v>
      </c>
      <c r="I3175" s="115">
        <v>606148.28</v>
      </c>
      <c r="J3175" s="116">
        <v>0</v>
      </c>
      <c r="K3175" s="116">
        <v>0</v>
      </c>
      <c r="L3175" s="116">
        <v>0</v>
      </c>
      <c r="M3175" s="118"/>
      <c r="N3175" s="119"/>
      <c r="O3175" s="120">
        <f t="shared" si="196"/>
        <v>39263</v>
      </c>
      <c r="P3175" s="121">
        <f t="shared" si="197"/>
        <v>0</v>
      </c>
      <c r="Q3175" s="122">
        <f t="shared" si="198"/>
        <v>0</v>
      </c>
      <c r="R3175" s="122">
        <f t="shared" si="199"/>
        <v>0</v>
      </c>
      <c r="S3175" s="123" t="s">
        <v>120</v>
      </c>
      <c r="U3175" s="70"/>
      <c r="V3175" s="124"/>
    </row>
    <row r="3176" s="63" customFormat="1" ht="16.5" outlineLevel="7" spans="1:22">
      <c r="A3176" s="82"/>
      <c r="B3176" s="111" t="s">
        <v>191</v>
      </c>
      <c r="C3176" s="111" t="s">
        <v>14930</v>
      </c>
      <c r="D3176" s="112" t="s">
        <v>14932</v>
      </c>
      <c r="E3176" s="113">
        <v>34304</v>
      </c>
      <c r="F3176" s="112">
        <v>624</v>
      </c>
      <c r="G3176" s="114">
        <v>0</v>
      </c>
      <c r="H3176" s="115">
        <v>363450.47</v>
      </c>
      <c r="I3176" s="115">
        <v>136886.26</v>
      </c>
      <c r="J3176" s="116">
        <v>158779.59</v>
      </c>
      <c r="K3176" s="116">
        <v>67784.62</v>
      </c>
      <c r="L3176" s="116">
        <v>3306.57</v>
      </c>
      <c r="M3176" s="118"/>
      <c r="N3176" s="119"/>
      <c r="O3176" s="120">
        <f t="shared" si="196"/>
        <v>53327</v>
      </c>
      <c r="P3176" s="121">
        <f t="shared" si="197"/>
        <v>12</v>
      </c>
      <c r="Q3176" s="122">
        <f t="shared" si="198"/>
        <v>6989.43211538461</v>
      </c>
      <c r="R3176" s="122">
        <f t="shared" si="199"/>
        <v>3682.86211538461</v>
      </c>
      <c r="S3176" s="123" t="s">
        <v>120</v>
      </c>
      <c r="U3176" s="70"/>
      <c r="V3176" s="124"/>
    </row>
    <row r="3177" s="63" customFormat="1" ht="16.5" outlineLevel="7" spans="1:22">
      <c r="A3177" s="82"/>
      <c r="B3177" s="111" t="s">
        <v>191</v>
      </c>
      <c r="C3177" s="111" t="s">
        <v>14935</v>
      </c>
      <c r="D3177" s="112" t="s">
        <v>14937</v>
      </c>
      <c r="E3177" s="113">
        <v>34304</v>
      </c>
      <c r="F3177" s="112">
        <v>420</v>
      </c>
      <c r="G3177" s="114">
        <v>0</v>
      </c>
      <c r="H3177" s="115">
        <v>2026617.32</v>
      </c>
      <c r="I3177" s="115">
        <v>1740675.98</v>
      </c>
      <c r="J3177" s="116">
        <v>0</v>
      </c>
      <c r="K3177" s="116">
        <v>285941.34</v>
      </c>
      <c r="L3177" s="116">
        <v>95313.78</v>
      </c>
      <c r="M3177" s="118"/>
      <c r="N3177" s="119"/>
      <c r="O3177" s="120">
        <f t="shared" si="196"/>
        <v>47118</v>
      </c>
      <c r="P3177" s="121">
        <f t="shared" si="197"/>
        <v>12</v>
      </c>
      <c r="Q3177" s="122">
        <f t="shared" si="198"/>
        <v>57903.352</v>
      </c>
      <c r="R3177" s="122">
        <f t="shared" si="199"/>
        <v>-37410.428</v>
      </c>
      <c r="S3177" s="123" t="s">
        <v>120</v>
      </c>
      <c r="U3177" s="70"/>
      <c r="V3177" s="124"/>
    </row>
    <row r="3178" s="63" customFormat="1" ht="16.5" outlineLevel="7" spans="1:22">
      <c r="A3178" s="82"/>
      <c r="B3178" s="111" t="s">
        <v>191</v>
      </c>
      <c r="C3178" s="111" t="s">
        <v>14939</v>
      </c>
      <c r="D3178" s="112" t="s">
        <v>14941</v>
      </c>
      <c r="E3178" s="113">
        <v>32417</v>
      </c>
      <c r="F3178" s="112">
        <v>420</v>
      </c>
      <c r="G3178" s="114">
        <v>0</v>
      </c>
      <c r="H3178" s="115">
        <v>944028.04</v>
      </c>
      <c r="I3178" s="115">
        <v>944028.04</v>
      </c>
      <c r="J3178" s="116">
        <v>0</v>
      </c>
      <c r="K3178" s="116">
        <v>0</v>
      </c>
      <c r="L3178" s="116">
        <v>0</v>
      </c>
      <c r="M3178" s="118"/>
      <c r="N3178" s="119"/>
      <c r="O3178" s="120">
        <f t="shared" si="196"/>
        <v>45230</v>
      </c>
      <c r="P3178" s="121">
        <f t="shared" si="197"/>
        <v>0</v>
      </c>
      <c r="Q3178" s="122">
        <f t="shared" si="198"/>
        <v>0</v>
      </c>
      <c r="R3178" s="122">
        <f t="shared" si="199"/>
        <v>0</v>
      </c>
      <c r="S3178" s="123" t="s">
        <v>120</v>
      </c>
      <c r="U3178" s="70"/>
      <c r="V3178" s="124"/>
    </row>
    <row r="3179" s="63" customFormat="1" ht="16.5" outlineLevel="7" spans="1:22">
      <c r="A3179" s="82"/>
      <c r="B3179" s="111" t="s">
        <v>191</v>
      </c>
      <c r="C3179" s="111" t="s">
        <v>14943</v>
      </c>
      <c r="D3179" s="112" t="s">
        <v>14945</v>
      </c>
      <c r="E3179" s="113">
        <v>27546</v>
      </c>
      <c r="F3179" s="112">
        <v>600</v>
      </c>
      <c r="G3179" s="114">
        <v>0</v>
      </c>
      <c r="H3179" s="115">
        <v>962174.53</v>
      </c>
      <c r="I3179" s="115">
        <v>962174.53</v>
      </c>
      <c r="J3179" s="116">
        <v>0</v>
      </c>
      <c r="K3179" s="116">
        <v>0</v>
      </c>
      <c r="L3179" s="116">
        <v>78651.81</v>
      </c>
      <c r="M3179" s="118"/>
      <c r="N3179" s="119"/>
      <c r="O3179" s="120">
        <f t="shared" si="196"/>
        <v>45838</v>
      </c>
      <c r="P3179" s="121">
        <f t="shared" si="197"/>
        <v>6</v>
      </c>
      <c r="Q3179" s="122">
        <f t="shared" si="198"/>
        <v>9621.7453</v>
      </c>
      <c r="R3179" s="122">
        <f t="shared" si="199"/>
        <v>-69030.0647</v>
      </c>
      <c r="S3179" s="123" t="s">
        <v>120</v>
      </c>
      <c r="U3179" s="70"/>
      <c r="V3179" s="124"/>
    </row>
    <row r="3180" s="63" customFormat="1" ht="16.5" outlineLevel="7" spans="1:22">
      <c r="A3180" s="82"/>
      <c r="B3180" s="111" t="s">
        <v>191</v>
      </c>
      <c r="C3180" s="111" t="s">
        <v>14948</v>
      </c>
      <c r="D3180" s="112" t="s">
        <v>14950</v>
      </c>
      <c r="E3180" s="113">
        <v>26451</v>
      </c>
      <c r="F3180" s="112">
        <v>420</v>
      </c>
      <c r="G3180" s="114">
        <v>0</v>
      </c>
      <c r="H3180" s="115">
        <v>743878.08</v>
      </c>
      <c r="I3180" s="115">
        <v>743878.08</v>
      </c>
      <c r="J3180" s="116">
        <v>0</v>
      </c>
      <c r="K3180" s="116">
        <v>0</v>
      </c>
      <c r="L3180" s="116">
        <v>0</v>
      </c>
      <c r="M3180" s="118"/>
      <c r="N3180" s="119"/>
      <c r="O3180" s="120">
        <f t="shared" si="196"/>
        <v>39263</v>
      </c>
      <c r="P3180" s="121">
        <f t="shared" si="197"/>
        <v>0</v>
      </c>
      <c r="Q3180" s="122">
        <f t="shared" si="198"/>
        <v>0</v>
      </c>
      <c r="R3180" s="122">
        <f t="shared" si="199"/>
        <v>0</v>
      </c>
      <c r="S3180" s="123" t="s">
        <v>120</v>
      </c>
      <c r="U3180" s="70"/>
      <c r="V3180" s="124"/>
    </row>
    <row r="3181" s="63" customFormat="1" ht="16.5" outlineLevel="7" spans="1:22">
      <c r="A3181" s="82"/>
      <c r="B3181" s="111" t="s">
        <v>191</v>
      </c>
      <c r="C3181" s="111" t="s">
        <v>14952</v>
      </c>
      <c r="D3181" s="112" t="s">
        <v>14954</v>
      </c>
      <c r="E3181" s="113">
        <v>26451</v>
      </c>
      <c r="F3181" s="112">
        <v>420</v>
      </c>
      <c r="G3181" s="114">
        <v>0</v>
      </c>
      <c r="H3181" s="115">
        <v>116622</v>
      </c>
      <c r="I3181" s="115">
        <v>116622</v>
      </c>
      <c r="J3181" s="116">
        <v>0</v>
      </c>
      <c r="K3181" s="116">
        <v>0</v>
      </c>
      <c r="L3181" s="116">
        <v>0</v>
      </c>
      <c r="M3181" s="118"/>
      <c r="N3181" s="119"/>
      <c r="O3181" s="120">
        <f t="shared" si="196"/>
        <v>39263</v>
      </c>
      <c r="P3181" s="121">
        <f t="shared" si="197"/>
        <v>0</v>
      </c>
      <c r="Q3181" s="122">
        <f t="shared" si="198"/>
        <v>0</v>
      </c>
      <c r="R3181" s="122">
        <f t="shared" si="199"/>
        <v>0</v>
      </c>
      <c r="S3181" s="123" t="s">
        <v>120</v>
      </c>
      <c r="U3181" s="70"/>
      <c r="V3181" s="124"/>
    </row>
    <row r="3182" s="63" customFormat="1" ht="16.5" outlineLevel="7" spans="1:22">
      <c r="A3182" s="82"/>
      <c r="B3182" s="111" t="s">
        <v>191</v>
      </c>
      <c r="C3182" s="111" t="s">
        <v>14956</v>
      </c>
      <c r="D3182" s="112" t="s">
        <v>14954</v>
      </c>
      <c r="E3182" s="113">
        <v>26451</v>
      </c>
      <c r="F3182" s="112">
        <v>420</v>
      </c>
      <c r="G3182" s="114">
        <v>0</v>
      </c>
      <c r="H3182" s="115">
        <v>1015200</v>
      </c>
      <c r="I3182" s="115">
        <v>1015200</v>
      </c>
      <c r="J3182" s="116">
        <v>0</v>
      </c>
      <c r="K3182" s="116">
        <v>0</v>
      </c>
      <c r="L3182" s="116">
        <v>0</v>
      </c>
      <c r="M3182" s="118"/>
      <c r="N3182" s="119"/>
      <c r="O3182" s="120">
        <f t="shared" ref="O3182:O3245" si="200">IFERROR(EOMONTH(E3182,F3182),"")</f>
        <v>39263</v>
      </c>
      <c r="P3182" s="121">
        <f t="shared" ref="P3182:P3245" si="201">IFERROR(IF(OR(AND(M3182&lt;&gt;"",YEAR(M3182)&lt;YEAR($L$6)),AND(O3182&lt;&gt;"",YEAR(O3182)&lt;YEAR($L$6))),0,IF(YEAR(E3182)&gt;YEAR($L$6),0,IF(OR((IF(YEAR(E3182)&lt;YEAR($L$6),1,IF(MONTH(E3182)=12,99,MONTH(E3182)+1))&gt;12),(IF(YEAR(E3182)&lt;YEAR($L$6),1,IF(MONTH(E3182)=12,99,MONTH(E3182)+1))&gt;MIN(MONTH($L$6),IF(AND(M3182&lt;&gt;"",YEAR(M3182)=YEAR($L$6)),MONTH(M3182),99),IF(AND(O3182&lt;&gt;"",YEAR(O3182)=YEAR($L$6)),MONTH(O3182),99)))),0,MIN(MONTH($L$6),IF(AND(M3182&lt;&gt;"",YEAR(M3182)=YEAR($L$6)),MONTH(M3182),99),IF(AND(O3182&lt;&gt;"",YEAR(O3182)=YEAR($L$6)),MONTH(O3182),99))-IF(YEAR(E3182)&lt;YEAR($L$6),1,IF(MONTH(E3182)=12,99,MONTH(E3182)+1))+1))),0)</f>
        <v>0</v>
      </c>
      <c r="Q3182" s="122">
        <f t="shared" ref="Q3182:Q3245" si="202">IFERROR(IF(N3182=0,(H3182*(1-G3182))/F3182*P3182,(N3182*(1-G3182))/F3182*P3182),0)</f>
        <v>0</v>
      </c>
      <c r="R3182" s="122">
        <f t="shared" ref="R3182:R3245" si="203">Q3182-L3182</f>
        <v>0</v>
      </c>
      <c r="S3182" s="123" t="s">
        <v>120</v>
      </c>
      <c r="U3182" s="70"/>
      <c r="V3182" s="124"/>
    </row>
    <row r="3183" s="63" customFormat="1" ht="16.5" outlineLevel="7" spans="1:22">
      <c r="A3183" s="82"/>
      <c r="B3183" s="111" t="s">
        <v>191</v>
      </c>
      <c r="C3183" s="111" t="s">
        <v>14959</v>
      </c>
      <c r="D3183" s="112" t="s">
        <v>14954</v>
      </c>
      <c r="E3183" s="113">
        <v>26085</v>
      </c>
      <c r="F3183" s="112">
        <v>420</v>
      </c>
      <c r="G3183" s="114">
        <v>0</v>
      </c>
      <c r="H3183" s="115">
        <v>234850</v>
      </c>
      <c r="I3183" s="115">
        <v>234850</v>
      </c>
      <c r="J3183" s="116">
        <v>0</v>
      </c>
      <c r="K3183" s="116">
        <v>0</v>
      </c>
      <c r="L3183" s="116">
        <v>0</v>
      </c>
      <c r="M3183" s="118"/>
      <c r="N3183" s="119"/>
      <c r="O3183" s="120">
        <f t="shared" si="200"/>
        <v>38898</v>
      </c>
      <c r="P3183" s="121">
        <f t="shared" si="201"/>
        <v>0</v>
      </c>
      <c r="Q3183" s="122">
        <f t="shared" si="202"/>
        <v>0</v>
      </c>
      <c r="R3183" s="122">
        <f t="shared" si="203"/>
        <v>0</v>
      </c>
      <c r="S3183" s="123" t="s">
        <v>120</v>
      </c>
      <c r="U3183" s="70"/>
      <c r="V3183" s="124"/>
    </row>
    <row r="3184" s="63" customFormat="1" ht="16.5" outlineLevel="7" spans="1:22">
      <c r="A3184" s="82"/>
      <c r="B3184" s="111" t="s">
        <v>191</v>
      </c>
      <c r="C3184" s="111" t="s">
        <v>14962</v>
      </c>
      <c r="D3184" s="112" t="s">
        <v>14964</v>
      </c>
      <c r="E3184" s="113">
        <v>26512</v>
      </c>
      <c r="F3184" s="112">
        <v>876</v>
      </c>
      <c r="G3184" s="114">
        <v>0</v>
      </c>
      <c r="H3184" s="115">
        <v>63700</v>
      </c>
      <c r="I3184" s="115">
        <v>55876.12</v>
      </c>
      <c r="J3184" s="116">
        <v>7823.88</v>
      </c>
      <c r="K3184" s="116">
        <v>0</v>
      </c>
      <c r="L3184" s="116">
        <v>0</v>
      </c>
      <c r="M3184" s="118"/>
      <c r="N3184" s="119"/>
      <c r="O3184" s="120">
        <f t="shared" si="200"/>
        <v>53205</v>
      </c>
      <c r="P3184" s="121">
        <f t="shared" si="201"/>
        <v>12</v>
      </c>
      <c r="Q3184" s="122">
        <f t="shared" si="202"/>
        <v>872.602739726027</v>
      </c>
      <c r="R3184" s="122">
        <f t="shared" si="203"/>
        <v>872.602739726027</v>
      </c>
      <c r="S3184" s="123" t="s">
        <v>120</v>
      </c>
      <c r="U3184" s="70"/>
      <c r="V3184" s="124"/>
    </row>
    <row r="3185" s="63" customFormat="1" ht="16.5" outlineLevel="7" spans="1:22">
      <c r="A3185" s="82"/>
      <c r="B3185" s="111" t="s">
        <v>191</v>
      </c>
      <c r="C3185" s="111" t="s">
        <v>14966</v>
      </c>
      <c r="D3185" s="112" t="s">
        <v>14968</v>
      </c>
      <c r="E3185" s="113">
        <v>34304</v>
      </c>
      <c r="F3185" s="112">
        <v>624</v>
      </c>
      <c r="G3185" s="114">
        <v>0</v>
      </c>
      <c r="H3185" s="115">
        <v>65680</v>
      </c>
      <c r="I3185" s="115">
        <v>35725.26</v>
      </c>
      <c r="J3185" s="116">
        <v>29954.74</v>
      </c>
      <c r="K3185" s="116">
        <v>0</v>
      </c>
      <c r="L3185" s="116">
        <v>0</v>
      </c>
      <c r="M3185" s="118"/>
      <c r="N3185" s="119"/>
      <c r="O3185" s="120">
        <f t="shared" si="200"/>
        <v>53327</v>
      </c>
      <c r="P3185" s="121">
        <f t="shared" si="201"/>
        <v>12</v>
      </c>
      <c r="Q3185" s="122">
        <f t="shared" si="202"/>
        <v>1263.07692307692</v>
      </c>
      <c r="R3185" s="122">
        <f t="shared" si="203"/>
        <v>1263.07692307692</v>
      </c>
      <c r="S3185" s="123" t="s">
        <v>120</v>
      </c>
      <c r="U3185" s="70"/>
      <c r="V3185" s="124"/>
    </row>
    <row r="3186" s="63" customFormat="1" ht="16.5" outlineLevel="7" spans="1:22">
      <c r="A3186" s="82"/>
      <c r="B3186" s="111" t="s">
        <v>191</v>
      </c>
      <c r="C3186" s="111" t="s">
        <v>14971</v>
      </c>
      <c r="D3186" s="112" t="s">
        <v>14973</v>
      </c>
      <c r="E3186" s="113">
        <v>26451</v>
      </c>
      <c r="F3186" s="112">
        <v>672</v>
      </c>
      <c r="G3186" s="114">
        <v>0</v>
      </c>
      <c r="H3186" s="115">
        <v>343127.76</v>
      </c>
      <c r="I3186" s="115">
        <v>264547.25</v>
      </c>
      <c r="J3186" s="116">
        <v>0</v>
      </c>
      <c r="K3186" s="116">
        <v>78580.51</v>
      </c>
      <c r="L3186" s="116">
        <v>25485.57</v>
      </c>
      <c r="M3186" s="118"/>
      <c r="N3186" s="119"/>
      <c r="O3186" s="120">
        <f t="shared" si="200"/>
        <v>46934</v>
      </c>
      <c r="P3186" s="121">
        <f t="shared" si="201"/>
        <v>12</v>
      </c>
      <c r="Q3186" s="122">
        <f t="shared" si="202"/>
        <v>6127.28142857143</v>
      </c>
      <c r="R3186" s="122">
        <f t="shared" si="203"/>
        <v>-19358.2885714286</v>
      </c>
      <c r="S3186" s="123" t="s">
        <v>120</v>
      </c>
      <c r="U3186" s="70"/>
      <c r="V3186" s="124"/>
    </row>
    <row r="3187" s="63" customFormat="1" ht="16.5" outlineLevel="7" spans="1:22">
      <c r="A3187" s="82"/>
      <c r="B3187" s="111" t="s">
        <v>191</v>
      </c>
      <c r="C3187" s="111" t="s">
        <v>14976</v>
      </c>
      <c r="D3187" s="112" t="s">
        <v>14978</v>
      </c>
      <c r="E3187" s="113">
        <v>28399</v>
      </c>
      <c r="F3187" s="112">
        <v>816</v>
      </c>
      <c r="G3187" s="114">
        <v>0</v>
      </c>
      <c r="H3187" s="115">
        <v>604440</v>
      </c>
      <c r="I3187" s="115">
        <v>483570.05</v>
      </c>
      <c r="J3187" s="116">
        <v>120869.95</v>
      </c>
      <c r="K3187" s="116">
        <v>0</v>
      </c>
      <c r="L3187" s="116">
        <v>0</v>
      </c>
      <c r="M3187" s="118"/>
      <c r="N3187" s="119"/>
      <c r="O3187" s="120">
        <f t="shared" si="200"/>
        <v>53266</v>
      </c>
      <c r="P3187" s="121">
        <f t="shared" si="201"/>
        <v>12</v>
      </c>
      <c r="Q3187" s="122">
        <f t="shared" si="202"/>
        <v>8888.82352941177</v>
      </c>
      <c r="R3187" s="122">
        <f t="shared" si="203"/>
        <v>8888.82352941177</v>
      </c>
      <c r="S3187" s="123" t="s">
        <v>120</v>
      </c>
      <c r="U3187" s="70"/>
      <c r="V3187" s="124"/>
    </row>
    <row r="3188" s="63" customFormat="1" ht="16.5" outlineLevel="7" spans="1:22">
      <c r="A3188" s="82"/>
      <c r="B3188" s="111" t="s">
        <v>191</v>
      </c>
      <c r="C3188" s="111" t="s">
        <v>14982</v>
      </c>
      <c r="D3188" s="112" t="s">
        <v>14984</v>
      </c>
      <c r="E3188" s="113">
        <v>36519</v>
      </c>
      <c r="F3188" s="112">
        <v>420</v>
      </c>
      <c r="G3188" s="114">
        <v>0</v>
      </c>
      <c r="H3188" s="115">
        <v>51840</v>
      </c>
      <c r="I3188" s="115">
        <v>37900.4</v>
      </c>
      <c r="J3188" s="116">
        <v>0</v>
      </c>
      <c r="K3188" s="116">
        <v>13939.6</v>
      </c>
      <c r="L3188" s="116">
        <v>1548.85</v>
      </c>
      <c r="M3188" s="118"/>
      <c r="N3188" s="119"/>
      <c r="O3188" s="120">
        <f t="shared" si="200"/>
        <v>49309</v>
      </c>
      <c r="P3188" s="121">
        <f t="shared" si="201"/>
        <v>12</v>
      </c>
      <c r="Q3188" s="122">
        <f t="shared" si="202"/>
        <v>1481.14285714286</v>
      </c>
      <c r="R3188" s="122">
        <f t="shared" si="203"/>
        <v>-67.7071428571428</v>
      </c>
      <c r="S3188" s="123" t="s">
        <v>120</v>
      </c>
      <c r="U3188" s="70"/>
      <c r="V3188" s="124"/>
    </row>
    <row r="3189" s="63" customFormat="1" ht="16.5" outlineLevel="7" spans="1:22">
      <c r="A3189" s="82"/>
      <c r="B3189" s="111" t="s">
        <v>191</v>
      </c>
      <c r="C3189" s="111" t="s">
        <v>14986</v>
      </c>
      <c r="D3189" s="112" t="s">
        <v>14988</v>
      </c>
      <c r="E3189" s="113">
        <v>26451</v>
      </c>
      <c r="F3189" s="112">
        <v>636</v>
      </c>
      <c r="G3189" s="114">
        <v>0</v>
      </c>
      <c r="H3189" s="115">
        <v>487744.43</v>
      </c>
      <c r="I3189" s="115">
        <v>484613.19</v>
      </c>
      <c r="J3189" s="116">
        <v>0</v>
      </c>
      <c r="K3189" s="116">
        <v>3131.24</v>
      </c>
      <c r="L3189" s="116">
        <v>12524.95</v>
      </c>
      <c r="M3189" s="118"/>
      <c r="N3189" s="119"/>
      <c r="O3189" s="120">
        <f t="shared" si="200"/>
        <v>45838</v>
      </c>
      <c r="P3189" s="121">
        <f t="shared" si="201"/>
        <v>6</v>
      </c>
      <c r="Q3189" s="122">
        <f t="shared" si="202"/>
        <v>4601.36254716981</v>
      </c>
      <c r="R3189" s="122">
        <f t="shared" si="203"/>
        <v>-7923.58745283019</v>
      </c>
      <c r="S3189" s="123" t="s">
        <v>120</v>
      </c>
      <c r="U3189" s="70"/>
      <c r="V3189" s="124"/>
    </row>
    <row r="3190" s="63" customFormat="1" ht="16.5" outlineLevel="7" spans="1:22">
      <c r="A3190" s="82"/>
      <c r="B3190" s="111" t="s">
        <v>191</v>
      </c>
      <c r="C3190" s="111" t="s">
        <v>14993</v>
      </c>
      <c r="D3190" s="112" t="s">
        <v>14995</v>
      </c>
      <c r="E3190" s="113">
        <v>34639</v>
      </c>
      <c r="F3190" s="112">
        <v>480</v>
      </c>
      <c r="G3190" s="114">
        <v>0</v>
      </c>
      <c r="H3190" s="115">
        <v>335739.71</v>
      </c>
      <c r="I3190" s="115">
        <v>239618.46</v>
      </c>
      <c r="J3190" s="116">
        <v>0</v>
      </c>
      <c r="K3190" s="116">
        <v>96121.25</v>
      </c>
      <c r="L3190" s="116">
        <v>10779.95</v>
      </c>
      <c r="M3190" s="118"/>
      <c r="N3190" s="119"/>
      <c r="O3190" s="120">
        <f t="shared" si="200"/>
        <v>49278</v>
      </c>
      <c r="P3190" s="121">
        <f t="shared" si="201"/>
        <v>12</v>
      </c>
      <c r="Q3190" s="122">
        <f t="shared" si="202"/>
        <v>8393.49275</v>
      </c>
      <c r="R3190" s="122">
        <f t="shared" si="203"/>
        <v>-2386.45725</v>
      </c>
      <c r="S3190" s="123" t="s">
        <v>120</v>
      </c>
      <c r="U3190" s="70"/>
      <c r="V3190" s="124"/>
    </row>
    <row r="3191" s="63" customFormat="1" ht="16.5" outlineLevel="7" spans="1:22">
      <c r="A3191" s="82"/>
      <c r="B3191" s="111" t="s">
        <v>191</v>
      </c>
      <c r="C3191" s="111" t="s">
        <v>14997</v>
      </c>
      <c r="D3191" s="112" t="s">
        <v>14999</v>
      </c>
      <c r="E3191" s="113">
        <v>33512</v>
      </c>
      <c r="F3191" s="112">
        <v>480</v>
      </c>
      <c r="G3191" s="114">
        <v>0</v>
      </c>
      <c r="H3191" s="115">
        <v>2776410</v>
      </c>
      <c r="I3191" s="115">
        <v>2264577.36</v>
      </c>
      <c r="J3191" s="116">
        <v>0</v>
      </c>
      <c r="K3191" s="116">
        <v>511832.64</v>
      </c>
      <c r="L3191" s="116">
        <v>87742.74</v>
      </c>
      <c r="M3191" s="118"/>
      <c r="N3191" s="119"/>
      <c r="O3191" s="120">
        <f t="shared" si="200"/>
        <v>48152</v>
      </c>
      <c r="P3191" s="121">
        <f t="shared" si="201"/>
        <v>12</v>
      </c>
      <c r="Q3191" s="122">
        <f t="shared" si="202"/>
        <v>69410.25</v>
      </c>
      <c r="R3191" s="122">
        <f t="shared" si="203"/>
        <v>-18332.49</v>
      </c>
      <c r="S3191" s="123" t="s">
        <v>120</v>
      </c>
      <c r="U3191" s="70"/>
      <c r="V3191" s="124"/>
    </row>
    <row r="3192" s="63" customFormat="1" ht="16.5" outlineLevel="7" spans="1:22">
      <c r="A3192" s="82"/>
      <c r="B3192" s="111" t="s">
        <v>191</v>
      </c>
      <c r="C3192" s="111" t="s">
        <v>15002</v>
      </c>
      <c r="D3192" s="112" t="s">
        <v>15004</v>
      </c>
      <c r="E3192" s="113">
        <v>27181</v>
      </c>
      <c r="F3192" s="112">
        <v>480</v>
      </c>
      <c r="G3192" s="114">
        <v>0</v>
      </c>
      <c r="H3192" s="115">
        <v>998541.43</v>
      </c>
      <c r="I3192" s="115">
        <v>998541.43</v>
      </c>
      <c r="J3192" s="116">
        <v>0</v>
      </c>
      <c r="K3192" s="116">
        <v>0</v>
      </c>
      <c r="L3192" s="116">
        <v>0</v>
      </c>
      <c r="M3192" s="118"/>
      <c r="N3192" s="119"/>
      <c r="O3192" s="120">
        <f t="shared" si="200"/>
        <v>41820</v>
      </c>
      <c r="P3192" s="121">
        <f t="shared" si="201"/>
        <v>0</v>
      </c>
      <c r="Q3192" s="122">
        <f t="shared" si="202"/>
        <v>0</v>
      </c>
      <c r="R3192" s="122">
        <f t="shared" si="203"/>
        <v>0</v>
      </c>
      <c r="S3192" s="123" t="s">
        <v>120</v>
      </c>
      <c r="U3192" s="70"/>
      <c r="V3192" s="124"/>
    </row>
    <row r="3193" s="63" customFormat="1" ht="16.5" outlineLevel="7" spans="1:22">
      <c r="A3193" s="82"/>
      <c r="B3193" s="111" t="s">
        <v>191</v>
      </c>
      <c r="C3193" s="111" t="s">
        <v>15006</v>
      </c>
      <c r="D3193" s="112" t="s">
        <v>15008</v>
      </c>
      <c r="E3193" s="113">
        <v>28277</v>
      </c>
      <c r="F3193" s="112">
        <v>480</v>
      </c>
      <c r="G3193" s="114">
        <v>0</v>
      </c>
      <c r="H3193" s="115">
        <v>78450</v>
      </c>
      <c r="I3193" s="115">
        <v>78450</v>
      </c>
      <c r="J3193" s="116">
        <v>0</v>
      </c>
      <c r="K3193" s="116">
        <v>0</v>
      </c>
      <c r="L3193" s="116">
        <v>0</v>
      </c>
      <c r="M3193" s="118"/>
      <c r="N3193" s="119"/>
      <c r="O3193" s="120">
        <f t="shared" si="200"/>
        <v>42916</v>
      </c>
      <c r="P3193" s="121">
        <f t="shared" si="201"/>
        <v>0</v>
      </c>
      <c r="Q3193" s="122">
        <f t="shared" si="202"/>
        <v>0</v>
      </c>
      <c r="R3193" s="122">
        <f t="shared" si="203"/>
        <v>0</v>
      </c>
      <c r="S3193" s="123" t="s">
        <v>120</v>
      </c>
      <c r="U3193" s="70"/>
      <c r="V3193" s="124"/>
    </row>
    <row r="3194" s="63" customFormat="1" ht="16.5" outlineLevel="7" spans="1:22">
      <c r="A3194" s="82"/>
      <c r="B3194" s="111" t="s">
        <v>191</v>
      </c>
      <c r="C3194" s="111" t="s">
        <v>15010</v>
      </c>
      <c r="D3194" s="112" t="s">
        <v>15012</v>
      </c>
      <c r="E3194" s="113">
        <v>34304</v>
      </c>
      <c r="F3194" s="112">
        <v>684</v>
      </c>
      <c r="G3194" s="114">
        <v>0</v>
      </c>
      <c r="H3194" s="115">
        <v>567240</v>
      </c>
      <c r="I3194" s="115">
        <v>159181.62</v>
      </c>
      <c r="J3194" s="116">
        <v>408058.38</v>
      </c>
      <c r="K3194" s="116">
        <v>0</v>
      </c>
      <c r="L3194" s="116">
        <v>0</v>
      </c>
      <c r="M3194" s="118"/>
      <c r="N3194" s="119"/>
      <c r="O3194" s="120">
        <f t="shared" si="200"/>
        <v>55153</v>
      </c>
      <c r="P3194" s="121">
        <f t="shared" si="201"/>
        <v>12</v>
      </c>
      <c r="Q3194" s="122">
        <f t="shared" si="202"/>
        <v>9951.57894736842</v>
      </c>
      <c r="R3194" s="122">
        <f t="shared" si="203"/>
        <v>9951.57894736842</v>
      </c>
      <c r="S3194" s="123" t="s">
        <v>120</v>
      </c>
      <c r="U3194" s="70"/>
      <c r="V3194" s="124"/>
    </row>
    <row r="3195" s="63" customFormat="1" ht="16.5" outlineLevel="7" spans="1:22">
      <c r="A3195" s="82"/>
      <c r="B3195" s="111" t="s">
        <v>191</v>
      </c>
      <c r="C3195" s="111" t="s">
        <v>15016</v>
      </c>
      <c r="D3195" s="112" t="s">
        <v>15018</v>
      </c>
      <c r="E3195" s="113">
        <v>26085</v>
      </c>
      <c r="F3195" s="112">
        <v>948</v>
      </c>
      <c r="G3195" s="114">
        <v>0</v>
      </c>
      <c r="H3195" s="115">
        <v>417924</v>
      </c>
      <c r="I3195" s="115">
        <v>317899.65</v>
      </c>
      <c r="J3195" s="116">
        <v>100024.35</v>
      </c>
      <c r="K3195" s="116">
        <v>0</v>
      </c>
      <c r="L3195" s="116">
        <v>0</v>
      </c>
      <c r="M3195" s="118"/>
      <c r="N3195" s="119"/>
      <c r="O3195" s="120">
        <f t="shared" si="200"/>
        <v>54969</v>
      </c>
      <c r="P3195" s="121">
        <f t="shared" si="201"/>
        <v>12</v>
      </c>
      <c r="Q3195" s="122">
        <f t="shared" si="202"/>
        <v>5290.17721518987</v>
      </c>
      <c r="R3195" s="122">
        <f t="shared" si="203"/>
        <v>5290.17721518987</v>
      </c>
      <c r="S3195" s="123" t="s">
        <v>120</v>
      </c>
      <c r="U3195" s="70"/>
      <c r="V3195" s="124"/>
    </row>
    <row r="3196" s="63" customFormat="1" ht="16.5" outlineLevel="7" spans="1:22">
      <c r="A3196" s="82"/>
      <c r="B3196" s="111" t="s">
        <v>191</v>
      </c>
      <c r="C3196" s="111" t="s">
        <v>15022</v>
      </c>
      <c r="D3196" s="112" t="s">
        <v>15024</v>
      </c>
      <c r="E3196" s="113">
        <v>30834</v>
      </c>
      <c r="F3196" s="112">
        <v>792</v>
      </c>
      <c r="G3196" s="114">
        <v>0</v>
      </c>
      <c r="H3196" s="115">
        <v>51120</v>
      </c>
      <c r="I3196" s="115">
        <v>23627.55</v>
      </c>
      <c r="J3196" s="116">
        <v>27492.45</v>
      </c>
      <c r="K3196" s="116">
        <v>0</v>
      </c>
      <c r="L3196" s="116">
        <v>0</v>
      </c>
      <c r="M3196" s="118"/>
      <c r="N3196" s="119"/>
      <c r="O3196" s="120">
        <f t="shared" si="200"/>
        <v>54969</v>
      </c>
      <c r="P3196" s="121">
        <f t="shared" si="201"/>
        <v>12</v>
      </c>
      <c r="Q3196" s="122">
        <f t="shared" si="202"/>
        <v>774.545454545455</v>
      </c>
      <c r="R3196" s="122">
        <f t="shared" si="203"/>
        <v>774.545454545455</v>
      </c>
      <c r="S3196" s="123" t="s">
        <v>120</v>
      </c>
      <c r="U3196" s="70"/>
      <c r="V3196" s="124"/>
    </row>
    <row r="3197" s="63" customFormat="1" ht="16.5" outlineLevel="7" spans="1:22">
      <c r="A3197" s="82"/>
      <c r="B3197" s="111" t="s">
        <v>191</v>
      </c>
      <c r="C3197" s="111" t="s">
        <v>15028</v>
      </c>
      <c r="D3197" s="112" t="s">
        <v>15030</v>
      </c>
      <c r="E3197" s="113">
        <v>29373</v>
      </c>
      <c r="F3197" s="112">
        <v>840</v>
      </c>
      <c r="G3197" s="114">
        <v>0</v>
      </c>
      <c r="H3197" s="115">
        <v>237747</v>
      </c>
      <c r="I3197" s="115">
        <v>129057.24</v>
      </c>
      <c r="J3197" s="116">
        <v>108689.76</v>
      </c>
      <c r="K3197" s="116">
        <v>0</v>
      </c>
      <c r="L3197" s="116">
        <v>0</v>
      </c>
      <c r="M3197" s="118"/>
      <c r="N3197" s="119"/>
      <c r="O3197" s="120">
        <f t="shared" si="200"/>
        <v>54969</v>
      </c>
      <c r="P3197" s="121">
        <f t="shared" si="201"/>
        <v>12</v>
      </c>
      <c r="Q3197" s="122">
        <f t="shared" si="202"/>
        <v>3396.38571428571</v>
      </c>
      <c r="R3197" s="122">
        <f t="shared" si="203"/>
        <v>3396.38571428571</v>
      </c>
      <c r="S3197" s="123" t="s">
        <v>120</v>
      </c>
      <c r="U3197" s="70"/>
      <c r="V3197" s="124"/>
    </row>
    <row r="3198" s="63" customFormat="1" ht="16.5" outlineLevel="7" spans="1:22">
      <c r="A3198" s="82"/>
      <c r="B3198" s="111" t="s">
        <v>191</v>
      </c>
      <c r="C3198" s="111" t="s">
        <v>15033</v>
      </c>
      <c r="D3198" s="112" t="s">
        <v>15035</v>
      </c>
      <c r="E3198" s="113">
        <v>30103</v>
      </c>
      <c r="F3198" s="112">
        <v>816</v>
      </c>
      <c r="G3198" s="114">
        <v>0</v>
      </c>
      <c r="H3198" s="115">
        <v>561816.13</v>
      </c>
      <c r="I3198" s="115">
        <v>325657.36</v>
      </c>
      <c r="J3198" s="116">
        <v>236158.77</v>
      </c>
      <c r="K3198" s="116">
        <v>0</v>
      </c>
      <c r="L3198" s="116">
        <v>0</v>
      </c>
      <c r="M3198" s="118"/>
      <c r="N3198" s="119"/>
      <c r="O3198" s="120">
        <f t="shared" si="200"/>
        <v>54969</v>
      </c>
      <c r="P3198" s="121">
        <f t="shared" si="201"/>
        <v>12</v>
      </c>
      <c r="Q3198" s="122">
        <f t="shared" si="202"/>
        <v>8262.00191176471</v>
      </c>
      <c r="R3198" s="122">
        <f t="shared" si="203"/>
        <v>8262.00191176471</v>
      </c>
      <c r="S3198" s="123" t="s">
        <v>120</v>
      </c>
      <c r="U3198" s="70"/>
      <c r="V3198" s="124"/>
    </row>
    <row r="3199" s="63" customFormat="1" ht="16.5" outlineLevel="7" spans="1:22">
      <c r="A3199" s="82"/>
      <c r="B3199" s="111" t="s">
        <v>191</v>
      </c>
      <c r="C3199" s="111" t="s">
        <v>15037</v>
      </c>
      <c r="D3199" s="112" t="s">
        <v>15039</v>
      </c>
      <c r="E3199" s="113">
        <v>35034</v>
      </c>
      <c r="F3199" s="112">
        <v>660</v>
      </c>
      <c r="G3199" s="114">
        <v>0</v>
      </c>
      <c r="H3199" s="115">
        <v>196020</v>
      </c>
      <c r="I3199" s="115">
        <v>59908.5</v>
      </c>
      <c r="J3199" s="116">
        <v>136111.5</v>
      </c>
      <c r="K3199" s="116">
        <v>0</v>
      </c>
      <c r="L3199" s="116">
        <v>0</v>
      </c>
      <c r="M3199" s="118"/>
      <c r="N3199" s="119"/>
      <c r="O3199" s="120">
        <f t="shared" si="200"/>
        <v>55153</v>
      </c>
      <c r="P3199" s="121">
        <f t="shared" si="201"/>
        <v>12</v>
      </c>
      <c r="Q3199" s="122">
        <f t="shared" si="202"/>
        <v>3564</v>
      </c>
      <c r="R3199" s="122">
        <f t="shared" si="203"/>
        <v>3564</v>
      </c>
      <c r="S3199" s="123" t="s">
        <v>120</v>
      </c>
      <c r="U3199" s="70"/>
      <c r="V3199" s="124"/>
    </row>
    <row r="3200" s="63" customFormat="1" ht="16.5" outlineLevel="7" spans="1:22">
      <c r="A3200" s="82"/>
      <c r="B3200" s="111" t="s">
        <v>191</v>
      </c>
      <c r="C3200" s="111" t="s">
        <v>15041</v>
      </c>
      <c r="D3200" s="112" t="s">
        <v>15043</v>
      </c>
      <c r="E3200" s="113">
        <v>32141</v>
      </c>
      <c r="F3200" s="112">
        <v>756</v>
      </c>
      <c r="G3200" s="114">
        <v>0</v>
      </c>
      <c r="H3200" s="115">
        <v>1542648</v>
      </c>
      <c r="I3200" s="115">
        <v>621329.01</v>
      </c>
      <c r="J3200" s="116">
        <v>921318.99</v>
      </c>
      <c r="K3200" s="116">
        <v>0</v>
      </c>
      <c r="L3200" s="116">
        <v>0</v>
      </c>
      <c r="M3200" s="118"/>
      <c r="N3200" s="119"/>
      <c r="O3200" s="120">
        <f t="shared" si="200"/>
        <v>55153</v>
      </c>
      <c r="P3200" s="121">
        <f t="shared" si="201"/>
        <v>12</v>
      </c>
      <c r="Q3200" s="122">
        <f t="shared" si="202"/>
        <v>24486.4761904762</v>
      </c>
      <c r="R3200" s="122">
        <f t="shared" si="203"/>
        <v>24486.4761904762</v>
      </c>
      <c r="S3200" s="123" t="s">
        <v>120</v>
      </c>
      <c r="U3200" s="70"/>
      <c r="V3200" s="124"/>
    </row>
    <row r="3201" s="63" customFormat="1" ht="16.5" outlineLevel="7" spans="1:22">
      <c r="A3201" s="82"/>
      <c r="B3201" s="111" t="s">
        <v>191</v>
      </c>
      <c r="C3201" s="111" t="s">
        <v>15048</v>
      </c>
      <c r="D3201" s="112" t="s">
        <v>15050</v>
      </c>
      <c r="E3201" s="113">
        <v>28581</v>
      </c>
      <c r="F3201" s="112">
        <v>696</v>
      </c>
      <c r="G3201" s="114">
        <v>0</v>
      </c>
      <c r="H3201" s="115">
        <v>302957</v>
      </c>
      <c r="I3201" s="115">
        <v>302957</v>
      </c>
      <c r="J3201" s="116">
        <v>0</v>
      </c>
      <c r="K3201" s="116">
        <v>0</v>
      </c>
      <c r="L3201" s="116">
        <v>0</v>
      </c>
      <c r="M3201" s="118"/>
      <c r="N3201" s="119"/>
      <c r="O3201" s="120">
        <f t="shared" si="200"/>
        <v>49795</v>
      </c>
      <c r="P3201" s="121">
        <f t="shared" si="201"/>
        <v>12</v>
      </c>
      <c r="Q3201" s="122">
        <f t="shared" si="202"/>
        <v>5223.39655172414</v>
      </c>
      <c r="R3201" s="122">
        <f t="shared" si="203"/>
        <v>5223.39655172414</v>
      </c>
      <c r="S3201" s="123" t="s">
        <v>120</v>
      </c>
      <c r="U3201" s="70"/>
      <c r="V3201" s="124"/>
    </row>
    <row r="3202" s="63" customFormat="1" ht="16.5" outlineLevel="7" spans="1:22">
      <c r="A3202" s="82"/>
      <c r="B3202" s="111" t="s">
        <v>191</v>
      </c>
      <c r="C3202" s="111" t="s">
        <v>15054</v>
      </c>
      <c r="D3202" s="112" t="s">
        <v>15056</v>
      </c>
      <c r="E3202" s="113">
        <v>31199</v>
      </c>
      <c r="F3202" s="112">
        <v>600</v>
      </c>
      <c r="G3202" s="114">
        <v>0</v>
      </c>
      <c r="H3202" s="115">
        <v>177142.8</v>
      </c>
      <c r="I3202" s="115">
        <v>177142.8</v>
      </c>
      <c r="J3202" s="116">
        <v>0</v>
      </c>
      <c r="K3202" s="116">
        <v>0</v>
      </c>
      <c r="L3202" s="116">
        <v>0</v>
      </c>
      <c r="M3202" s="118"/>
      <c r="N3202" s="119"/>
      <c r="O3202" s="120">
        <f t="shared" si="200"/>
        <v>49490</v>
      </c>
      <c r="P3202" s="121">
        <f t="shared" si="201"/>
        <v>12</v>
      </c>
      <c r="Q3202" s="122">
        <f t="shared" si="202"/>
        <v>3542.856</v>
      </c>
      <c r="R3202" s="122">
        <f t="shared" si="203"/>
        <v>3542.856</v>
      </c>
      <c r="S3202" s="123" t="s">
        <v>120</v>
      </c>
      <c r="U3202" s="70"/>
      <c r="V3202" s="124"/>
    </row>
    <row r="3203" s="63" customFormat="1" ht="16.5" outlineLevel="7" spans="1:22">
      <c r="A3203" s="82"/>
      <c r="B3203" s="111" t="s">
        <v>191</v>
      </c>
      <c r="C3203" s="111" t="s">
        <v>15059</v>
      </c>
      <c r="D3203" s="112" t="s">
        <v>15061</v>
      </c>
      <c r="E3203" s="113">
        <v>31199</v>
      </c>
      <c r="F3203" s="112">
        <v>600</v>
      </c>
      <c r="G3203" s="114">
        <v>0</v>
      </c>
      <c r="H3203" s="115">
        <v>275156.15</v>
      </c>
      <c r="I3203" s="115">
        <v>275156.15</v>
      </c>
      <c r="J3203" s="116">
        <v>0</v>
      </c>
      <c r="K3203" s="116">
        <v>0</v>
      </c>
      <c r="L3203" s="116">
        <v>0</v>
      </c>
      <c r="M3203" s="118"/>
      <c r="N3203" s="119"/>
      <c r="O3203" s="120">
        <f t="shared" si="200"/>
        <v>49490</v>
      </c>
      <c r="P3203" s="121">
        <f t="shared" si="201"/>
        <v>12</v>
      </c>
      <c r="Q3203" s="122">
        <f t="shared" si="202"/>
        <v>5503.123</v>
      </c>
      <c r="R3203" s="122">
        <f t="shared" si="203"/>
        <v>5503.123</v>
      </c>
      <c r="S3203" s="123" t="s">
        <v>120</v>
      </c>
      <c r="U3203" s="70"/>
      <c r="V3203" s="124"/>
    </row>
    <row r="3204" s="63" customFormat="1" ht="16.5" outlineLevel="7" spans="1:22">
      <c r="A3204" s="82"/>
      <c r="B3204" s="111" t="s">
        <v>191</v>
      </c>
      <c r="C3204" s="111" t="s">
        <v>15063</v>
      </c>
      <c r="D3204" s="112" t="s">
        <v>15065</v>
      </c>
      <c r="E3204" s="113">
        <v>31199</v>
      </c>
      <c r="F3204" s="112">
        <v>600</v>
      </c>
      <c r="G3204" s="114">
        <v>0</v>
      </c>
      <c r="H3204" s="115">
        <v>22117</v>
      </c>
      <c r="I3204" s="115">
        <v>22117</v>
      </c>
      <c r="J3204" s="116">
        <v>0</v>
      </c>
      <c r="K3204" s="116">
        <v>0</v>
      </c>
      <c r="L3204" s="116">
        <v>0</v>
      </c>
      <c r="M3204" s="118"/>
      <c r="N3204" s="119"/>
      <c r="O3204" s="120">
        <f t="shared" si="200"/>
        <v>49490</v>
      </c>
      <c r="P3204" s="121">
        <f t="shared" si="201"/>
        <v>12</v>
      </c>
      <c r="Q3204" s="122">
        <f t="shared" si="202"/>
        <v>442.34</v>
      </c>
      <c r="R3204" s="122">
        <f t="shared" si="203"/>
        <v>442.34</v>
      </c>
      <c r="S3204" s="123" t="s">
        <v>120</v>
      </c>
      <c r="U3204" s="70"/>
      <c r="V3204" s="124"/>
    </row>
    <row r="3205" s="63" customFormat="1" ht="16.5" outlineLevel="7" spans="1:22">
      <c r="A3205" s="82"/>
      <c r="B3205" s="111" t="s">
        <v>191</v>
      </c>
      <c r="C3205" s="111" t="s">
        <v>15067</v>
      </c>
      <c r="D3205" s="112" t="s">
        <v>15069</v>
      </c>
      <c r="E3205" s="113">
        <v>31199</v>
      </c>
      <c r="F3205" s="112">
        <v>600</v>
      </c>
      <c r="G3205" s="114">
        <v>0</v>
      </c>
      <c r="H3205" s="115">
        <v>621978.3</v>
      </c>
      <c r="I3205" s="115">
        <v>621978.3</v>
      </c>
      <c r="J3205" s="116">
        <v>0</v>
      </c>
      <c r="K3205" s="116">
        <v>0</v>
      </c>
      <c r="L3205" s="116">
        <v>0</v>
      </c>
      <c r="M3205" s="118"/>
      <c r="N3205" s="119"/>
      <c r="O3205" s="120">
        <f t="shared" si="200"/>
        <v>49490</v>
      </c>
      <c r="P3205" s="121">
        <f t="shared" si="201"/>
        <v>12</v>
      </c>
      <c r="Q3205" s="122">
        <f t="shared" si="202"/>
        <v>12439.566</v>
      </c>
      <c r="R3205" s="122">
        <f t="shared" si="203"/>
        <v>12439.566</v>
      </c>
      <c r="S3205" s="123" t="s">
        <v>120</v>
      </c>
      <c r="U3205" s="70"/>
      <c r="V3205" s="124"/>
    </row>
    <row r="3206" s="63" customFormat="1" ht="16.5" outlineLevel="7" spans="1:22">
      <c r="A3206" s="82"/>
      <c r="B3206" s="111" t="s">
        <v>191</v>
      </c>
      <c r="C3206" s="111" t="s">
        <v>15071</v>
      </c>
      <c r="D3206" s="112" t="s">
        <v>15073</v>
      </c>
      <c r="E3206" s="113">
        <v>31199</v>
      </c>
      <c r="F3206" s="112">
        <v>600</v>
      </c>
      <c r="G3206" s="114">
        <v>0</v>
      </c>
      <c r="H3206" s="115">
        <v>498726</v>
      </c>
      <c r="I3206" s="115">
        <v>498726</v>
      </c>
      <c r="J3206" s="116">
        <v>0</v>
      </c>
      <c r="K3206" s="116">
        <v>0</v>
      </c>
      <c r="L3206" s="116">
        <v>0</v>
      </c>
      <c r="M3206" s="118"/>
      <c r="N3206" s="119"/>
      <c r="O3206" s="120">
        <f t="shared" si="200"/>
        <v>49490</v>
      </c>
      <c r="P3206" s="121">
        <f t="shared" si="201"/>
        <v>12</v>
      </c>
      <c r="Q3206" s="122">
        <f t="shared" si="202"/>
        <v>9974.52</v>
      </c>
      <c r="R3206" s="122">
        <f t="shared" si="203"/>
        <v>9974.52</v>
      </c>
      <c r="S3206" s="123" t="s">
        <v>120</v>
      </c>
      <c r="U3206" s="70"/>
      <c r="V3206" s="124"/>
    </row>
    <row r="3207" s="63" customFormat="1" ht="16.5" outlineLevel="7" spans="1:22">
      <c r="A3207" s="82"/>
      <c r="B3207" s="111" t="s">
        <v>191</v>
      </c>
      <c r="C3207" s="111" t="s">
        <v>15075</v>
      </c>
      <c r="D3207" s="112" t="s">
        <v>15077</v>
      </c>
      <c r="E3207" s="113">
        <v>28581</v>
      </c>
      <c r="F3207" s="112">
        <v>696</v>
      </c>
      <c r="G3207" s="114">
        <v>0</v>
      </c>
      <c r="H3207" s="115">
        <v>701134.2</v>
      </c>
      <c r="I3207" s="115">
        <v>570673.89</v>
      </c>
      <c r="J3207" s="116">
        <v>130460.31</v>
      </c>
      <c r="K3207" s="116">
        <v>0</v>
      </c>
      <c r="L3207" s="116">
        <v>0</v>
      </c>
      <c r="M3207" s="118"/>
      <c r="N3207" s="119"/>
      <c r="O3207" s="120">
        <f t="shared" si="200"/>
        <v>49795</v>
      </c>
      <c r="P3207" s="121">
        <f t="shared" si="201"/>
        <v>12</v>
      </c>
      <c r="Q3207" s="122">
        <f t="shared" si="202"/>
        <v>12088.5206896552</v>
      </c>
      <c r="R3207" s="122">
        <f t="shared" si="203"/>
        <v>12088.5206896552</v>
      </c>
      <c r="S3207" s="123" t="s">
        <v>120</v>
      </c>
      <c r="U3207" s="70"/>
      <c r="V3207" s="124"/>
    </row>
    <row r="3208" s="63" customFormat="1" ht="16.5" outlineLevel="7" spans="1:22">
      <c r="A3208" s="82"/>
      <c r="B3208" s="111" t="s">
        <v>191</v>
      </c>
      <c r="C3208" s="111" t="s">
        <v>15079</v>
      </c>
      <c r="D3208" s="112" t="s">
        <v>15081</v>
      </c>
      <c r="E3208" s="113">
        <v>28399</v>
      </c>
      <c r="F3208" s="112">
        <v>696</v>
      </c>
      <c r="G3208" s="114">
        <v>0</v>
      </c>
      <c r="H3208" s="115">
        <v>217012.4</v>
      </c>
      <c r="I3208" s="115">
        <v>217012.4</v>
      </c>
      <c r="J3208" s="116">
        <v>0</v>
      </c>
      <c r="K3208" s="116">
        <v>0</v>
      </c>
      <c r="L3208" s="116">
        <v>0</v>
      </c>
      <c r="M3208" s="118"/>
      <c r="N3208" s="119"/>
      <c r="O3208" s="120">
        <f t="shared" si="200"/>
        <v>49613</v>
      </c>
      <c r="P3208" s="121">
        <f t="shared" si="201"/>
        <v>12</v>
      </c>
      <c r="Q3208" s="122">
        <f t="shared" si="202"/>
        <v>3741.59310344828</v>
      </c>
      <c r="R3208" s="122">
        <f t="shared" si="203"/>
        <v>3741.59310344828</v>
      </c>
      <c r="S3208" s="123" t="s">
        <v>120</v>
      </c>
      <c r="U3208" s="70"/>
      <c r="V3208" s="124"/>
    </row>
    <row r="3209" s="63" customFormat="1" ht="16.5" outlineLevel="7" spans="1:22">
      <c r="A3209" s="82"/>
      <c r="B3209" s="111" t="s">
        <v>191</v>
      </c>
      <c r="C3209" s="111" t="s">
        <v>15083</v>
      </c>
      <c r="D3209" s="112" t="s">
        <v>15085</v>
      </c>
      <c r="E3209" s="113">
        <v>28277</v>
      </c>
      <c r="F3209" s="112">
        <v>696</v>
      </c>
      <c r="G3209" s="114">
        <v>0</v>
      </c>
      <c r="H3209" s="115">
        <v>25000.2</v>
      </c>
      <c r="I3209" s="115">
        <v>25000.2</v>
      </c>
      <c r="J3209" s="116">
        <v>0</v>
      </c>
      <c r="K3209" s="116">
        <v>0</v>
      </c>
      <c r="L3209" s="116">
        <v>0</v>
      </c>
      <c r="M3209" s="118"/>
      <c r="N3209" s="119"/>
      <c r="O3209" s="120">
        <f t="shared" si="200"/>
        <v>49490</v>
      </c>
      <c r="P3209" s="121">
        <f t="shared" si="201"/>
        <v>12</v>
      </c>
      <c r="Q3209" s="122">
        <f t="shared" si="202"/>
        <v>431.037931034483</v>
      </c>
      <c r="R3209" s="122">
        <f t="shared" si="203"/>
        <v>431.037931034483</v>
      </c>
      <c r="S3209" s="123" t="s">
        <v>120</v>
      </c>
      <c r="U3209" s="70"/>
      <c r="V3209" s="124"/>
    </row>
    <row r="3210" s="63" customFormat="1" ht="16.5" outlineLevel="7" spans="1:22">
      <c r="A3210" s="82"/>
      <c r="B3210" s="111" t="s">
        <v>191</v>
      </c>
      <c r="C3210" s="111" t="s">
        <v>15087</v>
      </c>
      <c r="D3210" s="112" t="s">
        <v>15089</v>
      </c>
      <c r="E3210" s="113">
        <v>26816</v>
      </c>
      <c r="F3210" s="112">
        <v>744</v>
      </c>
      <c r="G3210" s="114">
        <v>0</v>
      </c>
      <c r="H3210" s="115">
        <v>114625</v>
      </c>
      <c r="I3210" s="115">
        <v>114625</v>
      </c>
      <c r="J3210" s="116">
        <v>0</v>
      </c>
      <c r="K3210" s="116">
        <v>0</v>
      </c>
      <c r="L3210" s="116">
        <v>0</v>
      </c>
      <c r="M3210" s="118"/>
      <c r="N3210" s="119"/>
      <c r="O3210" s="120">
        <f t="shared" si="200"/>
        <v>49490</v>
      </c>
      <c r="P3210" s="121">
        <f t="shared" si="201"/>
        <v>12</v>
      </c>
      <c r="Q3210" s="122">
        <f t="shared" si="202"/>
        <v>1848.79032258065</v>
      </c>
      <c r="R3210" s="122">
        <f t="shared" si="203"/>
        <v>1848.79032258065</v>
      </c>
      <c r="S3210" s="123" t="s">
        <v>120</v>
      </c>
      <c r="U3210" s="70"/>
      <c r="V3210" s="124"/>
    </row>
    <row r="3211" s="63" customFormat="1" ht="16.5" outlineLevel="7" spans="1:22">
      <c r="A3211" s="82"/>
      <c r="B3211" s="111" t="s">
        <v>191</v>
      </c>
      <c r="C3211" s="111" t="s">
        <v>15092</v>
      </c>
      <c r="D3211" s="112" t="s">
        <v>15094</v>
      </c>
      <c r="E3211" s="113">
        <v>26512</v>
      </c>
      <c r="F3211" s="112">
        <v>756</v>
      </c>
      <c r="G3211" s="114">
        <v>0</v>
      </c>
      <c r="H3211" s="115">
        <v>51259.9</v>
      </c>
      <c r="I3211" s="115">
        <v>51259.9</v>
      </c>
      <c r="J3211" s="116">
        <v>0</v>
      </c>
      <c r="K3211" s="116">
        <v>0</v>
      </c>
      <c r="L3211" s="116">
        <v>0</v>
      </c>
      <c r="M3211" s="118"/>
      <c r="N3211" s="119"/>
      <c r="O3211" s="120">
        <f t="shared" si="200"/>
        <v>49552</v>
      </c>
      <c r="P3211" s="121">
        <f t="shared" si="201"/>
        <v>12</v>
      </c>
      <c r="Q3211" s="122">
        <f t="shared" si="202"/>
        <v>813.649206349206</v>
      </c>
      <c r="R3211" s="122">
        <f t="shared" si="203"/>
        <v>813.649206349206</v>
      </c>
      <c r="S3211" s="123" t="s">
        <v>120</v>
      </c>
      <c r="U3211" s="70"/>
      <c r="V3211" s="124"/>
    </row>
    <row r="3212" s="63" customFormat="1" ht="16.5" outlineLevel="7" spans="1:22">
      <c r="A3212" s="82"/>
      <c r="B3212" s="111" t="s">
        <v>191</v>
      </c>
      <c r="C3212" s="111" t="s">
        <v>15096</v>
      </c>
      <c r="D3212" s="112" t="s">
        <v>15098</v>
      </c>
      <c r="E3212" s="113">
        <v>26451</v>
      </c>
      <c r="F3212" s="112">
        <v>756</v>
      </c>
      <c r="G3212" s="114">
        <v>0</v>
      </c>
      <c r="H3212" s="115">
        <v>76942.8</v>
      </c>
      <c r="I3212" s="115">
        <v>76942.8</v>
      </c>
      <c r="J3212" s="116">
        <v>0</v>
      </c>
      <c r="K3212" s="116">
        <v>0</v>
      </c>
      <c r="L3212" s="116">
        <v>0</v>
      </c>
      <c r="M3212" s="118"/>
      <c r="N3212" s="119"/>
      <c r="O3212" s="120">
        <f t="shared" si="200"/>
        <v>49490</v>
      </c>
      <c r="P3212" s="121">
        <f t="shared" si="201"/>
        <v>12</v>
      </c>
      <c r="Q3212" s="122">
        <f t="shared" si="202"/>
        <v>1221.31428571429</v>
      </c>
      <c r="R3212" s="122">
        <f t="shared" si="203"/>
        <v>1221.31428571429</v>
      </c>
      <c r="S3212" s="123" t="s">
        <v>120</v>
      </c>
      <c r="U3212" s="70"/>
      <c r="V3212" s="124"/>
    </row>
    <row r="3213" s="63" customFormat="1" ht="16.5" outlineLevel="7" spans="1:22">
      <c r="A3213" s="82"/>
      <c r="B3213" s="111" t="s">
        <v>191</v>
      </c>
      <c r="C3213" s="111" t="s">
        <v>15100</v>
      </c>
      <c r="D3213" s="112" t="s">
        <v>15102</v>
      </c>
      <c r="E3213" s="113">
        <v>26451</v>
      </c>
      <c r="F3213" s="112">
        <v>756</v>
      </c>
      <c r="G3213" s="114">
        <v>0</v>
      </c>
      <c r="H3213" s="115">
        <v>59013.2</v>
      </c>
      <c r="I3213" s="115">
        <v>59013.2</v>
      </c>
      <c r="J3213" s="116">
        <v>0</v>
      </c>
      <c r="K3213" s="116">
        <v>0</v>
      </c>
      <c r="L3213" s="116">
        <v>0</v>
      </c>
      <c r="M3213" s="118"/>
      <c r="N3213" s="119"/>
      <c r="O3213" s="120">
        <f t="shared" si="200"/>
        <v>49490</v>
      </c>
      <c r="P3213" s="121">
        <f t="shared" si="201"/>
        <v>12</v>
      </c>
      <c r="Q3213" s="122">
        <f t="shared" si="202"/>
        <v>936.71746031746</v>
      </c>
      <c r="R3213" s="122">
        <f t="shared" si="203"/>
        <v>936.71746031746</v>
      </c>
      <c r="S3213" s="123" t="s">
        <v>120</v>
      </c>
      <c r="U3213" s="70"/>
      <c r="V3213" s="124"/>
    </row>
    <row r="3214" s="63" customFormat="1" ht="16.5" outlineLevel="7" spans="1:22">
      <c r="A3214" s="82"/>
      <c r="B3214" s="111" t="s">
        <v>191</v>
      </c>
      <c r="C3214" s="111" t="s">
        <v>15104</v>
      </c>
      <c r="D3214" s="112" t="s">
        <v>15106</v>
      </c>
      <c r="E3214" s="113">
        <v>26451</v>
      </c>
      <c r="F3214" s="112">
        <v>756</v>
      </c>
      <c r="G3214" s="114">
        <v>0</v>
      </c>
      <c r="H3214" s="115">
        <v>81322.5</v>
      </c>
      <c r="I3214" s="115">
        <v>81322.5</v>
      </c>
      <c r="J3214" s="116">
        <v>0</v>
      </c>
      <c r="K3214" s="116">
        <v>0</v>
      </c>
      <c r="L3214" s="116">
        <v>0</v>
      </c>
      <c r="M3214" s="118"/>
      <c r="N3214" s="119"/>
      <c r="O3214" s="120">
        <f t="shared" si="200"/>
        <v>49490</v>
      </c>
      <c r="P3214" s="121">
        <f t="shared" si="201"/>
        <v>12</v>
      </c>
      <c r="Q3214" s="122">
        <f t="shared" si="202"/>
        <v>1290.83333333333</v>
      </c>
      <c r="R3214" s="122">
        <f t="shared" si="203"/>
        <v>1290.83333333333</v>
      </c>
      <c r="S3214" s="123" t="s">
        <v>120</v>
      </c>
      <c r="U3214" s="70"/>
      <c r="V3214" s="124"/>
    </row>
    <row r="3215" s="63" customFormat="1" ht="16.5" outlineLevel="7" spans="1:22">
      <c r="A3215" s="82"/>
      <c r="B3215" s="111" t="s">
        <v>191</v>
      </c>
      <c r="C3215" s="111" t="s">
        <v>15108</v>
      </c>
      <c r="D3215" s="112" t="s">
        <v>15110</v>
      </c>
      <c r="E3215" s="113">
        <v>26451</v>
      </c>
      <c r="F3215" s="112">
        <v>756</v>
      </c>
      <c r="G3215" s="114">
        <v>0</v>
      </c>
      <c r="H3215" s="115">
        <v>128035.4</v>
      </c>
      <c r="I3215" s="115">
        <v>128035.4</v>
      </c>
      <c r="J3215" s="116">
        <v>0</v>
      </c>
      <c r="K3215" s="116">
        <v>0</v>
      </c>
      <c r="L3215" s="116">
        <v>0</v>
      </c>
      <c r="M3215" s="118"/>
      <c r="N3215" s="119"/>
      <c r="O3215" s="120">
        <f t="shared" si="200"/>
        <v>49490</v>
      </c>
      <c r="P3215" s="121">
        <f t="shared" si="201"/>
        <v>12</v>
      </c>
      <c r="Q3215" s="122">
        <f t="shared" si="202"/>
        <v>2032.30793650794</v>
      </c>
      <c r="R3215" s="122">
        <f t="shared" si="203"/>
        <v>2032.30793650794</v>
      </c>
      <c r="S3215" s="123" t="s">
        <v>120</v>
      </c>
      <c r="U3215" s="70"/>
      <c r="V3215" s="124"/>
    </row>
    <row r="3216" s="63" customFormat="1" ht="16.5" outlineLevel="7" spans="1:22">
      <c r="A3216" s="82"/>
      <c r="B3216" s="111" t="s">
        <v>191</v>
      </c>
      <c r="C3216" s="111" t="s">
        <v>15112</v>
      </c>
      <c r="D3216" s="112" t="s">
        <v>15114</v>
      </c>
      <c r="E3216" s="113">
        <v>26299</v>
      </c>
      <c r="F3216" s="112">
        <v>768</v>
      </c>
      <c r="G3216" s="114">
        <v>0</v>
      </c>
      <c r="H3216" s="115">
        <v>18855.2</v>
      </c>
      <c r="I3216" s="115">
        <v>18855.2</v>
      </c>
      <c r="J3216" s="116">
        <v>0</v>
      </c>
      <c r="K3216" s="116">
        <v>0</v>
      </c>
      <c r="L3216" s="116">
        <v>0</v>
      </c>
      <c r="M3216" s="118"/>
      <c r="N3216" s="119"/>
      <c r="O3216" s="120">
        <f t="shared" si="200"/>
        <v>49705</v>
      </c>
      <c r="P3216" s="121">
        <f t="shared" si="201"/>
        <v>12</v>
      </c>
      <c r="Q3216" s="122">
        <f t="shared" si="202"/>
        <v>294.6125</v>
      </c>
      <c r="R3216" s="122">
        <f t="shared" si="203"/>
        <v>294.6125</v>
      </c>
      <c r="S3216" s="123" t="s">
        <v>120</v>
      </c>
      <c r="U3216" s="70"/>
      <c r="V3216" s="124"/>
    </row>
    <row r="3217" s="63" customFormat="1" ht="16.5" outlineLevel="7" spans="1:22">
      <c r="A3217" s="82"/>
      <c r="B3217" s="111" t="s">
        <v>191</v>
      </c>
      <c r="C3217" s="111" t="s">
        <v>15117</v>
      </c>
      <c r="D3217" s="112" t="s">
        <v>15119</v>
      </c>
      <c r="E3217" s="113">
        <v>26299</v>
      </c>
      <c r="F3217" s="112">
        <v>768</v>
      </c>
      <c r="G3217" s="114">
        <v>0</v>
      </c>
      <c r="H3217" s="115">
        <v>103351</v>
      </c>
      <c r="I3217" s="115">
        <v>103351</v>
      </c>
      <c r="J3217" s="116">
        <v>0</v>
      </c>
      <c r="K3217" s="116">
        <v>0</v>
      </c>
      <c r="L3217" s="116">
        <v>0</v>
      </c>
      <c r="M3217" s="118"/>
      <c r="N3217" s="119"/>
      <c r="O3217" s="120">
        <f t="shared" si="200"/>
        <v>49705</v>
      </c>
      <c r="P3217" s="121">
        <f t="shared" si="201"/>
        <v>12</v>
      </c>
      <c r="Q3217" s="122">
        <f t="shared" si="202"/>
        <v>1614.859375</v>
      </c>
      <c r="R3217" s="122">
        <f t="shared" si="203"/>
        <v>1614.859375</v>
      </c>
      <c r="S3217" s="123" t="s">
        <v>120</v>
      </c>
      <c r="U3217" s="70"/>
      <c r="V3217" s="124"/>
    </row>
    <row r="3218" s="63" customFormat="1" ht="16.5" outlineLevel="7" spans="1:22">
      <c r="A3218" s="82"/>
      <c r="B3218" s="111" t="s">
        <v>191</v>
      </c>
      <c r="C3218" s="111" t="s">
        <v>15121</v>
      </c>
      <c r="D3218" s="112" t="s">
        <v>15123</v>
      </c>
      <c r="E3218" s="113">
        <v>26299</v>
      </c>
      <c r="F3218" s="112">
        <v>768</v>
      </c>
      <c r="G3218" s="114">
        <v>0</v>
      </c>
      <c r="H3218" s="115">
        <v>91344</v>
      </c>
      <c r="I3218" s="115">
        <v>91344</v>
      </c>
      <c r="J3218" s="116">
        <v>0</v>
      </c>
      <c r="K3218" s="116">
        <v>0</v>
      </c>
      <c r="L3218" s="116">
        <v>0</v>
      </c>
      <c r="M3218" s="118"/>
      <c r="N3218" s="119"/>
      <c r="O3218" s="120">
        <f t="shared" si="200"/>
        <v>49705</v>
      </c>
      <c r="P3218" s="121">
        <f t="shared" si="201"/>
        <v>12</v>
      </c>
      <c r="Q3218" s="122">
        <f t="shared" si="202"/>
        <v>1427.25</v>
      </c>
      <c r="R3218" s="122">
        <f t="shared" si="203"/>
        <v>1427.25</v>
      </c>
      <c r="S3218" s="123" t="s">
        <v>120</v>
      </c>
      <c r="U3218" s="70"/>
      <c r="V3218" s="124"/>
    </row>
    <row r="3219" s="63" customFormat="1" ht="16.5" outlineLevel="7" spans="1:22">
      <c r="A3219" s="82"/>
      <c r="B3219" s="111" t="s">
        <v>191</v>
      </c>
      <c r="C3219" s="111" t="s">
        <v>15125</v>
      </c>
      <c r="D3219" s="112" t="s">
        <v>15127</v>
      </c>
      <c r="E3219" s="113">
        <v>26085</v>
      </c>
      <c r="F3219" s="112">
        <v>768</v>
      </c>
      <c r="G3219" s="114">
        <v>0</v>
      </c>
      <c r="H3219" s="115">
        <v>73321.6</v>
      </c>
      <c r="I3219" s="115">
        <v>58776.36</v>
      </c>
      <c r="J3219" s="116">
        <v>14545.24</v>
      </c>
      <c r="K3219" s="116">
        <v>0</v>
      </c>
      <c r="L3219" s="116">
        <v>0</v>
      </c>
      <c r="M3219" s="118"/>
      <c r="N3219" s="119"/>
      <c r="O3219" s="120">
        <f t="shared" si="200"/>
        <v>49490</v>
      </c>
      <c r="P3219" s="121">
        <f t="shared" si="201"/>
        <v>12</v>
      </c>
      <c r="Q3219" s="122">
        <f t="shared" si="202"/>
        <v>1145.65</v>
      </c>
      <c r="R3219" s="122">
        <f t="shared" si="203"/>
        <v>1145.65</v>
      </c>
      <c r="S3219" s="123" t="s">
        <v>120</v>
      </c>
      <c r="U3219" s="70"/>
      <c r="V3219" s="124"/>
    </row>
    <row r="3220" s="63" customFormat="1" ht="16.5" outlineLevel="7" spans="1:22">
      <c r="A3220" s="82"/>
      <c r="B3220" s="111" t="s">
        <v>191</v>
      </c>
      <c r="C3220" s="111" t="s">
        <v>15129</v>
      </c>
      <c r="D3220" s="112" t="s">
        <v>15131</v>
      </c>
      <c r="E3220" s="113">
        <v>26085</v>
      </c>
      <c r="F3220" s="112">
        <v>768</v>
      </c>
      <c r="G3220" s="114">
        <v>0</v>
      </c>
      <c r="H3220" s="115">
        <v>103208.7</v>
      </c>
      <c r="I3220" s="115">
        <v>103208.7</v>
      </c>
      <c r="J3220" s="116">
        <v>0</v>
      </c>
      <c r="K3220" s="116">
        <v>0</v>
      </c>
      <c r="L3220" s="116">
        <v>0</v>
      </c>
      <c r="M3220" s="118"/>
      <c r="N3220" s="119"/>
      <c r="O3220" s="120">
        <f t="shared" si="200"/>
        <v>49490</v>
      </c>
      <c r="P3220" s="121">
        <f t="shared" si="201"/>
        <v>12</v>
      </c>
      <c r="Q3220" s="122">
        <f t="shared" si="202"/>
        <v>1612.6359375</v>
      </c>
      <c r="R3220" s="122">
        <f t="shared" si="203"/>
        <v>1612.6359375</v>
      </c>
      <c r="S3220" s="123" t="s">
        <v>120</v>
      </c>
      <c r="U3220" s="70"/>
      <c r="V3220" s="124"/>
    </row>
    <row r="3221" s="63" customFormat="1" ht="16.5" outlineLevel="7" spans="1:22">
      <c r="A3221" s="82"/>
      <c r="B3221" s="111" t="s">
        <v>191</v>
      </c>
      <c r="C3221" s="111" t="s">
        <v>15133</v>
      </c>
      <c r="D3221" s="112" t="s">
        <v>15135</v>
      </c>
      <c r="E3221" s="113">
        <v>24624</v>
      </c>
      <c r="F3221" s="112">
        <v>816</v>
      </c>
      <c r="G3221" s="114">
        <v>0</v>
      </c>
      <c r="H3221" s="115">
        <v>25068.5</v>
      </c>
      <c r="I3221" s="115">
        <v>19971.64</v>
      </c>
      <c r="J3221" s="116">
        <v>5096.86</v>
      </c>
      <c r="K3221" s="116">
        <v>0</v>
      </c>
      <c r="L3221" s="116">
        <v>0</v>
      </c>
      <c r="M3221" s="118"/>
      <c r="N3221" s="119"/>
      <c r="O3221" s="120">
        <f t="shared" si="200"/>
        <v>49490</v>
      </c>
      <c r="P3221" s="121">
        <f t="shared" si="201"/>
        <v>12</v>
      </c>
      <c r="Q3221" s="122">
        <f t="shared" si="202"/>
        <v>368.654411764706</v>
      </c>
      <c r="R3221" s="122">
        <f t="shared" si="203"/>
        <v>368.654411764706</v>
      </c>
      <c r="S3221" s="123" t="s">
        <v>120</v>
      </c>
      <c r="U3221" s="70"/>
      <c r="V3221" s="124"/>
    </row>
    <row r="3222" s="63" customFormat="1" ht="16.5" outlineLevel="7" spans="1:22">
      <c r="A3222" s="82"/>
      <c r="B3222" s="111" t="s">
        <v>191</v>
      </c>
      <c r="C3222" s="111" t="s">
        <v>15137</v>
      </c>
      <c r="D3222" s="112" t="s">
        <v>15139</v>
      </c>
      <c r="E3222" s="113">
        <v>24624</v>
      </c>
      <c r="F3222" s="112">
        <v>816</v>
      </c>
      <c r="G3222" s="114">
        <v>0</v>
      </c>
      <c r="H3222" s="115">
        <v>40055.1</v>
      </c>
      <c r="I3222" s="115">
        <v>31911.19</v>
      </c>
      <c r="J3222" s="116">
        <v>8143.91</v>
      </c>
      <c r="K3222" s="116">
        <v>0</v>
      </c>
      <c r="L3222" s="116">
        <v>0</v>
      </c>
      <c r="M3222" s="118"/>
      <c r="N3222" s="119"/>
      <c r="O3222" s="120">
        <f t="shared" si="200"/>
        <v>49490</v>
      </c>
      <c r="P3222" s="121">
        <f t="shared" si="201"/>
        <v>12</v>
      </c>
      <c r="Q3222" s="122">
        <f t="shared" si="202"/>
        <v>589.045588235294</v>
      </c>
      <c r="R3222" s="122">
        <f t="shared" si="203"/>
        <v>589.045588235294</v>
      </c>
      <c r="S3222" s="123" t="s">
        <v>120</v>
      </c>
      <c r="U3222" s="70"/>
      <c r="V3222" s="124"/>
    </row>
    <row r="3223" s="63" customFormat="1" ht="16.5" outlineLevel="7" spans="1:22">
      <c r="A3223" s="82"/>
      <c r="B3223" s="111" t="s">
        <v>191</v>
      </c>
      <c r="C3223" s="111" t="s">
        <v>15141</v>
      </c>
      <c r="D3223" s="112" t="s">
        <v>15143</v>
      </c>
      <c r="E3223" s="113">
        <v>37615</v>
      </c>
      <c r="F3223" s="112">
        <v>300</v>
      </c>
      <c r="G3223" s="114">
        <v>0</v>
      </c>
      <c r="H3223" s="115">
        <v>26279.9</v>
      </c>
      <c r="I3223" s="115">
        <v>24104.42</v>
      </c>
      <c r="J3223" s="116">
        <v>0</v>
      </c>
      <c r="K3223" s="116">
        <v>2175.48</v>
      </c>
      <c r="L3223" s="116">
        <v>1087.74</v>
      </c>
      <c r="M3223" s="118"/>
      <c r="N3223" s="119"/>
      <c r="O3223" s="120">
        <f t="shared" si="200"/>
        <v>46752</v>
      </c>
      <c r="P3223" s="121">
        <f t="shared" si="201"/>
        <v>12</v>
      </c>
      <c r="Q3223" s="122">
        <f t="shared" si="202"/>
        <v>1051.196</v>
      </c>
      <c r="R3223" s="122">
        <f t="shared" si="203"/>
        <v>-36.5439999999999</v>
      </c>
      <c r="S3223" s="123" t="s">
        <v>120</v>
      </c>
      <c r="U3223" s="70"/>
      <c r="V3223" s="124"/>
    </row>
    <row r="3224" s="63" customFormat="1" ht="16.5" outlineLevel="7" spans="1:22">
      <c r="A3224" s="82"/>
      <c r="B3224" s="111" t="s">
        <v>191</v>
      </c>
      <c r="C3224" s="111" t="s">
        <v>15146</v>
      </c>
      <c r="D3224" s="112" t="s">
        <v>15148</v>
      </c>
      <c r="E3224" s="113">
        <v>35400</v>
      </c>
      <c r="F3224" s="112">
        <v>300</v>
      </c>
      <c r="G3224" s="114">
        <v>0</v>
      </c>
      <c r="H3224" s="115">
        <v>156000</v>
      </c>
      <c r="I3224" s="115">
        <v>156000</v>
      </c>
      <c r="J3224" s="116">
        <v>0</v>
      </c>
      <c r="K3224" s="116">
        <v>0</v>
      </c>
      <c r="L3224" s="116">
        <v>0</v>
      </c>
      <c r="M3224" s="118"/>
      <c r="N3224" s="119"/>
      <c r="O3224" s="120">
        <f t="shared" si="200"/>
        <v>44561</v>
      </c>
      <c r="P3224" s="121">
        <f t="shared" si="201"/>
        <v>0</v>
      </c>
      <c r="Q3224" s="122">
        <f t="shared" si="202"/>
        <v>0</v>
      </c>
      <c r="R3224" s="122">
        <f t="shared" si="203"/>
        <v>0</v>
      </c>
      <c r="S3224" s="123" t="s">
        <v>120</v>
      </c>
      <c r="U3224" s="70"/>
      <c r="V3224" s="124"/>
    </row>
    <row r="3225" s="63" customFormat="1" ht="16.5" outlineLevel="7" spans="1:22">
      <c r="A3225" s="82"/>
      <c r="B3225" s="111" t="s">
        <v>191</v>
      </c>
      <c r="C3225" s="111" t="s">
        <v>15150</v>
      </c>
      <c r="D3225" s="112" t="s">
        <v>15152</v>
      </c>
      <c r="E3225" s="113">
        <v>22798</v>
      </c>
      <c r="F3225" s="112">
        <v>876</v>
      </c>
      <c r="G3225" s="114">
        <v>0</v>
      </c>
      <c r="H3225" s="115">
        <v>140800</v>
      </c>
      <c r="I3225" s="115">
        <v>97464.56</v>
      </c>
      <c r="J3225" s="116">
        <v>43335.44</v>
      </c>
      <c r="K3225" s="116">
        <v>0</v>
      </c>
      <c r="L3225" s="116">
        <v>0</v>
      </c>
      <c r="M3225" s="118"/>
      <c r="N3225" s="119"/>
      <c r="O3225" s="120">
        <f t="shared" si="200"/>
        <v>49490</v>
      </c>
      <c r="P3225" s="121">
        <f t="shared" si="201"/>
        <v>12</v>
      </c>
      <c r="Q3225" s="122">
        <f t="shared" si="202"/>
        <v>1928.76712328767</v>
      </c>
      <c r="R3225" s="122">
        <f t="shared" si="203"/>
        <v>1928.76712328767</v>
      </c>
      <c r="S3225" s="123" t="s">
        <v>120</v>
      </c>
      <c r="U3225" s="70"/>
      <c r="V3225" s="124"/>
    </row>
    <row r="3226" s="63" customFormat="1" ht="16.5" outlineLevel="7" spans="1:22">
      <c r="A3226" s="82"/>
      <c r="B3226" s="111" t="s">
        <v>191</v>
      </c>
      <c r="C3226" s="111" t="s">
        <v>15154</v>
      </c>
      <c r="D3226" s="112" t="s">
        <v>15156</v>
      </c>
      <c r="E3226" s="113">
        <v>36526</v>
      </c>
      <c r="F3226" s="112">
        <v>432</v>
      </c>
      <c r="G3226" s="114">
        <v>0</v>
      </c>
      <c r="H3226" s="115">
        <v>31324.4</v>
      </c>
      <c r="I3226" s="115">
        <v>22617.59</v>
      </c>
      <c r="J3226" s="116">
        <v>8706.81</v>
      </c>
      <c r="K3226" s="116">
        <v>0</v>
      </c>
      <c r="L3226" s="116">
        <v>0</v>
      </c>
      <c r="M3226" s="118"/>
      <c r="N3226" s="119"/>
      <c r="O3226" s="120">
        <f t="shared" si="200"/>
        <v>49705</v>
      </c>
      <c r="P3226" s="121">
        <f t="shared" si="201"/>
        <v>12</v>
      </c>
      <c r="Q3226" s="122">
        <f t="shared" si="202"/>
        <v>870.122222222222</v>
      </c>
      <c r="R3226" s="122">
        <f t="shared" si="203"/>
        <v>870.122222222222</v>
      </c>
      <c r="S3226" s="123" t="s">
        <v>120</v>
      </c>
      <c r="U3226" s="70"/>
      <c r="V3226" s="124"/>
    </row>
    <row r="3227" s="63" customFormat="1" ht="16.5" outlineLevel="7" spans="1:22">
      <c r="A3227" s="82"/>
      <c r="B3227" s="111" t="s">
        <v>191</v>
      </c>
      <c r="C3227" s="111" t="s">
        <v>15158</v>
      </c>
      <c r="D3227" s="112" t="s">
        <v>15160</v>
      </c>
      <c r="E3227" s="113">
        <v>32478</v>
      </c>
      <c r="F3227" s="112">
        <v>564</v>
      </c>
      <c r="G3227" s="114">
        <v>0</v>
      </c>
      <c r="H3227" s="115">
        <v>37239.34</v>
      </c>
      <c r="I3227" s="115">
        <v>27413.44</v>
      </c>
      <c r="J3227" s="116">
        <v>9825.9</v>
      </c>
      <c r="K3227" s="116">
        <v>0</v>
      </c>
      <c r="L3227" s="116">
        <v>0</v>
      </c>
      <c r="M3227" s="118"/>
      <c r="N3227" s="119"/>
      <c r="O3227" s="120">
        <f t="shared" si="200"/>
        <v>49674</v>
      </c>
      <c r="P3227" s="121">
        <f t="shared" si="201"/>
        <v>12</v>
      </c>
      <c r="Q3227" s="122">
        <f t="shared" si="202"/>
        <v>792.326382978723</v>
      </c>
      <c r="R3227" s="122">
        <f t="shared" si="203"/>
        <v>792.326382978723</v>
      </c>
      <c r="S3227" s="123" t="s">
        <v>120</v>
      </c>
      <c r="U3227" s="70"/>
      <c r="V3227" s="124"/>
    </row>
    <row r="3228" s="63" customFormat="1" ht="16.5" outlineLevel="7" spans="1:22">
      <c r="A3228" s="82"/>
      <c r="B3228" s="111" t="s">
        <v>191</v>
      </c>
      <c r="C3228" s="111" t="s">
        <v>15164</v>
      </c>
      <c r="D3228" s="112" t="s">
        <v>15166</v>
      </c>
      <c r="E3228" s="113">
        <v>22799</v>
      </c>
      <c r="F3228" s="112">
        <v>876</v>
      </c>
      <c r="G3228" s="114">
        <v>0</v>
      </c>
      <c r="H3228" s="115">
        <v>26372</v>
      </c>
      <c r="I3228" s="115">
        <v>20884.2</v>
      </c>
      <c r="J3228" s="116">
        <v>5487.8</v>
      </c>
      <c r="K3228" s="116">
        <v>0</v>
      </c>
      <c r="L3228" s="116">
        <v>0</v>
      </c>
      <c r="M3228" s="118"/>
      <c r="N3228" s="119"/>
      <c r="O3228" s="120">
        <f t="shared" si="200"/>
        <v>49490</v>
      </c>
      <c r="P3228" s="121">
        <f t="shared" si="201"/>
        <v>12</v>
      </c>
      <c r="Q3228" s="122">
        <f t="shared" si="202"/>
        <v>361.260273972603</v>
      </c>
      <c r="R3228" s="122">
        <f t="shared" si="203"/>
        <v>361.260273972603</v>
      </c>
      <c r="S3228" s="123" t="s">
        <v>120</v>
      </c>
      <c r="U3228" s="70"/>
      <c r="V3228" s="124"/>
    </row>
    <row r="3229" s="63" customFormat="1" ht="16.5" outlineLevel="7" spans="1:22">
      <c r="A3229" s="82"/>
      <c r="B3229" s="111" t="s">
        <v>191</v>
      </c>
      <c r="C3229" s="111" t="s">
        <v>15169</v>
      </c>
      <c r="D3229" s="112" t="s">
        <v>15171</v>
      </c>
      <c r="E3229" s="113">
        <v>35410</v>
      </c>
      <c r="F3229" s="112">
        <v>300</v>
      </c>
      <c r="G3229" s="114">
        <v>0</v>
      </c>
      <c r="H3229" s="115">
        <v>65928</v>
      </c>
      <c r="I3229" s="115">
        <v>65928</v>
      </c>
      <c r="J3229" s="116">
        <v>0</v>
      </c>
      <c r="K3229" s="116">
        <v>0</v>
      </c>
      <c r="L3229" s="116">
        <v>0</v>
      </c>
      <c r="M3229" s="118"/>
      <c r="N3229" s="119"/>
      <c r="O3229" s="120">
        <f t="shared" si="200"/>
        <v>44561</v>
      </c>
      <c r="P3229" s="121">
        <f t="shared" si="201"/>
        <v>0</v>
      </c>
      <c r="Q3229" s="122">
        <f t="shared" si="202"/>
        <v>0</v>
      </c>
      <c r="R3229" s="122">
        <f t="shared" si="203"/>
        <v>0</v>
      </c>
      <c r="S3229" s="123" t="s">
        <v>120</v>
      </c>
      <c r="U3229" s="70"/>
      <c r="V3229" s="124"/>
    </row>
    <row r="3230" s="63" customFormat="1" ht="16.5" outlineLevel="7" spans="1:22">
      <c r="A3230" s="82"/>
      <c r="B3230" s="111" t="s">
        <v>191</v>
      </c>
      <c r="C3230" s="111" t="s">
        <v>15174</v>
      </c>
      <c r="D3230" s="112" t="s">
        <v>15176</v>
      </c>
      <c r="E3230" s="113">
        <v>32478</v>
      </c>
      <c r="F3230" s="112">
        <v>564</v>
      </c>
      <c r="G3230" s="114">
        <v>0</v>
      </c>
      <c r="H3230" s="115">
        <v>42000</v>
      </c>
      <c r="I3230" s="115">
        <v>33654.96</v>
      </c>
      <c r="J3230" s="116">
        <v>8345.04</v>
      </c>
      <c r="K3230" s="116">
        <v>0</v>
      </c>
      <c r="L3230" s="116">
        <v>0</v>
      </c>
      <c r="M3230" s="118"/>
      <c r="N3230" s="119"/>
      <c r="O3230" s="120">
        <f t="shared" si="200"/>
        <v>49674</v>
      </c>
      <c r="P3230" s="121">
        <f t="shared" si="201"/>
        <v>12</v>
      </c>
      <c r="Q3230" s="122">
        <f t="shared" si="202"/>
        <v>893.617021276596</v>
      </c>
      <c r="R3230" s="122">
        <f t="shared" si="203"/>
        <v>893.617021276596</v>
      </c>
      <c r="S3230" s="123" t="s">
        <v>120</v>
      </c>
      <c r="U3230" s="70"/>
      <c r="V3230" s="124"/>
    </row>
    <row r="3231" s="63" customFormat="1" ht="16.5" outlineLevel="7" spans="1:22">
      <c r="A3231" s="82"/>
      <c r="B3231" s="111" t="s">
        <v>191</v>
      </c>
      <c r="C3231" s="111" t="s">
        <v>15178</v>
      </c>
      <c r="D3231" s="112" t="s">
        <v>15180</v>
      </c>
      <c r="E3231" s="113">
        <v>32507</v>
      </c>
      <c r="F3231" s="112">
        <v>564</v>
      </c>
      <c r="G3231" s="114">
        <v>0</v>
      </c>
      <c r="H3231" s="115">
        <v>214812</v>
      </c>
      <c r="I3231" s="115">
        <v>123273.64</v>
      </c>
      <c r="J3231" s="116">
        <v>0</v>
      </c>
      <c r="K3231" s="116">
        <v>91538.36</v>
      </c>
      <c r="L3231" s="116">
        <v>8717.94</v>
      </c>
      <c r="M3231" s="118"/>
      <c r="N3231" s="119"/>
      <c r="O3231" s="120">
        <f t="shared" si="200"/>
        <v>49674</v>
      </c>
      <c r="P3231" s="121">
        <f t="shared" si="201"/>
        <v>12</v>
      </c>
      <c r="Q3231" s="122">
        <f t="shared" si="202"/>
        <v>4570.46808510638</v>
      </c>
      <c r="R3231" s="122">
        <f t="shared" si="203"/>
        <v>-4147.47191489362</v>
      </c>
      <c r="S3231" s="123" t="s">
        <v>120</v>
      </c>
      <c r="U3231" s="70"/>
      <c r="V3231" s="124"/>
    </row>
    <row r="3232" s="63" customFormat="1" ht="16.5" outlineLevel="7" spans="1:22">
      <c r="A3232" s="82"/>
      <c r="B3232" s="111" t="s">
        <v>191</v>
      </c>
      <c r="C3232" s="111" t="s">
        <v>15182</v>
      </c>
      <c r="D3232" s="112" t="s">
        <v>15184</v>
      </c>
      <c r="E3232" s="113">
        <v>30834</v>
      </c>
      <c r="F3232" s="112">
        <v>612</v>
      </c>
      <c r="G3232" s="114">
        <v>0</v>
      </c>
      <c r="H3232" s="115">
        <v>205288</v>
      </c>
      <c r="I3232" s="115">
        <v>171063.66</v>
      </c>
      <c r="J3232" s="116">
        <v>34224.34</v>
      </c>
      <c r="K3232" s="116">
        <v>0</v>
      </c>
      <c r="L3232" s="116">
        <v>0</v>
      </c>
      <c r="M3232" s="118"/>
      <c r="N3232" s="119"/>
      <c r="O3232" s="120">
        <f t="shared" si="200"/>
        <v>49490</v>
      </c>
      <c r="P3232" s="121">
        <f t="shared" si="201"/>
        <v>12</v>
      </c>
      <c r="Q3232" s="122">
        <f t="shared" si="202"/>
        <v>4025.25490196078</v>
      </c>
      <c r="R3232" s="122">
        <f t="shared" si="203"/>
        <v>4025.25490196078</v>
      </c>
      <c r="S3232" s="123" t="s">
        <v>120</v>
      </c>
      <c r="U3232" s="70"/>
      <c r="V3232" s="124"/>
    </row>
    <row r="3233" s="63" customFormat="1" ht="16.5" outlineLevel="7" spans="1:22">
      <c r="A3233" s="82"/>
      <c r="B3233" s="111" t="s">
        <v>191</v>
      </c>
      <c r="C3233" s="111" t="s">
        <v>15186</v>
      </c>
      <c r="D3233" s="112" t="s">
        <v>15188</v>
      </c>
      <c r="E3233" s="113">
        <v>28642</v>
      </c>
      <c r="F3233" s="112">
        <v>696</v>
      </c>
      <c r="G3233" s="114">
        <v>0</v>
      </c>
      <c r="H3233" s="115">
        <v>1231048.39</v>
      </c>
      <c r="I3233" s="115">
        <v>1140596.15</v>
      </c>
      <c r="J3233" s="116">
        <v>0</v>
      </c>
      <c r="K3233" s="116">
        <v>90452.24</v>
      </c>
      <c r="L3233" s="116">
        <v>9697.71</v>
      </c>
      <c r="M3233" s="118"/>
      <c r="N3233" s="119"/>
      <c r="O3233" s="120">
        <f t="shared" si="200"/>
        <v>49856</v>
      </c>
      <c r="P3233" s="121">
        <f t="shared" si="201"/>
        <v>12</v>
      </c>
      <c r="Q3233" s="122">
        <f t="shared" si="202"/>
        <v>21224.9722413793</v>
      </c>
      <c r="R3233" s="122">
        <f t="shared" si="203"/>
        <v>11527.2622413793</v>
      </c>
      <c r="S3233" s="123" t="s">
        <v>120</v>
      </c>
      <c r="U3233" s="70"/>
      <c r="V3233" s="124"/>
    </row>
    <row r="3234" s="63" customFormat="1" ht="16.5" outlineLevel="7" spans="1:22">
      <c r="A3234" s="82"/>
      <c r="B3234" s="111" t="s">
        <v>191</v>
      </c>
      <c r="C3234" s="111" t="s">
        <v>15190</v>
      </c>
      <c r="D3234" s="112" t="s">
        <v>15192</v>
      </c>
      <c r="E3234" s="113">
        <v>26451</v>
      </c>
      <c r="F3234" s="112">
        <v>756</v>
      </c>
      <c r="G3234" s="114">
        <v>0</v>
      </c>
      <c r="H3234" s="115">
        <v>337025</v>
      </c>
      <c r="I3234" s="115">
        <v>337025</v>
      </c>
      <c r="J3234" s="116">
        <v>0</v>
      </c>
      <c r="K3234" s="116">
        <v>0</v>
      </c>
      <c r="L3234" s="116">
        <v>0</v>
      </c>
      <c r="M3234" s="118"/>
      <c r="N3234" s="119"/>
      <c r="O3234" s="120">
        <f t="shared" si="200"/>
        <v>49490</v>
      </c>
      <c r="P3234" s="121">
        <f t="shared" si="201"/>
        <v>12</v>
      </c>
      <c r="Q3234" s="122">
        <f t="shared" si="202"/>
        <v>5349.60317460317</v>
      </c>
      <c r="R3234" s="122">
        <f t="shared" si="203"/>
        <v>5349.60317460317</v>
      </c>
      <c r="S3234" s="123" t="s">
        <v>120</v>
      </c>
      <c r="U3234" s="70"/>
      <c r="V3234" s="124"/>
    </row>
    <row r="3235" s="63" customFormat="1" ht="16.5" outlineLevel="7" spans="1:22">
      <c r="A3235" s="82"/>
      <c r="B3235" s="111" t="s">
        <v>191</v>
      </c>
      <c r="C3235" s="111" t="s">
        <v>15195</v>
      </c>
      <c r="D3235" s="112" t="s">
        <v>15197</v>
      </c>
      <c r="E3235" s="113">
        <v>37615</v>
      </c>
      <c r="F3235" s="112">
        <v>300</v>
      </c>
      <c r="G3235" s="114">
        <v>0</v>
      </c>
      <c r="H3235" s="115">
        <v>48598.47</v>
      </c>
      <c r="I3235" s="115">
        <v>44575.48</v>
      </c>
      <c r="J3235" s="116">
        <v>0</v>
      </c>
      <c r="K3235" s="116">
        <v>4022.99</v>
      </c>
      <c r="L3235" s="116">
        <v>2011.49</v>
      </c>
      <c r="M3235" s="118"/>
      <c r="N3235" s="119"/>
      <c r="O3235" s="120">
        <f t="shared" si="200"/>
        <v>46752</v>
      </c>
      <c r="P3235" s="121">
        <f t="shared" si="201"/>
        <v>12</v>
      </c>
      <c r="Q3235" s="122">
        <f t="shared" si="202"/>
        <v>1943.9388</v>
      </c>
      <c r="R3235" s="122">
        <f t="shared" si="203"/>
        <v>-67.5512000000001</v>
      </c>
      <c r="S3235" s="123" t="s">
        <v>120</v>
      </c>
      <c r="U3235" s="70"/>
      <c r="V3235" s="124"/>
    </row>
    <row r="3236" s="63" customFormat="1" ht="16.5" outlineLevel="7" spans="1:22">
      <c r="A3236" s="82"/>
      <c r="B3236" s="111" t="s">
        <v>191</v>
      </c>
      <c r="C3236" s="111" t="s">
        <v>15199</v>
      </c>
      <c r="D3236" s="112" t="s">
        <v>15201</v>
      </c>
      <c r="E3236" s="113">
        <v>37983</v>
      </c>
      <c r="F3236" s="112">
        <v>384</v>
      </c>
      <c r="G3236" s="114">
        <v>0</v>
      </c>
      <c r="H3236" s="115">
        <v>37827.15</v>
      </c>
      <c r="I3236" s="115">
        <v>4123.16</v>
      </c>
      <c r="J3236" s="116">
        <v>33703.99</v>
      </c>
      <c r="K3236" s="116">
        <v>0</v>
      </c>
      <c r="L3236" s="116">
        <v>0</v>
      </c>
      <c r="M3236" s="118"/>
      <c r="N3236" s="119"/>
      <c r="O3236" s="120">
        <f t="shared" si="200"/>
        <v>49674</v>
      </c>
      <c r="P3236" s="121">
        <f t="shared" si="201"/>
        <v>12</v>
      </c>
      <c r="Q3236" s="122">
        <f t="shared" si="202"/>
        <v>1182.0984375</v>
      </c>
      <c r="R3236" s="122">
        <f t="shared" si="203"/>
        <v>1182.0984375</v>
      </c>
      <c r="S3236" s="123" t="s">
        <v>120</v>
      </c>
      <c r="U3236" s="70"/>
      <c r="V3236" s="124"/>
    </row>
    <row r="3237" s="63" customFormat="1" ht="16.5" outlineLevel="7" spans="1:22">
      <c r="A3237" s="82"/>
      <c r="B3237" s="111" t="s">
        <v>191</v>
      </c>
      <c r="C3237" s="111" t="s">
        <v>15204</v>
      </c>
      <c r="D3237" s="112" t="s">
        <v>15206</v>
      </c>
      <c r="E3237" s="113">
        <v>37256</v>
      </c>
      <c r="F3237" s="112">
        <v>408</v>
      </c>
      <c r="G3237" s="114">
        <v>0</v>
      </c>
      <c r="H3237" s="115">
        <v>21873.04</v>
      </c>
      <c r="I3237" s="115">
        <v>4081.44</v>
      </c>
      <c r="J3237" s="116">
        <v>17791.6</v>
      </c>
      <c r="K3237" s="116">
        <v>0</v>
      </c>
      <c r="L3237" s="116">
        <v>0</v>
      </c>
      <c r="M3237" s="118"/>
      <c r="N3237" s="119"/>
      <c r="O3237" s="120">
        <f t="shared" si="200"/>
        <v>49674</v>
      </c>
      <c r="P3237" s="121">
        <f t="shared" si="201"/>
        <v>12</v>
      </c>
      <c r="Q3237" s="122">
        <f t="shared" si="202"/>
        <v>643.324705882353</v>
      </c>
      <c r="R3237" s="122">
        <f t="shared" si="203"/>
        <v>643.324705882353</v>
      </c>
      <c r="S3237" s="123" t="s">
        <v>120</v>
      </c>
      <c r="U3237" s="70"/>
      <c r="V3237" s="124"/>
    </row>
    <row r="3238" s="63" customFormat="1" ht="16.5" outlineLevel="7" spans="1:22">
      <c r="A3238" s="82"/>
      <c r="B3238" s="111" t="s">
        <v>192</v>
      </c>
      <c r="C3238" s="111" t="s">
        <v>15208</v>
      </c>
      <c r="D3238" s="112" t="s">
        <v>15210</v>
      </c>
      <c r="E3238" s="113">
        <v>45986</v>
      </c>
      <c r="F3238" s="112">
        <v>72</v>
      </c>
      <c r="G3238" s="114">
        <v>0</v>
      </c>
      <c r="H3238" s="115">
        <v>285784.91</v>
      </c>
      <c r="I3238" s="115">
        <v>3969.23</v>
      </c>
      <c r="J3238" s="116">
        <v>0</v>
      </c>
      <c r="K3238" s="116">
        <v>281815.68</v>
      </c>
      <c r="L3238" s="116">
        <v>3969.23</v>
      </c>
      <c r="M3238" s="118"/>
      <c r="N3238" s="119"/>
      <c r="O3238" s="120">
        <f t="shared" si="200"/>
        <v>48182</v>
      </c>
      <c r="P3238" s="121">
        <f t="shared" si="201"/>
        <v>1</v>
      </c>
      <c r="Q3238" s="122">
        <f t="shared" si="202"/>
        <v>3969.23486111111</v>
      </c>
      <c r="R3238" s="122">
        <f t="shared" si="203"/>
        <v>0.00486111111058563</v>
      </c>
      <c r="S3238" s="123" t="s">
        <v>120</v>
      </c>
      <c r="U3238" s="70"/>
      <c r="V3238" s="124"/>
    </row>
    <row r="3239" s="63" customFormat="1" ht="16.5" outlineLevel="7" spans="1:22">
      <c r="A3239" s="82"/>
      <c r="B3239" s="111" t="s">
        <v>187</v>
      </c>
      <c r="C3239" s="111" t="s">
        <v>15215</v>
      </c>
      <c r="D3239" s="112" t="s">
        <v>15217</v>
      </c>
      <c r="E3239" s="113">
        <v>45981</v>
      </c>
      <c r="F3239" s="112">
        <v>60</v>
      </c>
      <c r="G3239" s="114">
        <v>0</v>
      </c>
      <c r="H3239" s="115">
        <v>78761.06</v>
      </c>
      <c r="I3239" s="115">
        <v>1312.68</v>
      </c>
      <c r="J3239" s="116">
        <v>0</v>
      </c>
      <c r="K3239" s="116">
        <v>77448.38</v>
      </c>
      <c r="L3239" s="116">
        <v>1312.68</v>
      </c>
      <c r="M3239" s="118"/>
      <c r="N3239" s="119"/>
      <c r="O3239" s="120">
        <f t="shared" si="200"/>
        <v>47817</v>
      </c>
      <c r="P3239" s="121">
        <f t="shared" si="201"/>
        <v>1</v>
      </c>
      <c r="Q3239" s="122">
        <f t="shared" si="202"/>
        <v>1312.68433333333</v>
      </c>
      <c r="R3239" s="122">
        <f t="shared" si="203"/>
        <v>0.00433333333330665</v>
      </c>
      <c r="S3239" s="123" t="s">
        <v>120</v>
      </c>
      <c r="U3239" s="70"/>
      <c r="V3239" s="124"/>
    </row>
    <row r="3240" s="63" customFormat="1" ht="16.5" outlineLevel="7" spans="1:22">
      <c r="A3240" s="82"/>
      <c r="B3240" s="111" t="s">
        <v>187</v>
      </c>
      <c r="C3240" s="111" t="s">
        <v>15221</v>
      </c>
      <c r="D3240" s="112" t="s">
        <v>15223</v>
      </c>
      <c r="E3240" s="113">
        <v>45986</v>
      </c>
      <c r="F3240" s="112">
        <v>60</v>
      </c>
      <c r="G3240" s="114">
        <v>0</v>
      </c>
      <c r="H3240" s="115">
        <v>123893.81</v>
      </c>
      <c r="I3240" s="115">
        <v>2064.9</v>
      </c>
      <c r="J3240" s="116">
        <v>0</v>
      </c>
      <c r="K3240" s="116">
        <v>121828.91</v>
      </c>
      <c r="L3240" s="116">
        <v>2064.9</v>
      </c>
      <c r="M3240" s="118"/>
      <c r="N3240" s="119"/>
      <c r="O3240" s="120">
        <f t="shared" si="200"/>
        <v>47817</v>
      </c>
      <c r="P3240" s="121">
        <f t="shared" si="201"/>
        <v>1</v>
      </c>
      <c r="Q3240" s="122">
        <f t="shared" si="202"/>
        <v>2064.89683333333</v>
      </c>
      <c r="R3240" s="122">
        <f t="shared" si="203"/>
        <v>-0.00316666666685705</v>
      </c>
      <c r="S3240" s="123" t="s">
        <v>120</v>
      </c>
      <c r="U3240" s="70"/>
      <c r="V3240" s="124"/>
    </row>
    <row r="3241" s="63" customFormat="1" ht="16.5" outlineLevel="7" spans="1:22">
      <c r="A3241" s="82"/>
      <c r="B3241" s="111" t="s">
        <v>187</v>
      </c>
      <c r="C3241" s="111" t="s">
        <v>15228</v>
      </c>
      <c r="D3241" s="112" t="s">
        <v>15230</v>
      </c>
      <c r="E3241" s="113">
        <v>45986</v>
      </c>
      <c r="F3241" s="112">
        <v>72</v>
      </c>
      <c r="G3241" s="114">
        <v>0</v>
      </c>
      <c r="H3241" s="115">
        <v>19069.28</v>
      </c>
      <c r="I3241" s="115">
        <v>264.85</v>
      </c>
      <c r="J3241" s="116">
        <v>0</v>
      </c>
      <c r="K3241" s="116">
        <v>18804.43</v>
      </c>
      <c r="L3241" s="116">
        <v>264.85</v>
      </c>
      <c r="M3241" s="118"/>
      <c r="N3241" s="119"/>
      <c r="O3241" s="120">
        <f t="shared" si="200"/>
        <v>48182</v>
      </c>
      <c r="P3241" s="121">
        <f t="shared" si="201"/>
        <v>1</v>
      </c>
      <c r="Q3241" s="122">
        <f t="shared" si="202"/>
        <v>264.851111111111</v>
      </c>
      <c r="R3241" s="122">
        <f t="shared" si="203"/>
        <v>0.0011111111110722</v>
      </c>
      <c r="S3241" s="123" t="s">
        <v>120</v>
      </c>
      <c r="U3241" s="70"/>
      <c r="V3241" s="124"/>
    </row>
    <row r="3242" s="63" customFormat="1" ht="16.5" outlineLevel="7" spans="1:22">
      <c r="A3242" s="82"/>
      <c r="B3242" s="111" t="s">
        <v>187</v>
      </c>
      <c r="C3242" s="111" t="s">
        <v>15232</v>
      </c>
      <c r="D3242" s="112" t="s">
        <v>15234</v>
      </c>
      <c r="E3242" s="113">
        <v>45986</v>
      </c>
      <c r="F3242" s="112">
        <v>72</v>
      </c>
      <c r="G3242" s="114">
        <v>0</v>
      </c>
      <c r="H3242" s="115">
        <v>19069.28</v>
      </c>
      <c r="I3242" s="115">
        <v>264.85</v>
      </c>
      <c r="J3242" s="116">
        <v>0</v>
      </c>
      <c r="K3242" s="116">
        <v>18804.43</v>
      </c>
      <c r="L3242" s="116">
        <v>264.85</v>
      </c>
      <c r="M3242" s="118"/>
      <c r="N3242" s="119"/>
      <c r="O3242" s="120">
        <f t="shared" si="200"/>
        <v>48182</v>
      </c>
      <c r="P3242" s="121">
        <f t="shared" si="201"/>
        <v>1</v>
      </c>
      <c r="Q3242" s="122">
        <f t="shared" si="202"/>
        <v>264.851111111111</v>
      </c>
      <c r="R3242" s="122">
        <f t="shared" si="203"/>
        <v>0.0011111111110722</v>
      </c>
      <c r="S3242" s="123" t="s">
        <v>120</v>
      </c>
      <c r="U3242" s="70"/>
      <c r="V3242" s="124"/>
    </row>
    <row r="3243" s="63" customFormat="1" ht="16.5" outlineLevel="7" spans="1:22">
      <c r="A3243" s="82"/>
      <c r="B3243" s="111" t="s">
        <v>187</v>
      </c>
      <c r="C3243" s="111" t="s">
        <v>15236</v>
      </c>
      <c r="D3243" s="112" t="s">
        <v>15238</v>
      </c>
      <c r="E3243" s="113">
        <v>45986</v>
      </c>
      <c r="F3243" s="112">
        <v>72</v>
      </c>
      <c r="G3243" s="114">
        <v>0</v>
      </c>
      <c r="H3243" s="115">
        <v>27968.27</v>
      </c>
      <c r="I3243" s="115">
        <v>388.45</v>
      </c>
      <c r="J3243" s="116">
        <v>0</v>
      </c>
      <c r="K3243" s="116">
        <v>27579.82</v>
      </c>
      <c r="L3243" s="116">
        <v>388.45</v>
      </c>
      <c r="M3243" s="118"/>
      <c r="N3243" s="119"/>
      <c r="O3243" s="120">
        <f t="shared" si="200"/>
        <v>48182</v>
      </c>
      <c r="P3243" s="121">
        <f t="shared" si="201"/>
        <v>1</v>
      </c>
      <c r="Q3243" s="122">
        <f t="shared" si="202"/>
        <v>388.448194444444</v>
      </c>
      <c r="R3243" s="122">
        <f t="shared" si="203"/>
        <v>-0.00180555555556339</v>
      </c>
      <c r="S3243" s="123" t="s">
        <v>120</v>
      </c>
      <c r="U3243" s="70"/>
      <c r="V3243" s="124"/>
    </row>
    <row r="3244" s="63" customFormat="1" ht="16.5" outlineLevel="7" spans="1:22">
      <c r="A3244" s="82"/>
      <c r="B3244" s="111" t="s">
        <v>187</v>
      </c>
      <c r="C3244" s="111" t="s">
        <v>15240</v>
      </c>
      <c r="D3244" s="112" t="s">
        <v>15242</v>
      </c>
      <c r="E3244" s="113">
        <v>45986</v>
      </c>
      <c r="F3244" s="112">
        <v>72</v>
      </c>
      <c r="G3244" s="114">
        <v>0</v>
      </c>
      <c r="H3244" s="115">
        <v>27968.27</v>
      </c>
      <c r="I3244" s="115">
        <v>388.45</v>
      </c>
      <c r="J3244" s="116">
        <v>0</v>
      </c>
      <c r="K3244" s="116">
        <v>27579.82</v>
      </c>
      <c r="L3244" s="116">
        <v>388.45</v>
      </c>
      <c r="M3244" s="118"/>
      <c r="N3244" s="119"/>
      <c r="O3244" s="120">
        <f t="shared" si="200"/>
        <v>48182</v>
      </c>
      <c r="P3244" s="121">
        <f t="shared" si="201"/>
        <v>1</v>
      </c>
      <c r="Q3244" s="122">
        <f t="shared" si="202"/>
        <v>388.448194444444</v>
      </c>
      <c r="R3244" s="122">
        <f t="shared" si="203"/>
        <v>-0.00180555555556339</v>
      </c>
      <c r="S3244" s="123" t="s">
        <v>120</v>
      </c>
      <c r="U3244" s="70"/>
      <c r="V3244" s="124"/>
    </row>
    <row r="3245" s="63" customFormat="1" ht="16.5" outlineLevel="7" spans="1:22">
      <c r="A3245" s="82"/>
      <c r="B3245" s="111" t="s">
        <v>187</v>
      </c>
      <c r="C3245" s="111" t="s">
        <v>15244</v>
      </c>
      <c r="D3245" s="112" t="s">
        <v>15246</v>
      </c>
      <c r="E3245" s="113">
        <v>45986</v>
      </c>
      <c r="F3245" s="112">
        <v>72</v>
      </c>
      <c r="G3245" s="114">
        <v>0</v>
      </c>
      <c r="H3245" s="115">
        <v>10678.8</v>
      </c>
      <c r="I3245" s="115">
        <v>148.32</v>
      </c>
      <c r="J3245" s="116">
        <v>0</v>
      </c>
      <c r="K3245" s="116">
        <v>10530.48</v>
      </c>
      <c r="L3245" s="116">
        <v>148.32</v>
      </c>
      <c r="M3245" s="118"/>
      <c r="N3245" s="119"/>
      <c r="O3245" s="120">
        <f t="shared" si="200"/>
        <v>48182</v>
      </c>
      <c r="P3245" s="121">
        <f t="shared" si="201"/>
        <v>1</v>
      </c>
      <c r="Q3245" s="122">
        <f t="shared" si="202"/>
        <v>148.316666666667</v>
      </c>
      <c r="R3245" s="122">
        <f t="shared" si="203"/>
        <v>-0.0033333333333303</v>
      </c>
      <c r="S3245" s="123" t="s">
        <v>120</v>
      </c>
      <c r="U3245" s="70"/>
      <c r="V3245" s="124"/>
    </row>
    <row r="3246" s="63" customFormat="1" ht="16.5" outlineLevel="7" spans="1:22">
      <c r="A3246" s="82"/>
      <c r="B3246" s="111" t="s">
        <v>187</v>
      </c>
      <c r="C3246" s="111" t="s">
        <v>15248</v>
      </c>
      <c r="D3246" s="112" t="s">
        <v>15250</v>
      </c>
      <c r="E3246" s="113">
        <v>45986</v>
      </c>
      <c r="F3246" s="112">
        <v>72</v>
      </c>
      <c r="G3246" s="114">
        <v>0</v>
      </c>
      <c r="H3246" s="115">
        <v>3813.86</v>
      </c>
      <c r="I3246" s="115">
        <v>52.97</v>
      </c>
      <c r="J3246" s="116">
        <v>0</v>
      </c>
      <c r="K3246" s="116">
        <v>3760.89</v>
      </c>
      <c r="L3246" s="116">
        <v>52.97</v>
      </c>
      <c r="M3246" s="118"/>
      <c r="N3246" s="119"/>
      <c r="O3246" s="120">
        <f t="shared" ref="O3246:O3257" si="204">IFERROR(EOMONTH(E3246,F3246),"")</f>
        <v>48182</v>
      </c>
      <c r="P3246" s="121">
        <f t="shared" ref="P3246:P3257" si="205">IFERROR(IF(OR(AND(M3246&lt;&gt;"",YEAR(M3246)&lt;YEAR($L$6)),AND(O3246&lt;&gt;"",YEAR(O3246)&lt;YEAR($L$6))),0,IF(YEAR(E3246)&gt;YEAR($L$6),0,IF(OR((IF(YEAR(E3246)&lt;YEAR($L$6),1,IF(MONTH(E3246)=12,99,MONTH(E3246)+1))&gt;12),(IF(YEAR(E3246)&lt;YEAR($L$6),1,IF(MONTH(E3246)=12,99,MONTH(E3246)+1))&gt;MIN(MONTH($L$6),IF(AND(M3246&lt;&gt;"",YEAR(M3246)=YEAR($L$6)),MONTH(M3246),99),IF(AND(O3246&lt;&gt;"",YEAR(O3246)=YEAR($L$6)),MONTH(O3246),99)))),0,MIN(MONTH($L$6),IF(AND(M3246&lt;&gt;"",YEAR(M3246)=YEAR($L$6)),MONTH(M3246),99),IF(AND(O3246&lt;&gt;"",YEAR(O3246)=YEAR($L$6)),MONTH(O3246),99))-IF(YEAR(E3246)&lt;YEAR($L$6),1,IF(MONTH(E3246)=12,99,MONTH(E3246)+1))+1))),0)</f>
        <v>1</v>
      </c>
      <c r="Q3246" s="122">
        <f t="shared" ref="Q3246:Q3257" si="206">IFERROR(IF(N3246=0,(H3246*(1-G3246))/F3246*P3246,(N3246*(1-G3246))/F3246*P3246),0)</f>
        <v>52.9702777777778</v>
      </c>
      <c r="R3246" s="122">
        <f t="shared" ref="R3246:R3258" si="207">Q3246-L3246</f>
        <v>0.000277777777782262</v>
      </c>
      <c r="S3246" s="123" t="s">
        <v>120</v>
      </c>
      <c r="U3246" s="70"/>
      <c r="V3246" s="124"/>
    </row>
    <row r="3247" s="63" customFormat="1" ht="16.5" outlineLevel="7" spans="1:22">
      <c r="A3247" s="82"/>
      <c r="B3247" s="111" t="s">
        <v>187</v>
      </c>
      <c r="C3247" s="111" t="s">
        <v>15252</v>
      </c>
      <c r="D3247" s="112" t="s">
        <v>15254</v>
      </c>
      <c r="E3247" s="113">
        <v>45986</v>
      </c>
      <c r="F3247" s="112">
        <v>72</v>
      </c>
      <c r="G3247" s="114">
        <v>0</v>
      </c>
      <c r="H3247" s="115">
        <v>3813.86</v>
      </c>
      <c r="I3247" s="115">
        <v>52.97</v>
      </c>
      <c r="J3247" s="116">
        <v>0</v>
      </c>
      <c r="K3247" s="116">
        <v>3760.89</v>
      </c>
      <c r="L3247" s="116">
        <v>52.97</v>
      </c>
      <c r="M3247" s="118"/>
      <c r="N3247" s="119"/>
      <c r="O3247" s="120">
        <f t="shared" si="204"/>
        <v>48182</v>
      </c>
      <c r="P3247" s="121">
        <f t="shared" si="205"/>
        <v>1</v>
      </c>
      <c r="Q3247" s="122">
        <f t="shared" si="206"/>
        <v>52.9702777777778</v>
      </c>
      <c r="R3247" s="122">
        <f t="shared" si="207"/>
        <v>0.000277777777782262</v>
      </c>
      <c r="S3247" s="123" t="s">
        <v>120</v>
      </c>
      <c r="U3247" s="70"/>
      <c r="V3247" s="124"/>
    </row>
    <row r="3248" s="63" customFormat="1" ht="16.5" outlineLevel="7" spans="1:22">
      <c r="A3248" s="82"/>
      <c r="B3248" s="111" t="s">
        <v>187</v>
      </c>
      <c r="C3248" s="111" t="s">
        <v>15256</v>
      </c>
      <c r="D3248" s="112" t="s">
        <v>15258</v>
      </c>
      <c r="E3248" s="113">
        <v>45986</v>
      </c>
      <c r="F3248" s="112">
        <v>72</v>
      </c>
      <c r="G3248" s="114">
        <v>0</v>
      </c>
      <c r="H3248" s="115">
        <v>25425.7</v>
      </c>
      <c r="I3248" s="115">
        <v>353.13</v>
      </c>
      <c r="J3248" s="116">
        <v>0</v>
      </c>
      <c r="K3248" s="116">
        <v>25072.57</v>
      </c>
      <c r="L3248" s="116">
        <v>353.13</v>
      </c>
      <c r="M3248" s="118"/>
      <c r="N3248" s="119"/>
      <c r="O3248" s="120">
        <f t="shared" si="204"/>
        <v>48182</v>
      </c>
      <c r="P3248" s="121">
        <f t="shared" si="205"/>
        <v>1</v>
      </c>
      <c r="Q3248" s="122">
        <f t="shared" si="206"/>
        <v>353.134722222222</v>
      </c>
      <c r="R3248" s="122">
        <f t="shared" si="207"/>
        <v>0.00472222222225582</v>
      </c>
      <c r="S3248" s="123" t="s">
        <v>120</v>
      </c>
      <c r="U3248" s="70"/>
      <c r="V3248" s="124"/>
    </row>
    <row r="3249" s="63" customFormat="1" ht="16.5" outlineLevel="7" spans="1:22">
      <c r="A3249" s="82"/>
      <c r="B3249" s="111" t="s">
        <v>187</v>
      </c>
      <c r="C3249" s="111" t="s">
        <v>15260</v>
      </c>
      <c r="D3249" s="112" t="s">
        <v>15262</v>
      </c>
      <c r="E3249" s="113">
        <v>45986</v>
      </c>
      <c r="F3249" s="112">
        <v>72</v>
      </c>
      <c r="G3249" s="114">
        <v>0</v>
      </c>
      <c r="H3249" s="115">
        <v>25425.7</v>
      </c>
      <c r="I3249" s="115">
        <v>353.13</v>
      </c>
      <c r="J3249" s="116">
        <v>0</v>
      </c>
      <c r="K3249" s="116">
        <v>25072.57</v>
      </c>
      <c r="L3249" s="116">
        <v>353.13</v>
      </c>
      <c r="M3249" s="118"/>
      <c r="N3249" s="119"/>
      <c r="O3249" s="120">
        <f t="shared" si="204"/>
        <v>48182</v>
      </c>
      <c r="P3249" s="121">
        <f t="shared" si="205"/>
        <v>1</v>
      </c>
      <c r="Q3249" s="122">
        <f t="shared" si="206"/>
        <v>353.134722222222</v>
      </c>
      <c r="R3249" s="122">
        <f t="shared" si="207"/>
        <v>0.00472222222225582</v>
      </c>
      <c r="S3249" s="123" t="s">
        <v>120</v>
      </c>
      <c r="U3249" s="70"/>
      <c r="V3249" s="124"/>
    </row>
    <row r="3250" s="63" customFormat="1" ht="16.5" outlineLevel="7" spans="1:22">
      <c r="A3250" s="82"/>
      <c r="B3250" s="111" t="s">
        <v>187</v>
      </c>
      <c r="C3250" s="111" t="s">
        <v>15264</v>
      </c>
      <c r="D3250" s="112" t="s">
        <v>15266</v>
      </c>
      <c r="E3250" s="113">
        <v>45986</v>
      </c>
      <c r="F3250" s="112">
        <v>72</v>
      </c>
      <c r="G3250" s="114">
        <v>0</v>
      </c>
      <c r="H3250" s="115">
        <v>25425.7</v>
      </c>
      <c r="I3250" s="115">
        <v>353.13</v>
      </c>
      <c r="J3250" s="116">
        <v>0</v>
      </c>
      <c r="K3250" s="116">
        <v>25072.57</v>
      </c>
      <c r="L3250" s="116">
        <v>353.13</v>
      </c>
      <c r="M3250" s="118"/>
      <c r="N3250" s="119"/>
      <c r="O3250" s="120">
        <f t="shared" si="204"/>
        <v>48182</v>
      </c>
      <c r="P3250" s="121">
        <f t="shared" si="205"/>
        <v>1</v>
      </c>
      <c r="Q3250" s="122">
        <f t="shared" si="206"/>
        <v>353.134722222222</v>
      </c>
      <c r="R3250" s="122">
        <f t="shared" si="207"/>
        <v>0.00472222222225582</v>
      </c>
      <c r="S3250" s="123" t="s">
        <v>120</v>
      </c>
      <c r="U3250" s="70"/>
      <c r="V3250" s="124"/>
    </row>
    <row r="3251" s="63" customFormat="1" ht="16.5" outlineLevel="7" spans="1:22">
      <c r="A3251" s="82"/>
      <c r="B3251" s="111" t="s">
        <v>187</v>
      </c>
      <c r="C3251" s="111" t="s">
        <v>15268</v>
      </c>
      <c r="D3251" s="112" t="s">
        <v>15270</v>
      </c>
      <c r="E3251" s="113">
        <v>45986</v>
      </c>
      <c r="F3251" s="112">
        <v>72</v>
      </c>
      <c r="G3251" s="114">
        <v>0</v>
      </c>
      <c r="H3251" s="115">
        <v>25425.7</v>
      </c>
      <c r="I3251" s="115">
        <v>353.13</v>
      </c>
      <c r="J3251" s="116">
        <v>0</v>
      </c>
      <c r="K3251" s="116">
        <v>25072.57</v>
      </c>
      <c r="L3251" s="116">
        <v>353.13</v>
      </c>
      <c r="M3251" s="118"/>
      <c r="N3251" s="119"/>
      <c r="O3251" s="120">
        <f t="shared" si="204"/>
        <v>48182</v>
      </c>
      <c r="P3251" s="121">
        <f t="shared" si="205"/>
        <v>1</v>
      </c>
      <c r="Q3251" s="122">
        <f t="shared" si="206"/>
        <v>353.134722222222</v>
      </c>
      <c r="R3251" s="122">
        <f t="shared" si="207"/>
        <v>0.00472222222225582</v>
      </c>
      <c r="S3251" s="123" t="s">
        <v>120</v>
      </c>
      <c r="U3251" s="70"/>
      <c r="V3251" s="124"/>
    </row>
    <row r="3252" s="63" customFormat="1" ht="16.5" outlineLevel="7" spans="1:22">
      <c r="A3252" s="82"/>
      <c r="B3252" s="111" t="s">
        <v>187</v>
      </c>
      <c r="C3252" s="111" t="s">
        <v>15272</v>
      </c>
      <c r="D3252" s="112" t="s">
        <v>15274</v>
      </c>
      <c r="E3252" s="113">
        <v>45986</v>
      </c>
      <c r="F3252" s="112">
        <v>72</v>
      </c>
      <c r="G3252" s="114">
        <v>0</v>
      </c>
      <c r="H3252" s="115">
        <v>25425.7</v>
      </c>
      <c r="I3252" s="115">
        <v>353.13</v>
      </c>
      <c r="J3252" s="116">
        <v>0</v>
      </c>
      <c r="K3252" s="116">
        <v>25072.57</v>
      </c>
      <c r="L3252" s="116">
        <v>353.13</v>
      </c>
      <c r="M3252" s="118"/>
      <c r="N3252" s="119"/>
      <c r="O3252" s="120">
        <f t="shared" si="204"/>
        <v>48182</v>
      </c>
      <c r="P3252" s="121">
        <f t="shared" si="205"/>
        <v>1</v>
      </c>
      <c r="Q3252" s="122">
        <f t="shared" si="206"/>
        <v>353.134722222222</v>
      </c>
      <c r="R3252" s="122">
        <f t="shared" si="207"/>
        <v>0.00472222222225582</v>
      </c>
      <c r="S3252" s="123" t="s">
        <v>120</v>
      </c>
      <c r="U3252" s="70"/>
      <c r="V3252" s="124"/>
    </row>
    <row r="3253" s="63" customFormat="1" ht="16.5" outlineLevel="7" spans="1:22">
      <c r="A3253" s="82"/>
      <c r="B3253" s="111" t="s">
        <v>187</v>
      </c>
      <c r="C3253" s="111" t="s">
        <v>15276</v>
      </c>
      <c r="D3253" s="112" t="s">
        <v>15278</v>
      </c>
      <c r="E3253" s="113">
        <v>45986</v>
      </c>
      <c r="F3253" s="112">
        <v>72</v>
      </c>
      <c r="G3253" s="114">
        <v>0</v>
      </c>
      <c r="H3253" s="115">
        <v>25425.7</v>
      </c>
      <c r="I3253" s="115">
        <v>353.13</v>
      </c>
      <c r="J3253" s="116">
        <v>0</v>
      </c>
      <c r="K3253" s="116">
        <v>25072.57</v>
      </c>
      <c r="L3253" s="116">
        <v>353.13</v>
      </c>
      <c r="M3253" s="118"/>
      <c r="N3253" s="119"/>
      <c r="O3253" s="120">
        <f t="shared" si="204"/>
        <v>48182</v>
      </c>
      <c r="P3253" s="121">
        <f t="shared" si="205"/>
        <v>1</v>
      </c>
      <c r="Q3253" s="122">
        <f t="shared" si="206"/>
        <v>353.134722222222</v>
      </c>
      <c r="R3253" s="122">
        <f t="shared" si="207"/>
        <v>0.00472222222225582</v>
      </c>
      <c r="S3253" s="123" t="s">
        <v>120</v>
      </c>
      <c r="U3253" s="70"/>
      <c r="V3253" s="124"/>
    </row>
    <row r="3254" s="63" customFormat="1" ht="16.5" outlineLevel="7" spans="1:22">
      <c r="A3254" s="82"/>
      <c r="B3254" s="111" t="s">
        <v>187</v>
      </c>
      <c r="C3254" s="111" t="s">
        <v>15280</v>
      </c>
      <c r="D3254" s="112" t="s">
        <v>15282</v>
      </c>
      <c r="E3254" s="113">
        <v>45986</v>
      </c>
      <c r="F3254" s="112">
        <v>72</v>
      </c>
      <c r="G3254" s="114">
        <v>0</v>
      </c>
      <c r="H3254" s="115">
        <v>19069.28</v>
      </c>
      <c r="I3254" s="115">
        <v>264.85</v>
      </c>
      <c r="J3254" s="116">
        <v>0</v>
      </c>
      <c r="K3254" s="116">
        <v>18804.43</v>
      </c>
      <c r="L3254" s="116">
        <v>264.85</v>
      </c>
      <c r="M3254" s="118"/>
      <c r="N3254" s="119"/>
      <c r="O3254" s="120">
        <f t="shared" si="204"/>
        <v>48182</v>
      </c>
      <c r="P3254" s="121">
        <f t="shared" si="205"/>
        <v>1</v>
      </c>
      <c r="Q3254" s="122">
        <f t="shared" si="206"/>
        <v>264.851111111111</v>
      </c>
      <c r="R3254" s="122">
        <f t="shared" si="207"/>
        <v>0.0011111111110722</v>
      </c>
      <c r="S3254" s="123" t="s">
        <v>120</v>
      </c>
      <c r="U3254" s="70"/>
      <c r="V3254" s="124"/>
    </row>
    <row r="3255" s="63" customFormat="1" ht="16.5" outlineLevel="7" spans="1:22">
      <c r="A3255" s="82"/>
      <c r="B3255" s="111" t="s">
        <v>187</v>
      </c>
      <c r="C3255" s="111" t="s">
        <v>15284</v>
      </c>
      <c r="D3255" s="112" t="s">
        <v>15286</v>
      </c>
      <c r="E3255" s="113">
        <v>45986</v>
      </c>
      <c r="F3255" s="112">
        <v>72</v>
      </c>
      <c r="G3255" s="114">
        <v>0</v>
      </c>
      <c r="H3255" s="115">
        <v>19069.28</v>
      </c>
      <c r="I3255" s="115">
        <v>264.85</v>
      </c>
      <c r="J3255" s="116">
        <v>0</v>
      </c>
      <c r="K3255" s="116">
        <v>18804.43</v>
      </c>
      <c r="L3255" s="116">
        <v>264.85</v>
      </c>
      <c r="M3255" s="118"/>
      <c r="N3255" s="119"/>
      <c r="O3255" s="120">
        <f t="shared" si="204"/>
        <v>48182</v>
      </c>
      <c r="P3255" s="121">
        <f t="shared" si="205"/>
        <v>1</v>
      </c>
      <c r="Q3255" s="122">
        <f t="shared" si="206"/>
        <v>264.851111111111</v>
      </c>
      <c r="R3255" s="122">
        <f t="shared" si="207"/>
        <v>0.0011111111110722</v>
      </c>
      <c r="S3255" s="123" t="s">
        <v>120</v>
      </c>
      <c r="U3255" s="70"/>
      <c r="V3255" s="124"/>
    </row>
    <row r="3256" s="63" customFormat="1" ht="16.5" outlineLevel="7" spans="1:22">
      <c r="A3256" s="82"/>
      <c r="B3256" s="111" t="s">
        <v>187</v>
      </c>
      <c r="C3256" s="111" t="s">
        <v>15288</v>
      </c>
      <c r="D3256" s="112" t="s">
        <v>15290</v>
      </c>
      <c r="E3256" s="113">
        <v>45986</v>
      </c>
      <c r="F3256" s="112">
        <v>72</v>
      </c>
      <c r="G3256" s="114">
        <v>0</v>
      </c>
      <c r="H3256" s="115">
        <v>24154.42</v>
      </c>
      <c r="I3256" s="115">
        <v>335.48</v>
      </c>
      <c r="J3256" s="116">
        <v>0</v>
      </c>
      <c r="K3256" s="116">
        <v>23818.94</v>
      </c>
      <c r="L3256" s="116">
        <v>335.48</v>
      </c>
      <c r="M3256" s="118"/>
      <c r="N3256" s="119"/>
      <c r="O3256" s="120">
        <f t="shared" si="204"/>
        <v>48182</v>
      </c>
      <c r="P3256" s="121">
        <f t="shared" si="205"/>
        <v>1</v>
      </c>
      <c r="Q3256" s="122">
        <f t="shared" si="206"/>
        <v>335.478055555556</v>
      </c>
      <c r="R3256" s="122">
        <f t="shared" si="207"/>
        <v>-0.00194444444446162</v>
      </c>
      <c r="S3256" s="123" t="s">
        <v>120</v>
      </c>
      <c r="U3256" s="70"/>
      <c r="V3256" s="124"/>
    </row>
    <row r="3257" s="63" customFormat="1" ht="16.5" outlineLevel="7" spans="1:22">
      <c r="A3257" s="82"/>
      <c r="B3257" s="111" t="s">
        <v>187</v>
      </c>
      <c r="C3257" s="111" t="s">
        <v>15292</v>
      </c>
      <c r="D3257" s="112" t="s">
        <v>15294</v>
      </c>
      <c r="E3257" s="113">
        <v>45986</v>
      </c>
      <c r="F3257" s="112">
        <v>72</v>
      </c>
      <c r="G3257" s="114">
        <v>0</v>
      </c>
      <c r="H3257" s="115">
        <v>24154.42</v>
      </c>
      <c r="I3257" s="115">
        <v>335.48</v>
      </c>
      <c r="J3257" s="116">
        <v>0</v>
      </c>
      <c r="K3257" s="116">
        <v>23818.94</v>
      </c>
      <c r="L3257" s="116">
        <v>335.48</v>
      </c>
      <c r="M3257" s="118"/>
      <c r="N3257" s="119"/>
      <c r="O3257" s="120">
        <f t="shared" si="204"/>
        <v>48182</v>
      </c>
      <c r="P3257" s="121">
        <f t="shared" si="205"/>
        <v>1</v>
      </c>
      <c r="Q3257" s="122">
        <f t="shared" si="206"/>
        <v>335.478055555556</v>
      </c>
      <c r="R3257" s="122">
        <f t="shared" si="207"/>
        <v>-0.00194444444446162</v>
      </c>
      <c r="S3257" s="123" t="s">
        <v>120</v>
      </c>
      <c r="U3257" s="70"/>
      <c r="V3257" s="124"/>
    </row>
    <row r="3258" s="63" customFormat="1" ht="16.5" spans="1:22">
      <c r="A3258" s="82"/>
      <c r="B3258" s="133" t="s">
        <v>197</v>
      </c>
      <c r="C3258" s="134"/>
      <c r="D3258" s="34"/>
      <c r="E3258" s="34"/>
      <c r="F3258" s="34"/>
      <c r="G3258" s="135"/>
      <c r="H3258" s="136">
        <f>SUM(H8:H3257)</f>
        <v>336807855.529999</v>
      </c>
      <c r="I3258" s="136">
        <f>SUM(I8:I3257)</f>
        <v>248092680.679999</v>
      </c>
      <c r="J3258" s="136">
        <f>SUM(J8:J3257)</f>
        <v>4494248.77</v>
      </c>
      <c r="K3258" s="136">
        <f>SUM(K8:K3257)</f>
        <v>84220926.0800002</v>
      </c>
      <c r="L3258" s="137">
        <f>SUM(L8:L3257)</f>
        <v>19896493.68</v>
      </c>
      <c r="M3258" s="118"/>
      <c r="N3258" s="119"/>
      <c r="O3258" s="138"/>
      <c r="P3258" s="139"/>
      <c r="Q3258" s="122">
        <f>SUM(Q8:Q3257)</f>
        <v>18814716.7981638</v>
      </c>
      <c r="R3258" s="122">
        <f t="shared" si="207"/>
        <v>-1081776.88183624</v>
      </c>
      <c r="S3258" s="123" t="s">
        <v>120</v>
      </c>
      <c r="U3258" s="70"/>
      <c r="V3258" s="124"/>
    </row>
    <row r="3259" s="60" customFormat="1" spans="1:22">
      <c r="A3259" s="82"/>
      <c r="B3259" s="140"/>
      <c r="C3259" s="141"/>
      <c r="D3259" s="141"/>
      <c r="E3259" s="140"/>
      <c r="F3259" s="140"/>
      <c r="G3259" s="142"/>
      <c r="H3259" s="143" t="s">
        <v>123</v>
      </c>
      <c r="I3259" s="143" t="s">
        <v>123</v>
      </c>
      <c r="J3259" s="143" t="s">
        <v>123</v>
      </c>
      <c r="K3259" s="143" t="s">
        <v>123</v>
      </c>
      <c r="L3259" s="144"/>
      <c r="M3259" s="145"/>
      <c r="N3259" s="145"/>
      <c r="U3259" s="70"/>
      <c r="V3259" s="124"/>
    </row>
    <row r="3260" customHeight="1" spans="1:22">
      <c r="F3260" s="146"/>
      <c r="H3260" s="147">
        <f>H3258-'K.01 Agree SL to GL'!AB28</f>
        <v>17258860.2799996</v>
      </c>
      <c r="I3260" s="148">
        <f>I3258-'K.01 Agree SL to GL'!AB34</f>
        <v>-27276190.5000014</v>
      </c>
      <c r="K3260" s="148"/>
      <c r="L3260" s="147">
        <f>L3258-'K.01 Agree SL to GL'!AB30</f>
        <v>0</v>
      </c>
      <c r="U3260" s="70"/>
      <c r="V3260" s="124"/>
    </row>
    <row r="3261" customHeight="1" spans="1:22">
      <c r="F3261" s="146"/>
      <c r="I3261" s="148"/>
      <c r="K3261" s="148"/>
      <c r="U3261" s="70"/>
      <c r="V3261" s="124"/>
    </row>
    <row r="3262" customHeight="1" spans="1:22">
      <c r="F3262" s="146"/>
      <c r="I3262" s="148"/>
      <c r="K3262" s="148"/>
      <c r="U3262" s="70"/>
      <c r="V3262" s="124"/>
    </row>
    <row r="3263" customHeight="1" spans="1:22">
      <c r="B3263" s="149" t="s">
        <v>170</v>
      </c>
      <c r="C3263" s="150"/>
      <c r="D3263" s="151"/>
      <c r="E3263" s="151"/>
      <c r="F3263" s="151"/>
      <c r="G3263" s="151"/>
      <c r="H3263" s="151"/>
      <c r="I3263" s="151"/>
      <c r="J3263" s="152"/>
      <c r="K3263" s="151"/>
      <c r="N3263" s="153"/>
      <c r="U3263" s="70"/>
      <c r="V3263" s="124"/>
    </row>
    <row r="3264" customHeight="1" spans="1:22">
      <c r="B3264" s="154" t="s">
        <v>15878</v>
      </c>
      <c r="C3264" s="155"/>
      <c r="D3264" s="155"/>
      <c r="E3264" s="155"/>
      <c r="F3264" s="155"/>
      <c r="G3264" s="156"/>
      <c r="H3264" s="151"/>
      <c r="I3264" s="65"/>
      <c r="Q3264" s="147"/>
      <c r="U3264" s="70"/>
      <c r="V3264" s="124"/>
    </row>
    <row r="3265" customHeight="1" spans="1:22">
      <c r="A3265" s="66"/>
      <c r="B3265" s="157"/>
      <c r="C3265" s="158"/>
      <c r="D3265" s="158"/>
      <c r="E3265" s="158"/>
      <c r="F3265" s="158"/>
      <c r="G3265" s="159"/>
      <c r="H3265" s="151"/>
      <c r="I3265" s="65"/>
      <c r="J3265" s="148"/>
      <c r="K3265" s="151"/>
      <c r="U3265" s="70"/>
      <c r="V3265" s="124"/>
    </row>
    <row r="3266" customHeight="1" spans="1:22">
      <c r="A3266" s="66"/>
      <c r="B3266" s="160"/>
      <c r="C3266" s="161"/>
      <c r="D3266" s="161"/>
      <c r="E3266" s="161"/>
      <c r="F3266" s="161"/>
      <c r="G3266" s="162"/>
      <c r="I3266" s="163"/>
      <c r="K3266" s="147"/>
      <c r="U3266" s="70"/>
      <c r="V3266" s="124"/>
    </row>
    <row r="3267" customHeight="1" spans="1:22">
      <c r="U3267" s="70"/>
    </row>
    <row r="3268" customHeight="1" spans="1:22">
      <c r="U3268" s="70"/>
    </row>
    <row r="3269" customHeight="1" spans="1:22">
      <c r="U3269" s="70"/>
    </row>
    <row r="3270" customHeight="1" spans="1:22">
      <c r="A3270" s="70"/>
      <c r="B3270" s="70"/>
      <c r="C3270" s="70"/>
      <c r="D3270" s="70"/>
      <c r="E3270" s="70"/>
      <c r="F3270" s="70"/>
      <c r="G3270" s="70"/>
      <c r="H3270" s="70"/>
      <c r="I3270" s="70"/>
      <c r="J3270" s="70"/>
      <c r="K3270" s="70"/>
      <c r="L3270" s="70"/>
      <c r="M3270" s="70"/>
      <c r="N3270" s="70"/>
      <c r="O3270" s="70"/>
      <c r="P3270" s="70"/>
      <c r="Q3270" s="70"/>
      <c r="R3270" s="70"/>
      <c r="S3270" s="70"/>
      <c r="T3270" s="70"/>
      <c r="U3270" s="70"/>
    </row>
    <row r="3273" customHeight="1" spans="1:22">
      <c r="K3273" s="147"/>
    </row>
  </sheetData>
  <autoFilter xmlns:etc="http://www.wps.cn/officeDocument/2017/etCustomData" ref="A7:W3266" etc:filterBottomFollowUsedRange="0">
    <extLst/>
  </autoFilter>
  <mergeCells count="3">
    <mergeCell ref="M6:N6"/>
    <mergeCell ref="O6:S6"/>
    <mergeCell ref="B3264:G3266"/>
  </mergeCells>
  <conditionalFormatting sqref="P7">
    <cfRule type="cellIs" dxfId="1" priority="3" operator="equal">
      <formula>0</formula>
    </cfRule>
  </conditionalFormatting>
  <conditionalFormatting sqref="S8:S3258">
    <cfRule type="cellIs" dxfId="2" priority="2" operator="equal">
      <formula>"m"</formula>
    </cfRule>
  </conditionalFormatting>
  <conditionalFormatting sqref="B8:G3257 J8:L3257 B3264">
    <cfRule type="containsBlanks" dxfId="0" priority="1">
      <formula>LEN(TRIM(B8))=0</formula>
    </cfRule>
  </conditionalFormatting>
  <pageMargins left="0.7" right="0.7" top="0.75" bottom="0.75" header="0.3" footer="0.3"/>
  <pageSetup paperSize="9" orientation="portrait"/>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2"/>
  <sheetViews>
    <sheetView showGridLines="0" zoomScale="70" zoomScaleNormal="70" topLeftCell="A9" workbookViewId="0">
      <selection activeCell="B23" sqref="B23:H23"/>
    </sheetView>
  </sheetViews>
  <sheetFormatPr defaultColWidth="9" defaultRowHeight="14.25"/>
  <cols>
    <col min="1" max="1" width="2.63333333333333" style="4" customWidth="1"/>
    <col min="2" max="9" width="22.6333333333333" style="4" customWidth="1"/>
    <col min="10" max="10" width="7.63333333333333" style="4" customWidth="1"/>
    <col min="11" max="11" width="8.90833333333333" style="4" customWidth="1"/>
    <col min="12" max="12" width="2.63333333333333" style="4" customWidth="1"/>
    <col min="13" max="13" width="1.63333333333333" style="4" customWidth="1"/>
    <col min="14" max="16384" width="9" style="4"/>
  </cols>
  <sheetData>
    <row r="1" ht="50.15" customHeight="1" spans="1:24">
      <c r="A1" s="5"/>
      <c r="B1" s="6" t="s">
        <v>180</v>
      </c>
      <c r="C1" s="7"/>
      <c r="D1" s="7"/>
      <c r="E1" s="7"/>
      <c r="F1" s="7"/>
      <c r="G1" s="7"/>
      <c r="H1" s="7"/>
      <c r="I1" s="7"/>
      <c r="J1" s="7"/>
      <c r="K1" s="8"/>
      <c r="M1" s="9"/>
    </row>
    <row r="2" s="1" customFormat="1" ht="30" customHeight="1" spans="1:24">
      <c r="A2" s="10"/>
      <c r="B2" s="11" t="s">
        <v>15879</v>
      </c>
      <c r="C2" s="12"/>
      <c r="D2" s="12"/>
      <c r="E2" s="12"/>
      <c r="F2" s="12"/>
      <c r="G2" s="12"/>
      <c r="H2" s="12"/>
      <c r="I2" s="12"/>
      <c r="J2" s="12"/>
      <c r="K2" s="13"/>
      <c r="M2" s="14"/>
    </row>
    <row r="3" spans="1:24">
      <c r="A3" s="5"/>
      <c r="B3" s="15"/>
      <c r="C3" s="15"/>
      <c r="D3" s="5"/>
      <c r="E3" s="15"/>
      <c r="F3" s="16"/>
      <c r="G3" s="16"/>
      <c r="H3" s="15"/>
      <c r="I3" s="5"/>
      <c r="J3" s="17"/>
      <c r="M3" s="9"/>
    </row>
    <row r="4" spans="1:24">
      <c r="A4" s="5"/>
      <c r="B4" s="18" t="s">
        <v>96</v>
      </c>
      <c r="C4" s="19"/>
      <c r="D4" s="5"/>
      <c r="E4" s="15"/>
      <c r="F4" s="16"/>
      <c r="G4" s="16"/>
      <c r="H4" s="15"/>
      <c r="I4" s="5"/>
      <c r="J4" s="17"/>
      <c r="M4" s="9"/>
    </row>
    <row r="5" spans="1:24">
      <c r="A5" s="5"/>
      <c r="B5" s="20"/>
      <c r="C5" s="19"/>
      <c r="D5" s="5"/>
      <c r="E5" s="15"/>
      <c r="F5" s="16"/>
      <c r="G5" s="16"/>
      <c r="H5" s="15"/>
      <c r="I5" s="5"/>
      <c r="J5" s="17"/>
      <c r="M5" s="9"/>
    </row>
    <row r="6" s="2" customFormat="1" ht="16.5" spans="1:24">
      <c r="B6" s="21" t="s">
        <v>15880</v>
      </c>
      <c r="M6" s="9"/>
      <c r="X6" s="22"/>
    </row>
    <row r="7" s="3" customFormat="1" ht="16.5" spans="1:24">
      <c r="B7" s="23" t="s">
        <v>78</v>
      </c>
      <c r="H7" s="24"/>
      <c r="M7" s="9"/>
      <c r="X7" s="22"/>
    </row>
    <row r="8" s="3" customFormat="1" spans="1:24">
      <c r="A8" s="25"/>
      <c r="B8" s="26"/>
      <c r="C8" s="27"/>
      <c r="D8" s="27"/>
      <c r="E8" s="27"/>
      <c r="F8" s="27"/>
      <c r="G8" s="27"/>
      <c r="H8" s="27"/>
      <c r="I8" s="25"/>
      <c r="J8" s="25"/>
      <c r="K8" s="25"/>
      <c r="L8" s="25"/>
      <c r="M8" s="9"/>
      <c r="X8" s="22"/>
    </row>
    <row r="9" s="3" customFormat="1" ht="16.5" spans="1:24">
      <c r="B9" s="28" t="s">
        <v>186</v>
      </c>
      <c r="C9" s="29" t="s">
        <v>15881</v>
      </c>
      <c r="D9" s="30"/>
      <c r="E9" s="30"/>
      <c r="F9" s="30"/>
      <c r="G9" s="30"/>
      <c r="H9" s="31"/>
      <c r="M9" s="9"/>
      <c r="X9" s="22"/>
    </row>
    <row r="10" s="3" customFormat="1" ht="14.15" customHeight="1" spans="1:24">
      <c r="B10" s="32"/>
      <c r="C10" s="33">
        <f>'K.00 Lead Sheet'!C3</f>
        <v>0</v>
      </c>
      <c r="D10" s="33"/>
      <c r="E10" s="33"/>
      <c r="F10" s="33">
        <f>C10-365</f>
        <v>-365</v>
      </c>
      <c r="G10" s="33"/>
      <c r="H10" s="33"/>
      <c r="I10" s="33" t="s">
        <v>263</v>
      </c>
      <c r="J10" s="33"/>
      <c r="K10" s="33"/>
      <c r="L10" s="25"/>
      <c r="M10" s="9"/>
      <c r="X10" s="22"/>
    </row>
    <row r="11" s="3" customFormat="1" ht="14.15" customHeight="1" spans="1:24">
      <c r="B11" s="34" t="s">
        <v>15322</v>
      </c>
      <c r="C11" s="35" t="s">
        <v>15882</v>
      </c>
      <c r="D11" s="36"/>
      <c r="E11" s="36"/>
      <c r="F11" s="36" t="s">
        <v>15883</v>
      </c>
      <c r="G11" s="36"/>
      <c r="H11" s="36"/>
      <c r="I11" s="36" t="b">
        <f>C11=F11</f>
        <v>1</v>
      </c>
      <c r="J11" s="36"/>
      <c r="K11" s="36"/>
      <c r="L11" s="25"/>
      <c r="M11" s="9"/>
      <c r="X11" s="22"/>
    </row>
    <row r="12" s="3" customFormat="1" ht="14" customHeight="1" spans="1:24">
      <c r="B12" s="36" t="s">
        <v>15884</v>
      </c>
      <c r="C12" s="37" t="s">
        <v>15885</v>
      </c>
      <c r="D12" s="37" t="s">
        <v>15886</v>
      </c>
      <c r="E12" s="37" t="s">
        <v>15887</v>
      </c>
      <c r="F12" s="37" t="s">
        <v>15885</v>
      </c>
      <c r="G12" s="37" t="s">
        <v>15886</v>
      </c>
      <c r="H12" s="37" t="s">
        <v>15887</v>
      </c>
      <c r="I12" s="38" t="s">
        <v>15885</v>
      </c>
      <c r="J12" s="38" t="s">
        <v>15886</v>
      </c>
      <c r="K12" s="38" t="s">
        <v>15888</v>
      </c>
      <c r="L12" s="25"/>
      <c r="M12" s="9"/>
      <c r="X12" s="22"/>
    </row>
    <row r="13" s="3" customFormat="1" ht="14.15" customHeight="1" spans="1:24">
      <c r="B13" s="39" t="s">
        <v>191</v>
      </c>
      <c r="C13" s="40" t="s">
        <v>15889</v>
      </c>
      <c r="D13" s="41">
        <v>0</v>
      </c>
      <c r="E13" s="42" t="s">
        <v>15890</v>
      </c>
      <c r="F13" s="40" t="s">
        <v>15889</v>
      </c>
      <c r="G13" s="41">
        <v>0</v>
      </c>
      <c r="H13" s="42" t="s">
        <v>15891</v>
      </c>
      <c r="I13" s="43" t="b">
        <f t="shared" ref="I13:I15" si="0">C13=F13</f>
        <v>1</v>
      </c>
      <c r="J13" s="43" t="b">
        <f>D13=G13</f>
        <v>1</v>
      </c>
      <c r="K13" s="44"/>
      <c r="L13" s="25"/>
      <c r="M13" s="9"/>
      <c r="X13" s="22"/>
    </row>
    <row r="14" s="3" customFormat="1" spans="1:24">
      <c r="B14" s="40" t="s">
        <v>192</v>
      </c>
      <c r="C14" s="40" t="s">
        <v>15892</v>
      </c>
      <c r="D14" s="41">
        <v>0</v>
      </c>
      <c r="E14" s="42" t="s">
        <v>15893</v>
      </c>
      <c r="F14" s="40" t="s">
        <v>15892</v>
      </c>
      <c r="G14" s="41">
        <v>0</v>
      </c>
      <c r="H14" s="42" t="s">
        <v>15894</v>
      </c>
      <c r="I14" s="43" t="b">
        <f t="shared" si="0"/>
        <v>1</v>
      </c>
      <c r="J14" s="43" t="b">
        <f t="shared" ref="J14:J20" si="1">D14=G14</f>
        <v>1</v>
      </c>
      <c r="K14" s="44"/>
      <c r="L14" s="25"/>
      <c r="M14" s="9"/>
      <c r="X14" s="22"/>
    </row>
    <row r="15" s="3" customFormat="1" spans="1:24">
      <c r="B15" s="40" t="s">
        <v>193</v>
      </c>
      <c r="C15" s="40" t="s">
        <v>15895</v>
      </c>
      <c r="D15" s="41">
        <v>0</v>
      </c>
      <c r="E15" s="42">
        <v>0.125</v>
      </c>
      <c r="F15" s="40" t="s">
        <v>15895</v>
      </c>
      <c r="G15" s="41">
        <v>0</v>
      </c>
      <c r="H15" s="42">
        <v>0.125</v>
      </c>
      <c r="I15" s="43" t="b">
        <f t="shared" si="0"/>
        <v>1</v>
      </c>
      <c r="J15" s="43" t="b">
        <f t="shared" si="1"/>
        <v>1</v>
      </c>
      <c r="K15" s="44"/>
      <c r="L15" s="25"/>
      <c r="M15" s="9"/>
      <c r="X15" s="22"/>
    </row>
    <row r="16" s="3" customFormat="1" spans="1:24">
      <c r="B16" s="40" t="s">
        <v>194</v>
      </c>
      <c r="C16" s="40" t="s">
        <v>15896</v>
      </c>
      <c r="D16" s="41">
        <v>0</v>
      </c>
      <c r="E16" s="45">
        <v>0.0714</v>
      </c>
      <c r="F16" s="40" t="s">
        <v>15896</v>
      </c>
      <c r="G16" s="41">
        <v>0</v>
      </c>
      <c r="H16" s="45" t="s">
        <v>15897</v>
      </c>
      <c r="I16" s="43" t="b">
        <f t="shared" ref="I16:I18" si="2">C16=F16</f>
        <v>1</v>
      </c>
      <c r="J16" s="43" t="b">
        <f t="shared" si="1"/>
        <v>1</v>
      </c>
      <c r="K16" s="44"/>
      <c r="L16" s="25"/>
      <c r="M16" s="9"/>
      <c r="X16" s="22"/>
    </row>
    <row r="17" s="3" customFormat="1" spans="1:24">
      <c r="B17" s="40" t="s">
        <v>187</v>
      </c>
      <c r="C17" s="46" t="s">
        <v>15898</v>
      </c>
      <c r="D17" s="41">
        <v>0</v>
      </c>
      <c r="E17" s="45" t="s">
        <v>15899</v>
      </c>
      <c r="F17" s="46" t="s">
        <v>15898</v>
      </c>
      <c r="G17" s="41">
        <v>0</v>
      </c>
      <c r="H17" s="45" t="s">
        <v>15897</v>
      </c>
      <c r="I17" s="43" t="b">
        <f t="shared" si="2"/>
        <v>1</v>
      </c>
      <c r="J17" s="43" t="b">
        <f t="shared" si="1"/>
        <v>1</v>
      </c>
      <c r="K17" s="44"/>
      <c r="L17" s="25"/>
      <c r="M17" s="9"/>
      <c r="X17" s="22"/>
    </row>
    <row r="18" s="3" customFormat="1" spans="1:24">
      <c r="B18" s="40" t="s">
        <v>195</v>
      </c>
      <c r="C18" s="40" t="s">
        <v>15900</v>
      </c>
      <c r="D18" s="41">
        <v>0</v>
      </c>
      <c r="E18" s="47">
        <v>0.125</v>
      </c>
      <c r="F18" s="40" t="s">
        <v>15900</v>
      </c>
      <c r="G18" s="41">
        <v>0</v>
      </c>
      <c r="H18" s="45" t="s">
        <v>15897</v>
      </c>
      <c r="I18" s="43" t="b">
        <f t="shared" si="2"/>
        <v>1</v>
      </c>
      <c r="J18" s="43" t="b">
        <f t="shared" si="1"/>
        <v>1</v>
      </c>
      <c r="K18" s="44"/>
      <c r="L18" s="25"/>
      <c r="M18" s="9"/>
      <c r="X18" s="22"/>
    </row>
    <row r="19" s="3" customFormat="1" hidden="1" spans="1:24">
      <c r="B19" s="40"/>
      <c r="C19" s="40"/>
      <c r="D19" s="41"/>
      <c r="E19" s="45" t="e">
        <f t="shared" ref="E19:E20" si="3">(1-D19)/C19</f>
        <v>#DIV/0!</v>
      </c>
      <c r="F19" s="40"/>
      <c r="G19" s="41"/>
      <c r="H19" s="45" t="e">
        <f t="shared" ref="H19:H20" si="4">(1-G19)/F19</f>
        <v>#DIV/0!</v>
      </c>
      <c r="I19" s="43" t="b">
        <f t="shared" ref="I19:I20" si="5">C19=F19</f>
        <v>1</v>
      </c>
      <c r="J19" s="43" t="b">
        <f t="shared" si="1"/>
        <v>1</v>
      </c>
      <c r="K19" s="48"/>
      <c r="L19" s="25"/>
      <c r="M19" s="9"/>
      <c r="X19" s="22"/>
    </row>
    <row r="20" s="3" customFormat="1" hidden="1" spans="1:24">
      <c r="B20" s="40"/>
      <c r="C20" s="40"/>
      <c r="D20" s="41"/>
      <c r="E20" s="45" t="e">
        <f t="shared" si="3"/>
        <v>#DIV/0!</v>
      </c>
      <c r="F20" s="40"/>
      <c r="G20" s="41"/>
      <c r="H20" s="45" t="e">
        <f t="shared" si="4"/>
        <v>#DIV/0!</v>
      </c>
      <c r="I20" s="43" t="b">
        <f t="shared" si="5"/>
        <v>1</v>
      </c>
      <c r="J20" s="43" t="b">
        <f t="shared" si="1"/>
        <v>1</v>
      </c>
      <c r="K20" s="48"/>
      <c r="L20" s="25"/>
      <c r="M20" s="9"/>
      <c r="R20" s="2"/>
      <c r="S20" s="2"/>
      <c r="T20" s="2"/>
      <c r="U20" s="2"/>
      <c r="X20" s="22"/>
    </row>
    <row r="21" s="2" customFormat="1" ht="16.5" spans="1:24">
      <c r="I21" s="49"/>
      <c r="J21" s="49"/>
      <c r="K21" s="49"/>
      <c r="M21" s="9"/>
      <c r="X21" s="22"/>
    </row>
    <row r="22" s="2" customFormat="1" ht="16.5" spans="1:24">
      <c r="B22" s="50" t="s">
        <v>170</v>
      </c>
      <c r="C22" s="51"/>
      <c r="D22" s="51"/>
      <c r="I22" s="49"/>
      <c r="J22" s="49"/>
      <c r="K22" s="49"/>
      <c r="M22" s="9"/>
      <c r="X22" s="22"/>
    </row>
    <row r="23" s="2" customFormat="1" ht="65.5" customHeight="1" spans="1:24">
      <c r="B23" s="52" t="s">
        <v>106</v>
      </c>
      <c r="C23" s="53"/>
      <c r="D23" s="53"/>
      <c r="E23" s="53"/>
      <c r="F23" s="53"/>
      <c r="G23" s="53"/>
      <c r="H23" s="54"/>
      <c r="I23" s="49"/>
      <c r="J23" s="49"/>
      <c r="K23" s="49"/>
      <c r="L23" s="55"/>
      <c r="M23" s="9"/>
      <c r="N23" s="49"/>
      <c r="O23" s="49"/>
      <c r="P23" s="49"/>
      <c r="Q23" s="49"/>
      <c r="R23" s="56"/>
      <c r="S23" s="22"/>
      <c r="T23" s="22"/>
      <c r="X23" s="22"/>
    </row>
    <row r="24" ht="15" customHeight="1" spans="1:24">
      <c r="A24" s="5"/>
      <c r="B24" s="5"/>
      <c r="C24" s="5"/>
      <c r="D24" s="5"/>
      <c r="E24" s="5"/>
      <c r="F24" s="5"/>
      <c r="G24" s="5"/>
      <c r="H24" s="5"/>
      <c r="I24" s="5"/>
      <c r="M24" s="9"/>
    </row>
    <row r="25" ht="7.5" customHeight="1" spans="1:24">
      <c r="A25" s="9"/>
      <c r="B25" s="9"/>
      <c r="C25" s="9"/>
      <c r="D25" s="9"/>
      <c r="E25" s="9"/>
      <c r="F25" s="9"/>
      <c r="G25" s="9"/>
      <c r="H25" s="9"/>
      <c r="I25" s="9"/>
      <c r="J25" s="9"/>
      <c r="K25" s="9"/>
      <c r="L25" s="9"/>
      <c r="M25" s="9"/>
    </row>
    <row r="27" spans="1:24">
      <c r="B27" s="57"/>
    </row>
    <row r="31" spans="1:24">
      <c r="F31" s="58"/>
    </row>
    <row r="32" spans="1:24">
      <c r="I32" s="58"/>
    </row>
  </sheetData>
  <mergeCells count="8">
    <mergeCell ref="C9:H9"/>
    <mergeCell ref="C10:E10"/>
    <mergeCell ref="F10:H10"/>
    <mergeCell ref="I10:K10"/>
    <mergeCell ref="C11:E11"/>
    <mergeCell ref="F11:H11"/>
    <mergeCell ref="I11:K11"/>
    <mergeCell ref="B23:H23"/>
  </mergeCells>
  <conditionalFormatting sqref="C11:K11">
    <cfRule type="containsBlanks" dxfId="0" priority="11">
      <formula>LEN(TRIM(C11))=0</formula>
    </cfRule>
  </conditionalFormatting>
  <conditionalFormatting sqref="E18">
    <cfRule type="containsBlanks" dxfId="0" priority="2">
      <formula>LEN(TRIM(E18))=0</formula>
    </cfRule>
  </conditionalFormatting>
  <conditionalFormatting sqref="B23">
    <cfRule type="containsBlanks" dxfId="0" priority="8">
      <formula>LEN(TRIM(B23))=0</formula>
    </cfRule>
  </conditionalFormatting>
  <conditionalFormatting sqref="B13:D20">
    <cfRule type="containsBlanks" dxfId="0" priority="3">
      <formula>LEN(TRIM(B13))=0</formula>
    </cfRule>
  </conditionalFormatting>
  <conditionalFormatting sqref="F13:G20">
    <cfRule type="containsBlanks" dxfId="0" priority="1">
      <formula>LEN(TRIM(F13))=0</formula>
    </cfRule>
  </conditionalFormatting>
  <conditionalFormatting sqref="I13:J20">
    <cfRule type="containsBlanks" dxfId="0" priority="10">
      <formula>LEN(TRIM(I13))=0</formula>
    </cfRule>
  </conditionalFormatting>
  <hyperlinks>
    <hyperlink ref="B4" location="'汇总 '!A1" display="返回汇总页"/>
  </hyperlinks>
  <pageMargins left="0.7" right="0.7" top="0.75" bottom="0.75" header="0.3" footer="0.3"/>
  <headerFooter/>
  <drawing r:id="rId1"/>
</worksheet>
</file>

<file path=customUI/_rels/customUI.xml.rels><?xml version="1.0" encoding="UTF-8" standalone="yes"?>
<Relationships xmlns="http://schemas.openxmlformats.org/package/2006/relationships"><Relationship Id="Extract" Type="http://schemas.openxmlformats.org/officeDocument/2006/relationships/image" Target="images/Extract.jpg"/><Relationship Id="DeleteRow" Type="http://schemas.openxmlformats.org/officeDocument/2006/relationships/image" Target="images/DeleteRow.jpg"/><Relationship Id="AddRow" Type="http://schemas.openxmlformats.org/officeDocument/2006/relationships/image" Target="images/AddRow.jpg"/></Relationships>
</file>

<file path=customUI/customUI.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���ech�e�^�ech0qQ�N�[a�qQ�N�[a���~�Oo`�Q�[{|�Wh��
</file>

<file path=customXml/item3.xml>��
</file>

<file path=customXml/itemProps1.xml><?xml version="1.0" encoding="utf-8"?>
<ds:datastoreItem xmlns:ds="http://schemas.openxmlformats.org/officeDocument/2006/customXml" ds:itemID="{F24E9DA6-74DD-488C-9C89-98AE865032CA}">
  <ds:schemaRefs/>
</ds:datastoreItem>
</file>

<file path=customXml/itemProps2.xml><?xml version="1.0" encoding="utf-8"?>
<ds:datastoreItem xmlns:ds="http://schemas.openxmlformats.org/officeDocument/2006/customXml" ds:itemID="{D47EC8FE-5A08-4D1B-B742-4724F4AA77F5}">
  <ds:schemaRefs/>
</ds:datastoreItem>
</file>

<file path=customXml/itemProps3.xml><?xml version="1.0" encoding="utf-8"?>
<ds:datastoreItem xmlns:ds="http://schemas.openxmlformats.org/officeDocument/2006/customXml" ds:itemID="{634E35E6-5B3F-4278-A13E-A6A53437F838}">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Comments【归档前删除】</vt:lpstr>
      <vt:lpstr>汇总 </vt:lpstr>
      <vt:lpstr>K.00 Lead Sheet</vt:lpstr>
      <vt:lpstr>K.01 Agree SL to GL</vt:lpstr>
      <vt:lpstr>FA list</vt:lpstr>
      <vt:lpstr>K.02.1 新增测试 </vt:lpstr>
      <vt:lpstr>新增清单</vt:lpstr>
      <vt:lpstr>K.02.2 处置测试</vt:lpstr>
      <vt:lpstr>K.02.2a 处置选样输出</vt:lpstr>
      <vt:lpstr>SkywindSettingSheet</vt:lpstr>
      <vt:lpstr>处置清单</vt:lpstr>
      <vt:lpstr>K.03.1 SAP</vt:lpstr>
      <vt:lpstr>K.03.2 折旧测试TOD</vt:lpstr>
      <vt:lpstr>K.03.2 折旧测试TOD-by item测试</vt:lpstr>
      <vt:lpstr>K.03.3 折旧政策复核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Skywind_K1_固定资产_20201231_sihan13.xlsx</dc:title>
  <dc:creator>Jyothi Prakash A</dc:creator>
  <cp:keywords>Final Audit.V6.K1.0922</cp:keywords>
  <dc:description>8C639849-B002-4EB7-A119-1A38F8B535F1</dc:description>
  <cp:lastModifiedBy>。</cp:lastModifiedBy>
  <dcterms:created xsi:type="dcterms:W3CDTF">2006-09-16T00:00:00Z</dcterms:created>
  <dcterms:modified xsi:type="dcterms:W3CDTF">2026-06-03T07:00:49Z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D32449CB32E04E92B3E3D2259E4F81CE_13</vt:lpwstr>
  </property>
  <property fmtid="{D5CDD505-2E9C-101B-9397-08002B2CF9AE}" pid="4" name="KSOProductBuildVer">
    <vt:lpwstr>2052-12.1.0.26375</vt:lpwstr>
  </property>
  <property fmtid="{D5CDD505-2E9C-101B-9397-08002B2CF9AE}" pid="5" name="CalculationRule">
    <vt:i4>0</vt:i4>
  </property>
</Properties>
</file>